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1835" tabRatio="915"/>
  </bookViews>
  <sheets>
    <sheet name="PORTADA" sheetId="1" r:id="rId1"/>
    <sheet name="M FACTIBILIDAD" sheetId="389" r:id="rId2"/>
    <sheet name="M VALORIZACION" sheetId="390" r:id="rId3"/>
    <sheet name="M DISEÑO P." sheetId="391" r:id="rId4"/>
    <sheet name="M PREDIAL" sheetId="392" r:id="rId5"/>
    <sheet name="M EJECUCION O." sheetId="393" r:id="rId6"/>
    <sheet name="M CONSERVACION-DTM" sheetId="402" r:id="rId7"/>
    <sheet name="M CONSERVACION-DTAI" sheetId="401" r:id="rId8"/>
    <sheet name="E PLANEACION" sheetId="383" r:id="rId9"/>
    <sheet name="E INNOVACION" sheetId="384" r:id="rId10"/>
    <sheet name="E GESTION SOCIAL" sheetId="408" r:id="rId11"/>
    <sheet name="E INTERINSTITUCIONAL" sheetId="386" r:id="rId12"/>
    <sheet name="E COMUNICACIONES" sheetId="387" r:id="rId13"/>
    <sheet name="E GPROYECTOS" sheetId="388" r:id="rId14"/>
    <sheet name="A CONTRACTUAL" sheetId="407" r:id="rId15"/>
    <sheet name="A LEGAL" sheetId="396" r:id="rId16"/>
    <sheet name="A CALIDAD" sheetId="397" r:id="rId17"/>
    <sheet name="A RFISICOS" sheetId="398" r:id="rId18"/>
    <sheet name="A FINANCIERA" sheetId="405" r:id="rId19"/>
    <sheet name="A THUMANOS" sheetId="399" r:id="rId20"/>
    <sheet name="A TIC" sheetId="403" r:id="rId21"/>
    <sheet name="A DOCUMENTAL" sheetId="404" r:id="rId22"/>
    <sheet name="EC MEJORAMIENTO" sheetId="409" r:id="rId23"/>
    <sheet name="EC EVALUACION" sheetId="410" r:id="rId24"/>
    <sheet name="ESCALAS" sheetId="232" r:id="rId25"/>
    <sheet name="CONTROL" sheetId="129" r:id="rId26"/>
    <sheet name="Listas" sheetId="233"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xlnm._FilterDatabase" localSheetId="16" hidden="1">'A CALIDAD'!$A$68:$AL$77</definedName>
    <definedName name="_xlnm._FilterDatabase" localSheetId="14" hidden="1">'A CONTRACTUAL'!$A$71:$AL$80</definedName>
    <definedName name="_xlnm._FilterDatabase" localSheetId="21" hidden="1">'A DOCUMENTAL'!#REF!</definedName>
    <definedName name="_xlnm._FilterDatabase" localSheetId="18" hidden="1">'A FINANCIERA'!$A$63:$AL$72</definedName>
    <definedName name="_xlnm._FilterDatabase" localSheetId="15" hidden="1">'A LEGAL'!$A$69:$AL$78</definedName>
    <definedName name="_xlnm._FilterDatabase" localSheetId="17" hidden="1">'A RFISICOS'!$O$12:$O$36</definedName>
    <definedName name="_xlnm._FilterDatabase" localSheetId="19" hidden="1">'A THUMANOS'!$A$66:$AL$75</definedName>
    <definedName name="_xlnm._FilterDatabase" localSheetId="20" hidden="1">'A TIC'!$A$81:$AL$90</definedName>
    <definedName name="_xlnm._FilterDatabase" localSheetId="12" hidden="1">'E COMUNICACIONES'!$A$64:$AL$88</definedName>
    <definedName name="_xlnm._FilterDatabase" localSheetId="10" hidden="1">'E GESTION SOCIAL'!$A$74:$AL$83</definedName>
    <definedName name="_xlnm._FilterDatabase" localSheetId="13" hidden="1">'E GPROYECTOS'!$A$68:$AL$76</definedName>
    <definedName name="_xlnm._FilterDatabase" localSheetId="9" hidden="1">'E INNOVACION'!$A$84:$AL$93</definedName>
    <definedName name="_xlnm._FilterDatabase" localSheetId="11" hidden="1">'E INTERINSTITUCIONAL'!$A$84:$AL$93</definedName>
    <definedName name="_xlnm._FilterDatabase" localSheetId="8" hidden="1">'E PLANEACION'!$A$72:$AL$81</definedName>
    <definedName name="_xlnm._FilterDatabase" localSheetId="23" hidden="1">'EC EVALUACION'!$A$7:$AU$60</definedName>
    <definedName name="_xlnm._FilterDatabase" localSheetId="22" hidden="1">'EC MEJORAMIENTO'!$A$60:$AL$69</definedName>
    <definedName name="_xlnm._FilterDatabase" localSheetId="7" hidden="1">'M CONSERVACION-DTAI'!$A$68:$AM$77</definedName>
    <definedName name="_xlnm._FilterDatabase" localSheetId="6" hidden="1">'M CONSERVACION-DTM'!#REF!</definedName>
    <definedName name="_xlnm._FilterDatabase" localSheetId="3" hidden="1">'M DISEÑO P.'!$A$92:$AL$101</definedName>
    <definedName name="_xlnm._FilterDatabase" localSheetId="5" hidden="1">'M EJECUCION O.'!$A$49:$AL$58</definedName>
    <definedName name="_xlnm._FilterDatabase" localSheetId="1" hidden="1">'M FACTIBILIDAD'!$A$72:$AL$88</definedName>
    <definedName name="_xlnm._FilterDatabase" localSheetId="4" hidden="1">'M PREDIAL'!$A$68:$AL$77</definedName>
    <definedName name="_xlnm._FilterDatabase" localSheetId="2" hidden="1">'M VALORIZACION'!#REF!</definedName>
    <definedName name="a">[1]Listas!$F$27:$F$35</definedName>
    <definedName name="Administracion" localSheetId="26">Listas!$E$23:$E$40</definedName>
    <definedName name="Administracion">[2]Listas!$E$17:$E$19</definedName>
    <definedName name="_xlnm.Print_Area" localSheetId="16">'A CALIDAD'!$A$1:$AL$84</definedName>
    <definedName name="_xlnm.Print_Area" localSheetId="14">'A CONTRACTUAL'!$A$1:$AL$87</definedName>
    <definedName name="_xlnm.Print_Area" localSheetId="21">'A DOCUMENTAL'!$A$1:$AL$60</definedName>
    <definedName name="_xlnm.Print_Area" localSheetId="18">'A FINANCIERA'!$A$1:$AL$119</definedName>
    <definedName name="_xlnm.Print_Area" localSheetId="15">'A LEGAL'!$A$1:$AL$85</definedName>
    <definedName name="_xlnm.Print_Area" localSheetId="17">'A RFISICOS'!$A$1:$AL$118</definedName>
    <definedName name="_xlnm.Print_Area" localSheetId="19">'A THUMANOS'!$A$1:$AL$81</definedName>
    <definedName name="_xlnm.Print_Area" localSheetId="20">'A TIC'!$A$1:$AL$96</definedName>
    <definedName name="_xlnm.Print_Area" localSheetId="25">CONTROL!$A$1:$K$39</definedName>
    <definedName name="_xlnm.Print_Area" localSheetId="12">'E COMUNICACIONES'!$A$1:$AL$95</definedName>
    <definedName name="_xlnm.Print_Area" localSheetId="10">'E GESTION SOCIAL'!$A$1:$AL$88</definedName>
    <definedName name="_xlnm.Print_Area" localSheetId="13">'E GPROYECTOS'!$A$1:$AL$83</definedName>
    <definedName name="_xlnm.Print_Area" localSheetId="9">'E INNOVACION'!$A$1:$AL$100</definedName>
    <definedName name="_xlnm.Print_Area" localSheetId="11">'E INTERINSTITUCIONAL'!$A$1:$AL$100</definedName>
    <definedName name="_xlnm.Print_Area" localSheetId="8">'E PLANEACION'!$A$1:$AL$88</definedName>
    <definedName name="_xlnm.Print_Area" localSheetId="23">'EC EVALUACION'!$A$1:$AL$66</definedName>
    <definedName name="_xlnm.Print_Area" localSheetId="22">'EC MEJORAMIENTO'!$A$1:$AL$76</definedName>
    <definedName name="_xlnm.Print_Area" localSheetId="7">'M CONSERVACION-DTAI'!$A$1:$AM$82</definedName>
    <definedName name="_xlnm.Print_Area" localSheetId="6">'M CONSERVACION-DTM'!$A$1:$AL$34</definedName>
    <definedName name="_xlnm.Print_Area" localSheetId="3">'M DISEÑO P.'!$A$1:$AL$108</definedName>
    <definedName name="_xlnm.Print_Area" localSheetId="5">'M EJECUCION O.'!$A$1:$AL$65</definedName>
    <definedName name="_xlnm.Print_Area" localSheetId="1">'M FACTIBILIDAD'!$A$1:$AL$92</definedName>
    <definedName name="_xlnm.Print_Area" localSheetId="4">'M PREDIAL'!$A$1:$AL$84</definedName>
    <definedName name="_xlnm.Print_Area" localSheetId="0">PORTADA!#REF!</definedName>
    <definedName name="Calificacion">[3]Listas!$S$3:$S$5</definedName>
    <definedName name="Causa">[4]Listas!$Q$3:$Q$14</definedName>
    <definedName name="Control" localSheetId="26">Listas!$C$14:$C$17</definedName>
    <definedName name="Control">[2]Listas!$C$9:$C$11</definedName>
    <definedName name="Decision" localSheetId="25">#REF!</definedName>
    <definedName name="Decision" localSheetId="24">#REF!</definedName>
    <definedName name="Decision" localSheetId="26">#REF!</definedName>
    <definedName name="Decision">#REF!</definedName>
    <definedName name="Efectividad" localSheetId="24">Listas!$D$19:$D$21</definedName>
    <definedName name="Efectividad" localSheetId="26">Listas!$D$19:$D$21</definedName>
    <definedName name="Efectividad">[2]Listas!$D$13:$D$15</definedName>
    <definedName name="Efecto" localSheetId="16">[5]Listas!$Y$34:$Y$37</definedName>
    <definedName name="Efecto" localSheetId="14">[6]Listas!$Y$34:$Y$37</definedName>
    <definedName name="Efecto" localSheetId="21">[7]Listas!$Y$34:$Y$37</definedName>
    <definedName name="Efecto" localSheetId="18">[8]Listas!$Y$34:$Y$37</definedName>
    <definedName name="Efecto" localSheetId="15">[9]Listas!$Y$34:$Y$37</definedName>
    <definedName name="Efecto" localSheetId="17">[10]Listas!$Y$34:$Y$37</definedName>
    <definedName name="Efecto" localSheetId="19">[11]Listas!$Y$34:$Y$37</definedName>
    <definedName name="Efecto" localSheetId="20">[12]Listas!$Y$34:$Y$37</definedName>
    <definedName name="Efecto" localSheetId="12">[13]Listas!$Y$34:$Y$37</definedName>
    <definedName name="Efecto" localSheetId="10">[14]Listas!$Y$34:$Y$37</definedName>
    <definedName name="Efecto" localSheetId="13">[15]Listas!$Y$34:$Y$37</definedName>
    <definedName name="Efecto" localSheetId="9">[16]Listas!$Y$34:$Y$37</definedName>
    <definedName name="Efecto" localSheetId="11">[17]Listas!$Y$34:$Y$37</definedName>
    <definedName name="Efecto" localSheetId="8">[18]Listas!$Y$34:$Y$37</definedName>
    <definedName name="Efecto" localSheetId="23">[19]Listas!$Y$34:$Y$37</definedName>
    <definedName name="Efecto" localSheetId="22">[20]Listas!$Y$34:$Y$37</definedName>
    <definedName name="Efecto" localSheetId="7">[21]Listas!$Y$34:$Y$37</definedName>
    <definedName name="Efecto" localSheetId="6">[22]Listas!$Y$34:$Y$37</definedName>
    <definedName name="Efecto" localSheetId="3">[23]Listas!$Y$34:$Y$37</definedName>
    <definedName name="Efecto" localSheetId="5">[24]Listas!$Y$34:$Y$37</definedName>
    <definedName name="Efecto" localSheetId="1">[25]Listas!$Y$34:$Y$37</definedName>
    <definedName name="Efecto" localSheetId="4">[26]Listas!$Y$34:$Y$37</definedName>
    <definedName name="Efecto" localSheetId="2">[27]Listas!$Y$34:$Y$37</definedName>
    <definedName name="Efecto">[3]Listas!$T$3:$T$6</definedName>
    <definedName name="externo">[28]Listas!$B$5:$B$18</definedName>
    <definedName name="IMPACTO" localSheetId="16">[5]Listas!$Q$21:$Q$25</definedName>
    <definedName name="IMPACTO" localSheetId="14">[6]Listas!$Q$21:$Q$25</definedName>
    <definedName name="IMPACTO" localSheetId="21">[7]Listas!$Q$21:$Q$25</definedName>
    <definedName name="IMPACTO" localSheetId="18">[8]Listas!$Q$21:$Q$25</definedName>
    <definedName name="IMPACTO" localSheetId="15">[9]Listas!$Q$21:$Q$25</definedName>
    <definedName name="IMPACTO" localSheetId="17">[10]Listas!$Q$21:$Q$25</definedName>
    <definedName name="IMPACTO" localSheetId="19">[11]Listas!$Q$21:$Q$25</definedName>
    <definedName name="IMPACTO" localSheetId="20">[12]Listas!$Q$21:$Q$25</definedName>
    <definedName name="IMPACTO" localSheetId="12">[13]Listas!$Q$21:$Q$25</definedName>
    <definedName name="IMPACTO" localSheetId="10">[14]Listas!$Q$21:$Q$25</definedName>
    <definedName name="IMPACTO" localSheetId="13">[15]Listas!$Q$21:$Q$25</definedName>
    <definedName name="IMPACTO" localSheetId="9">[16]Listas!$Q$21:$Q$25</definedName>
    <definedName name="IMPACTO" localSheetId="11">[17]Listas!$Q$21:$Q$25</definedName>
    <definedName name="IMPACTO" localSheetId="8">[18]Listas!$Q$21:$Q$25</definedName>
    <definedName name="IMPACTO" localSheetId="23">[19]Listas!$Q$21:$Q$25</definedName>
    <definedName name="IMPACTO" localSheetId="22">[20]Listas!$Q$21:$Q$25</definedName>
    <definedName name="Impacto" localSheetId="24">Listas!$B$9:$B$12</definedName>
    <definedName name="Impacto" localSheetId="26">Listas!$B$9:$B$12</definedName>
    <definedName name="IMPACTO" localSheetId="7">[21]Listas!$Q$21:$Q$25</definedName>
    <definedName name="IMPACTO" localSheetId="6">[22]Listas!$Q$21:$Q$25</definedName>
    <definedName name="IMPACTO" localSheetId="3">[23]Listas!$Q$21:$Q$25</definedName>
    <definedName name="IMPACTO" localSheetId="5">[24]Listas!$Q$21:$Q$25</definedName>
    <definedName name="IMPACTO" localSheetId="1">[25]Listas!$Q$21:$Q$25</definedName>
    <definedName name="IMPACTO" localSheetId="4">[26]Listas!$Q$21:$Q$25</definedName>
    <definedName name="IMPACTO" localSheetId="2">[27]Listas!$Q$21:$Q$25</definedName>
    <definedName name="Impacto">[29]Listas!$B$9:$B$12</definedName>
    <definedName name="interno">[28]Listas!$C$5:$C$16</definedName>
    <definedName name="Monitoreo" localSheetId="24">Listas!$G$37:$G$39</definedName>
    <definedName name="Monitoreo" localSheetId="26">Listas!$G$37:$G$39</definedName>
    <definedName name="Monitoreo">[29]Listas!$G$37:$G$39</definedName>
    <definedName name="Oportunidad">[3]Listas!$R$3:$R$5</definedName>
    <definedName name="otc">[30]Listas!$E$17:$E$19</definedName>
    <definedName name="Periodo" localSheetId="24">Listas!$F$27:$F$35</definedName>
    <definedName name="Periodo" localSheetId="26">Listas!$F$27:$F$35</definedName>
    <definedName name="Periodo">[29]Listas!$F$27:$F$35</definedName>
    <definedName name="previo">[31]Listas!$R$3:$R$5</definedName>
    <definedName name="PROBAB" localSheetId="16">[5]Listas!$O$14:$O$18</definedName>
    <definedName name="PROBAB" localSheetId="14">[6]Listas!$O$14:$O$18</definedName>
    <definedName name="PROBAB" localSheetId="21">[7]Listas!$O$14:$O$18</definedName>
    <definedName name="PROBAB" localSheetId="18">[8]Listas!$O$14:$O$18</definedName>
    <definedName name="PROBAB" localSheetId="15">[9]Listas!$O$14:$O$18</definedName>
    <definedName name="PROBAB" localSheetId="17">[10]Listas!$O$14:$O$18</definedName>
    <definedName name="PROBAB" localSheetId="19">[11]Listas!$O$14:$O$18</definedName>
    <definedName name="PROBAB" localSheetId="20">[12]Listas!$O$14:$O$18</definedName>
    <definedName name="PROBAB" localSheetId="12">[13]Listas!$O$14:$O$18</definedName>
    <definedName name="PROBAB" localSheetId="10">[14]Listas!$O$14:$O$18</definedName>
    <definedName name="PROBAB" localSheetId="13">[15]Listas!$O$14:$O$18</definedName>
    <definedName name="PROBAB" localSheetId="9">[16]Listas!$O$14:$O$18</definedName>
    <definedName name="PROBAB" localSheetId="11">[17]Listas!$O$14:$O$18</definedName>
    <definedName name="PROBAB" localSheetId="8">[18]Listas!$O$14:$O$18</definedName>
    <definedName name="PROBAB" localSheetId="23">[19]Listas!$O$14:$O$18</definedName>
    <definedName name="PROBAB" localSheetId="22">[20]Listas!$O$14:$O$18</definedName>
    <definedName name="PROBAB" localSheetId="7">[21]Listas!$O$14:$O$18</definedName>
    <definedName name="PROBAB" localSheetId="6">[22]Listas!$O$14:$O$18</definedName>
    <definedName name="PROBAB" localSheetId="3">[23]Listas!$O$14:$O$18</definedName>
    <definedName name="PROBAB" localSheetId="5">[24]Listas!$O$14:$O$18</definedName>
    <definedName name="PROBAB" localSheetId="1">[25]Listas!$O$14:$O$18</definedName>
    <definedName name="PROBAB" localSheetId="4">[26]Listas!$O$14:$O$18</definedName>
    <definedName name="PROBAB" localSheetId="2">[27]Listas!$O$14:$O$18</definedName>
    <definedName name="PROBAB">[32]Listas!$O$14:$O$18</definedName>
    <definedName name="Probabilidad" localSheetId="24">Listas!$A$2:$A$7</definedName>
    <definedName name="Probabilidad" localSheetId="26">Listas!$A$2:$A$7</definedName>
    <definedName name="Probabilidad">[2]Listas!$A$2:$A$4</definedName>
    <definedName name="Proceso" localSheetId="24">Listas!$H$42:$H$64</definedName>
    <definedName name="Proceso" localSheetId="26">Listas!$H$42:$H$64</definedName>
    <definedName name="Proceso">[29]Listas!$H$42:$H$64</definedName>
    <definedName name="_xlnm.Print_Titles" localSheetId="16">'A CALIDAD'!$A:$D,'A CALIDAD'!$1:$8</definedName>
    <definedName name="_xlnm.Print_Titles" localSheetId="14">'A CONTRACTUAL'!$A:$D,'A CONTRACTUAL'!$1:$8</definedName>
    <definedName name="_xlnm.Print_Titles" localSheetId="21">'A DOCUMENTAL'!$A:$D,'A DOCUMENTAL'!$1:$8</definedName>
    <definedName name="_xlnm.Print_Titles" localSheetId="18">'A FINANCIERA'!$A:$D,'A FINANCIERA'!$1:$8</definedName>
    <definedName name="_xlnm.Print_Titles" localSheetId="15">'A LEGAL'!$A:$D,'A LEGAL'!$1:$8</definedName>
    <definedName name="_xlnm.Print_Titles" localSheetId="17">'A RFISICOS'!$A:$D,'A RFISICOS'!$1:$8</definedName>
    <definedName name="_xlnm.Print_Titles" localSheetId="19">'A THUMANOS'!$A:$D,'A THUMANOS'!$1:$8</definedName>
    <definedName name="_xlnm.Print_Titles" localSheetId="20">'A TIC'!$A:$D,'A TIC'!$1:$8</definedName>
    <definedName name="_xlnm.Print_Titles" localSheetId="12">'E COMUNICACIONES'!$A:$D,'E COMUNICACIONES'!$1:$8</definedName>
    <definedName name="_xlnm.Print_Titles" localSheetId="10">'E GESTION SOCIAL'!$A:$D,'E GESTION SOCIAL'!$1:$8</definedName>
    <definedName name="_xlnm.Print_Titles" localSheetId="13">'E GPROYECTOS'!$A:$D,'E GPROYECTOS'!$1:$8</definedName>
    <definedName name="_xlnm.Print_Titles" localSheetId="9">'E INNOVACION'!$A:$D,'E INNOVACION'!$1:$8</definedName>
    <definedName name="_xlnm.Print_Titles" localSheetId="11">'E INTERINSTITUCIONAL'!$A:$D,'E INTERINSTITUCIONAL'!$1:$8</definedName>
    <definedName name="_xlnm.Print_Titles" localSheetId="8">'E PLANEACION'!$A:$D,'E PLANEACION'!$1:$8</definedName>
    <definedName name="_xlnm.Print_Titles" localSheetId="23">'EC EVALUACION'!$A:$D,'EC EVALUACION'!$1:$8</definedName>
    <definedName name="_xlnm.Print_Titles" localSheetId="22">'EC MEJORAMIENTO'!$A:$D,'EC MEJORAMIENTO'!$1:$8</definedName>
    <definedName name="_xlnm.Print_Titles" localSheetId="7">'M CONSERVACION-DTAI'!$A:$D,'M CONSERVACION-DTAI'!$1:$8</definedName>
    <definedName name="_xlnm.Print_Titles" localSheetId="6">'M CONSERVACION-DTM'!$A:$D,'M CONSERVACION-DTM'!$1:$8</definedName>
    <definedName name="_xlnm.Print_Titles" localSheetId="3">'M DISEÑO P.'!$A:$D,'M DISEÑO P.'!$1:$8</definedName>
    <definedName name="_xlnm.Print_Titles" localSheetId="5">'M EJECUCION O.'!$A:$D,'M EJECUCION O.'!$1:$8</definedName>
    <definedName name="_xlnm.Print_Titles" localSheetId="1">'M FACTIBILIDAD'!$A:$D,'M FACTIBILIDAD'!$1:$8</definedName>
    <definedName name="_xlnm.Print_Titles" localSheetId="4">'M PREDIAL'!$A:$D,'M PREDIAL'!$1:$8</definedName>
    <definedName name="_xlnm.Print_Titles" localSheetId="2">'M VALORIZACION'!$A:$D,'M VALORIZACION'!$1:$8</definedName>
    <definedName name="Valoracion" localSheetId="25">#REF!</definedName>
    <definedName name="Valoracion" localSheetId="24">#REF!</definedName>
    <definedName name="Valoracion" localSheetId="26">#REF!</definedName>
    <definedName name="Valoracion">#REF!</definedName>
    <definedName name="VALORACIÓN" localSheetId="25">#REF!</definedName>
    <definedName name="VALORACIÓN" localSheetId="24">#REF!</definedName>
    <definedName name="VALORACIÓN" localSheetId="26">#REF!</definedName>
    <definedName name="VALORACIÓN">#REF!</definedName>
  </definedNames>
  <calcPr calcId="144525"/>
</workbook>
</file>

<file path=xl/calcChain.xml><?xml version="1.0" encoding="utf-8"?>
<calcChain xmlns="http://schemas.openxmlformats.org/spreadsheetml/2006/main">
  <c r="AF12" i="410" l="1"/>
  <c r="U12" i="410"/>
  <c r="AI12" i="410" s="1"/>
  <c r="T12" i="410"/>
  <c r="AG12" i="410" s="1"/>
  <c r="AF11" i="410"/>
  <c r="U11" i="410"/>
  <c r="AI11" i="410" s="1"/>
  <c r="T11" i="410"/>
  <c r="AG11" i="410" s="1"/>
  <c r="AF10" i="410"/>
  <c r="U10" i="410"/>
  <c r="AI10" i="410" s="1"/>
  <c r="T10" i="410"/>
  <c r="AG10" i="410" s="1"/>
  <c r="AF9" i="410"/>
  <c r="V9" i="410"/>
  <c r="U9" i="410"/>
  <c r="AI9" i="410" s="1"/>
  <c r="AJ9" i="410" s="1"/>
  <c r="T9" i="410"/>
  <c r="AG9" i="410" s="1"/>
  <c r="T13" i="410"/>
  <c r="U13" i="410"/>
  <c r="AI13" i="410" s="1"/>
  <c r="AJ13" i="410" s="1"/>
  <c r="AF13" i="410"/>
  <c r="T14" i="410"/>
  <c r="AG14" i="410" s="1"/>
  <c r="AK14" i="410" s="1"/>
  <c r="U14" i="410"/>
  <c r="AF14" i="410"/>
  <c r="AI14" i="410"/>
  <c r="T15" i="410"/>
  <c r="AG15" i="410" s="1"/>
  <c r="U15" i="410"/>
  <c r="AI15" i="410" s="1"/>
  <c r="AF15" i="410"/>
  <c r="T16" i="410"/>
  <c r="AG16" i="410" s="1"/>
  <c r="AK16" i="410" s="1"/>
  <c r="U16" i="410"/>
  <c r="AF16" i="410"/>
  <c r="AI16" i="410"/>
  <c r="V13" i="410"/>
  <c r="AF23" i="404"/>
  <c r="U23" i="404"/>
  <c r="AI23" i="404" s="1"/>
  <c r="T23" i="404"/>
  <c r="AG23" i="404" s="1"/>
  <c r="AF22" i="404"/>
  <c r="V22" i="404"/>
  <c r="U22" i="404"/>
  <c r="AI22" i="404" s="1"/>
  <c r="AJ22" i="404" s="1"/>
  <c r="T22" i="404"/>
  <c r="AF21" i="404"/>
  <c r="U21" i="404"/>
  <c r="T21" i="404"/>
  <c r="AG21" i="404" s="1"/>
  <c r="AF20" i="404"/>
  <c r="U20" i="404"/>
  <c r="T20" i="404"/>
  <c r="AG20" i="404" s="1"/>
  <c r="AF19" i="404"/>
  <c r="U19" i="404"/>
  <c r="T19" i="404"/>
  <c r="AG19" i="404" s="1"/>
  <c r="AF18" i="404"/>
  <c r="U18" i="404"/>
  <c r="T18" i="404"/>
  <c r="AG18" i="404" s="1"/>
  <c r="AF17" i="404"/>
  <c r="U17" i="404"/>
  <c r="T17" i="404"/>
  <c r="AG17" i="404" s="1"/>
  <c r="AF16" i="404"/>
  <c r="U16" i="404"/>
  <c r="T16" i="404"/>
  <c r="AG16" i="404" s="1"/>
  <c r="AF15" i="404"/>
  <c r="V15" i="404"/>
  <c r="U15" i="404"/>
  <c r="AI15" i="404" s="1"/>
  <c r="AJ15" i="404" s="1"/>
  <c r="T15" i="404"/>
  <c r="AG15" i="404" s="1"/>
  <c r="AF14" i="404"/>
  <c r="U14" i="404"/>
  <c r="AI14" i="404" s="1"/>
  <c r="T14" i="404"/>
  <c r="AG14" i="404" s="1"/>
  <c r="AF13" i="404"/>
  <c r="U13" i="404"/>
  <c r="AI13" i="404" s="1"/>
  <c r="T13" i="404"/>
  <c r="AG13" i="404" s="1"/>
  <c r="AF12" i="404"/>
  <c r="U12" i="404"/>
  <c r="AI12" i="404" s="1"/>
  <c r="T12" i="404"/>
  <c r="AG12" i="404" s="1"/>
  <c r="AF11" i="404"/>
  <c r="U11" i="404"/>
  <c r="AI11" i="404" s="1"/>
  <c r="T11" i="404"/>
  <c r="AG11" i="404" s="1"/>
  <c r="AF10" i="404"/>
  <c r="U10" i="404"/>
  <c r="AI10" i="404" s="1"/>
  <c r="T10" i="404"/>
  <c r="AG10" i="404" s="1"/>
  <c r="AF9" i="404"/>
  <c r="V9" i="404"/>
  <c r="U9" i="404"/>
  <c r="AI9" i="404" s="1"/>
  <c r="AJ9" i="404" s="1"/>
  <c r="T9" i="404"/>
  <c r="AF9" i="403"/>
  <c r="V9" i="403"/>
  <c r="U9" i="403"/>
  <c r="AI9" i="403" s="1"/>
  <c r="AJ9" i="403" s="1"/>
  <c r="T9" i="403"/>
  <c r="AG9" i="403" s="1"/>
  <c r="AG13" i="410" l="1"/>
  <c r="AK13" i="410" s="1"/>
  <c r="AG22" i="404"/>
  <c r="AK22" i="404" s="1"/>
  <c r="AK10" i="410"/>
  <c r="AH9" i="410"/>
  <c r="AL9" i="410" s="1"/>
  <c r="AK9" i="410"/>
  <c r="AK11" i="410"/>
  <c r="AK15" i="410"/>
  <c r="AK12" i="410"/>
  <c r="AH13" i="410"/>
  <c r="AL13" i="410" s="1"/>
  <c r="AK10" i="404"/>
  <c r="AK11" i="404"/>
  <c r="AK12" i="404"/>
  <c r="AK14" i="404"/>
  <c r="AG9" i="404"/>
  <c r="AH9" i="404" s="1"/>
  <c r="AL9" i="404" s="1"/>
  <c r="AK13" i="404"/>
  <c r="AH15" i="404"/>
  <c r="AL15" i="404" s="1"/>
  <c r="AK15" i="404"/>
  <c r="AK23" i="404"/>
  <c r="AH9" i="403"/>
  <c r="AL9" i="403" s="1"/>
  <c r="AK9" i="403"/>
  <c r="AH22" i="404" l="1"/>
  <c r="AL22" i="404" s="1"/>
  <c r="AK9" i="404"/>
  <c r="AF18" i="399"/>
  <c r="U18" i="399"/>
  <c r="AI18" i="399" s="1"/>
  <c r="T18" i="399"/>
  <c r="AG18" i="399" s="1"/>
  <c r="AF17" i="399"/>
  <c r="U17" i="399"/>
  <c r="AI17" i="399" s="1"/>
  <c r="T17" i="399"/>
  <c r="AG17" i="399" s="1"/>
  <c r="AF16" i="399"/>
  <c r="V16" i="399"/>
  <c r="U16" i="399"/>
  <c r="AI16" i="399" s="1"/>
  <c r="AJ16" i="399" s="1"/>
  <c r="T16" i="399"/>
  <c r="AG16" i="399" s="1"/>
  <c r="AF15" i="399"/>
  <c r="V15" i="399"/>
  <c r="U15" i="399"/>
  <c r="T15" i="399"/>
  <c r="AG15" i="399" s="1"/>
  <c r="AF14" i="399"/>
  <c r="U14" i="399"/>
  <c r="AI14" i="399" s="1"/>
  <c r="T14" i="399"/>
  <c r="AG14" i="399" s="1"/>
  <c r="AF13" i="399"/>
  <c r="V13" i="399"/>
  <c r="U13" i="399"/>
  <c r="AI13" i="399" s="1"/>
  <c r="AJ13" i="399" s="1"/>
  <c r="T13" i="399"/>
  <c r="AG13" i="399" s="1"/>
  <c r="AF12" i="399"/>
  <c r="U12" i="399"/>
  <c r="AI12" i="399" s="1"/>
  <c r="T12" i="399"/>
  <c r="AG12" i="399" s="1"/>
  <c r="AF11" i="399"/>
  <c r="U11" i="399"/>
  <c r="AI11" i="399" s="1"/>
  <c r="T11" i="399"/>
  <c r="AG11" i="399" s="1"/>
  <c r="AF10" i="399"/>
  <c r="U10" i="399"/>
  <c r="AI10" i="399" s="1"/>
  <c r="T10" i="399"/>
  <c r="AG10" i="399" s="1"/>
  <c r="AF9" i="399"/>
  <c r="V9" i="399"/>
  <c r="U9" i="399"/>
  <c r="AI9" i="399" s="1"/>
  <c r="AJ9" i="399" s="1"/>
  <c r="T9" i="399"/>
  <c r="AF88" i="405"/>
  <c r="V88" i="405"/>
  <c r="U88" i="405"/>
  <c r="AI88" i="405" s="1"/>
  <c r="AJ88" i="405" s="1"/>
  <c r="T88" i="405"/>
  <c r="AG88" i="405" s="1"/>
  <c r="AF87" i="405"/>
  <c r="U87" i="405"/>
  <c r="AI87" i="405" s="1"/>
  <c r="T87" i="405"/>
  <c r="AG87" i="405" s="1"/>
  <c r="AF86" i="405"/>
  <c r="U86" i="405"/>
  <c r="AI86" i="405" s="1"/>
  <c r="T86" i="405"/>
  <c r="AG86" i="405" s="1"/>
  <c r="AF85" i="405"/>
  <c r="U85" i="405"/>
  <c r="AI85" i="405" s="1"/>
  <c r="T85" i="405"/>
  <c r="AG85" i="405" s="1"/>
  <c r="AF84" i="405"/>
  <c r="V84" i="405"/>
  <c r="U84" i="405"/>
  <c r="T84" i="405"/>
  <c r="AF83" i="405"/>
  <c r="U83" i="405"/>
  <c r="AI83" i="405" s="1"/>
  <c r="T83" i="405"/>
  <c r="AG83" i="405" s="1"/>
  <c r="AF82" i="405"/>
  <c r="U82" i="405"/>
  <c r="AI82" i="405" s="1"/>
  <c r="T82" i="405"/>
  <c r="AG82" i="405" s="1"/>
  <c r="AF81" i="405"/>
  <c r="U81" i="405"/>
  <c r="AI81" i="405" s="1"/>
  <c r="T81" i="405"/>
  <c r="AG81" i="405" s="1"/>
  <c r="AF80" i="405"/>
  <c r="U80" i="405"/>
  <c r="AI80" i="405" s="1"/>
  <c r="T80" i="405"/>
  <c r="AG80" i="405" s="1"/>
  <c r="AF79" i="405"/>
  <c r="V79" i="405"/>
  <c r="U79" i="405"/>
  <c r="T79" i="405"/>
  <c r="AF78" i="405"/>
  <c r="U78" i="405"/>
  <c r="AI78" i="405" s="1"/>
  <c r="T78" i="405"/>
  <c r="AG78" i="405" s="1"/>
  <c r="AF77" i="405"/>
  <c r="U77" i="405"/>
  <c r="AI77" i="405" s="1"/>
  <c r="T77" i="405"/>
  <c r="AG77" i="405" s="1"/>
  <c r="AF76" i="405"/>
  <c r="V76" i="405"/>
  <c r="U76" i="405"/>
  <c r="AI76" i="405" s="1"/>
  <c r="AJ76" i="405" s="1"/>
  <c r="T76" i="405"/>
  <c r="AG76" i="405" s="1"/>
  <c r="AF75" i="405"/>
  <c r="U75" i="405"/>
  <c r="AI75" i="405" s="1"/>
  <c r="T75" i="405"/>
  <c r="AG75" i="405" s="1"/>
  <c r="AF74" i="405"/>
  <c r="U74" i="405"/>
  <c r="AI74" i="405" s="1"/>
  <c r="T74" i="405"/>
  <c r="AG74" i="405" s="1"/>
  <c r="AF73" i="405"/>
  <c r="V73" i="405"/>
  <c r="U73" i="405"/>
  <c r="T73" i="405"/>
  <c r="AG11" i="398"/>
  <c r="U11" i="398"/>
  <c r="AG10" i="398"/>
  <c r="U10" i="398"/>
  <c r="AF9" i="398"/>
  <c r="V9" i="398"/>
  <c r="U9" i="398"/>
  <c r="AI9" i="398" s="1"/>
  <c r="AJ9" i="398" s="1"/>
  <c r="T9" i="398"/>
  <c r="AF11" i="397"/>
  <c r="U11" i="397"/>
  <c r="AI11" i="397" s="1"/>
  <c r="T11" i="397"/>
  <c r="AG11" i="397" s="1"/>
  <c r="AF10" i="397"/>
  <c r="U10" i="397"/>
  <c r="AI10" i="397" s="1"/>
  <c r="T10" i="397"/>
  <c r="AG10" i="397" s="1"/>
  <c r="AF9" i="397"/>
  <c r="V9" i="397"/>
  <c r="U9" i="397"/>
  <c r="AI9" i="397" s="1"/>
  <c r="AJ9" i="397" s="1"/>
  <c r="T9" i="397"/>
  <c r="AG9" i="397" s="1"/>
  <c r="T12" i="397"/>
  <c r="AG12" i="397" s="1"/>
  <c r="U12" i="397"/>
  <c r="AF12" i="397"/>
  <c r="T13" i="397"/>
  <c r="AG13" i="397" s="1"/>
  <c r="U13" i="397"/>
  <c r="AI13" i="397" s="1"/>
  <c r="AF13" i="397"/>
  <c r="T14" i="397"/>
  <c r="AG14" i="397" s="1"/>
  <c r="U14" i="397"/>
  <c r="AI14" i="397" s="1"/>
  <c r="AF14" i="397"/>
  <c r="V12" i="397"/>
  <c r="AF9" i="396"/>
  <c r="V9" i="396"/>
  <c r="U9" i="396"/>
  <c r="AI9" i="396" s="1"/>
  <c r="AJ9" i="396" s="1"/>
  <c r="T9" i="396"/>
  <c r="T10" i="407"/>
  <c r="AG10" i="407" s="1"/>
  <c r="AH10" i="407" s="1"/>
  <c r="U10" i="407"/>
  <c r="AI10" i="407" s="1"/>
  <c r="V10" i="407"/>
  <c r="AF10" i="407"/>
  <c r="T11" i="407"/>
  <c r="U11" i="407"/>
  <c r="AI11" i="407" s="1"/>
  <c r="AJ11" i="407" s="1"/>
  <c r="AL11" i="407" s="1"/>
  <c r="V11" i="407"/>
  <c r="AF11" i="407"/>
  <c r="AG11" i="407"/>
  <c r="AH11" i="407" s="1"/>
  <c r="AF9" i="407"/>
  <c r="V9" i="407"/>
  <c r="U9" i="407"/>
  <c r="AI9" i="407" s="1"/>
  <c r="AJ9" i="407" s="1"/>
  <c r="T9" i="407"/>
  <c r="AF9" i="388"/>
  <c r="V9" i="388"/>
  <c r="U9" i="388"/>
  <c r="AI9" i="388" s="1"/>
  <c r="AJ9" i="388" s="1"/>
  <c r="T9" i="388"/>
  <c r="AF72" i="387"/>
  <c r="U72" i="387"/>
  <c r="AI72" i="387" s="1"/>
  <c r="T72" i="387"/>
  <c r="AG72" i="387" s="1"/>
  <c r="AF71" i="387"/>
  <c r="V71" i="387"/>
  <c r="U71" i="387"/>
  <c r="AI71" i="387" s="1"/>
  <c r="AJ71" i="387" s="1"/>
  <c r="T71" i="387"/>
  <c r="AG71" i="387" s="1"/>
  <c r="AF12" i="384"/>
  <c r="U12" i="384"/>
  <c r="AI12" i="384" s="1"/>
  <c r="T12" i="384"/>
  <c r="AG12" i="384" s="1"/>
  <c r="AF11" i="384"/>
  <c r="U11" i="384"/>
  <c r="AI11" i="384" s="1"/>
  <c r="T11" i="384"/>
  <c r="AG11" i="384" s="1"/>
  <c r="AF10" i="384"/>
  <c r="U10" i="384"/>
  <c r="AI10" i="384" s="1"/>
  <c r="T10" i="384"/>
  <c r="AG10" i="384" s="1"/>
  <c r="AF9" i="384"/>
  <c r="V9" i="384"/>
  <c r="U9" i="384"/>
  <c r="AI9" i="384" s="1"/>
  <c r="AJ9" i="384" s="1"/>
  <c r="T9" i="384"/>
  <c r="V10" i="402"/>
  <c r="V9" i="402"/>
  <c r="AF9" i="392"/>
  <c r="V9" i="392"/>
  <c r="U9" i="392"/>
  <c r="AI9" i="392" s="1"/>
  <c r="AJ9" i="392" s="1"/>
  <c r="T9" i="392"/>
  <c r="AG9" i="392" s="1"/>
  <c r="AF10" i="390"/>
  <c r="V10" i="390"/>
  <c r="U10" i="390"/>
  <c r="T10" i="390"/>
  <c r="AG10" i="390" s="1"/>
  <c r="AI9" i="390"/>
  <c r="AJ9" i="390" s="1"/>
  <c r="AG9" i="390"/>
  <c r="AH9" i="390" s="1"/>
  <c r="V9" i="390"/>
  <c r="AK12" i="384" l="1"/>
  <c r="AK10" i="397"/>
  <c r="AI10" i="390"/>
  <c r="AJ10" i="390" s="1"/>
  <c r="AG9" i="384"/>
  <c r="AK9" i="384" s="1"/>
  <c r="AG9" i="388"/>
  <c r="AG9" i="407"/>
  <c r="AG9" i="396"/>
  <c r="AI12" i="397"/>
  <c r="AJ12" i="397" s="1"/>
  <c r="AG9" i="398"/>
  <c r="AG79" i="405"/>
  <c r="AH79" i="405" s="1"/>
  <c r="AG84" i="405"/>
  <c r="AH84" i="405" s="1"/>
  <c r="AI73" i="405"/>
  <c r="AJ73" i="405" s="1"/>
  <c r="AI79" i="405"/>
  <c r="AJ79" i="405" s="1"/>
  <c r="AI84" i="405"/>
  <c r="AJ84" i="405" s="1"/>
  <c r="AL9" i="390"/>
  <c r="AK11" i="407"/>
  <c r="AK14" i="397"/>
  <c r="AK10" i="384"/>
  <c r="AJ10" i="407"/>
  <c r="AL10" i="407" s="1"/>
  <c r="AK10" i="407"/>
  <c r="AK80" i="405"/>
  <c r="AG9" i="399"/>
  <c r="AH9" i="399" s="1"/>
  <c r="AL9" i="399" s="1"/>
  <c r="AK10" i="399"/>
  <c r="AK11" i="399"/>
  <c r="AK12" i="399"/>
  <c r="AI15" i="399"/>
  <c r="AJ15" i="399" s="1"/>
  <c r="AK14" i="399"/>
  <c r="AK17" i="399"/>
  <c r="AH13" i="399"/>
  <c r="AL13" i="399" s="1"/>
  <c r="AK13" i="399"/>
  <c r="AK18" i="399"/>
  <c r="AH15" i="399"/>
  <c r="AH16" i="399"/>
  <c r="AL16" i="399" s="1"/>
  <c r="AK16" i="399"/>
  <c r="AK75" i="405"/>
  <c r="AK83" i="405"/>
  <c r="AK87" i="405"/>
  <c r="AK77" i="405"/>
  <c r="AK78" i="405"/>
  <c r="AK81" i="405"/>
  <c r="AK85" i="405"/>
  <c r="AK74" i="405"/>
  <c r="AG73" i="405"/>
  <c r="AH76" i="405"/>
  <c r="AL76" i="405" s="1"/>
  <c r="AK76" i="405"/>
  <c r="AH88" i="405"/>
  <c r="AL88" i="405" s="1"/>
  <c r="AK88" i="405"/>
  <c r="AK82" i="405"/>
  <c r="AK86" i="405"/>
  <c r="AH9" i="398"/>
  <c r="AL9" i="398" s="1"/>
  <c r="AK9" i="398"/>
  <c r="AK13" i="397"/>
  <c r="AH9" i="397"/>
  <c r="AL9" i="397" s="1"/>
  <c r="AK9" i="397"/>
  <c r="AK11" i="397"/>
  <c r="AH12" i="397"/>
  <c r="AL12" i="397" s="1"/>
  <c r="AH9" i="396"/>
  <c r="AL9" i="396" s="1"/>
  <c r="AK9" i="396"/>
  <c r="AH9" i="407"/>
  <c r="AL9" i="407" s="1"/>
  <c r="AK9" i="407"/>
  <c r="AH9" i="388"/>
  <c r="AL9" i="388" s="1"/>
  <c r="AK9" i="388"/>
  <c r="AK72" i="387"/>
  <c r="AH71" i="387"/>
  <c r="AL71" i="387" s="1"/>
  <c r="AK71" i="387"/>
  <c r="AH9" i="384"/>
  <c r="AL9" i="384" s="1"/>
  <c r="AK11" i="384"/>
  <c r="AH9" i="392"/>
  <c r="AL9" i="392" s="1"/>
  <c r="AK9" i="392"/>
  <c r="AH10" i="390"/>
  <c r="AK9" i="390"/>
  <c r="AK79" i="405" l="1"/>
  <c r="AL10" i="390"/>
  <c r="AK84" i="405"/>
  <c r="AK73" i="405"/>
  <c r="AL84" i="405"/>
  <c r="AK10" i="390"/>
  <c r="AK12" i="397"/>
  <c r="AH73" i="405"/>
  <c r="AL73" i="405" s="1"/>
  <c r="AL79" i="405"/>
  <c r="AL15" i="399"/>
  <c r="AK9" i="399"/>
  <c r="AK15" i="399"/>
  <c r="AF9" i="383" l="1"/>
  <c r="V9" i="383"/>
  <c r="U9" i="383"/>
  <c r="AI9" i="383" s="1"/>
  <c r="AJ9" i="383" s="1"/>
  <c r="T9" i="383"/>
  <c r="AG9" i="383" l="1"/>
  <c r="AK9" i="383" s="1"/>
  <c r="AH9" i="383" l="1"/>
  <c r="AL9" i="383" s="1"/>
  <c r="AF60" i="410"/>
  <c r="V60" i="410"/>
  <c r="U60" i="410"/>
  <c r="AI60" i="410" s="1"/>
  <c r="T60" i="410"/>
  <c r="AG60" i="410" s="1"/>
  <c r="AF59" i="410"/>
  <c r="V59" i="410"/>
  <c r="U59" i="410"/>
  <c r="AI59" i="410" s="1"/>
  <c r="T59" i="410"/>
  <c r="AG59" i="410" s="1"/>
  <c r="AF58" i="410"/>
  <c r="V58" i="410"/>
  <c r="U58" i="410"/>
  <c r="AI58" i="410" s="1"/>
  <c r="T58" i="410"/>
  <c r="AG58" i="410" s="1"/>
  <c r="AF57" i="410"/>
  <c r="V57" i="410"/>
  <c r="U57" i="410"/>
  <c r="AI57" i="410" s="1"/>
  <c r="AJ57" i="410" s="1"/>
  <c r="T57" i="410"/>
  <c r="AG57" i="410" s="1"/>
  <c r="AF56" i="410"/>
  <c r="V56" i="410"/>
  <c r="U56" i="410"/>
  <c r="AI56" i="410" s="1"/>
  <c r="T56" i="410"/>
  <c r="AG56" i="410" s="1"/>
  <c r="AF55" i="410"/>
  <c r="V55" i="410"/>
  <c r="U55" i="410"/>
  <c r="AI55" i="410" s="1"/>
  <c r="T55" i="410"/>
  <c r="AG55" i="410" s="1"/>
  <c r="AF54" i="410"/>
  <c r="V54" i="410"/>
  <c r="U54" i="410"/>
  <c r="AI54" i="410" s="1"/>
  <c r="T54" i="410"/>
  <c r="AG54" i="410" s="1"/>
  <c r="AF53" i="410"/>
  <c r="V53" i="410"/>
  <c r="U53" i="410"/>
  <c r="AI53" i="410" s="1"/>
  <c r="AJ53" i="410" s="1"/>
  <c r="T53" i="410"/>
  <c r="AG53" i="410" s="1"/>
  <c r="AF52" i="410"/>
  <c r="V52" i="410"/>
  <c r="U52" i="410"/>
  <c r="AI52" i="410" s="1"/>
  <c r="T52" i="410"/>
  <c r="AG52" i="410" s="1"/>
  <c r="AF51" i="410"/>
  <c r="V51" i="410"/>
  <c r="U51" i="410"/>
  <c r="AI51" i="410" s="1"/>
  <c r="T51" i="410"/>
  <c r="AG51" i="410" s="1"/>
  <c r="AF50" i="410"/>
  <c r="V50" i="410"/>
  <c r="U50" i="410"/>
  <c r="AI50" i="410" s="1"/>
  <c r="T50" i="410"/>
  <c r="AG50" i="410" s="1"/>
  <c r="AF49" i="410"/>
  <c r="V49" i="410"/>
  <c r="U49" i="410"/>
  <c r="AI49" i="410" s="1"/>
  <c r="AJ49" i="410" s="1"/>
  <c r="T49" i="410"/>
  <c r="AG49" i="410" s="1"/>
  <c r="AF48" i="410"/>
  <c r="V48" i="410"/>
  <c r="U48" i="410"/>
  <c r="AI48" i="410" s="1"/>
  <c r="T48" i="410"/>
  <c r="AG48" i="410" s="1"/>
  <c r="AF47" i="410"/>
  <c r="V47" i="410"/>
  <c r="U47" i="410"/>
  <c r="AI47" i="410" s="1"/>
  <c r="T47" i="410"/>
  <c r="AG47" i="410" s="1"/>
  <c r="AF46" i="410"/>
  <c r="V46" i="410"/>
  <c r="U46" i="410"/>
  <c r="AI46" i="410" s="1"/>
  <c r="T46" i="410"/>
  <c r="AG46" i="410" s="1"/>
  <c r="AF45" i="410"/>
  <c r="V45" i="410"/>
  <c r="U45" i="410"/>
  <c r="AI45" i="410" s="1"/>
  <c r="T45" i="410"/>
  <c r="AG45" i="410" s="1"/>
  <c r="AF44" i="410"/>
  <c r="V44" i="410"/>
  <c r="U44" i="410"/>
  <c r="AI44" i="410" s="1"/>
  <c r="T44" i="410"/>
  <c r="AG44" i="410" s="1"/>
  <c r="AF43" i="410"/>
  <c r="V43" i="410"/>
  <c r="U43" i="410"/>
  <c r="AI43" i="410" s="1"/>
  <c r="T43" i="410"/>
  <c r="AG43" i="410" s="1"/>
  <c r="AF42" i="410"/>
  <c r="V42" i="410"/>
  <c r="U42" i="410"/>
  <c r="AI42" i="410" s="1"/>
  <c r="T42" i="410"/>
  <c r="AG42" i="410" s="1"/>
  <c r="AF41" i="410"/>
  <c r="V41" i="410"/>
  <c r="U41" i="410"/>
  <c r="AI41" i="410" s="1"/>
  <c r="T41" i="410"/>
  <c r="AG41" i="410" s="1"/>
  <c r="AF40" i="410"/>
  <c r="U40" i="410"/>
  <c r="AI40" i="410" s="1"/>
  <c r="T40" i="410"/>
  <c r="AG40" i="410" s="1"/>
  <c r="AF39" i="410"/>
  <c r="U39" i="410"/>
  <c r="AI39" i="410" s="1"/>
  <c r="T39" i="410"/>
  <c r="AG39" i="410" s="1"/>
  <c r="AF38" i="410"/>
  <c r="U38" i="410"/>
  <c r="AI38" i="410" s="1"/>
  <c r="T38" i="410"/>
  <c r="AG38" i="410" s="1"/>
  <c r="AF37" i="410"/>
  <c r="U37" i="410"/>
  <c r="AI37" i="410" s="1"/>
  <c r="T37" i="410"/>
  <c r="AG37" i="410" s="1"/>
  <c r="AF36" i="410"/>
  <c r="V36" i="410"/>
  <c r="U36" i="410"/>
  <c r="AI36" i="410" s="1"/>
  <c r="AJ36" i="410" s="1"/>
  <c r="T36" i="410"/>
  <c r="AF35" i="410"/>
  <c r="U35" i="410"/>
  <c r="AI35" i="410" s="1"/>
  <c r="T35" i="410"/>
  <c r="AG35" i="410" s="1"/>
  <c r="AF34" i="410"/>
  <c r="U34" i="410"/>
  <c r="AI34" i="410" s="1"/>
  <c r="T34" i="410"/>
  <c r="AG34" i="410" s="1"/>
  <c r="AF33" i="410"/>
  <c r="U33" i="410"/>
  <c r="AI33" i="410" s="1"/>
  <c r="T33" i="410"/>
  <c r="AG33" i="410" s="1"/>
  <c r="AF32" i="410"/>
  <c r="U32" i="410"/>
  <c r="AI32" i="410" s="1"/>
  <c r="T32" i="410"/>
  <c r="AG32" i="410" s="1"/>
  <c r="AF31" i="410"/>
  <c r="V31" i="410"/>
  <c r="U31" i="410"/>
  <c r="AI31" i="410" s="1"/>
  <c r="AJ31" i="410" s="1"/>
  <c r="T31" i="410"/>
  <c r="AF30" i="410"/>
  <c r="U30" i="410"/>
  <c r="AI30" i="410" s="1"/>
  <c r="T30" i="410"/>
  <c r="AG30" i="410" s="1"/>
  <c r="AF29" i="410"/>
  <c r="U29" i="410"/>
  <c r="AI29" i="410" s="1"/>
  <c r="T29" i="410"/>
  <c r="AG29" i="410" s="1"/>
  <c r="AF28" i="410"/>
  <c r="U28" i="410"/>
  <c r="AI28" i="410" s="1"/>
  <c r="T28" i="410"/>
  <c r="AG28" i="410" s="1"/>
  <c r="AF27" i="410"/>
  <c r="U27" i="410"/>
  <c r="AI27" i="410" s="1"/>
  <c r="T27" i="410"/>
  <c r="AG27" i="410" s="1"/>
  <c r="AF26" i="410"/>
  <c r="U26" i="410"/>
  <c r="AI26" i="410" s="1"/>
  <c r="T26" i="410"/>
  <c r="AG26" i="410" s="1"/>
  <c r="AF25" i="410"/>
  <c r="V25" i="410"/>
  <c r="U25" i="410"/>
  <c r="AI25" i="410" s="1"/>
  <c r="AJ25" i="410" s="1"/>
  <c r="T25" i="410"/>
  <c r="AG25" i="410" s="1"/>
  <c r="AF24" i="410"/>
  <c r="U24" i="410"/>
  <c r="AI24" i="410" s="1"/>
  <c r="T24" i="410"/>
  <c r="AG24" i="410" s="1"/>
  <c r="AF23" i="410"/>
  <c r="U23" i="410"/>
  <c r="AI23" i="410" s="1"/>
  <c r="T23" i="410"/>
  <c r="AG23" i="410" s="1"/>
  <c r="AF22" i="410"/>
  <c r="U22" i="410"/>
  <c r="AI22" i="410" s="1"/>
  <c r="T22" i="410"/>
  <c r="AG22" i="410" s="1"/>
  <c r="AF21" i="410"/>
  <c r="V21" i="410"/>
  <c r="U21" i="410"/>
  <c r="AI21" i="410" s="1"/>
  <c r="AJ21" i="410" s="1"/>
  <c r="T21" i="410"/>
  <c r="AF20" i="410"/>
  <c r="U20" i="410"/>
  <c r="AI20" i="410" s="1"/>
  <c r="T20" i="410"/>
  <c r="AG20" i="410" s="1"/>
  <c r="AF19" i="410"/>
  <c r="U19" i="410"/>
  <c r="AI19" i="410" s="1"/>
  <c r="T19" i="410"/>
  <c r="AG19" i="410" s="1"/>
  <c r="AF18" i="410"/>
  <c r="U18" i="410"/>
  <c r="AI18" i="410" s="1"/>
  <c r="T18" i="410"/>
  <c r="AG18" i="410" s="1"/>
  <c r="AF17" i="410"/>
  <c r="U17" i="410"/>
  <c r="AI17" i="410" s="1"/>
  <c r="T17" i="410"/>
  <c r="AG17" i="410" s="1"/>
  <c r="AG31" i="410" l="1"/>
  <c r="AG36" i="410"/>
  <c r="AK36" i="410" s="1"/>
  <c r="AK37" i="410"/>
  <c r="AK33" i="410"/>
  <c r="AK34" i="410"/>
  <c r="AK35" i="410"/>
  <c r="AK17" i="410"/>
  <c r="AK18" i="410"/>
  <c r="AK19" i="410"/>
  <c r="AK20" i="410"/>
  <c r="AG21" i="410"/>
  <c r="AK21" i="410" s="1"/>
  <c r="AK22" i="410"/>
  <c r="AK23" i="410"/>
  <c r="AK24" i="410"/>
  <c r="AK40" i="410"/>
  <c r="AK26" i="410"/>
  <c r="AK27" i="410"/>
  <c r="AK28" i="410"/>
  <c r="AK29" i="410"/>
  <c r="AK30" i="410"/>
  <c r="AK38" i="410"/>
  <c r="AK39" i="410"/>
  <c r="AK32" i="410"/>
  <c r="AJ54" i="410"/>
  <c r="AJ55" i="410"/>
  <c r="AJ56" i="410"/>
  <c r="AK58" i="410"/>
  <c r="AH58" i="410"/>
  <c r="AH59" i="410"/>
  <c r="AK59" i="410"/>
  <c r="AM59" i="410" s="1"/>
  <c r="AH60" i="410"/>
  <c r="AK60" i="410"/>
  <c r="AM60" i="410" s="1"/>
  <c r="AH25" i="410"/>
  <c r="AL25" i="410" s="1"/>
  <c r="AK25" i="410"/>
  <c r="AH41" i="410"/>
  <c r="AK41" i="410"/>
  <c r="AK42" i="410"/>
  <c r="AM42" i="410" s="1"/>
  <c r="AH42" i="410"/>
  <c r="AH43" i="410"/>
  <c r="AK43" i="410"/>
  <c r="AM43" i="410" s="1"/>
  <c r="AH44" i="410"/>
  <c r="AK44" i="410"/>
  <c r="AM44" i="410" s="1"/>
  <c r="AH45" i="410"/>
  <c r="AK45" i="410"/>
  <c r="AM45" i="410" s="1"/>
  <c r="AK46" i="410"/>
  <c r="AM46" i="410" s="1"/>
  <c r="AH46" i="410"/>
  <c r="AH47" i="410"/>
  <c r="AK47" i="410"/>
  <c r="AM47" i="410" s="1"/>
  <c r="AH48" i="410"/>
  <c r="AK48" i="410"/>
  <c r="AM48" i="410" s="1"/>
  <c r="AH49" i="410"/>
  <c r="AL49" i="410" s="1"/>
  <c r="AK49" i="410"/>
  <c r="AM49" i="410" s="1"/>
  <c r="AJ58" i="410"/>
  <c r="AM58" i="410"/>
  <c r="AJ59" i="410"/>
  <c r="AJ60" i="410"/>
  <c r="AH31" i="410"/>
  <c r="AL31" i="410" s="1"/>
  <c r="AK31" i="410"/>
  <c r="AJ41" i="410"/>
  <c r="AM41" i="410"/>
  <c r="AJ42" i="410"/>
  <c r="AJ43" i="410"/>
  <c r="AJ44" i="410"/>
  <c r="AJ45" i="410"/>
  <c r="AJ46" i="410"/>
  <c r="AJ47" i="410"/>
  <c r="AJ48" i="410"/>
  <c r="AK50" i="410"/>
  <c r="AM50" i="410" s="1"/>
  <c r="AH50" i="410"/>
  <c r="AH51" i="410"/>
  <c r="AK51" i="410"/>
  <c r="AM51" i="410" s="1"/>
  <c r="AH52" i="410"/>
  <c r="AK52" i="410"/>
  <c r="AM52" i="410" s="1"/>
  <c r="AH53" i="410"/>
  <c r="AL53" i="410" s="1"/>
  <c r="AK53" i="410"/>
  <c r="AM53" i="410" s="1"/>
  <c r="AJ50" i="410"/>
  <c r="AJ51" i="410"/>
  <c r="AJ52" i="410"/>
  <c r="AK54" i="410"/>
  <c r="AM54" i="410" s="1"/>
  <c r="AH54" i="410"/>
  <c r="AL54" i="410" s="1"/>
  <c r="AH55" i="410"/>
  <c r="AL55" i="410" s="1"/>
  <c r="AK55" i="410"/>
  <c r="AM55" i="410" s="1"/>
  <c r="AH56" i="410"/>
  <c r="AK56" i="410"/>
  <c r="AM56" i="410" s="1"/>
  <c r="AH57" i="410"/>
  <c r="AL57" i="410" s="1"/>
  <c r="AK57" i="410"/>
  <c r="AM57" i="410" s="1"/>
  <c r="AL56" i="410" l="1"/>
  <c r="AH36" i="410"/>
  <c r="AL36" i="410" s="1"/>
  <c r="AL52" i="410"/>
  <c r="AL46" i="410"/>
  <c r="AH21" i="410"/>
  <c r="AL21" i="410" s="1"/>
  <c r="AL42" i="410"/>
  <c r="AL58" i="410"/>
  <c r="AL50" i="410"/>
  <c r="AL48" i="410"/>
  <c r="AL44" i="410"/>
  <c r="AL51" i="410"/>
  <c r="AL59" i="410"/>
  <c r="AL47" i="410"/>
  <c r="AL45" i="410"/>
  <c r="AL43" i="410"/>
  <c r="AL41" i="410"/>
  <c r="AL60" i="410"/>
  <c r="AF69" i="409" l="1"/>
  <c r="V69" i="409"/>
  <c r="U69" i="409"/>
  <c r="AI69" i="409" s="1"/>
  <c r="AJ69" i="409" s="1"/>
  <c r="T69" i="409"/>
  <c r="AG69" i="409" s="1"/>
  <c r="AF68" i="409"/>
  <c r="V68" i="409"/>
  <c r="U68" i="409"/>
  <c r="AI68" i="409" s="1"/>
  <c r="AJ68" i="409" s="1"/>
  <c r="T68" i="409"/>
  <c r="AG68" i="409" s="1"/>
  <c r="AF67" i="409"/>
  <c r="V67" i="409"/>
  <c r="U67" i="409"/>
  <c r="AI67" i="409" s="1"/>
  <c r="AJ67" i="409" s="1"/>
  <c r="T67" i="409"/>
  <c r="AG67" i="409" s="1"/>
  <c r="AF66" i="409"/>
  <c r="V66" i="409"/>
  <c r="U66" i="409"/>
  <c r="AI66" i="409" s="1"/>
  <c r="AJ66" i="409" s="1"/>
  <c r="T66" i="409"/>
  <c r="AG66" i="409" s="1"/>
  <c r="AF65" i="409"/>
  <c r="V65" i="409"/>
  <c r="U65" i="409"/>
  <c r="AI65" i="409" s="1"/>
  <c r="AJ65" i="409" s="1"/>
  <c r="T65" i="409"/>
  <c r="AG65" i="409" s="1"/>
  <c r="AF64" i="409"/>
  <c r="V64" i="409"/>
  <c r="U64" i="409"/>
  <c r="AI64" i="409" s="1"/>
  <c r="AJ64" i="409" s="1"/>
  <c r="T64" i="409"/>
  <c r="AG64" i="409" s="1"/>
  <c r="AF63" i="409"/>
  <c r="V63" i="409"/>
  <c r="U63" i="409"/>
  <c r="AI63" i="409" s="1"/>
  <c r="AJ63" i="409" s="1"/>
  <c r="T63" i="409"/>
  <c r="AG63" i="409" s="1"/>
  <c r="AF62" i="409"/>
  <c r="V62" i="409"/>
  <c r="U62" i="409"/>
  <c r="AI62" i="409" s="1"/>
  <c r="AJ62" i="409" s="1"/>
  <c r="T62" i="409"/>
  <c r="AG62" i="409" s="1"/>
  <c r="AF61" i="409"/>
  <c r="V61" i="409"/>
  <c r="U61" i="409"/>
  <c r="AI61" i="409" s="1"/>
  <c r="AJ61" i="409" s="1"/>
  <c r="T61" i="409"/>
  <c r="AG61" i="409" s="1"/>
  <c r="AF60" i="409"/>
  <c r="V60" i="409"/>
  <c r="U60" i="409"/>
  <c r="AI60" i="409" s="1"/>
  <c r="AJ60" i="409" s="1"/>
  <c r="T60" i="409"/>
  <c r="AG60" i="409" s="1"/>
  <c r="AF59" i="409"/>
  <c r="V59" i="409"/>
  <c r="U59" i="409"/>
  <c r="AI59" i="409" s="1"/>
  <c r="AJ59" i="409" s="1"/>
  <c r="T59" i="409"/>
  <c r="AG59" i="409" s="1"/>
  <c r="AF58" i="409"/>
  <c r="V58" i="409"/>
  <c r="U58" i="409"/>
  <c r="AI58" i="409" s="1"/>
  <c r="AJ58" i="409" s="1"/>
  <c r="T58" i="409"/>
  <c r="AG58" i="409" s="1"/>
  <c r="AF57" i="409"/>
  <c r="V57" i="409"/>
  <c r="U57" i="409"/>
  <c r="AI57" i="409" s="1"/>
  <c r="AJ57" i="409" s="1"/>
  <c r="T57" i="409"/>
  <c r="AG57" i="409" s="1"/>
  <c r="AF56" i="409"/>
  <c r="V56" i="409"/>
  <c r="U56" i="409"/>
  <c r="AI56" i="409" s="1"/>
  <c r="AJ56" i="409" s="1"/>
  <c r="T56" i="409"/>
  <c r="AG56" i="409" s="1"/>
  <c r="AF55" i="409"/>
  <c r="V55" i="409"/>
  <c r="U55" i="409"/>
  <c r="AI55" i="409" s="1"/>
  <c r="AJ55" i="409" s="1"/>
  <c r="T55" i="409"/>
  <c r="AG55" i="409" s="1"/>
  <c r="AF54" i="409"/>
  <c r="V54" i="409"/>
  <c r="U54" i="409"/>
  <c r="AI54" i="409" s="1"/>
  <c r="AJ54" i="409" s="1"/>
  <c r="T54" i="409"/>
  <c r="AG54" i="409" s="1"/>
  <c r="AF53" i="409"/>
  <c r="V53" i="409"/>
  <c r="U53" i="409"/>
  <c r="AI53" i="409" s="1"/>
  <c r="AJ53" i="409" s="1"/>
  <c r="T53" i="409"/>
  <c r="AG53" i="409" s="1"/>
  <c r="AF52" i="409"/>
  <c r="V52" i="409"/>
  <c r="U52" i="409"/>
  <c r="AI52" i="409" s="1"/>
  <c r="AJ52" i="409" s="1"/>
  <c r="T52" i="409"/>
  <c r="AG52" i="409" s="1"/>
  <c r="AF51" i="409"/>
  <c r="V51" i="409"/>
  <c r="U51" i="409"/>
  <c r="AI51" i="409" s="1"/>
  <c r="AJ51" i="409" s="1"/>
  <c r="T51" i="409"/>
  <c r="AG51" i="409" s="1"/>
  <c r="AF50" i="409"/>
  <c r="V50" i="409"/>
  <c r="U50" i="409"/>
  <c r="AI50" i="409" s="1"/>
  <c r="AJ50" i="409" s="1"/>
  <c r="T50" i="409"/>
  <c r="AG50" i="409" s="1"/>
  <c r="AF49" i="409"/>
  <c r="V49" i="409"/>
  <c r="U49" i="409"/>
  <c r="AI49" i="409" s="1"/>
  <c r="AJ49" i="409" s="1"/>
  <c r="T49" i="409"/>
  <c r="AG49" i="409" s="1"/>
  <c r="AF48" i="409"/>
  <c r="V48" i="409"/>
  <c r="U48" i="409"/>
  <c r="AI48" i="409" s="1"/>
  <c r="AJ48" i="409" s="1"/>
  <c r="T48" i="409"/>
  <c r="AG48" i="409" s="1"/>
  <c r="AF47" i="409"/>
  <c r="V47" i="409"/>
  <c r="U47" i="409"/>
  <c r="AI47" i="409" s="1"/>
  <c r="AJ47" i="409" s="1"/>
  <c r="T47" i="409"/>
  <c r="AG47" i="409" s="1"/>
  <c r="AF46" i="409"/>
  <c r="V46" i="409"/>
  <c r="U46" i="409"/>
  <c r="AI46" i="409" s="1"/>
  <c r="AJ46" i="409" s="1"/>
  <c r="T46" i="409"/>
  <c r="AG46" i="409" s="1"/>
  <c r="AF45" i="409"/>
  <c r="V45" i="409"/>
  <c r="U45" i="409"/>
  <c r="AI45" i="409" s="1"/>
  <c r="AJ45" i="409" s="1"/>
  <c r="T45" i="409"/>
  <c r="AG45" i="409" s="1"/>
  <c r="AF44" i="409"/>
  <c r="V44" i="409"/>
  <c r="U44" i="409"/>
  <c r="AI44" i="409" s="1"/>
  <c r="AJ44" i="409" s="1"/>
  <c r="T44" i="409"/>
  <c r="AG44" i="409" s="1"/>
  <c r="AF43" i="409"/>
  <c r="V43" i="409"/>
  <c r="U43" i="409"/>
  <c r="AI43" i="409" s="1"/>
  <c r="AJ43" i="409" s="1"/>
  <c r="T43" i="409"/>
  <c r="AG43" i="409" s="1"/>
  <c r="AF42" i="409"/>
  <c r="V42" i="409"/>
  <c r="U42" i="409"/>
  <c r="AI42" i="409" s="1"/>
  <c r="AJ42" i="409" s="1"/>
  <c r="T42" i="409"/>
  <c r="AG42" i="409" s="1"/>
  <c r="AF41" i="409"/>
  <c r="V41" i="409"/>
  <c r="U41" i="409"/>
  <c r="AI41" i="409" s="1"/>
  <c r="AJ41" i="409" s="1"/>
  <c r="T41" i="409"/>
  <c r="AG41" i="409" s="1"/>
  <c r="AF40" i="409"/>
  <c r="V40" i="409"/>
  <c r="U40" i="409"/>
  <c r="AI40" i="409" s="1"/>
  <c r="AJ40" i="409" s="1"/>
  <c r="T40" i="409"/>
  <c r="AG40" i="409" s="1"/>
  <c r="AF39" i="409"/>
  <c r="V39" i="409"/>
  <c r="U39" i="409"/>
  <c r="AI39" i="409" s="1"/>
  <c r="AJ39" i="409" s="1"/>
  <c r="T39" i="409"/>
  <c r="AG39" i="409" s="1"/>
  <c r="AF38" i="409"/>
  <c r="V38" i="409"/>
  <c r="U38" i="409"/>
  <c r="AI38" i="409" s="1"/>
  <c r="AJ38" i="409" s="1"/>
  <c r="T38" i="409"/>
  <c r="AG38" i="409" s="1"/>
  <c r="AF37" i="409"/>
  <c r="V37" i="409"/>
  <c r="U37" i="409"/>
  <c r="AI37" i="409" s="1"/>
  <c r="AJ37" i="409" s="1"/>
  <c r="T37" i="409"/>
  <c r="AG37" i="409" s="1"/>
  <c r="AF36" i="409"/>
  <c r="U36" i="409"/>
  <c r="AI36" i="409" s="1"/>
  <c r="T36" i="409"/>
  <c r="AG36" i="409" s="1"/>
  <c r="AF35" i="409"/>
  <c r="U35" i="409"/>
  <c r="AI35" i="409" s="1"/>
  <c r="T35" i="409"/>
  <c r="AG35" i="409" s="1"/>
  <c r="AF34" i="409"/>
  <c r="U34" i="409"/>
  <c r="AI34" i="409" s="1"/>
  <c r="T34" i="409"/>
  <c r="AG34" i="409" s="1"/>
  <c r="AF33" i="409"/>
  <c r="U33" i="409"/>
  <c r="AI33" i="409" s="1"/>
  <c r="T33" i="409"/>
  <c r="AG33" i="409" s="1"/>
  <c r="AF32" i="409"/>
  <c r="V32" i="409"/>
  <c r="U32" i="409"/>
  <c r="AI32" i="409" s="1"/>
  <c r="AJ32" i="409" s="1"/>
  <c r="T32" i="409"/>
  <c r="AF31" i="409"/>
  <c r="U31" i="409"/>
  <c r="AI31" i="409" s="1"/>
  <c r="T31" i="409"/>
  <c r="AG31" i="409" s="1"/>
  <c r="AF30" i="409"/>
  <c r="U30" i="409"/>
  <c r="AI30" i="409" s="1"/>
  <c r="T30" i="409"/>
  <c r="AG30" i="409" s="1"/>
  <c r="AF29" i="409"/>
  <c r="U29" i="409"/>
  <c r="AI29" i="409" s="1"/>
  <c r="T29" i="409"/>
  <c r="AG29" i="409" s="1"/>
  <c r="AF28" i="409"/>
  <c r="U28" i="409"/>
  <c r="AI28" i="409" s="1"/>
  <c r="T28" i="409"/>
  <c r="AG28" i="409" s="1"/>
  <c r="AF27" i="409"/>
  <c r="V27" i="409"/>
  <c r="U27" i="409"/>
  <c r="AI27" i="409" s="1"/>
  <c r="AJ27" i="409" s="1"/>
  <c r="T27" i="409"/>
  <c r="AF26" i="409"/>
  <c r="U26" i="409"/>
  <c r="AI26" i="409" s="1"/>
  <c r="T26" i="409"/>
  <c r="AG26" i="409" s="1"/>
  <c r="AF25" i="409"/>
  <c r="U25" i="409"/>
  <c r="AI25" i="409" s="1"/>
  <c r="T25" i="409"/>
  <c r="AG25" i="409" s="1"/>
  <c r="AF24" i="409"/>
  <c r="U24" i="409"/>
  <c r="AI24" i="409" s="1"/>
  <c r="T24" i="409"/>
  <c r="AG24" i="409" s="1"/>
  <c r="AF23" i="409"/>
  <c r="U23" i="409"/>
  <c r="AI23" i="409" s="1"/>
  <c r="T23" i="409"/>
  <c r="AG23" i="409" s="1"/>
  <c r="AF22" i="409"/>
  <c r="U22" i="409"/>
  <c r="AI22" i="409" s="1"/>
  <c r="T22" i="409"/>
  <c r="AG22" i="409" s="1"/>
  <c r="AF21" i="409"/>
  <c r="V21" i="409"/>
  <c r="U21" i="409"/>
  <c r="AI21" i="409" s="1"/>
  <c r="AJ21" i="409" s="1"/>
  <c r="T21" i="409"/>
  <c r="AG21" i="409" s="1"/>
  <c r="AF20" i="409"/>
  <c r="U20" i="409"/>
  <c r="AI20" i="409" s="1"/>
  <c r="T20" i="409"/>
  <c r="AG20" i="409" s="1"/>
  <c r="AK20" i="409" s="1"/>
  <c r="AF19" i="409"/>
  <c r="U19" i="409"/>
  <c r="AI19" i="409" s="1"/>
  <c r="T19" i="409"/>
  <c r="AG19" i="409" s="1"/>
  <c r="AF18" i="409"/>
  <c r="U18" i="409"/>
  <c r="AI18" i="409" s="1"/>
  <c r="T18" i="409"/>
  <c r="AG18" i="409" s="1"/>
  <c r="AF17" i="409"/>
  <c r="V17" i="409"/>
  <c r="U17" i="409"/>
  <c r="AI17" i="409" s="1"/>
  <c r="AJ17" i="409" s="1"/>
  <c r="T17" i="409"/>
  <c r="AG17" i="409" s="1"/>
  <c r="AF16" i="409"/>
  <c r="U16" i="409"/>
  <c r="AI16" i="409" s="1"/>
  <c r="T16" i="409"/>
  <c r="AG16" i="409" s="1"/>
  <c r="AF15" i="409"/>
  <c r="U15" i="409"/>
  <c r="AI15" i="409" s="1"/>
  <c r="T15" i="409"/>
  <c r="AG15" i="409" s="1"/>
  <c r="AF14" i="409"/>
  <c r="U14" i="409"/>
  <c r="AI14" i="409" s="1"/>
  <c r="T14" i="409"/>
  <c r="AG14" i="409" s="1"/>
  <c r="AF13" i="409"/>
  <c r="U13" i="409"/>
  <c r="AI13" i="409" s="1"/>
  <c r="T13" i="409"/>
  <c r="AG13" i="409" s="1"/>
  <c r="AF12" i="409"/>
  <c r="U12" i="409"/>
  <c r="AI12" i="409" s="1"/>
  <c r="T12" i="409"/>
  <c r="AG12" i="409" s="1"/>
  <c r="AF11" i="409"/>
  <c r="U11" i="409"/>
  <c r="AI11" i="409" s="1"/>
  <c r="T11" i="409"/>
  <c r="AG11" i="409" s="1"/>
  <c r="AK11" i="409" s="1"/>
  <c r="AF10" i="409"/>
  <c r="U10" i="409"/>
  <c r="AI10" i="409" s="1"/>
  <c r="T10" i="409"/>
  <c r="AG10" i="409" s="1"/>
  <c r="AF9" i="409"/>
  <c r="V9" i="409"/>
  <c r="U9" i="409"/>
  <c r="AI9" i="409" s="1"/>
  <c r="AJ9" i="409" s="1"/>
  <c r="T9" i="409"/>
  <c r="AK10" i="409" l="1"/>
  <c r="AK33" i="409"/>
  <c r="AK16" i="409"/>
  <c r="AK22" i="409"/>
  <c r="AK23" i="409"/>
  <c r="AK14" i="409"/>
  <c r="AK26" i="409"/>
  <c r="AK28" i="409"/>
  <c r="AK29" i="409"/>
  <c r="AK13" i="409"/>
  <c r="AK24" i="409"/>
  <c r="AK19" i="409"/>
  <c r="AK31" i="409"/>
  <c r="AK36" i="409"/>
  <c r="AK18" i="409"/>
  <c r="AK30" i="409"/>
  <c r="AK34" i="409"/>
  <c r="AK12" i="409"/>
  <c r="AG9" i="409"/>
  <c r="AK9" i="409" s="1"/>
  <c r="AK25" i="409"/>
  <c r="AG27" i="409"/>
  <c r="AK27" i="409" s="1"/>
  <c r="AH37" i="409"/>
  <c r="AL37" i="409" s="1"/>
  <c r="AK37" i="409"/>
  <c r="AH39" i="409"/>
  <c r="AL39" i="409" s="1"/>
  <c r="AK39" i="409"/>
  <c r="AH53" i="409"/>
  <c r="AL53" i="409" s="1"/>
  <c r="AK53" i="409"/>
  <c r="AH55" i="409"/>
  <c r="AL55" i="409" s="1"/>
  <c r="AK55" i="409"/>
  <c r="AH69" i="409"/>
  <c r="AL69" i="409" s="1"/>
  <c r="AK69" i="409"/>
  <c r="AK17" i="409"/>
  <c r="AH17" i="409"/>
  <c r="AL17" i="409" s="1"/>
  <c r="AK15" i="409"/>
  <c r="AK21" i="409"/>
  <c r="AH21" i="409"/>
  <c r="AL21" i="409" s="1"/>
  <c r="AK35" i="409"/>
  <c r="AK41" i="409"/>
  <c r="AH41" i="409"/>
  <c r="AL41" i="409" s="1"/>
  <c r="AK43" i="409"/>
  <c r="AH43" i="409"/>
  <c r="AL43" i="409" s="1"/>
  <c r="AK57" i="409"/>
  <c r="AH57" i="409"/>
  <c r="AL57" i="409" s="1"/>
  <c r="AK59" i="409"/>
  <c r="AH59" i="409"/>
  <c r="AL59" i="409" s="1"/>
  <c r="AH45" i="409"/>
  <c r="AL45" i="409" s="1"/>
  <c r="AK45" i="409"/>
  <c r="AH47" i="409"/>
  <c r="AL47" i="409" s="1"/>
  <c r="AK47" i="409"/>
  <c r="AH61" i="409"/>
  <c r="AL61" i="409" s="1"/>
  <c r="AK61" i="409"/>
  <c r="AH63" i="409"/>
  <c r="AL63" i="409" s="1"/>
  <c r="AK63" i="409"/>
  <c r="AK49" i="409"/>
  <c r="AH49" i="409"/>
  <c r="AL49" i="409" s="1"/>
  <c r="AK51" i="409"/>
  <c r="AH51" i="409"/>
  <c r="AL51" i="409" s="1"/>
  <c r="AK65" i="409"/>
  <c r="AH65" i="409"/>
  <c r="AL65" i="409" s="1"/>
  <c r="AK67" i="409"/>
  <c r="AH67" i="409"/>
  <c r="AL67" i="409" s="1"/>
  <c r="AK42" i="409"/>
  <c r="AH42" i="409"/>
  <c r="AL42" i="409" s="1"/>
  <c r="AK50" i="409"/>
  <c r="AH50" i="409"/>
  <c r="AL50" i="409" s="1"/>
  <c r="AK58" i="409"/>
  <c r="AH58" i="409"/>
  <c r="AL58" i="409" s="1"/>
  <c r="AK66" i="409"/>
  <c r="AH66" i="409"/>
  <c r="AL66" i="409" s="1"/>
  <c r="AK44" i="409"/>
  <c r="AH44" i="409"/>
  <c r="AL44" i="409" s="1"/>
  <c r="AK52" i="409"/>
  <c r="AH52" i="409"/>
  <c r="AL52" i="409" s="1"/>
  <c r="AK60" i="409"/>
  <c r="AH60" i="409"/>
  <c r="AL60" i="409" s="1"/>
  <c r="AK68" i="409"/>
  <c r="AH68" i="409"/>
  <c r="AL68" i="409" s="1"/>
  <c r="AK38" i="409"/>
  <c r="AH38" i="409"/>
  <c r="AL38" i="409" s="1"/>
  <c r="AK46" i="409"/>
  <c r="AH46" i="409"/>
  <c r="AL46" i="409" s="1"/>
  <c r="AK54" i="409"/>
  <c r="AH54" i="409"/>
  <c r="AL54" i="409" s="1"/>
  <c r="AK62" i="409"/>
  <c r="AH62" i="409"/>
  <c r="AL62" i="409" s="1"/>
  <c r="AG32" i="409"/>
  <c r="AK40" i="409"/>
  <c r="AH40" i="409"/>
  <c r="AL40" i="409" s="1"/>
  <c r="AK48" i="409"/>
  <c r="AH48" i="409"/>
  <c r="AL48" i="409" s="1"/>
  <c r="AK56" i="409"/>
  <c r="AH56" i="409"/>
  <c r="AL56" i="409" s="1"/>
  <c r="AK64" i="409"/>
  <c r="AH64" i="409"/>
  <c r="AL64" i="409" s="1"/>
  <c r="AF83" i="408"/>
  <c r="V83" i="408"/>
  <c r="U83" i="408"/>
  <c r="AI83" i="408" s="1"/>
  <c r="AJ83" i="408" s="1"/>
  <c r="T83" i="408"/>
  <c r="AG83" i="408" s="1"/>
  <c r="AF82" i="408"/>
  <c r="V82" i="408"/>
  <c r="U82" i="408"/>
  <c r="AI82" i="408" s="1"/>
  <c r="AJ82" i="408" s="1"/>
  <c r="T82" i="408"/>
  <c r="AG82" i="408" s="1"/>
  <c r="AF81" i="408"/>
  <c r="V81" i="408"/>
  <c r="U81" i="408"/>
  <c r="AI81" i="408" s="1"/>
  <c r="AJ81" i="408" s="1"/>
  <c r="T81" i="408"/>
  <c r="AG81" i="408" s="1"/>
  <c r="AF80" i="408"/>
  <c r="V80" i="408"/>
  <c r="U80" i="408"/>
  <c r="AI80" i="408" s="1"/>
  <c r="AJ80" i="408" s="1"/>
  <c r="T80" i="408"/>
  <c r="AG80" i="408" s="1"/>
  <c r="AF79" i="408"/>
  <c r="V79" i="408"/>
  <c r="U79" i="408"/>
  <c r="AI79" i="408" s="1"/>
  <c r="AJ79" i="408" s="1"/>
  <c r="T79" i="408"/>
  <c r="AG79" i="408" s="1"/>
  <c r="AF78" i="408"/>
  <c r="V78" i="408"/>
  <c r="U78" i="408"/>
  <c r="AI78" i="408" s="1"/>
  <c r="AJ78" i="408" s="1"/>
  <c r="T78" i="408"/>
  <c r="AG78" i="408" s="1"/>
  <c r="AF77" i="408"/>
  <c r="V77" i="408"/>
  <c r="U77" i="408"/>
  <c r="AI77" i="408" s="1"/>
  <c r="AJ77" i="408" s="1"/>
  <c r="T77" i="408"/>
  <c r="AG77" i="408" s="1"/>
  <c r="AF76" i="408"/>
  <c r="V76" i="408"/>
  <c r="U76" i="408"/>
  <c r="AI76" i="408" s="1"/>
  <c r="AJ76" i="408" s="1"/>
  <c r="T76" i="408"/>
  <c r="AG76" i="408" s="1"/>
  <c r="AF75" i="408"/>
  <c r="V75" i="408"/>
  <c r="U75" i="408"/>
  <c r="AI75" i="408" s="1"/>
  <c r="AJ75" i="408" s="1"/>
  <c r="T75" i="408"/>
  <c r="AG75" i="408" s="1"/>
  <c r="AF74" i="408"/>
  <c r="V74" i="408"/>
  <c r="U74" i="408"/>
  <c r="AI74" i="408" s="1"/>
  <c r="AJ74" i="408" s="1"/>
  <c r="T74" i="408"/>
  <c r="AG74" i="408" s="1"/>
  <c r="AF73" i="408"/>
  <c r="V73" i="408"/>
  <c r="U73" i="408"/>
  <c r="AI73" i="408" s="1"/>
  <c r="AJ73" i="408" s="1"/>
  <c r="T73" i="408"/>
  <c r="AG73" i="408" s="1"/>
  <c r="AF72" i="408"/>
  <c r="V72" i="408"/>
  <c r="U72" i="408"/>
  <c r="AI72" i="408" s="1"/>
  <c r="AJ72" i="408" s="1"/>
  <c r="T72" i="408"/>
  <c r="AG72" i="408" s="1"/>
  <c r="AF71" i="408"/>
  <c r="V71" i="408"/>
  <c r="U71" i="408"/>
  <c r="AI71" i="408" s="1"/>
  <c r="AJ71" i="408" s="1"/>
  <c r="T71" i="408"/>
  <c r="AG71" i="408" s="1"/>
  <c r="AF70" i="408"/>
  <c r="V70" i="408"/>
  <c r="U70" i="408"/>
  <c r="AI70" i="408" s="1"/>
  <c r="AJ70" i="408" s="1"/>
  <c r="T70" i="408"/>
  <c r="AG70" i="408" s="1"/>
  <c r="AF69" i="408"/>
  <c r="V69" i="408"/>
  <c r="U69" i="408"/>
  <c r="AI69" i="408" s="1"/>
  <c r="AJ69" i="408" s="1"/>
  <c r="T69" i="408"/>
  <c r="AG69" i="408" s="1"/>
  <c r="AF68" i="408"/>
  <c r="V68" i="408"/>
  <c r="U68" i="408"/>
  <c r="AI68" i="408" s="1"/>
  <c r="AJ68" i="408" s="1"/>
  <c r="T68" i="408"/>
  <c r="AG68" i="408" s="1"/>
  <c r="AF67" i="408"/>
  <c r="V67" i="408"/>
  <c r="U67" i="408"/>
  <c r="AI67" i="408" s="1"/>
  <c r="AJ67" i="408" s="1"/>
  <c r="T67" i="408"/>
  <c r="AG67" i="408" s="1"/>
  <c r="AF66" i="408"/>
  <c r="V66" i="408"/>
  <c r="U66" i="408"/>
  <c r="AI66" i="408" s="1"/>
  <c r="AJ66" i="408" s="1"/>
  <c r="T66" i="408"/>
  <c r="AG66" i="408" s="1"/>
  <c r="AF65" i="408"/>
  <c r="V65" i="408"/>
  <c r="U65" i="408"/>
  <c r="AI65" i="408" s="1"/>
  <c r="AJ65" i="408" s="1"/>
  <c r="T65" i="408"/>
  <c r="AG65" i="408" s="1"/>
  <c r="AF64" i="408"/>
  <c r="V64" i="408"/>
  <c r="U64" i="408"/>
  <c r="AI64" i="408" s="1"/>
  <c r="AJ64" i="408" s="1"/>
  <c r="T64" i="408"/>
  <c r="AG64" i="408" s="1"/>
  <c r="AF63" i="408"/>
  <c r="V63" i="408"/>
  <c r="U63" i="408"/>
  <c r="AI63" i="408" s="1"/>
  <c r="AJ63" i="408" s="1"/>
  <c r="T63" i="408"/>
  <c r="AG63" i="408" s="1"/>
  <c r="AF62" i="408"/>
  <c r="V62" i="408"/>
  <c r="U62" i="408"/>
  <c r="AI62" i="408" s="1"/>
  <c r="AJ62" i="408" s="1"/>
  <c r="T62" i="408"/>
  <c r="AG62" i="408" s="1"/>
  <c r="AF61" i="408"/>
  <c r="V61" i="408"/>
  <c r="U61" i="408"/>
  <c r="AI61" i="408" s="1"/>
  <c r="AJ61" i="408" s="1"/>
  <c r="T61" i="408"/>
  <c r="AG61" i="408" s="1"/>
  <c r="AF60" i="408"/>
  <c r="V60" i="408"/>
  <c r="U60" i="408"/>
  <c r="AI60" i="408" s="1"/>
  <c r="AJ60" i="408" s="1"/>
  <c r="T60" i="408"/>
  <c r="AG60" i="408" s="1"/>
  <c r="AF59" i="408"/>
  <c r="V59" i="408"/>
  <c r="U59" i="408"/>
  <c r="AI59" i="408" s="1"/>
  <c r="AJ59" i="408" s="1"/>
  <c r="T59" i="408"/>
  <c r="AG59" i="408" s="1"/>
  <c r="AF58" i="408"/>
  <c r="V58" i="408"/>
  <c r="U58" i="408"/>
  <c r="AI58" i="408" s="1"/>
  <c r="AJ58" i="408" s="1"/>
  <c r="T58" i="408"/>
  <c r="AG58" i="408" s="1"/>
  <c r="AF57" i="408"/>
  <c r="V57" i="408"/>
  <c r="U57" i="408"/>
  <c r="AI57" i="408" s="1"/>
  <c r="AJ57" i="408" s="1"/>
  <c r="T57" i="408"/>
  <c r="AG57" i="408" s="1"/>
  <c r="AF56" i="408"/>
  <c r="V56" i="408"/>
  <c r="U56" i="408"/>
  <c r="AI56" i="408" s="1"/>
  <c r="AJ56" i="408" s="1"/>
  <c r="T56" i="408"/>
  <c r="AG56" i="408" s="1"/>
  <c r="AF55" i="408"/>
  <c r="V55" i="408"/>
  <c r="U55" i="408"/>
  <c r="AI55" i="408" s="1"/>
  <c r="AJ55" i="408" s="1"/>
  <c r="T55" i="408"/>
  <c r="AG55" i="408" s="1"/>
  <c r="AF54" i="408"/>
  <c r="V54" i="408"/>
  <c r="U54" i="408"/>
  <c r="AI54" i="408" s="1"/>
  <c r="AJ54" i="408" s="1"/>
  <c r="T54" i="408"/>
  <c r="AG54" i="408" s="1"/>
  <c r="AF53" i="408"/>
  <c r="V53" i="408"/>
  <c r="U53" i="408"/>
  <c r="AI53" i="408" s="1"/>
  <c r="AJ53" i="408" s="1"/>
  <c r="T53" i="408"/>
  <c r="AG53" i="408" s="1"/>
  <c r="AF52" i="408"/>
  <c r="V52" i="408"/>
  <c r="U52" i="408"/>
  <c r="AI52" i="408" s="1"/>
  <c r="AJ52" i="408" s="1"/>
  <c r="T52" i="408"/>
  <c r="AG52" i="408" s="1"/>
  <c r="AF51" i="408"/>
  <c r="V51" i="408"/>
  <c r="U51" i="408"/>
  <c r="AI51" i="408" s="1"/>
  <c r="AJ51" i="408" s="1"/>
  <c r="T51" i="408"/>
  <c r="AG51" i="408" s="1"/>
  <c r="AF50" i="408"/>
  <c r="V50" i="408"/>
  <c r="U50" i="408"/>
  <c r="AI50" i="408" s="1"/>
  <c r="AJ50" i="408" s="1"/>
  <c r="T50" i="408"/>
  <c r="AG50" i="408" s="1"/>
  <c r="AF49" i="408"/>
  <c r="V49" i="408"/>
  <c r="U49" i="408"/>
  <c r="AI49" i="408" s="1"/>
  <c r="AJ49" i="408" s="1"/>
  <c r="T49" i="408"/>
  <c r="AG49" i="408" s="1"/>
  <c r="AF48" i="408"/>
  <c r="V48" i="408"/>
  <c r="U48" i="408"/>
  <c r="AI48" i="408" s="1"/>
  <c r="AJ48" i="408" s="1"/>
  <c r="T48" i="408"/>
  <c r="AG48" i="408" s="1"/>
  <c r="AF47" i="408"/>
  <c r="V47" i="408"/>
  <c r="U47" i="408"/>
  <c r="AI47" i="408" s="1"/>
  <c r="AJ47" i="408" s="1"/>
  <c r="T47" i="408"/>
  <c r="AG47" i="408" s="1"/>
  <c r="AF46" i="408"/>
  <c r="V46" i="408"/>
  <c r="U46" i="408"/>
  <c r="AI46" i="408" s="1"/>
  <c r="AJ46" i="408" s="1"/>
  <c r="T46" i="408"/>
  <c r="AG46" i="408" s="1"/>
  <c r="AF45" i="408"/>
  <c r="V45" i="408"/>
  <c r="U45" i="408"/>
  <c r="AI45" i="408" s="1"/>
  <c r="AJ45" i="408" s="1"/>
  <c r="T45" i="408"/>
  <c r="AG45" i="408" s="1"/>
  <c r="AF44" i="408"/>
  <c r="V44" i="408"/>
  <c r="U44" i="408"/>
  <c r="AI44" i="408" s="1"/>
  <c r="AJ44" i="408" s="1"/>
  <c r="T44" i="408"/>
  <c r="AG44" i="408" s="1"/>
  <c r="AF43" i="408"/>
  <c r="V43" i="408"/>
  <c r="U43" i="408"/>
  <c r="AI43" i="408" s="1"/>
  <c r="AJ43" i="408" s="1"/>
  <c r="T43" i="408"/>
  <c r="AG43" i="408" s="1"/>
  <c r="AF42" i="408"/>
  <c r="V42" i="408"/>
  <c r="U42" i="408"/>
  <c r="AI42" i="408" s="1"/>
  <c r="AJ42" i="408" s="1"/>
  <c r="T42" i="408"/>
  <c r="AG42" i="408" s="1"/>
  <c r="AF41" i="408"/>
  <c r="V41" i="408"/>
  <c r="U41" i="408"/>
  <c r="AI41" i="408" s="1"/>
  <c r="AJ41" i="408" s="1"/>
  <c r="T41" i="408"/>
  <c r="AG41" i="408" s="1"/>
  <c r="AF40" i="408"/>
  <c r="V40" i="408"/>
  <c r="U40" i="408"/>
  <c r="AI40" i="408" s="1"/>
  <c r="AJ40" i="408" s="1"/>
  <c r="T40" i="408"/>
  <c r="AG40" i="408" s="1"/>
  <c r="AF39" i="408"/>
  <c r="V39" i="408"/>
  <c r="U39" i="408"/>
  <c r="AI39" i="408" s="1"/>
  <c r="AJ39" i="408" s="1"/>
  <c r="T39" i="408"/>
  <c r="AG39" i="408" s="1"/>
  <c r="AF38" i="408"/>
  <c r="V38" i="408"/>
  <c r="U38" i="408"/>
  <c r="AI38" i="408" s="1"/>
  <c r="AJ38" i="408" s="1"/>
  <c r="T38" i="408"/>
  <c r="AG38" i="408" s="1"/>
  <c r="AF37" i="408"/>
  <c r="V37" i="408"/>
  <c r="U37" i="408"/>
  <c r="AI37" i="408" s="1"/>
  <c r="AJ37" i="408" s="1"/>
  <c r="T37" i="408"/>
  <c r="AG37" i="408" s="1"/>
  <c r="AF36" i="408"/>
  <c r="V36" i="408"/>
  <c r="U36" i="408"/>
  <c r="AI36" i="408" s="1"/>
  <c r="AJ36" i="408" s="1"/>
  <c r="T36" i="408"/>
  <c r="AG36" i="408" s="1"/>
  <c r="AF35" i="408"/>
  <c r="V35" i="408"/>
  <c r="U35" i="408"/>
  <c r="AI35" i="408" s="1"/>
  <c r="AJ35" i="408" s="1"/>
  <c r="T35" i="408"/>
  <c r="AG35" i="408" s="1"/>
  <c r="AF34" i="408"/>
  <c r="V34" i="408"/>
  <c r="U34" i="408"/>
  <c r="AI34" i="408" s="1"/>
  <c r="AJ34" i="408" s="1"/>
  <c r="T34" i="408"/>
  <c r="AG34" i="408" s="1"/>
  <c r="AF33" i="408"/>
  <c r="V33" i="408"/>
  <c r="U33" i="408"/>
  <c r="AI33" i="408" s="1"/>
  <c r="AJ33" i="408" s="1"/>
  <c r="T33" i="408"/>
  <c r="AG33" i="408" s="1"/>
  <c r="AF32" i="408"/>
  <c r="V32" i="408"/>
  <c r="U32" i="408"/>
  <c r="AI32" i="408" s="1"/>
  <c r="AJ32" i="408" s="1"/>
  <c r="T32" i="408"/>
  <c r="AG32" i="408" s="1"/>
  <c r="AF31" i="408"/>
  <c r="V31" i="408"/>
  <c r="U31" i="408"/>
  <c r="AI31" i="408" s="1"/>
  <c r="AJ31" i="408" s="1"/>
  <c r="T31" i="408"/>
  <c r="AG31" i="408" s="1"/>
  <c r="AF30" i="408"/>
  <c r="V30" i="408"/>
  <c r="U30" i="408"/>
  <c r="AI30" i="408" s="1"/>
  <c r="AJ30" i="408" s="1"/>
  <c r="T30" i="408"/>
  <c r="AG30" i="408" s="1"/>
  <c r="AF29" i="408"/>
  <c r="V29" i="408"/>
  <c r="U29" i="408"/>
  <c r="AI29" i="408" s="1"/>
  <c r="AJ29" i="408" s="1"/>
  <c r="T29" i="408"/>
  <c r="AG29" i="408" s="1"/>
  <c r="AF28" i="408"/>
  <c r="V28" i="408"/>
  <c r="U28" i="408"/>
  <c r="AI28" i="408" s="1"/>
  <c r="AJ28" i="408" s="1"/>
  <c r="T28" i="408"/>
  <c r="AG28" i="408" s="1"/>
  <c r="AF27" i="408"/>
  <c r="V27" i="408"/>
  <c r="U27" i="408"/>
  <c r="AI27" i="408" s="1"/>
  <c r="AJ27" i="408" s="1"/>
  <c r="T27" i="408"/>
  <c r="AG27" i="408" s="1"/>
  <c r="AI26" i="408"/>
  <c r="AF26" i="408"/>
  <c r="AE26" i="408"/>
  <c r="U26" i="408"/>
  <c r="T26" i="408"/>
  <c r="AG26" i="408" s="1"/>
  <c r="AI25" i="408"/>
  <c r="AF25" i="408"/>
  <c r="AE25" i="408"/>
  <c r="U25" i="408"/>
  <c r="T25" i="408"/>
  <c r="AG25" i="408" s="1"/>
  <c r="AJ24" i="408"/>
  <c r="AF24" i="408"/>
  <c r="AE24" i="408"/>
  <c r="V24" i="408"/>
  <c r="AI24" i="408" s="1"/>
  <c r="U24" i="408"/>
  <c r="T24" i="408"/>
  <c r="AG24" i="408" s="1"/>
  <c r="AI23" i="408"/>
  <c r="AF23" i="408"/>
  <c r="AE23" i="408"/>
  <c r="U23" i="408"/>
  <c r="T23" i="408"/>
  <c r="AG23" i="408" s="1"/>
  <c r="AI22" i="408"/>
  <c r="AF22" i="408"/>
  <c r="AE22" i="408"/>
  <c r="U22" i="408"/>
  <c r="T22" i="408"/>
  <c r="AG22" i="408" s="1"/>
  <c r="AI21" i="408"/>
  <c r="AF21" i="408"/>
  <c r="AE21" i="408"/>
  <c r="U21" i="408"/>
  <c r="T21" i="408"/>
  <c r="AG21" i="408" s="1"/>
  <c r="AJ20" i="408"/>
  <c r="AF20" i="408"/>
  <c r="AE20" i="408"/>
  <c r="V20" i="408"/>
  <c r="AI20" i="408" s="1"/>
  <c r="U20" i="408"/>
  <c r="T20" i="408"/>
  <c r="AG20" i="408" s="1"/>
  <c r="AF19" i="408"/>
  <c r="AE19" i="408"/>
  <c r="U19" i="408"/>
  <c r="T19" i="408"/>
  <c r="AG19" i="408" s="1"/>
  <c r="AF18" i="408"/>
  <c r="U18" i="408"/>
  <c r="T18" i="408"/>
  <c r="AG18" i="408" s="1"/>
  <c r="AK18" i="408" s="1"/>
  <c r="AI17" i="408"/>
  <c r="AJ15" i="408" s="1"/>
  <c r="AF17" i="408"/>
  <c r="AE17" i="408"/>
  <c r="U17" i="408"/>
  <c r="T17" i="408"/>
  <c r="AG17" i="408" s="1"/>
  <c r="AI16" i="408"/>
  <c r="AF16" i="408"/>
  <c r="AE16" i="408"/>
  <c r="U16" i="408"/>
  <c r="T16" i="408"/>
  <c r="AG16" i="408" s="1"/>
  <c r="AI15" i="408"/>
  <c r="AH15" i="408"/>
  <c r="AE15" i="408"/>
  <c r="V15" i="408"/>
  <c r="AI19" i="408" s="1"/>
  <c r="AI14" i="408"/>
  <c r="AH14" i="408"/>
  <c r="AL14" i="408" s="1"/>
  <c r="AE14" i="408"/>
  <c r="AI13" i="408"/>
  <c r="AH13" i="408"/>
  <c r="AL13" i="408" s="1"/>
  <c r="AE13" i="408"/>
  <c r="AI12" i="408"/>
  <c r="AH12" i="408"/>
  <c r="AL12" i="408" s="1"/>
  <c r="AE12" i="408"/>
  <c r="AI11" i="408"/>
  <c r="AH11" i="408"/>
  <c r="AL11" i="408" s="1"/>
  <c r="AE11" i="408"/>
  <c r="AI10" i="408"/>
  <c r="AH10" i="408"/>
  <c r="AL10" i="408" s="1"/>
  <c r="AE10" i="408"/>
  <c r="AK9" i="408"/>
  <c r="AJ9" i="408"/>
  <c r="AI9" i="408"/>
  <c r="AH9" i="408"/>
  <c r="AE9" i="408"/>
  <c r="AF80" i="407"/>
  <c r="V80" i="407"/>
  <c r="U80" i="407"/>
  <c r="AI80" i="407" s="1"/>
  <c r="AJ80" i="407" s="1"/>
  <c r="T80" i="407"/>
  <c r="AG80" i="407" s="1"/>
  <c r="AF79" i="407"/>
  <c r="V79" i="407"/>
  <c r="U79" i="407"/>
  <c r="AI79" i="407" s="1"/>
  <c r="AJ79" i="407" s="1"/>
  <c r="T79" i="407"/>
  <c r="AG79" i="407" s="1"/>
  <c r="AF78" i="407"/>
  <c r="V78" i="407"/>
  <c r="U78" i="407"/>
  <c r="AI78" i="407" s="1"/>
  <c r="AJ78" i="407" s="1"/>
  <c r="T78" i="407"/>
  <c r="AG78" i="407" s="1"/>
  <c r="AF77" i="407"/>
  <c r="V77" i="407"/>
  <c r="U77" i="407"/>
  <c r="AI77" i="407" s="1"/>
  <c r="AJ77" i="407" s="1"/>
  <c r="T77" i="407"/>
  <c r="AG77" i="407" s="1"/>
  <c r="AF76" i="407"/>
  <c r="V76" i="407"/>
  <c r="U76" i="407"/>
  <c r="AI76" i="407" s="1"/>
  <c r="AJ76" i="407" s="1"/>
  <c r="T76" i="407"/>
  <c r="AG76" i="407" s="1"/>
  <c r="AF75" i="407"/>
  <c r="V75" i="407"/>
  <c r="U75" i="407"/>
  <c r="AI75" i="407" s="1"/>
  <c r="AJ75" i="407" s="1"/>
  <c r="T75" i="407"/>
  <c r="AG75" i="407" s="1"/>
  <c r="AF74" i="407"/>
  <c r="V74" i="407"/>
  <c r="U74" i="407"/>
  <c r="AI74" i="407" s="1"/>
  <c r="AJ74" i="407" s="1"/>
  <c r="T74" i="407"/>
  <c r="AG74" i="407" s="1"/>
  <c r="AF73" i="407"/>
  <c r="V73" i="407"/>
  <c r="U73" i="407"/>
  <c r="AI73" i="407" s="1"/>
  <c r="AJ73" i="407" s="1"/>
  <c r="T73" i="407"/>
  <c r="AG73" i="407" s="1"/>
  <c r="AF72" i="407"/>
  <c r="V72" i="407"/>
  <c r="U72" i="407"/>
  <c r="AI72" i="407" s="1"/>
  <c r="AJ72" i="407" s="1"/>
  <c r="T72" i="407"/>
  <c r="AG72" i="407" s="1"/>
  <c r="AF71" i="407"/>
  <c r="V71" i="407"/>
  <c r="U71" i="407"/>
  <c r="AI71" i="407" s="1"/>
  <c r="AJ71" i="407" s="1"/>
  <c r="T71" i="407"/>
  <c r="AG71" i="407" s="1"/>
  <c r="AF70" i="407"/>
  <c r="V70" i="407"/>
  <c r="U70" i="407"/>
  <c r="AI70" i="407" s="1"/>
  <c r="AJ70" i="407" s="1"/>
  <c r="T70" i="407"/>
  <c r="AG70" i="407" s="1"/>
  <c r="AF69" i="407"/>
  <c r="V69" i="407"/>
  <c r="U69" i="407"/>
  <c r="AI69" i="407" s="1"/>
  <c r="AJ69" i="407" s="1"/>
  <c r="T69" i="407"/>
  <c r="AG69" i="407" s="1"/>
  <c r="AF68" i="407"/>
  <c r="V68" i="407"/>
  <c r="U68" i="407"/>
  <c r="AI68" i="407" s="1"/>
  <c r="AJ68" i="407" s="1"/>
  <c r="T68" i="407"/>
  <c r="AG68" i="407" s="1"/>
  <c r="AF67" i="407"/>
  <c r="V67" i="407"/>
  <c r="U67" i="407"/>
  <c r="AI67" i="407" s="1"/>
  <c r="AJ67" i="407" s="1"/>
  <c r="T67" i="407"/>
  <c r="AG67" i="407" s="1"/>
  <c r="AF66" i="407"/>
  <c r="V66" i="407"/>
  <c r="U66" i="407"/>
  <c r="AI66" i="407" s="1"/>
  <c r="AJ66" i="407" s="1"/>
  <c r="T66" i="407"/>
  <c r="AG66" i="407" s="1"/>
  <c r="AF65" i="407"/>
  <c r="V65" i="407"/>
  <c r="U65" i="407"/>
  <c r="AI65" i="407" s="1"/>
  <c r="AJ65" i="407" s="1"/>
  <c r="T65" i="407"/>
  <c r="AG65" i="407" s="1"/>
  <c r="AF64" i="407"/>
  <c r="V64" i="407"/>
  <c r="U64" i="407"/>
  <c r="AI64" i="407" s="1"/>
  <c r="AJ64" i="407" s="1"/>
  <c r="T64" i="407"/>
  <c r="AG64" i="407" s="1"/>
  <c r="AF63" i="407"/>
  <c r="V63" i="407"/>
  <c r="U63" i="407"/>
  <c r="AI63" i="407" s="1"/>
  <c r="AJ63" i="407" s="1"/>
  <c r="T63" i="407"/>
  <c r="AG63" i="407" s="1"/>
  <c r="AF62" i="407"/>
  <c r="V62" i="407"/>
  <c r="U62" i="407"/>
  <c r="AI62" i="407" s="1"/>
  <c r="AJ62" i="407" s="1"/>
  <c r="T62" i="407"/>
  <c r="AG62" i="407" s="1"/>
  <c r="AF61" i="407"/>
  <c r="V61" i="407"/>
  <c r="U61" i="407"/>
  <c r="AI61" i="407" s="1"/>
  <c r="AJ61" i="407" s="1"/>
  <c r="T61" i="407"/>
  <c r="AG61" i="407" s="1"/>
  <c r="AF60" i="407"/>
  <c r="V60" i="407"/>
  <c r="U60" i="407"/>
  <c r="AI60" i="407" s="1"/>
  <c r="AJ60" i="407" s="1"/>
  <c r="T60" i="407"/>
  <c r="AG60" i="407" s="1"/>
  <c r="AF59" i="407"/>
  <c r="V59" i="407"/>
  <c r="U59" i="407"/>
  <c r="AI59" i="407" s="1"/>
  <c r="AJ59" i="407" s="1"/>
  <c r="T59" i="407"/>
  <c r="AG59" i="407" s="1"/>
  <c r="AF58" i="407"/>
  <c r="V58" i="407"/>
  <c r="U58" i="407"/>
  <c r="AI58" i="407" s="1"/>
  <c r="AJ58" i="407" s="1"/>
  <c r="T58" i="407"/>
  <c r="AG58" i="407" s="1"/>
  <c r="AF57" i="407"/>
  <c r="V57" i="407"/>
  <c r="U57" i="407"/>
  <c r="AI57" i="407" s="1"/>
  <c r="AJ57" i="407" s="1"/>
  <c r="T57" i="407"/>
  <c r="AG57" i="407" s="1"/>
  <c r="AF56" i="407"/>
  <c r="V56" i="407"/>
  <c r="U56" i="407"/>
  <c r="AI56" i="407" s="1"/>
  <c r="AJ56" i="407" s="1"/>
  <c r="T56" i="407"/>
  <c r="AG56" i="407" s="1"/>
  <c r="AF55" i="407"/>
  <c r="V55" i="407"/>
  <c r="U55" i="407"/>
  <c r="AI55" i="407" s="1"/>
  <c r="AJ55" i="407" s="1"/>
  <c r="T55" i="407"/>
  <c r="AG55" i="407" s="1"/>
  <c r="AF54" i="407"/>
  <c r="V54" i="407"/>
  <c r="U54" i="407"/>
  <c r="AI54" i="407" s="1"/>
  <c r="AJ54" i="407" s="1"/>
  <c r="T54" i="407"/>
  <c r="AG54" i="407" s="1"/>
  <c r="AF53" i="407"/>
  <c r="V53" i="407"/>
  <c r="U53" i="407"/>
  <c r="AI53" i="407" s="1"/>
  <c r="AJ53" i="407" s="1"/>
  <c r="T53" i="407"/>
  <c r="AG53" i="407" s="1"/>
  <c r="AF52" i="407"/>
  <c r="V52" i="407"/>
  <c r="U52" i="407"/>
  <c r="AI52" i="407" s="1"/>
  <c r="AJ52" i="407" s="1"/>
  <c r="T52" i="407"/>
  <c r="AG52" i="407" s="1"/>
  <c r="AF51" i="407"/>
  <c r="V51" i="407"/>
  <c r="U51" i="407"/>
  <c r="AI51" i="407" s="1"/>
  <c r="AJ51" i="407" s="1"/>
  <c r="T51" i="407"/>
  <c r="AG51" i="407" s="1"/>
  <c r="AF50" i="407"/>
  <c r="V50" i="407"/>
  <c r="U50" i="407"/>
  <c r="AI50" i="407" s="1"/>
  <c r="AJ50" i="407" s="1"/>
  <c r="T50" i="407"/>
  <c r="AG50" i="407" s="1"/>
  <c r="AF49" i="407"/>
  <c r="V49" i="407"/>
  <c r="U49" i="407"/>
  <c r="AI49" i="407" s="1"/>
  <c r="AJ49" i="407" s="1"/>
  <c r="T49" i="407"/>
  <c r="AG49" i="407" s="1"/>
  <c r="AF48" i="407"/>
  <c r="V48" i="407"/>
  <c r="U48" i="407"/>
  <c r="AI48" i="407" s="1"/>
  <c r="AJ48" i="407" s="1"/>
  <c r="T48" i="407"/>
  <c r="AG48" i="407" s="1"/>
  <c r="AF47" i="407"/>
  <c r="V47" i="407"/>
  <c r="U47" i="407"/>
  <c r="AI47" i="407" s="1"/>
  <c r="AJ47" i="407" s="1"/>
  <c r="T47" i="407"/>
  <c r="AG47" i="407" s="1"/>
  <c r="AF46" i="407"/>
  <c r="V46" i="407"/>
  <c r="U46" i="407"/>
  <c r="AI46" i="407" s="1"/>
  <c r="AJ46" i="407" s="1"/>
  <c r="T46" i="407"/>
  <c r="AG46" i="407" s="1"/>
  <c r="AF45" i="407"/>
  <c r="V45" i="407"/>
  <c r="U45" i="407"/>
  <c r="AI45" i="407" s="1"/>
  <c r="AJ45" i="407" s="1"/>
  <c r="T45" i="407"/>
  <c r="AG45" i="407" s="1"/>
  <c r="AF44" i="407"/>
  <c r="V44" i="407"/>
  <c r="U44" i="407"/>
  <c r="AI44" i="407" s="1"/>
  <c r="AJ44" i="407" s="1"/>
  <c r="T44" i="407"/>
  <c r="AG44" i="407" s="1"/>
  <c r="AF43" i="407"/>
  <c r="V43" i="407"/>
  <c r="U43" i="407"/>
  <c r="AI43" i="407" s="1"/>
  <c r="AJ43" i="407" s="1"/>
  <c r="T43" i="407"/>
  <c r="AG43" i="407" s="1"/>
  <c r="AF42" i="407"/>
  <c r="V42" i="407"/>
  <c r="U42" i="407"/>
  <c r="AI42" i="407" s="1"/>
  <c r="AJ42" i="407" s="1"/>
  <c r="T42" i="407"/>
  <c r="AG42" i="407" s="1"/>
  <c r="AF41" i="407"/>
  <c r="V41" i="407"/>
  <c r="U41" i="407"/>
  <c r="AI41" i="407" s="1"/>
  <c r="AJ41" i="407" s="1"/>
  <c r="T41" i="407"/>
  <c r="AG41" i="407" s="1"/>
  <c r="AF40" i="407"/>
  <c r="V40" i="407"/>
  <c r="U40" i="407"/>
  <c r="AI40" i="407" s="1"/>
  <c r="AJ40" i="407" s="1"/>
  <c r="T40" i="407"/>
  <c r="AG40" i="407" s="1"/>
  <c r="AF39" i="407"/>
  <c r="V39" i="407"/>
  <c r="U39" i="407"/>
  <c r="AI39" i="407" s="1"/>
  <c r="AJ39" i="407" s="1"/>
  <c r="T39" i="407"/>
  <c r="AG39" i="407" s="1"/>
  <c r="AF38" i="407"/>
  <c r="V38" i="407"/>
  <c r="U38" i="407"/>
  <c r="AI38" i="407" s="1"/>
  <c r="AJ38" i="407" s="1"/>
  <c r="T38" i="407"/>
  <c r="AG38" i="407" s="1"/>
  <c r="AF37" i="407"/>
  <c r="V37" i="407"/>
  <c r="U37" i="407"/>
  <c r="AI37" i="407" s="1"/>
  <c r="AJ37" i="407" s="1"/>
  <c r="T37" i="407"/>
  <c r="AG37" i="407" s="1"/>
  <c r="AF36" i="407"/>
  <c r="V36" i="407"/>
  <c r="U36" i="407"/>
  <c r="AI36" i="407" s="1"/>
  <c r="AJ36" i="407" s="1"/>
  <c r="T36" i="407"/>
  <c r="AG36" i="407" s="1"/>
  <c r="AF35" i="407"/>
  <c r="V35" i="407"/>
  <c r="U35" i="407"/>
  <c r="AI35" i="407" s="1"/>
  <c r="AJ35" i="407" s="1"/>
  <c r="T35" i="407"/>
  <c r="AG35" i="407" s="1"/>
  <c r="AF34" i="407"/>
  <c r="V34" i="407"/>
  <c r="U34" i="407"/>
  <c r="AI34" i="407" s="1"/>
  <c r="AJ34" i="407" s="1"/>
  <c r="T34" i="407"/>
  <c r="AG34" i="407" s="1"/>
  <c r="AF33" i="407"/>
  <c r="V33" i="407"/>
  <c r="U33" i="407"/>
  <c r="AI33" i="407" s="1"/>
  <c r="AJ33" i="407" s="1"/>
  <c r="T33" i="407"/>
  <c r="AG33" i="407" s="1"/>
  <c r="AF32" i="407"/>
  <c r="V32" i="407"/>
  <c r="U32" i="407"/>
  <c r="AI32" i="407" s="1"/>
  <c r="AJ32" i="407" s="1"/>
  <c r="T32" i="407"/>
  <c r="AG32" i="407" s="1"/>
  <c r="AF31" i="407"/>
  <c r="V31" i="407"/>
  <c r="U31" i="407"/>
  <c r="AI31" i="407" s="1"/>
  <c r="AJ31" i="407" s="1"/>
  <c r="T31" i="407"/>
  <c r="AG31" i="407" s="1"/>
  <c r="AF30" i="407"/>
  <c r="V30" i="407"/>
  <c r="U30" i="407"/>
  <c r="AI30" i="407" s="1"/>
  <c r="AJ30" i="407" s="1"/>
  <c r="T30" i="407"/>
  <c r="AG30" i="407" s="1"/>
  <c r="AF29" i="407"/>
  <c r="V29" i="407"/>
  <c r="U29" i="407"/>
  <c r="AI29" i="407" s="1"/>
  <c r="AJ29" i="407" s="1"/>
  <c r="T29" i="407"/>
  <c r="AG29" i="407" s="1"/>
  <c r="AF28" i="407"/>
  <c r="V28" i="407"/>
  <c r="U28" i="407"/>
  <c r="AI28" i="407" s="1"/>
  <c r="AJ28" i="407" s="1"/>
  <c r="T28" i="407"/>
  <c r="AG28" i="407" s="1"/>
  <c r="AF27" i="407"/>
  <c r="V27" i="407"/>
  <c r="U27" i="407"/>
  <c r="AI27" i="407" s="1"/>
  <c r="AJ27" i="407" s="1"/>
  <c r="T27" i="407"/>
  <c r="AG27" i="407" s="1"/>
  <c r="AF26" i="407"/>
  <c r="V26" i="407"/>
  <c r="U26" i="407"/>
  <c r="AI26" i="407" s="1"/>
  <c r="AJ26" i="407" s="1"/>
  <c r="T26" i="407"/>
  <c r="AG26" i="407" s="1"/>
  <c r="AF25" i="407"/>
  <c r="V25" i="407"/>
  <c r="U25" i="407"/>
  <c r="AI25" i="407" s="1"/>
  <c r="AJ25" i="407" s="1"/>
  <c r="T25" i="407"/>
  <c r="AG25" i="407" s="1"/>
  <c r="AF24" i="407"/>
  <c r="V24" i="407"/>
  <c r="U24" i="407"/>
  <c r="AI24" i="407" s="1"/>
  <c r="AJ24" i="407" s="1"/>
  <c r="T24" i="407"/>
  <c r="AG24" i="407" s="1"/>
  <c r="AF23" i="407"/>
  <c r="V23" i="407"/>
  <c r="U23" i="407"/>
  <c r="AI23" i="407" s="1"/>
  <c r="AJ23" i="407" s="1"/>
  <c r="T23" i="407"/>
  <c r="AG23" i="407" s="1"/>
  <c r="AF22" i="407"/>
  <c r="V22" i="407"/>
  <c r="U22" i="407"/>
  <c r="AI22" i="407" s="1"/>
  <c r="AJ22" i="407" s="1"/>
  <c r="T22" i="407"/>
  <c r="AG22" i="407" s="1"/>
  <c r="AF21" i="407"/>
  <c r="V21" i="407"/>
  <c r="U21" i="407"/>
  <c r="AI21" i="407" s="1"/>
  <c r="AJ21" i="407" s="1"/>
  <c r="T21" i="407"/>
  <c r="AG21" i="407" s="1"/>
  <c r="AF20" i="407"/>
  <c r="V20" i="407"/>
  <c r="U20" i="407"/>
  <c r="AI20" i="407" s="1"/>
  <c r="AJ20" i="407" s="1"/>
  <c r="T20" i="407"/>
  <c r="AG20" i="407" s="1"/>
  <c r="AF19" i="407"/>
  <c r="V19" i="407"/>
  <c r="U19" i="407"/>
  <c r="AI19" i="407" s="1"/>
  <c r="AJ19" i="407" s="1"/>
  <c r="T19" i="407"/>
  <c r="AG19" i="407" s="1"/>
  <c r="AF18" i="407"/>
  <c r="V18" i="407"/>
  <c r="U18" i="407"/>
  <c r="AI18" i="407" s="1"/>
  <c r="AJ18" i="407" s="1"/>
  <c r="T18" i="407"/>
  <c r="AG18" i="407" s="1"/>
  <c r="AF17" i="407"/>
  <c r="V17" i="407"/>
  <c r="U17" i="407"/>
  <c r="AI17" i="407" s="1"/>
  <c r="AJ17" i="407" s="1"/>
  <c r="T17" i="407"/>
  <c r="AG17" i="407" s="1"/>
  <c r="AF16" i="407"/>
  <c r="V16" i="407"/>
  <c r="U16" i="407"/>
  <c r="AI16" i="407" s="1"/>
  <c r="AJ16" i="407" s="1"/>
  <c r="T16" i="407"/>
  <c r="AG16" i="407" s="1"/>
  <c r="AF15" i="407"/>
  <c r="V15" i="407"/>
  <c r="U15" i="407"/>
  <c r="AI15" i="407" s="1"/>
  <c r="AJ15" i="407" s="1"/>
  <c r="T15" i="407"/>
  <c r="AF14" i="407"/>
  <c r="V14" i="407"/>
  <c r="U14" i="407"/>
  <c r="T14" i="407"/>
  <c r="AF13" i="407"/>
  <c r="V13" i="407"/>
  <c r="U13" i="407"/>
  <c r="AI13" i="407" s="1"/>
  <c r="AJ13" i="407" s="1"/>
  <c r="T13" i="407"/>
  <c r="AF12" i="407"/>
  <c r="V12" i="407"/>
  <c r="U12" i="407"/>
  <c r="AI12" i="407" s="1"/>
  <c r="AJ12" i="407" s="1"/>
  <c r="T12" i="407"/>
  <c r="AH9" i="409" l="1"/>
  <c r="AL9" i="409" s="1"/>
  <c r="AG15" i="407"/>
  <c r="AI14" i="407"/>
  <c r="AJ14" i="407" s="1"/>
  <c r="AG14" i="407"/>
  <c r="AH14" i="407" s="1"/>
  <c r="AH27" i="409"/>
  <c r="AL27" i="409" s="1"/>
  <c r="AL9" i="408"/>
  <c r="AG12" i="407"/>
  <c r="AH12" i="407" s="1"/>
  <c r="AL12" i="407" s="1"/>
  <c r="AG13" i="407"/>
  <c r="AK32" i="409"/>
  <c r="AH32" i="409"/>
  <c r="AL32" i="409" s="1"/>
  <c r="AH17" i="408"/>
  <c r="AK17" i="408"/>
  <c r="AH22" i="408"/>
  <c r="AL22" i="408" s="1"/>
  <c r="AK22" i="408"/>
  <c r="AK25" i="408"/>
  <c r="AH25" i="408"/>
  <c r="AL25" i="408" s="1"/>
  <c r="AH30" i="408"/>
  <c r="AL30" i="408" s="1"/>
  <c r="AK30" i="408"/>
  <c r="AH31" i="408"/>
  <c r="AL31" i="408" s="1"/>
  <c r="AK31" i="408"/>
  <c r="AH35" i="408"/>
  <c r="AL35" i="408" s="1"/>
  <c r="AK35" i="408"/>
  <c r="AH39" i="408"/>
  <c r="AL39" i="408" s="1"/>
  <c r="AK39" i="408"/>
  <c r="AH43" i="408"/>
  <c r="AL43" i="408" s="1"/>
  <c r="AK43" i="408"/>
  <c r="AH47" i="408"/>
  <c r="AL47" i="408" s="1"/>
  <c r="AK47" i="408"/>
  <c r="AH51" i="408"/>
  <c r="AL51" i="408" s="1"/>
  <c r="AK51" i="408"/>
  <c r="AH55" i="408"/>
  <c r="AL55" i="408" s="1"/>
  <c r="AK55" i="408"/>
  <c r="AH59" i="408"/>
  <c r="AL59" i="408" s="1"/>
  <c r="AK59" i="408"/>
  <c r="AH19" i="408"/>
  <c r="AK19" i="408"/>
  <c r="AK20" i="408"/>
  <c r="AH20" i="408"/>
  <c r="AK23" i="408"/>
  <c r="AH23" i="408"/>
  <c r="AL23" i="408" s="1"/>
  <c r="AK26" i="408"/>
  <c r="AH26" i="408"/>
  <c r="AL26" i="408" s="1"/>
  <c r="AH32" i="408"/>
  <c r="AL32" i="408" s="1"/>
  <c r="AK32" i="408"/>
  <c r="AH36" i="408"/>
  <c r="AL36" i="408" s="1"/>
  <c r="AK36" i="408"/>
  <c r="AH40" i="408"/>
  <c r="AL40" i="408" s="1"/>
  <c r="AK40" i="408"/>
  <c r="AH44" i="408"/>
  <c r="AL44" i="408" s="1"/>
  <c r="AK44" i="408"/>
  <c r="AH48" i="408"/>
  <c r="AL48" i="408" s="1"/>
  <c r="AK48" i="408"/>
  <c r="AH52" i="408"/>
  <c r="AL52" i="408" s="1"/>
  <c r="AK52" i="408"/>
  <c r="AH56" i="408"/>
  <c r="AL56" i="408" s="1"/>
  <c r="AK56" i="408"/>
  <c r="AH24" i="408"/>
  <c r="AL24" i="408" s="1"/>
  <c r="AK24" i="408"/>
  <c r="AH27" i="408"/>
  <c r="AL27" i="408" s="1"/>
  <c r="AK27" i="408"/>
  <c r="AH28" i="408"/>
  <c r="AL28" i="408" s="1"/>
  <c r="AK28" i="408"/>
  <c r="AH33" i="408"/>
  <c r="AL33" i="408" s="1"/>
  <c r="AK33" i="408"/>
  <c r="AH37" i="408"/>
  <c r="AL37" i="408" s="1"/>
  <c r="AK37" i="408"/>
  <c r="AH41" i="408"/>
  <c r="AL41" i="408" s="1"/>
  <c r="AK41" i="408"/>
  <c r="AH45" i="408"/>
  <c r="AL45" i="408" s="1"/>
  <c r="AK45" i="408"/>
  <c r="AH49" i="408"/>
  <c r="AL49" i="408" s="1"/>
  <c r="AK49" i="408"/>
  <c r="AH53" i="408"/>
  <c r="AL53" i="408" s="1"/>
  <c r="AK53" i="408"/>
  <c r="AH57" i="408"/>
  <c r="AL57" i="408" s="1"/>
  <c r="AK57" i="408"/>
  <c r="AH16" i="408"/>
  <c r="AK16" i="408"/>
  <c r="AH21" i="408"/>
  <c r="AL21" i="408" s="1"/>
  <c r="AK21" i="408"/>
  <c r="AH29" i="408"/>
  <c r="AL29" i="408" s="1"/>
  <c r="AK29" i="408"/>
  <c r="AH34" i="408"/>
  <c r="AL34" i="408" s="1"/>
  <c r="AK34" i="408"/>
  <c r="AH38" i="408"/>
  <c r="AL38" i="408" s="1"/>
  <c r="AK38" i="408"/>
  <c r="AH42" i="408"/>
  <c r="AL42" i="408" s="1"/>
  <c r="AK42" i="408"/>
  <c r="AH46" i="408"/>
  <c r="AL46" i="408" s="1"/>
  <c r="AK46" i="408"/>
  <c r="AH50" i="408"/>
  <c r="AL50" i="408" s="1"/>
  <c r="AK50" i="408"/>
  <c r="AH54" i="408"/>
  <c r="AL54" i="408" s="1"/>
  <c r="AK54" i="408"/>
  <c r="AH58" i="408"/>
  <c r="AL58" i="408" s="1"/>
  <c r="AK58" i="408"/>
  <c r="AH63" i="408"/>
  <c r="AL63" i="408" s="1"/>
  <c r="AK63" i="408"/>
  <c r="AH67" i="408"/>
  <c r="AL67" i="408" s="1"/>
  <c r="AK67" i="408"/>
  <c r="AH71" i="408"/>
  <c r="AL71" i="408" s="1"/>
  <c r="AK71" i="408"/>
  <c r="AH75" i="408"/>
  <c r="AL75" i="408" s="1"/>
  <c r="AK75" i="408"/>
  <c r="AH79" i="408"/>
  <c r="AL79" i="408" s="1"/>
  <c r="AK79" i="408"/>
  <c r="AH83" i="408"/>
  <c r="AL83" i="408" s="1"/>
  <c r="AK83" i="408"/>
  <c r="AH60" i="408"/>
  <c r="AL60" i="408" s="1"/>
  <c r="AK60" i="408"/>
  <c r="AH64" i="408"/>
  <c r="AL64" i="408" s="1"/>
  <c r="AK64" i="408"/>
  <c r="AH68" i="408"/>
  <c r="AL68" i="408" s="1"/>
  <c r="AK68" i="408"/>
  <c r="AH72" i="408"/>
  <c r="AL72" i="408" s="1"/>
  <c r="AK72" i="408"/>
  <c r="AH76" i="408"/>
  <c r="AL76" i="408" s="1"/>
  <c r="AK76" i="408"/>
  <c r="AH80" i="408"/>
  <c r="AL80" i="408" s="1"/>
  <c r="AK80" i="408"/>
  <c r="AH61" i="408"/>
  <c r="AL61" i="408" s="1"/>
  <c r="AK61" i="408"/>
  <c r="AH65" i="408"/>
  <c r="AL65" i="408" s="1"/>
  <c r="AK65" i="408"/>
  <c r="AH69" i="408"/>
  <c r="AL69" i="408" s="1"/>
  <c r="AK69" i="408"/>
  <c r="AH73" i="408"/>
  <c r="AL73" i="408" s="1"/>
  <c r="AK73" i="408"/>
  <c r="AH77" i="408"/>
  <c r="AL77" i="408" s="1"/>
  <c r="AK77" i="408"/>
  <c r="AH81" i="408"/>
  <c r="AL81" i="408" s="1"/>
  <c r="AK81" i="408"/>
  <c r="AH62" i="408"/>
  <c r="AL62" i="408" s="1"/>
  <c r="AK62" i="408"/>
  <c r="AH66" i="408"/>
  <c r="AL66" i="408" s="1"/>
  <c r="AK66" i="408"/>
  <c r="AH70" i="408"/>
  <c r="AL70" i="408" s="1"/>
  <c r="AK70" i="408"/>
  <c r="AH74" i="408"/>
  <c r="AL74" i="408" s="1"/>
  <c r="AK74" i="408"/>
  <c r="AH78" i="408"/>
  <c r="AL78" i="408" s="1"/>
  <c r="AK78" i="408"/>
  <c r="AH82" i="408"/>
  <c r="AL82" i="408" s="1"/>
  <c r="AK82" i="408"/>
  <c r="AK16" i="407"/>
  <c r="AH16" i="407"/>
  <c r="AL16" i="407" s="1"/>
  <c r="AK18" i="407"/>
  <c r="AH18" i="407"/>
  <c r="AL18" i="407" s="1"/>
  <c r="AK20" i="407"/>
  <c r="AH20" i="407"/>
  <c r="AL20" i="407" s="1"/>
  <c r="AH23" i="407"/>
  <c r="AL23" i="407" s="1"/>
  <c r="AK23" i="407"/>
  <c r="AH29" i="407"/>
  <c r="AL29" i="407" s="1"/>
  <c r="AK29" i="407"/>
  <c r="AH53" i="407"/>
  <c r="AL53" i="407" s="1"/>
  <c r="AK53" i="407"/>
  <c r="AH15" i="407"/>
  <c r="AL15" i="407" s="1"/>
  <c r="AK15" i="407"/>
  <c r="AH17" i="407"/>
  <c r="AL17" i="407" s="1"/>
  <c r="AK17" i="407"/>
  <c r="AH19" i="407"/>
  <c r="AL19" i="407" s="1"/>
  <c r="AK19" i="407"/>
  <c r="AH21" i="407"/>
  <c r="AL21" i="407" s="1"/>
  <c r="AK21" i="407"/>
  <c r="AK22" i="407"/>
  <c r="AH22" i="407"/>
  <c r="AL22" i="407" s="1"/>
  <c r="AK24" i="407"/>
  <c r="AH24" i="407"/>
  <c r="AL24" i="407" s="1"/>
  <c r="AH25" i="407"/>
  <c r="AL25" i="407" s="1"/>
  <c r="AK25" i="407"/>
  <c r="AH33" i="407"/>
  <c r="AL33" i="407" s="1"/>
  <c r="AK33" i="407"/>
  <c r="AH37" i="407"/>
  <c r="AL37" i="407" s="1"/>
  <c r="AK37" i="407"/>
  <c r="AH41" i="407"/>
  <c r="AL41" i="407" s="1"/>
  <c r="AK41" i="407"/>
  <c r="AH45" i="407"/>
  <c r="AL45" i="407" s="1"/>
  <c r="AK45" i="407"/>
  <c r="AH49" i="407"/>
  <c r="AL49" i="407" s="1"/>
  <c r="AK49" i="407"/>
  <c r="AH57" i="407"/>
  <c r="AL57" i="407" s="1"/>
  <c r="AK57" i="407"/>
  <c r="AH26" i="407"/>
  <c r="AL26" i="407" s="1"/>
  <c r="AK26" i="407"/>
  <c r="AH30" i="407"/>
  <c r="AL30" i="407" s="1"/>
  <c r="AK30" i="407"/>
  <c r="AH34" i="407"/>
  <c r="AL34" i="407" s="1"/>
  <c r="AK34" i="407"/>
  <c r="AH38" i="407"/>
  <c r="AL38" i="407" s="1"/>
  <c r="AK38" i="407"/>
  <c r="AH42" i="407"/>
  <c r="AL42" i="407" s="1"/>
  <c r="AK42" i="407"/>
  <c r="AH46" i="407"/>
  <c r="AL46" i="407" s="1"/>
  <c r="AK46" i="407"/>
  <c r="AH50" i="407"/>
  <c r="AL50" i="407" s="1"/>
  <c r="AK50" i="407"/>
  <c r="AH54" i="407"/>
  <c r="AL54" i="407" s="1"/>
  <c r="AK54" i="407"/>
  <c r="AH58" i="407"/>
  <c r="AL58" i="407" s="1"/>
  <c r="AK58" i="407"/>
  <c r="AH27" i="407"/>
  <c r="AL27" i="407" s="1"/>
  <c r="AK27" i="407"/>
  <c r="AH31" i="407"/>
  <c r="AL31" i="407" s="1"/>
  <c r="AK31" i="407"/>
  <c r="AH35" i="407"/>
  <c r="AL35" i="407" s="1"/>
  <c r="AK35" i="407"/>
  <c r="AH39" i="407"/>
  <c r="AL39" i="407" s="1"/>
  <c r="AK39" i="407"/>
  <c r="AH43" i="407"/>
  <c r="AL43" i="407" s="1"/>
  <c r="AK43" i="407"/>
  <c r="AH47" i="407"/>
  <c r="AL47" i="407" s="1"/>
  <c r="AK47" i="407"/>
  <c r="AH51" i="407"/>
  <c r="AL51" i="407" s="1"/>
  <c r="AK51" i="407"/>
  <c r="AH55" i="407"/>
  <c r="AL55" i="407" s="1"/>
  <c r="AK55" i="407"/>
  <c r="AH59" i="407"/>
  <c r="AL59" i="407" s="1"/>
  <c r="AK59" i="407"/>
  <c r="AK12" i="407"/>
  <c r="AH13" i="407"/>
  <c r="AL13" i="407" s="1"/>
  <c r="AK13" i="407"/>
  <c r="AH28" i="407"/>
  <c r="AL28" i="407" s="1"/>
  <c r="AK28" i="407"/>
  <c r="AH32" i="407"/>
  <c r="AL32" i="407" s="1"/>
  <c r="AK32" i="407"/>
  <c r="AH36" i="407"/>
  <c r="AL36" i="407" s="1"/>
  <c r="AK36" i="407"/>
  <c r="AH40" i="407"/>
  <c r="AL40" i="407" s="1"/>
  <c r="AK40" i="407"/>
  <c r="AH44" i="407"/>
  <c r="AL44" i="407" s="1"/>
  <c r="AK44" i="407"/>
  <c r="AH48" i="407"/>
  <c r="AL48" i="407" s="1"/>
  <c r="AK48" i="407"/>
  <c r="AH52" i="407"/>
  <c r="AL52" i="407" s="1"/>
  <c r="AK52" i="407"/>
  <c r="AH56" i="407"/>
  <c r="AL56" i="407" s="1"/>
  <c r="AK56" i="407"/>
  <c r="AH60" i="407"/>
  <c r="AL60" i="407" s="1"/>
  <c r="AK60" i="407"/>
  <c r="AH61" i="407"/>
  <c r="AL61" i="407" s="1"/>
  <c r="AK61" i="407"/>
  <c r="AH65" i="407"/>
  <c r="AL65" i="407" s="1"/>
  <c r="AK65" i="407"/>
  <c r="AH69" i="407"/>
  <c r="AL69" i="407" s="1"/>
  <c r="AK69" i="407"/>
  <c r="AH73" i="407"/>
  <c r="AL73" i="407" s="1"/>
  <c r="AK73" i="407"/>
  <c r="AH77" i="407"/>
  <c r="AL77" i="407" s="1"/>
  <c r="AK77" i="407"/>
  <c r="AH62" i="407"/>
  <c r="AL62" i="407" s="1"/>
  <c r="AK62" i="407"/>
  <c r="AH66" i="407"/>
  <c r="AL66" i="407" s="1"/>
  <c r="AK66" i="407"/>
  <c r="AH70" i="407"/>
  <c r="AL70" i="407" s="1"/>
  <c r="AK70" i="407"/>
  <c r="AH74" i="407"/>
  <c r="AL74" i="407" s="1"/>
  <c r="AK74" i="407"/>
  <c r="AH78" i="407"/>
  <c r="AL78" i="407" s="1"/>
  <c r="AK78" i="407"/>
  <c r="AH63" i="407"/>
  <c r="AL63" i="407" s="1"/>
  <c r="AK63" i="407"/>
  <c r="AH67" i="407"/>
  <c r="AL67" i="407" s="1"/>
  <c r="AK67" i="407"/>
  <c r="AH71" i="407"/>
  <c r="AL71" i="407" s="1"/>
  <c r="AK71" i="407"/>
  <c r="AH75" i="407"/>
  <c r="AL75" i="407" s="1"/>
  <c r="AK75" i="407"/>
  <c r="AH79" i="407"/>
  <c r="AL79" i="407" s="1"/>
  <c r="AK79" i="407"/>
  <c r="AH64" i="407"/>
  <c r="AL64" i="407" s="1"/>
  <c r="AK64" i="407"/>
  <c r="AH68" i="407"/>
  <c r="AL68" i="407" s="1"/>
  <c r="AK68" i="407"/>
  <c r="AH72" i="407"/>
  <c r="AL72" i="407" s="1"/>
  <c r="AK72" i="407"/>
  <c r="AH76" i="407"/>
  <c r="AL76" i="407" s="1"/>
  <c r="AK76" i="407"/>
  <c r="AH80" i="407"/>
  <c r="AL80" i="407" s="1"/>
  <c r="AK80" i="407"/>
  <c r="AJ108" i="405"/>
  <c r="AH108" i="405"/>
  <c r="V108" i="405"/>
  <c r="U107" i="405"/>
  <c r="T107" i="405"/>
  <c r="U106" i="405"/>
  <c r="T106" i="405"/>
  <c r="U105" i="405"/>
  <c r="T105" i="405"/>
  <c r="AJ104" i="405"/>
  <c r="AH104" i="405"/>
  <c r="V104" i="405"/>
  <c r="U104" i="405"/>
  <c r="T104" i="405"/>
  <c r="AF103" i="405"/>
  <c r="U103" i="405"/>
  <c r="AI103" i="405" s="1"/>
  <c r="T103" i="405"/>
  <c r="AG103" i="405" s="1"/>
  <c r="AF102" i="405"/>
  <c r="U102" i="405"/>
  <c r="AI102" i="405" s="1"/>
  <c r="T102" i="405"/>
  <c r="AG102" i="405" s="1"/>
  <c r="AF101" i="405"/>
  <c r="V101" i="405"/>
  <c r="U101" i="405"/>
  <c r="AI101" i="405" s="1"/>
  <c r="AJ101" i="405" s="1"/>
  <c r="T101" i="405"/>
  <c r="AF100" i="405"/>
  <c r="U100" i="405"/>
  <c r="AI100" i="405" s="1"/>
  <c r="T100" i="405"/>
  <c r="AG100" i="405" s="1"/>
  <c r="AF99" i="405"/>
  <c r="U99" i="405"/>
  <c r="AI99" i="405" s="1"/>
  <c r="T99" i="405"/>
  <c r="AG99" i="405" s="1"/>
  <c r="AF98" i="405"/>
  <c r="U98" i="405"/>
  <c r="AI98" i="405" s="1"/>
  <c r="T98" i="405"/>
  <c r="AG98" i="405" s="1"/>
  <c r="AF97" i="405"/>
  <c r="U97" i="405"/>
  <c r="AI97" i="405" s="1"/>
  <c r="T97" i="405"/>
  <c r="AG97" i="405" s="1"/>
  <c r="AF96" i="405"/>
  <c r="U96" i="405"/>
  <c r="AI96" i="405" s="1"/>
  <c r="T96" i="405"/>
  <c r="AG96" i="405" s="1"/>
  <c r="AF95" i="405"/>
  <c r="U95" i="405"/>
  <c r="AI95" i="405" s="1"/>
  <c r="T95" i="405"/>
  <c r="AG95" i="405" s="1"/>
  <c r="AF94" i="405"/>
  <c r="U94" i="405"/>
  <c r="AI94" i="405" s="1"/>
  <c r="T94" i="405"/>
  <c r="AG94" i="405" s="1"/>
  <c r="AF93" i="405"/>
  <c r="U93" i="405"/>
  <c r="AI93" i="405" s="1"/>
  <c r="T93" i="405"/>
  <c r="AG93" i="405" s="1"/>
  <c r="AF92" i="405"/>
  <c r="U92" i="405"/>
  <c r="AI92" i="405" s="1"/>
  <c r="T92" i="405"/>
  <c r="AG92" i="405" s="1"/>
  <c r="AF91" i="405"/>
  <c r="U91" i="405"/>
  <c r="AI91" i="405" s="1"/>
  <c r="T91" i="405"/>
  <c r="AG91" i="405" s="1"/>
  <c r="AF90" i="405"/>
  <c r="U90" i="405"/>
  <c r="AI90" i="405" s="1"/>
  <c r="T90" i="405"/>
  <c r="AG90" i="405" s="1"/>
  <c r="AF89" i="405"/>
  <c r="V89" i="405"/>
  <c r="U89" i="405"/>
  <c r="AI89" i="405" s="1"/>
  <c r="AJ89" i="405" s="1"/>
  <c r="T89" i="405"/>
  <c r="AF72" i="405"/>
  <c r="V72" i="405"/>
  <c r="U72" i="405"/>
  <c r="AI72" i="405" s="1"/>
  <c r="AJ72" i="405" s="1"/>
  <c r="T72" i="405"/>
  <c r="AG72" i="405" s="1"/>
  <c r="AF71" i="405"/>
  <c r="V71" i="405"/>
  <c r="U71" i="405"/>
  <c r="AI71" i="405" s="1"/>
  <c r="AJ71" i="405" s="1"/>
  <c r="T71" i="405"/>
  <c r="AG71" i="405" s="1"/>
  <c r="AF70" i="405"/>
  <c r="V70" i="405"/>
  <c r="U70" i="405"/>
  <c r="AI70" i="405" s="1"/>
  <c r="AJ70" i="405" s="1"/>
  <c r="T70" i="405"/>
  <c r="AG70" i="405" s="1"/>
  <c r="AF69" i="405"/>
  <c r="V69" i="405"/>
  <c r="U69" i="405"/>
  <c r="AI69" i="405" s="1"/>
  <c r="AJ69" i="405" s="1"/>
  <c r="T69" i="405"/>
  <c r="AG69" i="405" s="1"/>
  <c r="AF68" i="405"/>
  <c r="V68" i="405"/>
  <c r="U68" i="405"/>
  <c r="AI68" i="405" s="1"/>
  <c r="AJ68" i="405" s="1"/>
  <c r="T68" i="405"/>
  <c r="AG68" i="405" s="1"/>
  <c r="AF67" i="405"/>
  <c r="V67" i="405"/>
  <c r="U67" i="405"/>
  <c r="AI67" i="405" s="1"/>
  <c r="AJ67" i="405" s="1"/>
  <c r="T67" i="405"/>
  <c r="AG67" i="405" s="1"/>
  <c r="AF66" i="405"/>
  <c r="V66" i="405"/>
  <c r="U66" i="405"/>
  <c r="AI66" i="405" s="1"/>
  <c r="AJ66" i="405" s="1"/>
  <c r="T66" i="405"/>
  <c r="AG66" i="405" s="1"/>
  <c r="AF65" i="405"/>
  <c r="V65" i="405"/>
  <c r="U65" i="405"/>
  <c r="AI65" i="405" s="1"/>
  <c r="AJ65" i="405" s="1"/>
  <c r="T65" i="405"/>
  <c r="AG65" i="405" s="1"/>
  <c r="AF64" i="405"/>
  <c r="V64" i="405"/>
  <c r="U64" i="405"/>
  <c r="AI64" i="405" s="1"/>
  <c r="AJ64" i="405" s="1"/>
  <c r="T64" i="405"/>
  <c r="AG64" i="405" s="1"/>
  <c r="AF63" i="405"/>
  <c r="V63" i="405"/>
  <c r="U63" i="405"/>
  <c r="AI63" i="405" s="1"/>
  <c r="AJ63" i="405" s="1"/>
  <c r="T63" i="405"/>
  <c r="AG63" i="405" s="1"/>
  <c r="AF62" i="405"/>
  <c r="V62" i="405"/>
  <c r="U62" i="405"/>
  <c r="AI62" i="405" s="1"/>
  <c r="AJ62" i="405" s="1"/>
  <c r="T62" i="405"/>
  <c r="AG62" i="405" s="1"/>
  <c r="AF61" i="405"/>
  <c r="V61" i="405"/>
  <c r="U61" i="405"/>
  <c r="AI61" i="405" s="1"/>
  <c r="AJ61" i="405" s="1"/>
  <c r="T61" i="405"/>
  <c r="AG61" i="405" s="1"/>
  <c r="AF60" i="405"/>
  <c r="V60" i="405"/>
  <c r="U60" i="405"/>
  <c r="AI60" i="405" s="1"/>
  <c r="AJ60" i="405" s="1"/>
  <c r="T60" i="405"/>
  <c r="AG60" i="405" s="1"/>
  <c r="AF59" i="405"/>
  <c r="V59" i="405"/>
  <c r="U59" i="405"/>
  <c r="AI59" i="405" s="1"/>
  <c r="AJ59" i="405" s="1"/>
  <c r="T59" i="405"/>
  <c r="AG59" i="405" s="1"/>
  <c r="AF58" i="405"/>
  <c r="V58" i="405"/>
  <c r="U58" i="405"/>
  <c r="AI58" i="405" s="1"/>
  <c r="AJ58" i="405" s="1"/>
  <c r="T58" i="405"/>
  <c r="AG58" i="405" s="1"/>
  <c r="AF57" i="405"/>
  <c r="V57" i="405"/>
  <c r="U57" i="405"/>
  <c r="AI57" i="405" s="1"/>
  <c r="AJ57" i="405" s="1"/>
  <c r="T57" i="405"/>
  <c r="AG57" i="405" s="1"/>
  <c r="AF56" i="405"/>
  <c r="V56" i="405"/>
  <c r="U56" i="405"/>
  <c r="AI56" i="405" s="1"/>
  <c r="AJ56" i="405" s="1"/>
  <c r="T56" i="405"/>
  <c r="AG56" i="405" s="1"/>
  <c r="AF55" i="405"/>
  <c r="V55" i="405"/>
  <c r="U55" i="405"/>
  <c r="AI55" i="405" s="1"/>
  <c r="AJ55" i="405" s="1"/>
  <c r="T55" i="405"/>
  <c r="AG55" i="405" s="1"/>
  <c r="AF54" i="405"/>
  <c r="V54" i="405"/>
  <c r="U54" i="405"/>
  <c r="AI54" i="405" s="1"/>
  <c r="AJ54" i="405" s="1"/>
  <c r="T54" i="405"/>
  <c r="AG54" i="405" s="1"/>
  <c r="AF53" i="405"/>
  <c r="V53" i="405"/>
  <c r="U53" i="405"/>
  <c r="AI53" i="405" s="1"/>
  <c r="AJ53" i="405" s="1"/>
  <c r="T53" i="405"/>
  <c r="AG53" i="405" s="1"/>
  <c r="AF52" i="405"/>
  <c r="V52" i="405"/>
  <c r="U52" i="405"/>
  <c r="AI52" i="405" s="1"/>
  <c r="AJ52" i="405" s="1"/>
  <c r="T52" i="405"/>
  <c r="AG52" i="405" s="1"/>
  <c r="AF51" i="405"/>
  <c r="V51" i="405"/>
  <c r="U51" i="405"/>
  <c r="AI51" i="405" s="1"/>
  <c r="AJ51" i="405" s="1"/>
  <c r="T51" i="405"/>
  <c r="AG51" i="405" s="1"/>
  <c r="AF50" i="405"/>
  <c r="V50" i="405"/>
  <c r="U50" i="405"/>
  <c r="AI50" i="405" s="1"/>
  <c r="AJ50" i="405" s="1"/>
  <c r="T50" i="405"/>
  <c r="AG50" i="405" s="1"/>
  <c r="AF49" i="405"/>
  <c r="V49" i="405"/>
  <c r="U49" i="405"/>
  <c r="AI49" i="405" s="1"/>
  <c r="AJ49" i="405" s="1"/>
  <c r="T49" i="405"/>
  <c r="AG49" i="405" s="1"/>
  <c r="AF48" i="405"/>
  <c r="V48" i="405"/>
  <c r="U48" i="405"/>
  <c r="AI48" i="405" s="1"/>
  <c r="AJ48" i="405" s="1"/>
  <c r="T48" i="405"/>
  <c r="AG48" i="405" s="1"/>
  <c r="AF47" i="405"/>
  <c r="V47" i="405"/>
  <c r="U47" i="405"/>
  <c r="AI47" i="405" s="1"/>
  <c r="AJ47" i="405" s="1"/>
  <c r="T47" i="405"/>
  <c r="AG47" i="405" s="1"/>
  <c r="AF46" i="405"/>
  <c r="V46" i="405"/>
  <c r="U46" i="405"/>
  <c r="AI46" i="405" s="1"/>
  <c r="AJ46" i="405" s="1"/>
  <c r="T46" i="405"/>
  <c r="AG46" i="405" s="1"/>
  <c r="AF45" i="405"/>
  <c r="V45" i="405"/>
  <c r="U45" i="405"/>
  <c r="AI45" i="405" s="1"/>
  <c r="AJ45" i="405" s="1"/>
  <c r="T45" i="405"/>
  <c r="AG45" i="405" s="1"/>
  <c r="AF44" i="405"/>
  <c r="V44" i="405"/>
  <c r="U44" i="405"/>
  <c r="AI44" i="405" s="1"/>
  <c r="AJ44" i="405" s="1"/>
  <c r="T44" i="405"/>
  <c r="AG44" i="405" s="1"/>
  <c r="AF43" i="405"/>
  <c r="V43" i="405"/>
  <c r="U43" i="405"/>
  <c r="AI43" i="405" s="1"/>
  <c r="AJ43" i="405" s="1"/>
  <c r="T43" i="405"/>
  <c r="AG43" i="405" s="1"/>
  <c r="AF42" i="405"/>
  <c r="V42" i="405"/>
  <c r="U42" i="405"/>
  <c r="AI42" i="405" s="1"/>
  <c r="AJ42" i="405" s="1"/>
  <c r="T42" i="405"/>
  <c r="AG42" i="405" s="1"/>
  <c r="AF41" i="405"/>
  <c r="V41" i="405"/>
  <c r="U41" i="405"/>
  <c r="AI41" i="405" s="1"/>
  <c r="AJ41" i="405" s="1"/>
  <c r="T41" i="405"/>
  <c r="AG41" i="405" s="1"/>
  <c r="AF40" i="405"/>
  <c r="V40" i="405"/>
  <c r="U40" i="405"/>
  <c r="AI40" i="405" s="1"/>
  <c r="AJ40" i="405" s="1"/>
  <c r="T40" i="405"/>
  <c r="AG40" i="405" s="1"/>
  <c r="AF39" i="405"/>
  <c r="V39" i="405"/>
  <c r="U39" i="405"/>
  <c r="AI39" i="405" s="1"/>
  <c r="AJ39" i="405" s="1"/>
  <c r="T39" i="405"/>
  <c r="AG39" i="405" s="1"/>
  <c r="AF38" i="405"/>
  <c r="V38" i="405"/>
  <c r="U38" i="405"/>
  <c r="AI38" i="405" s="1"/>
  <c r="AJ38" i="405" s="1"/>
  <c r="T38" i="405"/>
  <c r="AG38" i="405" s="1"/>
  <c r="AF37" i="405"/>
  <c r="V37" i="405"/>
  <c r="U37" i="405"/>
  <c r="AI37" i="405" s="1"/>
  <c r="AJ37" i="405" s="1"/>
  <c r="T37" i="405"/>
  <c r="AG37" i="405" s="1"/>
  <c r="AF36" i="405"/>
  <c r="V36" i="405"/>
  <c r="U36" i="405"/>
  <c r="AI36" i="405" s="1"/>
  <c r="AJ36" i="405" s="1"/>
  <c r="T36" i="405"/>
  <c r="AG36" i="405" s="1"/>
  <c r="AF35" i="405"/>
  <c r="V35" i="405"/>
  <c r="U35" i="405"/>
  <c r="AI35" i="405" s="1"/>
  <c r="AJ35" i="405" s="1"/>
  <c r="T35" i="405"/>
  <c r="AG35" i="405" s="1"/>
  <c r="AF34" i="405"/>
  <c r="V34" i="405"/>
  <c r="U34" i="405"/>
  <c r="AI34" i="405" s="1"/>
  <c r="AJ34" i="405" s="1"/>
  <c r="T34" i="405"/>
  <c r="AG34" i="405" s="1"/>
  <c r="AF33" i="405"/>
  <c r="V33" i="405"/>
  <c r="U33" i="405"/>
  <c r="AI33" i="405" s="1"/>
  <c r="AJ33" i="405" s="1"/>
  <c r="T33" i="405"/>
  <c r="AG33" i="405" s="1"/>
  <c r="AF32" i="405"/>
  <c r="V32" i="405"/>
  <c r="U32" i="405"/>
  <c r="AI32" i="405" s="1"/>
  <c r="AJ32" i="405" s="1"/>
  <c r="T32" i="405"/>
  <c r="AG32" i="405" s="1"/>
  <c r="AF31" i="405"/>
  <c r="V31" i="405"/>
  <c r="U31" i="405"/>
  <c r="AI31" i="405" s="1"/>
  <c r="AJ31" i="405" s="1"/>
  <c r="T31" i="405"/>
  <c r="AG31" i="405" s="1"/>
  <c r="AF30" i="405"/>
  <c r="V30" i="405"/>
  <c r="U30" i="405"/>
  <c r="AI30" i="405" s="1"/>
  <c r="AJ30" i="405" s="1"/>
  <c r="T30" i="405"/>
  <c r="AG30" i="405" s="1"/>
  <c r="AF29" i="405"/>
  <c r="V29" i="405"/>
  <c r="U29" i="405"/>
  <c r="AI29" i="405" s="1"/>
  <c r="AJ29" i="405" s="1"/>
  <c r="T29" i="405"/>
  <c r="AG29" i="405" s="1"/>
  <c r="AF28" i="405"/>
  <c r="V28" i="405"/>
  <c r="U28" i="405"/>
  <c r="AI28" i="405" s="1"/>
  <c r="AJ28" i="405" s="1"/>
  <c r="T28" i="405"/>
  <c r="AG28" i="405" s="1"/>
  <c r="AF27" i="405"/>
  <c r="V27" i="405"/>
  <c r="U27" i="405"/>
  <c r="AI27" i="405" s="1"/>
  <c r="AJ27" i="405" s="1"/>
  <c r="T27" i="405"/>
  <c r="AG27" i="405" s="1"/>
  <c r="AF26" i="405"/>
  <c r="V26" i="405"/>
  <c r="U26" i="405"/>
  <c r="AI26" i="405" s="1"/>
  <c r="AJ26" i="405" s="1"/>
  <c r="T26" i="405"/>
  <c r="AG26" i="405" s="1"/>
  <c r="AF25" i="405"/>
  <c r="V25" i="405"/>
  <c r="U25" i="405"/>
  <c r="AI25" i="405" s="1"/>
  <c r="AJ25" i="405" s="1"/>
  <c r="T25" i="405"/>
  <c r="AG25" i="405" s="1"/>
  <c r="AF24" i="405"/>
  <c r="V24" i="405"/>
  <c r="U24" i="405"/>
  <c r="AI24" i="405" s="1"/>
  <c r="AJ24" i="405" s="1"/>
  <c r="T24" i="405"/>
  <c r="AG24" i="405" s="1"/>
  <c r="AF23" i="405"/>
  <c r="V23" i="405"/>
  <c r="U23" i="405"/>
  <c r="AI23" i="405" s="1"/>
  <c r="AJ23" i="405" s="1"/>
  <c r="T23" i="405"/>
  <c r="AG23" i="405" s="1"/>
  <c r="AF22" i="405"/>
  <c r="V22" i="405"/>
  <c r="U22" i="405"/>
  <c r="AI22" i="405" s="1"/>
  <c r="AJ22" i="405" s="1"/>
  <c r="T22" i="405"/>
  <c r="AG22" i="405" s="1"/>
  <c r="AF21" i="405"/>
  <c r="V21" i="405"/>
  <c r="U21" i="405"/>
  <c r="AI21" i="405" s="1"/>
  <c r="AJ21" i="405" s="1"/>
  <c r="T21" i="405"/>
  <c r="AG21" i="405" s="1"/>
  <c r="AF20" i="405"/>
  <c r="V20" i="405"/>
  <c r="U20" i="405"/>
  <c r="AI20" i="405" s="1"/>
  <c r="AJ20" i="405" s="1"/>
  <c r="T20" i="405"/>
  <c r="AG20" i="405" s="1"/>
  <c r="AF19" i="405"/>
  <c r="V19" i="405"/>
  <c r="U19" i="405"/>
  <c r="AI19" i="405" s="1"/>
  <c r="AJ19" i="405" s="1"/>
  <c r="T19" i="405"/>
  <c r="AG19" i="405" s="1"/>
  <c r="AF18" i="405"/>
  <c r="V18" i="405"/>
  <c r="U18" i="405"/>
  <c r="AI18" i="405" s="1"/>
  <c r="AJ18" i="405" s="1"/>
  <c r="T18" i="405"/>
  <c r="AG18" i="405" s="1"/>
  <c r="AF17" i="405"/>
  <c r="V17" i="405"/>
  <c r="U17" i="405"/>
  <c r="AI17" i="405" s="1"/>
  <c r="AJ17" i="405" s="1"/>
  <c r="T17" i="405"/>
  <c r="AG17" i="405" s="1"/>
  <c r="AF16" i="405"/>
  <c r="V16" i="405"/>
  <c r="U16" i="405"/>
  <c r="AI16" i="405" s="1"/>
  <c r="AJ16" i="405" s="1"/>
  <c r="T16" i="405"/>
  <c r="AG16" i="405" s="1"/>
  <c r="AF15" i="405"/>
  <c r="V15" i="405"/>
  <c r="U15" i="405"/>
  <c r="AI15" i="405" s="1"/>
  <c r="AJ15" i="405" s="1"/>
  <c r="T15" i="405"/>
  <c r="AG15" i="405" s="1"/>
  <c r="AF14" i="405"/>
  <c r="V14" i="405"/>
  <c r="U14" i="405"/>
  <c r="AI14" i="405" s="1"/>
  <c r="AJ14" i="405" s="1"/>
  <c r="T14" i="405"/>
  <c r="AG14" i="405" s="1"/>
  <c r="AF13" i="405"/>
  <c r="V13" i="405"/>
  <c r="U13" i="405"/>
  <c r="AI13" i="405" s="1"/>
  <c r="AJ13" i="405" s="1"/>
  <c r="T13" i="405"/>
  <c r="AG13" i="405" s="1"/>
  <c r="AF12" i="405"/>
  <c r="V12" i="405"/>
  <c r="U12" i="405"/>
  <c r="AI12" i="405" s="1"/>
  <c r="AJ12" i="405" s="1"/>
  <c r="T12" i="405"/>
  <c r="AG12" i="405" s="1"/>
  <c r="AF11" i="405"/>
  <c r="V11" i="405"/>
  <c r="U11" i="405"/>
  <c r="AI11" i="405" s="1"/>
  <c r="AJ11" i="405" s="1"/>
  <c r="T11" i="405"/>
  <c r="AG11" i="405" s="1"/>
  <c r="AF10" i="405"/>
  <c r="V10" i="405"/>
  <c r="U10" i="405"/>
  <c r="AI10" i="405" s="1"/>
  <c r="AJ10" i="405" s="1"/>
  <c r="T10" i="405"/>
  <c r="AG10" i="405" s="1"/>
  <c r="AF9" i="405"/>
  <c r="V9" i="405"/>
  <c r="U9" i="405"/>
  <c r="AI9" i="405" s="1"/>
  <c r="AJ9" i="405" s="1"/>
  <c r="T9" i="405"/>
  <c r="AG9" i="405" s="1"/>
  <c r="AF54" i="404"/>
  <c r="U54" i="404"/>
  <c r="AI54" i="404" s="1"/>
  <c r="AJ54" i="404" s="1"/>
  <c r="AL54" i="404" s="1"/>
  <c r="T54" i="404"/>
  <c r="AG54" i="404" s="1"/>
  <c r="AF53" i="404"/>
  <c r="U53" i="404"/>
  <c r="AI53" i="404" s="1"/>
  <c r="AJ53" i="404" s="1"/>
  <c r="AL53" i="404" s="1"/>
  <c r="T53" i="404"/>
  <c r="AG53" i="404" s="1"/>
  <c r="AF52" i="404"/>
  <c r="U52" i="404"/>
  <c r="AI52" i="404" s="1"/>
  <c r="AJ52" i="404" s="1"/>
  <c r="AL52" i="404" s="1"/>
  <c r="T52" i="404"/>
  <c r="AG52" i="404" s="1"/>
  <c r="AF51" i="404"/>
  <c r="V51" i="404"/>
  <c r="U51" i="404"/>
  <c r="AI51" i="404" s="1"/>
  <c r="AJ51" i="404" s="1"/>
  <c r="T51" i="404"/>
  <c r="AF50" i="404"/>
  <c r="U50" i="404"/>
  <c r="AI50" i="404" s="1"/>
  <c r="AJ50" i="404" s="1"/>
  <c r="AL50" i="404" s="1"/>
  <c r="T50" i="404"/>
  <c r="AG50" i="404" s="1"/>
  <c r="AF49" i="404"/>
  <c r="U49" i="404"/>
  <c r="AI49" i="404" s="1"/>
  <c r="AJ49" i="404" s="1"/>
  <c r="AL49" i="404" s="1"/>
  <c r="T49" i="404"/>
  <c r="AG49" i="404" s="1"/>
  <c r="AF48" i="404"/>
  <c r="V48" i="404"/>
  <c r="U48" i="404"/>
  <c r="AI48" i="404" s="1"/>
  <c r="AJ48" i="404" s="1"/>
  <c r="T48" i="404"/>
  <c r="AF47" i="404"/>
  <c r="U47" i="404"/>
  <c r="AI47" i="404" s="1"/>
  <c r="AJ47" i="404" s="1"/>
  <c r="AL47" i="404" s="1"/>
  <c r="T47" i="404"/>
  <c r="AG47" i="404" s="1"/>
  <c r="AF46" i="404"/>
  <c r="U46" i="404"/>
  <c r="AI46" i="404" s="1"/>
  <c r="AJ46" i="404" s="1"/>
  <c r="AL46" i="404" s="1"/>
  <c r="T46" i="404"/>
  <c r="AG46" i="404" s="1"/>
  <c r="AF45" i="404"/>
  <c r="U45" i="404"/>
  <c r="AI45" i="404" s="1"/>
  <c r="AJ45" i="404" s="1"/>
  <c r="AL45" i="404" s="1"/>
  <c r="T45" i="404"/>
  <c r="AG45" i="404" s="1"/>
  <c r="AF44" i="404"/>
  <c r="U44" i="404"/>
  <c r="AI44" i="404" s="1"/>
  <c r="AJ44" i="404" s="1"/>
  <c r="AL44" i="404" s="1"/>
  <c r="T44" i="404"/>
  <c r="AG44" i="404" s="1"/>
  <c r="AF43" i="404"/>
  <c r="V43" i="404"/>
  <c r="U43" i="404"/>
  <c r="AI43" i="404" s="1"/>
  <c r="AJ43" i="404" s="1"/>
  <c r="T43" i="404"/>
  <c r="AF42" i="404"/>
  <c r="U42" i="404"/>
  <c r="AI42" i="404" s="1"/>
  <c r="AJ42" i="404" s="1"/>
  <c r="AL42" i="404" s="1"/>
  <c r="T42" i="404"/>
  <c r="AG42" i="404" s="1"/>
  <c r="AF41" i="404"/>
  <c r="U41" i="404"/>
  <c r="AI41" i="404" s="1"/>
  <c r="AJ41" i="404" s="1"/>
  <c r="AL41" i="404" s="1"/>
  <c r="T41" i="404"/>
  <c r="AG41" i="404" s="1"/>
  <c r="AF40" i="404"/>
  <c r="U40" i="404"/>
  <c r="AI40" i="404" s="1"/>
  <c r="AJ40" i="404" s="1"/>
  <c r="AL40" i="404" s="1"/>
  <c r="T40" i="404"/>
  <c r="AG40" i="404" s="1"/>
  <c r="AF39" i="404"/>
  <c r="V39" i="404"/>
  <c r="U39" i="404"/>
  <c r="T39" i="404"/>
  <c r="AG39" i="404" s="1"/>
  <c r="AF38" i="404"/>
  <c r="U38" i="404"/>
  <c r="AI38" i="404" s="1"/>
  <c r="AJ38" i="404" s="1"/>
  <c r="AL38" i="404" s="1"/>
  <c r="T38" i="404"/>
  <c r="AG38" i="404" s="1"/>
  <c r="AF37" i="404"/>
  <c r="U37" i="404"/>
  <c r="AI37" i="404" s="1"/>
  <c r="AJ37" i="404" s="1"/>
  <c r="AL37" i="404" s="1"/>
  <c r="T37" i="404"/>
  <c r="AG37" i="404" s="1"/>
  <c r="AF36" i="404"/>
  <c r="U36" i="404"/>
  <c r="AI36" i="404" s="1"/>
  <c r="AJ36" i="404" s="1"/>
  <c r="AL36" i="404" s="1"/>
  <c r="T36" i="404"/>
  <c r="AG36" i="404" s="1"/>
  <c r="AF35" i="404"/>
  <c r="V35" i="404"/>
  <c r="U35" i="404"/>
  <c r="AI35" i="404" s="1"/>
  <c r="AJ35" i="404" s="1"/>
  <c r="T35" i="404"/>
  <c r="AF34" i="404"/>
  <c r="U34" i="404"/>
  <c r="AI34" i="404" s="1"/>
  <c r="AJ34" i="404" s="1"/>
  <c r="AL34" i="404" s="1"/>
  <c r="T34" i="404"/>
  <c r="AG34" i="404" s="1"/>
  <c r="AF33" i="404"/>
  <c r="U33" i="404"/>
  <c r="AI33" i="404" s="1"/>
  <c r="AJ33" i="404" s="1"/>
  <c r="AL33" i="404" s="1"/>
  <c r="T33" i="404"/>
  <c r="AG33" i="404" s="1"/>
  <c r="AF32" i="404"/>
  <c r="U32" i="404"/>
  <c r="AI32" i="404" s="1"/>
  <c r="AJ32" i="404" s="1"/>
  <c r="AL32" i="404" s="1"/>
  <c r="T32" i="404"/>
  <c r="AG32" i="404" s="1"/>
  <c r="AF31" i="404"/>
  <c r="V31" i="404"/>
  <c r="U31" i="404"/>
  <c r="AI31" i="404" s="1"/>
  <c r="AJ31" i="404" s="1"/>
  <c r="T31" i="404"/>
  <c r="AF30" i="404"/>
  <c r="U30" i="404"/>
  <c r="AI30" i="404" s="1"/>
  <c r="AJ30" i="404" s="1"/>
  <c r="AL30" i="404" s="1"/>
  <c r="T30" i="404"/>
  <c r="AG30" i="404" s="1"/>
  <c r="AF29" i="404"/>
  <c r="U29" i="404"/>
  <c r="AI29" i="404" s="1"/>
  <c r="AJ29" i="404" s="1"/>
  <c r="AL29" i="404" s="1"/>
  <c r="T29" i="404"/>
  <c r="AG29" i="404" s="1"/>
  <c r="AF28" i="404"/>
  <c r="U28" i="404"/>
  <c r="AI28" i="404" s="1"/>
  <c r="AJ28" i="404" s="1"/>
  <c r="AL28" i="404" s="1"/>
  <c r="T28" i="404"/>
  <c r="AG28" i="404" s="1"/>
  <c r="AF27" i="404"/>
  <c r="U27" i="404"/>
  <c r="AI27" i="404" s="1"/>
  <c r="AJ27" i="404" s="1"/>
  <c r="AL27" i="404" s="1"/>
  <c r="T27" i="404"/>
  <c r="AG27" i="404" s="1"/>
  <c r="AF26" i="404"/>
  <c r="U26" i="404"/>
  <c r="AI26" i="404" s="1"/>
  <c r="AJ26" i="404" s="1"/>
  <c r="AL26" i="404" s="1"/>
  <c r="T26" i="404"/>
  <c r="AG26" i="404" s="1"/>
  <c r="AF25" i="404"/>
  <c r="U25" i="404"/>
  <c r="AI25" i="404" s="1"/>
  <c r="AJ25" i="404" s="1"/>
  <c r="AL25" i="404" s="1"/>
  <c r="T25" i="404"/>
  <c r="AG25" i="404" s="1"/>
  <c r="AF24" i="404"/>
  <c r="V24" i="404"/>
  <c r="U24" i="404"/>
  <c r="AI24" i="404" s="1"/>
  <c r="AJ24" i="404" s="1"/>
  <c r="T24" i="404"/>
  <c r="AF90" i="403"/>
  <c r="V90" i="403"/>
  <c r="U90" i="403"/>
  <c r="AI90" i="403" s="1"/>
  <c r="AJ90" i="403" s="1"/>
  <c r="T90" i="403"/>
  <c r="AG90" i="403" s="1"/>
  <c r="AF89" i="403"/>
  <c r="V89" i="403"/>
  <c r="U89" i="403"/>
  <c r="AI89" i="403" s="1"/>
  <c r="AJ89" i="403" s="1"/>
  <c r="T89" i="403"/>
  <c r="AG89" i="403" s="1"/>
  <c r="AF88" i="403"/>
  <c r="V88" i="403"/>
  <c r="U88" i="403"/>
  <c r="AI88" i="403" s="1"/>
  <c r="AJ88" i="403" s="1"/>
  <c r="T88" i="403"/>
  <c r="AG88" i="403" s="1"/>
  <c r="AF87" i="403"/>
  <c r="V87" i="403"/>
  <c r="U87" i="403"/>
  <c r="AI87" i="403" s="1"/>
  <c r="AJ87" i="403" s="1"/>
  <c r="T87" i="403"/>
  <c r="AG87" i="403" s="1"/>
  <c r="AF86" i="403"/>
  <c r="V86" i="403"/>
  <c r="U86" i="403"/>
  <c r="AI86" i="403" s="1"/>
  <c r="AJ86" i="403" s="1"/>
  <c r="T86" i="403"/>
  <c r="AG86" i="403" s="1"/>
  <c r="AF85" i="403"/>
  <c r="V85" i="403"/>
  <c r="U85" i="403"/>
  <c r="AI85" i="403" s="1"/>
  <c r="AJ85" i="403" s="1"/>
  <c r="T85" i="403"/>
  <c r="AG85" i="403" s="1"/>
  <c r="AF84" i="403"/>
  <c r="V84" i="403"/>
  <c r="U84" i="403"/>
  <c r="AI84" i="403" s="1"/>
  <c r="AJ84" i="403" s="1"/>
  <c r="T84" i="403"/>
  <c r="AG84" i="403" s="1"/>
  <c r="AF83" i="403"/>
  <c r="V83" i="403"/>
  <c r="U83" i="403"/>
  <c r="AI83" i="403" s="1"/>
  <c r="AJ83" i="403" s="1"/>
  <c r="T83" i="403"/>
  <c r="AG83" i="403" s="1"/>
  <c r="AF82" i="403"/>
  <c r="V82" i="403"/>
  <c r="U82" i="403"/>
  <c r="AI82" i="403" s="1"/>
  <c r="AJ82" i="403" s="1"/>
  <c r="T82" i="403"/>
  <c r="AG82" i="403" s="1"/>
  <c r="AF81" i="403"/>
  <c r="V81" i="403"/>
  <c r="U81" i="403"/>
  <c r="AI81" i="403" s="1"/>
  <c r="AJ81" i="403" s="1"/>
  <c r="T81" i="403"/>
  <c r="AG81" i="403" s="1"/>
  <c r="AF80" i="403"/>
  <c r="V80" i="403"/>
  <c r="U80" i="403"/>
  <c r="AI80" i="403" s="1"/>
  <c r="AJ80" i="403" s="1"/>
  <c r="T80" i="403"/>
  <c r="AG80" i="403" s="1"/>
  <c r="AF79" i="403"/>
  <c r="V79" i="403"/>
  <c r="U79" i="403"/>
  <c r="AI79" i="403" s="1"/>
  <c r="AJ79" i="403" s="1"/>
  <c r="T79" i="403"/>
  <c r="AG79" i="403" s="1"/>
  <c r="AF78" i="403"/>
  <c r="V78" i="403"/>
  <c r="U78" i="403"/>
  <c r="AI78" i="403" s="1"/>
  <c r="AJ78" i="403" s="1"/>
  <c r="T78" i="403"/>
  <c r="AG78" i="403" s="1"/>
  <c r="AF77" i="403"/>
  <c r="V77" i="403"/>
  <c r="U77" i="403"/>
  <c r="AI77" i="403" s="1"/>
  <c r="AJ77" i="403" s="1"/>
  <c r="T77" i="403"/>
  <c r="AG77" i="403" s="1"/>
  <c r="AF76" i="403"/>
  <c r="V76" i="403"/>
  <c r="U76" i="403"/>
  <c r="AI76" i="403" s="1"/>
  <c r="AJ76" i="403" s="1"/>
  <c r="T76" i="403"/>
  <c r="AG76" i="403" s="1"/>
  <c r="AF75" i="403"/>
  <c r="V75" i="403"/>
  <c r="U75" i="403"/>
  <c r="AI75" i="403" s="1"/>
  <c r="AJ75" i="403" s="1"/>
  <c r="T75" i="403"/>
  <c r="AG75" i="403" s="1"/>
  <c r="AF74" i="403"/>
  <c r="V74" i="403"/>
  <c r="U74" i="403"/>
  <c r="AI74" i="403" s="1"/>
  <c r="AJ74" i="403" s="1"/>
  <c r="T74" i="403"/>
  <c r="AG74" i="403" s="1"/>
  <c r="AF73" i="403"/>
  <c r="V73" i="403"/>
  <c r="U73" i="403"/>
  <c r="AI73" i="403" s="1"/>
  <c r="AJ73" i="403" s="1"/>
  <c r="T73" i="403"/>
  <c r="AG73" i="403" s="1"/>
  <c r="AF72" i="403"/>
  <c r="V72" i="403"/>
  <c r="U72" i="403"/>
  <c r="AI72" i="403" s="1"/>
  <c r="AJ72" i="403" s="1"/>
  <c r="T72" i="403"/>
  <c r="AG72" i="403" s="1"/>
  <c r="AF71" i="403"/>
  <c r="V71" i="403"/>
  <c r="U71" i="403"/>
  <c r="AI71" i="403" s="1"/>
  <c r="AJ71" i="403" s="1"/>
  <c r="T71" i="403"/>
  <c r="AG71" i="403" s="1"/>
  <c r="AF70" i="403"/>
  <c r="V70" i="403"/>
  <c r="U70" i="403"/>
  <c r="AI70" i="403" s="1"/>
  <c r="AJ70" i="403" s="1"/>
  <c r="T70" i="403"/>
  <c r="AG70" i="403" s="1"/>
  <c r="AF69" i="403"/>
  <c r="V69" i="403"/>
  <c r="U69" i="403"/>
  <c r="AI69" i="403" s="1"/>
  <c r="AJ69" i="403" s="1"/>
  <c r="T69" i="403"/>
  <c r="AG69" i="403" s="1"/>
  <c r="AF68" i="403"/>
  <c r="V68" i="403"/>
  <c r="U68" i="403"/>
  <c r="AI68" i="403" s="1"/>
  <c r="AJ68" i="403" s="1"/>
  <c r="T68" i="403"/>
  <c r="AG68" i="403" s="1"/>
  <c r="AF67" i="403"/>
  <c r="V67" i="403"/>
  <c r="U67" i="403"/>
  <c r="AI67" i="403" s="1"/>
  <c r="AJ67" i="403" s="1"/>
  <c r="T67" i="403"/>
  <c r="AG67" i="403" s="1"/>
  <c r="AF66" i="403"/>
  <c r="V66" i="403"/>
  <c r="U66" i="403"/>
  <c r="AI66" i="403" s="1"/>
  <c r="AJ66" i="403" s="1"/>
  <c r="T66" i="403"/>
  <c r="AG66" i="403" s="1"/>
  <c r="AF65" i="403"/>
  <c r="V65" i="403"/>
  <c r="U65" i="403"/>
  <c r="AI65" i="403" s="1"/>
  <c r="AJ65" i="403" s="1"/>
  <c r="T65" i="403"/>
  <c r="AG65" i="403" s="1"/>
  <c r="AF64" i="403"/>
  <c r="V64" i="403"/>
  <c r="U64" i="403"/>
  <c r="AI64" i="403" s="1"/>
  <c r="AJ64" i="403" s="1"/>
  <c r="T64" i="403"/>
  <c r="AG64" i="403" s="1"/>
  <c r="AF63" i="403"/>
  <c r="V63" i="403"/>
  <c r="U63" i="403"/>
  <c r="AI63" i="403" s="1"/>
  <c r="AJ63" i="403" s="1"/>
  <c r="T63" i="403"/>
  <c r="AG63" i="403" s="1"/>
  <c r="AF62" i="403"/>
  <c r="V62" i="403"/>
  <c r="U62" i="403"/>
  <c r="AI62" i="403" s="1"/>
  <c r="AJ62" i="403" s="1"/>
  <c r="T62" i="403"/>
  <c r="AG62" i="403" s="1"/>
  <c r="AF61" i="403"/>
  <c r="V61" i="403"/>
  <c r="U61" i="403"/>
  <c r="AI61" i="403" s="1"/>
  <c r="AJ61" i="403" s="1"/>
  <c r="T61" i="403"/>
  <c r="AG61" i="403" s="1"/>
  <c r="AF60" i="403"/>
  <c r="V60" i="403"/>
  <c r="U60" i="403"/>
  <c r="AI60" i="403" s="1"/>
  <c r="AJ60" i="403" s="1"/>
  <c r="T60" i="403"/>
  <c r="AG60" i="403" s="1"/>
  <c r="AF59" i="403"/>
  <c r="V59" i="403"/>
  <c r="U59" i="403"/>
  <c r="AI59" i="403" s="1"/>
  <c r="AJ59" i="403" s="1"/>
  <c r="T59" i="403"/>
  <c r="AG59" i="403" s="1"/>
  <c r="AF58" i="403"/>
  <c r="V58" i="403"/>
  <c r="U58" i="403"/>
  <c r="AI58" i="403" s="1"/>
  <c r="AJ58" i="403" s="1"/>
  <c r="T58" i="403"/>
  <c r="AG58" i="403" s="1"/>
  <c r="AF57" i="403"/>
  <c r="V57" i="403"/>
  <c r="U57" i="403"/>
  <c r="AI57" i="403" s="1"/>
  <c r="AJ57" i="403" s="1"/>
  <c r="T57" i="403"/>
  <c r="AG57" i="403" s="1"/>
  <c r="AF56" i="403"/>
  <c r="V56" i="403"/>
  <c r="U56" i="403"/>
  <c r="AI56" i="403" s="1"/>
  <c r="AJ56" i="403" s="1"/>
  <c r="T56" i="403"/>
  <c r="AG56" i="403" s="1"/>
  <c r="AF55" i="403"/>
  <c r="V55" i="403"/>
  <c r="U55" i="403"/>
  <c r="AI55" i="403" s="1"/>
  <c r="AJ55" i="403" s="1"/>
  <c r="T55" i="403"/>
  <c r="AG55" i="403" s="1"/>
  <c r="AF54" i="403"/>
  <c r="V54" i="403"/>
  <c r="U54" i="403"/>
  <c r="AI54" i="403" s="1"/>
  <c r="AJ54" i="403" s="1"/>
  <c r="T54" i="403"/>
  <c r="AG54" i="403" s="1"/>
  <c r="AF53" i="403"/>
  <c r="V53" i="403"/>
  <c r="U53" i="403"/>
  <c r="AI53" i="403" s="1"/>
  <c r="AJ53" i="403" s="1"/>
  <c r="T53" i="403"/>
  <c r="AG53" i="403" s="1"/>
  <c r="AF52" i="403"/>
  <c r="V52" i="403"/>
  <c r="U52" i="403"/>
  <c r="AI52" i="403" s="1"/>
  <c r="AJ52" i="403" s="1"/>
  <c r="T52" i="403"/>
  <c r="AG52" i="403" s="1"/>
  <c r="AF51" i="403"/>
  <c r="V51" i="403"/>
  <c r="U51" i="403"/>
  <c r="AI51" i="403" s="1"/>
  <c r="AJ51" i="403" s="1"/>
  <c r="T51" i="403"/>
  <c r="AG51" i="403" s="1"/>
  <c r="AF50" i="403"/>
  <c r="V50" i="403"/>
  <c r="U50" i="403"/>
  <c r="AI50" i="403" s="1"/>
  <c r="AJ50" i="403" s="1"/>
  <c r="T50" i="403"/>
  <c r="AG50" i="403" s="1"/>
  <c r="AF49" i="403"/>
  <c r="V49" i="403"/>
  <c r="U49" i="403"/>
  <c r="AI49" i="403" s="1"/>
  <c r="AJ49" i="403" s="1"/>
  <c r="T49" i="403"/>
  <c r="AG49" i="403" s="1"/>
  <c r="AF48" i="403"/>
  <c r="V48" i="403"/>
  <c r="U48" i="403"/>
  <c r="AI48" i="403" s="1"/>
  <c r="AJ48" i="403" s="1"/>
  <c r="T48" i="403"/>
  <c r="AG48" i="403" s="1"/>
  <c r="AF47" i="403"/>
  <c r="V47" i="403"/>
  <c r="U47" i="403"/>
  <c r="AI47" i="403" s="1"/>
  <c r="AJ47" i="403" s="1"/>
  <c r="T47" i="403"/>
  <c r="AG47" i="403" s="1"/>
  <c r="AF46" i="403"/>
  <c r="V46" i="403"/>
  <c r="U46" i="403"/>
  <c r="AI46" i="403" s="1"/>
  <c r="AJ46" i="403" s="1"/>
  <c r="T46" i="403"/>
  <c r="AG46" i="403" s="1"/>
  <c r="AF45" i="403"/>
  <c r="V45" i="403"/>
  <c r="U45" i="403"/>
  <c r="AI45" i="403" s="1"/>
  <c r="AJ45" i="403" s="1"/>
  <c r="T45" i="403"/>
  <c r="AG45" i="403" s="1"/>
  <c r="AF44" i="403"/>
  <c r="V44" i="403"/>
  <c r="U44" i="403"/>
  <c r="AI44" i="403" s="1"/>
  <c r="AJ44" i="403" s="1"/>
  <c r="T44" i="403"/>
  <c r="AG44" i="403" s="1"/>
  <c r="AF43" i="403"/>
  <c r="V43" i="403"/>
  <c r="U43" i="403"/>
  <c r="AI43" i="403" s="1"/>
  <c r="AJ43" i="403" s="1"/>
  <c r="T43" i="403"/>
  <c r="AG43" i="403" s="1"/>
  <c r="AF42" i="403"/>
  <c r="V42" i="403"/>
  <c r="U42" i="403"/>
  <c r="AI42" i="403" s="1"/>
  <c r="AJ42" i="403" s="1"/>
  <c r="T42" i="403"/>
  <c r="AG42" i="403" s="1"/>
  <c r="AF41" i="403"/>
  <c r="V41" i="403"/>
  <c r="U41" i="403"/>
  <c r="AI41" i="403" s="1"/>
  <c r="AJ41" i="403" s="1"/>
  <c r="T41" i="403"/>
  <c r="AG41" i="403" s="1"/>
  <c r="AF40" i="403"/>
  <c r="V40" i="403"/>
  <c r="U40" i="403"/>
  <c r="AI40" i="403" s="1"/>
  <c r="AJ40" i="403" s="1"/>
  <c r="T40" i="403"/>
  <c r="AG40" i="403" s="1"/>
  <c r="AF39" i="403"/>
  <c r="V39" i="403"/>
  <c r="U39" i="403"/>
  <c r="AI39" i="403" s="1"/>
  <c r="AJ39" i="403" s="1"/>
  <c r="T39" i="403"/>
  <c r="AG39" i="403" s="1"/>
  <c r="AF38" i="403"/>
  <c r="V38" i="403"/>
  <c r="U38" i="403"/>
  <c r="AI38" i="403" s="1"/>
  <c r="AJ38" i="403" s="1"/>
  <c r="T38" i="403"/>
  <c r="AG38" i="403" s="1"/>
  <c r="AF37" i="403"/>
  <c r="V37" i="403"/>
  <c r="U37" i="403"/>
  <c r="AI37" i="403" s="1"/>
  <c r="AJ37" i="403" s="1"/>
  <c r="T37" i="403"/>
  <c r="AG37" i="403" s="1"/>
  <c r="AF36" i="403"/>
  <c r="V36" i="403"/>
  <c r="U36" i="403"/>
  <c r="AI36" i="403" s="1"/>
  <c r="AJ36" i="403" s="1"/>
  <c r="T36" i="403"/>
  <c r="AG36" i="403" s="1"/>
  <c r="AF35" i="403"/>
  <c r="V35" i="403"/>
  <c r="U35" i="403"/>
  <c r="AI35" i="403" s="1"/>
  <c r="AJ35" i="403" s="1"/>
  <c r="T35" i="403"/>
  <c r="AG35" i="403" s="1"/>
  <c r="AF34" i="403"/>
  <c r="V34" i="403"/>
  <c r="U34" i="403"/>
  <c r="AI34" i="403" s="1"/>
  <c r="AJ34" i="403" s="1"/>
  <c r="T34" i="403"/>
  <c r="AG34" i="403" s="1"/>
  <c r="AF33" i="403"/>
  <c r="V33" i="403"/>
  <c r="U33" i="403"/>
  <c r="AI33" i="403" s="1"/>
  <c r="AJ33" i="403" s="1"/>
  <c r="T33" i="403"/>
  <c r="AG33" i="403" s="1"/>
  <c r="AF32" i="403"/>
  <c r="V32" i="403"/>
  <c r="U32" i="403"/>
  <c r="AI32" i="403" s="1"/>
  <c r="AJ32" i="403" s="1"/>
  <c r="T32" i="403"/>
  <c r="AG32" i="403" s="1"/>
  <c r="AF31" i="403"/>
  <c r="V31" i="403"/>
  <c r="U31" i="403"/>
  <c r="AI31" i="403" s="1"/>
  <c r="AJ31" i="403" s="1"/>
  <c r="T31" i="403"/>
  <c r="AG31" i="403" s="1"/>
  <c r="AF30" i="403"/>
  <c r="V30" i="403"/>
  <c r="U30" i="403"/>
  <c r="AI30" i="403" s="1"/>
  <c r="AJ30" i="403" s="1"/>
  <c r="T30" i="403"/>
  <c r="AG30" i="403" s="1"/>
  <c r="AF29" i="403"/>
  <c r="V29" i="403"/>
  <c r="U29" i="403"/>
  <c r="AI29" i="403" s="1"/>
  <c r="AJ29" i="403" s="1"/>
  <c r="T29" i="403"/>
  <c r="AG29" i="403" s="1"/>
  <c r="AF28" i="403"/>
  <c r="V28" i="403"/>
  <c r="U28" i="403"/>
  <c r="AI28" i="403" s="1"/>
  <c r="AJ28" i="403" s="1"/>
  <c r="T28" i="403"/>
  <c r="AG28" i="403" s="1"/>
  <c r="AF27" i="403"/>
  <c r="V27" i="403"/>
  <c r="U27" i="403"/>
  <c r="AI27" i="403" s="1"/>
  <c r="AJ27" i="403" s="1"/>
  <c r="T27" i="403"/>
  <c r="AG27" i="403" s="1"/>
  <c r="AF26" i="403"/>
  <c r="V26" i="403"/>
  <c r="U26" i="403"/>
  <c r="AI26" i="403" s="1"/>
  <c r="AJ26" i="403" s="1"/>
  <c r="T26" i="403"/>
  <c r="AG26" i="403" s="1"/>
  <c r="AF25" i="403"/>
  <c r="V25" i="403"/>
  <c r="U25" i="403"/>
  <c r="T25" i="403"/>
  <c r="AF24" i="403"/>
  <c r="V24" i="403"/>
  <c r="U24" i="403"/>
  <c r="AI24" i="403" s="1"/>
  <c r="AJ24" i="403" s="1"/>
  <c r="T24" i="403"/>
  <c r="AF23" i="403"/>
  <c r="V23" i="403"/>
  <c r="U23" i="403"/>
  <c r="AI23" i="403" s="1"/>
  <c r="AJ23" i="403" s="1"/>
  <c r="T23" i="403"/>
  <c r="AF22" i="403"/>
  <c r="V22" i="403"/>
  <c r="U22" i="403"/>
  <c r="T22" i="403"/>
  <c r="AJ21" i="403"/>
  <c r="AH21" i="403"/>
  <c r="AF21" i="403"/>
  <c r="V21" i="403"/>
  <c r="AF20" i="403"/>
  <c r="V20" i="403"/>
  <c r="U20" i="403"/>
  <c r="AI20" i="403" s="1"/>
  <c r="AJ20" i="403" s="1"/>
  <c r="T20" i="403"/>
  <c r="AF19" i="403"/>
  <c r="V19" i="403"/>
  <c r="U19" i="403"/>
  <c r="AI19" i="403" s="1"/>
  <c r="AJ19" i="403" s="1"/>
  <c r="T19" i="403"/>
  <c r="AF18" i="403"/>
  <c r="V18" i="403"/>
  <c r="U18" i="403"/>
  <c r="AI18" i="403" s="1"/>
  <c r="AJ18" i="403" s="1"/>
  <c r="T18" i="403"/>
  <c r="AF17" i="403"/>
  <c r="V17" i="403"/>
  <c r="U17" i="403"/>
  <c r="AI17" i="403" s="1"/>
  <c r="AJ17" i="403" s="1"/>
  <c r="T17" i="403"/>
  <c r="AF16" i="403"/>
  <c r="V16" i="403"/>
  <c r="U16" i="403"/>
  <c r="AI16" i="403" s="1"/>
  <c r="AJ16" i="403" s="1"/>
  <c r="T16" i="403"/>
  <c r="AF15" i="403"/>
  <c r="V15" i="403"/>
  <c r="U15" i="403"/>
  <c r="AI15" i="403" s="1"/>
  <c r="AJ15" i="403" s="1"/>
  <c r="T15" i="403"/>
  <c r="AF14" i="403"/>
  <c r="V14" i="403"/>
  <c r="U14" i="403"/>
  <c r="AI14" i="403" s="1"/>
  <c r="AJ14" i="403" s="1"/>
  <c r="T14" i="403"/>
  <c r="AF13" i="403"/>
  <c r="V13" i="403"/>
  <c r="U13" i="403"/>
  <c r="AI13" i="403" s="1"/>
  <c r="AJ13" i="403" s="1"/>
  <c r="T13" i="403"/>
  <c r="AF12" i="403"/>
  <c r="V12" i="403"/>
  <c r="U12" i="403"/>
  <c r="AI12" i="403" s="1"/>
  <c r="AJ12" i="403" s="1"/>
  <c r="T12" i="403"/>
  <c r="AF11" i="403"/>
  <c r="V11" i="403"/>
  <c r="U11" i="403"/>
  <c r="AI11" i="403" s="1"/>
  <c r="AJ11" i="403" s="1"/>
  <c r="T11" i="403"/>
  <c r="AF10" i="403"/>
  <c r="V10" i="403"/>
  <c r="U10" i="403"/>
  <c r="AI10" i="403" s="1"/>
  <c r="AJ10" i="403" s="1"/>
  <c r="T10" i="403"/>
  <c r="AG77" i="401"/>
  <c r="V77" i="401"/>
  <c r="U77" i="401"/>
  <c r="AJ77" i="401" s="1"/>
  <c r="AK77" i="401" s="1"/>
  <c r="T77" i="401"/>
  <c r="AH77" i="401" s="1"/>
  <c r="AG76" i="401"/>
  <c r="V76" i="401"/>
  <c r="U76" i="401"/>
  <c r="AJ76" i="401" s="1"/>
  <c r="AK76" i="401" s="1"/>
  <c r="T76" i="401"/>
  <c r="AH76" i="401" s="1"/>
  <c r="AG75" i="401"/>
  <c r="V75" i="401"/>
  <c r="U75" i="401"/>
  <c r="AJ75" i="401" s="1"/>
  <c r="AK75" i="401" s="1"/>
  <c r="T75" i="401"/>
  <c r="AH75" i="401" s="1"/>
  <c r="AG74" i="401"/>
  <c r="V74" i="401"/>
  <c r="U74" i="401"/>
  <c r="AJ74" i="401" s="1"/>
  <c r="AK74" i="401" s="1"/>
  <c r="T74" i="401"/>
  <c r="AH74" i="401" s="1"/>
  <c r="AG73" i="401"/>
  <c r="V73" i="401"/>
  <c r="U73" i="401"/>
  <c r="AJ73" i="401" s="1"/>
  <c r="AK73" i="401" s="1"/>
  <c r="T73" i="401"/>
  <c r="AH73" i="401" s="1"/>
  <c r="AG72" i="401"/>
  <c r="V72" i="401"/>
  <c r="U72" i="401"/>
  <c r="AJ72" i="401" s="1"/>
  <c r="AK72" i="401" s="1"/>
  <c r="T72" i="401"/>
  <c r="AH72" i="401" s="1"/>
  <c r="AG71" i="401"/>
  <c r="V71" i="401"/>
  <c r="U71" i="401"/>
  <c r="AJ71" i="401" s="1"/>
  <c r="AK71" i="401" s="1"/>
  <c r="T71" i="401"/>
  <c r="AH71" i="401" s="1"/>
  <c r="AG70" i="401"/>
  <c r="V70" i="401"/>
  <c r="U70" i="401"/>
  <c r="AJ70" i="401" s="1"/>
  <c r="AK70" i="401" s="1"/>
  <c r="T70" i="401"/>
  <c r="AH70" i="401" s="1"/>
  <c r="AG69" i="401"/>
  <c r="V69" i="401"/>
  <c r="U69" i="401"/>
  <c r="AJ69" i="401" s="1"/>
  <c r="AK69" i="401" s="1"/>
  <c r="T69" i="401"/>
  <c r="AH69" i="401" s="1"/>
  <c r="AG68" i="401"/>
  <c r="V68" i="401"/>
  <c r="U68" i="401"/>
  <c r="AJ68" i="401" s="1"/>
  <c r="AK68" i="401" s="1"/>
  <c r="T68" i="401"/>
  <c r="AH68" i="401" s="1"/>
  <c r="AG67" i="401"/>
  <c r="V67" i="401"/>
  <c r="U67" i="401"/>
  <c r="AJ67" i="401" s="1"/>
  <c r="AK67" i="401" s="1"/>
  <c r="T67" i="401"/>
  <c r="AH67" i="401" s="1"/>
  <c r="AG66" i="401"/>
  <c r="V66" i="401"/>
  <c r="U66" i="401"/>
  <c r="AJ66" i="401" s="1"/>
  <c r="AK66" i="401" s="1"/>
  <c r="T66" i="401"/>
  <c r="AH66" i="401" s="1"/>
  <c r="AG65" i="401"/>
  <c r="V65" i="401"/>
  <c r="U65" i="401"/>
  <c r="AJ65" i="401" s="1"/>
  <c r="AK65" i="401" s="1"/>
  <c r="T65" i="401"/>
  <c r="AH65" i="401" s="1"/>
  <c r="AG64" i="401"/>
  <c r="V64" i="401"/>
  <c r="U64" i="401"/>
  <c r="AJ64" i="401" s="1"/>
  <c r="AK64" i="401" s="1"/>
  <c r="T64" i="401"/>
  <c r="AH64" i="401" s="1"/>
  <c r="AG63" i="401"/>
  <c r="V63" i="401"/>
  <c r="U63" i="401"/>
  <c r="AJ63" i="401" s="1"/>
  <c r="AK63" i="401" s="1"/>
  <c r="T63" i="401"/>
  <c r="AH63" i="401" s="1"/>
  <c r="AG62" i="401"/>
  <c r="V62" i="401"/>
  <c r="U62" i="401"/>
  <c r="AJ62" i="401" s="1"/>
  <c r="AK62" i="401" s="1"/>
  <c r="T62" i="401"/>
  <c r="AH62" i="401" s="1"/>
  <c r="AG61" i="401"/>
  <c r="V61" i="401"/>
  <c r="U61" i="401"/>
  <c r="AJ61" i="401" s="1"/>
  <c r="AK61" i="401" s="1"/>
  <c r="T61" i="401"/>
  <c r="AH61" i="401" s="1"/>
  <c r="AG60" i="401"/>
  <c r="V60" i="401"/>
  <c r="U60" i="401"/>
  <c r="AJ60" i="401" s="1"/>
  <c r="AK60" i="401" s="1"/>
  <c r="T60" i="401"/>
  <c r="AH60" i="401" s="1"/>
  <c r="AG59" i="401"/>
  <c r="V59" i="401"/>
  <c r="U59" i="401"/>
  <c r="AJ59" i="401" s="1"/>
  <c r="AK59" i="401" s="1"/>
  <c r="T59" i="401"/>
  <c r="AH59" i="401" s="1"/>
  <c r="AG58" i="401"/>
  <c r="V58" i="401"/>
  <c r="U58" i="401"/>
  <c r="AJ58" i="401" s="1"/>
  <c r="AK58" i="401" s="1"/>
  <c r="T58" i="401"/>
  <c r="AH58" i="401" s="1"/>
  <c r="AG57" i="401"/>
  <c r="V57" i="401"/>
  <c r="U57" i="401"/>
  <c r="AJ57" i="401" s="1"/>
  <c r="AK57" i="401" s="1"/>
  <c r="T57" i="401"/>
  <c r="AH57" i="401" s="1"/>
  <c r="AG56" i="401"/>
  <c r="V56" i="401"/>
  <c r="U56" i="401"/>
  <c r="AJ56" i="401" s="1"/>
  <c r="AK56" i="401" s="1"/>
  <c r="T56" i="401"/>
  <c r="AH56" i="401" s="1"/>
  <c r="AG55" i="401"/>
  <c r="V55" i="401"/>
  <c r="U55" i="401"/>
  <c r="AJ55" i="401" s="1"/>
  <c r="AK55" i="401" s="1"/>
  <c r="T55" i="401"/>
  <c r="AH55" i="401" s="1"/>
  <c r="AG54" i="401"/>
  <c r="V54" i="401"/>
  <c r="U54" i="401"/>
  <c r="AJ54" i="401" s="1"/>
  <c r="AK54" i="401" s="1"/>
  <c r="T54" i="401"/>
  <c r="AH54" i="401" s="1"/>
  <c r="AG53" i="401"/>
  <c r="V53" i="401"/>
  <c r="U53" i="401"/>
  <c r="AJ53" i="401" s="1"/>
  <c r="AK53" i="401" s="1"/>
  <c r="T53" i="401"/>
  <c r="AH53" i="401" s="1"/>
  <c r="AG52" i="401"/>
  <c r="V52" i="401"/>
  <c r="U52" i="401"/>
  <c r="AJ52" i="401" s="1"/>
  <c r="AK52" i="401" s="1"/>
  <c r="T52" i="401"/>
  <c r="AH52" i="401" s="1"/>
  <c r="AG51" i="401"/>
  <c r="V51" i="401"/>
  <c r="U51" i="401"/>
  <c r="AJ51" i="401" s="1"/>
  <c r="AK51" i="401" s="1"/>
  <c r="T51" i="401"/>
  <c r="AH51" i="401" s="1"/>
  <c r="AG50" i="401"/>
  <c r="V50" i="401"/>
  <c r="U50" i="401"/>
  <c r="AJ50" i="401" s="1"/>
  <c r="AK50" i="401" s="1"/>
  <c r="T50" i="401"/>
  <c r="AH50" i="401" s="1"/>
  <c r="AG49" i="401"/>
  <c r="V49" i="401"/>
  <c r="U49" i="401"/>
  <c r="AJ49" i="401" s="1"/>
  <c r="AK49" i="401" s="1"/>
  <c r="T49" i="401"/>
  <c r="AH49" i="401" s="1"/>
  <c r="AG48" i="401"/>
  <c r="V48" i="401"/>
  <c r="U48" i="401"/>
  <c r="AJ48" i="401" s="1"/>
  <c r="AK48" i="401" s="1"/>
  <c r="T48" i="401"/>
  <c r="AH48" i="401" s="1"/>
  <c r="AG47" i="401"/>
  <c r="V47" i="401"/>
  <c r="U47" i="401"/>
  <c r="AJ47" i="401" s="1"/>
  <c r="AK47" i="401" s="1"/>
  <c r="T47" i="401"/>
  <c r="AH47" i="401" s="1"/>
  <c r="AG46" i="401"/>
  <c r="V46" i="401"/>
  <c r="U46" i="401"/>
  <c r="AJ46" i="401" s="1"/>
  <c r="AK46" i="401" s="1"/>
  <c r="T46" i="401"/>
  <c r="AH46" i="401" s="1"/>
  <c r="AG45" i="401"/>
  <c r="V45" i="401"/>
  <c r="U45" i="401"/>
  <c r="AJ45" i="401" s="1"/>
  <c r="AK45" i="401" s="1"/>
  <c r="T45" i="401"/>
  <c r="AH45" i="401" s="1"/>
  <c r="AG44" i="401"/>
  <c r="V44" i="401"/>
  <c r="U44" i="401"/>
  <c r="AJ44" i="401" s="1"/>
  <c r="AK44" i="401" s="1"/>
  <c r="T44" i="401"/>
  <c r="AH44" i="401" s="1"/>
  <c r="AG43" i="401"/>
  <c r="V43" i="401"/>
  <c r="U43" i="401"/>
  <c r="AJ43" i="401" s="1"/>
  <c r="AK43" i="401" s="1"/>
  <c r="T43" i="401"/>
  <c r="AH43" i="401" s="1"/>
  <c r="AG42" i="401"/>
  <c r="V42" i="401"/>
  <c r="U42" i="401"/>
  <c r="AJ42" i="401" s="1"/>
  <c r="AK42" i="401" s="1"/>
  <c r="T42" i="401"/>
  <c r="AH42" i="401" s="1"/>
  <c r="AG41" i="401"/>
  <c r="V41" i="401"/>
  <c r="U41" i="401"/>
  <c r="AJ41" i="401" s="1"/>
  <c r="AK41" i="401" s="1"/>
  <c r="T41" i="401"/>
  <c r="AH41" i="401" s="1"/>
  <c r="AG40" i="401"/>
  <c r="V40" i="401"/>
  <c r="U40" i="401"/>
  <c r="AJ40" i="401" s="1"/>
  <c r="AK40" i="401" s="1"/>
  <c r="T40" i="401"/>
  <c r="AH40" i="401" s="1"/>
  <c r="AG39" i="401"/>
  <c r="V39" i="401"/>
  <c r="U39" i="401"/>
  <c r="AJ39" i="401" s="1"/>
  <c r="AK39" i="401" s="1"/>
  <c r="T39" i="401"/>
  <c r="AH39" i="401" s="1"/>
  <c r="AJ38" i="401"/>
  <c r="AK38" i="401" s="1"/>
  <c r="AG38" i="401"/>
  <c r="V38" i="401"/>
  <c r="U38" i="401"/>
  <c r="T38" i="401"/>
  <c r="AH38" i="401" s="1"/>
  <c r="AG37" i="401"/>
  <c r="V37" i="401"/>
  <c r="U37" i="401"/>
  <c r="AJ37" i="401" s="1"/>
  <c r="AK37" i="401" s="1"/>
  <c r="T37" i="401"/>
  <c r="AH37" i="401" s="1"/>
  <c r="AG36" i="401"/>
  <c r="V36" i="401"/>
  <c r="U36" i="401"/>
  <c r="AJ36" i="401" s="1"/>
  <c r="AK36" i="401" s="1"/>
  <c r="T36" i="401"/>
  <c r="AH36" i="401" s="1"/>
  <c r="AG35" i="401"/>
  <c r="V35" i="401"/>
  <c r="U35" i="401"/>
  <c r="AJ35" i="401" s="1"/>
  <c r="AK35" i="401" s="1"/>
  <c r="T35" i="401"/>
  <c r="AH35" i="401" s="1"/>
  <c r="AG34" i="401"/>
  <c r="V34" i="401"/>
  <c r="U34" i="401"/>
  <c r="AJ34" i="401" s="1"/>
  <c r="AK34" i="401" s="1"/>
  <c r="T34" i="401"/>
  <c r="AH34" i="401" s="1"/>
  <c r="AG33" i="401"/>
  <c r="V33" i="401"/>
  <c r="U33" i="401"/>
  <c r="AJ33" i="401" s="1"/>
  <c r="AK33" i="401" s="1"/>
  <c r="T33" i="401"/>
  <c r="AH33" i="401" s="1"/>
  <c r="AG32" i="401"/>
  <c r="V32" i="401"/>
  <c r="U32" i="401"/>
  <c r="AJ32" i="401" s="1"/>
  <c r="AK32" i="401" s="1"/>
  <c r="T32" i="401"/>
  <c r="AH32" i="401" s="1"/>
  <c r="AG31" i="401"/>
  <c r="V31" i="401"/>
  <c r="U31" i="401"/>
  <c r="AJ31" i="401" s="1"/>
  <c r="AK31" i="401" s="1"/>
  <c r="T31" i="401"/>
  <c r="AH31" i="401" s="1"/>
  <c r="AG30" i="401"/>
  <c r="V30" i="401"/>
  <c r="U30" i="401"/>
  <c r="AJ30" i="401" s="1"/>
  <c r="AK30" i="401" s="1"/>
  <c r="T30" i="401"/>
  <c r="AH30" i="401" s="1"/>
  <c r="AG29" i="401"/>
  <c r="V29" i="401"/>
  <c r="U29" i="401"/>
  <c r="AJ29" i="401" s="1"/>
  <c r="AK29" i="401" s="1"/>
  <c r="T29" i="401"/>
  <c r="AH29" i="401" s="1"/>
  <c r="AG28" i="401"/>
  <c r="V28" i="401"/>
  <c r="U28" i="401"/>
  <c r="AJ28" i="401" s="1"/>
  <c r="AK28" i="401" s="1"/>
  <c r="T28" i="401"/>
  <c r="AH28" i="401" s="1"/>
  <c r="AG27" i="401"/>
  <c r="V27" i="401"/>
  <c r="U27" i="401"/>
  <c r="AJ27" i="401" s="1"/>
  <c r="AK27" i="401" s="1"/>
  <c r="T27" i="401"/>
  <c r="AH27" i="401" s="1"/>
  <c r="AG26" i="401"/>
  <c r="V26" i="401"/>
  <c r="U26" i="401"/>
  <c r="AJ26" i="401" s="1"/>
  <c r="AK26" i="401" s="1"/>
  <c r="T26" i="401"/>
  <c r="AH26" i="401" s="1"/>
  <c r="AG25" i="401"/>
  <c r="V25" i="401"/>
  <c r="U25" i="401"/>
  <c r="AJ25" i="401" s="1"/>
  <c r="AK25" i="401" s="1"/>
  <c r="T25" i="401"/>
  <c r="AH25" i="401" s="1"/>
  <c r="AG24" i="401"/>
  <c r="V24" i="401"/>
  <c r="U24" i="401"/>
  <c r="AJ24" i="401" s="1"/>
  <c r="AK24" i="401" s="1"/>
  <c r="T24" i="401"/>
  <c r="AH24" i="401" s="1"/>
  <c r="AG23" i="401"/>
  <c r="V23" i="401"/>
  <c r="U23" i="401"/>
  <c r="AJ23" i="401" s="1"/>
  <c r="AK23" i="401" s="1"/>
  <c r="T23" i="401"/>
  <c r="AH23" i="401" s="1"/>
  <c r="AG22" i="401"/>
  <c r="V22" i="401"/>
  <c r="U22" i="401"/>
  <c r="AJ22" i="401" s="1"/>
  <c r="AK22" i="401" s="1"/>
  <c r="T22" i="401"/>
  <c r="AH22" i="401" s="1"/>
  <c r="AG21" i="401"/>
  <c r="V21" i="401"/>
  <c r="U21" i="401"/>
  <c r="AJ21" i="401" s="1"/>
  <c r="AK21" i="401" s="1"/>
  <c r="T21" i="401"/>
  <c r="AH21" i="401" s="1"/>
  <c r="AG20" i="401"/>
  <c r="V20" i="401"/>
  <c r="U20" i="401"/>
  <c r="AJ20" i="401" s="1"/>
  <c r="AK20" i="401" s="1"/>
  <c r="T20" i="401"/>
  <c r="AH20" i="401" s="1"/>
  <c r="AG19" i="401"/>
  <c r="V19" i="401"/>
  <c r="U19" i="401"/>
  <c r="AJ19" i="401" s="1"/>
  <c r="AK19" i="401" s="1"/>
  <c r="T19" i="401"/>
  <c r="AH19" i="401" s="1"/>
  <c r="AG18" i="401"/>
  <c r="V18" i="401"/>
  <c r="U18" i="401"/>
  <c r="AJ18" i="401" s="1"/>
  <c r="AK18" i="401" s="1"/>
  <c r="T18" i="401"/>
  <c r="AH18" i="401" s="1"/>
  <c r="AG17" i="401"/>
  <c r="V17" i="401"/>
  <c r="U17" i="401"/>
  <c r="AJ17" i="401" s="1"/>
  <c r="AK17" i="401" s="1"/>
  <c r="T17" i="401"/>
  <c r="AH17" i="401" s="1"/>
  <c r="AG16" i="401"/>
  <c r="V16" i="401"/>
  <c r="U16" i="401"/>
  <c r="AJ16" i="401" s="1"/>
  <c r="AK16" i="401" s="1"/>
  <c r="T16" i="401"/>
  <c r="AH16" i="401" s="1"/>
  <c r="AG15" i="401"/>
  <c r="V15" i="401"/>
  <c r="U15" i="401"/>
  <c r="AJ15" i="401" s="1"/>
  <c r="AK15" i="401" s="1"/>
  <c r="T15" i="401"/>
  <c r="AH15" i="401" s="1"/>
  <c r="AG14" i="401"/>
  <c r="V14" i="401"/>
  <c r="U14" i="401"/>
  <c r="AJ14" i="401" s="1"/>
  <c r="AK14" i="401" s="1"/>
  <c r="T14" i="401"/>
  <c r="AH14" i="401" s="1"/>
  <c r="AG13" i="401"/>
  <c r="V13" i="401"/>
  <c r="U13" i="401"/>
  <c r="AJ13" i="401" s="1"/>
  <c r="AK13" i="401" s="1"/>
  <c r="T13" i="401"/>
  <c r="AH13" i="401" s="1"/>
  <c r="AG12" i="401"/>
  <c r="V12" i="401"/>
  <c r="U12" i="401"/>
  <c r="T12" i="401"/>
  <c r="AG11" i="401"/>
  <c r="V11" i="401"/>
  <c r="U11" i="401"/>
  <c r="T11" i="401"/>
  <c r="AG10" i="401"/>
  <c r="V10" i="401"/>
  <c r="U10" i="401"/>
  <c r="T10" i="401"/>
  <c r="AG9" i="401"/>
  <c r="V9" i="401"/>
  <c r="U9" i="401"/>
  <c r="AJ9" i="401" s="1"/>
  <c r="AK9" i="401" s="1"/>
  <c r="T9" i="401"/>
  <c r="AI22" i="403" l="1"/>
  <c r="AJ22" i="403" s="1"/>
  <c r="AI39" i="404"/>
  <c r="AJ39" i="404" s="1"/>
  <c r="AG43" i="404"/>
  <c r="AG101" i="405"/>
  <c r="AL14" i="407"/>
  <c r="AG89" i="405"/>
  <c r="AL21" i="403"/>
  <c r="AG24" i="404"/>
  <c r="AK14" i="407"/>
  <c r="AJ10" i="401"/>
  <c r="AK10" i="401" s="1"/>
  <c r="AJ11" i="401"/>
  <c r="AK11" i="401" s="1"/>
  <c r="AK54" i="404"/>
  <c r="AL104" i="405"/>
  <c r="AK102" i="405"/>
  <c r="AL108" i="405"/>
  <c r="AG31" i="404"/>
  <c r="AK31" i="404" s="1"/>
  <c r="AK32" i="404"/>
  <c r="AK33" i="404"/>
  <c r="AK34" i="404"/>
  <c r="AG35" i="404"/>
  <c r="AK35" i="404" s="1"/>
  <c r="AG48" i="404"/>
  <c r="AK49" i="404"/>
  <c r="AK50" i="404"/>
  <c r="AG51" i="404"/>
  <c r="AK51" i="404" s="1"/>
  <c r="AG10" i="403"/>
  <c r="AG14" i="403"/>
  <c r="AG11" i="403"/>
  <c r="AK11" i="403" s="1"/>
  <c r="AG13" i="403"/>
  <c r="AH13" i="403" s="1"/>
  <c r="AL13" i="403" s="1"/>
  <c r="AG16" i="403"/>
  <c r="AG17" i="403"/>
  <c r="AG12" i="403"/>
  <c r="AH12" i="403" s="1"/>
  <c r="AL12" i="403" s="1"/>
  <c r="AG15" i="403"/>
  <c r="AH15" i="403" s="1"/>
  <c r="AL15" i="403" s="1"/>
  <c r="AG18" i="403"/>
  <c r="AG19" i="403"/>
  <c r="AK19" i="403" s="1"/>
  <c r="AG20" i="403"/>
  <c r="AH20" i="403" s="1"/>
  <c r="AL20" i="403" s="1"/>
  <c r="AG22" i="403"/>
  <c r="AH22" i="403" s="1"/>
  <c r="AG23" i="403"/>
  <c r="AH23" i="403" s="1"/>
  <c r="AL23" i="403" s="1"/>
  <c r="AG24" i="403"/>
  <c r="AG25" i="403"/>
  <c r="AK90" i="405"/>
  <c r="AK91" i="405"/>
  <c r="AK92" i="405"/>
  <c r="AK93" i="405"/>
  <c r="AK94" i="405"/>
  <c r="AK95" i="405"/>
  <c r="AK96" i="405"/>
  <c r="AK97" i="405"/>
  <c r="AK98" i="405"/>
  <c r="AK99" i="405"/>
  <c r="AK100" i="405"/>
  <c r="AK103" i="405"/>
  <c r="AH9" i="401"/>
  <c r="AI9" i="401" s="1"/>
  <c r="AM9" i="401" s="1"/>
  <c r="AH10" i="401"/>
  <c r="AH11" i="401"/>
  <c r="AH12" i="401"/>
  <c r="AJ12" i="401"/>
  <c r="AK12" i="401" s="1"/>
  <c r="AL20" i="408"/>
  <c r="AL15" i="408"/>
  <c r="AI25" i="403"/>
  <c r="AJ25" i="403" s="1"/>
  <c r="AK36" i="404"/>
  <c r="AK37" i="404"/>
  <c r="AK38" i="404"/>
  <c r="AK52" i="404"/>
  <c r="AK53" i="404"/>
  <c r="AK40" i="404"/>
  <c r="AK41" i="404"/>
  <c r="AK42" i="404"/>
  <c r="AK25" i="404"/>
  <c r="AK26" i="404"/>
  <c r="AK27" i="404"/>
  <c r="AK28" i="404"/>
  <c r="AK29" i="404"/>
  <c r="AK30" i="404"/>
  <c r="AK44" i="404"/>
  <c r="AK45" i="404"/>
  <c r="AK46" i="404"/>
  <c r="AK47" i="404"/>
  <c r="AH13" i="405"/>
  <c r="AL13" i="405" s="1"/>
  <c r="AK13" i="405"/>
  <c r="AH14" i="405"/>
  <c r="AL14" i="405" s="1"/>
  <c r="AK14" i="405"/>
  <c r="AH17" i="405"/>
  <c r="AL17" i="405" s="1"/>
  <c r="AK17" i="405"/>
  <c r="AH18" i="405"/>
  <c r="AL18" i="405" s="1"/>
  <c r="AK18" i="405"/>
  <c r="AH21" i="405"/>
  <c r="AL21" i="405" s="1"/>
  <c r="AK21" i="405"/>
  <c r="AH22" i="405"/>
  <c r="AL22" i="405" s="1"/>
  <c r="AK22" i="405"/>
  <c r="AH23" i="405"/>
  <c r="AL23" i="405" s="1"/>
  <c r="AK23" i="405"/>
  <c r="AH24" i="405"/>
  <c r="AL24" i="405" s="1"/>
  <c r="AK24" i="405"/>
  <c r="AH25" i="405"/>
  <c r="AL25" i="405" s="1"/>
  <c r="AK25" i="405"/>
  <c r="AH26" i="405"/>
  <c r="AL26" i="405" s="1"/>
  <c r="AK26" i="405"/>
  <c r="AH27" i="405"/>
  <c r="AL27" i="405" s="1"/>
  <c r="AK27" i="405"/>
  <c r="AH28" i="405"/>
  <c r="AL28" i="405" s="1"/>
  <c r="AK28" i="405"/>
  <c r="AH29" i="405"/>
  <c r="AL29" i="405" s="1"/>
  <c r="AK29" i="405"/>
  <c r="AH33" i="405"/>
  <c r="AL33" i="405" s="1"/>
  <c r="AK33" i="405"/>
  <c r="AH37" i="405"/>
  <c r="AL37" i="405" s="1"/>
  <c r="AK37" i="405"/>
  <c r="AH41" i="405"/>
  <c r="AL41" i="405" s="1"/>
  <c r="AK41" i="405"/>
  <c r="AH45" i="405"/>
  <c r="AL45" i="405" s="1"/>
  <c r="AK45" i="405"/>
  <c r="AH49" i="405"/>
  <c r="AL49" i="405" s="1"/>
  <c r="AK49" i="405"/>
  <c r="AH53" i="405"/>
  <c r="AL53" i="405" s="1"/>
  <c r="AK53" i="405"/>
  <c r="AH57" i="405"/>
  <c r="AL57" i="405" s="1"/>
  <c r="AK57" i="405"/>
  <c r="AH61" i="405"/>
  <c r="AL61" i="405" s="1"/>
  <c r="AK61" i="405"/>
  <c r="AH11" i="405"/>
  <c r="AL11" i="405" s="1"/>
  <c r="AK11" i="405"/>
  <c r="AH34" i="405"/>
  <c r="AL34" i="405" s="1"/>
  <c r="AK34" i="405"/>
  <c r="AH38" i="405"/>
  <c r="AL38" i="405" s="1"/>
  <c r="AK38" i="405"/>
  <c r="AH42" i="405"/>
  <c r="AL42" i="405" s="1"/>
  <c r="AK42" i="405"/>
  <c r="AH46" i="405"/>
  <c r="AL46" i="405" s="1"/>
  <c r="AK46" i="405"/>
  <c r="AH50" i="405"/>
  <c r="AL50" i="405" s="1"/>
  <c r="AK50" i="405"/>
  <c r="AH54" i="405"/>
  <c r="AL54" i="405" s="1"/>
  <c r="AK54" i="405"/>
  <c r="AH58" i="405"/>
  <c r="AL58" i="405" s="1"/>
  <c r="AK58" i="405"/>
  <c r="AH62" i="405"/>
  <c r="AL62" i="405" s="1"/>
  <c r="AK62" i="405"/>
  <c r="AH66" i="405"/>
  <c r="AL66" i="405" s="1"/>
  <c r="AK66" i="405"/>
  <c r="AH9" i="405"/>
  <c r="AL9" i="405" s="1"/>
  <c r="AK9" i="405"/>
  <c r="AH12" i="405"/>
  <c r="AL12" i="405" s="1"/>
  <c r="AK12" i="405"/>
  <c r="AH15" i="405"/>
  <c r="AL15" i="405" s="1"/>
  <c r="AK15" i="405"/>
  <c r="AH16" i="405"/>
  <c r="AL16" i="405" s="1"/>
  <c r="AK16" i="405"/>
  <c r="AH19" i="405"/>
  <c r="AL19" i="405" s="1"/>
  <c r="AK19" i="405"/>
  <c r="AH20" i="405"/>
  <c r="AL20" i="405" s="1"/>
  <c r="AK20" i="405"/>
  <c r="AH30" i="405"/>
  <c r="AL30" i="405" s="1"/>
  <c r="AK30" i="405"/>
  <c r="AH31" i="405"/>
  <c r="AL31" i="405" s="1"/>
  <c r="AK31" i="405"/>
  <c r="AH35" i="405"/>
  <c r="AL35" i="405" s="1"/>
  <c r="AK35" i="405"/>
  <c r="AH39" i="405"/>
  <c r="AL39" i="405" s="1"/>
  <c r="AK39" i="405"/>
  <c r="AH43" i="405"/>
  <c r="AL43" i="405" s="1"/>
  <c r="AK43" i="405"/>
  <c r="AH47" i="405"/>
  <c r="AL47" i="405" s="1"/>
  <c r="AK47" i="405"/>
  <c r="AH51" i="405"/>
  <c r="AL51" i="405" s="1"/>
  <c r="AK51" i="405"/>
  <c r="AH55" i="405"/>
  <c r="AL55" i="405" s="1"/>
  <c r="AK55" i="405"/>
  <c r="AH59" i="405"/>
  <c r="AL59" i="405" s="1"/>
  <c r="AK59" i="405"/>
  <c r="AH10" i="405"/>
  <c r="AL10" i="405" s="1"/>
  <c r="AK10" i="405"/>
  <c r="AH32" i="405"/>
  <c r="AL32" i="405" s="1"/>
  <c r="AK32" i="405"/>
  <c r="AH36" i="405"/>
  <c r="AL36" i="405" s="1"/>
  <c r="AK36" i="405"/>
  <c r="AH40" i="405"/>
  <c r="AL40" i="405" s="1"/>
  <c r="AK40" i="405"/>
  <c r="AH44" i="405"/>
  <c r="AL44" i="405" s="1"/>
  <c r="AK44" i="405"/>
  <c r="AH48" i="405"/>
  <c r="AL48" i="405" s="1"/>
  <c r="AK48" i="405"/>
  <c r="AH52" i="405"/>
  <c r="AL52" i="405" s="1"/>
  <c r="AK52" i="405"/>
  <c r="AH56" i="405"/>
  <c r="AL56" i="405" s="1"/>
  <c r="AK56" i="405"/>
  <c r="AH60" i="405"/>
  <c r="AL60" i="405" s="1"/>
  <c r="AK60" i="405"/>
  <c r="AH64" i="405"/>
  <c r="AL64" i="405" s="1"/>
  <c r="AK64" i="405"/>
  <c r="AH69" i="405"/>
  <c r="AL69" i="405" s="1"/>
  <c r="AK69" i="405"/>
  <c r="AH89" i="405"/>
  <c r="AL89" i="405" s="1"/>
  <c r="AK89" i="405"/>
  <c r="AH70" i="405"/>
  <c r="AL70" i="405" s="1"/>
  <c r="AK70" i="405"/>
  <c r="AH101" i="405"/>
  <c r="AL101" i="405" s="1"/>
  <c r="AK101" i="405"/>
  <c r="AH63" i="405"/>
  <c r="AL63" i="405" s="1"/>
  <c r="AK63" i="405"/>
  <c r="AH65" i="405"/>
  <c r="AL65" i="405" s="1"/>
  <c r="AK65" i="405"/>
  <c r="AH67" i="405"/>
  <c r="AL67" i="405" s="1"/>
  <c r="AK67" i="405"/>
  <c r="AH71" i="405"/>
  <c r="AL71" i="405" s="1"/>
  <c r="AK71" i="405"/>
  <c r="AH68" i="405"/>
  <c r="AL68" i="405" s="1"/>
  <c r="AK68" i="405"/>
  <c r="AH72" i="405"/>
  <c r="AL72" i="405" s="1"/>
  <c r="AK72" i="405"/>
  <c r="AH24" i="404"/>
  <c r="AL24" i="404" s="1"/>
  <c r="AK24" i="404"/>
  <c r="AH31" i="404"/>
  <c r="AL31" i="404" s="1"/>
  <c r="AH48" i="404"/>
  <c r="AL48" i="404" s="1"/>
  <c r="AK48" i="404"/>
  <c r="AH35" i="404"/>
  <c r="AL35" i="404" s="1"/>
  <c r="AH51" i="404"/>
  <c r="AL51" i="404" s="1"/>
  <c r="AH39" i="404"/>
  <c r="AL39" i="404" s="1"/>
  <c r="AK39" i="404"/>
  <c r="AH43" i="404"/>
  <c r="AL43" i="404" s="1"/>
  <c r="AK43" i="404"/>
  <c r="AH10" i="403"/>
  <c r="AL10" i="403" s="1"/>
  <c r="AK10" i="403"/>
  <c r="AH11" i="403"/>
  <c r="AL11" i="403" s="1"/>
  <c r="AH18" i="403"/>
  <c r="AL18" i="403" s="1"/>
  <c r="AK18" i="403"/>
  <c r="AK23" i="403"/>
  <c r="AH38" i="403"/>
  <c r="AL38" i="403" s="1"/>
  <c r="AK38" i="403"/>
  <c r="AH42" i="403"/>
  <c r="AL42" i="403" s="1"/>
  <c r="AK42" i="403"/>
  <c r="AH46" i="403"/>
  <c r="AL46" i="403" s="1"/>
  <c r="AK46" i="403"/>
  <c r="AH50" i="403"/>
  <c r="AL50" i="403" s="1"/>
  <c r="AK50" i="403"/>
  <c r="AH54" i="403"/>
  <c r="AL54" i="403" s="1"/>
  <c r="AK54" i="403"/>
  <c r="AH58" i="403"/>
  <c r="AL58" i="403" s="1"/>
  <c r="AK58" i="403"/>
  <c r="AH62" i="403"/>
  <c r="AL62" i="403" s="1"/>
  <c r="AK62" i="403"/>
  <c r="AH66" i="403"/>
  <c r="AL66" i="403" s="1"/>
  <c r="AK66" i="403"/>
  <c r="AH70" i="403"/>
  <c r="AL70" i="403" s="1"/>
  <c r="AK70" i="403"/>
  <c r="AH74" i="403"/>
  <c r="AL74" i="403" s="1"/>
  <c r="AK74" i="403"/>
  <c r="AK12" i="403"/>
  <c r="AK24" i="403"/>
  <c r="AH24" i="403"/>
  <c r="AL24" i="403" s="1"/>
  <c r="AH25" i="403"/>
  <c r="AL25" i="403" s="1"/>
  <c r="AK26" i="403"/>
  <c r="AH26" i="403"/>
  <c r="AL26" i="403" s="1"/>
  <c r="AH27" i="403"/>
  <c r="AL27" i="403" s="1"/>
  <c r="AK27" i="403"/>
  <c r="AK30" i="403"/>
  <c r="AH30" i="403"/>
  <c r="AL30" i="403" s="1"/>
  <c r="AH31" i="403"/>
  <c r="AL31" i="403" s="1"/>
  <c r="AK31" i="403"/>
  <c r="AK34" i="403"/>
  <c r="AH34" i="403"/>
  <c r="AL34" i="403" s="1"/>
  <c r="AK35" i="403"/>
  <c r="AH35" i="403"/>
  <c r="AL35" i="403" s="1"/>
  <c r="AH36" i="403"/>
  <c r="AL36" i="403" s="1"/>
  <c r="AK36" i="403"/>
  <c r="AH39" i="403"/>
  <c r="AL39" i="403" s="1"/>
  <c r="AK39" i="403"/>
  <c r="AH43" i="403"/>
  <c r="AL43" i="403" s="1"/>
  <c r="AK43" i="403"/>
  <c r="AH47" i="403"/>
  <c r="AL47" i="403" s="1"/>
  <c r="AK47" i="403"/>
  <c r="AH51" i="403"/>
  <c r="AL51" i="403" s="1"/>
  <c r="AK51" i="403"/>
  <c r="AH55" i="403"/>
  <c r="AL55" i="403" s="1"/>
  <c r="AK55" i="403"/>
  <c r="AH59" i="403"/>
  <c r="AL59" i="403" s="1"/>
  <c r="AK59" i="403"/>
  <c r="AH14" i="403"/>
  <c r="AL14" i="403" s="1"/>
  <c r="AK14" i="403"/>
  <c r="AH40" i="403"/>
  <c r="AL40" i="403" s="1"/>
  <c r="AK40" i="403"/>
  <c r="AH44" i="403"/>
  <c r="AL44" i="403" s="1"/>
  <c r="AK44" i="403"/>
  <c r="AH48" i="403"/>
  <c r="AL48" i="403" s="1"/>
  <c r="AK48" i="403"/>
  <c r="AH52" i="403"/>
  <c r="AL52" i="403" s="1"/>
  <c r="AK52" i="403"/>
  <c r="AH56" i="403"/>
  <c r="AL56" i="403" s="1"/>
  <c r="AK56" i="403"/>
  <c r="AH60" i="403"/>
  <c r="AL60" i="403" s="1"/>
  <c r="AK60" i="403"/>
  <c r="AH64" i="403"/>
  <c r="AL64" i="403" s="1"/>
  <c r="AK64" i="403"/>
  <c r="AH68" i="403"/>
  <c r="AL68" i="403" s="1"/>
  <c r="AK68" i="403"/>
  <c r="AH72" i="403"/>
  <c r="AL72" i="403" s="1"/>
  <c r="AK72" i="403"/>
  <c r="AH76" i="403"/>
  <c r="AL76" i="403" s="1"/>
  <c r="AK76" i="403"/>
  <c r="AH16" i="403"/>
  <c r="AL16" i="403" s="1"/>
  <c r="AK16" i="403"/>
  <c r="AH17" i="403"/>
  <c r="AL17" i="403" s="1"/>
  <c r="AK17" i="403"/>
  <c r="AK28" i="403"/>
  <c r="AH28" i="403"/>
  <c r="AL28" i="403" s="1"/>
  <c r="AH29" i="403"/>
  <c r="AL29" i="403" s="1"/>
  <c r="AK29" i="403"/>
  <c r="AK32" i="403"/>
  <c r="AH32" i="403"/>
  <c r="AL32" i="403" s="1"/>
  <c r="AH33" i="403"/>
  <c r="AL33" i="403" s="1"/>
  <c r="AK33" i="403"/>
  <c r="AH37" i="403"/>
  <c r="AL37" i="403" s="1"/>
  <c r="AK37" i="403"/>
  <c r="AH41" i="403"/>
  <c r="AL41" i="403" s="1"/>
  <c r="AK41" i="403"/>
  <c r="AH45" i="403"/>
  <c r="AL45" i="403" s="1"/>
  <c r="AK45" i="403"/>
  <c r="AH49" i="403"/>
  <c r="AL49" i="403" s="1"/>
  <c r="AK49" i="403"/>
  <c r="AH53" i="403"/>
  <c r="AL53" i="403" s="1"/>
  <c r="AK53" i="403"/>
  <c r="AH57" i="403"/>
  <c r="AL57" i="403" s="1"/>
  <c r="AK57" i="403"/>
  <c r="AH61" i="403"/>
  <c r="AL61" i="403" s="1"/>
  <c r="AK61" i="403"/>
  <c r="AH78" i="403"/>
  <c r="AL78" i="403" s="1"/>
  <c r="AK78" i="403"/>
  <c r="AH82" i="403"/>
  <c r="AL82" i="403" s="1"/>
  <c r="AK82" i="403"/>
  <c r="AH86" i="403"/>
  <c r="AL86" i="403" s="1"/>
  <c r="AK86" i="403"/>
  <c r="AH90" i="403"/>
  <c r="AL90" i="403" s="1"/>
  <c r="AK90" i="403"/>
  <c r="AH79" i="403"/>
  <c r="AL79" i="403" s="1"/>
  <c r="AK79" i="403"/>
  <c r="AH83" i="403"/>
  <c r="AL83" i="403" s="1"/>
  <c r="AK83" i="403"/>
  <c r="AH87" i="403"/>
  <c r="AL87" i="403" s="1"/>
  <c r="AK87" i="403"/>
  <c r="AH80" i="403"/>
  <c r="AL80" i="403" s="1"/>
  <c r="AK80" i="403"/>
  <c r="AH84" i="403"/>
  <c r="AL84" i="403" s="1"/>
  <c r="AK84" i="403"/>
  <c r="AH88" i="403"/>
  <c r="AL88" i="403" s="1"/>
  <c r="AK88" i="403"/>
  <c r="AH63" i="403"/>
  <c r="AL63" i="403" s="1"/>
  <c r="AK63" i="403"/>
  <c r="AH65" i="403"/>
  <c r="AL65" i="403" s="1"/>
  <c r="AK65" i="403"/>
  <c r="AH67" i="403"/>
  <c r="AL67" i="403" s="1"/>
  <c r="AK67" i="403"/>
  <c r="AH69" i="403"/>
  <c r="AL69" i="403" s="1"/>
  <c r="AK69" i="403"/>
  <c r="AH71" i="403"/>
  <c r="AL71" i="403" s="1"/>
  <c r="AK71" i="403"/>
  <c r="AH73" i="403"/>
  <c r="AL73" i="403" s="1"/>
  <c r="AK73" i="403"/>
  <c r="AH75" i="403"/>
  <c r="AL75" i="403" s="1"/>
  <c r="AK75" i="403"/>
  <c r="AH77" i="403"/>
  <c r="AL77" i="403" s="1"/>
  <c r="AK77" i="403"/>
  <c r="AH81" i="403"/>
  <c r="AL81" i="403" s="1"/>
  <c r="AK81" i="403"/>
  <c r="AH85" i="403"/>
  <c r="AL85" i="403" s="1"/>
  <c r="AK85" i="403"/>
  <c r="AH89" i="403"/>
  <c r="AL89" i="403" s="1"/>
  <c r="AK89" i="403"/>
  <c r="AL9" i="401"/>
  <c r="AI16" i="401"/>
  <c r="AM16" i="401" s="1"/>
  <c r="AL16" i="401"/>
  <c r="AI17" i="401"/>
  <c r="AM17" i="401" s="1"/>
  <c r="AL17" i="401"/>
  <c r="AI29" i="401"/>
  <c r="AM29" i="401" s="1"/>
  <c r="AL29" i="401"/>
  <c r="AI33" i="401"/>
  <c r="AM33" i="401" s="1"/>
  <c r="AL33" i="401"/>
  <c r="AI37" i="401"/>
  <c r="AM37" i="401" s="1"/>
  <c r="AL37" i="401"/>
  <c r="AI41" i="401"/>
  <c r="AM41" i="401" s="1"/>
  <c r="AL41" i="401"/>
  <c r="AI45" i="401"/>
  <c r="AM45" i="401" s="1"/>
  <c r="AL45" i="401"/>
  <c r="AI49" i="401"/>
  <c r="AM49" i="401" s="1"/>
  <c r="AL49" i="401"/>
  <c r="AI53" i="401"/>
  <c r="AM53" i="401" s="1"/>
  <c r="AL53" i="401"/>
  <c r="AI10" i="401"/>
  <c r="AM10" i="401" s="1"/>
  <c r="AL10" i="401"/>
  <c r="AI11" i="401"/>
  <c r="AM11" i="401" s="1"/>
  <c r="AL11" i="401"/>
  <c r="AI18" i="401"/>
  <c r="AM18" i="401" s="1"/>
  <c r="AL18" i="401"/>
  <c r="AI19" i="401"/>
  <c r="AM19" i="401" s="1"/>
  <c r="AL19" i="401"/>
  <c r="AI26" i="401"/>
  <c r="AM26" i="401" s="1"/>
  <c r="AL26" i="401"/>
  <c r="AI30" i="401"/>
  <c r="AM30" i="401" s="1"/>
  <c r="AL30" i="401"/>
  <c r="AI34" i="401"/>
  <c r="AM34" i="401" s="1"/>
  <c r="AL34" i="401"/>
  <c r="AI38" i="401"/>
  <c r="AM38" i="401" s="1"/>
  <c r="AL38" i="401"/>
  <c r="AI42" i="401"/>
  <c r="AM42" i="401" s="1"/>
  <c r="AL42" i="401"/>
  <c r="AI46" i="401"/>
  <c r="AM46" i="401" s="1"/>
  <c r="AL46" i="401"/>
  <c r="AI50" i="401"/>
  <c r="AM50" i="401" s="1"/>
  <c r="AL50" i="401"/>
  <c r="AI54" i="401"/>
  <c r="AM54" i="401" s="1"/>
  <c r="AL54" i="401"/>
  <c r="AI12" i="401"/>
  <c r="AM12" i="401" s="1"/>
  <c r="AL12" i="401"/>
  <c r="AI13" i="401"/>
  <c r="AM13" i="401" s="1"/>
  <c r="AL13" i="401"/>
  <c r="AI20" i="401"/>
  <c r="AM20" i="401" s="1"/>
  <c r="AL20" i="401"/>
  <c r="AI21" i="401"/>
  <c r="AM21" i="401" s="1"/>
  <c r="AL21" i="401"/>
  <c r="AI22" i="401"/>
  <c r="AM22" i="401" s="1"/>
  <c r="AL22" i="401"/>
  <c r="AI23" i="401"/>
  <c r="AM23" i="401" s="1"/>
  <c r="AL23" i="401"/>
  <c r="AI27" i="401"/>
  <c r="AM27" i="401" s="1"/>
  <c r="AL27" i="401"/>
  <c r="AI31" i="401"/>
  <c r="AM31" i="401" s="1"/>
  <c r="AL31" i="401"/>
  <c r="AI35" i="401"/>
  <c r="AM35" i="401" s="1"/>
  <c r="AL35" i="401"/>
  <c r="AI39" i="401"/>
  <c r="AM39" i="401" s="1"/>
  <c r="AL39" i="401"/>
  <c r="AI43" i="401"/>
  <c r="AM43" i="401" s="1"/>
  <c r="AL43" i="401"/>
  <c r="AI47" i="401"/>
  <c r="AM47" i="401" s="1"/>
  <c r="AL47" i="401"/>
  <c r="AI51" i="401"/>
  <c r="AM51" i="401" s="1"/>
  <c r="AL51" i="401"/>
  <c r="AI14" i="401"/>
  <c r="AM14" i="401" s="1"/>
  <c r="AL14" i="401"/>
  <c r="AI15" i="401"/>
  <c r="AM15" i="401" s="1"/>
  <c r="AL15" i="401"/>
  <c r="AI24" i="401"/>
  <c r="AM24" i="401" s="1"/>
  <c r="AL24" i="401"/>
  <c r="AI25" i="401"/>
  <c r="AM25" i="401" s="1"/>
  <c r="AL25" i="401"/>
  <c r="AI28" i="401"/>
  <c r="AM28" i="401" s="1"/>
  <c r="AL28" i="401"/>
  <c r="AI32" i="401"/>
  <c r="AM32" i="401" s="1"/>
  <c r="AL32" i="401"/>
  <c r="AI36" i="401"/>
  <c r="AM36" i="401" s="1"/>
  <c r="AL36" i="401"/>
  <c r="AI40" i="401"/>
  <c r="AM40" i="401" s="1"/>
  <c r="AL40" i="401"/>
  <c r="AI44" i="401"/>
  <c r="AM44" i="401" s="1"/>
  <c r="AL44" i="401"/>
  <c r="AI48" i="401"/>
  <c r="AM48" i="401" s="1"/>
  <c r="AL48" i="401"/>
  <c r="AI52" i="401"/>
  <c r="AM52" i="401" s="1"/>
  <c r="AL52" i="401"/>
  <c r="AI57" i="401"/>
  <c r="AM57" i="401" s="1"/>
  <c r="AL57" i="401"/>
  <c r="AI61" i="401"/>
  <c r="AM61" i="401" s="1"/>
  <c r="AL61" i="401"/>
  <c r="AI65" i="401"/>
  <c r="AM65" i="401" s="1"/>
  <c r="AL65" i="401"/>
  <c r="AI69" i="401"/>
  <c r="AM69" i="401" s="1"/>
  <c r="AL69" i="401"/>
  <c r="AI73" i="401"/>
  <c r="AM73" i="401" s="1"/>
  <c r="AL73" i="401"/>
  <c r="AI77" i="401"/>
  <c r="AM77" i="401" s="1"/>
  <c r="AL77" i="401"/>
  <c r="AI58" i="401"/>
  <c r="AM58" i="401" s="1"/>
  <c r="AL58" i="401"/>
  <c r="AI62" i="401"/>
  <c r="AM62" i="401" s="1"/>
  <c r="AL62" i="401"/>
  <c r="AI66" i="401"/>
  <c r="AM66" i="401" s="1"/>
  <c r="AL66" i="401"/>
  <c r="AI70" i="401"/>
  <c r="AM70" i="401" s="1"/>
  <c r="AL70" i="401"/>
  <c r="AI74" i="401"/>
  <c r="AM74" i="401" s="1"/>
  <c r="AL74" i="401"/>
  <c r="AI55" i="401"/>
  <c r="AM55" i="401" s="1"/>
  <c r="AL55" i="401"/>
  <c r="AI59" i="401"/>
  <c r="AM59" i="401" s="1"/>
  <c r="AL59" i="401"/>
  <c r="AI63" i="401"/>
  <c r="AM63" i="401" s="1"/>
  <c r="AL63" i="401"/>
  <c r="AI67" i="401"/>
  <c r="AM67" i="401" s="1"/>
  <c r="AL67" i="401"/>
  <c r="AI71" i="401"/>
  <c r="AM71" i="401" s="1"/>
  <c r="AL71" i="401"/>
  <c r="AI75" i="401"/>
  <c r="AM75" i="401" s="1"/>
  <c r="AL75" i="401"/>
  <c r="AI56" i="401"/>
  <c r="AM56" i="401" s="1"/>
  <c r="AL56" i="401"/>
  <c r="AI60" i="401"/>
  <c r="AM60" i="401" s="1"/>
  <c r="AL60" i="401"/>
  <c r="AI64" i="401"/>
  <c r="AM64" i="401" s="1"/>
  <c r="AL64" i="401"/>
  <c r="AI68" i="401"/>
  <c r="AM68" i="401" s="1"/>
  <c r="AL68" i="401"/>
  <c r="AI72" i="401"/>
  <c r="AM72" i="401" s="1"/>
  <c r="AL72" i="401"/>
  <c r="AI76" i="401"/>
  <c r="AM76" i="401" s="1"/>
  <c r="AL76" i="401"/>
  <c r="AF75" i="399"/>
  <c r="V75" i="399"/>
  <c r="U75" i="399"/>
  <c r="AI75" i="399" s="1"/>
  <c r="AJ75" i="399" s="1"/>
  <c r="T75" i="399"/>
  <c r="AG75" i="399" s="1"/>
  <c r="AF74" i="399"/>
  <c r="V74" i="399"/>
  <c r="U74" i="399"/>
  <c r="AI74" i="399" s="1"/>
  <c r="AJ74" i="399" s="1"/>
  <c r="T74" i="399"/>
  <c r="AG74" i="399" s="1"/>
  <c r="AF73" i="399"/>
  <c r="V73" i="399"/>
  <c r="U73" i="399"/>
  <c r="AI73" i="399" s="1"/>
  <c r="AJ73" i="399" s="1"/>
  <c r="T73" i="399"/>
  <c r="AG73" i="399" s="1"/>
  <c r="AF72" i="399"/>
  <c r="V72" i="399"/>
  <c r="U72" i="399"/>
  <c r="AI72" i="399" s="1"/>
  <c r="AJ72" i="399" s="1"/>
  <c r="T72" i="399"/>
  <c r="AG72" i="399" s="1"/>
  <c r="AF71" i="399"/>
  <c r="V71" i="399"/>
  <c r="U71" i="399"/>
  <c r="AI71" i="399" s="1"/>
  <c r="AJ71" i="399" s="1"/>
  <c r="T71" i="399"/>
  <c r="AG71" i="399" s="1"/>
  <c r="AF70" i="399"/>
  <c r="V70" i="399"/>
  <c r="U70" i="399"/>
  <c r="AI70" i="399" s="1"/>
  <c r="AJ70" i="399" s="1"/>
  <c r="T70" i="399"/>
  <c r="AG70" i="399" s="1"/>
  <c r="AF69" i="399"/>
  <c r="V69" i="399"/>
  <c r="U69" i="399"/>
  <c r="AI69" i="399" s="1"/>
  <c r="AJ69" i="399" s="1"/>
  <c r="T69" i="399"/>
  <c r="AG69" i="399" s="1"/>
  <c r="AF68" i="399"/>
  <c r="V68" i="399"/>
  <c r="U68" i="399"/>
  <c r="AI68" i="399" s="1"/>
  <c r="AJ68" i="399" s="1"/>
  <c r="T68" i="399"/>
  <c r="AG68" i="399" s="1"/>
  <c r="AF67" i="399"/>
  <c r="V67" i="399"/>
  <c r="U67" i="399"/>
  <c r="AI67" i="399" s="1"/>
  <c r="AJ67" i="399" s="1"/>
  <c r="T67" i="399"/>
  <c r="AG67" i="399" s="1"/>
  <c r="AF66" i="399"/>
  <c r="V66" i="399"/>
  <c r="U66" i="399"/>
  <c r="AI66" i="399" s="1"/>
  <c r="AJ66" i="399" s="1"/>
  <c r="T66" i="399"/>
  <c r="AG66" i="399" s="1"/>
  <c r="AF65" i="399"/>
  <c r="V65" i="399"/>
  <c r="U65" i="399"/>
  <c r="AI65" i="399" s="1"/>
  <c r="AJ65" i="399" s="1"/>
  <c r="T65" i="399"/>
  <c r="AG65" i="399" s="1"/>
  <c r="AF64" i="399"/>
  <c r="V64" i="399"/>
  <c r="U64" i="399"/>
  <c r="AI64" i="399" s="1"/>
  <c r="AJ64" i="399" s="1"/>
  <c r="T64" i="399"/>
  <c r="AG64" i="399" s="1"/>
  <c r="AF63" i="399"/>
  <c r="V63" i="399"/>
  <c r="U63" i="399"/>
  <c r="AI63" i="399" s="1"/>
  <c r="AJ63" i="399" s="1"/>
  <c r="T63" i="399"/>
  <c r="AG63" i="399" s="1"/>
  <c r="AF62" i="399"/>
  <c r="V62" i="399"/>
  <c r="U62" i="399"/>
  <c r="AI62" i="399" s="1"/>
  <c r="AJ62" i="399" s="1"/>
  <c r="T62" i="399"/>
  <c r="AG62" i="399" s="1"/>
  <c r="AF61" i="399"/>
  <c r="V61" i="399"/>
  <c r="U61" i="399"/>
  <c r="AI61" i="399" s="1"/>
  <c r="AJ61" i="399" s="1"/>
  <c r="T61" i="399"/>
  <c r="AG61" i="399" s="1"/>
  <c r="AF60" i="399"/>
  <c r="V60" i="399"/>
  <c r="U60" i="399"/>
  <c r="AI60" i="399" s="1"/>
  <c r="AJ60" i="399" s="1"/>
  <c r="T60" i="399"/>
  <c r="AG60" i="399" s="1"/>
  <c r="AF59" i="399"/>
  <c r="V59" i="399"/>
  <c r="U59" i="399"/>
  <c r="AI59" i="399" s="1"/>
  <c r="AJ59" i="399" s="1"/>
  <c r="T59" i="399"/>
  <c r="AG59" i="399" s="1"/>
  <c r="AF58" i="399"/>
  <c r="V58" i="399"/>
  <c r="U58" i="399"/>
  <c r="AI58" i="399" s="1"/>
  <c r="AJ58" i="399" s="1"/>
  <c r="T58" i="399"/>
  <c r="AG58" i="399" s="1"/>
  <c r="AF57" i="399"/>
  <c r="V57" i="399"/>
  <c r="U57" i="399"/>
  <c r="AI57" i="399" s="1"/>
  <c r="AJ57" i="399" s="1"/>
  <c r="T57" i="399"/>
  <c r="AG57" i="399" s="1"/>
  <c r="AF56" i="399"/>
  <c r="V56" i="399"/>
  <c r="U56" i="399"/>
  <c r="AI56" i="399" s="1"/>
  <c r="AJ56" i="399" s="1"/>
  <c r="T56" i="399"/>
  <c r="AG56" i="399" s="1"/>
  <c r="AF55" i="399"/>
  <c r="V55" i="399"/>
  <c r="U55" i="399"/>
  <c r="AI55" i="399" s="1"/>
  <c r="AJ55" i="399" s="1"/>
  <c r="T55" i="399"/>
  <c r="AG55" i="399" s="1"/>
  <c r="AF54" i="399"/>
  <c r="V54" i="399"/>
  <c r="U54" i="399"/>
  <c r="AI54" i="399" s="1"/>
  <c r="AJ54" i="399" s="1"/>
  <c r="T54" i="399"/>
  <c r="AG54" i="399" s="1"/>
  <c r="AF53" i="399"/>
  <c r="V53" i="399"/>
  <c r="U53" i="399"/>
  <c r="AI53" i="399" s="1"/>
  <c r="AJ53" i="399" s="1"/>
  <c r="T53" i="399"/>
  <c r="AG53" i="399" s="1"/>
  <c r="AF52" i="399"/>
  <c r="V52" i="399"/>
  <c r="U52" i="399"/>
  <c r="AI52" i="399" s="1"/>
  <c r="AJ52" i="399" s="1"/>
  <c r="T52" i="399"/>
  <c r="AG52" i="399" s="1"/>
  <c r="AF51" i="399"/>
  <c r="V51" i="399"/>
  <c r="U51" i="399"/>
  <c r="AI51" i="399" s="1"/>
  <c r="AJ51" i="399" s="1"/>
  <c r="T51" i="399"/>
  <c r="AG51" i="399" s="1"/>
  <c r="AF50" i="399"/>
  <c r="V50" i="399"/>
  <c r="U50" i="399"/>
  <c r="AI50" i="399" s="1"/>
  <c r="AJ50" i="399" s="1"/>
  <c r="T50" i="399"/>
  <c r="AG50" i="399" s="1"/>
  <c r="AF49" i="399"/>
  <c r="V49" i="399"/>
  <c r="U49" i="399"/>
  <c r="AI49" i="399" s="1"/>
  <c r="AJ49" i="399" s="1"/>
  <c r="T49" i="399"/>
  <c r="AG49" i="399" s="1"/>
  <c r="AF48" i="399"/>
  <c r="V48" i="399"/>
  <c r="U48" i="399"/>
  <c r="AI48" i="399" s="1"/>
  <c r="AJ48" i="399" s="1"/>
  <c r="T48" i="399"/>
  <c r="AG48" i="399" s="1"/>
  <c r="AF47" i="399"/>
  <c r="V47" i="399"/>
  <c r="U47" i="399"/>
  <c r="AI47" i="399" s="1"/>
  <c r="AJ47" i="399" s="1"/>
  <c r="T47" i="399"/>
  <c r="AG47" i="399" s="1"/>
  <c r="AF46" i="399"/>
  <c r="V46" i="399"/>
  <c r="U46" i="399"/>
  <c r="AI46" i="399" s="1"/>
  <c r="AJ46" i="399" s="1"/>
  <c r="T46" i="399"/>
  <c r="AG46" i="399" s="1"/>
  <c r="AF45" i="399"/>
  <c r="V45" i="399"/>
  <c r="U45" i="399"/>
  <c r="AI45" i="399" s="1"/>
  <c r="AJ45" i="399" s="1"/>
  <c r="T45" i="399"/>
  <c r="AG45" i="399" s="1"/>
  <c r="AF44" i="399"/>
  <c r="V44" i="399"/>
  <c r="U44" i="399"/>
  <c r="AI44" i="399" s="1"/>
  <c r="AJ44" i="399" s="1"/>
  <c r="T44" i="399"/>
  <c r="AG44" i="399" s="1"/>
  <c r="AF43" i="399"/>
  <c r="V43" i="399"/>
  <c r="U43" i="399"/>
  <c r="AI43" i="399" s="1"/>
  <c r="AJ43" i="399" s="1"/>
  <c r="T43" i="399"/>
  <c r="AG43" i="399" s="1"/>
  <c r="AF42" i="399"/>
  <c r="U42" i="399"/>
  <c r="AI42" i="399" s="1"/>
  <c r="T42" i="399"/>
  <c r="AG42" i="399" s="1"/>
  <c r="AF41" i="399"/>
  <c r="U41" i="399"/>
  <c r="AI41" i="399" s="1"/>
  <c r="T41" i="399"/>
  <c r="AG41" i="399" s="1"/>
  <c r="AF40" i="399"/>
  <c r="U40" i="399"/>
  <c r="AI40" i="399" s="1"/>
  <c r="T40" i="399"/>
  <c r="AG40" i="399" s="1"/>
  <c r="AF39" i="399"/>
  <c r="V39" i="399"/>
  <c r="U39" i="399"/>
  <c r="AI39" i="399" s="1"/>
  <c r="AJ39" i="399" s="1"/>
  <c r="T39" i="399"/>
  <c r="AF38" i="399"/>
  <c r="U38" i="399"/>
  <c r="AI38" i="399" s="1"/>
  <c r="T38" i="399"/>
  <c r="AG38" i="399" s="1"/>
  <c r="AF37" i="399"/>
  <c r="U37" i="399"/>
  <c r="AI37" i="399" s="1"/>
  <c r="T37" i="399"/>
  <c r="AG37" i="399" s="1"/>
  <c r="AF36" i="399"/>
  <c r="U36" i="399"/>
  <c r="AI36" i="399" s="1"/>
  <c r="T36" i="399"/>
  <c r="AG36" i="399" s="1"/>
  <c r="AF35" i="399"/>
  <c r="V35" i="399"/>
  <c r="U35" i="399"/>
  <c r="T35" i="399"/>
  <c r="AF34" i="399"/>
  <c r="U34" i="399"/>
  <c r="AI34" i="399" s="1"/>
  <c r="T34" i="399"/>
  <c r="AG34" i="399" s="1"/>
  <c r="AF33" i="399"/>
  <c r="U33" i="399"/>
  <c r="AI33" i="399" s="1"/>
  <c r="T33" i="399"/>
  <c r="AG33" i="399" s="1"/>
  <c r="AF32" i="399"/>
  <c r="U32" i="399"/>
  <c r="AI32" i="399" s="1"/>
  <c r="T32" i="399"/>
  <c r="AG32" i="399" s="1"/>
  <c r="AF31" i="399"/>
  <c r="V31" i="399"/>
  <c r="U31" i="399"/>
  <c r="AI31" i="399" s="1"/>
  <c r="AJ31" i="399" s="1"/>
  <c r="T31" i="399"/>
  <c r="AF30" i="399"/>
  <c r="U30" i="399"/>
  <c r="AI30" i="399" s="1"/>
  <c r="T30" i="399"/>
  <c r="AG30" i="399" s="1"/>
  <c r="AF29" i="399"/>
  <c r="U29" i="399"/>
  <c r="AI29" i="399" s="1"/>
  <c r="T29" i="399"/>
  <c r="AG29" i="399" s="1"/>
  <c r="AF28" i="399"/>
  <c r="U28" i="399"/>
  <c r="AI28" i="399" s="1"/>
  <c r="T28" i="399"/>
  <c r="AG28" i="399" s="1"/>
  <c r="AF27" i="399"/>
  <c r="V27" i="399"/>
  <c r="U27" i="399"/>
  <c r="T27" i="399"/>
  <c r="AF26" i="399"/>
  <c r="U26" i="399"/>
  <c r="AI26" i="399" s="1"/>
  <c r="T26" i="399"/>
  <c r="AG26" i="399" s="1"/>
  <c r="AF25" i="399"/>
  <c r="U25" i="399"/>
  <c r="AI25" i="399" s="1"/>
  <c r="T25" i="399"/>
  <c r="AG25" i="399" s="1"/>
  <c r="AF24" i="399"/>
  <c r="U24" i="399"/>
  <c r="AI24" i="399" s="1"/>
  <c r="T24" i="399"/>
  <c r="AG24" i="399" s="1"/>
  <c r="AF23" i="399"/>
  <c r="U23" i="399"/>
  <c r="AI23" i="399" s="1"/>
  <c r="T23" i="399"/>
  <c r="AG23" i="399" s="1"/>
  <c r="AF22" i="399"/>
  <c r="U22" i="399"/>
  <c r="AI22" i="399" s="1"/>
  <c r="T22" i="399"/>
  <c r="AG22" i="399" s="1"/>
  <c r="AF21" i="399"/>
  <c r="U21" i="399"/>
  <c r="AI21" i="399" s="1"/>
  <c r="T21" i="399"/>
  <c r="AG21" i="399" s="1"/>
  <c r="AF20" i="399"/>
  <c r="U20" i="399"/>
  <c r="AI20" i="399" s="1"/>
  <c r="T20" i="399"/>
  <c r="AG20" i="399" s="1"/>
  <c r="AF19" i="399"/>
  <c r="V19" i="399"/>
  <c r="U19" i="399"/>
  <c r="AI19" i="399" s="1"/>
  <c r="AJ19" i="399" s="1"/>
  <c r="T19" i="399"/>
  <c r="AI112" i="398"/>
  <c r="AJ112" i="398" s="1"/>
  <c r="AG112" i="398"/>
  <c r="AH112" i="398" s="1"/>
  <c r="AF112" i="398"/>
  <c r="V112" i="398"/>
  <c r="U112" i="398"/>
  <c r="T112" i="398"/>
  <c r="AI111" i="398"/>
  <c r="AJ111" i="398" s="1"/>
  <c r="AG111" i="398"/>
  <c r="AH111" i="398" s="1"/>
  <c r="AF111" i="398"/>
  <c r="V111" i="398"/>
  <c r="U111" i="398"/>
  <c r="T111" i="398"/>
  <c r="AI110" i="398"/>
  <c r="AJ110" i="398" s="1"/>
  <c r="AG110" i="398"/>
  <c r="AH110" i="398" s="1"/>
  <c r="AF110" i="398"/>
  <c r="V110" i="398"/>
  <c r="U110" i="398"/>
  <c r="T110" i="398"/>
  <c r="AI109" i="398"/>
  <c r="AJ109" i="398" s="1"/>
  <c r="AG109" i="398"/>
  <c r="AH109" i="398" s="1"/>
  <c r="AF109" i="398"/>
  <c r="V109" i="398"/>
  <c r="U109" i="398"/>
  <c r="T109" i="398"/>
  <c r="AI108" i="398"/>
  <c r="AJ108" i="398" s="1"/>
  <c r="AG108" i="398"/>
  <c r="AH108" i="398" s="1"/>
  <c r="AF108" i="398"/>
  <c r="V108" i="398"/>
  <c r="U108" i="398"/>
  <c r="T108" i="398"/>
  <c r="AI107" i="398"/>
  <c r="AJ107" i="398" s="1"/>
  <c r="AG107" i="398"/>
  <c r="AH107" i="398" s="1"/>
  <c r="AF107" i="398"/>
  <c r="V107" i="398"/>
  <c r="U107" i="398"/>
  <c r="T107" i="398"/>
  <c r="AI106" i="398"/>
  <c r="AJ106" i="398" s="1"/>
  <c r="AG106" i="398"/>
  <c r="AH106" i="398" s="1"/>
  <c r="AF106" i="398"/>
  <c r="V106" i="398"/>
  <c r="U106" i="398"/>
  <c r="T106" i="398"/>
  <c r="AI105" i="398"/>
  <c r="AJ105" i="398" s="1"/>
  <c r="AG105" i="398"/>
  <c r="AH105" i="398" s="1"/>
  <c r="AF105" i="398"/>
  <c r="V105" i="398"/>
  <c r="U105" i="398"/>
  <c r="T105" i="398"/>
  <c r="AI104" i="398"/>
  <c r="AJ104" i="398" s="1"/>
  <c r="AG104" i="398"/>
  <c r="AH104" i="398" s="1"/>
  <c r="AF104" i="398"/>
  <c r="V104" i="398"/>
  <c r="U104" i="398"/>
  <c r="T104" i="398"/>
  <c r="AI103" i="398"/>
  <c r="AJ103" i="398" s="1"/>
  <c r="AG103" i="398"/>
  <c r="AH103" i="398" s="1"/>
  <c r="AF103" i="398"/>
  <c r="V103" i="398"/>
  <c r="U103" i="398"/>
  <c r="T103" i="398"/>
  <c r="AI102" i="398"/>
  <c r="AJ102" i="398" s="1"/>
  <c r="AG102" i="398"/>
  <c r="AH102" i="398" s="1"/>
  <c r="AF102" i="398"/>
  <c r="V102" i="398"/>
  <c r="U102" i="398"/>
  <c r="T102" i="398"/>
  <c r="AI101" i="398"/>
  <c r="AJ101" i="398" s="1"/>
  <c r="AG101" i="398"/>
  <c r="AH101" i="398" s="1"/>
  <c r="AF101" i="398"/>
  <c r="V101" i="398"/>
  <c r="U101" i="398"/>
  <c r="T101" i="398"/>
  <c r="AI100" i="398"/>
  <c r="AJ100" i="398" s="1"/>
  <c r="AG100" i="398"/>
  <c r="AH100" i="398" s="1"/>
  <c r="AF100" i="398"/>
  <c r="V100" i="398"/>
  <c r="U100" i="398"/>
  <c r="T100" i="398"/>
  <c r="AI99" i="398"/>
  <c r="AJ99" i="398" s="1"/>
  <c r="AG99" i="398"/>
  <c r="AH99" i="398" s="1"/>
  <c r="AF99" i="398"/>
  <c r="V99" i="398"/>
  <c r="U99" i="398"/>
  <c r="T99" i="398"/>
  <c r="AI98" i="398"/>
  <c r="AJ98" i="398" s="1"/>
  <c r="AG98" i="398"/>
  <c r="AH98" i="398" s="1"/>
  <c r="AF98" i="398"/>
  <c r="V98" i="398"/>
  <c r="U98" i="398"/>
  <c r="T98" i="398"/>
  <c r="AI97" i="398"/>
  <c r="AJ97" i="398" s="1"/>
  <c r="AG97" i="398"/>
  <c r="AH97" i="398" s="1"/>
  <c r="AF97" i="398"/>
  <c r="V97" i="398"/>
  <c r="U97" i="398"/>
  <c r="T97" i="398"/>
  <c r="AI96" i="398"/>
  <c r="AJ96" i="398" s="1"/>
  <c r="AG96" i="398"/>
  <c r="AH96" i="398" s="1"/>
  <c r="AF96" i="398"/>
  <c r="V96" i="398"/>
  <c r="U96" i="398"/>
  <c r="T96" i="398"/>
  <c r="AI95" i="398"/>
  <c r="AJ95" i="398" s="1"/>
  <c r="AG95" i="398"/>
  <c r="AH95" i="398" s="1"/>
  <c r="AF95" i="398"/>
  <c r="V95" i="398"/>
  <c r="U95" i="398"/>
  <c r="T95" i="398"/>
  <c r="AI94" i="398"/>
  <c r="AJ94" i="398" s="1"/>
  <c r="AG94" i="398"/>
  <c r="AH94" i="398" s="1"/>
  <c r="AF94" i="398"/>
  <c r="V94" i="398"/>
  <c r="U94" i="398"/>
  <c r="T94" i="398"/>
  <c r="AI93" i="398"/>
  <c r="AJ93" i="398" s="1"/>
  <c r="AG93" i="398"/>
  <c r="AH93" i="398" s="1"/>
  <c r="AF93" i="398"/>
  <c r="V93" i="398"/>
  <c r="U93" i="398"/>
  <c r="T93" i="398"/>
  <c r="AI92" i="398"/>
  <c r="AJ92" i="398" s="1"/>
  <c r="AG92" i="398"/>
  <c r="AH92" i="398" s="1"/>
  <c r="AF92" i="398"/>
  <c r="V92" i="398"/>
  <c r="U92" i="398"/>
  <c r="T92" i="398"/>
  <c r="AI91" i="398"/>
  <c r="AJ91" i="398" s="1"/>
  <c r="AG91" i="398"/>
  <c r="AH91" i="398" s="1"/>
  <c r="AF91" i="398"/>
  <c r="V91" i="398"/>
  <c r="U91" i="398"/>
  <c r="T91" i="398"/>
  <c r="AI90" i="398"/>
  <c r="AJ90" i="398" s="1"/>
  <c r="AG90" i="398"/>
  <c r="AH90" i="398" s="1"/>
  <c r="AF90" i="398"/>
  <c r="V90" i="398"/>
  <c r="U90" i="398"/>
  <c r="T90" i="398"/>
  <c r="AI89" i="398"/>
  <c r="AJ89" i="398" s="1"/>
  <c r="AG89" i="398"/>
  <c r="AH89" i="398" s="1"/>
  <c r="AF89" i="398"/>
  <c r="V89" i="398"/>
  <c r="U89" i="398"/>
  <c r="T89" i="398"/>
  <c r="AI88" i="398"/>
  <c r="AJ88" i="398" s="1"/>
  <c r="AG88" i="398"/>
  <c r="AH88" i="398" s="1"/>
  <c r="AF88" i="398"/>
  <c r="V88" i="398"/>
  <c r="U88" i="398"/>
  <c r="T88" i="398"/>
  <c r="AI87" i="398"/>
  <c r="AJ87" i="398" s="1"/>
  <c r="AG87" i="398"/>
  <c r="AH87" i="398" s="1"/>
  <c r="AF87" i="398"/>
  <c r="V87" i="398"/>
  <c r="U87" i="398"/>
  <c r="T87" i="398"/>
  <c r="AI86" i="398"/>
  <c r="AJ86" i="398" s="1"/>
  <c r="AG86" i="398"/>
  <c r="AH86" i="398" s="1"/>
  <c r="AF86" i="398"/>
  <c r="V86" i="398"/>
  <c r="U86" i="398"/>
  <c r="T86" i="398"/>
  <c r="AI85" i="398"/>
  <c r="AJ85" i="398" s="1"/>
  <c r="AG85" i="398"/>
  <c r="AH85" i="398" s="1"/>
  <c r="AF85" i="398"/>
  <c r="V85" i="398"/>
  <c r="U85" i="398"/>
  <c r="T85" i="398"/>
  <c r="AI84" i="398"/>
  <c r="AJ84" i="398" s="1"/>
  <c r="AG84" i="398"/>
  <c r="AH84" i="398" s="1"/>
  <c r="AF84" i="398"/>
  <c r="V84" i="398"/>
  <c r="U84" i="398"/>
  <c r="T84" i="398"/>
  <c r="AI83" i="398"/>
  <c r="AJ83" i="398" s="1"/>
  <c r="AG83" i="398"/>
  <c r="AH83" i="398" s="1"/>
  <c r="AF83" i="398"/>
  <c r="V83" i="398"/>
  <c r="U83" i="398"/>
  <c r="T83" i="398"/>
  <c r="AI82" i="398"/>
  <c r="AJ82" i="398" s="1"/>
  <c r="AG82" i="398"/>
  <c r="AH82" i="398" s="1"/>
  <c r="AL82" i="398" s="1"/>
  <c r="AF82" i="398"/>
  <c r="V82" i="398"/>
  <c r="U82" i="398"/>
  <c r="T82" i="398"/>
  <c r="AI81" i="398"/>
  <c r="AJ81" i="398" s="1"/>
  <c r="AG81" i="398"/>
  <c r="AH81" i="398" s="1"/>
  <c r="AF81" i="398"/>
  <c r="V81" i="398"/>
  <c r="U81" i="398"/>
  <c r="T81" i="398"/>
  <c r="AI80" i="398"/>
  <c r="AJ80" i="398" s="1"/>
  <c r="AG80" i="398"/>
  <c r="AH80" i="398" s="1"/>
  <c r="AF80" i="398"/>
  <c r="V80" i="398"/>
  <c r="U80" i="398"/>
  <c r="T80" i="398"/>
  <c r="AI79" i="398"/>
  <c r="AJ79" i="398" s="1"/>
  <c r="AG79" i="398"/>
  <c r="AH79" i="398" s="1"/>
  <c r="AF79" i="398"/>
  <c r="V79" i="398"/>
  <c r="U79" i="398"/>
  <c r="T79" i="398"/>
  <c r="AI78" i="398"/>
  <c r="AJ78" i="398" s="1"/>
  <c r="AG78" i="398"/>
  <c r="AH78" i="398" s="1"/>
  <c r="AF78" i="398"/>
  <c r="V78" i="398"/>
  <c r="U78" i="398"/>
  <c r="T78" i="398"/>
  <c r="AI77" i="398"/>
  <c r="AJ77" i="398" s="1"/>
  <c r="AG77" i="398"/>
  <c r="AH77" i="398" s="1"/>
  <c r="AF77" i="398"/>
  <c r="V77" i="398"/>
  <c r="U77" i="398"/>
  <c r="T77" i="398"/>
  <c r="AI76" i="398"/>
  <c r="AJ76" i="398" s="1"/>
  <c r="AG76" i="398"/>
  <c r="AH76" i="398" s="1"/>
  <c r="AF76" i="398"/>
  <c r="V76" i="398"/>
  <c r="U76" i="398"/>
  <c r="T76" i="398"/>
  <c r="AI75" i="398"/>
  <c r="AJ75" i="398" s="1"/>
  <c r="AG75" i="398"/>
  <c r="AH75" i="398" s="1"/>
  <c r="AF75" i="398"/>
  <c r="V75" i="398"/>
  <c r="U75" i="398"/>
  <c r="T75" i="398"/>
  <c r="AI74" i="398"/>
  <c r="AJ74" i="398" s="1"/>
  <c r="AG74" i="398"/>
  <c r="AH74" i="398" s="1"/>
  <c r="AF74" i="398"/>
  <c r="V74" i="398"/>
  <c r="U74" i="398"/>
  <c r="T74" i="398"/>
  <c r="AI73" i="398"/>
  <c r="AJ73" i="398" s="1"/>
  <c r="AG73" i="398"/>
  <c r="AH73" i="398" s="1"/>
  <c r="AF73" i="398"/>
  <c r="V73" i="398"/>
  <c r="U73" i="398"/>
  <c r="T73" i="398"/>
  <c r="AI72" i="398"/>
  <c r="AJ72" i="398" s="1"/>
  <c r="AG72" i="398"/>
  <c r="AH72" i="398" s="1"/>
  <c r="AF72" i="398"/>
  <c r="V72" i="398"/>
  <c r="U72" i="398"/>
  <c r="T72" i="398"/>
  <c r="AI71" i="398"/>
  <c r="AJ71" i="398" s="1"/>
  <c r="AG71" i="398"/>
  <c r="AH71" i="398" s="1"/>
  <c r="AF71" i="398"/>
  <c r="V71" i="398"/>
  <c r="U71" i="398"/>
  <c r="T71" i="398"/>
  <c r="AI70" i="398"/>
  <c r="AJ70" i="398" s="1"/>
  <c r="AG70" i="398"/>
  <c r="AH70" i="398" s="1"/>
  <c r="AF70" i="398"/>
  <c r="V70" i="398"/>
  <c r="U70" i="398"/>
  <c r="T70" i="398"/>
  <c r="AI69" i="398"/>
  <c r="AJ69" i="398" s="1"/>
  <c r="AG69" i="398"/>
  <c r="AH69" i="398" s="1"/>
  <c r="AF69" i="398"/>
  <c r="V69" i="398"/>
  <c r="U69" i="398"/>
  <c r="T69" i="398"/>
  <c r="AI68" i="398"/>
  <c r="AJ68" i="398" s="1"/>
  <c r="AG68" i="398"/>
  <c r="AH68" i="398" s="1"/>
  <c r="AF68" i="398"/>
  <c r="V68" i="398"/>
  <c r="U68" i="398"/>
  <c r="T68" i="398"/>
  <c r="AI67" i="398"/>
  <c r="AJ67" i="398" s="1"/>
  <c r="AG67" i="398"/>
  <c r="AH67" i="398" s="1"/>
  <c r="AF67" i="398"/>
  <c r="V67" i="398"/>
  <c r="U67" i="398"/>
  <c r="T67" i="398"/>
  <c r="AI66" i="398"/>
  <c r="AJ66" i="398" s="1"/>
  <c r="AG66" i="398"/>
  <c r="AH66" i="398" s="1"/>
  <c r="AF66" i="398"/>
  <c r="V66" i="398"/>
  <c r="U66" i="398"/>
  <c r="T66" i="398"/>
  <c r="AI65" i="398"/>
  <c r="AJ65" i="398" s="1"/>
  <c r="AG65" i="398"/>
  <c r="AH65" i="398" s="1"/>
  <c r="AF65" i="398"/>
  <c r="V65" i="398"/>
  <c r="U65" i="398"/>
  <c r="T65" i="398"/>
  <c r="AI64" i="398"/>
  <c r="AJ64" i="398" s="1"/>
  <c r="AG64" i="398"/>
  <c r="AH64" i="398" s="1"/>
  <c r="AF64" i="398"/>
  <c r="V64" i="398"/>
  <c r="U64" i="398"/>
  <c r="T64" i="398"/>
  <c r="AI63" i="398"/>
  <c r="AJ63" i="398" s="1"/>
  <c r="AG63" i="398"/>
  <c r="AH63" i="398" s="1"/>
  <c r="AF63" i="398"/>
  <c r="V63" i="398"/>
  <c r="U63" i="398"/>
  <c r="T63" i="398"/>
  <c r="AI62" i="398"/>
  <c r="AJ62" i="398" s="1"/>
  <c r="AG62" i="398"/>
  <c r="AH62" i="398" s="1"/>
  <c r="AF62" i="398"/>
  <c r="V62" i="398"/>
  <c r="U62" i="398"/>
  <c r="T62" i="398"/>
  <c r="AI61" i="398"/>
  <c r="AJ61" i="398" s="1"/>
  <c r="AG61" i="398"/>
  <c r="AH61" i="398" s="1"/>
  <c r="AF61" i="398"/>
  <c r="V61" i="398"/>
  <c r="U61" i="398"/>
  <c r="T61" i="398"/>
  <c r="AI60" i="398"/>
  <c r="AJ60" i="398" s="1"/>
  <c r="AG60" i="398"/>
  <c r="AH60" i="398" s="1"/>
  <c r="AF60" i="398"/>
  <c r="V60" i="398"/>
  <c r="U60" i="398"/>
  <c r="T60" i="398"/>
  <c r="AI59" i="398"/>
  <c r="AJ59" i="398" s="1"/>
  <c r="AG59" i="398"/>
  <c r="AH59" i="398" s="1"/>
  <c r="AF59" i="398"/>
  <c r="V59" i="398"/>
  <c r="U59" i="398"/>
  <c r="T59" i="398"/>
  <c r="AI58" i="398"/>
  <c r="AJ58" i="398" s="1"/>
  <c r="AG58" i="398"/>
  <c r="AH58" i="398" s="1"/>
  <c r="AF58" i="398"/>
  <c r="V58" i="398"/>
  <c r="U58" i="398"/>
  <c r="T58" i="398"/>
  <c r="AI57" i="398"/>
  <c r="AJ57" i="398" s="1"/>
  <c r="AG57" i="398"/>
  <c r="AH57" i="398" s="1"/>
  <c r="AF57" i="398"/>
  <c r="V57" i="398"/>
  <c r="U57" i="398"/>
  <c r="T57" i="398"/>
  <c r="AI56" i="398"/>
  <c r="AJ56" i="398" s="1"/>
  <c r="AG56" i="398"/>
  <c r="AF56" i="398"/>
  <c r="V56" i="398"/>
  <c r="U56" i="398"/>
  <c r="T56" i="398"/>
  <c r="AI55" i="398"/>
  <c r="AJ55" i="398" s="1"/>
  <c r="AG55" i="398"/>
  <c r="AH55" i="398" s="1"/>
  <c r="AF55" i="398"/>
  <c r="V55" i="398"/>
  <c r="U55" i="398"/>
  <c r="T55" i="398"/>
  <c r="AI54" i="398"/>
  <c r="AJ54" i="398" s="1"/>
  <c r="AG54" i="398"/>
  <c r="AF54" i="398"/>
  <c r="V54" i="398"/>
  <c r="U54" i="398"/>
  <c r="T54" i="398"/>
  <c r="AI53" i="398"/>
  <c r="AJ53" i="398" s="1"/>
  <c r="AG53" i="398"/>
  <c r="AH53" i="398" s="1"/>
  <c r="AF53" i="398"/>
  <c r="V53" i="398"/>
  <c r="U53" i="398"/>
  <c r="T53" i="398"/>
  <c r="AI52" i="398"/>
  <c r="AJ52" i="398" s="1"/>
  <c r="AG52" i="398"/>
  <c r="AF52" i="398"/>
  <c r="V52" i="398"/>
  <c r="U52" i="398"/>
  <c r="T52" i="398"/>
  <c r="AI51" i="398"/>
  <c r="AJ51" i="398" s="1"/>
  <c r="AG51" i="398"/>
  <c r="AH51" i="398" s="1"/>
  <c r="AF51" i="398"/>
  <c r="V51" i="398"/>
  <c r="U51" i="398"/>
  <c r="T51" i="398"/>
  <c r="AI50" i="398"/>
  <c r="AJ50" i="398" s="1"/>
  <c r="AG50" i="398"/>
  <c r="AF50" i="398"/>
  <c r="V50" i="398"/>
  <c r="U50" i="398"/>
  <c r="T50" i="398"/>
  <c r="AI49" i="398"/>
  <c r="AJ49" i="398" s="1"/>
  <c r="AG49" i="398"/>
  <c r="AH49" i="398" s="1"/>
  <c r="AF49" i="398"/>
  <c r="V49" i="398"/>
  <c r="U49" i="398"/>
  <c r="T49" i="398"/>
  <c r="AI48" i="398"/>
  <c r="AJ48" i="398" s="1"/>
  <c r="AG48" i="398"/>
  <c r="AF48" i="398"/>
  <c r="V48" i="398"/>
  <c r="U48" i="398"/>
  <c r="T48" i="398"/>
  <c r="U47" i="398"/>
  <c r="U46" i="398"/>
  <c r="U45" i="398"/>
  <c r="AF44" i="398"/>
  <c r="V44" i="398"/>
  <c r="U44" i="398"/>
  <c r="T44" i="398"/>
  <c r="AF41" i="398"/>
  <c r="V41" i="398"/>
  <c r="U41" i="398"/>
  <c r="T41" i="398"/>
  <c r="AG41" i="398" s="1"/>
  <c r="AF36" i="398"/>
  <c r="V36" i="398"/>
  <c r="U36" i="398"/>
  <c r="T36" i="398"/>
  <c r="AG35" i="398"/>
  <c r="U35" i="398"/>
  <c r="AG34" i="398"/>
  <c r="U34" i="398"/>
  <c r="AG33" i="398"/>
  <c r="U33" i="398"/>
  <c r="AG32" i="398"/>
  <c r="U32" i="398"/>
  <c r="AF31" i="398"/>
  <c r="V31" i="398"/>
  <c r="U31" i="398"/>
  <c r="AI31" i="398" s="1"/>
  <c r="AJ31" i="398" s="1"/>
  <c r="T31" i="398"/>
  <c r="AG30" i="398"/>
  <c r="U30" i="398"/>
  <c r="AG29" i="398"/>
  <c r="U29" i="398"/>
  <c r="AG28" i="398"/>
  <c r="U28" i="398"/>
  <c r="AF27" i="398"/>
  <c r="V27" i="398"/>
  <c r="U27" i="398"/>
  <c r="AI27" i="398" s="1"/>
  <c r="AJ27" i="398" s="1"/>
  <c r="T27" i="398"/>
  <c r="AJ26" i="398"/>
  <c r="AL26" i="398" s="1"/>
  <c r="AG26" i="398"/>
  <c r="U26" i="398"/>
  <c r="AJ25" i="398"/>
  <c r="AL25" i="398" s="1"/>
  <c r="AG25" i="398"/>
  <c r="U25" i="398"/>
  <c r="AJ24" i="398"/>
  <c r="AL24" i="398" s="1"/>
  <c r="AG24" i="398"/>
  <c r="U24" i="398"/>
  <c r="AF23" i="398"/>
  <c r="V23" i="398"/>
  <c r="U23" i="398"/>
  <c r="T23" i="398"/>
  <c r="AG23" i="398" s="1"/>
  <c r="AJ22" i="398"/>
  <c r="AL22" i="398" s="1"/>
  <c r="AG22" i="398"/>
  <c r="AK22" i="398" s="1"/>
  <c r="U22" i="398"/>
  <c r="AJ21" i="398"/>
  <c r="AL21" i="398" s="1"/>
  <c r="AG21" i="398"/>
  <c r="AK21" i="398" s="1"/>
  <c r="U21" i="398"/>
  <c r="AJ20" i="398"/>
  <c r="AL20" i="398" s="1"/>
  <c r="AG20" i="398"/>
  <c r="AK20" i="398" s="1"/>
  <c r="U20" i="398"/>
  <c r="AF19" i="398"/>
  <c r="V19" i="398"/>
  <c r="U19" i="398"/>
  <c r="AI19" i="398" s="1"/>
  <c r="AJ19" i="398" s="1"/>
  <c r="T19" i="398"/>
  <c r="AK18" i="398"/>
  <c r="AG18" i="398"/>
  <c r="AF18" i="398"/>
  <c r="U18" i="398"/>
  <c r="AK17" i="398"/>
  <c r="AG17" i="398"/>
  <c r="AF17" i="398"/>
  <c r="U17" i="398"/>
  <c r="AK16" i="398"/>
  <c r="AG16" i="398"/>
  <c r="AF16" i="398"/>
  <c r="U16" i="398"/>
  <c r="AK15" i="398"/>
  <c r="AG15" i="398"/>
  <c r="AF15" i="398"/>
  <c r="U15" i="398"/>
  <c r="AK14" i="398"/>
  <c r="AG14" i="398"/>
  <c r="AF14" i="398"/>
  <c r="U14" i="398"/>
  <c r="AK13" i="398"/>
  <c r="AG13" i="398"/>
  <c r="AF13" i="398"/>
  <c r="U13" i="398"/>
  <c r="AF12" i="398"/>
  <c r="V12" i="398"/>
  <c r="U12" i="398"/>
  <c r="AI12" i="398" s="1"/>
  <c r="AJ12" i="398" s="1"/>
  <c r="T12" i="398"/>
  <c r="AF77" i="397"/>
  <c r="V77" i="397"/>
  <c r="U77" i="397"/>
  <c r="AI77" i="397" s="1"/>
  <c r="AJ77" i="397" s="1"/>
  <c r="T77" i="397"/>
  <c r="AG77" i="397" s="1"/>
  <c r="AF76" i="397"/>
  <c r="V76" i="397"/>
  <c r="U76" i="397"/>
  <c r="AI76" i="397" s="1"/>
  <c r="AJ76" i="397" s="1"/>
  <c r="T76" i="397"/>
  <c r="AG76" i="397" s="1"/>
  <c r="AF75" i="397"/>
  <c r="V75" i="397"/>
  <c r="U75" i="397"/>
  <c r="AI75" i="397" s="1"/>
  <c r="AJ75" i="397" s="1"/>
  <c r="T75" i="397"/>
  <c r="AG75" i="397" s="1"/>
  <c r="AF74" i="397"/>
  <c r="V74" i="397"/>
  <c r="U74" i="397"/>
  <c r="AI74" i="397" s="1"/>
  <c r="AJ74" i="397" s="1"/>
  <c r="T74" i="397"/>
  <c r="AG74" i="397" s="1"/>
  <c r="AF73" i="397"/>
  <c r="V73" i="397"/>
  <c r="U73" i="397"/>
  <c r="AI73" i="397" s="1"/>
  <c r="AJ73" i="397" s="1"/>
  <c r="T73" i="397"/>
  <c r="AG73" i="397" s="1"/>
  <c r="AF72" i="397"/>
  <c r="V72" i="397"/>
  <c r="U72" i="397"/>
  <c r="AI72" i="397" s="1"/>
  <c r="AJ72" i="397" s="1"/>
  <c r="T72" i="397"/>
  <c r="AG72" i="397" s="1"/>
  <c r="AF71" i="397"/>
  <c r="V71" i="397"/>
  <c r="U71" i="397"/>
  <c r="AI71" i="397" s="1"/>
  <c r="AJ71" i="397" s="1"/>
  <c r="T71" i="397"/>
  <c r="AG71" i="397" s="1"/>
  <c r="AF70" i="397"/>
  <c r="V70" i="397"/>
  <c r="U70" i="397"/>
  <c r="AI70" i="397" s="1"/>
  <c r="AJ70" i="397" s="1"/>
  <c r="T70" i="397"/>
  <c r="AG70" i="397" s="1"/>
  <c r="AF69" i="397"/>
  <c r="V69" i="397"/>
  <c r="U69" i="397"/>
  <c r="AI69" i="397" s="1"/>
  <c r="AJ69" i="397" s="1"/>
  <c r="T69" i="397"/>
  <c r="AG69" i="397" s="1"/>
  <c r="AF68" i="397"/>
  <c r="V68" i="397"/>
  <c r="U68" i="397"/>
  <c r="AI68" i="397" s="1"/>
  <c r="AJ68" i="397" s="1"/>
  <c r="T68" i="397"/>
  <c r="AG68" i="397" s="1"/>
  <c r="AF67" i="397"/>
  <c r="V67" i="397"/>
  <c r="U67" i="397"/>
  <c r="AI67" i="397" s="1"/>
  <c r="AJ67" i="397" s="1"/>
  <c r="T67" i="397"/>
  <c r="AG67" i="397" s="1"/>
  <c r="AF66" i="397"/>
  <c r="V66" i="397"/>
  <c r="U66" i="397"/>
  <c r="AI66" i="397" s="1"/>
  <c r="AJ66" i="397" s="1"/>
  <c r="T66" i="397"/>
  <c r="AG66" i="397" s="1"/>
  <c r="AF65" i="397"/>
  <c r="V65" i="397"/>
  <c r="U65" i="397"/>
  <c r="AI65" i="397" s="1"/>
  <c r="AJ65" i="397" s="1"/>
  <c r="T65" i="397"/>
  <c r="AG65" i="397" s="1"/>
  <c r="AF64" i="397"/>
  <c r="V64" i="397"/>
  <c r="U64" i="397"/>
  <c r="AI64" i="397" s="1"/>
  <c r="AJ64" i="397" s="1"/>
  <c r="T64" i="397"/>
  <c r="AG64" i="397" s="1"/>
  <c r="AF63" i="397"/>
  <c r="V63" i="397"/>
  <c r="U63" i="397"/>
  <c r="AI63" i="397" s="1"/>
  <c r="AJ63" i="397" s="1"/>
  <c r="T63" i="397"/>
  <c r="AG63" i="397" s="1"/>
  <c r="AF62" i="397"/>
  <c r="V62" i="397"/>
  <c r="U62" i="397"/>
  <c r="AI62" i="397" s="1"/>
  <c r="AJ62" i="397" s="1"/>
  <c r="T62" i="397"/>
  <c r="AG62" i="397" s="1"/>
  <c r="AF61" i="397"/>
  <c r="V61" i="397"/>
  <c r="U61" i="397"/>
  <c r="AI61" i="397" s="1"/>
  <c r="AJ61" i="397" s="1"/>
  <c r="T61" i="397"/>
  <c r="AG61" i="397" s="1"/>
  <c r="AF60" i="397"/>
  <c r="V60" i="397"/>
  <c r="U60" i="397"/>
  <c r="AI60" i="397" s="1"/>
  <c r="AJ60" i="397" s="1"/>
  <c r="T60" i="397"/>
  <c r="AG60" i="397" s="1"/>
  <c r="AF59" i="397"/>
  <c r="V59" i="397"/>
  <c r="U59" i="397"/>
  <c r="AI59" i="397" s="1"/>
  <c r="AJ59" i="397" s="1"/>
  <c r="T59" i="397"/>
  <c r="AG59" i="397" s="1"/>
  <c r="AF58" i="397"/>
  <c r="V58" i="397"/>
  <c r="U58" i="397"/>
  <c r="AI58" i="397" s="1"/>
  <c r="AJ58" i="397" s="1"/>
  <c r="T58" i="397"/>
  <c r="AG58" i="397" s="1"/>
  <c r="AF57" i="397"/>
  <c r="V57" i="397"/>
  <c r="U57" i="397"/>
  <c r="AI57" i="397" s="1"/>
  <c r="AJ57" i="397" s="1"/>
  <c r="T57" i="397"/>
  <c r="AG57" i="397" s="1"/>
  <c r="AF56" i="397"/>
  <c r="V56" i="397"/>
  <c r="U56" i="397"/>
  <c r="AI56" i="397" s="1"/>
  <c r="AJ56" i="397" s="1"/>
  <c r="T56" i="397"/>
  <c r="AG56" i="397" s="1"/>
  <c r="AF55" i="397"/>
  <c r="V55" i="397"/>
  <c r="U55" i="397"/>
  <c r="AI55" i="397" s="1"/>
  <c r="AJ55" i="397" s="1"/>
  <c r="T55" i="397"/>
  <c r="AG55" i="397" s="1"/>
  <c r="AF54" i="397"/>
  <c r="V54" i="397"/>
  <c r="U54" i="397"/>
  <c r="AI54" i="397" s="1"/>
  <c r="AJ54" i="397" s="1"/>
  <c r="T54" i="397"/>
  <c r="AG54" i="397" s="1"/>
  <c r="AF53" i="397"/>
  <c r="V53" i="397"/>
  <c r="U53" i="397"/>
  <c r="AI53" i="397" s="1"/>
  <c r="AJ53" i="397" s="1"/>
  <c r="T53" i="397"/>
  <c r="AG53" i="397" s="1"/>
  <c r="AF52" i="397"/>
  <c r="V52" i="397"/>
  <c r="U52" i="397"/>
  <c r="AI52" i="397" s="1"/>
  <c r="AJ52" i="397" s="1"/>
  <c r="T52" i="397"/>
  <c r="AG52" i="397" s="1"/>
  <c r="AF51" i="397"/>
  <c r="V51" i="397"/>
  <c r="U51" i="397"/>
  <c r="AI51" i="397" s="1"/>
  <c r="AJ51" i="397" s="1"/>
  <c r="T51" i="397"/>
  <c r="AG51" i="397" s="1"/>
  <c r="AF50" i="397"/>
  <c r="V50" i="397"/>
  <c r="U50" i="397"/>
  <c r="AI50" i="397" s="1"/>
  <c r="AJ50" i="397" s="1"/>
  <c r="T50" i="397"/>
  <c r="AG50" i="397" s="1"/>
  <c r="AF49" i="397"/>
  <c r="V49" i="397"/>
  <c r="U49" i="397"/>
  <c r="AI49" i="397" s="1"/>
  <c r="AJ49" i="397" s="1"/>
  <c r="T49" i="397"/>
  <c r="AG49" i="397" s="1"/>
  <c r="AF48" i="397"/>
  <c r="V48" i="397"/>
  <c r="U48" i="397"/>
  <c r="AI48" i="397" s="1"/>
  <c r="AJ48" i="397" s="1"/>
  <c r="T48" i="397"/>
  <c r="AG48" i="397" s="1"/>
  <c r="AF47" i="397"/>
  <c r="V47" i="397"/>
  <c r="U47" i="397"/>
  <c r="AI47" i="397" s="1"/>
  <c r="AJ47" i="397" s="1"/>
  <c r="T47" i="397"/>
  <c r="AG47" i="397" s="1"/>
  <c r="AF46" i="397"/>
  <c r="V46" i="397"/>
  <c r="U46" i="397"/>
  <c r="AI46" i="397" s="1"/>
  <c r="AJ46" i="397" s="1"/>
  <c r="T46" i="397"/>
  <c r="AG46" i="397" s="1"/>
  <c r="AF45" i="397"/>
  <c r="V45" i="397"/>
  <c r="U45" i="397"/>
  <c r="AI45" i="397" s="1"/>
  <c r="AJ45" i="397" s="1"/>
  <c r="T45" i="397"/>
  <c r="AG45" i="397" s="1"/>
  <c r="AF44" i="397"/>
  <c r="V44" i="397"/>
  <c r="U44" i="397"/>
  <c r="AI44" i="397" s="1"/>
  <c r="AJ44" i="397" s="1"/>
  <c r="T44" i="397"/>
  <c r="AG44" i="397" s="1"/>
  <c r="AF43" i="397"/>
  <c r="V43" i="397"/>
  <c r="U43" i="397"/>
  <c r="AI43" i="397" s="1"/>
  <c r="AJ43" i="397" s="1"/>
  <c r="T43" i="397"/>
  <c r="AG43" i="397" s="1"/>
  <c r="AF42" i="397"/>
  <c r="V42" i="397"/>
  <c r="U42" i="397"/>
  <c r="AI42" i="397" s="1"/>
  <c r="AJ42" i="397" s="1"/>
  <c r="T42" i="397"/>
  <c r="AG42" i="397" s="1"/>
  <c r="AF41" i="397"/>
  <c r="V41" i="397"/>
  <c r="U41" i="397"/>
  <c r="AI41" i="397" s="1"/>
  <c r="AJ41" i="397" s="1"/>
  <c r="T41" i="397"/>
  <c r="AG41" i="397" s="1"/>
  <c r="AF40" i="397"/>
  <c r="V40" i="397"/>
  <c r="U40" i="397"/>
  <c r="AI40" i="397" s="1"/>
  <c r="AJ40" i="397" s="1"/>
  <c r="T40" i="397"/>
  <c r="AG40" i="397" s="1"/>
  <c r="AF39" i="397"/>
  <c r="V39" i="397"/>
  <c r="U39" i="397"/>
  <c r="AI39" i="397" s="1"/>
  <c r="AJ39" i="397" s="1"/>
  <c r="T39" i="397"/>
  <c r="AG39" i="397" s="1"/>
  <c r="AF38" i="397"/>
  <c r="V38" i="397"/>
  <c r="U38" i="397"/>
  <c r="AI38" i="397" s="1"/>
  <c r="AJ38" i="397" s="1"/>
  <c r="T38" i="397"/>
  <c r="AG38" i="397" s="1"/>
  <c r="AF37" i="397"/>
  <c r="V37" i="397"/>
  <c r="U37" i="397"/>
  <c r="AI37" i="397" s="1"/>
  <c r="AJ37" i="397" s="1"/>
  <c r="T37" i="397"/>
  <c r="AG37" i="397" s="1"/>
  <c r="AF36" i="397"/>
  <c r="V36" i="397"/>
  <c r="U36" i="397"/>
  <c r="AI36" i="397" s="1"/>
  <c r="AJ36" i="397" s="1"/>
  <c r="T36" i="397"/>
  <c r="AG36" i="397" s="1"/>
  <c r="AF35" i="397"/>
  <c r="V35" i="397"/>
  <c r="U35" i="397"/>
  <c r="AI35" i="397" s="1"/>
  <c r="AJ35" i="397" s="1"/>
  <c r="T35" i="397"/>
  <c r="AG35" i="397" s="1"/>
  <c r="AF34" i="397"/>
  <c r="V34" i="397"/>
  <c r="U34" i="397"/>
  <c r="AI34" i="397" s="1"/>
  <c r="AJ34" i="397" s="1"/>
  <c r="T34" i="397"/>
  <c r="AG34" i="397" s="1"/>
  <c r="AF33" i="397"/>
  <c r="V33" i="397"/>
  <c r="U33" i="397"/>
  <c r="AI33" i="397" s="1"/>
  <c r="AJ33" i="397" s="1"/>
  <c r="T33" i="397"/>
  <c r="AG33" i="397" s="1"/>
  <c r="AF32" i="397"/>
  <c r="V32" i="397"/>
  <c r="U32" i="397"/>
  <c r="AI32" i="397" s="1"/>
  <c r="AJ32" i="397" s="1"/>
  <c r="T32" i="397"/>
  <c r="AG32" i="397" s="1"/>
  <c r="AF31" i="397"/>
  <c r="V31" i="397"/>
  <c r="U31" i="397"/>
  <c r="AI31" i="397" s="1"/>
  <c r="AJ31" i="397" s="1"/>
  <c r="T31" i="397"/>
  <c r="AG31" i="397" s="1"/>
  <c r="AF30" i="397"/>
  <c r="V30" i="397"/>
  <c r="U30" i="397"/>
  <c r="AI30" i="397" s="1"/>
  <c r="AJ30" i="397" s="1"/>
  <c r="T30" i="397"/>
  <c r="AG30" i="397" s="1"/>
  <c r="AF29" i="397"/>
  <c r="U29" i="397"/>
  <c r="AI29" i="397" s="1"/>
  <c r="T29" i="397"/>
  <c r="AG29" i="397" s="1"/>
  <c r="AF28" i="397"/>
  <c r="V28" i="397"/>
  <c r="U28" i="397"/>
  <c r="AI28" i="397" s="1"/>
  <c r="AJ28" i="397" s="1"/>
  <c r="T28" i="397"/>
  <c r="AF27" i="397"/>
  <c r="U27" i="397"/>
  <c r="AI27" i="397" s="1"/>
  <c r="T27" i="397"/>
  <c r="AG27" i="397" s="1"/>
  <c r="AF26" i="397"/>
  <c r="U26" i="397"/>
  <c r="AI26" i="397" s="1"/>
  <c r="T26" i="397"/>
  <c r="AG26" i="397" s="1"/>
  <c r="AF25" i="397"/>
  <c r="U25" i="397"/>
  <c r="AI25" i="397" s="1"/>
  <c r="T25" i="397"/>
  <c r="AG25" i="397" s="1"/>
  <c r="AF24" i="397"/>
  <c r="V24" i="397"/>
  <c r="U24" i="397"/>
  <c r="AI24" i="397" s="1"/>
  <c r="AJ24" i="397" s="1"/>
  <c r="T24" i="397"/>
  <c r="AG24" i="397" s="1"/>
  <c r="AF23" i="397"/>
  <c r="U23" i="397"/>
  <c r="AI23" i="397" s="1"/>
  <c r="T23" i="397"/>
  <c r="AG23" i="397" s="1"/>
  <c r="AF22" i="397"/>
  <c r="U22" i="397"/>
  <c r="AI22" i="397" s="1"/>
  <c r="T22" i="397"/>
  <c r="AG22" i="397" s="1"/>
  <c r="AF21" i="397"/>
  <c r="U21" i="397"/>
  <c r="AI21" i="397" s="1"/>
  <c r="T21" i="397"/>
  <c r="AG21" i="397" s="1"/>
  <c r="AF20" i="397"/>
  <c r="V20" i="397"/>
  <c r="U20" i="397"/>
  <c r="T20" i="397"/>
  <c r="AF19" i="397"/>
  <c r="U19" i="397"/>
  <c r="AI19" i="397" s="1"/>
  <c r="T19" i="397"/>
  <c r="AG19" i="397" s="1"/>
  <c r="AF18" i="397"/>
  <c r="U18" i="397"/>
  <c r="AI18" i="397" s="1"/>
  <c r="T18" i="397"/>
  <c r="AG18" i="397" s="1"/>
  <c r="AF17" i="397"/>
  <c r="U17" i="397"/>
  <c r="AI17" i="397" s="1"/>
  <c r="T17" i="397"/>
  <c r="AG17" i="397" s="1"/>
  <c r="AF16" i="397"/>
  <c r="U16" i="397"/>
  <c r="AI16" i="397" s="1"/>
  <c r="T16" i="397"/>
  <c r="AG16" i="397" s="1"/>
  <c r="AF15" i="397"/>
  <c r="U15" i="397"/>
  <c r="AI15" i="397" s="1"/>
  <c r="T15" i="397"/>
  <c r="AG15" i="397" s="1"/>
  <c r="AF78" i="396"/>
  <c r="V78" i="396"/>
  <c r="U78" i="396"/>
  <c r="AI78" i="396" s="1"/>
  <c r="AJ78" i="396" s="1"/>
  <c r="T78" i="396"/>
  <c r="AG78" i="396" s="1"/>
  <c r="AF77" i="396"/>
  <c r="V77" i="396"/>
  <c r="U77" i="396"/>
  <c r="AI77" i="396" s="1"/>
  <c r="AJ77" i="396" s="1"/>
  <c r="T77" i="396"/>
  <c r="AG77" i="396" s="1"/>
  <c r="AF76" i="396"/>
  <c r="V76" i="396"/>
  <c r="U76" i="396"/>
  <c r="AI76" i="396" s="1"/>
  <c r="AJ76" i="396" s="1"/>
  <c r="T76" i="396"/>
  <c r="AG76" i="396" s="1"/>
  <c r="AF75" i="396"/>
  <c r="V75" i="396"/>
  <c r="U75" i="396"/>
  <c r="AI75" i="396" s="1"/>
  <c r="AJ75" i="396" s="1"/>
  <c r="T75" i="396"/>
  <c r="AG75" i="396" s="1"/>
  <c r="AF74" i="396"/>
  <c r="V74" i="396"/>
  <c r="U74" i="396"/>
  <c r="AI74" i="396" s="1"/>
  <c r="AJ74" i="396" s="1"/>
  <c r="T74" i="396"/>
  <c r="AG74" i="396" s="1"/>
  <c r="AF73" i="396"/>
  <c r="V73" i="396"/>
  <c r="U73" i="396"/>
  <c r="AI73" i="396" s="1"/>
  <c r="AJ73" i="396" s="1"/>
  <c r="T73" i="396"/>
  <c r="AG73" i="396" s="1"/>
  <c r="AF72" i="396"/>
  <c r="V72" i="396"/>
  <c r="U72" i="396"/>
  <c r="AI72" i="396" s="1"/>
  <c r="AJ72" i="396" s="1"/>
  <c r="T72" i="396"/>
  <c r="AG72" i="396" s="1"/>
  <c r="AF71" i="396"/>
  <c r="V71" i="396"/>
  <c r="U71" i="396"/>
  <c r="AI71" i="396" s="1"/>
  <c r="AJ71" i="396" s="1"/>
  <c r="T71" i="396"/>
  <c r="AG71" i="396" s="1"/>
  <c r="AF70" i="396"/>
  <c r="V70" i="396"/>
  <c r="U70" i="396"/>
  <c r="AI70" i="396" s="1"/>
  <c r="AJ70" i="396" s="1"/>
  <c r="T70" i="396"/>
  <c r="AG70" i="396" s="1"/>
  <c r="AF69" i="396"/>
  <c r="V69" i="396"/>
  <c r="U69" i="396"/>
  <c r="AI69" i="396" s="1"/>
  <c r="AJ69" i="396" s="1"/>
  <c r="T69" i="396"/>
  <c r="AG69" i="396" s="1"/>
  <c r="AF68" i="396"/>
  <c r="V68" i="396"/>
  <c r="U68" i="396"/>
  <c r="AI68" i="396" s="1"/>
  <c r="AJ68" i="396" s="1"/>
  <c r="T68" i="396"/>
  <c r="AG68" i="396" s="1"/>
  <c r="AF67" i="396"/>
  <c r="V67" i="396"/>
  <c r="U67" i="396"/>
  <c r="AI67" i="396" s="1"/>
  <c r="AJ67" i="396" s="1"/>
  <c r="T67" i="396"/>
  <c r="AG67" i="396" s="1"/>
  <c r="AF66" i="396"/>
  <c r="V66" i="396"/>
  <c r="U66" i="396"/>
  <c r="AI66" i="396" s="1"/>
  <c r="AJ66" i="396" s="1"/>
  <c r="T66" i="396"/>
  <c r="AG66" i="396" s="1"/>
  <c r="AF65" i="396"/>
  <c r="V65" i="396"/>
  <c r="U65" i="396"/>
  <c r="AI65" i="396" s="1"/>
  <c r="AJ65" i="396" s="1"/>
  <c r="T65" i="396"/>
  <c r="AG65" i="396" s="1"/>
  <c r="AF64" i="396"/>
  <c r="V64" i="396"/>
  <c r="U64" i="396"/>
  <c r="AI64" i="396" s="1"/>
  <c r="AJ64" i="396" s="1"/>
  <c r="T64" i="396"/>
  <c r="AG64" i="396" s="1"/>
  <c r="AF63" i="396"/>
  <c r="V63" i="396"/>
  <c r="U63" i="396"/>
  <c r="AI63" i="396" s="1"/>
  <c r="AJ63" i="396" s="1"/>
  <c r="T63" i="396"/>
  <c r="AG63" i="396" s="1"/>
  <c r="AF62" i="396"/>
  <c r="V62" i="396"/>
  <c r="U62" i="396"/>
  <c r="AI62" i="396" s="1"/>
  <c r="AJ62" i="396" s="1"/>
  <c r="T62" i="396"/>
  <c r="AG62" i="396" s="1"/>
  <c r="AF61" i="396"/>
  <c r="V61" i="396"/>
  <c r="U61" i="396"/>
  <c r="AI61" i="396" s="1"/>
  <c r="AJ61" i="396" s="1"/>
  <c r="T61" i="396"/>
  <c r="AG61" i="396" s="1"/>
  <c r="AF60" i="396"/>
  <c r="V60" i="396"/>
  <c r="U60" i="396"/>
  <c r="AI60" i="396" s="1"/>
  <c r="AJ60" i="396" s="1"/>
  <c r="T60" i="396"/>
  <c r="AG60" i="396" s="1"/>
  <c r="AF59" i="396"/>
  <c r="V59" i="396"/>
  <c r="U59" i="396"/>
  <c r="AI59" i="396" s="1"/>
  <c r="AJ59" i="396" s="1"/>
  <c r="T59" i="396"/>
  <c r="AG59" i="396" s="1"/>
  <c r="AF58" i="396"/>
  <c r="V58" i="396"/>
  <c r="U58" i="396"/>
  <c r="AI58" i="396" s="1"/>
  <c r="AJ58" i="396" s="1"/>
  <c r="T58" i="396"/>
  <c r="AG58" i="396" s="1"/>
  <c r="AF57" i="396"/>
  <c r="V57" i="396"/>
  <c r="U57" i="396"/>
  <c r="AI57" i="396" s="1"/>
  <c r="AJ57" i="396" s="1"/>
  <c r="T57" i="396"/>
  <c r="AG57" i="396" s="1"/>
  <c r="AF56" i="396"/>
  <c r="V56" i="396"/>
  <c r="U56" i="396"/>
  <c r="AI56" i="396" s="1"/>
  <c r="AJ56" i="396" s="1"/>
  <c r="T56" i="396"/>
  <c r="AG56" i="396" s="1"/>
  <c r="AF55" i="396"/>
  <c r="V55" i="396"/>
  <c r="U55" i="396"/>
  <c r="AI55" i="396" s="1"/>
  <c r="AJ55" i="396" s="1"/>
  <c r="T55" i="396"/>
  <c r="AG55" i="396" s="1"/>
  <c r="AF54" i="396"/>
  <c r="V54" i="396"/>
  <c r="U54" i="396"/>
  <c r="AI54" i="396" s="1"/>
  <c r="AJ54" i="396" s="1"/>
  <c r="T54" i="396"/>
  <c r="AG54" i="396" s="1"/>
  <c r="AF53" i="396"/>
  <c r="V53" i="396"/>
  <c r="U53" i="396"/>
  <c r="AI53" i="396" s="1"/>
  <c r="AJ53" i="396" s="1"/>
  <c r="T53" i="396"/>
  <c r="AG53" i="396" s="1"/>
  <c r="AF52" i="396"/>
  <c r="V52" i="396"/>
  <c r="U52" i="396"/>
  <c r="AI52" i="396" s="1"/>
  <c r="AJ52" i="396" s="1"/>
  <c r="T52" i="396"/>
  <c r="AG52" i="396" s="1"/>
  <c r="AF51" i="396"/>
  <c r="V51" i="396"/>
  <c r="U51" i="396"/>
  <c r="AI51" i="396" s="1"/>
  <c r="AJ51" i="396" s="1"/>
  <c r="T51" i="396"/>
  <c r="AG51" i="396" s="1"/>
  <c r="AF50" i="396"/>
  <c r="V50" i="396"/>
  <c r="U50" i="396"/>
  <c r="AI50" i="396" s="1"/>
  <c r="AJ50" i="396" s="1"/>
  <c r="T50" i="396"/>
  <c r="AG50" i="396" s="1"/>
  <c r="AF49" i="396"/>
  <c r="V49" i="396"/>
  <c r="U49" i="396"/>
  <c r="AI49" i="396" s="1"/>
  <c r="AJ49" i="396" s="1"/>
  <c r="T49" i="396"/>
  <c r="AG49" i="396" s="1"/>
  <c r="AF48" i="396"/>
  <c r="V48" i="396"/>
  <c r="U48" i="396"/>
  <c r="AI48" i="396" s="1"/>
  <c r="AJ48" i="396" s="1"/>
  <c r="T48" i="396"/>
  <c r="AG48" i="396" s="1"/>
  <c r="AF47" i="396"/>
  <c r="V47" i="396"/>
  <c r="U47" i="396"/>
  <c r="AI47" i="396" s="1"/>
  <c r="AJ47" i="396" s="1"/>
  <c r="T47" i="396"/>
  <c r="AG47" i="396" s="1"/>
  <c r="AF46" i="396"/>
  <c r="V46" i="396"/>
  <c r="U46" i="396"/>
  <c r="AI46" i="396" s="1"/>
  <c r="AJ46" i="396" s="1"/>
  <c r="T46" i="396"/>
  <c r="AG46" i="396" s="1"/>
  <c r="AF45" i="396"/>
  <c r="V45" i="396"/>
  <c r="U45" i="396"/>
  <c r="AI45" i="396" s="1"/>
  <c r="AJ45" i="396" s="1"/>
  <c r="T45" i="396"/>
  <c r="AG45" i="396" s="1"/>
  <c r="AF44" i="396"/>
  <c r="V44" i="396"/>
  <c r="U44" i="396"/>
  <c r="AI44" i="396" s="1"/>
  <c r="AJ44" i="396" s="1"/>
  <c r="T44" i="396"/>
  <c r="AG44" i="396" s="1"/>
  <c r="AF43" i="396"/>
  <c r="V43" i="396"/>
  <c r="U43" i="396"/>
  <c r="AI43" i="396" s="1"/>
  <c r="AJ43" i="396" s="1"/>
  <c r="T43" i="396"/>
  <c r="AG43" i="396" s="1"/>
  <c r="AF42" i="396"/>
  <c r="V42" i="396"/>
  <c r="U42" i="396"/>
  <c r="AI42" i="396" s="1"/>
  <c r="AJ42" i="396" s="1"/>
  <c r="T42" i="396"/>
  <c r="AG42" i="396" s="1"/>
  <c r="AF41" i="396"/>
  <c r="V41" i="396"/>
  <c r="U41" i="396"/>
  <c r="AI41" i="396" s="1"/>
  <c r="AJ41" i="396" s="1"/>
  <c r="T41" i="396"/>
  <c r="AG41" i="396" s="1"/>
  <c r="AF40" i="396"/>
  <c r="V40" i="396"/>
  <c r="U40" i="396"/>
  <c r="AI40" i="396" s="1"/>
  <c r="AJ40" i="396" s="1"/>
  <c r="T40" i="396"/>
  <c r="AG40" i="396" s="1"/>
  <c r="AF39" i="396"/>
  <c r="V39" i="396"/>
  <c r="U39" i="396"/>
  <c r="AI39" i="396" s="1"/>
  <c r="AJ39" i="396" s="1"/>
  <c r="T39" i="396"/>
  <c r="AG39" i="396" s="1"/>
  <c r="AF38" i="396"/>
  <c r="V38" i="396"/>
  <c r="U38" i="396"/>
  <c r="AI38" i="396" s="1"/>
  <c r="AJ38" i="396" s="1"/>
  <c r="T38" i="396"/>
  <c r="AG38" i="396" s="1"/>
  <c r="AF37" i="396"/>
  <c r="V37" i="396"/>
  <c r="U37" i="396"/>
  <c r="AI37" i="396" s="1"/>
  <c r="AJ37" i="396" s="1"/>
  <c r="T37" i="396"/>
  <c r="AG37" i="396" s="1"/>
  <c r="AF36" i="396"/>
  <c r="V36" i="396"/>
  <c r="U36" i="396"/>
  <c r="AI36" i="396" s="1"/>
  <c r="AJ36" i="396" s="1"/>
  <c r="T36" i="396"/>
  <c r="AG36" i="396" s="1"/>
  <c r="AF35" i="396"/>
  <c r="V35" i="396"/>
  <c r="U35" i="396"/>
  <c r="AI35" i="396" s="1"/>
  <c r="AJ35" i="396" s="1"/>
  <c r="T35" i="396"/>
  <c r="AG35" i="396" s="1"/>
  <c r="AF34" i="396"/>
  <c r="V34" i="396"/>
  <c r="U34" i="396"/>
  <c r="AI34" i="396" s="1"/>
  <c r="AJ34" i="396" s="1"/>
  <c r="T34" i="396"/>
  <c r="AG34" i="396" s="1"/>
  <c r="AF33" i="396"/>
  <c r="V33" i="396"/>
  <c r="U33" i="396"/>
  <c r="AI33" i="396" s="1"/>
  <c r="AJ33" i="396" s="1"/>
  <c r="T33" i="396"/>
  <c r="AG33" i="396" s="1"/>
  <c r="AF32" i="396"/>
  <c r="V32" i="396"/>
  <c r="U32" i="396"/>
  <c r="AI32" i="396" s="1"/>
  <c r="AJ32" i="396" s="1"/>
  <c r="T32" i="396"/>
  <c r="AG32" i="396" s="1"/>
  <c r="AF31" i="396"/>
  <c r="V31" i="396"/>
  <c r="U31" i="396"/>
  <c r="AI31" i="396" s="1"/>
  <c r="AJ31" i="396" s="1"/>
  <c r="T31" i="396"/>
  <c r="AG31" i="396" s="1"/>
  <c r="AF30" i="396"/>
  <c r="V30" i="396"/>
  <c r="U30" i="396"/>
  <c r="AI30" i="396" s="1"/>
  <c r="AJ30" i="396" s="1"/>
  <c r="T30" i="396"/>
  <c r="AG30" i="396" s="1"/>
  <c r="AF29" i="396"/>
  <c r="V29" i="396"/>
  <c r="U29" i="396"/>
  <c r="AI29" i="396" s="1"/>
  <c r="AJ29" i="396" s="1"/>
  <c r="T29" i="396"/>
  <c r="AG29" i="396" s="1"/>
  <c r="AF28" i="396"/>
  <c r="V28" i="396"/>
  <c r="U28" i="396"/>
  <c r="AI28" i="396" s="1"/>
  <c r="AJ28" i="396" s="1"/>
  <c r="T28" i="396"/>
  <c r="AG28" i="396" s="1"/>
  <c r="AF27" i="396"/>
  <c r="V27" i="396"/>
  <c r="U27" i="396"/>
  <c r="AI27" i="396" s="1"/>
  <c r="AJ27" i="396" s="1"/>
  <c r="T27" i="396"/>
  <c r="AG27" i="396" s="1"/>
  <c r="AF26" i="396"/>
  <c r="V26" i="396"/>
  <c r="U26" i="396"/>
  <c r="AI26" i="396" s="1"/>
  <c r="AJ26" i="396" s="1"/>
  <c r="T26" i="396"/>
  <c r="AG26" i="396" s="1"/>
  <c r="AF25" i="396"/>
  <c r="V25" i="396"/>
  <c r="U25" i="396"/>
  <c r="AI25" i="396" s="1"/>
  <c r="AJ25" i="396" s="1"/>
  <c r="T25" i="396"/>
  <c r="AG25" i="396" s="1"/>
  <c r="AF24" i="396"/>
  <c r="V24" i="396"/>
  <c r="U24" i="396"/>
  <c r="AI24" i="396" s="1"/>
  <c r="AJ24" i="396" s="1"/>
  <c r="T24" i="396"/>
  <c r="AG24" i="396" s="1"/>
  <c r="AF23" i="396"/>
  <c r="V23" i="396"/>
  <c r="U23" i="396"/>
  <c r="AI23" i="396" s="1"/>
  <c r="AJ23" i="396" s="1"/>
  <c r="T23" i="396"/>
  <c r="AG23" i="396" s="1"/>
  <c r="AF22" i="396"/>
  <c r="V22" i="396"/>
  <c r="U22" i="396"/>
  <c r="AI22" i="396" s="1"/>
  <c r="AJ22" i="396" s="1"/>
  <c r="T22" i="396"/>
  <c r="AG22" i="396" s="1"/>
  <c r="AF21" i="396"/>
  <c r="V21" i="396"/>
  <c r="U21" i="396"/>
  <c r="AI21" i="396" s="1"/>
  <c r="AJ21" i="396" s="1"/>
  <c r="T21" i="396"/>
  <c r="AG21" i="396" s="1"/>
  <c r="AF20" i="396"/>
  <c r="V20" i="396"/>
  <c r="U20" i="396"/>
  <c r="AI20" i="396" s="1"/>
  <c r="AJ20" i="396" s="1"/>
  <c r="T20" i="396"/>
  <c r="AG20" i="396" s="1"/>
  <c r="AF19" i="396"/>
  <c r="V19" i="396"/>
  <c r="U19" i="396"/>
  <c r="AI19" i="396" s="1"/>
  <c r="AJ19" i="396" s="1"/>
  <c r="T19" i="396"/>
  <c r="AG19" i="396" s="1"/>
  <c r="AF18" i="396"/>
  <c r="V18" i="396"/>
  <c r="U18" i="396"/>
  <c r="AI18" i="396" s="1"/>
  <c r="AJ18" i="396" s="1"/>
  <c r="T18" i="396"/>
  <c r="AG18" i="396" s="1"/>
  <c r="AF17" i="396"/>
  <c r="V17" i="396"/>
  <c r="U17" i="396"/>
  <c r="AI17" i="396" s="1"/>
  <c r="AJ17" i="396" s="1"/>
  <c r="T17" i="396"/>
  <c r="AG17" i="396" s="1"/>
  <c r="AF16" i="396"/>
  <c r="V16" i="396"/>
  <c r="U16" i="396"/>
  <c r="AI16" i="396" s="1"/>
  <c r="AJ16" i="396" s="1"/>
  <c r="T16" i="396"/>
  <c r="AG16" i="396" s="1"/>
  <c r="AF15" i="396"/>
  <c r="V15" i="396"/>
  <c r="U15" i="396"/>
  <c r="AI15" i="396" s="1"/>
  <c r="AJ15" i="396" s="1"/>
  <c r="T15" i="396"/>
  <c r="AG15" i="396" s="1"/>
  <c r="AF14" i="396"/>
  <c r="V14" i="396"/>
  <c r="U14" i="396"/>
  <c r="AI14" i="396" s="1"/>
  <c r="AJ14" i="396" s="1"/>
  <c r="T14" i="396"/>
  <c r="AG14" i="396" s="1"/>
  <c r="AF13" i="396"/>
  <c r="V13" i="396"/>
  <c r="U13" i="396"/>
  <c r="AI13" i="396" s="1"/>
  <c r="AJ13" i="396" s="1"/>
  <c r="T13" i="396"/>
  <c r="AG13" i="396" s="1"/>
  <c r="AF12" i="396"/>
  <c r="V12" i="396"/>
  <c r="U12" i="396"/>
  <c r="AI12" i="396" s="1"/>
  <c r="AJ12" i="396" s="1"/>
  <c r="T12" i="396"/>
  <c r="AJ11" i="396"/>
  <c r="AH11" i="396"/>
  <c r="V11" i="396"/>
  <c r="AJ10" i="396"/>
  <c r="AH10" i="396"/>
  <c r="V10" i="396"/>
  <c r="AF58" i="393"/>
  <c r="V58" i="393"/>
  <c r="U58" i="393"/>
  <c r="AI58" i="393" s="1"/>
  <c r="AJ58" i="393" s="1"/>
  <c r="T58" i="393"/>
  <c r="AG58" i="393" s="1"/>
  <c r="AF57" i="393"/>
  <c r="V57" i="393"/>
  <c r="U57" i="393"/>
  <c r="AI57" i="393" s="1"/>
  <c r="AJ57" i="393" s="1"/>
  <c r="T57" i="393"/>
  <c r="AG57" i="393" s="1"/>
  <c r="AF56" i="393"/>
  <c r="V56" i="393"/>
  <c r="U56" i="393"/>
  <c r="AI56" i="393" s="1"/>
  <c r="AJ56" i="393" s="1"/>
  <c r="T56" i="393"/>
  <c r="AG56" i="393" s="1"/>
  <c r="AF55" i="393"/>
  <c r="V55" i="393"/>
  <c r="U55" i="393"/>
  <c r="AI55" i="393" s="1"/>
  <c r="AJ55" i="393" s="1"/>
  <c r="T55" i="393"/>
  <c r="AG55" i="393" s="1"/>
  <c r="AF54" i="393"/>
  <c r="V54" i="393"/>
  <c r="U54" i="393"/>
  <c r="AI54" i="393" s="1"/>
  <c r="AJ54" i="393" s="1"/>
  <c r="T54" i="393"/>
  <c r="AG54" i="393" s="1"/>
  <c r="AF53" i="393"/>
  <c r="V53" i="393"/>
  <c r="U53" i="393"/>
  <c r="AI53" i="393" s="1"/>
  <c r="AJ53" i="393" s="1"/>
  <c r="T53" i="393"/>
  <c r="AG53" i="393" s="1"/>
  <c r="AF52" i="393"/>
  <c r="V52" i="393"/>
  <c r="U52" i="393"/>
  <c r="AI52" i="393" s="1"/>
  <c r="AJ52" i="393" s="1"/>
  <c r="T52" i="393"/>
  <c r="AG52" i="393" s="1"/>
  <c r="AF51" i="393"/>
  <c r="V51" i="393"/>
  <c r="U51" i="393"/>
  <c r="AI51" i="393" s="1"/>
  <c r="AJ51" i="393" s="1"/>
  <c r="T51" i="393"/>
  <c r="AG51" i="393" s="1"/>
  <c r="AF50" i="393"/>
  <c r="V50" i="393"/>
  <c r="U50" i="393"/>
  <c r="AI50" i="393" s="1"/>
  <c r="AJ50" i="393" s="1"/>
  <c r="T50" i="393"/>
  <c r="AG50" i="393" s="1"/>
  <c r="AF49" i="393"/>
  <c r="V49" i="393"/>
  <c r="U49" i="393"/>
  <c r="AI49" i="393" s="1"/>
  <c r="AJ49" i="393" s="1"/>
  <c r="T49" i="393"/>
  <c r="AG49" i="393" s="1"/>
  <c r="AF48" i="393"/>
  <c r="V48" i="393"/>
  <c r="U48" i="393"/>
  <c r="AI48" i="393" s="1"/>
  <c r="AJ48" i="393" s="1"/>
  <c r="T48" i="393"/>
  <c r="AG48" i="393" s="1"/>
  <c r="AF47" i="393"/>
  <c r="V47" i="393"/>
  <c r="U47" i="393"/>
  <c r="AI47" i="393" s="1"/>
  <c r="AJ47" i="393" s="1"/>
  <c r="T47" i="393"/>
  <c r="AG47" i="393" s="1"/>
  <c r="AF46" i="393"/>
  <c r="V46" i="393"/>
  <c r="U46" i="393"/>
  <c r="AI46" i="393" s="1"/>
  <c r="AJ46" i="393" s="1"/>
  <c r="T46" i="393"/>
  <c r="AG46" i="393" s="1"/>
  <c r="AF45" i="393"/>
  <c r="V45" i="393"/>
  <c r="U45" i="393"/>
  <c r="AI45" i="393" s="1"/>
  <c r="AJ45" i="393" s="1"/>
  <c r="T45" i="393"/>
  <c r="AG45" i="393" s="1"/>
  <c r="AF44" i="393"/>
  <c r="V44" i="393"/>
  <c r="U44" i="393"/>
  <c r="AI44" i="393" s="1"/>
  <c r="AJ44" i="393" s="1"/>
  <c r="T44" i="393"/>
  <c r="AG44" i="393" s="1"/>
  <c r="AF43" i="393"/>
  <c r="V43" i="393"/>
  <c r="U43" i="393"/>
  <c r="AI43" i="393" s="1"/>
  <c r="AJ43" i="393" s="1"/>
  <c r="T43" i="393"/>
  <c r="AG43" i="393" s="1"/>
  <c r="AF42" i="393"/>
  <c r="V42" i="393"/>
  <c r="U42" i="393"/>
  <c r="AI42" i="393" s="1"/>
  <c r="AJ42" i="393" s="1"/>
  <c r="T42" i="393"/>
  <c r="AG42" i="393" s="1"/>
  <c r="AF41" i="393"/>
  <c r="V41" i="393"/>
  <c r="U41" i="393"/>
  <c r="AI41" i="393" s="1"/>
  <c r="AJ41" i="393" s="1"/>
  <c r="T41" i="393"/>
  <c r="AG41" i="393" s="1"/>
  <c r="AF40" i="393"/>
  <c r="V40" i="393"/>
  <c r="U40" i="393"/>
  <c r="AI40" i="393" s="1"/>
  <c r="AJ40" i="393" s="1"/>
  <c r="T40" i="393"/>
  <c r="AG40" i="393" s="1"/>
  <c r="AF39" i="393"/>
  <c r="V39" i="393"/>
  <c r="U39" i="393"/>
  <c r="AI39" i="393" s="1"/>
  <c r="AJ39" i="393" s="1"/>
  <c r="T39" i="393"/>
  <c r="AG39" i="393" s="1"/>
  <c r="AF38" i="393"/>
  <c r="V38" i="393"/>
  <c r="U38" i="393"/>
  <c r="AI38" i="393" s="1"/>
  <c r="AJ38" i="393" s="1"/>
  <c r="T38" i="393"/>
  <c r="AG38" i="393" s="1"/>
  <c r="AF37" i="393"/>
  <c r="V37" i="393"/>
  <c r="U37" i="393"/>
  <c r="AI37" i="393" s="1"/>
  <c r="AJ37" i="393" s="1"/>
  <c r="T37" i="393"/>
  <c r="AG37" i="393" s="1"/>
  <c r="AF36" i="393"/>
  <c r="V36" i="393"/>
  <c r="U36" i="393"/>
  <c r="AI36" i="393" s="1"/>
  <c r="AJ36" i="393" s="1"/>
  <c r="T36" i="393"/>
  <c r="AG36" i="393" s="1"/>
  <c r="AF35" i="393"/>
  <c r="V35" i="393"/>
  <c r="U35" i="393"/>
  <c r="AI35" i="393" s="1"/>
  <c r="AJ35" i="393" s="1"/>
  <c r="T35" i="393"/>
  <c r="AG35" i="393" s="1"/>
  <c r="AF34" i="393"/>
  <c r="V34" i="393"/>
  <c r="U34" i="393"/>
  <c r="AI34" i="393" s="1"/>
  <c r="AJ34" i="393" s="1"/>
  <c r="T34" i="393"/>
  <c r="AG34" i="393" s="1"/>
  <c r="AF33" i="393"/>
  <c r="V33" i="393"/>
  <c r="U33" i="393"/>
  <c r="AI33" i="393" s="1"/>
  <c r="AJ33" i="393" s="1"/>
  <c r="T33" i="393"/>
  <c r="AG33" i="393" s="1"/>
  <c r="AF32" i="393"/>
  <c r="V32" i="393"/>
  <c r="U32" i="393"/>
  <c r="AI32" i="393" s="1"/>
  <c r="AJ32" i="393" s="1"/>
  <c r="T32" i="393"/>
  <c r="AG32" i="393" s="1"/>
  <c r="AF31" i="393"/>
  <c r="V31" i="393"/>
  <c r="U31" i="393"/>
  <c r="AI31" i="393" s="1"/>
  <c r="AJ31" i="393" s="1"/>
  <c r="T31" i="393"/>
  <c r="AG31" i="393" s="1"/>
  <c r="AF30" i="393"/>
  <c r="V30" i="393"/>
  <c r="U30" i="393"/>
  <c r="AI30" i="393" s="1"/>
  <c r="AJ30" i="393" s="1"/>
  <c r="T30" i="393"/>
  <c r="AG30" i="393" s="1"/>
  <c r="AF29" i="393"/>
  <c r="V29" i="393"/>
  <c r="U29" i="393"/>
  <c r="AI29" i="393" s="1"/>
  <c r="AJ29" i="393" s="1"/>
  <c r="T29" i="393"/>
  <c r="AG29" i="393" s="1"/>
  <c r="AF28" i="393"/>
  <c r="V28" i="393"/>
  <c r="U28" i="393"/>
  <c r="AI28" i="393" s="1"/>
  <c r="AJ28" i="393" s="1"/>
  <c r="T28" i="393"/>
  <c r="AG28" i="393" s="1"/>
  <c r="AF27" i="393"/>
  <c r="V27" i="393"/>
  <c r="U27" i="393"/>
  <c r="AI27" i="393" s="1"/>
  <c r="AJ27" i="393" s="1"/>
  <c r="T27" i="393"/>
  <c r="AG27" i="393" s="1"/>
  <c r="AF26" i="393"/>
  <c r="V26" i="393"/>
  <c r="U26" i="393"/>
  <c r="AI26" i="393" s="1"/>
  <c r="AJ26" i="393" s="1"/>
  <c r="T26" i="393"/>
  <c r="AG26" i="393" s="1"/>
  <c r="AF25" i="393"/>
  <c r="V25" i="393"/>
  <c r="U25" i="393"/>
  <c r="AI25" i="393" s="1"/>
  <c r="AJ25" i="393" s="1"/>
  <c r="T25" i="393"/>
  <c r="AG25" i="393" s="1"/>
  <c r="AF24" i="393"/>
  <c r="V24" i="393"/>
  <c r="U24" i="393"/>
  <c r="AI24" i="393" s="1"/>
  <c r="AJ24" i="393" s="1"/>
  <c r="T24" i="393"/>
  <c r="AG24" i="393" s="1"/>
  <c r="AF23" i="393"/>
  <c r="V23" i="393"/>
  <c r="U23" i="393"/>
  <c r="AI23" i="393" s="1"/>
  <c r="AJ23" i="393" s="1"/>
  <c r="T23" i="393"/>
  <c r="AG23" i="393" s="1"/>
  <c r="AF22" i="393"/>
  <c r="V22" i="393"/>
  <c r="U22" i="393"/>
  <c r="AI22" i="393" s="1"/>
  <c r="AJ22" i="393" s="1"/>
  <c r="T22" i="393"/>
  <c r="AG22" i="393" s="1"/>
  <c r="AF21" i="393"/>
  <c r="V21" i="393"/>
  <c r="U21" i="393"/>
  <c r="AI21" i="393" s="1"/>
  <c r="AJ21" i="393" s="1"/>
  <c r="T21" i="393"/>
  <c r="AG21" i="393" s="1"/>
  <c r="AF20" i="393"/>
  <c r="V20" i="393"/>
  <c r="U20" i="393"/>
  <c r="AI20" i="393" s="1"/>
  <c r="AJ20" i="393" s="1"/>
  <c r="T20" i="393"/>
  <c r="AG20" i="393" s="1"/>
  <c r="AF19" i="393"/>
  <c r="V19" i="393"/>
  <c r="U19" i="393"/>
  <c r="AI19" i="393" s="1"/>
  <c r="AJ19" i="393" s="1"/>
  <c r="T19" i="393"/>
  <c r="AG19" i="393" s="1"/>
  <c r="AF18" i="393"/>
  <c r="V18" i="393"/>
  <c r="U18" i="393"/>
  <c r="AI18" i="393" s="1"/>
  <c r="AJ18" i="393" s="1"/>
  <c r="T18" i="393"/>
  <c r="AG18" i="393" s="1"/>
  <c r="AF15" i="393"/>
  <c r="V15" i="393"/>
  <c r="U15" i="393"/>
  <c r="AI15" i="393" s="1"/>
  <c r="AJ15" i="393" s="1"/>
  <c r="T15" i="393"/>
  <c r="AG15" i="393" s="1"/>
  <c r="AF14" i="393"/>
  <c r="V14" i="393"/>
  <c r="U14" i="393"/>
  <c r="AI14" i="393" s="1"/>
  <c r="AJ14" i="393" s="1"/>
  <c r="T14" i="393"/>
  <c r="F14" i="393"/>
  <c r="F15" i="393" s="1"/>
  <c r="A14" i="393"/>
  <c r="A15" i="393" s="1"/>
  <c r="AF9" i="393"/>
  <c r="V9" i="393"/>
  <c r="U9" i="393"/>
  <c r="AI9" i="393" s="1"/>
  <c r="AJ9" i="393" s="1"/>
  <c r="T9" i="393"/>
  <c r="AG9" i="393" s="1"/>
  <c r="AF77" i="392"/>
  <c r="V77" i="392"/>
  <c r="U77" i="392"/>
  <c r="AI77" i="392" s="1"/>
  <c r="AJ77" i="392" s="1"/>
  <c r="T77" i="392"/>
  <c r="AG77" i="392" s="1"/>
  <c r="AF76" i="392"/>
  <c r="V76" i="392"/>
  <c r="U76" i="392"/>
  <c r="AI76" i="392" s="1"/>
  <c r="AJ76" i="392" s="1"/>
  <c r="T76" i="392"/>
  <c r="AG76" i="392" s="1"/>
  <c r="AF75" i="392"/>
  <c r="V75" i="392"/>
  <c r="U75" i="392"/>
  <c r="AI75" i="392" s="1"/>
  <c r="AJ75" i="392" s="1"/>
  <c r="T75" i="392"/>
  <c r="AG75" i="392" s="1"/>
  <c r="AF74" i="392"/>
  <c r="V74" i="392"/>
  <c r="U74" i="392"/>
  <c r="AI74" i="392" s="1"/>
  <c r="AJ74" i="392" s="1"/>
  <c r="T74" i="392"/>
  <c r="AG74" i="392" s="1"/>
  <c r="AF73" i="392"/>
  <c r="V73" i="392"/>
  <c r="U73" i="392"/>
  <c r="AI73" i="392" s="1"/>
  <c r="AJ73" i="392" s="1"/>
  <c r="T73" i="392"/>
  <c r="AG73" i="392" s="1"/>
  <c r="AF72" i="392"/>
  <c r="V72" i="392"/>
  <c r="U72" i="392"/>
  <c r="AI72" i="392" s="1"/>
  <c r="AJ72" i="392" s="1"/>
  <c r="T72" i="392"/>
  <c r="AG72" i="392" s="1"/>
  <c r="AF71" i="392"/>
  <c r="V71" i="392"/>
  <c r="U71" i="392"/>
  <c r="AI71" i="392" s="1"/>
  <c r="AJ71" i="392" s="1"/>
  <c r="T71" i="392"/>
  <c r="AG71" i="392" s="1"/>
  <c r="AF70" i="392"/>
  <c r="V70" i="392"/>
  <c r="U70" i="392"/>
  <c r="AI70" i="392" s="1"/>
  <c r="AJ70" i="392" s="1"/>
  <c r="T70" i="392"/>
  <c r="AG70" i="392" s="1"/>
  <c r="AF69" i="392"/>
  <c r="V69" i="392"/>
  <c r="U69" i="392"/>
  <c r="AI69" i="392" s="1"/>
  <c r="AJ69" i="392" s="1"/>
  <c r="T69" i="392"/>
  <c r="AG69" i="392" s="1"/>
  <c r="AF68" i="392"/>
  <c r="V68" i="392"/>
  <c r="U68" i="392"/>
  <c r="AI68" i="392" s="1"/>
  <c r="AJ68" i="392" s="1"/>
  <c r="T68" i="392"/>
  <c r="AG68" i="392" s="1"/>
  <c r="AF67" i="392"/>
  <c r="V67" i="392"/>
  <c r="U67" i="392"/>
  <c r="AI67" i="392" s="1"/>
  <c r="AJ67" i="392" s="1"/>
  <c r="T67" i="392"/>
  <c r="AG67" i="392" s="1"/>
  <c r="AF66" i="392"/>
  <c r="V66" i="392"/>
  <c r="U66" i="392"/>
  <c r="AI66" i="392" s="1"/>
  <c r="AJ66" i="392" s="1"/>
  <c r="T66" i="392"/>
  <c r="AG66" i="392" s="1"/>
  <c r="AF65" i="392"/>
  <c r="V65" i="392"/>
  <c r="U65" i="392"/>
  <c r="AI65" i="392" s="1"/>
  <c r="AJ65" i="392" s="1"/>
  <c r="T65" i="392"/>
  <c r="AG65" i="392" s="1"/>
  <c r="AF64" i="392"/>
  <c r="V64" i="392"/>
  <c r="U64" i="392"/>
  <c r="AI64" i="392" s="1"/>
  <c r="AJ64" i="392" s="1"/>
  <c r="T64" i="392"/>
  <c r="AG64" i="392" s="1"/>
  <c r="AF63" i="392"/>
  <c r="V63" i="392"/>
  <c r="U63" i="392"/>
  <c r="AI63" i="392" s="1"/>
  <c r="AJ63" i="392" s="1"/>
  <c r="T63" i="392"/>
  <c r="AG63" i="392" s="1"/>
  <c r="AF62" i="392"/>
  <c r="V62" i="392"/>
  <c r="U62" i="392"/>
  <c r="AI62" i="392" s="1"/>
  <c r="AJ62" i="392" s="1"/>
  <c r="T62" i="392"/>
  <c r="AG62" i="392" s="1"/>
  <c r="AF61" i="392"/>
  <c r="V61" i="392"/>
  <c r="U61" i="392"/>
  <c r="AI61" i="392" s="1"/>
  <c r="AJ61" i="392" s="1"/>
  <c r="T61" i="392"/>
  <c r="AG61" i="392" s="1"/>
  <c r="AF60" i="392"/>
  <c r="V60" i="392"/>
  <c r="U60" i="392"/>
  <c r="AI60" i="392" s="1"/>
  <c r="AJ60" i="392" s="1"/>
  <c r="T60" i="392"/>
  <c r="AG60" i="392" s="1"/>
  <c r="AF59" i="392"/>
  <c r="V59" i="392"/>
  <c r="U59" i="392"/>
  <c r="AI59" i="392" s="1"/>
  <c r="AJ59" i="392" s="1"/>
  <c r="T59" i="392"/>
  <c r="AG59" i="392" s="1"/>
  <c r="AF58" i="392"/>
  <c r="V58" i="392"/>
  <c r="U58" i="392"/>
  <c r="AI58" i="392" s="1"/>
  <c r="AJ58" i="392" s="1"/>
  <c r="T58" i="392"/>
  <c r="AG58" i="392" s="1"/>
  <c r="AF57" i="392"/>
  <c r="V57" i="392"/>
  <c r="U57" i="392"/>
  <c r="AI57" i="392" s="1"/>
  <c r="AJ57" i="392" s="1"/>
  <c r="T57" i="392"/>
  <c r="AG57" i="392" s="1"/>
  <c r="AF56" i="392"/>
  <c r="V56" i="392"/>
  <c r="U56" i="392"/>
  <c r="AI56" i="392" s="1"/>
  <c r="AJ56" i="392" s="1"/>
  <c r="T56" i="392"/>
  <c r="AG56" i="392" s="1"/>
  <c r="AF55" i="392"/>
  <c r="V55" i="392"/>
  <c r="U55" i="392"/>
  <c r="AI55" i="392" s="1"/>
  <c r="AJ55" i="392" s="1"/>
  <c r="T55" i="392"/>
  <c r="AG55" i="392" s="1"/>
  <c r="AF54" i="392"/>
  <c r="V54" i="392"/>
  <c r="U54" i="392"/>
  <c r="AI54" i="392" s="1"/>
  <c r="AJ54" i="392" s="1"/>
  <c r="T54" i="392"/>
  <c r="AG54" i="392" s="1"/>
  <c r="AF53" i="392"/>
  <c r="V53" i="392"/>
  <c r="U53" i="392"/>
  <c r="AI53" i="392" s="1"/>
  <c r="AJ53" i="392" s="1"/>
  <c r="T53" i="392"/>
  <c r="AG53" i="392" s="1"/>
  <c r="AF52" i="392"/>
  <c r="V52" i="392"/>
  <c r="U52" i="392"/>
  <c r="AI52" i="392" s="1"/>
  <c r="AJ52" i="392" s="1"/>
  <c r="T52" i="392"/>
  <c r="AG52" i="392" s="1"/>
  <c r="AF51" i="392"/>
  <c r="V51" i="392"/>
  <c r="U51" i="392"/>
  <c r="AI51" i="392" s="1"/>
  <c r="AJ51" i="392" s="1"/>
  <c r="T51" i="392"/>
  <c r="AG51" i="392" s="1"/>
  <c r="AF50" i="392"/>
  <c r="V50" i="392"/>
  <c r="U50" i="392"/>
  <c r="AI50" i="392" s="1"/>
  <c r="AJ50" i="392" s="1"/>
  <c r="T50" i="392"/>
  <c r="AG50" i="392" s="1"/>
  <c r="AF49" i="392"/>
  <c r="V49" i="392"/>
  <c r="U49" i="392"/>
  <c r="AI49" i="392" s="1"/>
  <c r="AJ49" i="392" s="1"/>
  <c r="T49" i="392"/>
  <c r="AG49" i="392" s="1"/>
  <c r="AF48" i="392"/>
  <c r="V48" i="392"/>
  <c r="U48" i="392"/>
  <c r="AI48" i="392" s="1"/>
  <c r="AJ48" i="392" s="1"/>
  <c r="T48" i="392"/>
  <c r="AG48" i="392" s="1"/>
  <c r="AF47" i="392"/>
  <c r="V47" i="392"/>
  <c r="U47" i="392"/>
  <c r="AI47" i="392" s="1"/>
  <c r="AJ47" i="392" s="1"/>
  <c r="T47" i="392"/>
  <c r="AG47" i="392" s="1"/>
  <c r="AF46" i="392"/>
  <c r="V46" i="392"/>
  <c r="U46" i="392"/>
  <c r="AI46" i="392" s="1"/>
  <c r="AJ46" i="392" s="1"/>
  <c r="T46" i="392"/>
  <c r="AG46" i="392" s="1"/>
  <c r="AF45" i="392"/>
  <c r="V45" i="392"/>
  <c r="U45" i="392"/>
  <c r="AI45" i="392" s="1"/>
  <c r="AJ45" i="392" s="1"/>
  <c r="T45" i="392"/>
  <c r="AG45" i="392" s="1"/>
  <c r="AF44" i="392"/>
  <c r="V44" i="392"/>
  <c r="U44" i="392"/>
  <c r="AI44" i="392" s="1"/>
  <c r="AJ44" i="392" s="1"/>
  <c r="T44" i="392"/>
  <c r="AG44" i="392" s="1"/>
  <c r="AF43" i="392"/>
  <c r="V43" i="392"/>
  <c r="U43" i="392"/>
  <c r="AI43" i="392" s="1"/>
  <c r="AJ43" i="392" s="1"/>
  <c r="T43" i="392"/>
  <c r="AG43" i="392" s="1"/>
  <c r="AF42" i="392"/>
  <c r="V42" i="392"/>
  <c r="U42" i="392"/>
  <c r="AI42" i="392" s="1"/>
  <c r="AJ42" i="392" s="1"/>
  <c r="T42" i="392"/>
  <c r="AG42" i="392" s="1"/>
  <c r="AF41" i="392"/>
  <c r="V41" i="392"/>
  <c r="U41" i="392"/>
  <c r="AI41" i="392" s="1"/>
  <c r="AJ41" i="392" s="1"/>
  <c r="T41" i="392"/>
  <c r="AG41" i="392" s="1"/>
  <c r="AF40" i="392"/>
  <c r="V40" i="392"/>
  <c r="U40" i="392"/>
  <c r="AI40" i="392" s="1"/>
  <c r="AJ40" i="392" s="1"/>
  <c r="T40" i="392"/>
  <c r="AG40" i="392" s="1"/>
  <c r="AF39" i="392"/>
  <c r="V39" i="392"/>
  <c r="U39" i="392"/>
  <c r="AI39" i="392" s="1"/>
  <c r="AJ39" i="392" s="1"/>
  <c r="T39" i="392"/>
  <c r="AG39" i="392" s="1"/>
  <c r="AF38" i="392"/>
  <c r="V38" i="392"/>
  <c r="U38" i="392"/>
  <c r="AI38" i="392" s="1"/>
  <c r="AJ38" i="392" s="1"/>
  <c r="T38" i="392"/>
  <c r="AG38" i="392" s="1"/>
  <c r="AF37" i="392"/>
  <c r="V37" i="392"/>
  <c r="U37" i="392"/>
  <c r="AI37" i="392" s="1"/>
  <c r="AJ37" i="392" s="1"/>
  <c r="T37" i="392"/>
  <c r="AG37" i="392" s="1"/>
  <c r="AF36" i="392"/>
  <c r="V36" i="392"/>
  <c r="U36" i="392"/>
  <c r="AI36" i="392" s="1"/>
  <c r="AJ36" i="392" s="1"/>
  <c r="T36" i="392"/>
  <c r="AG36" i="392" s="1"/>
  <c r="AF35" i="392"/>
  <c r="V35" i="392"/>
  <c r="U35" i="392"/>
  <c r="AI35" i="392" s="1"/>
  <c r="AJ35" i="392" s="1"/>
  <c r="T35" i="392"/>
  <c r="AG35" i="392" s="1"/>
  <c r="AF34" i="392"/>
  <c r="V34" i="392"/>
  <c r="U34" i="392"/>
  <c r="AI34" i="392" s="1"/>
  <c r="AJ34" i="392" s="1"/>
  <c r="T34" i="392"/>
  <c r="AG34" i="392" s="1"/>
  <c r="AF33" i="392"/>
  <c r="V33" i="392"/>
  <c r="U33" i="392"/>
  <c r="AI33" i="392" s="1"/>
  <c r="AJ33" i="392" s="1"/>
  <c r="T33" i="392"/>
  <c r="AG33" i="392" s="1"/>
  <c r="AF32" i="392"/>
  <c r="V32" i="392"/>
  <c r="U32" i="392"/>
  <c r="AI32" i="392" s="1"/>
  <c r="AJ32" i="392" s="1"/>
  <c r="T32" i="392"/>
  <c r="AG32" i="392" s="1"/>
  <c r="AF31" i="392"/>
  <c r="V31" i="392"/>
  <c r="U31" i="392"/>
  <c r="AI31" i="392" s="1"/>
  <c r="AJ31" i="392" s="1"/>
  <c r="T31" i="392"/>
  <c r="AG31" i="392" s="1"/>
  <c r="AF30" i="392"/>
  <c r="V30" i="392"/>
  <c r="U30" i="392"/>
  <c r="AI30" i="392" s="1"/>
  <c r="AJ30" i="392" s="1"/>
  <c r="T30" i="392"/>
  <c r="AG30" i="392" s="1"/>
  <c r="AF29" i="392"/>
  <c r="V29" i="392"/>
  <c r="U29" i="392"/>
  <c r="AI29" i="392" s="1"/>
  <c r="AJ29" i="392" s="1"/>
  <c r="T29" i="392"/>
  <c r="AG29" i="392" s="1"/>
  <c r="AF28" i="392"/>
  <c r="V28" i="392"/>
  <c r="U28" i="392"/>
  <c r="AI28" i="392" s="1"/>
  <c r="AJ28" i="392" s="1"/>
  <c r="T28" i="392"/>
  <c r="AG28" i="392" s="1"/>
  <c r="AF27" i="392"/>
  <c r="V27" i="392"/>
  <c r="U27" i="392"/>
  <c r="AI27" i="392" s="1"/>
  <c r="AJ27" i="392" s="1"/>
  <c r="T27" i="392"/>
  <c r="AG27" i="392" s="1"/>
  <c r="AF26" i="392"/>
  <c r="V26" i="392"/>
  <c r="U26" i="392"/>
  <c r="AI26" i="392" s="1"/>
  <c r="AJ26" i="392" s="1"/>
  <c r="T26" i="392"/>
  <c r="AG26" i="392" s="1"/>
  <c r="AF25" i="392"/>
  <c r="V25" i="392"/>
  <c r="U25" i="392"/>
  <c r="AI25" i="392" s="1"/>
  <c r="AJ25" i="392" s="1"/>
  <c r="T25" i="392"/>
  <c r="AG25" i="392" s="1"/>
  <c r="AF24" i="392"/>
  <c r="V24" i="392"/>
  <c r="U24" i="392"/>
  <c r="AI24" i="392" s="1"/>
  <c r="AJ24" i="392" s="1"/>
  <c r="T24" i="392"/>
  <c r="AG24" i="392" s="1"/>
  <c r="AF23" i="392"/>
  <c r="V23" i="392"/>
  <c r="U23" i="392"/>
  <c r="AI23" i="392" s="1"/>
  <c r="AJ23" i="392" s="1"/>
  <c r="T23" i="392"/>
  <c r="AG23" i="392" s="1"/>
  <c r="AF22" i="392"/>
  <c r="V22" i="392"/>
  <c r="U22" i="392"/>
  <c r="AI22" i="392" s="1"/>
  <c r="AJ22" i="392" s="1"/>
  <c r="T22" i="392"/>
  <c r="AG22" i="392" s="1"/>
  <c r="AF21" i="392"/>
  <c r="V21" i="392"/>
  <c r="U21" i="392"/>
  <c r="AI21" i="392" s="1"/>
  <c r="AJ21" i="392" s="1"/>
  <c r="T21" i="392"/>
  <c r="AG21" i="392" s="1"/>
  <c r="AF20" i="392"/>
  <c r="V20" i="392"/>
  <c r="U20" i="392"/>
  <c r="AI20" i="392" s="1"/>
  <c r="AJ20" i="392" s="1"/>
  <c r="T20" i="392"/>
  <c r="AG20" i="392" s="1"/>
  <c r="AF19" i="392"/>
  <c r="V19" i="392"/>
  <c r="U19" i="392"/>
  <c r="AI19" i="392" s="1"/>
  <c r="AJ19" i="392" s="1"/>
  <c r="T19" i="392"/>
  <c r="AG19" i="392" s="1"/>
  <c r="AF18" i="392"/>
  <c r="V18" i="392"/>
  <c r="U18" i="392"/>
  <c r="AI18" i="392" s="1"/>
  <c r="AJ18" i="392" s="1"/>
  <c r="T18" i="392"/>
  <c r="AG18" i="392" s="1"/>
  <c r="AF17" i="392"/>
  <c r="V17" i="392"/>
  <c r="U17" i="392"/>
  <c r="AI17" i="392" s="1"/>
  <c r="AJ17" i="392" s="1"/>
  <c r="T17" i="392"/>
  <c r="AG17" i="392" s="1"/>
  <c r="AF16" i="392"/>
  <c r="V16" i="392"/>
  <c r="U16" i="392"/>
  <c r="AI16" i="392" s="1"/>
  <c r="AJ16" i="392" s="1"/>
  <c r="T16" i="392"/>
  <c r="AG16" i="392" s="1"/>
  <c r="AF15" i="392"/>
  <c r="V15" i="392"/>
  <c r="U15" i="392"/>
  <c r="AI15" i="392" s="1"/>
  <c r="AJ15" i="392" s="1"/>
  <c r="T15" i="392"/>
  <c r="AG15" i="392" s="1"/>
  <c r="AF14" i="392"/>
  <c r="V14" i="392"/>
  <c r="U14" i="392"/>
  <c r="AI14" i="392" s="1"/>
  <c r="AJ14" i="392" s="1"/>
  <c r="T14" i="392"/>
  <c r="AG14" i="392" s="1"/>
  <c r="AF13" i="392"/>
  <c r="V13" i="392"/>
  <c r="U13" i="392"/>
  <c r="AI13" i="392" s="1"/>
  <c r="AJ13" i="392" s="1"/>
  <c r="T13" i="392"/>
  <c r="AG13" i="392" s="1"/>
  <c r="AF12" i="392"/>
  <c r="V12" i="392"/>
  <c r="U12" i="392"/>
  <c r="AI12" i="392" s="1"/>
  <c r="AJ12" i="392" s="1"/>
  <c r="T12" i="392"/>
  <c r="AF11" i="392"/>
  <c r="V11" i="392"/>
  <c r="U11" i="392"/>
  <c r="AI11" i="392" s="1"/>
  <c r="AJ11" i="392" s="1"/>
  <c r="T11" i="392"/>
  <c r="AF10" i="392"/>
  <c r="V10" i="392"/>
  <c r="U10" i="392"/>
  <c r="AI10" i="392" s="1"/>
  <c r="AJ10" i="392" s="1"/>
  <c r="T10" i="392"/>
  <c r="AF101" i="391"/>
  <c r="V101" i="391"/>
  <c r="U101" i="391"/>
  <c r="AI101" i="391" s="1"/>
  <c r="AJ101" i="391" s="1"/>
  <c r="T101" i="391"/>
  <c r="AG101" i="391" s="1"/>
  <c r="AF100" i="391"/>
  <c r="V100" i="391"/>
  <c r="U100" i="391"/>
  <c r="AI100" i="391" s="1"/>
  <c r="AJ100" i="391" s="1"/>
  <c r="T100" i="391"/>
  <c r="AG100" i="391" s="1"/>
  <c r="AF99" i="391"/>
  <c r="V99" i="391"/>
  <c r="U99" i="391"/>
  <c r="AI99" i="391" s="1"/>
  <c r="AJ99" i="391" s="1"/>
  <c r="T99" i="391"/>
  <c r="AG99" i="391" s="1"/>
  <c r="AF98" i="391"/>
  <c r="V98" i="391"/>
  <c r="U98" i="391"/>
  <c r="AI98" i="391" s="1"/>
  <c r="AJ98" i="391" s="1"/>
  <c r="T98" i="391"/>
  <c r="AG98" i="391" s="1"/>
  <c r="AF97" i="391"/>
  <c r="V97" i="391"/>
  <c r="U97" i="391"/>
  <c r="AI97" i="391" s="1"/>
  <c r="AJ97" i="391" s="1"/>
  <c r="T97" i="391"/>
  <c r="AG97" i="391" s="1"/>
  <c r="AF96" i="391"/>
  <c r="V96" i="391"/>
  <c r="U96" i="391"/>
  <c r="AI96" i="391" s="1"/>
  <c r="AJ96" i="391" s="1"/>
  <c r="T96" i="391"/>
  <c r="AG96" i="391" s="1"/>
  <c r="AF95" i="391"/>
  <c r="V95" i="391"/>
  <c r="U95" i="391"/>
  <c r="AI95" i="391" s="1"/>
  <c r="AJ95" i="391" s="1"/>
  <c r="T95" i="391"/>
  <c r="AG95" i="391" s="1"/>
  <c r="AF94" i="391"/>
  <c r="V94" i="391"/>
  <c r="U94" i="391"/>
  <c r="AI94" i="391" s="1"/>
  <c r="AJ94" i="391" s="1"/>
  <c r="T94" i="391"/>
  <c r="AG94" i="391" s="1"/>
  <c r="AF93" i="391"/>
  <c r="V93" i="391"/>
  <c r="U93" i="391"/>
  <c r="AI93" i="391" s="1"/>
  <c r="AJ93" i="391" s="1"/>
  <c r="T93" i="391"/>
  <c r="AG93" i="391" s="1"/>
  <c r="AF92" i="391"/>
  <c r="V92" i="391"/>
  <c r="U92" i="391"/>
  <c r="AI92" i="391" s="1"/>
  <c r="AJ92" i="391" s="1"/>
  <c r="T92" i="391"/>
  <c r="AG92" i="391" s="1"/>
  <c r="AF91" i="391"/>
  <c r="V91" i="391"/>
  <c r="U91" i="391"/>
  <c r="AI91" i="391" s="1"/>
  <c r="AJ91" i="391" s="1"/>
  <c r="T91" i="391"/>
  <c r="AG91" i="391" s="1"/>
  <c r="AF90" i="391"/>
  <c r="V90" i="391"/>
  <c r="U90" i="391"/>
  <c r="AI90" i="391" s="1"/>
  <c r="AJ90" i="391" s="1"/>
  <c r="T90" i="391"/>
  <c r="AG90" i="391" s="1"/>
  <c r="AF89" i="391"/>
  <c r="V89" i="391"/>
  <c r="U89" i="391"/>
  <c r="AI89" i="391" s="1"/>
  <c r="AJ89" i="391" s="1"/>
  <c r="T89" i="391"/>
  <c r="AG89" i="391" s="1"/>
  <c r="AF88" i="391"/>
  <c r="V88" i="391"/>
  <c r="U88" i="391"/>
  <c r="AI88" i="391" s="1"/>
  <c r="AJ88" i="391" s="1"/>
  <c r="T88" i="391"/>
  <c r="AG88" i="391" s="1"/>
  <c r="AF87" i="391"/>
  <c r="V87" i="391"/>
  <c r="U87" i="391"/>
  <c r="AI87" i="391" s="1"/>
  <c r="AJ87" i="391" s="1"/>
  <c r="T87" i="391"/>
  <c r="AG87" i="391" s="1"/>
  <c r="AF86" i="391"/>
  <c r="V86" i="391"/>
  <c r="U86" i="391"/>
  <c r="AI86" i="391" s="1"/>
  <c r="AJ86" i="391" s="1"/>
  <c r="T86" i="391"/>
  <c r="AG86" i="391" s="1"/>
  <c r="AF85" i="391"/>
  <c r="V85" i="391"/>
  <c r="U85" i="391"/>
  <c r="AI85" i="391" s="1"/>
  <c r="AJ85" i="391" s="1"/>
  <c r="T85" i="391"/>
  <c r="AG85" i="391" s="1"/>
  <c r="AF84" i="391"/>
  <c r="V84" i="391"/>
  <c r="U84" i="391"/>
  <c r="AI84" i="391" s="1"/>
  <c r="AJ84" i="391" s="1"/>
  <c r="T84" i="391"/>
  <c r="AG84" i="391" s="1"/>
  <c r="AF83" i="391"/>
  <c r="V83" i="391"/>
  <c r="U83" i="391"/>
  <c r="AI83" i="391" s="1"/>
  <c r="AJ83" i="391" s="1"/>
  <c r="T83" i="391"/>
  <c r="AG83" i="391" s="1"/>
  <c r="AF82" i="391"/>
  <c r="V82" i="391"/>
  <c r="U82" i="391"/>
  <c r="AI82" i="391" s="1"/>
  <c r="AJ82" i="391" s="1"/>
  <c r="T82" i="391"/>
  <c r="AG82" i="391" s="1"/>
  <c r="AF81" i="391"/>
  <c r="V81" i="391"/>
  <c r="U81" i="391"/>
  <c r="AI81" i="391" s="1"/>
  <c r="AJ81" i="391" s="1"/>
  <c r="T81" i="391"/>
  <c r="AG81" i="391" s="1"/>
  <c r="AF80" i="391"/>
  <c r="V80" i="391"/>
  <c r="U80" i="391"/>
  <c r="AI80" i="391" s="1"/>
  <c r="AJ80" i="391" s="1"/>
  <c r="T80" i="391"/>
  <c r="AG80" i="391" s="1"/>
  <c r="AF79" i="391"/>
  <c r="V79" i="391"/>
  <c r="U79" i="391"/>
  <c r="AI79" i="391" s="1"/>
  <c r="AJ79" i="391" s="1"/>
  <c r="T79" i="391"/>
  <c r="AG79" i="391" s="1"/>
  <c r="AF78" i="391"/>
  <c r="V78" i="391"/>
  <c r="U78" i="391"/>
  <c r="AI78" i="391" s="1"/>
  <c r="AJ78" i="391" s="1"/>
  <c r="T78" i="391"/>
  <c r="AG78" i="391" s="1"/>
  <c r="AF77" i="391"/>
  <c r="V77" i="391"/>
  <c r="U77" i="391"/>
  <c r="AI77" i="391" s="1"/>
  <c r="AJ77" i="391" s="1"/>
  <c r="T77" i="391"/>
  <c r="AG77" i="391" s="1"/>
  <c r="AF76" i="391"/>
  <c r="V76" i="391"/>
  <c r="U76" i="391"/>
  <c r="AI76" i="391" s="1"/>
  <c r="AJ76" i="391" s="1"/>
  <c r="T76" i="391"/>
  <c r="AG76" i="391" s="1"/>
  <c r="AF75" i="391"/>
  <c r="V75" i="391"/>
  <c r="U75" i="391"/>
  <c r="AI75" i="391" s="1"/>
  <c r="AJ75" i="391" s="1"/>
  <c r="T75" i="391"/>
  <c r="AG75" i="391" s="1"/>
  <c r="AF74" i="391"/>
  <c r="V74" i="391"/>
  <c r="U74" i="391"/>
  <c r="AI74" i="391" s="1"/>
  <c r="AJ74" i="391" s="1"/>
  <c r="T74" i="391"/>
  <c r="AG74" i="391" s="1"/>
  <c r="AF73" i="391"/>
  <c r="V73" i="391"/>
  <c r="U73" i="391"/>
  <c r="AI73" i="391" s="1"/>
  <c r="AJ73" i="391" s="1"/>
  <c r="T73" i="391"/>
  <c r="AG73" i="391" s="1"/>
  <c r="AF72" i="391"/>
  <c r="V72" i="391"/>
  <c r="U72" i="391"/>
  <c r="AI72" i="391" s="1"/>
  <c r="AJ72" i="391" s="1"/>
  <c r="T72" i="391"/>
  <c r="AG72" i="391" s="1"/>
  <c r="AF71" i="391"/>
  <c r="V71" i="391"/>
  <c r="U71" i="391"/>
  <c r="AI71" i="391" s="1"/>
  <c r="AJ71" i="391" s="1"/>
  <c r="T71" i="391"/>
  <c r="AG71" i="391" s="1"/>
  <c r="AF70" i="391"/>
  <c r="V70" i="391"/>
  <c r="U70" i="391"/>
  <c r="AI70" i="391" s="1"/>
  <c r="AJ70" i="391" s="1"/>
  <c r="T70" i="391"/>
  <c r="AG70" i="391" s="1"/>
  <c r="AF69" i="391"/>
  <c r="V69" i="391"/>
  <c r="U69" i="391"/>
  <c r="AI69" i="391" s="1"/>
  <c r="AJ69" i="391" s="1"/>
  <c r="T69" i="391"/>
  <c r="AG69" i="391" s="1"/>
  <c r="AF68" i="391"/>
  <c r="V68" i="391"/>
  <c r="U68" i="391"/>
  <c r="AI68" i="391" s="1"/>
  <c r="AJ68" i="391" s="1"/>
  <c r="T68" i="391"/>
  <c r="AG68" i="391" s="1"/>
  <c r="AF67" i="391"/>
  <c r="V67" i="391"/>
  <c r="U67" i="391"/>
  <c r="AI67" i="391" s="1"/>
  <c r="AJ67" i="391" s="1"/>
  <c r="T67" i="391"/>
  <c r="AG67" i="391" s="1"/>
  <c r="AF66" i="391"/>
  <c r="V66" i="391"/>
  <c r="U66" i="391"/>
  <c r="AI66" i="391" s="1"/>
  <c r="AJ66" i="391" s="1"/>
  <c r="T66" i="391"/>
  <c r="AG66" i="391" s="1"/>
  <c r="AF65" i="391"/>
  <c r="V65" i="391"/>
  <c r="U65" i="391"/>
  <c r="AI65" i="391" s="1"/>
  <c r="AJ65" i="391" s="1"/>
  <c r="T65" i="391"/>
  <c r="AG65" i="391" s="1"/>
  <c r="AF64" i="391"/>
  <c r="V64" i="391"/>
  <c r="U64" i="391"/>
  <c r="AI64" i="391" s="1"/>
  <c r="AJ64" i="391" s="1"/>
  <c r="T64" i="391"/>
  <c r="AG64" i="391" s="1"/>
  <c r="AF63" i="391"/>
  <c r="V63" i="391"/>
  <c r="U63" i="391"/>
  <c r="AI63" i="391" s="1"/>
  <c r="AJ63" i="391" s="1"/>
  <c r="T63" i="391"/>
  <c r="AG63" i="391" s="1"/>
  <c r="AF62" i="391"/>
  <c r="V62" i="391"/>
  <c r="U62" i="391"/>
  <c r="AI62" i="391" s="1"/>
  <c r="AJ62" i="391" s="1"/>
  <c r="T62" i="391"/>
  <c r="AG62" i="391" s="1"/>
  <c r="AF61" i="391"/>
  <c r="V61" i="391"/>
  <c r="U61" i="391"/>
  <c r="AI61" i="391" s="1"/>
  <c r="AJ61" i="391" s="1"/>
  <c r="T61" i="391"/>
  <c r="AG61" i="391" s="1"/>
  <c r="AF60" i="391"/>
  <c r="V60" i="391"/>
  <c r="U60" i="391"/>
  <c r="AI60" i="391" s="1"/>
  <c r="AJ60" i="391" s="1"/>
  <c r="T60" i="391"/>
  <c r="AG60" i="391" s="1"/>
  <c r="AF59" i="391"/>
  <c r="V59" i="391"/>
  <c r="U59" i="391"/>
  <c r="AI59" i="391" s="1"/>
  <c r="AJ59" i="391" s="1"/>
  <c r="T59" i="391"/>
  <c r="AG59" i="391" s="1"/>
  <c r="AF58" i="391"/>
  <c r="V58" i="391"/>
  <c r="U58" i="391"/>
  <c r="AI58" i="391" s="1"/>
  <c r="AJ58" i="391" s="1"/>
  <c r="T58" i="391"/>
  <c r="AG58" i="391" s="1"/>
  <c r="AF57" i="391"/>
  <c r="V57" i="391"/>
  <c r="U57" i="391"/>
  <c r="AI57" i="391" s="1"/>
  <c r="AJ57" i="391" s="1"/>
  <c r="T57" i="391"/>
  <c r="AG57" i="391" s="1"/>
  <c r="AF56" i="391"/>
  <c r="V56" i="391"/>
  <c r="U56" i="391"/>
  <c r="AI56" i="391" s="1"/>
  <c r="AJ56" i="391" s="1"/>
  <c r="T56" i="391"/>
  <c r="AG56" i="391" s="1"/>
  <c r="AF55" i="391"/>
  <c r="V55" i="391"/>
  <c r="U55" i="391"/>
  <c r="AI55" i="391" s="1"/>
  <c r="AJ55" i="391" s="1"/>
  <c r="T55" i="391"/>
  <c r="AG55" i="391" s="1"/>
  <c r="AF54" i="391"/>
  <c r="V54" i="391"/>
  <c r="U54" i="391"/>
  <c r="AI54" i="391" s="1"/>
  <c r="AJ54" i="391" s="1"/>
  <c r="T54" i="391"/>
  <c r="AG54" i="391" s="1"/>
  <c r="AF53" i="391"/>
  <c r="V53" i="391"/>
  <c r="U53" i="391"/>
  <c r="AI53" i="391" s="1"/>
  <c r="AJ53" i="391" s="1"/>
  <c r="T53" i="391"/>
  <c r="AG53" i="391" s="1"/>
  <c r="AF52" i="391"/>
  <c r="V52" i="391"/>
  <c r="U52" i="391"/>
  <c r="AI52" i="391" s="1"/>
  <c r="AJ52" i="391" s="1"/>
  <c r="T52" i="391"/>
  <c r="AG52" i="391" s="1"/>
  <c r="AF51" i="391"/>
  <c r="V51" i="391"/>
  <c r="U51" i="391"/>
  <c r="AI51" i="391" s="1"/>
  <c r="AJ51" i="391" s="1"/>
  <c r="T51" i="391"/>
  <c r="AG51" i="391" s="1"/>
  <c r="AF50" i="391"/>
  <c r="V50" i="391"/>
  <c r="U50" i="391"/>
  <c r="AI50" i="391" s="1"/>
  <c r="AJ50" i="391" s="1"/>
  <c r="T50" i="391"/>
  <c r="AG50" i="391" s="1"/>
  <c r="AF49" i="391"/>
  <c r="V49" i="391"/>
  <c r="U49" i="391"/>
  <c r="AI49" i="391" s="1"/>
  <c r="AJ49" i="391" s="1"/>
  <c r="T49" i="391"/>
  <c r="AG49" i="391" s="1"/>
  <c r="AF48" i="391"/>
  <c r="V48" i="391"/>
  <c r="U48" i="391"/>
  <c r="AI48" i="391" s="1"/>
  <c r="AJ48" i="391" s="1"/>
  <c r="T48" i="391"/>
  <c r="AG48" i="391" s="1"/>
  <c r="AF47" i="391"/>
  <c r="V47" i="391"/>
  <c r="U47" i="391"/>
  <c r="AI47" i="391" s="1"/>
  <c r="AJ47" i="391" s="1"/>
  <c r="T47" i="391"/>
  <c r="AG47" i="391" s="1"/>
  <c r="AF46" i="391"/>
  <c r="V46" i="391"/>
  <c r="U46" i="391"/>
  <c r="AI46" i="391" s="1"/>
  <c r="AJ46" i="391" s="1"/>
  <c r="T46" i="391"/>
  <c r="AG46" i="391" s="1"/>
  <c r="AF45" i="391"/>
  <c r="V45" i="391"/>
  <c r="U45" i="391"/>
  <c r="AI45" i="391" s="1"/>
  <c r="AJ45" i="391" s="1"/>
  <c r="T45" i="391"/>
  <c r="AG45" i="391" s="1"/>
  <c r="AF44" i="391"/>
  <c r="V44" i="391"/>
  <c r="U44" i="391"/>
  <c r="AI44" i="391" s="1"/>
  <c r="AJ44" i="391" s="1"/>
  <c r="T44" i="391"/>
  <c r="AG44" i="391" s="1"/>
  <c r="AF43" i="391"/>
  <c r="V43" i="391"/>
  <c r="U43" i="391"/>
  <c r="AI43" i="391" s="1"/>
  <c r="AJ43" i="391" s="1"/>
  <c r="T43" i="391"/>
  <c r="AG43" i="391" s="1"/>
  <c r="AF42" i="391"/>
  <c r="V42" i="391"/>
  <c r="U42" i="391"/>
  <c r="AI42" i="391" s="1"/>
  <c r="AJ42" i="391" s="1"/>
  <c r="T42" i="391"/>
  <c r="AG42" i="391" s="1"/>
  <c r="AF41" i="391"/>
  <c r="V41" i="391"/>
  <c r="U41" i="391"/>
  <c r="AI41" i="391" s="1"/>
  <c r="AJ41" i="391" s="1"/>
  <c r="T41" i="391"/>
  <c r="AG41" i="391" s="1"/>
  <c r="AF40" i="391"/>
  <c r="V40" i="391"/>
  <c r="U40" i="391"/>
  <c r="AI40" i="391" s="1"/>
  <c r="AJ40" i="391" s="1"/>
  <c r="T40" i="391"/>
  <c r="AG40" i="391" s="1"/>
  <c r="AF39" i="391"/>
  <c r="V39" i="391"/>
  <c r="U39" i="391"/>
  <c r="AI39" i="391" s="1"/>
  <c r="AJ39" i="391" s="1"/>
  <c r="T39" i="391"/>
  <c r="AG39" i="391" s="1"/>
  <c r="AF38" i="391"/>
  <c r="V38" i="391"/>
  <c r="U38" i="391"/>
  <c r="AI38" i="391" s="1"/>
  <c r="AJ38" i="391" s="1"/>
  <c r="T38" i="391"/>
  <c r="AG38" i="391" s="1"/>
  <c r="AF37" i="391"/>
  <c r="V37" i="391"/>
  <c r="U37" i="391"/>
  <c r="AI37" i="391" s="1"/>
  <c r="AJ37" i="391" s="1"/>
  <c r="T37" i="391"/>
  <c r="AG37" i="391" s="1"/>
  <c r="AF36" i="391"/>
  <c r="V36" i="391"/>
  <c r="U36" i="391"/>
  <c r="AI36" i="391" s="1"/>
  <c r="AJ36" i="391" s="1"/>
  <c r="T36" i="391"/>
  <c r="AG36" i="391" s="1"/>
  <c r="AF35" i="391"/>
  <c r="V35" i="391"/>
  <c r="U35" i="391"/>
  <c r="AI35" i="391" s="1"/>
  <c r="AJ35" i="391" s="1"/>
  <c r="T35" i="391"/>
  <c r="AG35" i="391" s="1"/>
  <c r="AF34" i="391"/>
  <c r="V34" i="391"/>
  <c r="U34" i="391"/>
  <c r="AI34" i="391" s="1"/>
  <c r="AJ34" i="391" s="1"/>
  <c r="T34" i="391"/>
  <c r="AG34" i="391" s="1"/>
  <c r="AF33" i="391"/>
  <c r="V33" i="391"/>
  <c r="U33" i="391"/>
  <c r="AI33" i="391" s="1"/>
  <c r="AJ33" i="391" s="1"/>
  <c r="T33" i="391"/>
  <c r="AG33" i="391" s="1"/>
  <c r="AF32" i="391"/>
  <c r="V32" i="391"/>
  <c r="U32" i="391"/>
  <c r="AI32" i="391" s="1"/>
  <c r="AJ32" i="391" s="1"/>
  <c r="T32" i="391"/>
  <c r="AG32" i="391" s="1"/>
  <c r="AF31" i="391"/>
  <c r="V31" i="391"/>
  <c r="U31" i="391"/>
  <c r="AI31" i="391" s="1"/>
  <c r="AJ31" i="391" s="1"/>
  <c r="T31" i="391"/>
  <c r="AG31" i="391" s="1"/>
  <c r="AF30" i="391"/>
  <c r="V30" i="391"/>
  <c r="U30" i="391"/>
  <c r="AI30" i="391" s="1"/>
  <c r="AJ30" i="391" s="1"/>
  <c r="T30" i="391"/>
  <c r="AG30" i="391" s="1"/>
  <c r="AF29" i="391"/>
  <c r="V29" i="391"/>
  <c r="U29" i="391"/>
  <c r="AI29" i="391" s="1"/>
  <c r="AJ29" i="391" s="1"/>
  <c r="T29" i="391"/>
  <c r="AG29" i="391" s="1"/>
  <c r="AF28" i="391"/>
  <c r="V28" i="391"/>
  <c r="U28" i="391"/>
  <c r="AI28" i="391" s="1"/>
  <c r="AJ28" i="391" s="1"/>
  <c r="T28" i="391"/>
  <c r="AG28" i="391" s="1"/>
  <c r="T26" i="391"/>
  <c r="AG26" i="391" s="1"/>
  <c r="S26" i="391"/>
  <c r="AE26" i="391" s="1"/>
  <c r="T25" i="391"/>
  <c r="AG25" i="391" s="1"/>
  <c r="S25" i="391"/>
  <c r="AE25" i="391" s="1"/>
  <c r="T24" i="391"/>
  <c r="AG24" i="391" s="1"/>
  <c r="S24" i="391"/>
  <c r="AE24" i="391" s="1"/>
  <c r="AF23" i="391"/>
  <c r="V23" i="391"/>
  <c r="U23" i="391"/>
  <c r="T23" i="391"/>
  <c r="T22" i="391"/>
  <c r="AG22" i="391" s="1"/>
  <c r="S22" i="391"/>
  <c r="AE22" i="391" s="1"/>
  <c r="AF22" i="391" s="1"/>
  <c r="T21" i="391"/>
  <c r="AG21" i="391" s="1"/>
  <c r="S21" i="391"/>
  <c r="AE21" i="391" s="1"/>
  <c r="AF21" i="391" s="1"/>
  <c r="T20" i="391"/>
  <c r="AG20" i="391" s="1"/>
  <c r="S20" i="391"/>
  <c r="AE20" i="391" s="1"/>
  <c r="AF20" i="391" s="1"/>
  <c r="T19" i="391"/>
  <c r="AG19" i="391" s="1"/>
  <c r="S19" i="391"/>
  <c r="AE19" i="391" s="1"/>
  <c r="AF19" i="391" s="1"/>
  <c r="AF18" i="391"/>
  <c r="V18" i="391"/>
  <c r="U18" i="391"/>
  <c r="T18" i="391"/>
  <c r="AG17" i="391"/>
  <c r="AE17" i="391"/>
  <c r="AG16" i="391"/>
  <c r="AE16" i="391"/>
  <c r="AG15" i="391"/>
  <c r="AE15" i="391"/>
  <c r="AG14" i="391"/>
  <c r="AE14" i="391"/>
  <c r="AG13" i="391"/>
  <c r="AE13" i="391"/>
  <c r="AG12" i="391"/>
  <c r="AE12" i="391"/>
  <c r="AG10" i="391"/>
  <c r="AE10" i="391"/>
  <c r="AF9" i="391"/>
  <c r="V9" i="391"/>
  <c r="U9" i="391"/>
  <c r="T9" i="391"/>
  <c r="AK55" i="390"/>
  <c r="AJ55" i="390"/>
  <c r="AH55" i="390"/>
  <c r="AF55" i="390"/>
  <c r="V55" i="390"/>
  <c r="AF54" i="390"/>
  <c r="V54" i="390"/>
  <c r="U54" i="390"/>
  <c r="AI54" i="390" s="1"/>
  <c r="AJ54" i="390" s="1"/>
  <c r="T54" i="390"/>
  <c r="AG54" i="390" s="1"/>
  <c r="AF53" i="390"/>
  <c r="V53" i="390"/>
  <c r="U53" i="390"/>
  <c r="AI53" i="390" s="1"/>
  <c r="AJ53" i="390" s="1"/>
  <c r="T53" i="390"/>
  <c r="AG53" i="390" s="1"/>
  <c r="AF52" i="390"/>
  <c r="V52" i="390"/>
  <c r="U52" i="390"/>
  <c r="AI52" i="390" s="1"/>
  <c r="AJ52" i="390" s="1"/>
  <c r="T52" i="390"/>
  <c r="AG52" i="390" s="1"/>
  <c r="AF51" i="390"/>
  <c r="V51" i="390"/>
  <c r="U51" i="390"/>
  <c r="AI51" i="390" s="1"/>
  <c r="AJ51" i="390" s="1"/>
  <c r="T51" i="390"/>
  <c r="AG51" i="390" s="1"/>
  <c r="AF50" i="390"/>
  <c r="V50" i="390"/>
  <c r="U50" i="390"/>
  <c r="AI50" i="390" s="1"/>
  <c r="AJ50" i="390" s="1"/>
  <c r="T50" i="390"/>
  <c r="AG50" i="390" s="1"/>
  <c r="AF49" i="390"/>
  <c r="V49" i="390"/>
  <c r="U49" i="390"/>
  <c r="AI49" i="390" s="1"/>
  <c r="AJ49" i="390" s="1"/>
  <c r="T49" i="390"/>
  <c r="AG49" i="390" s="1"/>
  <c r="AF48" i="390"/>
  <c r="V48" i="390"/>
  <c r="U48" i="390"/>
  <c r="AI48" i="390" s="1"/>
  <c r="AJ48" i="390" s="1"/>
  <c r="T48" i="390"/>
  <c r="AG48" i="390" s="1"/>
  <c r="AF47" i="390"/>
  <c r="V47" i="390"/>
  <c r="U47" i="390"/>
  <c r="AI47" i="390" s="1"/>
  <c r="AJ47" i="390" s="1"/>
  <c r="T47" i="390"/>
  <c r="AG47" i="390" s="1"/>
  <c r="AF46" i="390"/>
  <c r="V46" i="390"/>
  <c r="U46" i="390"/>
  <c r="AI46" i="390" s="1"/>
  <c r="AJ46" i="390" s="1"/>
  <c r="T46" i="390"/>
  <c r="AG46" i="390" s="1"/>
  <c r="AF45" i="390"/>
  <c r="V45" i="390"/>
  <c r="U45" i="390"/>
  <c r="AI45" i="390" s="1"/>
  <c r="AJ45" i="390" s="1"/>
  <c r="T45" i="390"/>
  <c r="AG45" i="390" s="1"/>
  <c r="AF44" i="390"/>
  <c r="V44" i="390"/>
  <c r="U44" i="390"/>
  <c r="AI44" i="390" s="1"/>
  <c r="AJ44" i="390" s="1"/>
  <c r="T44" i="390"/>
  <c r="AG44" i="390" s="1"/>
  <c r="AF43" i="390"/>
  <c r="V43" i="390"/>
  <c r="U43" i="390"/>
  <c r="AI43" i="390" s="1"/>
  <c r="AJ43" i="390" s="1"/>
  <c r="T43" i="390"/>
  <c r="AG43" i="390" s="1"/>
  <c r="AF42" i="390"/>
  <c r="V42" i="390"/>
  <c r="U42" i="390"/>
  <c r="AI42" i="390" s="1"/>
  <c r="AJ42" i="390" s="1"/>
  <c r="T42" i="390"/>
  <c r="AG42" i="390" s="1"/>
  <c r="AF41" i="390"/>
  <c r="V41" i="390"/>
  <c r="U41" i="390"/>
  <c r="AI41" i="390" s="1"/>
  <c r="AJ41" i="390" s="1"/>
  <c r="T41" i="390"/>
  <c r="AG41" i="390" s="1"/>
  <c r="AF40" i="390"/>
  <c r="V40" i="390"/>
  <c r="U40" i="390"/>
  <c r="AI40" i="390" s="1"/>
  <c r="AJ40" i="390" s="1"/>
  <c r="T40" i="390"/>
  <c r="AG40" i="390" s="1"/>
  <c r="AF39" i="390"/>
  <c r="V39" i="390"/>
  <c r="U39" i="390"/>
  <c r="AI39" i="390" s="1"/>
  <c r="AJ39" i="390" s="1"/>
  <c r="T39" i="390"/>
  <c r="AG39" i="390" s="1"/>
  <c r="AF38" i="390"/>
  <c r="V38" i="390"/>
  <c r="U38" i="390"/>
  <c r="AI38" i="390" s="1"/>
  <c r="AJ38" i="390" s="1"/>
  <c r="T38" i="390"/>
  <c r="AG38" i="390" s="1"/>
  <c r="AF37" i="390"/>
  <c r="V37" i="390"/>
  <c r="U37" i="390"/>
  <c r="AI37" i="390" s="1"/>
  <c r="AJ37" i="390" s="1"/>
  <c r="T37" i="390"/>
  <c r="AG37" i="390" s="1"/>
  <c r="AF36" i="390"/>
  <c r="V36" i="390"/>
  <c r="U36" i="390"/>
  <c r="AI36" i="390" s="1"/>
  <c r="AJ36" i="390" s="1"/>
  <c r="T36" i="390"/>
  <c r="AG36" i="390" s="1"/>
  <c r="AF35" i="390"/>
  <c r="V35" i="390"/>
  <c r="U35" i="390"/>
  <c r="AI35" i="390" s="1"/>
  <c r="AJ35" i="390" s="1"/>
  <c r="T35" i="390"/>
  <c r="AG35" i="390" s="1"/>
  <c r="AF34" i="390"/>
  <c r="V34" i="390"/>
  <c r="U34" i="390"/>
  <c r="AI34" i="390" s="1"/>
  <c r="AJ34" i="390" s="1"/>
  <c r="T34" i="390"/>
  <c r="AG34" i="390" s="1"/>
  <c r="AF33" i="390"/>
  <c r="V33" i="390"/>
  <c r="U33" i="390"/>
  <c r="AI33" i="390" s="1"/>
  <c r="AJ33" i="390" s="1"/>
  <c r="T33" i="390"/>
  <c r="AG33" i="390" s="1"/>
  <c r="AF32" i="390"/>
  <c r="V32" i="390"/>
  <c r="U32" i="390"/>
  <c r="AI32" i="390" s="1"/>
  <c r="AJ32" i="390" s="1"/>
  <c r="T32" i="390"/>
  <c r="AG32" i="390" s="1"/>
  <c r="AF31" i="390"/>
  <c r="V31" i="390"/>
  <c r="U31" i="390"/>
  <c r="AI31" i="390" s="1"/>
  <c r="AJ31" i="390" s="1"/>
  <c r="T31" i="390"/>
  <c r="AG31" i="390" s="1"/>
  <c r="AF30" i="390"/>
  <c r="V30" i="390"/>
  <c r="U30" i="390"/>
  <c r="AI30" i="390" s="1"/>
  <c r="AJ30" i="390" s="1"/>
  <c r="T30" i="390"/>
  <c r="AG30" i="390" s="1"/>
  <c r="AF29" i="390"/>
  <c r="V29" i="390"/>
  <c r="U29" i="390"/>
  <c r="AI29" i="390" s="1"/>
  <c r="AJ29" i="390" s="1"/>
  <c r="T29" i="390"/>
  <c r="AG29" i="390" s="1"/>
  <c r="AF28" i="390"/>
  <c r="V28" i="390"/>
  <c r="U28" i="390"/>
  <c r="AI28" i="390" s="1"/>
  <c r="AJ28" i="390" s="1"/>
  <c r="T28" i="390"/>
  <c r="AG28" i="390" s="1"/>
  <c r="AF27" i="390"/>
  <c r="V27" i="390"/>
  <c r="U27" i="390"/>
  <c r="AI27" i="390" s="1"/>
  <c r="AJ27" i="390" s="1"/>
  <c r="T27" i="390"/>
  <c r="AG27" i="390" s="1"/>
  <c r="AF26" i="390"/>
  <c r="V26" i="390"/>
  <c r="U26" i="390"/>
  <c r="AI26" i="390" s="1"/>
  <c r="AJ26" i="390" s="1"/>
  <c r="T26" i="390"/>
  <c r="AG26" i="390" s="1"/>
  <c r="AF25" i="390"/>
  <c r="V25" i="390"/>
  <c r="U25" i="390"/>
  <c r="AI25" i="390" s="1"/>
  <c r="AJ25" i="390" s="1"/>
  <c r="T25" i="390"/>
  <c r="AG25" i="390" s="1"/>
  <c r="AF24" i="390"/>
  <c r="V24" i="390"/>
  <c r="U24" i="390"/>
  <c r="AI24" i="390" s="1"/>
  <c r="AJ24" i="390" s="1"/>
  <c r="T24" i="390"/>
  <c r="AG24" i="390" s="1"/>
  <c r="AF23" i="390"/>
  <c r="V23" i="390"/>
  <c r="U23" i="390"/>
  <c r="AI23" i="390" s="1"/>
  <c r="AJ23" i="390" s="1"/>
  <c r="T23" i="390"/>
  <c r="AG23" i="390" s="1"/>
  <c r="AF22" i="390"/>
  <c r="V22" i="390"/>
  <c r="U22" i="390"/>
  <c r="AI22" i="390" s="1"/>
  <c r="AJ22" i="390" s="1"/>
  <c r="T22" i="390"/>
  <c r="AG22" i="390" s="1"/>
  <c r="AF21" i="390"/>
  <c r="V21" i="390"/>
  <c r="U21" i="390"/>
  <c r="AI21" i="390" s="1"/>
  <c r="AJ21" i="390" s="1"/>
  <c r="T21" i="390"/>
  <c r="AG21" i="390" s="1"/>
  <c r="AF20" i="390"/>
  <c r="V20" i="390"/>
  <c r="U20" i="390"/>
  <c r="AI20" i="390" s="1"/>
  <c r="AJ20" i="390" s="1"/>
  <c r="T20" i="390"/>
  <c r="AG20" i="390" s="1"/>
  <c r="AF19" i="390"/>
  <c r="V19" i="390"/>
  <c r="U19" i="390"/>
  <c r="AI19" i="390" s="1"/>
  <c r="AJ19" i="390" s="1"/>
  <c r="T19" i="390"/>
  <c r="AG19" i="390" s="1"/>
  <c r="AF18" i="390"/>
  <c r="V18" i="390"/>
  <c r="U18" i="390"/>
  <c r="AI18" i="390" s="1"/>
  <c r="AJ18" i="390" s="1"/>
  <c r="T18" i="390"/>
  <c r="AG18" i="390" s="1"/>
  <c r="AF17" i="390"/>
  <c r="V17" i="390"/>
  <c r="U17" i="390"/>
  <c r="AI17" i="390" s="1"/>
  <c r="AJ17" i="390" s="1"/>
  <c r="T17" i="390"/>
  <c r="AG17" i="390" s="1"/>
  <c r="AF16" i="390"/>
  <c r="V16" i="390"/>
  <c r="U16" i="390"/>
  <c r="AI16" i="390" s="1"/>
  <c r="AJ16" i="390" s="1"/>
  <c r="T16" i="390"/>
  <c r="AG16" i="390" s="1"/>
  <c r="AF15" i="390"/>
  <c r="V15" i="390"/>
  <c r="U15" i="390"/>
  <c r="AI15" i="390" s="1"/>
  <c r="AJ15" i="390" s="1"/>
  <c r="T15" i="390"/>
  <c r="AG15" i="390" s="1"/>
  <c r="AF14" i="390"/>
  <c r="V14" i="390"/>
  <c r="U14" i="390"/>
  <c r="AI14" i="390" s="1"/>
  <c r="AJ14" i="390" s="1"/>
  <c r="T14" i="390"/>
  <c r="AG14" i="390" s="1"/>
  <c r="AF13" i="390"/>
  <c r="V13" i="390"/>
  <c r="U13" i="390"/>
  <c r="AI13" i="390" s="1"/>
  <c r="AJ13" i="390" s="1"/>
  <c r="T13" i="390"/>
  <c r="AG13" i="390" s="1"/>
  <c r="AF12" i="390"/>
  <c r="V12" i="390"/>
  <c r="U12" i="390"/>
  <c r="AI12" i="390" s="1"/>
  <c r="AJ12" i="390" s="1"/>
  <c r="T12" i="390"/>
  <c r="AG12" i="390" s="1"/>
  <c r="AK11" i="390"/>
  <c r="AJ11" i="390"/>
  <c r="AH11" i="390"/>
  <c r="AF11" i="390"/>
  <c r="V11" i="390"/>
  <c r="AF88" i="389"/>
  <c r="U88" i="389"/>
  <c r="AI88" i="389" s="1"/>
  <c r="T88" i="389"/>
  <c r="AG88" i="389" s="1"/>
  <c r="AF79" i="389"/>
  <c r="U79" i="389"/>
  <c r="AI79" i="389" s="1"/>
  <c r="T79" i="389"/>
  <c r="AG79" i="389" s="1"/>
  <c r="AF78" i="389"/>
  <c r="U78" i="389"/>
  <c r="AI78" i="389" s="1"/>
  <c r="T78" i="389"/>
  <c r="AG78" i="389" s="1"/>
  <c r="AF77" i="389"/>
  <c r="U77" i="389"/>
  <c r="AI77" i="389" s="1"/>
  <c r="T77" i="389"/>
  <c r="AG77" i="389" s="1"/>
  <c r="AF76" i="389"/>
  <c r="U76" i="389"/>
  <c r="AI76" i="389" s="1"/>
  <c r="T76" i="389"/>
  <c r="AG76" i="389" s="1"/>
  <c r="AF75" i="389"/>
  <c r="U75" i="389"/>
  <c r="AI75" i="389" s="1"/>
  <c r="T75" i="389"/>
  <c r="AG75" i="389" s="1"/>
  <c r="AF74" i="389"/>
  <c r="U74" i="389"/>
  <c r="AI74" i="389" s="1"/>
  <c r="T74" i="389"/>
  <c r="AG74" i="389" s="1"/>
  <c r="AF73" i="389"/>
  <c r="U73" i="389"/>
  <c r="AI73" i="389" s="1"/>
  <c r="T73" i="389"/>
  <c r="AG73" i="389" s="1"/>
  <c r="AF72" i="389"/>
  <c r="U72" i="389"/>
  <c r="AI72" i="389" s="1"/>
  <c r="T72" i="389"/>
  <c r="AG72" i="389" s="1"/>
  <c r="AF71" i="389"/>
  <c r="U71" i="389"/>
  <c r="AI71" i="389" s="1"/>
  <c r="T71" i="389"/>
  <c r="AG71" i="389" s="1"/>
  <c r="AF70" i="389"/>
  <c r="U70" i="389"/>
  <c r="AI70" i="389" s="1"/>
  <c r="T70" i="389"/>
  <c r="AG70" i="389" s="1"/>
  <c r="AF69" i="389"/>
  <c r="U69" i="389"/>
  <c r="AI69" i="389" s="1"/>
  <c r="T69" i="389"/>
  <c r="AG69" i="389" s="1"/>
  <c r="AF68" i="389"/>
  <c r="U68" i="389"/>
  <c r="AI68" i="389" s="1"/>
  <c r="T68" i="389"/>
  <c r="AG68" i="389" s="1"/>
  <c r="AF67" i="389"/>
  <c r="U67" i="389"/>
  <c r="AI67" i="389" s="1"/>
  <c r="T67" i="389"/>
  <c r="AG67" i="389" s="1"/>
  <c r="AF66" i="389"/>
  <c r="U66" i="389"/>
  <c r="AI66" i="389" s="1"/>
  <c r="T66" i="389"/>
  <c r="AG66" i="389" s="1"/>
  <c r="AF65" i="389"/>
  <c r="U65" i="389"/>
  <c r="AI65" i="389" s="1"/>
  <c r="T65" i="389"/>
  <c r="AG65" i="389" s="1"/>
  <c r="AF64" i="389"/>
  <c r="U64" i="389"/>
  <c r="AI64" i="389" s="1"/>
  <c r="T64" i="389"/>
  <c r="AG64" i="389" s="1"/>
  <c r="AF63" i="389"/>
  <c r="U63" i="389"/>
  <c r="AI63" i="389" s="1"/>
  <c r="T63" i="389"/>
  <c r="AG63" i="389" s="1"/>
  <c r="AF62" i="389"/>
  <c r="U62" i="389"/>
  <c r="AI62" i="389" s="1"/>
  <c r="T62" i="389"/>
  <c r="AG62" i="389" s="1"/>
  <c r="AF61" i="389"/>
  <c r="U61" i="389"/>
  <c r="AI61" i="389" s="1"/>
  <c r="T61" i="389"/>
  <c r="AG61" i="389" s="1"/>
  <c r="AF60" i="389"/>
  <c r="U60" i="389"/>
  <c r="AI60" i="389" s="1"/>
  <c r="T60" i="389"/>
  <c r="AG60" i="389" s="1"/>
  <c r="AF59" i="389"/>
  <c r="U59" i="389"/>
  <c r="AI59" i="389" s="1"/>
  <c r="T59" i="389"/>
  <c r="AG59" i="389" s="1"/>
  <c r="AF58" i="389"/>
  <c r="U58" i="389"/>
  <c r="AI58" i="389" s="1"/>
  <c r="T58" i="389"/>
  <c r="AG58" i="389" s="1"/>
  <c r="AF57" i="389"/>
  <c r="U57" i="389"/>
  <c r="AI57" i="389" s="1"/>
  <c r="T57" i="389"/>
  <c r="AG57" i="389" s="1"/>
  <c r="AF56" i="389"/>
  <c r="U56" i="389"/>
  <c r="AI56" i="389" s="1"/>
  <c r="T56" i="389"/>
  <c r="AG56" i="389" s="1"/>
  <c r="AF55" i="389"/>
  <c r="U55" i="389"/>
  <c r="AI55" i="389" s="1"/>
  <c r="T55" i="389"/>
  <c r="AG55" i="389" s="1"/>
  <c r="AF54" i="389"/>
  <c r="U54" i="389"/>
  <c r="AI54" i="389" s="1"/>
  <c r="T54" i="389"/>
  <c r="AG54" i="389" s="1"/>
  <c r="AF53" i="389"/>
  <c r="U53" i="389"/>
  <c r="AI53" i="389" s="1"/>
  <c r="T53" i="389"/>
  <c r="AG53" i="389" s="1"/>
  <c r="AF52" i="389"/>
  <c r="U52" i="389"/>
  <c r="AI52" i="389" s="1"/>
  <c r="T52" i="389"/>
  <c r="AG52" i="389" s="1"/>
  <c r="AF51" i="389"/>
  <c r="U51" i="389"/>
  <c r="AI51" i="389" s="1"/>
  <c r="T51" i="389"/>
  <c r="AG51" i="389" s="1"/>
  <c r="AF50" i="389"/>
  <c r="U50" i="389"/>
  <c r="AI50" i="389" s="1"/>
  <c r="T50" i="389"/>
  <c r="AG50" i="389" s="1"/>
  <c r="AF49" i="389"/>
  <c r="U49" i="389"/>
  <c r="AI49" i="389" s="1"/>
  <c r="T49" i="389"/>
  <c r="AG49" i="389" s="1"/>
  <c r="AF48" i="389"/>
  <c r="U48" i="389"/>
  <c r="AI48" i="389" s="1"/>
  <c r="T48" i="389"/>
  <c r="AG48" i="389" s="1"/>
  <c r="AF47" i="389"/>
  <c r="U47" i="389"/>
  <c r="AI47" i="389" s="1"/>
  <c r="T47" i="389"/>
  <c r="AG47" i="389" s="1"/>
  <c r="AF46" i="389"/>
  <c r="U46" i="389"/>
  <c r="AI46" i="389" s="1"/>
  <c r="T46" i="389"/>
  <c r="AG46" i="389" s="1"/>
  <c r="AF45" i="389"/>
  <c r="U45" i="389"/>
  <c r="AI45" i="389" s="1"/>
  <c r="T45" i="389"/>
  <c r="AG45" i="389" s="1"/>
  <c r="AF44" i="389"/>
  <c r="U44" i="389"/>
  <c r="AI44" i="389" s="1"/>
  <c r="T44" i="389"/>
  <c r="AG44" i="389" s="1"/>
  <c r="AF43" i="389"/>
  <c r="U43" i="389"/>
  <c r="AI43" i="389" s="1"/>
  <c r="T43" i="389"/>
  <c r="AG43" i="389" s="1"/>
  <c r="AF42" i="389"/>
  <c r="U42" i="389"/>
  <c r="AI42" i="389" s="1"/>
  <c r="T42" i="389"/>
  <c r="AG42" i="389" s="1"/>
  <c r="AF41" i="389"/>
  <c r="U41" i="389"/>
  <c r="AI41" i="389" s="1"/>
  <c r="T41" i="389"/>
  <c r="AG41" i="389" s="1"/>
  <c r="AF40" i="389"/>
  <c r="U40" i="389"/>
  <c r="AI40" i="389" s="1"/>
  <c r="T40" i="389"/>
  <c r="AG40" i="389" s="1"/>
  <c r="AF39" i="389"/>
  <c r="U39" i="389"/>
  <c r="AI39" i="389" s="1"/>
  <c r="T39" i="389"/>
  <c r="AG39" i="389" s="1"/>
  <c r="AF38" i="389"/>
  <c r="U38" i="389"/>
  <c r="AI38" i="389" s="1"/>
  <c r="T38" i="389"/>
  <c r="AG38" i="389" s="1"/>
  <c r="AF37" i="389"/>
  <c r="U37" i="389"/>
  <c r="AI37" i="389" s="1"/>
  <c r="T37" i="389"/>
  <c r="AG37" i="389" s="1"/>
  <c r="AF36" i="389"/>
  <c r="U36" i="389"/>
  <c r="AI36" i="389" s="1"/>
  <c r="T36" i="389"/>
  <c r="AG36" i="389" s="1"/>
  <c r="AF35" i="389"/>
  <c r="U35" i="389"/>
  <c r="AI35" i="389" s="1"/>
  <c r="T35" i="389"/>
  <c r="AG35" i="389" s="1"/>
  <c r="AF34" i="389"/>
  <c r="U34" i="389"/>
  <c r="AI34" i="389" s="1"/>
  <c r="T34" i="389"/>
  <c r="AG34" i="389" s="1"/>
  <c r="AF33" i="389"/>
  <c r="U33" i="389"/>
  <c r="AI33" i="389" s="1"/>
  <c r="T33" i="389"/>
  <c r="AG33" i="389" s="1"/>
  <c r="AF32" i="389"/>
  <c r="U32" i="389"/>
  <c r="AI32" i="389" s="1"/>
  <c r="T32" i="389"/>
  <c r="AG32" i="389" s="1"/>
  <c r="AF31" i="389"/>
  <c r="U31" i="389"/>
  <c r="AI31" i="389" s="1"/>
  <c r="T31" i="389"/>
  <c r="AG31" i="389" s="1"/>
  <c r="AF30" i="389"/>
  <c r="U30" i="389"/>
  <c r="AI30" i="389" s="1"/>
  <c r="T30" i="389"/>
  <c r="AG30" i="389" s="1"/>
  <c r="AF29" i="389"/>
  <c r="U29" i="389"/>
  <c r="AI29" i="389" s="1"/>
  <c r="T29" i="389"/>
  <c r="AG29" i="389" s="1"/>
  <c r="AF28" i="389"/>
  <c r="U28" i="389"/>
  <c r="AI28" i="389" s="1"/>
  <c r="T28" i="389"/>
  <c r="AG28" i="389" s="1"/>
  <c r="AF27" i="389"/>
  <c r="U27" i="389"/>
  <c r="AI27" i="389" s="1"/>
  <c r="T27" i="389"/>
  <c r="AG27" i="389" s="1"/>
  <c r="AF26" i="389"/>
  <c r="U26" i="389"/>
  <c r="AI26" i="389" s="1"/>
  <c r="T26" i="389"/>
  <c r="AG26" i="389" s="1"/>
  <c r="AF25" i="389"/>
  <c r="U25" i="389"/>
  <c r="AI25" i="389" s="1"/>
  <c r="T25" i="389"/>
  <c r="AG25" i="389" s="1"/>
  <c r="AF24" i="389"/>
  <c r="U24" i="389"/>
  <c r="AI24" i="389" s="1"/>
  <c r="T24" i="389"/>
  <c r="AG24" i="389" s="1"/>
  <c r="AF23" i="389"/>
  <c r="U23" i="389"/>
  <c r="AI23" i="389" s="1"/>
  <c r="T23" i="389"/>
  <c r="AG23" i="389" s="1"/>
  <c r="AF22" i="389"/>
  <c r="U22" i="389"/>
  <c r="AI22" i="389" s="1"/>
  <c r="T22" i="389"/>
  <c r="AG22" i="389" s="1"/>
  <c r="AF21" i="389"/>
  <c r="U21" i="389"/>
  <c r="AI21" i="389" s="1"/>
  <c r="T21" i="389"/>
  <c r="AG21" i="389" s="1"/>
  <c r="AF20" i="389"/>
  <c r="U20" i="389"/>
  <c r="AI20" i="389" s="1"/>
  <c r="T20" i="389"/>
  <c r="AG20" i="389" s="1"/>
  <c r="AF19" i="389"/>
  <c r="U19" i="389"/>
  <c r="AI19" i="389" s="1"/>
  <c r="T19" i="389"/>
  <c r="AG19" i="389" s="1"/>
  <c r="AF18" i="389"/>
  <c r="U18" i="389"/>
  <c r="AI18" i="389" s="1"/>
  <c r="T18" i="389"/>
  <c r="AG18" i="389" s="1"/>
  <c r="AF17" i="389"/>
  <c r="U17" i="389"/>
  <c r="AI17" i="389" s="1"/>
  <c r="T17" i="389"/>
  <c r="AG17" i="389" s="1"/>
  <c r="AF16" i="389"/>
  <c r="U16" i="389"/>
  <c r="AI16" i="389" s="1"/>
  <c r="T16" i="389"/>
  <c r="AG16" i="389" s="1"/>
  <c r="AF13" i="389"/>
  <c r="U13" i="389"/>
  <c r="AI13" i="389" s="1"/>
  <c r="T13" i="389"/>
  <c r="AG13" i="389" s="1"/>
  <c r="AF12" i="389"/>
  <c r="U12" i="389"/>
  <c r="AI12" i="389" s="1"/>
  <c r="T12" i="389"/>
  <c r="AG12" i="389" s="1"/>
  <c r="AF11" i="389"/>
  <c r="U11" i="389"/>
  <c r="AI11" i="389" s="1"/>
  <c r="T11" i="389"/>
  <c r="AG11" i="389" s="1"/>
  <c r="AF76" i="388"/>
  <c r="V76" i="388"/>
  <c r="U76" i="388"/>
  <c r="AI76" i="388" s="1"/>
  <c r="AJ76" i="388" s="1"/>
  <c r="T76" i="388"/>
  <c r="AG76" i="388" s="1"/>
  <c r="AF75" i="388"/>
  <c r="V75" i="388"/>
  <c r="U75" i="388"/>
  <c r="AI75" i="388" s="1"/>
  <c r="AJ75" i="388" s="1"/>
  <c r="T75" i="388"/>
  <c r="AG75" i="388" s="1"/>
  <c r="AF74" i="388"/>
  <c r="V74" i="388"/>
  <c r="U74" i="388"/>
  <c r="AI74" i="388" s="1"/>
  <c r="AJ74" i="388" s="1"/>
  <c r="T74" i="388"/>
  <c r="AG74" i="388" s="1"/>
  <c r="AF73" i="388"/>
  <c r="V73" i="388"/>
  <c r="U73" i="388"/>
  <c r="AI73" i="388" s="1"/>
  <c r="AJ73" i="388" s="1"/>
  <c r="T73" i="388"/>
  <c r="AG73" i="388" s="1"/>
  <c r="AF72" i="388"/>
  <c r="V72" i="388"/>
  <c r="U72" i="388"/>
  <c r="AI72" i="388" s="1"/>
  <c r="AJ72" i="388" s="1"/>
  <c r="T72" i="388"/>
  <c r="AG72" i="388" s="1"/>
  <c r="AF71" i="388"/>
  <c r="V71" i="388"/>
  <c r="U71" i="388"/>
  <c r="AI71" i="388" s="1"/>
  <c r="AJ71" i="388" s="1"/>
  <c r="T71" i="388"/>
  <c r="AG71" i="388" s="1"/>
  <c r="AF70" i="388"/>
  <c r="V70" i="388"/>
  <c r="U70" i="388"/>
  <c r="AI70" i="388" s="1"/>
  <c r="AJ70" i="388" s="1"/>
  <c r="T70" i="388"/>
  <c r="AG70" i="388" s="1"/>
  <c r="AF69" i="388"/>
  <c r="V69" i="388"/>
  <c r="U69" i="388"/>
  <c r="AI69" i="388" s="1"/>
  <c r="AJ69" i="388" s="1"/>
  <c r="T69" i="388"/>
  <c r="AG69" i="388" s="1"/>
  <c r="AF68" i="388"/>
  <c r="V68" i="388"/>
  <c r="U68" i="388"/>
  <c r="AI68" i="388" s="1"/>
  <c r="AJ68" i="388" s="1"/>
  <c r="T68" i="388"/>
  <c r="AG68" i="388" s="1"/>
  <c r="AF67" i="388"/>
  <c r="V67" i="388"/>
  <c r="U67" i="388"/>
  <c r="AI67" i="388" s="1"/>
  <c r="AJ67" i="388" s="1"/>
  <c r="T67" i="388"/>
  <c r="AG67" i="388" s="1"/>
  <c r="AF66" i="388"/>
  <c r="V66" i="388"/>
  <c r="U66" i="388"/>
  <c r="AI66" i="388" s="1"/>
  <c r="AJ66" i="388" s="1"/>
  <c r="T66" i="388"/>
  <c r="AG66" i="388" s="1"/>
  <c r="AF65" i="388"/>
  <c r="V65" i="388"/>
  <c r="U65" i="388"/>
  <c r="AI65" i="388" s="1"/>
  <c r="AJ65" i="388" s="1"/>
  <c r="T65" i="388"/>
  <c r="AG65" i="388" s="1"/>
  <c r="AF64" i="388"/>
  <c r="V64" i="388"/>
  <c r="U64" i="388"/>
  <c r="AI64" i="388" s="1"/>
  <c r="AJ64" i="388" s="1"/>
  <c r="T64" i="388"/>
  <c r="AG64" i="388" s="1"/>
  <c r="AF63" i="388"/>
  <c r="V63" i="388"/>
  <c r="U63" i="388"/>
  <c r="AI63" i="388" s="1"/>
  <c r="AJ63" i="388" s="1"/>
  <c r="T63" i="388"/>
  <c r="AG63" i="388" s="1"/>
  <c r="AF62" i="388"/>
  <c r="V62" i="388"/>
  <c r="U62" i="388"/>
  <c r="AI62" i="388" s="1"/>
  <c r="AJ62" i="388" s="1"/>
  <c r="T62" i="388"/>
  <c r="AG62" i="388" s="1"/>
  <c r="AF61" i="388"/>
  <c r="V61" i="388"/>
  <c r="U61" i="388"/>
  <c r="AI61" i="388" s="1"/>
  <c r="AJ61" i="388" s="1"/>
  <c r="T61" i="388"/>
  <c r="AG61" i="388" s="1"/>
  <c r="AF60" i="388"/>
  <c r="V60" i="388"/>
  <c r="U60" i="388"/>
  <c r="AI60" i="388" s="1"/>
  <c r="AJ60" i="388" s="1"/>
  <c r="T60" i="388"/>
  <c r="AG60" i="388" s="1"/>
  <c r="AF59" i="388"/>
  <c r="V59" i="388"/>
  <c r="U59" i="388"/>
  <c r="AI59" i="388" s="1"/>
  <c r="AJ59" i="388" s="1"/>
  <c r="T59" i="388"/>
  <c r="AG59" i="388" s="1"/>
  <c r="AF58" i="388"/>
  <c r="V58" i="388"/>
  <c r="U58" i="388"/>
  <c r="AI58" i="388" s="1"/>
  <c r="AJ58" i="388" s="1"/>
  <c r="T58" i="388"/>
  <c r="AG58" i="388" s="1"/>
  <c r="AF57" i="388"/>
  <c r="V57" i="388"/>
  <c r="U57" i="388"/>
  <c r="AI57" i="388" s="1"/>
  <c r="AJ57" i="388" s="1"/>
  <c r="T57" i="388"/>
  <c r="AG57" i="388" s="1"/>
  <c r="AF56" i="388"/>
  <c r="V56" i="388"/>
  <c r="U56" i="388"/>
  <c r="AI56" i="388" s="1"/>
  <c r="AJ56" i="388" s="1"/>
  <c r="T56" i="388"/>
  <c r="AG56" i="388" s="1"/>
  <c r="AF55" i="388"/>
  <c r="V55" i="388"/>
  <c r="U55" i="388"/>
  <c r="AI55" i="388" s="1"/>
  <c r="AJ55" i="388" s="1"/>
  <c r="T55" i="388"/>
  <c r="AG55" i="388" s="1"/>
  <c r="AF54" i="388"/>
  <c r="V54" i="388"/>
  <c r="U54" i="388"/>
  <c r="AI54" i="388" s="1"/>
  <c r="AJ54" i="388" s="1"/>
  <c r="T54" i="388"/>
  <c r="AG54" i="388" s="1"/>
  <c r="AF53" i="388"/>
  <c r="V53" i="388"/>
  <c r="U53" i="388"/>
  <c r="AI53" i="388" s="1"/>
  <c r="AJ53" i="388" s="1"/>
  <c r="T53" i="388"/>
  <c r="AG53" i="388" s="1"/>
  <c r="AF52" i="388"/>
  <c r="V52" i="388"/>
  <c r="U52" i="388"/>
  <c r="AI52" i="388" s="1"/>
  <c r="AJ52" i="388" s="1"/>
  <c r="T52" i="388"/>
  <c r="AG52" i="388" s="1"/>
  <c r="AF51" i="388"/>
  <c r="V51" i="388"/>
  <c r="U51" i="388"/>
  <c r="AI51" i="388" s="1"/>
  <c r="AJ51" i="388" s="1"/>
  <c r="T51" i="388"/>
  <c r="AG51" i="388" s="1"/>
  <c r="AF50" i="388"/>
  <c r="V50" i="388"/>
  <c r="U50" i="388"/>
  <c r="AI50" i="388" s="1"/>
  <c r="AJ50" i="388" s="1"/>
  <c r="T50" i="388"/>
  <c r="AG50" i="388" s="1"/>
  <c r="AF49" i="388"/>
  <c r="V49" i="388"/>
  <c r="U49" i="388"/>
  <c r="AI49" i="388" s="1"/>
  <c r="AJ49" i="388" s="1"/>
  <c r="T49" i="388"/>
  <c r="AG49" i="388" s="1"/>
  <c r="AF48" i="388"/>
  <c r="V48" i="388"/>
  <c r="U48" i="388"/>
  <c r="AI48" i="388" s="1"/>
  <c r="AJ48" i="388" s="1"/>
  <c r="T48" i="388"/>
  <c r="AG48" i="388" s="1"/>
  <c r="AF47" i="388"/>
  <c r="V47" i="388"/>
  <c r="U47" i="388"/>
  <c r="AI47" i="388" s="1"/>
  <c r="AJ47" i="388" s="1"/>
  <c r="T47" i="388"/>
  <c r="AG47" i="388" s="1"/>
  <c r="AF46" i="388"/>
  <c r="V46" i="388"/>
  <c r="U46" i="388"/>
  <c r="AI46" i="388" s="1"/>
  <c r="AJ46" i="388" s="1"/>
  <c r="T46" i="388"/>
  <c r="AG46" i="388" s="1"/>
  <c r="AF45" i="388"/>
  <c r="V45" i="388"/>
  <c r="U45" i="388"/>
  <c r="AI45" i="388" s="1"/>
  <c r="AJ45" i="388" s="1"/>
  <c r="T45" i="388"/>
  <c r="AG45" i="388" s="1"/>
  <c r="AF44" i="388"/>
  <c r="V44" i="388"/>
  <c r="U44" i="388"/>
  <c r="AI44" i="388" s="1"/>
  <c r="AJ44" i="388" s="1"/>
  <c r="T44" i="388"/>
  <c r="AG44" i="388" s="1"/>
  <c r="AF43" i="388"/>
  <c r="V43" i="388"/>
  <c r="U43" i="388"/>
  <c r="AI43" i="388" s="1"/>
  <c r="AJ43" i="388" s="1"/>
  <c r="T43" i="388"/>
  <c r="AG43" i="388" s="1"/>
  <c r="AF42" i="388"/>
  <c r="V42" i="388"/>
  <c r="U42" i="388"/>
  <c r="AI42" i="388" s="1"/>
  <c r="AJ42" i="388" s="1"/>
  <c r="T42" i="388"/>
  <c r="AG42" i="388" s="1"/>
  <c r="AF41" i="388"/>
  <c r="V41" i="388"/>
  <c r="U41" i="388"/>
  <c r="AI41" i="388" s="1"/>
  <c r="AJ41" i="388" s="1"/>
  <c r="T41" i="388"/>
  <c r="AG41" i="388" s="1"/>
  <c r="AF40" i="388"/>
  <c r="V40" i="388"/>
  <c r="U40" i="388"/>
  <c r="AI40" i="388" s="1"/>
  <c r="AJ40" i="388" s="1"/>
  <c r="T40" i="388"/>
  <c r="AG40" i="388" s="1"/>
  <c r="AF39" i="388"/>
  <c r="V39" i="388"/>
  <c r="U39" i="388"/>
  <c r="AI39" i="388" s="1"/>
  <c r="AJ39" i="388" s="1"/>
  <c r="T39" i="388"/>
  <c r="AG39" i="388" s="1"/>
  <c r="AF38" i="388"/>
  <c r="V38" i="388"/>
  <c r="U38" i="388"/>
  <c r="AI38" i="388" s="1"/>
  <c r="AJ38" i="388" s="1"/>
  <c r="T38" i="388"/>
  <c r="AG38" i="388" s="1"/>
  <c r="AF37" i="388"/>
  <c r="V37" i="388"/>
  <c r="U37" i="388"/>
  <c r="AI37" i="388" s="1"/>
  <c r="AJ37" i="388" s="1"/>
  <c r="T37" i="388"/>
  <c r="AG37" i="388" s="1"/>
  <c r="AF36" i="388"/>
  <c r="V36" i="388"/>
  <c r="U36" i="388"/>
  <c r="AI36" i="388" s="1"/>
  <c r="AJ36" i="388" s="1"/>
  <c r="T36" i="388"/>
  <c r="AG36" i="388" s="1"/>
  <c r="AF35" i="388"/>
  <c r="V35" i="388"/>
  <c r="U35" i="388"/>
  <c r="AI35" i="388" s="1"/>
  <c r="AJ35" i="388" s="1"/>
  <c r="T35" i="388"/>
  <c r="AG35" i="388" s="1"/>
  <c r="AF34" i="388"/>
  <c r="V34" i="388"/>
  <c r="U34" i="388"/>
  <c r="AI34" i="388" s="1"/>
  <c r="AJ34" i="388" s="1"/>
  <c r="T34" i="388"/>
  <c r="AG34" i="388" s="1"/>
  <c r="AF33" i="388"/>
  <c r="V33" i="388"/>
  <c r="U33" i="388"/>
  <c r="AI33" i="388" s="1"/>
  <c r="AJ33" i="388" s="1"/>
  <c r="T33" i="388"/>
  <c r="AG33" i="388" s="1"/>
  <c r="AF32" i="388"/>
  <c r="V32" i="388"/>
  <c r="U32" i="388"/>
  <c r="AI32" i="388" s="1"/>
  <c r="AJ32" i="388" s="1"/>
  <c r="T32" i="388"/>
  <c r="AG32" i="388" s="1"/>
  <c r="AF31" i="388"/>
  <c r="V31" i="388"/>
  <c r="U31" i="388"/>
  <c r="AI31" i="388" s="1"/>
  <c r="AJ31" i="388" s="1"/>
  <c r="T31" i="388"/>
  <c r="AG31" i="388" s="1"/>
  <c r="AF30" i="388"/>
  <c r="V30" i="388"/>
  <c r="U30" i="388"/>
  <c r="AI30" i="388" s="1"/>
  <c r="AJ30" i="388" s="1"/>
  <c r="T30" i="388"/>
  <c r="AG30" i="388" s="1"/>
  <c r="AF29" i="388"/>
  <c r="V29" i="388"/>
  <c r="U29" i="388"/>
  <c r="AI29" i="388" s="1"/>
  <c r="AJ29" i="388" s="1"/>
  <c r="T29" i="388"/>
  <c r="AG29" i="388" s="1"/>
  <c r="AF28" i="388"/>
  <c r="V28" i="388"/>
  <c r="U28" i="388"/>
  <c r="AI28" i="388" s="1"/>
  <c r="AJ28" i="388" s="1"/>
  <c r="T28" i="388"/>
  <c r="AG28" i="388" s="1"/>
  <c r="AF27" i="388"/>
  <c r="V27" i="388"/>
  <c r="U27" i="388"/>
  <c r="AI27" i="388" s="1"/>
  <c r="AJ27" i="388" s="1"/>
  <c r="T27" i="388"/>
  <c r="AG27" i="388" s="1"/>
  <c r="AF26" i="388"/>
  <c r="V26" i="388"/>
  <c r="U26" i="388"/>
  <c r="AI26" i="388" s="1"/>
  <c r="AJ26" i="388" s="1"/>
  <c r="T26" i="388"/>
  <c r="AG26" i="388" s="1"/>
  <c r="AF25" i="388"/>
  <c r="V25" i="388"/>
  <c r="U25" i="388"/>
  <c r="AI25" i="388" s="1"/>
  <c r="AJ25" i="388" s="1"/>
  <c r="T25" i="388"/>
  <c r="AG25" i="388" s="1"/>
  <c r="AF24" i="388"/>
  <c r="V24" i="388"/>
  <c r="U24" i="388"/>
  <c r="AI24" i="388" s="1"/>
  <c r="AJ24" i="388" s="1"/>
  <c r="T24" i="388"/>
  <c r="AG24" i="388" s="1"/>
  <c r="AF23" i="388"/>
  <c r="V23" i="388"/>
  <c r="U23" i="388"/>
  <c r="AI23" i="388" s="1"/>
  <c r="AJ23" i="388" s="1"/>
  <c r="T23" i="388"/>
  <c r="AG23" i="388" s="1"/>
  <c r="AF22" i="388"/>
  <c r="V22" i="388"/>
  <c r="U22" i="388"/>
  <c r="AI22" i="388" s="1"/>
  <c r="AJ22" i="388" s="1"/>
  <c r="T22" i="388"/>
  <c r="AG22" i="388" s="1"/>
  <c r="AF21" i="388"/>
  <c r="V21" i="388"/>
  <c r="U21" i="388"/>
  <c r="AI21" i="388" s="1"/>
  <c r="AJ21" i="388" s="1"/>
  <c r="T21" i="388"/>
  <c r="AG21" i="388" s="1"/>
  <c r="AF20" i="388"/>
  <c r="V20" i="388"/>
  <c r="U20" i="388"/>
  <c r="AI20" i="388" s="1"/>
  <c r="AJ20" i="388" s="1"/>
  <c r="T20" i="388"/>
  <c r="AG20" i="388" s="1"/>
  <c r="AF19" i="388"/>
  <c r="V19" i="388"/>
  <c r="U19" i="388"/>
  <c r="AI19" i="388" s="1"/>
  <c r="AJ19" i="388" s="1"/>
  <c r="T19" i="388"/>
  <c r="AG19" i="388" s="1"/>
  <c r="AF18" i="388"/>
  <c r="V18" i="388"/>
  <c r="U18" i="388"/>
  <c r="AI18" i="388" s="1"/>
  <c r="AJ18" i="388" s="1"/>
  <c r="T18" i="388"/>
  <c r="AG18" i="388" s="1"/>
  <c r="AF17" i="388"/>
  <c r="V17" i="388"/>
  <c r="U17" i="388"/>
  <c r="AI17" i="388" s="1"/>
  <c r="AJ17" i="388" s="1"/>
  <c r="T17" i="388"/>
  <c r="AG17" i="388" s="1"/>
  <c r="AF16" i="388"/>
  <c r="V16" i="388"/>
  <c r="U16" i="388"/>
  <c r="AI16" i="388" s="1"/>
  <c r="AJ16" i="388" s="1"/>
  <c r="T16" i="388"/>
  <c r="AG16" i="388" s="1"/>
  <c r="AF15" i="388"/>
  <c r="V15" i="388"/>
  <c r="U15" i="388"/>
  <c r="AI15" i="388" s="1"/>
  <c r="AJ15" i="388" s="1"/>
  <c r="T15" i="388"/>
  <c r="AG15" i="388" s="1"/>
  <c r="AF14" i="388"/>
  <c r="V14" i="388"/>
  <c r="U14" i="388"/>
  <c r="AI14" i="388" s="1"/>
  <c r="AJ14" i="388" s="1"/>
  <c r="T14" i="388"/>
  <c r="AG14" i="388" s="1"/>
  <c r="AF13" i="388"/>
  <c r="V13" i="388"/>
  <c r="U13" i="388"/>
  <c r="AI13" i="388" s="1"/>
  <c r="AJ13" i="388" s="1"/>
  <c r="T13" i="388"/>
  <c r="AG13" i="388" s="1"/>
  <c r="AF12" i="388"/>
  <c r="V12" i="388"/>
  <c r="U12" i="388"/>
  <c r="T12" i="388"/>
  <c r="AF11" i="388"/>
  <c r="V11" i="388"/>
  <c r="U11" i="388"/>
  <c r="T11" i="388"/>
  <c r="AF10" i="388"/>
  <c r="V10" i="388"/>
  <c r="U10" i="388"/>
  <c r="T10" i="388"/>
  <c r="AF88" i="387"/>
  <c r="U88" i="387"/>
  <c r="AI88" i="387" s="1"/>
  <c r="T88" i="387"/>
  <c r="AG88" i="387" s="1"/>
  <c r="U87" i="387"/>
  <c r="T87" i="387"/>
  <c r="AL86" i="387"/>
  <c r="V86" i="387"/>
  <c r="U86" i="387"/>
  <c r="T86" i="387"/>
  <c r="AF85" i="387"/>
  <c r="U85" i="387"/>
  <c r="AI85" i="387" s="1"/>
  <c r="T85" i="387"/>
  <c r="AG85" i="387" s="1"/>
  <c r="AF84" i="387"/>
  <c r="U84" i="387"/>
  <c r="AI84" i="387" s="1"/>
  <c r="T84" i="387"/>
  <c r="AG84" i="387" s="1"/>
  <c r="AF83" i="387"/>
  <c r="U83" i="387"/>
  <c r="AI83" i="387" s="1"/>
  <c r="T83" i="387"/>
  <c r="AG83" i="387" s="1"/>
  <c r="AF82" i="387"/>
  <c r="V82" i="387"/>
  <c r="U82" i="387"/>
  <c r="T82" i="387"/>
  <c r="AG82" i="387" s="1"/>
  <c r="AF81" i="387"/>
  <c r="U81" i="387"/>
  <c r="AI81" i="387" s="1"/>
  <c r="T81" i="387"/>
  <c r="AG81" i="387" s="1"/>
  <c r="AF80" i="387"/>
  <c r="U80" i="387"/>
  <c r="AI80" i="387" s="1"/>
  <c r="T80" i="387"/>
  <c r="AG80" i="387" s="1"/>
  <c r="AF79" i="387"/>
  <c r="V79" i="387"/>
  <c r="U79" i="387"/>
  <c r="T79" i="387"/>
  <c r="AG79" i="387" s="1"/>
  <c r="AF78" i="387"/>
  <c r="V78" i="387"/>
  <c r="U78" i="387"/>
  <c r="AI78" i="387" s="1"/>
  <c r="AJ78" i="387" s="1"/>
  <c r="T78" i="387"/>
  <c r="AG78" i="387" s="1"/>
  <c r="AF77" i="387"/>
  <c r="U77" i="387"/>
  <c r="AI77" i="387" s="1"/>
  <c r="T77" i="387"/>
  <c r="AG77" i="387" s="1"/>
  <c r="AF76" i="387"/>
  <c r="U76" i="387"/>
  <c r="AI76" i="387" s="1"/>
  <c r="T76" i="387"/>
  <c r="AG76" i="387" s="1"/>
  <c r="AF75" i="387"/>
  <c r="U75" i="387"/>
  <c r="AI75" i="387" s="1"/>
  <c r="T75" i="387"/>
  <c r="AG75" i="387" s="1"/>
  <c r="AF74" i="387"/>
  <c r="U74" i="387"/>
  <c r="AI74" i="387" s="1"/>
  <c r="T74" i="387"/>
  <c r="AG74" i="387" s="1"/>
  <c r="AF73" i="387"/>
  <c r="V73" i="387"/>
  <c r="U73" i="387"/>
  <c r="T73" i="387"/>
  <c r="AF70" i="387"/>
  <c r="V70" i="387"/>
  <c r="U70" i="387"/>
  <c r="AI70" i="387" s="1"/>
  <c r="AJ70" i="387" s="1"/>
  <c r="T70" i="387"/>
  <c r="AG70" i="387" s="1"/>
  <c r="AF69" i="387"/>
  <c r="V69" i="387"/>
  <c r="U69" i="387"/>
  <c r="AI69" i="387" s="1"/>
  <c r="AJ69" i="387" s="1"/>
  <c r="T69" i="387"/>
  <c r="AG69" i="387" s="1"/>
  <c r="AF68" i="387"/>
  <c r="V68" i="387"/>
  <c r="U68" i="387"/>
  <c r="AI68" i="387" s="1"/>
  <c r="AJ68" i="387" s="1"/>
  <c r="T68" i="387"/>
  <c r="AG68" i="387" s="1"/>
  <c r="AF67" i="387"/>
  <c r="V67" i="387"/>
  <c r="U67" i="387"/>
  <c r="AI67" i="387" s="1"/>
  <c r="AJ67" i="387" s="1"/>
  <c r="T67" i="387"/>
  <c r="AG67" i="387" s="1"/>
  <c r="AF66" i="387"/>
  <c r="V66" i="387"/>
  <c r="U66" i="387"/>
  <c r="AI66" i="387" s="1"/>
  <c r="AJ66" i="387" s="1"/>
  <c r="T66" i="387"/>
  <c r="AG66" i="387" s="1"/>
  <c r="AF65" i="387"/>
  <c r="V65" i="387"/>
  <c r="U65" i="387"/>
  <c r="AI65" i="387" s="1"/>
  <c r="AJ65" i="387" s="1"/>
  <c r="T65" i="387"/>
  <c r="AG65" i="387" s="1"/>
  <c r="AF64" i="387"/>
  <c r="V64" i="387"/>
  <c r="U64" i="387"/>
  <c r="AI64" i="387" s="1"/>
  <c r="AJ64" i="387" s="1"/>
  <c r="T64" i="387"/>
  <c r="AG64" i="387" s="1"/>
  <c r="AF63" i="387"/>
  <c r="V63" i="387"/>
  <c r="U63" i="387"/>
  <c r="AI63" i="387" s="1"/>
  <c r="AJ63" i="387" s="1"/>
  <c r="T63" i="387"/>
  <c r="AG63" i="387" s="1"/>
  <c r="AF62" i="387"/>
  <c r="V62" i="387"/>
  <c r="U62" i="387"/>
  <c r="AI62" i="387" s="1"/>
  <c r="AJ62" i="387" s="1"/>
  <c r="T62" i="387"/>
  <c r="AG62" i="387" s="1"/>
  <c r="AF61" i="387"/>
  <c r="V61" i="387"/>
  <c r="U61" i="387"/>
  <c r="AI61" i="387" s="1"/>
  <c r="AJ61" i="387" s="1"/>
  <c r="T61" i="387"/>
  <c r="AG61" i="387" s="1"/>
  <c r="AF60" i="387"/>
  <c r="V60" i="387"/>
  <c r="U60" i="387"/>
  <c r="AI60" i="387" s="1"/>
  <c r="AJ60" i="387" s="1"/>
  <c r="T60" i="387"/>
  <c r="AG60" i="387" s="1"/>
  <c r="AF59" i="387"/>
  <c r="V59" i="387"/>
  <c r="U59" i="387"/>
  <c r="AI59" i="387" s="1"/>
  <c r="AJ59" i="387" s="1"/>
  <c r="T59" i="387"/>
  <c r="AG59" i="387" s="1"/>
  <c r="AF58" i="387"/>
  <c r="V58" i="387"/>
  <c r="U58" i="387"/>
  <c r="AI58" i="387" s="1"/>
  <c r="AJ58" i="387" s="1"/>
  <c r="T58" i="387"/>
  <c r="AG58" i="387" s="1"/>
  <c r="AF57" i="387"/>
  <c r="V57" i="387"/>
  <c r="U57" i="387"/>
  <c r="AI57" i="387" s="1"/>
  <c r="AJ57" i="387" s="1"/>
  <c r="T57" i="387"/>
  <c r="AG57" i="387" s="1"/>
  <c r="AF56" i="387"/>
  <c r="V56" i="387"/>
  <c r="U56" i="387"/>
  <c r="AI56" i="387" s="1"/>
  <c r="AJ56" i="387" s="1"/>
  <c r="T56" i="387"/>
  <c r="AG56" i="387" s="1"/>
  <c r="AF55" i="387"/>
  <c r="V55" i="387"/>
  <c r="U55" i="387"/>
  <c r="AI55" i="387" s="1"/>
  <c r="AJ55" i="387" s="1"/>
  <c r="T55" i="387"/>
  <c r="AG55" i="387" s="1"/>
  <c r="AF54" i="387"/>
  <c r="V54" i="387"/>
  <c r="U54" i="387"/>
  <c r="AI54" i="387" s="1"/>
  <c r="AJ54" i="387" s="1"/>
  <c r="T54" i="387"/>
  <c r="AG54" i="387" s="1"/>
  <c r="AF53" i="387"/>
  <c r="V53" i="387"/>
  <c r="U53" i="387"/>
  <c r="AI53" i="387" s="1"/>
  <c r="AJ53" i="387" s="1"/>
  <c r="T53" i="387"/>
  <c r="AG53" i="387" s="1"/>
  <c r="AF52" i="387"/>
  <c r="V52" i="387"/>
  <c r="U52" i="387"/>
  <c r="AI52" i="387" s="1"/>
  <c r="AJ52" i="387" s="1"/>
  <c r="T52" i="387"/>
  <c r="AG52" i="387" s="1"/>
  <c r="AF51" i="387"/>
  <c r="V51" i="387"/>
  <c r="U51" i="387"/>
  <c r="AI51" i="387" s="1"/>
  <c r="AJ51" i="387" s="1"/>
  <c r="T51" i="387"/>
  <c r="AG51" i="387" s="1"/>
  <c r="AF50" i="387"/>
  <c r="V50" i="387"/>
  <c r="U50" i="387"/>
  <c r="AI50" i="387" s="1"/>
  <c r="AJ50" i="387" s="1"/>
  <c r="T50" i="387"/>
  <c r="AG50" i="387" s="1"/>
  <c r="AF49" i="387"/>
  <c r="V49" i="387"/>
  <c r="U49" i="387"/>
  <c r="AI49" i="387" s="1"/>
  <c r="AJ49" i="387" s="1"/>
  <c r="T49" i="387"/>
  <c r="AG49" i="387" s="1"/>
  <c r="AF48" i="387"/>
  <c r="V48" i="387"/>
  <c r="U48" i="387"/>
  <c r="AI48" i="387" s="1"/>
  <c r="AJ48" i="387" s="1"/>
  <c r="T48" i="387"/>
  <c r="AG48" i="387" s="1"/>
  <c r="AF47" i="387"/>
  <c r="V47" i="387"/>
  <c r="U47" i="387"/>
  <c r="AI47" i="387" s="1"/>
  <c r="AJ47" i="387" s="1"/>
  <c r="T47" i="387"/>
  <c r="AG47" i="387" s="1"/>
  <c r="AF46" i="387"/>
  <c r="V46" i="387"/>
  <c r="U46" i="387"/>
  <c r="AI46" i="387" s="1"/>
  <c r="AJ46" i="387" s="1"/>
  <c r="T46" i="387"/>
  <c r="AG46" i="387" s="1"/>
  <c r="AF45" i="387"/>
  <c r="V45" i="387"/>
  <c r="U45" i="387"/>
  <c r="AI45" i="387" s="1"/>
  <c r="AJ45" i="387" s="1"/>
  <c r="T45" i="387"/>
  <c r="AG45" i="387" s="1"/>
  <c r="AF44" i="387"/>
  <c r="V44" i="387"/>
  <c r="U44" i="387"/>
  <c r="AI44" i="387" s="1"/>
  <c r="AJ44" i="387" s="1"/>
  <c r="T44" i="387"/>
  <c r="AG44" i="387" s="1"/>
  <c r="AF43" i="387"/>
  <c r="V43" i="387"/>
  <c r="U43" i="387"/>
  <c r="AI43" i="387" s="1"/>
  <c r="AJ43" i="387" s="1"/>
  <c r="T43" i="387"/>
  <c r="AG43" i="387" s="1"/>
  <c r="AF42" i="387"/>
  <c r="V42" i="387"/>
  <c r="U42" i="387"/>
  <c r="AI42" i="387" s="1"/>
  <c r="AJ42" i="387" s="1"/>
  <c r="T42" i="387"/>
  <c r="AG42" i="387" s="1"/>
  <c r="AF41" i="387"/>
  <c r="V41" i="387"/>
  <c r="U41" i="387"/>
  <c r="AI41" i="387" s="1"/>
  <c r="AJ41" i="387" s="1"/>
  <c r="T41" i="387"/>
  <c r="AG41" i="387" s="1"/>
  <c r="AF40" i="387"/>
  <c r="V40" i="387"/>
  <c r="U40" i="387"/>
  <c r="AI40" i="387" s="1"/>
  <c r="AJ40" i="387" s="1"/>
  <c r="T40" i="387"/>
  <c r="AG40" i="387" s="1"/>
  <c r="AF39" i="387"/>
  <c r="V39" i="387"/>
  <c r="U39" i="387"/>
  <c r="AI39" i="387" s="1"/>
  <c r="AJ39" i="387" s="1"/>
  <c r="T39" i="387"/>
  <c r="AG39" i="387" s="1"/>
  <c r="AF38" i="387"/>
  <c r="V38" i="387"/>
  <c r="U38" i="387"/>
  <c r="AI38" i="387" s="1"/>
  <c r="AJ38" i="387" s="1"/>
  <c r="T38" i="387"/>
  <c r="AG38" i="387" s="1"/>
  <c r="AF37" i="387"/>
  <c r="V37" i="387"/>
  <c r="U37" i="387"/>
  <c r="AI37" i="387" s="1"/>
  <c r="AJ37" i="387" s="1"/>
  <c r="T37" i="387"/>
  <c r="AG37" i="387" s="1"/>
  <c r="AF36" i="387"/>
  <c r="V36" i="387"/>
  <c r="U36" i="387"/>
  <c r="AI36" i="387" s="1"/>
  <c r="AJ36" i="387" s="1"/>
  <c r="T36" i="387"/>
  <c r="AG36" i="387" s="1"/>
  <c r="AF35" i="387"/>
  <c r="V35" i="387"/>
  <c r="U35" i="387"/>
  <c r="AI35" i="387" s="1"/>
  <c r="AJ35" i="387" s="1"/>
  <c r="T35" i="387"/>
  <c r="AG35" i="387" s="1"/>
  <c r="AF34" i="387"/>
  <c r="V34" i="387"/>
  <c r="U34" i="387"/>
  <c r="AI34" i="387" s="1"/>
  <c r="AJ34" i="387" s="1"/>
  <c r="T34" i="387"/>
  <c r="AG34" i="387" s="1"/>
  <c r="AF33" i="387"/>
  <c r="V33" i="387"/>
  <c r="U33" i="387"/>
  <c r="AI33" i="387" s="1"/>
  <c r="AJ33" i="387" s="1"/>
  <c r="T33" i="387"/>
  <c r="AG33" i="387" s="1"/>
  <c r="AF32" i="387"/>
  <c r="V32" i="387"/>
  <c r="U32" i="387"/>
  <c r="AI32" i="387" s="1"/>
  <c r="AJ32" i="387" s="1"/>
  <c r="T32" i="387"/>
  <c r="AG32" i="387" s="1"/>
  <c r="AF31" i="387"/>
  <c r="V31" i="387"/>
  <c r="U31" i="387"/>
  <c r="AI31" i="387" s="1"/>
  <c r="AJ31" i="387" s="1"/>
  <c r="T31" i="387"/>
  <c r="AG31" i="387" s="1"/>
  <c r="AF30" i="387"/>
  <c r="V30" i="387"/>
  <c r="U30" i="387"/>
  <c r="AI30" i="387" s="1"/>
  <c r="AJ30" i="387" s="1"/>
  <c r="T30" i="387"/>
  <c r="AG30" i="387" s="1"/>
  <c r="AF29" i="387"/>
  <c r="V29" i="387"/>
  <c r="U29" i="387"/>
  <c r="AI29" i="387" s="1"/>
  <c r="AJ29" i="387" s="1"/>
  <c r="T29" i="387"/>
  <c r="AG29" i="387" s="1"/>
  <c r="AF28" i="387"/>
  <c r="V28" i="387"/>
  <c r="U28" i="387"/>
  <c r="AI28" i="387" s="1"/>
  <c r="AJ28" i="387" s="1"/>
  <c r="T28" i="387"/>
  <c r="AG28" i="387" s="1"/>
  <c r="AF27" i="387"/>
  <c r="V27" i="387"/>
  <c r="U27" i="387"/>
  <c r="AI27" i="387" s="1"/>
  <c r="AJ27" i="387" s="1"/>
  <c r="T27" i="387"/>
  <c r="AG27" i="387" s="1"/>
  <c r="AF26" i="387"/>
  <c r="V26" i="387"/>
  <c r="U26" i="387"/>
  <c r="AI26" i="387" s="1"/>
  <c r="AJ26" i="387" s="1"/>
  <c r="T26" i="387"/>
  <c r="AG26" i="387" s="1"/>
  <c r="AF25" i="387"/>
  <c r="V25" i="387"/>
  <c r="U25" i="387"/>
  <c r="AI25" i="387" s="1"/>
  <c r="AJ25" i="387" s="1"/>
  <c r="T25" i="387"/>
  <c r="AG25" i="387" s="1"/>
  <c r="AF24" i="387"/>
  <c r="V24" i="387"/>
  <c r="U24" i="387"/>
  <c r="AI24" i="387" s="1"/>
  <c r="AJ24" i="387" s="1"/>
  <c r="T24" i="387"/>
  <c r="AG24" i="387" s="1"/>
  <c r="AF23" i="387"/>
  <c r="V23" i="387"/>
  <c r="U23" i="387"/>
  <c r="AI23" i="387" s="1"/>
  <c r="AJ23" i="387" s="1"/>
  <c r="T23" i="387"/>
  <c r="AG23" i="387" s="1"/>
  <c r="AF22" i="387"/>
  <c r="V22" i="387"/>
  <c r="U22" i="387"/>
  <c r="AI22" i="387" s="1"/>
  <c r="AJ22" i="387" s="1"/>
  <c r="T22" i="387"/>
  <c r="AG22" i="387" s="1"/>
  <c r="AF21" i="387"/>
  <c r="V21" i="387"/>
  <c r="U21" i="387"/>
  <c r="AI21" i="387" s="1"/>
  <c r="AJ21" i="387" s="1"/>
  <c r="T21" i="387"/>
  <c r="AG21" i="387" s="1"/>
  <c r="AF20" i="387"/>
  <c r="V20" i="387"/>
  <c r="U20" i="387"/>
  <c r="AI20" i="387" s="1"/>
  <c r="AJ20" i="387" s="1"/>
  <c r="T20" i="387"/>
  <c r="AG20" i="387" s="1"/>
  <c r="AF19" i="387"/>
  <c r="V19" i="387"/>
  <c r="U19" i="387"/>
  <c r="AI19" i="387" s="1"/>
  <c r="AJ19" i="387" s="1"/>
  <c r="T19" i="387"/>
  <c r="AG19" i="387" s="1"/>
  <c r="AF18" i="387"/>
  <c r="V18" i="387"/>
  <c r="U18" i="387"/>
  <c r="AI18" i="387" s="1"/>
  <c r="AJ18" i="387" s="1"/>
  <c r="T18" i="387"/>
  <c r="AG18" i="387" s="1"/>
  <c r="AF17" i="387"/>
  <c r="V17" i="387"/>
  <c r="U17" i="387"/>
  <c r="AI17" i="387" s="1"/>
  <c r="AJ17" i="387" s="1"/>
  <c r="T17" i="387"/>
  <c r="AG17" i="387" s="1"/>
  <c r="AF16" i="387"/>
  <c r="V16" i="387"/>
  <c r="U16" i="387"/>
  <c r="AI16" i="387" s="1"/>
  <c r="AJ16" i="387" s="1"/>
  <c r="T16" i="387"/>
  <c r="AG16" i="387" s="1"/>
  <c r="AF15" i="387"/>
  <c r="V15" i="387"/>
  <c r="U15" i="387"/>
  <c r="AI15" i="387" s="1"/>
  <c r="AJ15" i="387" s="1"/>
  <c r="T15" i="387"/>
  <c r="AG15" i="387" s="1"/>
  <c r="AF14" i="387"/>
  <c r="V14" i="387"/>
  <c r="U14" i="387"/>
  <c r="AI14" i="387" s="1"/>
  <c r="AJ14" i="387" s="1"/>
  <c r="T14" i="387"/>
  <c r="AG14" i="387" s="1"/>
  <c r="AF13" i="387"/>
  <c r="V13" i="387"/>
  <c r="U13" i="387"/>
  <c r="AI13" i="387" s="1"/>
  <c r="AJ13" i="387" s="1"/>
  <c r="T13" i="387"/>
  <c r="AG13" i="387" s="1"/>
  <c r="AF12" i="387"/>
  <c r="V12" i="387"/>
  <c r="U12" i="387"/>
  <c r="AI12" i="387" s="1"/>
  <c r="AJ12" i="387" s="1"/>
  <c r="T12" i="387"/>
  <c r="AG12" i="387" s="1"/>
  <c r="AH12" i="387" s="1"/>
  <c r="AF11" i="387"/>
  <c r="V11" i="387"/>
  <c r="U11" i="387"/>
  <c r="AI11" i="387" s="1"/>
  <c r="AJ11" i="387" s="1"/>
  <c r="T11" i="387"/>
  <c r="AG11" i="387" s="1"/>
  <c r="AF10" i="387"/>
  <c r="V10" i="387"/>
  <c r="U10" i="387"/>
  <c r="AI10" i="387" s="1"/>
  <c r="AJ10" i="387" s="1"/>
  <c r="T10" i="387"/>
  <c r="AG10" i="387" s="1"/>
  <c r="AF9" i="387"/>
  <c r="V9" i="387"/>
  <c r="U9" i="387"/>
  <c r="AI9" i="387" s="1"/>
  <c r="AJ9" i="387" s="1"/>
  <c r="T9" i="387"/>
  <c r="AG9" i="387" s="1"/>
  <c r="AF93" i="386"/>
  <c r="V93" i="386"/>
  <c r="U93" i="386"/>
  <c r="AI93" i="386" s="1"/>
  <c r="AJ93" i="386" s="1"/>
  <c r="T93" i="386"/>
  <c r="AG93" i="386" s="1"/>
  <c r="AF92" i="386"/>
  <c r="V92" i="386"/>
  <c r="U92" i="386"/>
  <c r="AI92" i="386" s="1"/>
  <c r="AJ92" i="386" s="1"/>
  <c r="T92" i="386"/>
  <c r="AG92" i="386" s="1"/>
  <c r="AF91" i="386"/>
  <c r="V91" i="386"/>
  <c r="U91" i="386"/>
  <c r="AI91" i="386" s="1"/>
  <c r="AJ91" i="386" s="1"/>
  <c r="T91" i="386"/>
  <c r="AG91" i="386" s="1"/>
  <c r="AF90" i="386"/>
  <c r="V90" i="386"/>
  <c r="U90" i="386"/>
  <c r="AI90" i="386" s="1"/>
  <c r="AJ90" i="386" s="1"/>
  <c r="T90" i="386"/>
  <c r="AG90" i="386" s="1"/>
  <c r="AF89" i="386"/>
  <c r="V89" i="386"/>
  <c r="U89" i="386"/>
  <c r="AI89" i="386" s="1"/>
  <c r="AJ89" i="386" s="1"/>
  <c r="T89" i="386"/>
  <c r="AG89" i="386" s="1"/>
  <c r="AF88" i="386"/>
  <c r="V88" i="386"/>
  <c r="U88" i="386"/>
  <c r="AI88" i="386" s="1"/>
  <c r="AJ88" i="386" s="1"/>
  <c r="T88" i="386"/>
  <c r="AG88" i="386" s="1"/>
  <c r="AF87" i="386"/>
  <c r="V87" i="386"/>
  <c r="U87" i="386"/>
  <c r="AI87" i="386" s="1"/>
  <c r="AJ87" i="386" s="1"/>
  <c r="T87" i="386"/>
  <c r="AG87" i="386" s="1"/>
  <c r="AF86" i="386"/>
  <c r="V86" i="386"/>
  <c r="U86" i="386"/>
  <c r="AI86" i="386" s="1"/>
  <c r="AJ86" i="386" s="1"/>
  <c r="T86" i="386"/>
  <c r="AG86" i="386" s="1"/>
  <c r="AF85" i="386"/>
  <c r="V85" i="386"/>
  <c r="U85" i="386"/>
  <c r="AI85" i="386" s="1"/>
  <c r="AJ85" i="386" s="1"/>
  <c r="T85" i="386"/>
  <c r="AG85" i="386" s="1"/>
  <c r="AF84" i="386"/>
  <c r="V84" i="386"/>
  <c r="U84" i="386"/>
  <c r="AI84" i="386" s="1"/>
  <c r="AJ84" i="386" s="1"/>
  <c r="T84" i="386"/>
  <c r="AG84" i="386" s="1"/>
  <c r="AF83" i="386"/>
  <c r="V83" i="386"/>
  <c r="U83" i="386"/>
  <c r="AI83" i="386" s="1"/>
  <c r="AJ83" i="386" s="1"/>
  <c r="T83" i="386"/>
  <c r="AG83" i="386" s="1"/>
  <c r="AF82" i="386"/>
  <c r="V82" i="386"/>
  <c r="U82" i="386"/>
  <c r="AI82" i="386" s="1"/>
  <c r="AJ82" i="386" s="1"/>
  <c r="T82" i="386"/>
  <c r="AG82" i="386" s="1"/>
  <c r="AF81" i="386"/>
  <c r="V81" i="386"/>
  <c r="U81" i="386"/>
  <c r="AI81" i="386" s="1"/>
  <c r="AJ81" i="386" s="1"/>
  <c r="T81" i="386"/>
  <c r="AG81" i="386" s="1"/>
  <c r="AF80" i="386"/>
  <c r="V80" i="386"/>
  <c r="U80" i="386"/>
  <c r="AI80" i="386" s="1"/>
  <c r="AJ80" i="386" s="1"/>
  <c r="T80" i="386"/>
  <c r="AG80" i="386" s="1"/>
  <c r="AF79" i="386"/>
  <c r="V79" i="386"/>
  <c r="U79" i="386"/>
  <c r="AI79" i="386" s="1"/>
  <c r="AJ79" i="386" s="1"/>
  <c r="T79" i="386"/>
  <c r="AG79" i="386" s="1"/>
  <c r="AF78" i="386"/>
  <c r="V78" i="386"/>
  <c r="U78" i="386"/>
  <c r="AI78" i="386" s="1"/>
  <c r="AJ78" i="386" s="1"/>
  <c r="T78" i="386"/>
  <c r="AG78" i="386" s="1"/>
  <c r="AF77" i="386"/>
  <c r="V77" i="386"/>
  <c r="U77" i="386"/>
  <c r="AI77" i="386" s="1"/>
  <c r="AJ77" i="386" s="1"/>
  <c r="T77" i="386"/>
  <c r="AG77" i="386" s="1"/>
  <c r="AF76" i="386"/>
  <c r="V76" i="386"/>
  <c r="U76" i="386"/>
  <c r="AI76" i="386" s="1"/>
  <c r="AJ76" i="386" s="1"/>
  <c r="T76" i="386"/>
  <c r="AG76" i="386" s="1"/>
  <c r="AF75" i="386"/>
  <c r="V75" i="386"/>
  <c r="U75" i="386"/>
  <c r="AI75" i="386" s="1"/>
  <c r="AJ75" i="386" s="1"/>
  <c r="T75" i="386"/>
  <c r="AG75" i="386" s="1"/>
  <c r="AF74" i="386"/>
  <c r="V74" i="386"/>
  <c r="U74" i="386"/>
  <c r="AI74" i="386" s="1"/>
  <c r="AJ74" i="386" s="1"/>
  <c r="T74" i="386"/>
  <c r="AG74" i="386" s="1"/>
  <c r="AF73" i="386"/>
  <c r="V73" i="386"/>
  <c r="U73" i="386"/>
  <c r="AI73" i="386" s="1"/>
  <c r="AJ73" i="386" s="1"/>
  <c r="T73" i="386"/>
  <c r="AG73" i="386" s="1"/>
  <c r="AF72" i="386"/>
  <c r="V72" i="386"/>
  <c r="U72" i="386"/>
  <c r="AI72" i="386" s="1"/>
  <c r="AJ72" i="386" s="1"/>
  <c r="T72" i="386"/>
  <c r="AG72" i="386" s="1"/>
  <c r="AF71" i="386"/>
  <c r="V71" i="386"/>
  <c r="U71" i="386"/>
  <c r="AI71" i="386" s="1"/>
  <c r="AJ71" i="386" s="1"/>
  <c r="T71" i="386"/>
  <c r="AG71" i="386" s="1"/>
  <c r="AF70" i="386"/>
  <c r="V70" i="386"/>
  <c r="U70" i="386"/>
  <c r="AI70" i="386" s="1"/>
  <c r="AJ70" i="386" s="1"/>
  <c r="T70" i="386"/>
  <c r="AG70" i="386" s="1"/>
  <c r="AF69" i="386"/>
  <c r="V69" i="386"/>
  <c r="U69" i="386"/>
  <c r="AI69" i="386" s="1"/>
  <c r="AJ69" i="386" s="1"/>
  <c r="T69" i="386"/>
  <c r="AG69" i="386" s="1"/>
  <c r="AF68" i="386"/>
  <c r="V68" i="386"/>
  <c r="U68" i="386"/>
  <c r="AI68" i="386" s="1"/>
  <c r="AJ68" i="386" s="1"/>
  <c r="T68" i="386"/>
  <c r="AG68" i="386" s="1"/>
  <c r="AF67" i="386"/>
  <c r="V67" i="386"/>
  <c r="U67" i="386"/>
  <c r="AI67" i="386" s="1"/>
  <c r="AJ67" i="386" s="1"/>
  <c r="T67" i="386"/>
  <c r="AG67" i="386" s="1"/>
  <c r="AF66" i="386"/>
  <c r="V66" i="386"/>
  <c r="U66" i="386"/>
  <c r="AI66" i="386" s="1"/>
  <c r="AJ66" i="386" s="1"/>
  <c r="T66" i="386"/>
  <c r="AG66" i="386" s="1"/>
  <c r="AF65" i="386"/>
  <c r="V65" i="386"/>
  <c r="U65" i="386"/>
  <c r="AI65" i="386" s="1"/>
  <c r="AJ65" i="386" s="1"/>
  <c r="T65" i="386"/>
  <c r="AG65" i="386" s="1"/>
  <c r="AF64" i="386"/>
  <c r="V64" i="386"/>
  <c r="U64" i="386"/>
  <c r="AI64" i="386" s="1"/>
  <c r="AJ64" i="386" s="1"/>
  <c r="T64" i="386"/>
  <c r="AG64" i="386" s="1"/>
  <c r="AF63" i="386"/>
  <c r="V63" i="386"/>
  <c r="U63" i="386"/>
  <c r="AI63" i="386" s="1"/>
  <c r="AJ63" i="386" s="1"/>
  <c r="T63" i="386"/>
  <c r="AG63" i="386" s="1"/>
  <c r="AF62" i="386"/>
  <c r="V62" i="386"/>
  <c r="U62" i="386"/>
  <c r="AI62" i="386" s="1"/>
  <c r="AJ62" i="386" s="1"/>
  <c r="T62" i="386"/>
  <c r="AG62" i="386" s="1"/>
  <c r="AF61" i="386"/>
  <c r="V61" i="386"/>
  <c r="U61" i="386"/>
  <c r="AI61" i="386" s="1"/>
  <c r="AJ61" i="386" s="1"/>
  <c r="T61" i="386"/>
  <c r="AG61" i="386" s="1"/>
  <c r="AF60" i="386"/>
  <c r="V60" i="386"/>
  <c r="U60" i="386"/>
  <c r="AI60" i="386" s="1"/>
  <c r="AJ60" i="386" s="1"/>
  <c r="T60" i="386"/>
  <c r="AG60" i="386" s="1"/>
  <c r="AF59" i="386"/>
  <c r="V59" i="386"/>
  <c r="U59" i="386"/>
  <c r="AI59" i="386" s="1"/>
  <c r="AJ59" i="386" s="1"/>
  <c r="T59" i="386"/>
  <c r="AG59" i="386" s="1"/>
  <c r="AF58" i="386"/>
  <c r="V58" i="386"/>
  <c r="U58" i="386"/>
  <c r="AI58" i="386" s="1"/>
  <c r="AJ58" i="386" s="1"/>
  <c r="T58" i="386"/>
  <c r="AG58" i="386" s="1"/>
  <c r="AF57" i="386"/>
  <c r="V57" i="386"/>
  <c r="U57" i="386"/>
  <c r="AI57" i="386" s="1"/>
  <c r="AJ57" i="386" s="1"/>
  <c r="T57" i="386"/>
  <c r="AG57" i="386" s="1"/>
  <c r="AF56" i="386"/>
  <c r="V56" i="386"/>
  <c r="U56" i="386"/>
  <c r="AI56" i="386" s="1"/>
  <c r="AJ56" i="386" s="1"/>
  <c r="T56" i="386"/>
  <c r="AG56" i="386" s="1"/>
  <c r="AF55" i="386"/>
  <c r="V55" i="386"/>
  <c r="U55" i="386"/>
  <c r="AI55" i="386" s="1"/>
  <c r="AJ55" i="386" s="1"/>
  <c r="T55" i="386"/>
  <c r="AG55" i="386" s="1"/>
  <c r="AF54" i="386"/>
  <c r="V54" i="386"/>
  <c r="U54" i="386"/>
  <c r="AI54" i="386" s="1"/>
  <c r="AJ54" i="386" s="1"/>
  <c r="T54" i="386"/>
  <c r="AG54" i="386" s="1"/>
  <c r="AF53" i="386"/>
  <c r="V53" i="386"/>
  <c r="U53" i="386"/>
  <c r="AI53" i="386" s="1"/>
  <c r="AJ53" i="386" s="1"/>
  <c r="T53" i="386"/>
  <c r="AG53" i="386" s="1"/>
  <c r="AF52" i="386"/>
  <c r="V52" i="386"/>
  <c r="U52" i="386"/>
  <c r="AI52" i="386" s="1"/>
  <c r="AJ52" i="386" s="1"/>
  <c r="T52" i="386"/>
  <c r="AG52" i="386" s="1"/>
  <c r="AF51" i="386"/>
  <c r="V51" i="386"/>
  <c r="U51" i="386"/>
  <c r="AI51" i="386" s="1"/>
  <c r="AJ51" i="386" s="1"/>
  <c r="T51" i="386"/>
  <c r="AG51" i="386" s="1"/>
  <c r="AF50" i="386"/>
  <c r="V50" i="386"/>
  <c r="U50" i="386"/>
  <c r="AI50" i="386" s="1"/>
  <c r="AJ50" i="386" s="1"/>
  <c r="T50" i="386"/>
  <c r="AG50" i="386" s="1"/>
  <c r="AF49" i="386"/>
  <c r="V49" i="386"/>
  <c r="U49" i="386"/>
  <c r="AI49" i="386" s="1"/>
  <c r="AJ49" i="386" s="1"/>
  <c r="T49" i="386"/>
  <c r="AG49" i="386" s="1"/>
  <c r="AF48" i="386"/>
  <c r="V48" i="386"/>
  <c r="U48" i="386"/>
  <c r="AI48" i="386" s="1"/>
  <c r="AJ48" i="386" s="1"/>
  <c r="T48" i="386"/>
  <c r="AG48" i="386" s="1"/>
  <c r="AF47" i="386"/>
  <c r="V47" i="386"/>
  <c r="U47" i="386"/>
  <c r="AI47" i="386" s="1"/>
  <c r="AJ47" i="386" s="1"/>
  <c r="T47" i="386"/>
  <c r="AG47" i="386" s="1"/>
  <c r="AF46" i="386"/>
  <c r="V46" i="386"/>
  <c r="U46" i="386"/>
  <c r="AI46" i="386" s="1"/>
  <c r="AJ46" i="386" s="1"/>
  <c r="T46" i="386"/>
  <c r="AG46" i="386" s="1"/>
  <c r="AF45" i="386"/>
  <c r="V45" i="386"/>
  <c r="U45" i="386"/>
  <c r="AI45" i="386" s="1"/>
  <c r="AJ45" i="386" s="1"/>
  <c r="T45" i="386"/>
  <c r="AG45" i="386" s="1"/>
  <c r="AF44" i="386"/>
  <c r="V44" i="386"/>
  <c r="U44" i="386"/>
  <c r="AI44" i="386" s="1"/>
  <c r="AJ44" i="386" s="1"/>
  <c r="T44" i="386"/>
  <c r="AG44" i="386" s="1"/>
  <c r="AF43" i="386"/>
  <c r="V43" i="386"/>
  <c r="U43" i="386"/>
  <c r="AI43" i="386" s="1"/>
  <c r="AJ43" i="386" s="1"/>
  <c r="T43" i="386"/>
  <c r="AG43" i="386" s="1"/>
  <c r="AF42" i="386"/>
  <c r="V42" i="386"/>
  <c r="U42" i="386"/>
  <c r="AI42" i="386" s="1"/>
  <c r="AJ42" i="386" s="1"/>
  <c r="T42" i="386"/>
  <c r="AG42" i="386" s="1"/>
  <c r="AI41" i="386"/>
  <c r="AJ41" i="386" s="1"/>
  <c r="AF41" i="386"/>
  <c r="V41" i="386"/>
  <c r="U41" i="386"/>
  <c r="T41" i="386"/>
  <c r="AG41" i="386" s="1"/>
  <c r="AF40" i="386"/>
  <c r="V40" i="386"/>
  <c r="U40" i="386"/>
  <c r="AI40" i="386" s="1"/>
  <c r="AJ40" i="386" s="1"/>
  <c r="T40" i="386"/>
  <c r="AG40" i="386" s="1"/>
  <c r="AF39" i="386"/>
  <c r="V39" i="386"/>
  <c r="U39" i="386"/>
  <c r="AI39" i="386" s="1"/>
  <c r="AJ39" i="386" s="1"/>
  <c r="T39" i="386"/>
  <c r="AG39" i="386" s="1"/>
  <c r="AF38" i="386"/>
  <c r="V38" i="386"/>
  <c r="U38" i="386"/>
  <c r="AI38" i="386" s="1"/>
  <c r="AJ38" i="386" s="1"/>
  <c r="T38" i="386"/>
  <c r="AG38" i="386" s="1"/>
  <c r="AF37" i="386"/>
  <c r="V37" i="386"/>
  <c r="U37" i="386"/>
  <c r="AI37" i="386" s="1"/>
  <c r="AJ37" i="386" s="1"/>
  <c r="T37" i="386"/>
  <c r="AG37" i="386" s="1"/>
  <c r="AF36" i="386"/>
  <c r="V36" i="386"/>
  <c r="U36" i="386"/>
  <c r="AI36" i="386" s="1"/>
  <c r="AJ36" i="386" s="1"/>
  <c r="T36" i="386"/>
  <c r="AG36" i="386" s="1"/>
  <c r="AF35" i="386"/>
  <c r="V35" i="386"/>
  <c r="U35" i="386"/>
  <c r="AI35" i="386" s="1"/>
  <c r="AJ35" i="386" s="1"/>
  <c r="T35" i="386"/>
  <c r="AG35" i="386" s="1"/>
  <c r="AF34" i="386"/>
  <c r="V34" i="386"/>
  <c r="U34" i="386"/>
  <c r="AI34" i="386" s="1"/>
  <c r="AJ34" i="386" s="1"/>
  <c r="T34" i="386"/>
  <c r="AG34" i="386" s="1"/>
  <c r="AF33" i="386"/>
  <c r="V33" i="386"/>
  <c r="U33" i="386"/>
  <c r="AI33" i="386" s="1"/>
  <c r="AJ33" i="386" s="1"/>
  <c r="T33" i="386"/>
  <c r="AG33" i="386" s="1"/>
  <c r="AF32" i="386"/>
  <c r="V32" i="386"/>
  <c r="U32" i="386"/>
  <c r="AI32" i="386" s="1"/>
  <c r="AJ32" i="386" s="1"/>
  <c r="T32" i="386"/>
  <c r="AG32" i="386" s="1"/>
  <c r="AF31" i="386"/>
  <c r="V31" i="386"/>
  <c r="U31" i="386"/>
  <c r="AI31" i="386" s="1"/>
  <c r="AJ31" i="386" s="1"/>
  <c r="T31" i="386"/>
  <c r="AG31" i="386" s="1"/>
  <c r="AF30" i="386"/>
  <c r="V30" i="386"/>
  <c r="U30" i="386"/>
  <c r="AI30" i="386" s="1"/>
  <c r="AJ30" i="386" s="1"/>
  <c r="T30" i="386"/>
  <c r="AG30" i="386" s="1"/>
  <c r="AF29" i="386"/>
  <c r="V29" i="386"/>
  <c r="U29" i="386"/>
  <c r="AI29" i="386" s="1"/>
  <c r="AJ29" i="386" s="1"/>
  <c r="T29" i="386"/>
  <c r="AG29" i="386" s="1"/>
  <c r="V28" i="386"/>
  <c r="V27" i="386"/>
  <c r="V26" i="386"/>
  <c r="AF25" i="386"/>
  <c r="V25" i="386"/>
  <c r="U25" i="386"/>
  <c r="AI25" i="386" s="1"/>
  <c r="AJ25" i="386" s="1"/>
  <c r="T25" i="386"/>
  <c r="AF24" i="386"/>
  <c r="V24" i="386"/>
  <c r="U24" i="386"/>
  <c r="AI24" i="386" s="1"/>
  <c r="T24" i="386"/>
  <c r="AG24" i="386" s="1"/>
  <c r="V23" i="386"/>
  <c r="AF22" i="386"/>
  <c r="V22" i="386"/>
  <c r="U22" i="386"/>
  <c r="AI22" i="386" s="1"/>
  <c r="T22" i="386"/>
  <c r="AG22" i="386" s="1"/>
  <c r="AF21" i="386"/>
  <c r="V21" i="386"/>
  <c r="U21" i="386"/>
  <c r="AI21" i="386" s="1"/>
  <c r="AJ21" i="386" s="1"/>
  <c r="T21" i="386"/>
  <c r="AF9" i="386"/>
  <c r="V9" i="386"/>
  <c r="U9" i="386"/>
  <c r="T9" i="386"/>
  <c r="AG25" i="386" l="1"/>
  <c r="AL81" i="398"/>
  <c r="AL83" i="398"/>
  <c r="AL85" i="398"/>
  <c r="AL22" i="403"/>
  <c r="AI9" i="386"/>
  <c r="AJ9" i="386" s="1"/>
  <c r="AI79" i="387"/>
  <c r="AJ79" i="387" s="1"/>
  <c r="AI10" i="388"/>
  <c r="AJ10" i="388" s="1"/>
  <c r="AI11" i="388"/>
  <c r="AJ11" i="388" s="1"/>
  <c r="AI12" i="388"/>
  <c r="AJ12" i="388" s="1"/>
  <c r="AG36" i="398"/>
  <c r="AG44" i="398"/>
  <c r="AG35" i="399"/>
  <c r="AK25" i="403"/>
  <c r="AK15" i="403"/>
  <c r="AK22" i="403"/>
  <c r="AK13" i="403"/>
  <c r="AK20" i="403"/>
  <c r="AI35" i="399"/>
  <c r="AJ35" i="399" s="1"/>
  <c r="AG31" i="399"/>
  <c r="AL12" i="387"/>
  <c r="AL87" i="398"/>
  <c r="AL89" i="398"/>
  <c r="AL91" i="398"/>
  <c r="AL93" i="398"/>
  <c r="AL95" i="398"/>
  <c r="AL97" i="398"/>
  <c r="AK26" i="389"/>
  <c r="AK30" i="389"/>
  <c r="AK34" i="389"/>
  <c r="AL11" i="396"/>
  <c r="AK51" i="389"/>
  <c r="AK24" i="389"/>
  <c r="AK28" i="389"/>
  <c r="AK32" i="389"/>
  <c r="AK36" i="389"/>
  <c r="AK54" i="389"/>
  <c r="AK55" i="389"/>
  <c r="AL84" i="398"/>
  <c r="AL86" i="398"/>
  <c r="AL88" i="398"/>
  <c r="AL90" i="398"/>
  <c r="AL92" i="398"/>
  <c r="AL94" i="398"/>
  <c r="AL96" i="398"/>
  <c r="AL98" i="398"/>
  <c r="AL100" i="398"/>
  <c r="AL102" i="398"/>
  <c r="AL104" i="398"/>
  <c r="AL106" i="398"/>
  <c r="AL108" i="398"/>
  <c r="AL110" i="398"/>
  <c r="AK43" i="389"/>
  <c r="AL10" i="396"/>
  <c r="AH19" i="403"/>
  <c r="AL19" i="403" s="1"/>
  <c r="AG27" i="399"/>
  <c r="AH27" i="399" s="1"/>
  <c r="AI27" i="399"/>
  <c r="AJ27" i="399" s="1"/>
  <c r="AG19" i="399"/>
  <c r="AH19" i="399" s="1"/>
  <c r="AL19" i="399" s="1"/>
  <c r="AG39" i="399"/>
  <c r="AG31" i="398"/>
  <c r="AK31" i="398" s="1"/>
  <c r="AL58" i="398"/>
  <c r="AK61" i="398"/>
  <c r="AL112" i="398"/>
  <c r="AG12" i="398"/>
  <c r="AH12" i="398" s="1"/>
  <c r="AL12" i="398" s="1"/>
  <c r="AG19" i="398"/>
  <c r="AI23" i="398"/>
  <c r="AJ23" i="398" s="1"/>
  <c r="AG27" i="398"/>
  <c r="AI36" i="398"/>
  <c r="AJ36" i="398" s="1"/>
  <c r="AI41" i="398"/>
  <c r="AJ41" i="398" s="1"/>
  <c r="AI44" i="398"/>
  <c r="AJ44" i="398" s="1"/>
  <c r="AL49" i="398"/>
  <c r="AL53" i="398"/>
  <c r="AL59" i="398"/>
  <c r="AL61" i="398"/>
  <c r="AG20" i="397"/>
  <c r="AI20" i="397"/>
  <c r="AJ20" i="397" s="1"/>
  <c r="AK23" i="397"/>
  <c r="AG28" i="397"/>
  <c r="AH28" i="397" s="1"/>
  <c r="AL28" i="397" s="1"/>
  <c r="AG12" i="396"/>
  <c r="AK12" i="396" s="1"/>
  <c r="AG10" i="388"/>
  <c r="AG11" i="388"/>
  <c r="AG12" i="388"/>
  <c r="AG73" i="387"/>
  <c r="AI82" i="387"/>
  <c r="AJ82" i="387" s="1"/>
  <c r="AI73" i="387"/>
  <c r="AJ73" i="387" s="1"/>
  <c r="AG9" i="386"/>
  <c r="AG21" i="386"/>
  <c r="AG14" i="393"/>
  <c r="AG10" i="392"/>
  <c r="AK10" i="392" s="1"/>
  <c r="AG11" i="392"/>
  <c r="AK11" i="392" s="1"/>
  <c r="AG12" i="392"/>
  <c r="AG23" i="391"/>
  <c r="AI25" i="391"/>
  <c r="AI14" i="391"/>
  <c r="AI16" i="391"/>
  <c r="AI10" i="391"/>
  <c r="AI13" i="391"/>
  <c r="AI17" i="391"/>
  <c r="AI23" i="391"/>
  <c r="AJ23" i="391" s="1"/>
  <c r="AI24" i="391"/>
  <c r="AI12" i="391"/>
  <c r="AI15" i="391"/>
  <c r="AG9" i="391"/>
  <c r="AI9" i="391"/>
  <c r="AJ9" i="391" s="1"/>
  <c r="AG18" i="391"/>
  <c r="AI26" i="391"/>
  <c r="AK39" i="389"/>
  <c r="AK47" i="389"/>
  <c r="AK80" i="387"/>
  <c r="AK85" i="387"/>
  <c r="AK11" i="389"/>
  <c r="AK23" i="389"/>
  <c r="AK27" i="389"/>
  <c r="AK31" i="389"/>
  <c r="AK35" i="389"/>
  <c r="AK41" i="389"/>
  <c r="AK49" i="389"/>
  <c r="AK88" i="389"/>
  <c r="AK48" i="398"/>
  <c r="AK52" i="398"/>
  <c r="AK56" i="398"/>
  <c r="AL67" i="398"/>
  <c r="AL69" i="398"/>
  <c r="AL75" i="398"/>
  <c r="AL77" i="398"/>
  <c r="AK13" i="389"/>
  <c r="AK21" i="389"/>
  <c r="AK25" i="389"/>
  <c r="AK29" i="389"/>
  <c r="AK33" i="389"/>
  <c r="AK37" i="389"/>
  <c r="AK45" i="389"/>
  <c r="AK50" i="398"/>
  <c r="AK54" i="398"/>
  <c r="AL66" i="398"/>
  <c r="AL74" i="398"/>
  <c r="AK77" i="398"/>
  <c r="AI18" i="391"/>
  <c r="AJ18" i="391" s="1"/>
  <c r="AK49" i="398"/>
  <c r="AK53" i="398"/>
  <c r="AK74" i="387"/>
  <c r="AK75" i="387"/>
  <c r="AK76" i="387"/>
  <c r="AK77" i="387"/>
  <c r="AK12" i="389"/>
  <c r="AK22" i="389"/>
  <c r="AK56" i="389"/>
  <c r="AK58" i="389"/>
  <c r="AK60" i="389"/>
  <c r="AK62" i="389"/>
  <c r="AK64" i="389"/>
  <c r="AK66" i="389"/>
  <c r="AK68" i="389"/>
  <c r="AK70" i="389"/>
  <c r="AK72" i="389"/>
  <c r="AK74" i="389"/>
  <c r="AK76" i="389"/>
  <c r="AK78" i="389"/>
  <c r="AK20" i="389"/>
  <c r="AK53" i="389"/>
  <c r="AK57" i="389"/>
  <c r="AK59" i="389"/>
  <c r="AK61" i="389"/>
  <c r="AK63" i="389"/>
  <c r="AK65" i="389"/>
  <c r="AK67" i="389"/>
  <c r="AK69" i="389"/>
  <c r="AK81" i="387"/>
  <c r="AK18" i="389"/>
  <c r="AK19" i="389"/>
  <c r="AK38" i="389"/>
  <c r="AK40" i="389"/>
  <c r="AK42" i="389"/>
  <c r="AK44" i="389"/>
  <c r="AK46" i="389"/>
  <c r="AK48" i="389"/>
  <c r="AK50" i="389"/>
  <c r="AK52" i="389"/>
  <c r="AK24" i="386"/>
  <c r="AK16" i="389"/>
  <c r="AL11" i="390"/>
  <c r="AL55" i="390"/>
  <c r="AK21" i="397"/>
  <c r="AK22" i="397"/>
  <c r="AK69" i="398"/>
  <c r="AK20" i="399"/>
  <c r="AK21" i="399"/>
  <c r="AK22" i="399"/>
  <c r="AK23" i="399"/>
  <c r="AK24" i="399"/>
  <c r="AK25" i="399"/>
  <c r="AK26" i="399"/>
  <c r="AK40" i="399"/>
  <c r="AK41" i="399"/>
  <c r="AK42" i="399"/>
  <c r="AK51" i="398"/>
  <c r="AK55" i="398"/>
  <c r="AK57" i="398"/>
  <c r="AL63" i="398"/>
  <c r="AL65" i="398"/>
  <c r="AL70" i="398"/>
  <c r="AK73" i="398"/>
  <c r="AL79" i="398"/>
  <c r="AK80" i="398"/>
  <c r="AK28" i="399"/>
  <c r="AK29" i="399"/>
  <c r="AK30" i="399"/>
  <c r="AK19" i="397"/>
  <c r="AK15" i="397"/>
  <c r="AK17" i="397"/>
  <c r="AK18" i="397"/>
  <c r="AL57" i="398"/>
  <c r="AL62" i="398"/>
  <c r="AK65" i="398"/>
  <c r="AL71" i="398"/>
  <c r="AL73" i="398"/>
  <c r="AL78" i="398"/>
  <c r="AK36" i="399"/>
  <c r="AK37" i="399"/>
  <c r="AK38" i="399"/>
  <c r="AH31" i="399"/>
  <c r="AL31" i="399" s="1"/>
  <c r="AK31" i="399"/>
  <c r="AH35" i="399"/>
  <c r="AL35" i="399" s="1"/>
  <c r="AK35" i="399"/>
  <c r="AK19" i="399"/>
  <c r="AK32" i="399"/>
  <c r="AK33" i="399"/>
  <c r="AK34" i="399"/>
  <c r="AH43" i="399"/>
  <c r="AL43" i="399" s="1"/>
  <c r="AK43" i="399"/>
  <c r="AH47" i="399"/>
  <c r="AL47" i="399" s="1"/>
  <c r="AK47" i="399"/>
  <c r="AH51" i="399"/>
  <c r="AL51" i="399" s="1"/>
  <c r="AK51" i="399"/>
  <c r="AH55" i="399"/>
  <c r="AL55" i="399" s="1"/>
  <c r="AK55" i="399"/>
  <c r="AH59" i="399"/>
  <c r="AL59" i="399" s="1"/>
  <c r="AK59" i="399"/>
  <c r="AH63" i="399"/>
  <c r="AL63" i="399" s="1"/>
  <c r="AK63" i="399"/>
  <c r="AH67" i="399"/>
  <c r="AL67" i="399" s="1"/>
  <c r="AK67" i="399"/>
  <c r="AH71" i="399"/>
  <c r="AL71" i="399" s="1"/>
  <c r="AK71" i="399"/>
  <c r="AH75" i="399"/>
  <c r="AL75" i="399" s="1"/>
  <c r="AK75" i="399"/>
  <c r="AH44" i="399"/>
  <c r="AL44" i="399" s="1"/>
  <c r="AK44" i="399"/>
  <c r="AH48" i="399"/>
  <c r="AL48" i="399" s="1"/>
  <c r="AK48" i="399"/>
  <c r="AH52" i="399"/>
  <c r="AL52" i="399" s="1"/>
  <c r="AK52" i="399"/>
  <c r="AH56" i="399"/>
  <c r="AL56" i="399" s="1"/>
  <c r="AK56" i="399"/>
  <c r="AH60" i="399"/>
  <c r="AL60" i="399" s="1"/>
  <c r="AK60" i="399"/>
  <c r="AH64" i="399"/>
  <c r="AL64" i="399" s="1"/>
  <c r="AK64" i="399"/>
  <c r="AH68" i="399"/>
  <c r="AL68" i="399" s="1"/>
  <c r="AK68" i="399"/>
  <c r="AH72" i="399"/>
  <c r="AL72" i="399" s="1"/>
  <c r="AK72" i="399"/>
  <c r="AH45" i="399"/>
  <c r="AL45" i="399" s="1"/>
  <c r="AK45" i="399"/>
  <c r="AH49" i="399"/>
  <c r="AL49" i="399" s="1"/>
  <c r="AK49" i="399"/>
  <c r="AH53" i="399"/>
  <c r="AL53" i="399" s="1"/>
  <c r="AK53" i="399"/>
  <c r="AH57" i="399"/>
  <c r="AL57" i="399" s="1"/>
  <c r="AK57" i="399"/>
  <c r="AH61" i="399"/>
  <c r="AL61" i="399" s="1"/>
  <c r="AK61" i="399"/>
  <c r="AH65" i="399"/>
  <c r="AL65" i="399" s="1"/>
  <c r="AK65" i="399"/>
  <c r="AH69" i="399"/>
  <c r="AL69" i="399" s="1"/>
  <c r="AK69" i="399"/>
  <c r="AH73" i="399"/>
  <c r="AL73" i="399" s="1"/>
  <c r="AK73" i="399"/>
  <c r="AH39" i="399"/>
  <c r="AL39" i="399" s="1"/>
  <c r="AK39" i="399"/>
  <c r="AH46" i="399"/>
  <c r="AL46" i="399" s="1"/>
  <c r="AK46" i="399"/>
  <c r="AH50" i="399"/>
  <c r="AL50" i="399" s="1"/>
  <c r="AK50" i="399"/>
  <c r="AH54" i="399"/>
  <c r="AL54" i="399" s="1"/>
  <c r="AK54" i="399"/>
  <c r="AH58" i="399"/>
  <c r="AL58" i="399" s="1"/>
  <c r="AK58" i="399"/>
  <c r="AH62" i="399"/>
  <c r="AL62" i="399" s="1"/>
  <c r="AK62" i="399"/>
  <c r="AH66" i="399"/>
  <c r="AL66" i="399" s="1"/>
  <c r="AK66" i="399"/>
  <c r="AH70" i="399"/>
  <c r="AL70" i="399" s="1"/>
  <c r="AK70" i="399"/>
  <c r="AH74" i="399"/>
  <c r="AL74" i="399" s="1"/>
  <c r="AK74" i="399"/>
  <c r="AL51" i="398"/>
  <c r="AL55" i="398"/>
  <c r="AH27" i="398"/>
  <c r="AL27" i="398" s="1"/>
  <c r="AK27" i="398"/>
  <c r="AH36" i="398"/>
  <c r="AL36" i="398" s="1"/>
  <c r="AH41" i="398"/>
  <c r="AL41" i="398" s="1"/>
  <c r="AK41" i="398"/>
  <c r="AH19" i="398"/>
  <c r="AL19" i="398" s="1"/>
  <c r="AK19" i="398"/>
  <c r="AH23" i="398"/>
  <c r="AK23" i="398"/>
  <c r="AH44" i="398"/>
  <c r="AK44" i="398"/>
  <c r="AH48" i="398"/>
  <c r="AL48" i="398" s="1"/>
  <c r="AH50" i="398"/>
  <c r="AL50" i="398" s="1"/>
  <c r="AH52" i="398"/>
  <c r="AL52" i="398" s="1"/>
  <c r="AH54" i="398"/>
  <c r="AL54" i="398" s="1"/>
  <c r="AH56" i="398"/>
  <c r="AL56" i="398" s="1"/>
  <c r="AK59" i="398"/>
  <c r="AK63" i="398"/>
  <c r="AK67" i="398"/>
  <c r="AK71" i="398"/>
  <c r="AK75" i="398"/>
  <c r="AK79" i="398"/>
  <c r="AL99" i="398"/>
  <c r="AL101" i="398"/>
  <c r="AL103" i="398"/>
  <c r="AL105" i="398"/>
  <c r="AL107" i="398"/>
  <c r="AL109" i="398"/>
  <c r="AL111" i="398"/>
  <c r="AK58" i="398"/>
  <c r="AL60" i="398"/>
  <c r="AK62" i="398"/>
  <c r="AL64" i="398"/>
  <c r="AK66" i="398"/>
  <c r="AL68" i="398"/>
  <c r="AK70" i="398"/>
  <c r="AL72" i="398"/>
  <c r="AK74" i="398"/>
  <c r="AL76" i="398"/>
  <c r="AK78" i="398"/>
  <c r="AL80" i="398"/>
  <c r="AK60" i="398"/>
  <c r="AK64" i="398"/>
  <c r="AK68" i="398"/>
  <c r="AK72" i="398"/>
  <c r="AK76" i="398"/>
  <c r="AK81" i="398"/>
  <c r="AK83" i="398"/>
  <c r="AK85" i="398"/>
  <c r="AK87" i="398"/>
  <c r="AK89" i="398"/>
  <c r="AK91" i="398"/>
  <c r="AK93" i="398"/>
  <c r="AK95" i="398"/>
  <c r="AK97" i="398"/>
  <c r="AK99" i="398"/>
  <c r="AK101" i="398"/>
  <c r="AK103" i="398"/>
  <c r="AK105" i="398"/>
  <c r="AK107" i="398"/>
  <c r="AK109" i="398"/>
  <c r="AK111" i="398"/>
  <c r="AK82" i="398"/>
  <c r="AK84" i="398"/>
  <c r="AK86" i="398"/>
  <c r="AK88" i="398"/>
  <c r="AK90" i="398"/>
  <c r="AK92" i="398"/>
  <c r="AK94" i="398"/>
  <c r="AK96" i="398"/>
  <c r="AK98" i="398"/>
  <c r="AK100" i="398"/>
  <c r="AK102" i="398"/>
  <c r="AK104" i="398"/>
  <c r="AK106" i="398"/>
  <c r="AK108" i="398"/>
  <c r="AK110" i="398"/>
  <c r="AK112" i="398"/>
  <c r="AK16" i="397"/>
  <c r="AH33" i="397"/>
  <c r="AL33" i="397" s="1"/>
  <c r="AK33" i="397"/>
  <c r="AH37" i="397"/>
  <c r="AL37" i="397" s="1"/>
  <c r="AK37" i="397"/>
  <c r="AH30" i="397"/>
  <c r="AL30" i="397" s="1"/>
  <c r="AK30" i="397"/>
  <c r="AH34" i="397"/>
  <c r="AL34" i="397" s="1"/>
  <c r="AK34" i="397"/>
  <c r="AH38" i="397"/>
  <c r="AL38" i="397" s="1"/>
  <c r="AK38" i="397"/>
  <c r="AH20" i="397"/>
  <c r="AH31" i="397"/>
  <c r="AL31" i="397" s="1"/>
  <c r="AK31" i="397"/>
  <c r="AH35" i="397"/>
  <c r="AL35" i="397" s="1"/>
  <c r="AK35" i="397"/>
  <c r="AH24" i="397"/>
  <c r="AL24" i="397" s="1"/>
  <c r="AK24" i="397"/>
  <c r="AH32" i="397"/>
  <c r="AL32" i="397" s="1"/>
  <c r="AK32" i="397"/>
  <c r="AH36" i="397"/>
  <c r="AL36" i="397" s="1"/>
  <c r="AK36" i="397"/>
  <c r="AK25" i="397"/>
  <c r="AK26" i="397"/>
  <c r="AK27" i="397"/>
  <c r="AH41" i="397"/>
  <c r="AL41" i="397" s="1"/>
  <c r="AK41" i="397"/>
  <c r="AH45" i="397"/>
  <c r="AL45" i="397" s="1"/>
  <c r="AK45" i="397"/>
  <c r="AH49" i="397"/>
  <c r="AL49" i="397" s="1"/>
  <c r="AK49" i="397"/>
  <c r="AH53" i="397"/>
  <c r="AL53" i="397" s="1"/>
  <c r="AK53" i="397"/>
  <c r="AH57" i="397"/>
  <c r="AL57" i="397" s="1"/>
  <c r="AK57" i="397"/>
  <c r="AH61" i="397"/>
  <c r="AL61" i="397" s="1"/>
  <c r="AK61" i="397"/>
  <c r="AH65" i="397"/>
  <c r="AL65" i="397" s="1"/>
  <c r="AK65" i="397"/>
  <c r="AH69" i="397"/>
  <c r="AL69" i="397" s="1"/>
  <c r="AK69" i="397"/>
  <c r="AH73" i="397"/>
  <c r="AL73" i="397" s="1"/>
  <c r="AK73" i="397"/>
  <c r="AH77" i="397"/>
  <c r="AL77" i="397" s="1"/>
  <c r="AK77" i="397"/>
  <c r="AH42" i="397"/>
  <c r="AL42" i="397" s="1"/>
  <c r="AK42" i="397"/>
  <c r="AH46" i="397"/>
  <c r="AL46" i="397" s="1"/>
  <c r="AK46" i="397"/>
  <c r="AH50" i="397"/>
  <c r="AL50" i="397" s="1"/>
  <c r="AK50" i="397"/>
  <c r="AH54" i="397"/>
  <c r="AL54" i="397" s="1"/>
  <c r="AK54" i="397"/>
  <c r="AH58" i="397"/>
  <c r="AL58" i="397" s="1"/>
  <c r="AK58" i="397"/>
  <c r="AH62" i="397"/>
  <c r="AL62" i="397" s="1"/>
  <c r="AK62" i="397"/>
  <c r="AH66" i="397"/>
  <c r="AL66" i="397" s="1"/>
  <c r="AK66" i="397"/>
  <c r="AH70" i="397"/>
  <c r="AL70" i="397" s="1"/>
  <c r="AK70" i="397"/>
  <c r="AH74" i="397"/>
  <c r="AL74" i="397" s="1"/>
  <c r="AK74" i="397"/>
  <c r="AH39" i="397"/>
  <c r="AL39" i="397" s="1"/>
  <c r="AK39" i="397"/>
  <c r="AH43" i="397"/>
  <c r="AL43" i="397" s="1"/>
  <c r="AK43" i="397"/>
  <c r="AH47" i="397"/>
  <c r="AL47" i="397" s="1"/>
  <c r="AK47" i="397"/>
  <c r="AH51" i="397"/>
  <c r="AL51" i="397" s="1"/>
  <c r="AK51" i="397"/>
  <c r="AH55" i="397"/>
  <c r="AL55" i="397" s="1"/>
  <c r="AK55" i="397"/>
  <c r="AH59" i="397"/>
  <c r="AL59" i="397" s="1"/>
  <c r="AK59" i="397"/>
  <c r="AH63" i="397"/>
  <c r="AL63" i="397" s="1"/>
  <c r="AK63" i="397"/>
  <c r="AH67" i="397"/>
  <c r="AL67" i="397" s="1"/>
  <c r="AK67" i="397"/>
  <c r="AH71" i="397"/>
  <c r="AL71" i="397" s="1"/>
  <c r="AK71" i="397"/>
  <c r="AH75" i="397"/>
  <c r="AL75" i="397" s="1"/>
  <c r="AK75" i="397"/>
  <c r="AK29" i="397"/>
  <c r="AH40" i="397"/>
  <c r="AL40" i="397" s="1"/>
  <c r="AK40" i="397"/>
  <c r="AH44" i="397"/>
  <c r="AL44" i="397" s="1"/>
  <c r="AK44" i="397"/>
  <c r="AH48" i="397"/>
  <c r="AL48" i="397" s="1"/>
  <c r="AK48" i="397"/>
  <c r="AH52" i="397"/>
  <c r="AL52" i="397" s="1"/>
  <c r="AK52" i="397"/>
  <c r="AH56" i="397"/>
  <c r="AL56" i="397" s="1"/>
  <c r="AK56" i="397"/>
  <c r="AH60" i="397"/>
  <c r="AL60" i="397" s="1"/>
  <c r="AK60" i="397"/>
  <c r="AH64" i="397"/>
  <c r="AL64" i="397" s="1"/>
  <c r="AK64" i="397"/>
  <c r="AH68" i="397"/>
  <c r="AL68" i="397" s="1"/>
  <c r="AK68" i="397"/>
  <c r="AH72" i="397"/>
  <c r="AL72" i="397" s="1"/>
  <c r="AK72" i="397"/>
  <c r="AH76" i="397"/>
  <c r="AL76" i="397" s="1"/>
  <c r="AK76" i="397"/>
  <c r="AH18" i="396"/>
  <c r="AL18" i="396" s="1"/>
  <c r="AK18" i="396"/>
  <c r="AK19" i="396"/>
  <c r="AH19" i="396"/>
  <c r="AL19" i="396" s="1"/>
  <c r="AH26" i="396"/>
  <c r="AL26" i="396" s="1"/>
  <c r="AK26" i="396"/>
  <c r="AH30" i="396"/>
  <c r="AL30" i="396" s="1"/>
  <c r="AK30" i="396"/>
  <c r="AH34" i="396"/>
  <c r="AL34" i="396" s="1"/>
  <c r="AK34" i="396"/>
  <c r="AH38" i="396"/>
  <c r="AL38" i="396" s="1"/>
  <c r="AK38" i="396"/>
  <c r="AH42" i="396"/>
  <c r="AL42" i="396" s="1"/>
  <c r="AK42" i="396"/>
  <c r="AH46" i="396"/>
  <c r="AL46" i="396" s="1"/>
  <c r="AK46" i="396"/>
  <c r="AH50" i="396"/>
  <c r="AL50" i="396" s="1"/>
  <c r="AK50" i="396"/>
  <c r="AH54" i="396"/>
  <c r="AL54" i="396" s="1"/>
  <c r="AK54" i="396"/>
  <c r="AK13" i="396"/>
  <c r="AH13" i="396"/>
  <c r="AL13" i="396" s="1"/>
  <c r="AH20" i="396"/>
  <c r="AL20" i="396" s="1"/>
  <c r="AK20" i="396"/>
  <c r="AK21" i="396"/>
  <c r="AH21" i="396"/>
  <c r="AL21" i="396" s="1"/>
  <c r="AH27" i="396"/>
  <c r="AL27" i="396" s="1"/>
  <c r="AK27" i="396"/>
  <c r="AH31" i="396"/>
  <c r="AL31" i="396" s="1"/>
  <c r="AK31" i="396"/>
  <c r="AH35" i="396"/>
  <c r="AL35" i="396" s="1"/>
  <c r="AK35" i="396"/>
  <c r="AH39" i="396"/>
  <c r="AL39" i="396" s="1"/>
  <c r="AK39" i="396"/>
  <c r="AH43" i="396"/>
  <c r="AL43" i="396" s="1"/>
  <c r="AK43" i="396"/>
  <c r="AH47" i="396"/>
  <c r="AL47" i="396" s="1"/>
  <c r="AK47" i="396"/>
  <c r="AH51" i="396"/>
  <c r="AL51" i="396" s="1"/>
  <c r="AK51" i="396"/>
  <c r="AH14" i="396"/>
  <c r="AL14" i="396" s="1"/>
  <c r="AK14" i="396"/>
  <c r="AK15" i="396"/>
  <c r="AH15" i="396"/>
  <c r="AL15" i="396" s="1"/>
  <c r="AH22" i="396"/>
  <c r="AL22" i="396" s="1"/>
  <c r="AK22" i="396"/>
  <c r="AH23" i="396"/>
  <c r="AL23" i="396" s="1"/>
  <c r="AK23" i="396"/>
  <c r="AH24" i="396"/>
  <c r="AL24" i="396" s="1"/>
  <c r="AK24" i="396"/>
  <c r="AH28" i="396"/>
  <c r="AL28" i="396" s="1"/>
  <c r="AK28" i="396"/>
  <c r="AH32" i="396"/>
  <c r="AL32" i="396" s="1"/>
  <c r="AK32" i="396"/>
  <c r="AH36" i="396"/>
  <c r="AL36" i="396" s="1"/>
  <c r="AK36" i="396"/>
  <c r="AH40" i="396"/>
  <c r="AL40" i="396" s="1"/>
  <c r="AK40" i="396"/>
  <c r="AH44" i="396"/>
  <c r="AL44" i="396" s="1"/>
  <c r="AK44" i="396"/>
  <c r="AH48" i="396"/>
  <c r="AL48" i="396" s="1"/>
  <c r="AK48" i="396"/>
  <c r="AH52" i="396"/>
  <c r="AL52" i="396" s="1"/>
  <c r="AK52" i="396"/>
  <c r="AH16" i="396"/>
  <c r="AL16" i="396" s="1"/>
  <c r="AK16" i="396"/>
  <c r="AK17" i="396"/>
  <c r="AH17" i="396"/>
  <c r="AL17" i="396" s="1"/>
  <c r="AH25" i="396"/>
  <c r="AL25" i="396" s="1"/>
  <c r="AK25" i="396"/>
  <c r="AH29" i="396"/>
  <c r="AL29" i="396" s="1"/>
  <c r="AK29" i="396"/>
  <c r="AH33" i="396"/>
  <c r="AL33" i="396" s="1"/>
  <c r="AK33" i="396"/>
  <c r="AH37" i="396"/>
  <c r="AL37" i="396" s="1"/>
  <c r="AK37" i="396"/>
  <c r="AH41" i="396"/>
  <c r="AL41" i="396" s="1"/>
  <c r="AK41" i="396"/>
  <c r="AH45" i="396"/>
  <c r="AL45" i="396" s="1"/>
  <c r="AK45" i="396"/>
  <c r="AH49" i="396"/>
  <c r="AL49" i="396" s="1"/>
  <c r="AK49" i="396"/>
  <c r="AH58" i="396"/>
  <c r="AL58" i="396" s="1"/>
  <c r="AK58" i="396"/>
  <c r="AH62" i="396"/>
  <c r="AL62" i="396" s="1"/>
  <c r="AK62" i="396"/>
  <c r="AH66" i="396"/>
  <c r="AL66" i="396" s="1"/>
  <c r="AK66" i="396"/>
  <c r="AH70" i="396"/>
  <c r="AL70" i="396" s="1"/>
  <c r="AK70" i="396"/>
  <c r="AH74" i="396"/>
  <c r="AL74" i="396" s="1"/>
  <c r="AK74" i="396"/>
  <c r="AH78" i="396"/>
  <c r="AL78" i="396" s="1"/>
  <c r="AK78" i="396"/>
  <c r="AH53" i="396"/>
  <c r="AL53" i="396" s="1"/>
  <c r="AK53" i="396"/>
  <c r="AH55" i="396"/>
  <c r="AL55" i="396" s="1"/>
  <c r="AK55" i="396"/>
  <c r="AH59" i="396"/>
  <c r="AL59" i="396" s="1"/>
  <c r="AK59" i="396"/>
  <c r="AH63" i="396"/>
  <c r="AL63" i="396" s="1"/>
  <c r="AK63" i="396"/>
  <c r="AH67" i="396"/>
  <c r="AL67" i="396" s="1"/>
  <c r="AK67" i="396"/>
  <c r="AH71" i="396"/>
  <c r="AL71" i="396" s="1"/>
  <c r="AK71" i="396"/>
  <c r="AH75" i="396"/>
  <c r="AL75" i="396" s="1"/>
  <c r="AK75" i="396"/>
  <c r="AH56" i="396"/>
  <c r="AL56" i="396" s="1"/>
  <c r="AK56" i="396"/>
  <c r="AH60" i="396"/>
  <c r="AL60" i="396" s="1"/>
  <c r="AK60" i="396"/>
  <c r="AH64" i="396"/>
  <c r="AL64" i="396" s="1"/>
  <c r="AK64" i="396"/>
  <c r="AH68" i="396"/>
  <c r="AL68" i="396" s="1"/>
  <c r="AK68" i="396"/>
  <c r="AH72" i="396"/>
  <c r="AL72" i="396" s="1"/>
  <c r="AK72" i="396"/>
  <c r="AH76" i="396"/>
  <c r="AL76" i="396" s="1"/>
  <c r="AK76" i="396"/>
  <c r="AH57" i="396"/>
  <c r="AL57" i="396" s="1"/>
  <c r="AK57" i="396"/>
  <c r="AH61" i="396"/>
  <c r="AL61" i="396" s="1"/>
  <c r="AK61" i="396"/>
  <c r="AH65" i="396"/>
  <c r="AL65" i="396" s="1"/>
  <c r="AK65" i="396"/>
  <c r="AH69" i="396"/>
  <c r="AL69" i="396" s="1"/>
  <c r="AK69" i="396"/>
  <c r="AH73" i="396"/>
  <c r="AL73" i="396" s="1"/>
  <c r="AK73" i="396"/>
  <c r="AH77" i="396"/>
  <c r="AL77" i="396" s="1"/>
  <c r="AK77" i="396"/>
  <c r="AH9" i="393"/>
  <c r="AL9" i="393" s="1"/>
  <c r="AK9" i="393"/>
  <c r="AH15" i="393"/>
  <c r="AL15" i="393" s="1"/>
  <c r="AK15" i="393"/>
  <c r="AH21" i="393"/>
  <c r="AL21" i="393" s="1"/>
  <c r="AK21" i="393"/>
  <c r="AH25" i="393"/>
  <c r="AL25" i="393" s="1"/>
  <c r="AK25" i="393"/>
  <c r="AH29" i="393"/>
  <c r="AL29" i="393" s="1"/>
  <c r="AK29" i="393"/>
  <c r="AH33" i="393"/>
  <c r="AL33" i="393" s="1"/>
  <c r="AK33" i="393"/>
  <c r="AH37" i="393"/>
  <c r="AL37" i="393" s="1"/>
  <c r="AK37" i="393"/>
  <c r="AH41" i="393"/>
  <c r="AL41" i="393" s="1"/>
  <c r="AK41" i="393"/>
  <c r="AH45" i="393"/>
  <c r="AL45" i="393" s="1"/>
  <c r="AK45" i="393"/>
  <c r="AH49" i="393"/>
  <c r="AL49" i="393" s="1"/>
  <c r="AK49" i="393"/>
  <c r="AH53" i="393"/>
  <c r="AL53" i="393" s="1"/>
  <c r="AK53" i="393"/>
  <c r="AH56" i="393"/>
  <c r="AL56" i="393" s="1"/>
  <c r="AK56" i="393"/>
  <c r="AH18" i="393"/>
  <c r="AL18" i="393" s="1"/>
  <c r="AK18" i="393"/>
  <c r="AH22" i="393"/>
  <c r="AL22" i="393" s="1"/>
  <c r="AK22" i="393"/>
  <c r="AH26" i="393"/>
  <c r="AL26" i="393" s="1"/>
  <c r="AK26" i="393"/>
  <c r="AH30" i="393"/>
  <c r="AL30" i="393" s="1"/>
  <c r="AK30" i="393"/>
  <c r="AH34" i="393"/>
  <c r="AL34" i="393" s="1"/>
  <c r="AK34" i="393"/>
  <c r="AH38" i="393"/>
  <c r="AL38" i="393" s="1"/>
  <c r="AK38" i="393"/>
  <c r="AH42" i="393"/>
  <c r="AL42" i="393" s="1"/>
  <c r="AK42" i="393"/>
  <c r="AH46" i="393"/>
  <c r="AL46" i="393" s="1"/>
  <c r="AK46" i="393"/>
  <c r="AH50" i="393"/>
  <c r="AL50" i="393" s="1"/>
  <c r="AK50" i="393"/>
  <c r="AH54" i="393"/>
  <c r="AL54" i="393" s="1"/>
  <c r="AK54" i="393"/>
  <c r="AH19" i="393"/>
  <c r="AL19" i="393" s="1"/>
  <c r="AK19" i="393"/>
  <c r="AH23" i="393"/>
  <c r="AL23" i="393" s="1"/>
  <c r="AK23" i="393"/>
  <c r="AH27" i="393"/>
  <c r="AL27" i="393" s="1"/>
  <c r="AK27" i="393"/>
  <c r="AH31" i="393"/>
  <c r="AL31" i="393" s="1"/>
  <c r="AK31" i="393"/>
  <c r="AH35" i="393"/>
  <c r="AL35" i="393" s="1"/>
  <c r="AK35" i="393"/>
  <c r="AH39" i="393"/>
  <c r="AL39" i="393" s="1"/>
  <c r="AK39" i="393"/>
  <c r="AH43" i="393"/>
  <c r="AL43" i="393" s="1"/>
  <c r="AK43" i="393"/>
  <c r="AH47" i="393"/>
  <c r="AL47" i="393" s="1"/>
  <c r="AK47" i="393"/>
  <c r="AH51" i="393"/>
  <c r="AL51" i="393" s="1"/>
  <c r="AK51" i="393"/>
  <c r="AH57" i="393"/>
  <c r="AL57" i="393" s="1"/>
  <c r="AK57" i="393"/>
  <c r="AH58" i="393"/>
  <c r="AL58" i="393" s="1"/>
  <c r="AK58" i="393"/>
  <c r="AH14" i="393"/>
  <c r="AL14" i="393" s="1"/>
  <c r="AK14" i="393"/>
  <c r="AH20" i="393"/>
  <c r="AL20" i="393" s="1"/>
  <c r="AK20" i="393"/>
  <c r="AH24" i="393"/>
  <c r="AL24" i="393" s="1"/>
  <c r="AK24" i="393"/>
  <c r="AH28" i="393"/>
  <c r="AL28" i="393" s="1"/>
  <c r="AK28" i="393"/>
  <c r="AH32" i="393"/>
  <c r="AL32" i="393" s="1"/>
  <c r="AK32" i="393"/>
  <c r="AH36" i="393"/>
  <c r="AL36" i="393" s="1"/>
  <c r="AK36" i="393"/>
  <c r="AH40" i="393"/>
  <c r="AL40" i="393" s="1"/>
  <c r="AK40" i="393"/>
  <c r="AH44" i="393"/>
  <c r="AL44" i="393" s="1"/>
  <c r="AK44" i="393"/>
  <c r="AH48" i="393"/>
  <c r="AL48" i="393" s="1"/>
  <c r="AK48" i="393"/>
  <c r="AH52" i="393"/>
  <c r="AL52" i="393" s="1"/>
  <c r="AK52" i="393"/>
  <c r="AH55" i="393"/>
  <c r="AL55" i="393" s="1"/>
  <c r="AK55" i="393"/>
  <c r="AH10" i="392"/>
  <c r="AL10" i="392" s="1"/>
  <c r="AH16" i="392"/>
  <c r="AL16" i="392" s="1"/>
  <c r="AK16" i="392"/>
  <c r="AK17" i="392"/>
  <c r="AH17" i="392"/>
  <c r="AL17" i="392" s="1"/>
  <c r="AH24" i="392"/>
  <c r="AL24" i="392" s="1"/>
  <c r="AK24" i="392"/>
  <c r="AH25" i="392"/>
  <c r="AL25" i="392" s="1"/>
  <c r="AK25" i="392"/>
  <c r="AH29" i="392"/>
  <c r="AL29" i="392" s="1"/>
  <c r="AK29" i="392"/>
  <c r="AH40" i="392"/>
  <c r="AL40" i="392" s="1"/>
  <c r="AK40" i="392"/>
  <c r="AH41" i="392"/>
  <c r="AL41" i="392" s="1"/>
  <c r="AK41" i="392"/>
  <c r="AH45" i="392"/>
  <c r="AL45" i="392" s="1"/>
  <c r="AK45" i="392"/>
  <c r="AH49" i="392"/>
  <c r="AL49" i="392" s="1"/>
  <c r="AK49" i="392"/>
  <c r="AH11" i="392"/>
  <c r="AL11" i="392" s="1"/>
  <c r="AH18" i="392"/>
  <c r="AL18" i="392" s="1"/>
  <c r="AK18" i="392"/>
  <c r="AK19" i="392"/>
  <c r="AH19" i="392"/>
  <c r="AL19" i="392" s="1"/>
  <c r="AH26" i="392"/>
  <c r="AL26" i="392" s="1"/>
  <c r="AK26" i="392"/>
  <c r="AH27" i="392"/>
  <c r="AL27" i="392" s="1"/>
  <c r="AK27" i="392"/>
  <c r="AK30" i="392"/>
  <c r="AH30" i="392"/>
  <c r="AL30" i="392" s="1"/>
  <c r="AH31" i="392"/>
  <c r="AL31" i="392" s="1"/>
  <c r="AK31" i="392"/>
  <c r="AK36" i="392"/>
  <c r="AH36" i="392"/>
  <c r="AL36" i="392" s="1"/>
  <c r="AH42" i="392"/>
  <c r="AL42" i="392" s="1"/>
  <c r="AK42" i="392"/>
  <c r="AH43" i="392"/>
  <c r="AL43" i="392" s="1"/>
  <c r="AK43" i="392"/>
  <c r="AH46" i="392"/>
  <c r="AL46" i="392" s="1"/>
  <c r="AK46" i="392"/>
  <c r="AH50" i="392"/>
  <c r="AL50" i="392" s="1"/>
  <c r="AK50" i="392"/>
  <c r="AH12" i="392"/>
  <c r="AL12" i="392" s="1"/>
  <c r="AK12" i="392"/>
  <c r="AK13" i="392"/>
  <c r="AH13" i="392"/>
  <c r="AL13" i="392" s="1"/>
  <c r="AH20" i="392"/>
  <c r="AL20" i="392" s="1"/>
  <c r="AK20" i="392"/>
  <c r="AK21" i="392"/>
  <c r="AH21" i="392"/>
  <c r="AL21" i="392" s="1"/>
  <c r="AH32" i="392"/>
  <c r="AL32" i="392" s="1"/>
  <c r="AK32" i="392"/>
  <c r="AH33" i="392"/>
  <c r="AL33" i="392" s="1"/>
  <c r="AK33" i="392"/>
  <c r="AH37" i="392"/>
  <c r="AL37" i="392" s="1"/>
  <c r="AK37" i="392"/>
  <c r="AH47" i="392"/>
  <c r="AL47" i="392" s="1"/>
  <c r="AK47" i="392"/>
  <c r="AH51" i="392"/>
  <c r="AL51" i="392" s="1"/>
  <c r="AK51" i="392"/>
  <c r="AH14" i="392"/>
  <c r="AL14" i="392" s="1"/>
  <c r="AK14" i="392"/>
  <c r="AK15" i="392"/>
  <c r="AH15" i="392"/>
  <c r="AL15" i="392" s="1"/>
  <c r="AK22" i="392"/>
  <c r="AH22" i="392"/>
  <c r="AL22" i="392" s="1"/>
  <c r="AH23" i="392"/>
  <c r="AL23" i="392" s="1"/>
  <c r="AK23" i="392"/>
  <c r="AK28" i="392"/>
  <c r="AH28" i="392"/>
  <c r="AL28" i="392" s="1"/>
  <c r="AH34" i="392"/>
  <c r="AL34" i="392" s="1"/>
  <c r="AK34" i="392"/>
  <c r="AH35" i="392"/>
  <c r="AL35" i="392" s="1"/>
  <c r="AK35" i="392"/>
  <c r="AK38" i="392"/>
  <c r="AH38" i="392"/>
  <c r="AL38" i="392" s="1"/>
  <c r="AH39" i="392"/>
  <c r="AL39" i="392" s="1"/>
  <c r="AK39" i="392"/>
  <c r="AH44" i="392"/>
  <c r="AL44" i="392" s="1"/>
  <c r="AK44" i="392"/>
  <c r="AH48" i="392"/>
  <c r="AL48" i="392" s="1"/>
  <c r="AK48" i="392"/>
  <c r="AH53" i="392"/>
  <c r="AL53" i="392" s="1"/>
  <c r="AK53" i="392"/>
  <c r="AH57" i="392"/>
  <c r="AL57" i="392" s="1"/>
  <c r="AK57" i="392"/>
  <c r="AH61" i="392"/>
  <c r="AL61" i="392" s="1"/>
  <c r="AK61" i="392"/>
  <c r="AH65" i="392"/>
  <c r="AL65" i="392" s="1"/>
  <c r="AK65" i="392"/>
  <c r="AH69" i="392"/>
  <c r="AL69" i="392" s="1"/>
  <c r="AK69" i="392"/>
  <c r="AH73" i="392"/>
  <c r="AL73" i="392" s="1"/>
  <c r="AK73" i="392"/>
  <c r="AH77" i="392"/>
  <c r="AL77" i="392" s="1"/>
  <c r="AK77" i="392"/>
  <c r="AH54" i="392"/>
  <c r="AL54" i="392" s="1"/>
  <c r="AK54" i="392"/>
  <c r="AH58" i="392"/>
  <c r="AL58" i="392" s="1"/>
  <c r="AK58" i="392"/>
  <c r="AH62" i="392"/>
  <c r="AL62" i="392" s="1"/>
  <c r="AK62" i="392"/>
  <c r="AH66" i="392"/>
  <c r="AL66" i="392" s="1"/>
  <c r="AK66" i="392"/>
  <c r="AH70" i="392"/>
  <c r="AL70" i="392" s="1"/>
  <c r="AK70" i="392"/>
  <c r="AH74" i="392"/>
  <c r="AL74" i="392" s="1"/>
  <c r="AK74" i="392"/>
  <c r="AH55" i="392"/>
  <c r="AL55" i="392" s="1"/>
  <c r="AK55" i="392"/>
  <c r="AH59" i="392"/>
  <c r="AL59" i="392" s="1"/>
  <c r="AK59" i="392"/>
  <c r="AH63" i="392"/>
  <c r="AL63" i="392" s="1"/>
  <c r="AK63" i="392"/>
  <c r="AH67" i="392"/>
  <c r="AL67" i="392" s="1"/>
  <c r="AK67" i="392"/>
  <c r="AH71" i="392"/>
  <c r="AL71" i="392" s="1"/>
  <c r="AK71" i="392"/>
  <c r="AH75" i="392"/>
  <c r="AL75" i="392" s="1"/>
  <c r="AK75" i="392"/>
  <c r="AH52" i="392"/>
  <c r="AL52" i="392" s="1"/>
  <c r="AK52" i="392"/>
  <c r="AH56" i="392"/>
  <c r="AL56" i="392" s="1"/>
  <c r="AK56" i="392"/>
  <c r="AH60" i="392"/>
  <c r="AL60" i="392" s="1"/>
  <c r="AK60" i="392"/>
  <c r="AH64" i="392"/>
  <c r="AL64" i="392" s="1"/>
  <c r="AK64" i="392"/>
  <c r="AH68" i="392"/>
  <c r="AL68" i="392" s="1"/>
  <c r="AK68" i="392"/>
  <c r="AH72" i="392"/>
  <c r="AL72" i="392" s="1"/>
  <c r="AK72" i="392"/>
  <c r="AH76" i="392"/>
  <c r="AL76" i="392" s="1"/>
  <c r="AK76" i="392"/>
  <c r="AH9" i="391"/>
  <c r="AH28" i="391"/>
  <c r="AL28" i="391" s="1"/>
  <c r="AK28" i="391"/>
  <c r="AH32" i="391"/>
  <c r="AL32" i="391" s="1"/>
  <c r="AK32" i="391"/>
  <c r="AH33" i="391"/>
  <c r="AL33" i="391" s="1"/>
  <c r="AK33" i="391"/>
  <c r="AH40" i="391"/>
  <c r="AL40" i="391" s="1"/>
  <c r="AK40" i="391"/>
  <c r="AH41" i="391"/>
  <c r="AL41" i="391" s="1"/>
  <c r="AK41" i="391"/>
  <c r="AH49" i="391"/>
  <c r="AL49" i="391" s="1"/>
  <c r="AK49" i="391"/>
  <c r="AH53" i="391"/>
  <c r="AL53" i="391" s="1"/>
  <c r="AK53" i="391"/>
  <c r="AH57" i="391"/>
  <c r="AL57" i="391" s="1"/>
  <c r="AK57" i="391"/>
  <c r="AH61" i="391"/>
  <c r="AL61" i="391" s="1"/>
  <c r="AK61" i="391"/>
  <c r="AH65" i="391"/>
  <c r="AL65" i="391" s="1"/>
  <c r="AK65" i="391"/>
  <c r="AH69" i="391"/>
  <c r="AL69" i="391" s="1"/>
  <c r="AK69" i="391"/>
  <c r="AH73" i="391"/>
  <c r="AL73" i="391" s="1"/>
  <c r="AK73" i="391"/>
  <c r="AH34" i="391"/>
  <c r="AL34" i="391" s="1"/>
  <c r="AK34" i="391"/>
  <c r="AH35" i="391"/>
  <c r="AL35" i="391" s="1"/>
  <c r="AK35" i="391"/>
  <c r="AH42" i="391"/>
  <c r="AL42" i="391" s="1"/>
  <c r="AK42" i="391"/>
  <c r="AH43" i="391"/>
  <c r="AL43" i="391" s="1"/>
  <c r="AK43" i="391"/>
  <c r="AH50" i="391"/>
  <c r="AL50" i="391" s="1"/>
  <c r="AK50" i="391"/>
  <c r="AH54" i="391"/>
  <c r="AL54" i="391" s="1"/>
  <c r="AK54" i="391"/>
  <c r="AH58" i="391"/>
  <c r="AL58" i="391" s="1"/>
  <c r="AK58" i="391"/>
  <c r="AH62" i="391"/>
  <c r="AL62" i="391" s="1"/>
  <c r="AK62" i="391"/>
  <c r="AH66" i="391"/>
  <c r="AL66" i="391" s="1"/>
  <c r="AK66" i="391"/>
  <c r="AH70" i="391"/>
  <c r="AL70" i="391" s="1"/>
  <c r="AK70" i="391"/>
  <c r="AH74" i="391"/>
  <c r="AL74" i="391" s="1"/>
  <c r="AK74" i="391"/>
  <c r="AK18" i="391"/>
  <c r="AH18" i="391"/>
  <c r="AL18" i="391" s="1"/>
  <c r="AH29" i="391"/>
  <c r="AL29" i="391" s="1"/>
  <c r="AK29" i="391"/>
  <c r="AH36" i="391"/>
  <c r="AL36" i="391" s="1"/>
  <c r="AK36" i="391"/>
  <c r="AH37" i="391"/>
  <c r="AL37" i="391" s="1"/>
  <c r="AK37" i="391"/>
  <c r="AH44" i="391"/>
  <c r="AL44" i="391" s="1"/>
  <c r="AK44" i="391"/>
  <c r="AH45" i="391"/>
  <c r="AL45" i="391" s="1"/>
  <c r="AK45" i="391"/>
  <c r="AH46" i="391"/>
  <c r="AL46" i="391" s="1"/>
  <c r="AK46" i="391"/>
  <c r="AH47" i="391"/>
  <c r="AL47" i="391" s="1"/>
  <c r="AK47" i="391"/>
  <c r="AH51" i="391"/>
  <c r="AL51" i="391" s="1"/>
  <c r="AK51" i="391"/>
  <c r="AH55" i="391"/>
  <c r="AL55" i="391" s="1"/>
  <c r="AK55" i="391"/>
  <c r="AH59" i="391"/>
  <c r="AL59" i="391" s="1"/>
  <c r="AK59" i="391"/>
  <c r="AH63" i="391"/>
  <c r="AL63" i="391" s="1"/>
  <c r="AK63" i="391"/>
  <c r="AH67" i="391"/>
  <c r="AL67" i="391" s="1"/>
  <c r="AK67" i="391"/>
  <c r="AH71" i="391"/>
  <c r="AL71" i="391" s="1"/>
  <c r="AK71" i="391"/>
  <c r="AH23" i="391"/>
  <c r="AL23" i="391" s="1"/>
  <c r="AK23" i="391"/>
  <c r="AH30" i="391"/>
  <c r="AL30" i="391" s="1"/>
  <c r="AK30" i="391"/>
  <c r="AH31" i="391"/>
  <c r="AL31" i="391" s="1"/>
  <c r="AK31" i="391"/>
  <c r="AH38" i="391"/>
  <c r="AL38" i="391" s="1"/>
  <c r="AK38" i="391"/>
  <c r="AH39" i="391"/>
  <c r="AL39" i="391" s="1"/>
  <c r="AK39" i="391"/>
  <c r="AH48" i="391"/>
  <c r="AL48" i="391" s="1"/>
  <c r="AK48" i="391"/>
  <c r="AH52" i="391"/>
  <c r="AL52" i="391" s="1"/>
  <c r="AK52" i="391"/>
  <c r="AH56" i="391"/>
  <c r="AL56" i="391" s="1"/>
  <c r="AK56" i="391"/>
  <c r="AH60" i="391"/>
  <c r="AL60" i="391" s="1"/>
  <c r="AK60" i="391"/>
  <c r="AH64" i="391"/>
  <c r="AL64" i="391" s="1"/>
  <c r="AK64" i="391"/>
  <c r="AH68" i="391"/>
  <c r="AL68" i="391" s="1"/>
  <c r="AK68" i="391"/>
  <c r="AH72" i="391"/>
  <c r="AL72" i="391" s="1"/>
  <c r="AK72" i="391"/>
  <c r="AH77" i="391"/>
  <c r="AL77" i="391" s="1"/>
  <c r="AK77" i="391"/>
  <c r="AH81" i="391"/>
  <c r="AL81" i="391" s="1"/>
  <c r="AK81" i="391"/>
  <c r="AH85" i="391"/>
  <c r="AL85" i="391" s="1"/>
  <c r="AK85" i="391"/>
  <c r="AH89" i="391"/>
  <c r="AL89" i="391" s="1"/>
  <c r="AK89" i="391"/>
  <c r="AH93" i="391"/>
  <c r="AL93" i="391" s="1"/>
  <c r="AK93" i="391"/>
  <c r="AH97" i="391"/>
  <c r="AL97" i="391" s="1"/>
  <c r="AK97" i="391"/>
  <c r="AH101" i="391"/>
  <c r="AL101" i="391" s="1"/>
  <c r="AK101" i="391"/>
  <c r="AH78" i="391"/>
  <c r="AL78" i="391" s="1"/>
  <c r="AK78" i="391"/>
  <c r="AH82" i="391"/>
  <c r="AL82" i="391" s="1"/>
  <c r="AK82" i="391"/>
  <c r="AH86" i="391"/>
  <c r="AL86" i="391" s="1"/>
  <c r="AK86" i="391"/>
  <c r="AH90" i="391"/>
  <c r="AL90" i="391" s="1"/>
  <c r="AK90" i="391"/>
  <c r="AH94" i="391"/>
  <c r="AL94" i="391" s="1"/>
  <c r="AK94" i="391"/>
  <c r="AH98" i="391"/>
  <c r="AL98" i="391" s="1"/>
  <c r="AK98" i="391"/>
  <c r="AH75" i="391"/>
  <c r="AL75" i="391" s="1"/>
  <c r="AK75" i="391"/>
  <c r="AH79" i="391"/>
  <c r="AL79" i="391" s="1"/>
  <c r="AK79" i="391"/>
  <c r="AH83" i="391"/>
  <c r="AL83" i="391" s="1"/>
  <c r="AK83" i="391"/>
  <c r="AH87" i="391"/>
  <c r="AL87" i="391" s="1"/>
  <c r="AK87" i="391"/>
  <c r="AH91" i="391"/>
  <c r="AL91" i="391" s="1"/>
  <c r="AK91" i="391"/>
  <c r="AH95" i="391"/>
  <c r="AL95" i="391" s="1"/>
  <c r="AK95" i="391"/>
  <c r="AH99" i="391"/>
  <c r="AL99" i="391" s="1"/>
  <c r="AK99" i="391"/>
  <c r="AH76" i="391"/>
  <c r="AL76" i="391" s="1"/>
  <c r="AK76" i="391"/>
  <c r="AH80" i="391"/>
  <c r="AL80" i="391" s="1"/>
  <c r="AK80" i="391"/>
  <c r="AH84" i="391"/>
  <c r="AL84" i="391" s="1"/>
  <c r="AK84" i="391"/>
  <c r="AH88" i="391"/>
  <c r="AL88" i="391" s="1"/>
  <c r="AK88" i="391"/>
  <c r="AH92" i="391"/>
  <c r="AL92" i="391" s="1"/>
  <c r="AK92" i="391"/>
  <c r="AH96" i="391"/>
  <c r="AL96" i="391" s="1"/>
  <c r="AK96" i="391"/>
  <c r="AH100" i="391"/>
  <c r="AL100" i="391" s="1"/>
  <c r="AK100" i="391"/>
  <c r="AH12" i="390"/>
  <c r="AL12" i="390" s="1"/>
  <c r="AK12" i="390"/>
  <c r="AH16" i="390"/>
  <c r="AL16" i="390" s="1"/>
  <c r="AK16" i="390"/>
  <c r="AH20" i="390"/>
  <c r="AL20" i="390" s="1"/>
  <c r="AK20" i="390"/>
  <c r="AH24" i="390"/>
  <c r="AL24" i="390" s="1"/>
  <c r="AK24" i="390"/>
  <c r="AH28" i="390"/>
  <c r="AL28" i="390" s="1"/>
  <c r="AK28" i="390"/>
  <c r="AH32" i="390"/>
  <c r="AL32" i="390" s="1"/>
  <c r="AK32" i="390"/>
  <c r="AH36" i="390"/>
  <c r="AL36" i="390" s="1"/>
  <c r="AK36" i="390"/>
  <c r="AH40" i="390"/>
  <c r="AL40" i="390" s="1"/>
  <c r="AK40" i="390"/>
  <c r="AH44" i="390"/>
  <c r="AL44" i="390" s="1"/>
  <c r="AK44" i="390"/>
  <c r="AH48" i="390"/>
  <c r="AL48" i="390" s="1"/>
  <c r="AK48" i="390"/>
  <c r="AH52" i="390"/>
  <c r="AL52" i="390" s="1"/>
  <c r="AK52" i="390"/>
  <c r="AH13" i="390"/>
  <c r="AL13" i="390" s="1"/>
  <c r="AK13" i="390"/>
  <c r="AH17" i="390"/>
  <c r="AL17" i="390" s="1"/>
  <c r="AK17" i="390"/>
  <c r="AH21" i="390"/>
  <c r="AL21" i="390" s="1"/>
  <c r="AK21" i="390"/>
  <c r="AH25" i="390"/>
  <c r="AL25" i="390" s="1"/>
  <c r="AK25" i="390"/>
  <c r="AH29" i="390"/>
  <c r="AL29" i="390" s="1"/>
  <c r="AK29" i="390"/>
  <c r="AH33" i="390"/>
  <c r="AL33" i="390" s="1"/>
  <c r="AK33" i="390"/>
  <c r="AH37" i="390"/>
  <c r="AL37" i="390" s="1"/>
  <c r="AK37" i="390"/>
  <c r="AH41" i="390"/>
  <c r="AL41" i="390" s="1"/>
  <c r="AK41" i="390"/>
  <c r="AH45" i="390"/>
  <c r="AL45" i="390" s="1"/>
  <c r="AK45" i="390"/>
  <c r="AH49" i="390"/>
  <c r="AL49" i="390" s="1"/>
  <c r="AK49" i="390"/>
  <c r="AH53" i="390"/>
  <c r="AL53" i="390" s="1"/>
  <c r="AK53" i="390"/>
  <c r="AH14" i="390"/>
  <c r="AL14" i="390" s="1"/>
  <c r="AK14" i="390"/>
  <c r="AH18" i="390"/>
  <c r="AL18" i="390" s="1"/>
  <c r="AK18" i="390"/>
  <c r="AH22" i="390"/>
  <c r="AL22" i="390" s="1"/>
  <c r="AK22" i="390"/>
  <c r="AH26" i="390"/>
  <c r="AL26" i="390" s="1"/>
  <c r="AK26" i="390"/>
  <c r="AH30" i="390"/>
  <c r="AL30" i="390" s="1"/>
  <c r="AK30" i="390"/>
  <c r="AH34" i="390"/>
  <c r="AL34" i="390" s="1"/>
  <c r="AK34" i="390"/>
  <c r="AH38" i="390"/>
  <c r="AL38" i="390" s="1"/>
  <c r="AK38" i="390"/>
  <c r="AH42" i="390"/>
  <c r="AL42" i="390" s="1"/>
  <c r="AK42" i="390"/>
  <c r="AH46" i="390"/>
  <c r="AL46" i="390" s="1"/>
  <c r="AK46" i="390"/>
  <c r="AH50" i="390"/>
  <c r="AL50" i="390" s="1"/>
  <c r="AK50" i="390"/>
  <c r="AH54" i="390"/>
  <c r="AL54" i="390" s="1"/>
  <c r="AK54" i="390"/>
  <c r="AH15" i="390"/>
  <c r="AL15" i="390" s="1"/>
  <c r="AK15" i="390"/>
  <c r="AH19" i="390"/>
  <c r="AL19" i="390" s="1"/>
  <c r="AK19" i="390"/>
  <c r="AH23" i="390"/>
  <c r="AL23" i="390" s="1"/>
  <c r="AK23" i="390"/>
  <c r="AH27" i="390"/>
  <c r="AL27" i="390" s="1"/>
  <c r="AK27" i="390"/>
  <c r="AH31" i="390"/>
  <c r="AL31" i="390" s="1"/>
  <c r="AK31" i="390"/>
  <c r="AH35" i="390"/>
  <c r="AL35" i="390" s="1"/>
  <c r="AK35" i="390"/>
  <c r="AH39" i="390"/>
  <c r="AL39" i="390" s="1"/>
  <c r="AK39" i="390"/>
  <c r="AH43" i="390"/>
  <c r="AL43" i="390" s="1"/>
  <c r="AK43" i="390"/>
  <c r="AH47" i="390"/>
  <c r="AL47" i="390" s="1"/>
  <c r="AK47" i="390"/>
  <c r="AH51" i="390"/>
  <c r="AL51" i="390" s="1"/>
  <c r="AK51" i="390"/>
  <c r="AK17" i="389"/>
  <c r="AK71" i="389"/>
  <c r="AK73" i="389"/>
  <c r="AK75" i="389"/>
  <c r="AK77" i="389"/>
  <c r="AK79" i="389"/>
  <c r="AK10" i="388"/>
  <c r="AH10" i="388"/>
  <c r="AL10" i="388" s="1"/>
  <c r="AH17" i="388"/>
  <c r="AL17" i="388" s="1"/>
  <c r="AK17" i="388"/>
  <c r="AK18" i="388"/>
  <c r="AH18" i="388"/>
  <c r="AL18" i="388" s="1"/>
  <c r="AH24" i="388"/>
  <c r="AL24" i="388" s="1"/>
  <c r="AK24" i="388"/>
  <c r="AH28" i="388"/>
  <c r="AL28" i="388" s="1"/>
  <c r="AK28" i="388"/>
  <c r="AH32" i="388"/>
  <c r="AL32" i="388" s="1"/>
  <c r="AK32" i="388"/>
  <c r="AH36" i="388"/>
  <c r="AL36" i="388" s="1"/>
  <c r="AK36" i="388"/>
  <c r="AH40" i="388"/>
  <c r="AL40" i="388" s="1"/>
  <c r="AK40" i="388"/>
  <c r="AH44" i="388"/>
  <c r="AL44" i="388" s="1"/>
  <c r="AK44" i="388"/>
  <c r="AH48" i="388"/>
  <c r="AL48" i="388" s="1"/>
  <c r="AK48" i="388"/>
  <c r="AH11" i="388"/>
  <c r="AL11" i="388" s="1"/>
  <c r="AK11" i="388"/>
  <c r="AK12" i="388"/>
  <c r="AH12" i="388"/>
  <c r="AL12" i="388" s="1"/>
  <c r="AH19" i="388"/>
  <c r="AL19" i="388" s="1"/>
  <c r="AK19" i="388"/>
  <c r="AK20" i="388"/>
  <c r="AH20" i="388"/>
  <c r="AL20" i="388" s="1"/>
  <c r="AH25" i="388"/>
  <c r="AL25" i="388" s="1"/>
  <c r="AK25" i="388"/>
  <c r="AH29" i="388"/>
  <c r="AL29" i="388" s="1"/>
  <c r="AK29" i="388"/>
  <c r="AH33" i="388"/>
  <c r="AL33" i="388" s="1"/>
  <c r="AK33" i="388"/>
  <c r="AH37" i="388"/>
  <c r="AL37" i="388" s="1"/>
  <c r="AK37" i="388"/>
  <c r="AH41" i="388"/>
  <c r="AL41" i="388" s="1"/>
  <c r="AK41" i="388"/>
  <c r="AH45" i="388"/>
  <c r="AL45" i="388" s="1"/>
  <c r="AK45" i="388"/>
  <c r="AH49" i="388"/>
  <c r="AL49" i="388" s="1"/>
  <c r="AK49" i="388"/>
  <c r="AH13" i="388"/>
  <c r="AL13" i="388" s="1"/>
  <c r="AK13" i="388"/>
  <c r="AK14" i="388"/>
  <c r="AH14" i="388"/>
  <c r="AL14" i="388" s="1"/>
  <c r="AK21" i="388"/>
  <c r="AH21" i="388"/>
  <c r="AL21" i="388" s="1"/>
  <c r="AH22" i="388"/>
  <c r="AL22" i="388" s="1"/>
  <c r="AK22" i="388"/>
  <c r="AH26" i="388"/>
  <c r="AL26" i="388" s="1"/>
  <c r="AK26" i="388"/>
  <c r="AH30" i="388"/>
  <c r="AL30" i="388" s="1"/>
  <c r="AK30" i="388"/>
  <c r="AH34" i="388"/>
  <c r="AL34" i="388" s="1"/>
  <c r="AK34" i="388"/>
  <c r="AH38" i="388"/>
  <c r="AL38" i="388" s="1"/>
  <c r="AK38" i="388"/>
  <c r="AH42" i="388"/>
  <c r="AL42" i="388" s="1"/>
  <c r="AK42" i="388"/>
  <c r="AH46" i="388"/>
  <c r="AL46" i="388" s="1"/>
  <c r="AK46" i="388"/>
  <c r="AH50" i="388"/>
  <c r="AL50" i="388" s="1"/>
  <c r="AK50" i="388"/>
  <c r="AH15" i="388"/>
  <c r="AL15" i="388" s="1"/>
  <c r="AK15" i="388"/>
  <c r="AK16" i="388"/>
  <c r="AH16" i="388"/>
  <c r="AL16" i="388" s="1"/>
  <c r="AH23" i="388"/>
  <c r="AL23" i="388" s="1"/>
  <c r="AK23" i="388"/>
  <c r="AH27" i="388"/>
  <c r="AL27" i="388" s="1"/>
  <c r="AK27" i="388"/>
  <c r="AH31" i="388"/>
  <c r="AL31" i="388" s="1"/>
  <c r="AK31" i="388"/>
  <c r="AH35" i="388"/>
  <c r="AL35" i="388" s="1"/>
  <c r="AK35" i="388"/>
  <c r="AH39" i="388"/>
  <c r="AL39" i="388" s="1"/>
  <c r="AK39" i="388"/>
  <c r="AH43" i="388"/>
  <c r="AL43" i="388" s="1"/>
  <c r="AK43" i="388"/>
  <c r="AH47" i="388"/>
  <c r="AL47" i="388" s="1"/>
  <c r="AK47" i="388"/>
  <c r="AH51" i="388"/>
  <c r="AL51" i="388" s="1"/>
  <c r="AK51" i="388"/>
  <c r="AH52" i="388"/>
  <c r="AL52" i="388" s="1"/>
  <c r="AK52" i="388"/>
  <c r="AH56" i="388"/>
  <c r="AL56" i="388" s="1"/>
  <c r="AK56" i="388"/>
  <c r="AH60" i="388"/>
  <c r="AL60" i="388" s="1"/>
  <c r="AK60" i="388"/>
  <c r="AH64" i="388"/>
  <c r="AL64" i="388" s="1"/>
  <c r="AK64" i="388"/>
  <c r="AH68" i="388"/>
  <c r="AL68" i="388" s="1"/>
  <c r="AK68" i="388"/>
  <c r="AH72" i="388"/>
  <c r="AL72" i="388" s="1"/>
  <c r="AK72" i="388"/>
  <c r="AH76" i="388"/>
  <c r="AL76" i="388" s="1"/>
  <c r="AK76" i="388"/>
  <c r="AH53" i="388"/>
  <c r="AL53" i="388" s="1"/>
  <c r="AK53" i="388"/>
  <c r="AH57" i="388"/>
  <c r="AL57" i="388" s="1"/>
  <c r="AK57" i="388"/>
  <c r="AH61" i="388"/>
  <c r="AL61" i="388" s="1"/>
  <c r="AK61" i="388"/>
  <c r="AH65" i="388"/>
  <c r="AL65" i="388" s="1"/>
  <c r="AK65" i="388"/>
  <c r="AH69" i="388"/>
  <c r="AL69" i="388" s="1"/>
  <c r="AK69" i="388"/>
  <c r="AH73" i="388"/>
  <c r="AL73" i="388" s="1"/>
  <c r="AK73" i="388"/>
  <c r="AH54" i="388"/>
  <c r="AL54" i="388" s="1"/>
  <c r="AK54" i="388"/>
  <c r="AH58" i="388"/>
  <c r="AL58" i="388" s="1"/>
  <c r="AK58" i="388"/>
  <c r="AH62" i="388"/>
  <c r="AL62" i="388" s="1"/>
  <c r="AK62" i="388"/>
  <c r="AH66" i="388"/>
  <c r="AL66" i="388" s="1"/>
  <c r="AK66" i="388"/>
  <c r="AH70" i="388"/>
  <c r="AL70" i="388" s="1"/>
  <c r="AK70" i="388"/>
  <c r="AH74" i="388"/>
  <c r="AL74" i="388" s="1"/>
  <c r="AK74" i="388"/>
  <c r="AH55" i="388"/>
  <c r="AL55" i="388" s="1"/>
  <c r="AK55" i="388"/>
  <c r="AH59" i="388"/>
  <c r="AL59" i="388" s="1"/>
  <c r="AK59" i="388"/>
  <c r="AH63" i="388"/>
  <c r="AL63" i="388" s="1"/>
  <c r="AK63" i="388"/>
  <c r="AH67" i="388"/>
  <c r="AL67" i="388" s="1"/>
  <c r="AK67" i="388"/>
  <c r="AH71" i="388"/>
  <c r="AL71" i="388" s="1"/>
  <c r="AK71" i="388"/>
  <c r="AH75" i="388"/>
  <c r="AL75" i="388" s="1"/>
  <c r="AK75" i="388"/>
  <c r="AK11" i="387"/>
  <c r="AH11" i="387"/>
  <c r="AL11" i="387" s="1"/>
  <c r="AH14" i="387"/>
  <c r="AL14" i="387" s="1"/>
  <c r="AK14" i="387"/>
  <c r="AH18" i="387"/>
  <c r="AL18" i="387" s="1"/>
  <c r="AK18" i="387"/>
  <c r="AH22" i="387"/>
  <c r="AL22" i="387" s="1"/>
  <c r="AK22" i="387"/>
  <c r="AH26" i="387"/>
  <c r="AL26" i="387" s="1"/>
  <c r="AK26" i="387"/>
  <c r="AH30" i="387"/>
  <c r="AL30" i="387" s="1"/>
  <c r="AK30" i="387"/>
  <c r="AH34" i="387"/>
  <c r="AL34" i="387" s="1"/>
  <c r="AK34" i="387"/>
  <c r="AH38" i="387"/>
  <c r="AL38" i="387" s="1"/>
  <c r="AK38" i="387"/>
  <c r="AH42" i="387"/>
  <c r="AL42" i="387" s="1"/>
  <c r="AK42" i="387"/>
  <c r="AH46" i="387"/>
  <c r="AL46" i="387" s="1"/>
  <c r="AK46" i="387"/>
  <c r="AK15" i="387"/>
  <c r="AH15" i="387"/>
  <c r="AL15" i="387" s="1"/>
  <c r="AK19" i="387"/>
  <c r="AH19" i="387"/>
  <c r="AL19" i="387" s="1"/>
  <c r="AK23" i="387"/>
  <c r="AH23" i="387"/>
  <c r="AL23" i="387" s="1"/>
  <c r="AH27" i="387"/>
  <c r="AL27" i="387" s="1"/>
  <c r="AK27" i="387"/>
  <c r="AH31" i="387"/>
  <c r="AL31" i="387" s="1"/>
  <c r="AK31" i="387"/>
  <c r="AH35" i="387"/>
  <c r="AL35" i="387" s="1"/>
  <c r="AK35" i="387"/>
  <c r="AH39" i="387"/>
  <c r="AL39" i="387" s="1"/>
  <c r="AK39" i="387"/>
  <c r="AH43" i="387"/>
  <c r="AL43" i="387" s="1"/>
  <c r="AK43" i="387"/>
  <c r="AH47" i="387"/>
  <c r="AL47" i="387" s="1"/>
  <c r="AK47" i="387"/>
  <c r="AK9" i="387"/>
  <c r="AH9" i="387"/>
  <c r="AL9" i="387" s="1"/>
  <c r="AH16" i="387"/>
  <c r="AL16" i="387" s="1"/>
  <c r="AK16" i="387"/>
  <c r="AH20" i="387"/>
  <c r="AL20" i="387" s="1"/>
  <c r="AK20" i="387"/>
  <c r="AH24" i="387"/>
  <c r="AL24" i="387" s="1"/>
  <c r="AK24" i="387"/>
  <c r="AH28" i="387"/>
  <c r="AL28" i="387" s="1"/>
  <c r="AK28" i="387"/>
  <c r="AH32" i="387"/>
  <c r="AL32" i="387" s="1"/>
  <c r="AK32" i="387"/>
  <c r="AH36" i="387"/>
  <c r="AL36" i="387" s="1"/>
  <c r="AK36" i="387"/>
  <c r="AH40" i="387"/>
  <c r="AL40" i="387" s="1"/>
  <c r="AK40" i="387"/>
  <c r="AH44" i="387"/>
  <c r="AL44" i="387" s="1"/>
  <c r="AK44" i="387"/>
  <c r="AH48" i="387"/>
  <c r="AL48" i="387" s="1"/>
  <c r="AK48" i="387"/>
  <c r="AH10" i="387"/>
  <c r="AL10" i="387" s="1"/>
  <c r="AK10" i="387"/>
  <c r="AK13" i="387"/>
  <c r="AH13" i="387"/>
  <c r="AL13" i="387" s="1"/>
  <c r="AK17" i="387"/>
  <c r="AH17" i="387"/>
  <c r="AL17" i="387" s="1"/>
  <c r="AK21" i="387"/>
  <c r="AH21" i="387"/>
  <c r="AL21" i="387" s="1"/>
  <c r="AH25" i="387"/>
  <c r="AL25" i="387" s="1"/>
  <c r="AK25" i="387"/>
  <c r="AH29" i="387"/>
  <c r="AL29" i="387" s="1"/>
  <c r="AK29" i="387"/>
  <c r="AH33" i="387"/>
  <c r="AL33" i="387" s="1"/>
  <c r="AK33" i="387"/>
  <c r="AH37" i="387"/>
  <c r="AL37" i="387" s="1"/>
  <c r="AK37" i="387"/>
  <c r="AH41" i="387"/>
  <c r="AL41" i="387" s="1"/>
  <c r="AK41" i="387"/>
  <c r="AH45" i="387"/>
  <c r="AL45" i="387" s="1"/>
  <c r="AK45" i="387"/>
  <c r="AH49" i="387"/>
  <c r="AL49" i="387" s="1"/>
  <c r="AK49" i="387"/>
  <c r="AH50" i="387"/>
  <c r="AL50" i="387" s="1"/>
  <c r="AK50" i="387"/>
  <c r="AH54" i="387"/>
  <c r="AL54" i="387" s="1"/>
  <c r="AK54" i="387"/>
  <c r="AH58" i="387"/>
  <c r="AL58" i="387" s="1"/>
  <c r="AK58" i="387"/>
  <c r="AH62" i="387"/>
  <c r="AL62" i="387" s="1"/>
  <c r="AK62" i="387"/>
  <c r="AH66" i="387"/>
  <c r="AL66" i="387" s="1"/>
  <c r="AK66" i="387"/>
  <c r="AH70" i="387"/>
  <c r="AL70" i="387" s="1"/>
  <c r="AK70" i="387"/>
  <c r="AH82" i="387"/>
  <c r="AL82" i="387" s="1"/>
  <c r="AK82" i="387"/>
  <c r="AK83" i="387"/>
  <c r="AK12" i="387"/>
  <c r="AH51" i="387"/>
  <c r="AL51" i="387" s="1"/>
  <c r="AK51" i="387"/>
  <c r="AH55" i="387"/>
  <c r="AL55" i="387" s="1"/>
  <c r="AK55" i="387"/>
  <c r="AH59" i="387"/>
  <c r="AL59" i="387" s="1"/>
  <c r="AK59" i="387"/>
  <c r="AH63" i="387"/>
  <c r="AL63" i="387" s="1"/>
  <c r="AK63" i="387"/>
  <c r="AH67" i="387"/>
  <c r="AL67" i="387" s="1"/>
  <c r="AK67" i="387"/>
  <c r="AH73" i="387"/>
  <c r="AL73" i="387" s="1"/>
  <c r="AK73" i="387"/>
  <c r="AH52" i="387"/>
  <c r="AL52" i="387" s="1"/>
  <c r="AK52" i="387"/>
  <c r="AH56" i="387"/>
  <c r="AL56" i="387" s="1"/>
  <c r="AK56" i="387"/>
  <c r="AH60" i="387"/>
  <c r="AL60" i="387" s="1"/>
  <c r="AK60" i="387"/>
  <c r="AH64" i="387"/>
  <c r="AL64" i="387" s="1"/>
  <c r="AK64" i="387"/>
  <c r="AH68" i="387"/>
  <c r="AL68" i="387" s="1"/>
  <c r="AK68" i="387"/>
  <c r="AH78" i="387"/>
  <c r="AL78" i="387" s="1"/>
  <c r="AK78" i="387"/>
  <c r="AK84" i="387"/>
  <c r="AH53" i="387"/>
  <c r="AL53" i="387" s="1"/>
  <c r="AK53" i="387"/>
  <c r="AH57" i="387"/>
  <c r="AL57" i="387" s="1"/>
  <c r="AK57" i="387"/>
  <c r="AH61" i="387"/>
  <c r="AL61" i="387" s="1"/>
  <c r="AK61" i="387"/>
  <c r="AH65" i="387"/>
  <c r="AL65" i="387" s="1"/>
  <c r="AK65" i="387"/>
  <c r="AH69" i="387"/>
  <c r="AL69" i="387" s="1"/>
  <c r="AK69" i="387"/>
  <c r="AH79" i="387"/>
  <c r="AL79" i="387" s="1"/>
  <c r="AK79" i="387"/>
  <c r="AK88" i="387"/>
  <c r="AK9" i="386"/>
  <c r="AH9" i="386"/>
  <c r="AL9" i="386" s="1"/>
  <c r="AH34" i="386"/>
  <c r="AL34" i="386" s="1"/>
  <c r="AK34" i="386"/>
  <c r="AK35" i="386"/>
  <c r="AH35" i="386"/>
  <c r="AL35" i="386" s="1"/>
  <c r="AH41" i="386"/>
  <c r="AL41" i="386" s="1"/>
  <c r="AK41" i="386"/>
  <c r="AH45" i="386"/>
  <c r="AL45" i="386" s="1"/>
  <c r="AK45" i="386"/>
  <c r="AH49" i="386"/>
  <c r="AL49" i="386" s="1"/>
  <c r="AK49" i="386"/>
  <c r="AH53" i="386"/>
  <c r="AL53" i="386" s="1"/>
  <c r="AK53" i="386"/>
  <c r="AH57" i="386"/>
  <c r="AL57" i="386" s="1"/>
  <c r="AK57" i="386"/>
  <c r="AH61" i="386"/>
  <c r="AL61" i="386" s="1"/>
  <c r="AK61" i="386"/>
  <c r="AH65" i="386"/>
  <c r="AL65" i="386" s="1"/>
  <c r="AK65" i="386"/>
  <c r="AH21" i="386"/>
  <c r="AL21" i="386" s="1"/>
  <c r="AK21" i="386"/>
  <c r="AK22" i="386"/>
  <c r="AK29" i="386"/>
  <c r="AH29" i="386"/>
  <c r="AL29" i="386" s="1"/>
  <c r="AH36" i="386"/>
  <c r="AL36" i="386" s="1"/>
  <c r="AK36" i="386"/>
  <c r="AK37" i="386"/>
  <c r="AH37" i="386"/>
  <c r="AL37" i="386" s="1"/>
  <c r="AH42" i="386"/>
  <c r="AL42" i="386" s="1"/>
  <c r="AK42" i="386"/>
  <c r="AH46" i="386"/>
  <c r="AL46" i="386" s="1"/>
  <c r="AK46" i="386"/>
  <c r="AH50" i="386"/>
  <c r="AL50" i="386" s="1"/>
  <c r="AK50" i="386"/>
  <c r="AH54" i="386"/>
  <c r="AL54" i="386" s="1"/>
  <c r="AK54" i="386"/>
  <c r="AH58" i="386"/>
  <c r="AL58" i="386" s="1"/>
  <c r="AK58" i="386"/>
  <c r="AH62" i="386"/>
  <c r="AL62" i="386" s="1"/>
  <c r="AK62" i="386"/>
  <c r="AH66" i="386"/>
  <c r="AL66" i="386" s="1"/>
  <c r="AK66" i="386"/>
  <c r="AH25" i="386"/>
  <c r="AL25" i="386" s="1"/>
  <c r="AK25" i="386"/>
  <c r="AH30" i="386"/>
  <c r="AL30" i="386" s="1"/>
  <c r="AK30" i="386"/>
  <c r="AK31" i="386"/>
  <c r="AH31" i="386"/>
  <c r="AL31" i="386" s="1"/>
  <c r="AK38" i="386"/>
  <c r="AH38" i="386"/>
  <c r="AL38" i="386" s="1"/>
  <c r="AH39" i="386"/>
  <c r="AL39" i="386" s="1"/>
  <c r="AK39" i="386"/>
  <c r="AH43" i="386"/>
  <c r="AL43" i="386" s="1"/>
  <c r="AK43" i="386"/>
  <c r="AH47" i="386"/>
  <c r="AL47" i="386" s="1"/>
  <c r="AK47" i="386"/>
  <c r="AH51" i="386"/>
  <c r="AL51" i="386" s="1"/>
  <c r="AK51" i="386"/>
  <c r="AH55" i="386"/>
  <c r="AL55" i="386" s="1"/>
  <c r="AK55" i="386"/>
  <c r="AH59" i="386"/>
  <c r="AL59" i="386" s="1"/>
  <c r="AK59" i="386"/>
  <c r="AH63" i="386"/>
  <c r="AL63" i="386" s="1"/>
  <c r="AK63" i="386"/>
  <c r="AH67" i="386"/>
  <c r="AL67" i="386" s="1"/>
  <c r="AK67" i="386"/>
  <c r="AH32" i="386"/>
  <c r="AL32" i="386" s="1"/>
  <c r="AK32" i="386"/>
  <c r="AK33" i="386"/>
  <c r="AH33" i="386"/>
  <c r="AL33" i="386" s="1"/>
  <c r="AH40" i="386"/>
  <c r="AL40" i="386" s="1"/>
  <c r="AK40" i="386"/>
  <c r="AH44" i="386"/>
  <c r="AL44" i="386" s="1"/>
  <c r="AK44" i="386"/>
  <c r="AH48" i="386"/>
  <c r="AL48" i="386" s="1"/>
  <c r="AK48" i="386"/>
  <c r="AH52" i="386"/>
  <c r="AL52" i="386" s="1"/>
  <c r="AK52" i="386"/>
  <c r="AH56" i="386"/>
  <c r="AL56" i="386" s="1"/>
  <c r="AK56" i="386"/>
  <c r="AH60" i="386"/>
  <c r="AL60" i="386" s="1"/>
  <c r="AK60" i="386"/>
  <c r="AH64" i="386"/>
  <c r="AL64" i="386" s="1"/>
  <c r="AK64" i="386"/>
  <c r="AH68" i="386"/>
  <c r="AL68" i="386" s="1"/>
  <c r="AK68" i="386"/>
  <c r="AH69" i="386"/>
  <c r="AL69" i="386" s="1"/>
  <c r="AK69" i="386"/>
  <c r="AH73" i="386"/>
  <c r="AL73" i="386" s="1"/>
  <c r="AK73" i="386"/>
  <c r="AH77" i="386"/>
  <c r="AL77" i="386" s="1"/>
  <c r="AK77" i="386"/>
  <c r="AH81" i="386"/>
  <c r="AL81" i="386" s="1"/>
  <c r="AK81" i="386"/>
  <c r="AH85" i="386"/>
  <c r="AL85" i="386" s="1"/>
  <c r="AK85" i="386"/>
  <c r="AH89" i="386"/>
  <c r="AL89" i="386" s="1"/>
  <c r="AK89" i="386"/>
  <c r="AH93" i="386"/>
  <c r="AL93" i="386" s="1"/>
  <c r="AK93" i="386"/>
  <c r="AH70" i="386"/>
  <c r="AL70" i="386" s="1"/>
  <c r="AK70" i="386"/>
  <c r="AH74" i="386"/>
  <c r="AL74" i="386" s="1"/>
  <c r="AK74" i="386"/>
  <c r="AH78" i="386"/>
  <c r="AL78" i="386" s="1"/>
  <c r="AK78" i="386"/>
  <c r="AH82" i="386"/>
  <c r="AL82" i="386" s="1"/>
  <c r="AK82" i="386"/>
  <c r="AH86" i="386"/>
  <c r="AL86" i="386" s="1"/>
  <c r="AK86" i="386"/>
  <c r="AH90" i="386"/>
  <c r="AL90" i="386" s="1"/>
  <c r="AK90" i="386"/>
  <c r="AH71" i="386"/>
  <c r="AL71" i="386" s="1"/>
  <c r="AK71" i="386"/>
  <c r="AH75" i="386"/>
  <c r="AL75" i="386" s="1"/>
  <c r="AK75" i="386"/>
  <c r="AH79" i="386"/>
  <c r="AL79" i="386" s="1"/>
  <c r="AK79" i="386"/>
  <c r="AH83" i="386"/>
  <c r="AL83" i="386" s="1"/>
  <c r="AK83" i="386"/>
  <c r="AH87" i="386"/>
  <c r="AL87" i="386" s="1"/>
  <c r="AK87" i="386"/>
  <c r="AH91" i="386"/>
  <c r="AL91" i="386" s="1"/>
  <c r="AK91" i="386"/>
  <c r="AH72" i="386"/>
  <c r="AL72" i="386" s="1"/>
  <c r="AK72" i="386"/>
  <c r="AH76" i="386"/>
  <c r="AL76" i="386" s="1"/>
  <c r="AK76" i="386"/>
  <c r="AH80" i="386"/>
  <c r="AL80" i="386" s="1"/>
  <c r="AK80" i="386"/>
  <c r="AH84" i="386"/>
  <c r="AL84" i="386" s="1"/>
  <c r="AK84" i="386"/>
  <c r="AH88" i="386"/>
  <c r="AL88" i="386" s="1"/>
  <c r="AK88" i="386"/>
  <c r="AH92" i="386"/>
  <c r="AL92" i="386" s="1"/>
  <c r="AK92" i="386"/>
  <c r="AF93" i="384"/>
  <c r="V93" i="384"/>
  <c r="U93" i="384"/>
  <c r="AI93" i="384" s="1"/>
  <c r="AJ93" i="384" s="1"/>
  <c r="T93" i="384"/>
  <c r="AG93" i="384" s="1"/>
  <c r="AF92" i="384"/>
  <c r="V92" i="384"/>
  <c r="U92" i="384"/>
  <c r="AI92" i="384" s="1"/>
  <c r="AJ92" i="384" s="1"/>
  <c r="T92" i="384"/>
  <c r="AG92" i="384" s="1"/>
  <c r="AF91" i="384"/>
  <c r="V91" i="384"/>
  <c r="U91" i="384"/>
  <c r="AI91" i="384" s="1"/>
  <c r="AJ91" i="384" s="1"/>
  <c r="T91" i="384"/>
  <c r="AG91" i="384" s="1"/>
  <c r="AF90" i="384"/>
  <c r="V90" i="384"/>
  <c r="U90" i="384"/>
  <c r="AI90" i="384" s="1"/>
  <c r="AJ90" i="384" s="1"/>
  <c r="T90" i="384"/>
  <c r="AG90" i="384" s="1"/>
  <c r="AF89" i="384"/>
  <c r="V89" i="384"/>
  <c r="U89" i="384"/>
  <c r="AI89" i="384" s="1"/>
  <c r="AJ89" i="384" s="1"/>
  <c r="T89" i="384"/>
  <c r="AG89" i="384" s="1"/>
  <c r="AF88" i="384"/>
  <c r="V88" i="384"/>
  <c r="U88" i="384"/>
  <c r="AI88" i="384" s="1"/>
  <c r="AJ88" i="384" s="1"/>
  <c r="T88" i="384"/>
  <c r="AG88" i="384" s="1"/>
  <c r="AF87" i="384"/>
  <c r="V87" i="384"/>
  <c r="U87" i="384"/>
  <c r="AI87" i="384" s="1"/>
  <c r="AJ87" i="384" s="1"/>
  <c r="T87" i="384"/>
  <c r="AG87" i="384" s="1"/>
  <c r="AF86" i="384"/>
  <c r="V86" i="384"/>
  <c r="U86" i="384"/>
  <c r="AI86" i="384" s="1"/>
  <c r="AJ86" i="384" s="1"/>
  <c r="T86" i="384"/>
  <c r="AG86" i="384" s="1"/>
  <c r="AF85" i="384"/>
  <c r="V85" i="384"/>
  <c r="U85" i="384"/>
  <c r="AI85" i="384" s="1"/>
  <c r="AJ85" i="384" s="1"/>
  <c r="T85" i="384"/>
  <c r="AG85" i="384" s="1"/>
  <c r="AF84" i="384"/>
  <c r="V84" i="384"/>
  <c r="U84" i="384"/>
  <c r="AI84" i="384" s="1"/>
  <c r="AJ84" i="384" s="1"/>
  <c r="T84" i="384"/>
  <c r="AG84" i="384" s="1"/>
  <c r="AF83" i="384"/>
  <c r="V83" i="384"/>
  <c r="U83" i="384"/>
  <c r="AI83" i="384" s="1"/>
  <c r="AJ83" i="384" s="1"/>
  <c r="T83" i="384"/>
  <c r="AG83" i="384" s="1"/>
  <c r="AF82" i="384"/>
  <c r="V82" i="384"/>
  <c r="U82" i="384"/>
  <c r="AI82" i="384" s="1"/>
  <c r="AJ82" i="384" s="1"/>
  <c r="T82" i="384"/>
  <c r="AG82" i="384" s="1"/>
  <c r="AF81" i="384"/>
  <c r="V81" i="384"/>
  <c r="U81" i="384"/>
  <c r="AI81" i="384" s="1"/>
  <c r="AJ81" i="384" s="1"/>
  <c r="T81" i="384"/>
  <c r="AG81" i="384" s="1"/>
  <c r="AF80" i="384"/>
  <c r="V80" i="384"/>
  <c r="U80" i="384"/>
  <c r="AI80" i="384" s="1"/>
  <c r="AJ80" i="384" s="1"/>
  <c r="T80" i="384"/>
  <c r="AG80" i="384" s="1"/>
  <c r="AF79" i="384"/>
  <c r="V79" i="384"/>
  <c r="U79" i="384"/>
  <c r="AI79" i="384" s="1"/>
  <c r="AJ79" i="384" s="1"/>
  <c r="T79" i="384"/>
  <c r="AG79" i="384" s="1"/>
  <c r="AF78" i="384"/>
  <c r="V78" i="384"/>
  <c r="U78" i="384"/>
  <c r="AI78" i="384" s="1"/>
  <c r="AJ78" i="384" s="1"/>
  <c r="T78" i="384"/>
  <c r="AG78" i="384" s="1"/>
  <c r="AF77" i="384"/>
  <c r="V77" i="384"/>
  <c r="U77" i="384"/>
  <c r="AI77" i="384" s="1"/>
  <c r="AJ77" i="384" s="1"/>
  <c r="T77" i="384"/>
  <c r="AG77" i="384" s="1"/>
  <c r="AF76" i="384"/>
  <c r="V76" i="384"/>
  <c r="U76" i="384"/>
  <c r="AI76" i="384" s="1"/>
  <c r="AJ76" i="384" s="1"/>
  <c r="T76" i="384"/>
  <c r="AG76" i="384" s="1"/>
  <c r="AF75" i="384"/>
  <c r="V75" i="384"/>
  <c r="U75" i="384"/>
  <c r="AI75" i="384" s="1"/>
  <c r="AJ75" i="384" s="1"/>
  <c r="T75" i="384"/>
  <c r="AG75" i="384" s="1"/>
  <c r="AF74" i="384"/>
  <c r="V74" i="384"/>
  <c r="U74" i="384"/>
  <c r="AI74" i="384" s="1"/>
  <c r="AJ74" i="384" s="1"/>
  <c r="T74" i="384"/>
  <c r="AG74" i="384" s="1"/>
  <c r="AF73" i="384"/>
  <c r="V73" i="384"/>
  <c r="U73" i="384"/>
  <c r="AI73" i="384" s="1"/>
  <c r="AJ73" i="384" s="1"/>
  <c r="T73" i="384"/>
  <c r="AG73" i="384" s="1"/>
  <c r="AF72" i="384"/>
  <c r="V72" i="384"/>
  <c r="U72" i="384"/>
  <c r="AI72" i="384" s="1"/>
  <c r="AJ72" i="384" s="1"/>
  <c r="T72" i="384"/>
  <c r="AG72" i="384" s="1"/>
  <c r="AF71" i="384"/>
  <c r="V71" i="384"/>
  <c r="U71" i="384"/>
  <c r="AI71" i="384" s="1"/>
  <c r="AJ71" i="384" s="1"/>
  <c r="T71" i="384"/>
  <c r="AG71" i="384" s="1"/>
  <c r="AF70" i="384"/>
  <c r="V70" i="384"/>
  <c r="U70" i="384"/>
  <c r="AI70" i="384" s="1"/>
  <c r="AJ70" i="384" s="1"/>
  <c r="T70" i="384"/>
  <c r="AG70" i="384" s="1"/>
  <c r="AF69" i="384"/>
  <c r="V69" i="384"/>
  <c r="U69" i="384"/>
  <c r="AI69" i="384" s="1"/>
  <c r="AJ69" i="384" s="1"/>
  <c r="T69" i="384"/>
  <c r="AG69" i="384" s="1"/>
  <c r="AF68" i="384"/>
  <c r="V68" i="384"/>
  <c r="U68" i="384"/>
  <c r="AI68" i="384" s="1"/>
  <c r="AJ68" i="384" s="1"/>
  <c r="T68" i="384"/>
  <c r="AG68" i="384" s="1"/>
  <c r="AF67" i="384"/>
  <c r="V67" i="384"/>
  <c r="U67" i="384"/>
  <c r="AI67" i="384" s="1"/>
  <c r="AJ67" i="384" s="1"/>
  <c r="T67" i="384"/>
  <c r="AG67" i="384" s="1"/>
  <c r="AF66" i="384"/>
  <c r="V66" i="384"/>
  <c r="U66" i="384"/>
  <c r="AI66" i="384" s="1"/>
  <c r="AJ66" i="384" s="1"/>
  <c r="T66" i="384"/>
  <c r="AG66" i="384" s="1"/>
  <c r="AF65" i="384"/>
  <c r="V65" i="384"/>
  <c r="U65" i="384"/>
  <c r="AI65" i="384" s="1"/>
  <c r="AJ65" i="384" s="1"/>
  <c r="T65" i="384"/>
  <c r="AG65" i="384" s="1"/>
  <c r="AF64" i="384"/>
  <c r="V64" i="384"/>
  <c r="U64" i="384"/>
  <c r="AI64" i="384" s="1"/>
  <c r="AJ64" i="384" s="1"/>
  <c r="T64" i="384"/>
  <c r="AG64" i="384" s="1"/>
  <c r="AF63" i="384"/>
  <c r="V63" i="384"/>
  <c r="U63" i="384"/>
  <c r="AI63" i="384" s="1"/>
  <c r="AJ63" i="384" s="1"/>
  <c r="T63" i="384"/>
  <c r="AG63" i="384" s="1"/>
  <c r="AF62" i="384"/>
  <c r="V62" i="384"/>
  <c r="U62" i="384"/>
  <c r="AI62" i="384" s="1"/>
  <c r="AJ62" i="384" s="1"/>
  <c r="T62" i="384"/>
  <c r="AG62" i="384" s="1"/>
  <c r="AF61" i="384"/>
  <c r="V61" i="384"/>
  <c r="U61" i="384"/>
  <c r="AI61" i="384" s="1"/>
  <c r="AJ61" i="384" s="1"/>
  <c r="T61" i="384"/>
  <c r="AG61" i="384" s="1"/>
  <c r="AF60" i="384"/>
  <c r="V60" i="384"/>
  <c r="U60" i="384"/>
  <c r="AI60" i="384" s="1"/>
  <c r="AJ60" i="384" s="1"/>
  <c r="T60" i="384"/>
  <c r="AG60" i="384" s="1"/>
  <c r="AF59" i="384"/>
  <c r="V59" i="384"/>
  <c r="U59" i="384"/>
  <c r="AI59" i="384" s="1"/>
  <c r="AJ59" i="384" s="1"/>
  <c r="T59" i="384"/>
  <c r="AG59" i="384" s="1"/>
  <c r="AF58" i="384"/>
  <c r="V58" i="384"/>
  <c r="U58" i="384"/>
  <c r="AI58" i="384" s="1"/>
  <c r="AJ58" i="384" s="1"/>
  <c r="T58" i="384"/>
  <c r="AG58" i="384" s="1"/>
  <c r="AF57" i="384"/>
  <c r="V57" i="384"/>
  <c r="U57" i="384"/>
  <c r="AI57" i="384" s="1"/>
  <c r="AJ57" i="384" s="1"/>
  <c r="T57" i="384"/>
  <c r="AG57" i="384" s="1"/>
  <c r="AF56" i="384"/>
  <c r="V56" i="384"/>
  <c r="U56" i="384"/>
  <c r="AI56" i="384" s="1"/>
  <c r="AJ56" i="384" s="1"/>
  <c r="T56" i="384"/>
  <c r="AG56" i="384" s="1"/>
  <c r="AF55" i="384"/>
  <c r="V55" i="384"/>
  <c r="U55" i="384"/>
  <c r="AI55" i="384" s="1"/>
  <c r="AJ55" i="384" s="1"/>
  <c r="T55" i="384"/>
  <c r="AG55" i="384" s="1"/>
  <c r="AF54" i="384"/>
  <c r="V54" i="384"/>
  <c r="U54" i="384"/>
  <c r="AI54" i="384" s="1"/>
  <c r="AJ54" i="384" s="1"/>
  <c r="T54" i="384"/>
  <c r="AG54" i="384" s="1"/>
  <c r="AF53" i="384"/>
  <c r="V53" i="384"/>
  <c r="U53" i="384"/>
  <c r="AI53" i="384" s="1"/>
  <c r="AJ53" i="384" s="1"/>
  <c r="T53" i="384"/>
  <c r="AG53" i="384" s="1"/>
  <c r="AF52" i="384"/>
  <c r="V52" i="384"/>
  <c r="U52" i="384"/>
  <c r="AI52" i="384" s="1"/>
  <c r="AJ52" i="384" s="1"/>
  <c r="T52" i="384"/>
  <c r="AG52" i="384" s="1"/>
  <c r="AF51" i="384"/>
  <c r="V51" i="384"/>
  <c r="U51" i="384"/>
  <c r="AI51" i="384" s="1"/>
  <c r="AJ51" i="384" s="1"/>
  <c r="T51" i="384"/>
  <c r="AG51" i="384" s="1"/>
  <c r="AF50" i="384"/>
  <c r="V50" i="384"/>
  <c r="U50" i="384"/>
  <c r="AI50" i="384" s="1"/>
  <c r="AJ50" i="384" s="1"/>
  <c r="T50" i="384"/>
  <c r="AG50" i="384" s="1"/>
  <c r="AF49" i="384"/>
  <c r="V49" i="384"/>
  <c r="U49" i="384"/>
  <c r="AI49" i="384" s="1"/>
  <c r="AJ49" i="384" s="1"/>
  <c r="T49" i="384"/>
  <c r="AG49" i="384" s="1"/>
  <c r="AF48" i="384"/>
  <c r="V48" i="384"/>
  <c r="U48" i="384"/>
  <c r="AI48" i="384" s="1"/>
  <c r="AJ48" i="384" s="1"/>
  <c r="T48" i="384"/>
  <c r="AG48" i="384" s="1"/>
  <c r="AF47" i="384"/>
  <c r="V47" i="384"/>
  <c r="U47" i="384"/>
  <c r="AI47" i="384" s="1"/>
  <c r="AJ47" i="384" s="1"/>
  <c r="T47" i="384"/>
  <c r="AG47" i="384" s="1"/>
  <c r="AF46" i="384"/>
  <c r="V46" i="384"/>
  <c r="U46" i="384"/>
  <c r="AI46" i="384" s="1"/>
  <c r="AJ46" i="384" s="1"/>
  <c r="T46" i="384"/>
  <c r="AG46" i="384" s="1"/>
  <c r="AF45" i="384"/>
  <c r="V45" i="384"/>
  <c r="U45" i="384"/>
  <c r="AI45" i="384" s="1"/>
  <c r="AJ45" i="384" s="1"/>
  <c r="T45" i="384"/>
  <c r="AG45" i="384" s="1"/>
  <c r="AF44" i="384"/>
  <c r="V44" i="384"/>
  <c r="U44" i="384"/>
  <c r="AI44" i="384" s="1"/>
  <c r="AJ44" i="384" s="1"/>
  <c r="T44" i="384"/>
  <c r="AG44" i="384" s="1"/>
  <c r="AF43" i="384"/>
  <c r="V43" i="384"/>
  <c r="U43" i="384"/>
  <c r="AI43" i="384" s="1"/>
  <c r="AJ43" i="384" s="1"/>
  <c r="T43" i="384"/>
  <c r="AG43" i="384" s="1"/>
  <c r="AF42" i="384"/>
  <c r="V42" i="384"/>
  <c r="U42" i="384"/>
  <c r="AI42" i="384" s="1"/>
  <c r="AJ42" i="384" s="1"/>
  <c r="T42" i="384"/>
  <c r="AG42" i="384" s="1"/>
  <c r="AF41" i="384"/>
  <c r="V41" i="384"/>
  <c r="U41" i="384"/>
  <c r="AI41" i="384" s="1"/>
  <c r="AJ41" i="384" s="1"/>
  <c r="T41" i="384"/>
  <c r="AG41" i="384" s="1"/>
  <c r="AF40" i="384"/>
  <c r="V40" i="384"/>
  <c r="U40" i="384"/>
  <c r="AI40" i="384" s="1"/>
  <c r="AJ40" i="384" s="1"/>
  <c r="T40" i="384"/>
  <c r="AG40" i="384" s="1"/>
  <c r="AF39" i="384"/>
  <c r="V39" i="384"/>
  <c r="U39" i="384"/>
  <c r="AI39" i="384" s="1"/>
  <c r="AJ39" i="384" s="1"/>
  <c r="T39" i="384"/>
  <c r="AG39" i="384" s="1"/>
  <c r="AF38" i="384"/>
  <c r="V38" i="384"/>
  <c r="U38" i="384"/>
  <c r="AI38" i="384" s="1"/>
  <c r="AJ38" i="384" s="1"/>
  <c r="T38" i="384"/>
  <c r="AG38" i="384" s="1"/>
  <c r="AF37" i="384"/>
  <c r="V37" i="384"/>
  <c r="U37" i="384"/>
  <c r="AI37" i="384" s="1"/>
  <c r="AJ37" i="384" s="1"/>
  <c r="T37" i="384"/>
  <c r="AG37" i="384" s="1"/>
  <c r="AF36" i="384"/>
  <c r="V36" i="384"/>
  <c r="U36" i="384"/>
  <c r="AI36" i="384" s="1"/>
  <c r="AJ36" i="384" s="1"/>
  <c r="T36" i="384"/>
  <c r="AG36" i="384" s="1"/>
  <c r="AF35" i="384"/>
  <c r="V35" i="384"/>
  <c r="U35" i="384"/>
  <c r="AI35" i="384" s="1"/>
  <c r="AJ35" i="384" s="1"/>
  <c r="T35" i="384"/>
  <c r="AG35" i="384" s="1"/>
  <c r="AF34" i="384"/>
  <c r="V34" i="384"/>
  <c r="U34" i="384"/>
  <c r="AI34" i="384" s="1"/>
  <c r="AJ34" i="384" s="1"/>
  <c r="T34" i="384"/>
  <c r="AG34" i="384" s="1"/>
  <c r="AF33" i="384"/>
  <c r="V33" i="384"/>
  <c r="U33" i="384"/>
  <c r="AI33" i="384" s="1"/>
  <c r="AJ33" i="384" s="1"/>
  <c r="T33" i="384"/>
  <c r="AG33" i="384" s="1"/>
  <c r="AF32" i="384"/>
  <c r="V32" i="384"/>
  <c r="U32" i="384"/>
  <c r="AI32" i="384" s="1"/>
  <c r="AJ32" i="384" s="1"/>
  <c r="T32" i="384"/>
  <c r="AG32" i="384" s="1"/>
  <c r="AF31" i="384"/>
  <c r="V31" i="384"/>
  <c r="U31" i="384"/>
  <c r="AI31" i="384" s="1"/>
  <c r="AJ31" i="384" s="1"/>
  <c r="T31" i="384"/>
  <c r="AG31" i="384" s="1"/>
  <c r="AF30" i="384"/>
  <c r="V30" i="384"/>
  <c r="U30" i="384"/>
  <c r="AI30" i="384" s="1"/>
  <c r="AJ30" i="384" s="1"/>
  <c r="T30" i="384"/>
  <c r="AG30" i="384" s="1"/>
  <c r="AF29" i="384"/>
  <c r="V29" i="384"/>
  <c r="U29" i="384"/>
  <c r="AI29" i="384" s="1"/>
  <c r="AJ29" i="384" s="1"/>
  <c r="T29" i="384"/>
  <c r="AG29" i="384" s="1"/>
  <c r="AF28" i="384"/>
  <c r="V28" i="384"/>
  <c r="U28" i="384"/>
  <c r="AI28" i="384" s="1"/>
  <c r="AJ28" i="384" s="1"/>
  <c r="T28" i="384"/>
  <c r="AG28" i="384" s="1"/>
  <c r="AF27" i="384"/>
  <c r="V27" i="384"/>
  <c r="U27" i="384"/>
  <c r="AI27" i="384" s="1"/>
  <c r="AJ27" i="384" s="1"/>
  <c r="T27" i="384"/>
  <c r="AG27" i="384" s="1"/>
  <c r="AF26" i="384"/>
  <c r="V26" i="384"/>
  <c r="U26" i="384"/>
  <c r="AI26" i="384" s="1"/>
  <c r="AJ26" i="384" s="1"/>
  <c r="T26" i="384"/>
  <c r="AG26" i="384" s="1"/>
  <c r="AF25" i="384"/>
  <c r="V25" i="384"/>
  <c r="U25" i="384"/>
  <c r="AI25" i="384" s="1"/>
  <c r="AJ25" i="384" s="1"/>
  <c r="T25" i="384"/>
  <c r="AG25" i="384" s="1"/>
  <c r="AF24" i="384"/>
  <c r="V24" i="384"/>
  <c r="U24" i="384"/>
  <c r="AI24" i="384" s="1"/>
  <c r="AJ24" i="384" s="1"/>
  <c r="T24" i="384"/>
  <c r="AG24" i="384" s="1"/>
  <c r="AF23" i="384"/>
  <c r="V23" i="384"/>
  <c r="U23" i="384"/>
  <c r="AI23" i="384" s="1"/>
  <c r="AJ23" i="384" s="1"/>
  <c r="T23" i="384"/>
  <c r="AG23" i="384" s="1"/>
  <c r="AF22" i="384"/>
  <c r="V22" i="384"/>
  <c r="U22" i="384"/>
  <c r="AI22" i="384" s="1"/>
  <c r="AJ22" i="384" s="1"/>
  <c r="T22" i="384"/>
  <c r="AG22" i="384" s="1"/>
  <c r="AF21" i="384"/>
  <c r="U21" i="384"/>
  <c r="AI21" i="384" s="1"/>
  <c r="T21" i="384"/>
  <c r="AG21" i="384" s="1"/>
  <c r="AI20" i="384"/>
  <c r="AF20" i="384"/>
  <c r="AG20" i="384" s="1"/>
  <c r="V20" i="384"/>
  <c r="AF19" i="384"/>
  <c r="V19" i="384"/>
  <c r="U19" i="384"/>
  <c r="AI19" i="384" s="1"/>
  <c r="AJ19" i="384" s="1"/>
  <c r="T19" i="384"/>
  <c r="AF17" i="384"/>
  <c r="U17" i="384"/>
  <c r="AI17" i="384" s="1"/>
  <c r="T17" i="384"/>
  <c r="AG17" i="384" s="1"/>
  <c r="AF13" i="384"/>
  <c r="V13" i="384"/>
  <c r="U13" i="384"/>
  <c r="AI13" i="384" s="1"/>
  <c r="AJ13" i="384" s="1"/>
  <c r="T13" i="384"/>
  <c r="T10" i="383"/>
  <c r="U10" i="383"/>
  <c r="V10" i="383"/>
  <c r="AF10" i="383"/>
  <c r="T11" i="383"/>
  <c r="AG11" i="383" s="1"/>
  <c r="U11" i="383"/>
  <c r="AI11" i="383" s="1"/>
  <c r="AF11" i="383"/>
  <c r="T12" i="383"/>
  <c r="AG12" i="383" s="1"/>
  <c r="U12" i="383"/>
  <c r="AI12" i="383" s="1"/>
  <c r="AF12" i="383"/>
  <c r="T13" i="383"/>
  <c r="AG13" i="383" s="1"/>
  <c r="U13" i="383"/>
  <c r="AI13" i="383" s="1"/>
  <c r="AF13" i="383"/>
  <c r="T14" i="383"/>
  <c r="AG14" i="383" s="1"/>
  <c r="U14" i="383"/>
  <c r="AI14" i="383" s="1"/>
  <c r="AF14" i="383"/>
  <c r="T15" i="383"/>
  <c r="AG15" i="383" s="1"/>
  <c r="AH15" i="383" s="1"/>
  <c r="U15" i="383"/>
  <c r="AI15" i="383" s="1"/>
  <c r="AJ15" i="383" s="1"/>
  <c r="V15" i="383"/>
  <c r="AF15" i="383"/>
  <c r="T16" i="383"/>
  <c r="AG16" i="383" s="1"/>
  <c r="U16" i="383"/>
  <c r="AI16" i="383" s="1"/>
  <c r="AF16" i="383"/>
  <c r="T17" i="383"/>
  <c r="AG17" i="383" s="1"/>
  <c r="U17" i="383"/>
  <c r="AI17" i="383" s="1"/>
  <c r="AF17" i="383"/>
  <c r="T18" i="383"/>
  <c r="U18" i="383"/>
  <c r="V18" i="383"/>
  <c r="AF18" i="383"/>
  <c r="AG18" i="383" s="1"/>
  <c r="AH18" i="383" s="1"/>
  <c r="T19" i="383"/>
  <c r="AG19" i="383" s="1"/>
  <c r="U19" i="383"/>
  <c r="AI19" i="383" s="1"/>
  <c r="AF19" i="383"/>
  <c r="T20" i="383"/>
  <c r="AG20" i="383" s="1"/>
  <c r="U20" i="383"/>
  <c r="AI20" i="383" s="1"/>
  <c r="AF20" i="383"/>
  <c r="T21" i="383"/>
  <c r="AG21" i="383" s="1"/>
  <c r="U21" i="383"/>
  <c r="AI21" i="383" s="1"/>
  <c r="AJ21" i="383" s="1"/>
  <c r="V21" i="383"/>
  <c r="AF21" i="383"/>
  <c r="T22" i="383"/>
  <c r="AG22" i="383" s="1"/>
  <c r="AH22" i="383" s="1"/>
  <c r="U22" i="383"/>
  <c r="AI22" i="383" s="1"/>
  <c r="AJ22" i="383" s="1"/>
  <c r="V22" i="383"/>
  <c r="AF22" i="383"/>
  <c r="T23" i="383"/>
  <c r="AG23" i="383" s="1"/>
  <c r="AH23" i="383" s="1"/>
  <c r="U23" i="383"/>
  <c r="AI23" i="383" s="1"/>
  <c r="AJ23" i="383" s="1"/>
  <c r="V23" i="383"/>
  <c r="AF23" i="383"/>
  <c r="T24" i="383"/>
  <c r="AG24" i="383" s="1"/>
  <c r="AH24" i="383" s="1"/>
  <c r="U24" i="383"/>
  <c r="AI24" i="383" s="1"/>
  <c r="AJ24" i="383" s="1"/>
  <c r="V24" i="383"/>
  <c r="AF24" i="383"/>
  <c r="T25" i="383"/>
  <c r="AG25" i="383" s="1"/>
  <c r="U25" i="383"/>
  <c r="AI25" i="383" s="1"/>
  <c r="AJ25" i="383" s="1"/>
  <c r="V25" i="383"/>
  <c r="AF25" i="383"/>
  <c r="T26" i="383"/>
  <c r="AG26" i="383" s="1"/>
  <c r="AH26" i="383" s="1"/>
  <c r="U26" i="383"/>
  <c r="AI26" i="383" s="1"/>
  <c r="AJ26" i="383" s="1"/>
  <c r="V26" i="383"/>
  <c r="AF26" i="383"/>
  <c r="T27" i="383"/>
  <c r="U27" i="383"/>
  <c r="AI27" i="383" s="1"/>
  <c r="AJ27" i="383" s="1"/>
  <c r="V27" i="383"/>
  <c r="AF27" i="383"/>
  <c r="AG27" i="383"/>
  <c r="AH27" i="383" s="1"/>
  <c r="T28" i="383"/>
  <c r="AG28" i="383" s="1"/>
  <c r="AH28" i="383" s="1"/>
  <c r="U28" i="383"/>
  <c r="AI28" i="383" s="1"/>
  <c r="AJ28" i="383" s="1"/>
  <c r="V28" i="383"/>
  <c r="AF28" i="383"/>
  <c r="T29" i="383"/>
  <c r="U29" i="383"/>
  <c r="AI29" i="383" s="1"/>
  <c r="V29" i="383"/>
  <c r="AF29" i="383"/>
  <c r="AG29" i="383"/>
  <c r="AH29" i="383" s="1"/>
  <c r="T30" i="383"/>
  <c r="AG30" i="383" s="1"/>
  <c r="AH30" i="383" s="1"/>
  <c r="U30" i="383"/>
  <c r="AI30" i="383" s="1"/>
  <c r="AJ30" i="383" s="1"/>
  <c r="V30" i="383"/>
  <c r="AF30" i="383"/>
  <c r="T31" i="383"/>
  <c r="AG31" i="383" s="1"/>
  <c r="AH31" i="383" s="1"/>
  <c r="U31" i="383"/>
  <c r="AI31" i="383" s="1"/>
  <c r="V31" i="383"/>
  <c r="AF31" i="383"/>
  <c r="T32" i="383"/>
  <c r="AG32" i="383" s="1"/>
  <c r="AH32" i="383" s="1"/>
  <c r="U32" i="383"/>
  <c r="AI32" i="383" s="1"/>
  <c r="AJ32" i="383" s="1"/>
  <c r="V32" i="383"/>
  <c r="AF32" i="383"/>
  <c r="T33" i="383"/>
  <c r="AG33" i="383" s="1"/>
  <c r="AH33" i="383" s="1"/>
  <c r="U33" i="383"/>
  <c r="AI33" i="383" s="1"/>
  <c r="AJ33" i="383" s="1"/>
  <c r="V33" i="383"/>
  <c r="AF33" i="383"/>
  <c r="T34" i="383"/>
  <c r="AG34" i="383" s="1"/>
  <c r="U34" i="383"/>
  <c r="AI34" i="383" s="1"/>
  <c r="AJ34" i="383" s="1"/>
  <c r="V34" i="383"/>
  <c r="AF34" i="383"/>
  <c r="T35" i="383"/>
  <c r="AG35" i="383" s="1"/>
  <c r="AH35" i="383" s="1"/>
  <c r="U35" i="383"/>
  <c r="AI35" i="383" s="1"/>
  <c r="V35" i="383"/>
  <c r="AF35" i="383"/>
  <c r="T36" i="383"/>
  <c r="U36" i="383"/>
  <c r="AI36" i="383" s="1"/>
  <c r="V36" i="383"/>
  <c r="AF36" i="383"/>
  <c r="AG36" i="383"/>
  <c r="AH36" i="383" s="1"/>
  <c r="T37" i="383"/>
  <c r="AG37" i="383" s="1"/>
  <c r="AH37" i="383" s="1"/>
  <c r="U37" i="383"/>
  <c r="V37" i="383"/>
  <c r="AF37" i="383"/>
  <c r="AI37" i="383"/>
  <c r="AJ37" i="383" s="1"/>
  <c r="T38" i="383"/>
  <c r="AG38" i="383" s="1"/>
  <c r="AH38" i="383" s="1"/>
  <c r="U38" i="383"/>
  <c r="AI38" i="383" s="1"/>
  <c r="V38" i="383"/>
  <c r="AF38" i="383"/>
  <c r="T39" i="383"/>
  <c r="AG39" i="383" s="1"/>
  <c r="U39" i="383"/>
  <c r="AI39" i="383" s="1"/>
  <c r="AJ39" i="383" s="1"/>
  <c r="V39" i="383"/>
  <c r="AF39" i="383"/>
  <c r="T40" i="383"/>
  <c r="AG40" i="383" s="1"/>
  <c r="AH40" i="383" s="1"/>
  <c r="U40" i="383"/>
  <c r="AI40" i="383" s="1"/>
  <c r="V40" i="383"/>
  <c r="AF40" i="383"/>
  <c r="T41" i="383"/>
  <c r="U41" i="383"/>
  <c r="AI41" i="383" s="1"/>
  <c r="V41" i="383"/>
  <c r="AF41" i="383"/>
  <c r="AG41" i="383"/>
  <c r="AH41" i="383" s="1"/>
  <c r="T42" i="383"/>
  <c r="U42" i="383"/>
  <c r="V42" i="383"/>
  <c r="AF42" i="383"/>
  <c r="AG42" i="383"/>
  <c r="AH42" i="383" s="1"/>
  <c r="AI42" i="383"/>
  <c r="AJ42" i="383" s="1"/>
  <c r="T43" i="383"/>
  <c r="U43" i="383"/>
  <c r="AI43" i="383" s="1"/>
  <c r="V43" i="383"/>
  <c r="AF43" i="383"/>
  <c r="AG43" i="383"/>
  <c r="AH43" i="383" s="1"/>
  <c r="T44" i="383"/>
  <c r="AG44" i="383" s="1"/>
  <c r="AH44" i="383" s="1"/>
  <c r="U44" i="383"/>
  <c r="AI44" i="383" s="1"/>
  <c r="V44" i="383"/>
  <c r="AF44" i="383"/>
  <c r="T45" i="383"/>
  <c r="U45" i="383"/>
  <c r="AI45" i="383" s="1"/>
  <c r="AJ45" i="383" s="1"/>
  <c r="V45" i="383"/>
  <c r="AF45" i="383"/>
  <c r="AG45" i="383"/>
  <c r="AH45" i="383" s="1"/>
  <c r="T46" i="383"/>
  <c r="AG46" i="383" s="1"/>
  <c r="AH46" i="383" s="1"/>
  <c r="U46" i="383"/>
  <c r="AI46" i="383" s="1"/>
  <c r="AJ46" i="383" s="1"/>
  <c r="V46" i="383"/>
  <c r="AF46" i="383"/>
  <c r="T47" i="383"/>
  <c r="AG47" i="383" s="1"/>
  <c r="AH47" i="383" s="1"/>
  <c r="U47" i="383"/>
  <c r="AI47" i="383" s="1"/>
  <c r="AJ47" i="383" s="1"/>
  <c r="V47" i="383"/>
  <c r="AF47" i="383"/>
  <c r="T48" i="383"/>
  <c r="AG48" i="383" s="1"/>
  <c r="U48" i="383"/>
  <c r="AI48" i="383" s="1"/>
  <c r="AJ48" i="383" s="1"/>
  <c r="V48" i="383"/>
  <c r="AF48" i="383"/>
  <c r="T49" i="383"/>
  <c r="AG49" i="383" s="1"/>
  <c r="AH49" i="383" s="1"/>
  <c r="U49" i="383"/>
  <c r="AI49" i="383" s="1"/>
  <c r="V49" i="383"/>
  <c r="AF49" i="383"/>
  <c r="T50" i="383"/>
  <c r="U50" i="383"/>
  <c r="AI50" i="383" s="1"/>
  <c r="V50" i="383"/>
  <c r="AF50" i="383"/>
  <c r="AG50" i="383"/>
  <c r="AH50" i="383" s="1"/>
  <c r="T51" i="383"/>
  <c r="AG51" i="383" s="1"/>
  <c r="AH51" i="383" s="1"/>
  <c r="U51" i="383"/>
  <c r="AI51" i="383" s="1"/>
  <c r="AJ51" i="383" s="1"/>
  <c r="V51" i="383"/>
  <c r="AF51" i="383"/>
  <c r="T52" i="383"/>
  <c r="AG52" i="383" s="1"/>
  <c r="AH52" i="383" s="1"/>
  <c r="U52" i="383"/>
  <c r="AI52" i="383" s="1"/>
  <c r="V52" i="383"/>
  <c r="AF52" i="383"/>
  <c r="T53" i="383"/>
  <c r="AG53" i="383" s="1"/>
  <c r="U53" i="383"/>
  <c r="AI53" i="383" s="1"/>
  <c r="AJ53" i="383" s="1"/>
  <c r="V53" i="383"/>
  <c r="AF53" i="383"/>
  <c r="T54" i="383"/>
  <c r="AG54" i="383" s="1"/>
  <c r="AH54" i="383" s="1"/>
  <c r="U54" i="383"/>
  <c r="AI54" i="383" s="1"/>
  <c r="AJ54" i="383" s="1"/>
  <c r="V54" i="383"/>
  <c r="AF54" i="383"/>
  <c r="T55" i="383"/>
  <c r="AG55" i="383" s="1"/>
  <c r="AH55" i="383" s="1"/>
  <c r="U55" i="383"/>
  <c r="AI55" i="383" s="1"/>
  <c r="V55" i="383"/>
  <c r="AF55" i="383"/>
  <c r="T56" i="383"/>
  <c r="AG56" i="383" s="1"/>
  <c r="AH56" i="383" s="1"/>
  <c r="U56" i="383"/>
  <c r="AI56" i="383" s="1"/>
  <c r="AJ56" i="383" s="1"/>
  <c r="V56" i="383"/>
  <c r="AF56" i="383"/>
  <c r="T57" i="383"/>
  <c r="AG57" i="383" s="1"/>
  <c r="AH57" i="383" s="1"/>
  <c r="U57" i="383"/>
  <c r="AI57" i="383" s="1"/>
  <c r="AJ57" i="383" s="1"/>
  <c r="V57" i="383"/>
  <c r="AF57" i="383"/>
  <c r="T58" i="383"/>
  <c r="AG58" i="383" s="1"/>
  <c r="U58" i="383"/>
  <c r="AI58" i="383" s="1"/>
  <c r="AJ58" i="383" s="1"/>
  <c r="V58" i="383"/>
  <c r="AF58" i="383"/>
  <c r="T59" i="383"/>
  <c r="AG59" i="383" s="1"/>
  <c r="AH59" i="383" s="1"/>
  <c r="U59" i="383"/>
  <c r="AI59" i="383" s="1"/>
  <c r="V59" i="383"/>
  <c r="AF59" i="383"/>
  <c r="T60" i="383"/>
  <c r="AG60" i="383" s="1"/>
  <c r="AH60" i="383" s="1"/>
  <c r="U60" i="383"/>
  <c r="AI60" i="383" s="1"/>
  <c r="V60" i="383"/>
  <c r="AF60" i="383"/>
  <c r="T61" i="383"/>
  <c r="AG61" i="383" s="1"/>
  <c r="AH61" i="383" s="1"/>
  <c r="U61" i="383"/>
  <c r="AI61" i="383" s="1"/>
  <c r="AJ61" i="383" s="1"/>
  <c r="V61" i="383"/>
  <c r="AF61" i="383"/>
  <c r="T62" i="383"/>
  <c r="AG62" i="383" s="1"/>
  <c r="AH62" i="383" s="1"/>
  <c r="U62" i="383"/>
  <c r="AI62" i="383" s="1"/>
  <c r="AJ62" i="383" s="1"/>
  <c r="V62" i="383"/>
  <c r="AF62" i="383"/>
  <c r="T63" i="383"/>
  <c r="AG63" i="383" s="1"/>
  <c r="AH63" i="383" s="1"/>
  <c r="U63" i="383"/>
  <c r="AI63" i="383" s="1"/>
  <c r="V63" i="383"/>
  <c r="AF63" i="383"/>
  <c r="T64" i="383"/>
  <c r="AG64" i="383" s="1"/>
  <c r="U64" i="383"/>
  <c r="AI64" i="383" s="1"/>
  <c r="AJ64" i="383" s="1"/>
  <c r="V64" i="383"/>
  <c r="AF64" i="383"/>
  <c r="T65" i="383"/>
  <c r="AG65" i="383" s="1"/>
  <c r="U65" i="383"/>
  <c r="AI65" i="383" s="1"/>
  <c r="AJ65" i="383" s="1"/>
  <c r="V65" i="383"/>
  <c r="AF65" i="383"/>
  <c r="T66" i="383"/>
  <c r="AG66" i="383" s="1"/>
  <c r="AH66" i="383" s="1"/>
  <c r="U66" i="383"/>
  <c r="AI66" i="383" s="1"/>
  <c r="V66" i="383"/>
  <c r="AF66" i="383"/>
  <c r="T67" i="383"/>
  <c r="AG67" i="383" s="1"/>
  <c r="U67" i="383"/>
  <c r="AI67" i="383" s="1"/>
  <c r="AJ67" i="383" s="1"/>
  <c r="V67" i="383"/>
  <c r="AF67" i="383"/>
  <c r="T68" i="383"/>
  <c r="AG68" i="383" s="1"/>
  <c r="AH68" i="383" s="1"/>
  <c r="U68" i="383"/>
  <c r="AI68" i="383" s="1"/>
  <c r="V68" i="383"/>
  <c r="AF68" i="383"/>
  <c r="T69" i="383"/>
  <c r="AG69" i="383" s="1"/>
  <c r="AH69" i="383" s="1"/>
  <c r="U69" i="383"/>
  <c r="AI69" i="383" s="1"/>
  <c r="V69" i="383"/>
  <c r="AF69" i="383"/>
  <c r="T70" i="383"/>
  <c r="AG70" i="383" s="1"/>
  <c r="U70" i="383"/>
  <c r="AI70" i="383" s="1"/>
  <c r="AJ70" i="383" s="1"/>
  <c r="V70" i="383"/>
  <c r="AF70" i="383"/>
  <c r="T71" i="383"/>
  <c r="AG71" i="383" s="1"/>
  <c r="U71" i="383"/>
  <c r="AI71" i="383" s="1"/>
  <c r="AJ71" i="383" s="1"/>
  <c r="V71" i="383"/>
  <c r="AF71" i="383"/>
  <c r="T72" i="383"/>
  <c r="AG72" i="383" s="1"/>
  <c r="AH72" i="383" s="1"/>
  <c r="U72" i="383"/>
  <c r="AI72" i="383" s="1"/>
  <c r="V72" i="383"/>
  <c r="AF72" i="383"/>
  <c r="T73" i="383"/>
  <c r="AG73" i="383" s="1"/>
  <c r="AH73" i="383" s="1"/>
  <c r="U73" i="383"/>
  <c r="AI73" i="383" s="1"/>
  <c r="V73" i="383"/>
  <c r="AF73" i="383"/>
  <c r="T74" i="383"/>
  <c r="AG74" i="383" s="1"/>
  <c r="AH74" i="383" s="1"/>
  <c r="U74" i="383"/>
  <c r="AI74" i="383" s="1"/>
  <c r="V74" i="383"/>
  <c r="AF74" i="383"/>
  <c r="T75" i="383"/>
  <c r="AG75" i="383" s="1"/>
  <c r="AH75" i="383" s="1"/>
  <c r="U75" i="383"/>
  <c r="AI75" i="383" s="1"/>
  <c r="V75" i="383"/>
  <c r="AF75" i="383"/>
  <c r="T76" i="383"/>
  <c r="AG76" i="383" s="1"/>
  <c r="AH76" i="383" s="1"/>
  <c r="U76" i="383"/>
  <c r="AI76" i="383" s="1"/>
  <c r="V76" i="383"/>
  <c r="AF76" i="383"/>
  <c r="T77" i="383"/>
  <c r="AG77" i="383" s="1"/>
  <c r="U77" i="383"/>
  <c r="AI77" i="383" s="1"/>
  <c r="AJ77" i="383" s="1"/>
  <c r="V77" i="383"/>
  <c r="AF77" i="383"/>
  <c r="T78" i="383"/>
  <c r="AG78" i="383" s="1"/>
  <c r="AH78" i="383" s="1"/>
  <c r="U78" i="383"/>
  <c r="V78" i="383"/>
  <c r="AF78" i="383"/>
  <c r="AI78" i="383"/>
  <c r="T79" i="383"/>
  <c r="AG79" i="383" s="1"/>
  <c r="U79" i="383"/>
  <c r="AI79" i="383" s="1"/>
  <c r="AJ79" i="383" s="1"/>
  <c r="V79" i="383"/>
  <c r="AF79" i="383"/>
  <c r="T80" i="383"/>
  <c r="AG80" i="383" s="1"/>
  <c r="AH80" i="383" s="1"/>
  <c r="U80" i="383"/>
  <c r="AI80" i="383" s="1"/>
  <c r="V80" i="383"/>
  <c r="AF80" i="383"/>
  <c r="T81" i="383"/>
  <c r="AG81" i="383" s="1"/>
  <c r="AH81" i="383" s="1"/>
  <c r="U81" i="383"/>
  <c r="AI81" i="383" s="1"/>
  <c r="V81" i="383"/>
  <c r="AF81" i="383"/>
  <c r="AL27" i="399" l="1"/>
  <c r="AL54" i="383"/>
  <c r="AI18" i="383"/>
  <c r="AJ18" i="383" s="1"/>
  <c r="AL44" i="398"/>
  <c r="AK38" i="383"/>
  <c r="AL23" i="398"/>
  <c r="AK28" i="397"/>
  <c r="AH12" i="396"/>
  <c r="AL12" i="396" s="1"/>
  <c r="AL20" i="397"/>
  <c r="AK12" i="398"/>
  <c r="AH31" i="398"/>
  <c r="AL31" i="398" s="1"/>
  <c r="AK20" i="397"/>
  <c r="AK29" i="383"/>
  <c r="AK36" i="398"/>
  <c r="AL61" i="383"/>
  <c r="AG10" i="383"/>
  <c r="AH10" i="383" s="1"/>
  <c r="AL62" i="383"/>
  <c r="AK27" i="399"/>
  <c r="AG19" i="384"/>
  <c r="AH19" i="384" s="1"/>
  <c r="AL19" i="384" s="1"/>
  <c r="AK20" i="384"/>
  <c r="AG13" i="384"/>
  <c r="AH13" i="384" s="1"/>
  <c r="AL13" i="384" s="1"/>
  <c r="AH20" i="384"/>
  <c r="AL20" i="384" s="1"/>
  <c r="AK9" i="391"/>
  <c r="AL9" i="391"/>
  <c r="AK68" i="383"/>
  <c r="AK55" i="383"/>
  <c r="AL30" i="383"/>
  <c r="AI10" i="383"/>
  <c r="AJ10" i="383" s="1"/>
  <c r="AH65" i="383"/>
  <c r="AL65" i="383" s="1"/>
  <c r="AK65" i="383"/>
  <c r="AK75" i="383"/>
  <c r="AK63" i="383"/>
  <c r="AK52" i="383"/>
  <c r="AK40" i="383"/>
  <c r="AK31" i="383"/>
  <c r="AK81" i="383"/>
  <c r="AK37" i="383"/>
  <c r="AK61" i="383"/>
  <c r="AH71" i="383"/>
  <c r="AL71" i="383" s="1"/>
  <c r="AK71" i="383"/>
  <c r="AK80" i="383"/>
  <c r="AJ80" i="383"/>
  <c r="AJ74" i="383"/>
  <c r="AL74" i="383" s="1"/>
  <c r="AK74" i="383"/>
  <c r="AJ41" i="383"/>
  <c r="AL41" i="383" s="1"/>
  <c r="AK41" i="383"/>
  <c r="AK62" i="383"/>
  <c r="AK60" i="383"/>
  <c r="AK56" i="383"/>
  <c r="AJ52" i="383"/>
  <c r="AL52" i="383" s="1"/>
  <c r="AK49" i="383"/>
  <c r="AL47" i="383"/>
  <c r="AK43" i="383"/>
  <c r="AK36" i="383"/>
  <c r="AK32" i="383"/>
  <c r="AK20" i="383"/>
  <c r="AK19" i="383"/>
  <c r="AL46" i="383"/>
  <c r="AK59" i="383"/>
  <c r="AL57" i="383"/>
  <c r="AJ55" i="383"/>
  <c r="AL55" i="383" s="1"/>
  <c r="AK50" i="383"/>
  <c r="AK46" i="383"/>
  <c r="AK44" i="383"/>
  <c r="AJ38" i="383"/>
  <c r="AL38" i="383" s="1"/>
  <c r="AK35" i="383"/>
  <c r="AL33" i="383"/>
  <c r="AJ31" i="383"/>
  <c r="AL31" i="383" s="1"/>
  <c r="AL24" i="383"/>
  <c r="AL18" i="383"/>
  <c r="AK21" i="384"/>
  <c r="AK78" i="383"/>
  <c r="AK72" i="383"/>
  <c r="AL56" i="383"/>
  <c r="AK51" i="383"/>
  <c r="AL32" i="383"/>
  <c r="AK27" i="383"/>
  <c r="AK23" i="383"/>
  <c r="AK15" i="383"/>
  <c r="AJ76" i="383"/>
  <c r="AL76" i="383" s="1"/>
  <c r="AK76" i="383"/>
  <c r="AJ73" i="383"/>
  <c r="AL73" i="383" s="1"/>
  <c r="AK73" i="383"/>
  <c r="AK70" i="383"/>
  <c r="AH70" i="383"/>
  <c r="AL70" i="383" s="1"/>
  <c r="AJ69" i="383"/>
  <c r="AL69" i="383" s="1"/>
  <c r="AK69" i="383"/>
  <c r="AH67" i="383"/>
  <c r="AL67" i="383" s="1"/>
  <c r="AK67" i="383"/>
  <c r="AH48" i="383"/>
  <c r="AL48" i="383" s="1"/>
  <c r="AK48" i="383"/>
  <c r="AH77" i="383"/>
  <c r="AL77" i="383" s="1"/>
  <c r="AK77" i="383"/>
  <c r="AJ66" i="383"/>
  <c r="AL66" i="383" s="1"/>
  <c r="AK66" i="383"/>
  <c r="AH53" i="383"/>
  <c r="AL53" i="383" s="1"/>
  <c r="AK53" i="383"/>
  <c r="AK64" i="383"/>
  <c r="AH64" i="383"/>
  <c r="AL64" i="383" s="1"/>
  <c r="AH58" i="383"/>
  <c r="AL58" i="383" s="1"/>
  <c r="AK58" i="383"/>
  <c r="AH34" i="383"/>
  <c r="AL34" i="383" s="1"/>
  <c r="AK34" i="383"/>
  <c r="AH25" i="383"/>
  <c r="AL25" i="383" s="1"/>
  <c r="AK25" i="383"/>
  <c r="AH21" i="383"/>
  <c r="AL21" i="383" s="1"/>
  <c r="AK21" i="383"/>
  <c r="AH79" i="383"/>
  <c r="AL79" i="383" s="1"/>
  <c r="AK79" i="383"/>
  <c r="AH39" i="383"/>
  <c r="AL39" i="383" s="1"/>
  <c r="AK39" i="383"/>
  <c r="AJ81" i="383"/>
  <c r="AL81" i="383" s="1"/>
  <c r="AJ78" i="383"/>
  <c r="AL78" i="383" s="1"/>
  <c r="AJ75" i="383"/>
  <c r="AL75" i="383" s="1"/>
  <c r="AJ72" i="383"/>
  <c r="AL72" i="383" s="1"/>
  <c r="AJ68" i="383"/>
  <c r="AL68" i="383" s="1"/>
  <c r="AJ63" i="383"/>
  <c r="AL63" i="383" s="1"/>
  <c r="AJ60" i="383"/>
  <c r="AL60" i="383" s="1"/>
  <c r="AJ59" i="383"/>
  <c r="AL59" i="383" s="1"/>
  <c r="AK54" i="383"/>
  <c r="AJ50" i="383"/>
  <c r="AL50" i="383" s="1"/>
  <c r="AJ49" i="383"/>
  <c r="AL49" i="383" s="1"/>
  <c r="AK45" i="383"/>
  <c r="AJ40" i="383"/>
  <c r="AL40" i="383" s="1"/>
  <c r="AJ36" i="383"/>
  <c r="AL36" i="383" s="1"/>
  <c r="AJ35" i="383"/>
  <c r="AL35" i="383" s="1"/>
  <c r="AK30" i="383"/>
  <c r="AK26" i="383"/>
  <c r="AK22" i="383"/>
  <c r="AK17" i="383"/>
  <c r="AK16" i="383"/>
  <c r="AK10" i="383"/>
  <c r="AK57" i="383"/>
  <c r="AK47" i="383"/>
  <c r="AL45" i="383"/>
  <c r="AK42" i="383"/>
  <c r="AK33" i="383"/>
  <c r="AK28" i="383"/>
  <c r="AL26" i="383"/>
  <c r="AK24" i="383"/>
  <c r="AL22" i="383"/>
  <c r="AK18" i="383"/>
  <c r="AL10" i="383"/>
  <c r="AK17" i="384"/>
  <c r="AL80" i="383"/>
  <c r="AL51" i="383"/>
  <c r="AJ44" i="383"/>
  <c r="AL44" i="383" s="1"/>
  <c r="AJ43" i="383"/>
  <c r="AL43" i="383" s="1"/>
  <c r="AL42" i="383"/>
  <c r="AL37" i="383"/>
  <c r="AJ29" i="383"/>
  <c r="AL29" i="383" s="1"/>
  <c r="AL28" i="383"/>
  <c r="AL27" i="383"/>
  <c r="AL23" i="383"/>
  <c r="AL15" i="383"/>
  <c r="AK14" i="383"/>
  <c r="AK13" i="383"/>
  <c r="AK12" i="383"/>
  <c r="AK11" i="383"/>
  <c r="AH25" i="384"/>
  <c r="AL25" i="384" s="1"/>
  <c r="AK25" i="384"/>
  <c r="AH26" i="384"/>
  <c r="AL26" i="384" s="1"/>
  <c r="AK26" i="384"/>
  <c r="AH33" i="384"/>
  <c r="AL33" i="384" s="1"/>
  <c r="AK33" i="384"/>
  <c r="AH34" i="384"/>
  <c r="AL34" i="384" s="1"/>
  <c r="AK34" i="384"/>
  <c r="AH35" i="384"/>
  <c r="AL35" i="384" s="1"/>
  <c r="AK35" i="384"/>
  <c r="AH36" i="384"/>
  <c r="AL36" i="384" s="1"/>
  <c r="AK36" i="384"/>
  <c r="AH37" i="384"/>
  <c r="AL37" i="384" s="1"/>
  <c r="AK37" i="384"/>
  <c r="AK38" i="384"/>
  <c r="AH38" i="384"/>
  <c r="AL38" i="384" s="1"/>
  <c r="AH44" i="384"/>
  <c r="AL44" i="384" s="1"/>
  <c r="AK44" i="384"/>
  <c r="AH45" i="384"/>
  <c r="AL45" i="384" s="1"/>
  <c r="AK45" i="384"/>
  <c r="AK48" i="384"/>
  <c r="AH48" i="384"/>
  <c r="AL48" i="384" s="1"/>
  <c r="AH49" i="384"/>
  <c r="AL49" i="384" s="1"/>
  <c r="AK49" i="384"/>
  <c r="AH54" i="384"/>
  <c r="AL54" i="384" s="1"/>
  <c r="AK54" i="384"/>
  <c r="AH55" i="384"/>
  <c r="AL55" i="384" s="1"/>
  <c r="AK55" i="384"/>
  <c r="AH59" i="384"/>
  <c r="AL59" i="384" s="1"/>
  <c r="AK59" i="384"/>
  <c r="AH63" i="384"/>
  <c r="AL63" i="384" s="1"/>
  <c r="AK63" i="384"/>
  <c r="AH67" i="384"/>
  <c r="AL67" i="384" s="1"/>
  <c r="AK67" i="384"/>
  <c r="AH71" i="384"/>
  <c r="AL71" i="384" s="1"/>
  <c r="AK71" i="384"/>
  <c r="AH27" i="384"/>
  <c r="AL27" i="384" s="1"/>
  <c r="AK27" i="384"/>
  <c r="AH28" i="384"/>
  <c r="AL28" i="384" s="1"/>
  <c r="AK28" i="384"/>
  <c r="AH39" i="384"/>
  <c r="AL39" i="384" s="1"/>
  <c r="AK39" i="384"/>
  <c r="AH50" i="384"/>
  <c r="AL50" i="384" s="1"/>
  <c r="AK50" i="384"/>
  <c r="AH51" i="384"/>
  <c r="AL51" i="384" s="1"/>
  <c r="AK51" i="384"/>
  <c r="AH56" i="384"/>
  <c r="AL56" i="384" s="1"/>
  <c r="AK56" i="384"/>
  <c r="AH60" i="384"/>
  <c r="AL60" i="384" s="1"/>
  <c r="AK60" i="384"/>
  <c r="AH64" i="384"/>
  <c r="AL64" i="384" s="1"/>
  <c r="AK64" i="384"/>
  <c r="AH68" i="384"/>
  <c r="AL68" i="384" s="1"/>
  <c r="AK68" i="384"/>
  <c r="AH22" i="384"/>
  <c r="AL22" i="384" s="1"/>
  <c r="AK22" i="384"/>
  <c r="AH29" i="384"/>
  <c r="AL29" i="384" s="1"/>
  <c r="AK29" i="384"/>
  <c r="AH30" i="384"/>
  <c r="AL30" i="384" s="1"/>
  <c r="AK30" i="384"/>
  <c r="AK40" i="384"/>
  <c r="AH40" i="384"/>
  <c r="AL40" i="384" s="1"/>
  <c r="AH41" i="384"/>
  <c r="AL41" i="384" s="1"/>
  <c r="AK41" i="384"/>
  <c r="AK46" i="384"/>
  <c r="AH46" i="384"/>
  <c r="AL46" i="384" s="1"/>
  <c r="AH52" i="384"/>
  <c r="AL52" i="384" s="1"/>
  <c r="AK52" i="384"/>
  <c r="AH53" i="384"/>
  <c r="AL53" i="384" s="1"/>
  <c r="AK53" i="384"/>
  <c r="AH57" i="384"/>
  <c r="AL57" i="384" s="1"/>
  <c r="AK57" i="384"/>
  <c r="AH61" i="384"/>
  <c r="AL61" i="384" s="1"/>
  <c r="AK61" i="384"/>
  <c r="AH65" i="384"/>
  <c r="AL65" i="384" s="1"/>
  <c r="AK65" i="384"/>
  <c r="AH69" i="384"/>
  <c r="AL69" i="384" s="1"/>
  <c r="AK69" i="384"/>
  <c r="AH23" i="384"/>
  <c r="AL23" i="384" s="1"/>
  <c r="AK23" i="384"/>
  <c r="AH24" i="384"/>
  <c r="AL24" i="384" s="1"/>
  <c r="AK24" i="384"/>
  <c r="AH31" i="384"/>
  <c r="AL31" i="384" s="1"/>
  <c r="AK31" i="384"/>
  <c r="AH32" i="384"/>
  <c r="AL32" i="384" s="1"/>
  <c r="AK32" i="384"/>
  <c r="AH42" i="384"/>
  <c r="AL42" i="384" s="1"/>
  <c r="AK42" i="384"/>
  <c r="AH43" i="384"/>
  <c r="AL43" i="384" s="1"/>
  <c r="AK43" i="384"/>
  <c r="AH47" i="384"/>
  <c r="AL47" i="384" s="1"/>
  <c r="AK47" i="384"/>
  <c r="AH58" i="384"/>
  <c r="AL58" i="384" s="1"/>
  <c r="AK58" i="384"/>
  <c r="AH62" i="384"/>
  <c r="AL62" i="384" s="1"/>
  <c r="AK62" i="384"/>
  <c r="AH66" i="384"/>
  <c r="AL66" i="384" s="1"/>
  <c r="AK66" i="384"/>
  <c r="AH70" i="384"/>
  <c r="AL70" i="384" s="1"/>
  <c r="AK70" i="384"/>
  <c r="AH75" i="384"/>
  <c r="AL75" i="384" s="1"/>
  <c r="AK75" i="384"/>
  <c r="AH79" i="384"/>
  <c r="AL79" i="384" s="1"/>
  <c r="AK79" i="384"/>
  <c r="AH83" i="384"/>
  <c r="AL83" i="384" s="1"/>
  <c r="AK83" i="384"/>
  <c r="AH87" i="384"/>
  <c r="AL87" i="384" s="1"/>
  <c r="AK87" i="384"/>
  <c r="AH90" i="384"/>
  <c r="AL90" i="384" s="1"/>
  <c r="AK90" i="384"/>
  <c r="AH91" i="384"/>
  <c r="AL91" i="384" s="1"/>
  <c r="AK91" i="384"/>
  <c r="AH72" i="384"/>
  <c r="AL72" i="384" s="1"/>
  <c r="AK72" i="384"/>
  <c r="AH76" i="384"/>
  <c r="AL76" i="384" s="1"/>
  <c r="AK76" i="384"/>
  <c r="AH80" i="384"/>
  <c r="AL80" i="384" s="1"/>
  <c r="AK80" i="384"/>
  <c r="AH84" i="384"/>
  <c r="AL84" i="384" s="1"/>
  <c r="AK84" i="384"/>
  <c r="AH88" i="384"/>
  <c r="AL88" i="384" s="1"/>
  <c r="AK88" i="384"/>
  <c r="AH73" i="384"/>
  <c r="AL73" i="384" s="1"/>
  <c r="AK73" i="384"/>
  <c r="AH77" i="384"/>
  <c r="AL77" i="384" s="1"/>
  <c r="AK77" i="384"/>
  <c r="AH81" i="384"/>
  <c r="AL81" i="384" s="1"/>
  <c r="AK81" i="384"/>
  <c r="AH85" i="384"/>
  <c r="AL85" i="384" s="1"/>
  <c r="AK85" i="384"/>
  <c r="AH89" i="384"/>
  <c r="AL89" i="384" s="1"/>
  <c r="AK89" i="384"/>
  <c r="AH92" i="384"/>
  <c r="AL92" i="384" s="1"/>
  <c r="AK92" i="384"/>
  <c r="AH93" i="384"/>
  <c r="AL93" i="384" s="1"/>
  <c r="AK93" i="384"/>
  <c r="AH74" i="384"/>
  <c r="AL74" i="384" s="1"/>
  <c r="AK74" i="384"/>
  <c r="AH78" i="384"/>
  <c r="AL78" i="384" s="1"/>
  <c r="AK78" i="384"/>
  <c r="AH82" i="384"/>
  <c r="AL82" i="384" s="1"/>
  <c r="AK82" i="384"/>
  <c r="AH86" i="384"/>
  <c r="AL86" i="384" s="1"/>
  <c r="AK86" i="384"/>
  <c r="AK19" i="384" l="1"/>
  <c r="AK13" i="384"/>
</calcChain>
</file>

<file path=xl/comments1.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10.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11.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2.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3.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4.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5.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6.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17.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8.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9.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2.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20.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21.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22.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3.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4.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5.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6.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7.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8.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9.xml><?xml version="1.0" encoding="utf-8"?>
<comments xmlns="http://schemas.openxmlformats.org/spreadsheetml/2006/main">
  <authors>
    <author>John Alexander Quiroga Fuquene</author>
  </authors>
  <commentList>
    <comment ref="B7" authorId="0">
      <text>
        <r>
          <rPr>
            <b/>
            <sz val="9"/>
            <color indexed="81"/>
            <rFont val="Tahoma"/>
            <family val="2"/>
          </rPr>
          <t xml:space="preserve">R.XX.XX
I.XX.XX
</t>
        </r>
        <r>
          <rPr>
            <sz val="9"/>
            <color indexed="81"/>
            <rFont val="Tahoma"/>
            <family val="2"/>
          </rPr>
          <t xml:space="preserve">
</t>
        </r>
      </text>
    </commen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A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sharedStrings.xml><?xml version="1.0" encoding="utf-8"?>
<sst xmlns="http://schemas.openxmlformats.org/spreadsheetml/2006/main" count="4198" uniqueCount="1416">
  <si>
    <t>X</t>
  </si>
  <si>
    <t>DTPS</t>
  </si>
  <si>
    <t>OCD</t>
  </si>
  <si>
    <t>OCI</t>
  </si>
  <si>
    <t>STRT</t>
  </si>
  <si>
    <t>DTGC</t>
  </si>
  <si>
    <t>EJECUCIÓN DE OBRAS</t>
  </si>
  <si>
    <t>NO</t>
  </si>
  <si>
    <t>Casi Seguro</t>
  </si>
  <si>
    <t>STOP</t>
  </si>
  <si>
    <t>STJEF</t>
  </si>
  <si>
    <t>OTC</t>
  </si>
  <si>
    <t>OAC</t>
  </si>
  <si>
    <t>MEJORAMIENTO CONTINUO</t>
  </si>
  <si>
    <t>Efectividad</t>
  </si>
  <si>
    <t>Posible</t>
  </si>
  <si>
    <t>SI</t>
  </si>
  <si>
    <t xml:space="preserve">INNOVACIÓN Y GESTIÓN DEL CONOCIMIENTO </t>
  </si>
  <si>
    <t>DTE</t>
  </si>
  <si>
    <t>PLANEACIÓN</t>
  </si>
  <si>
    <t>Gestión de Tecnologías de la Información y la Comunicación</t>
  </si>
  <si>
    <t>Seguridad</t>
  </si>
  <si>
    <t>GESTIÓN DOCUMENTAL</t>
  </si>
  <si>
    <t>EVALUACIÓN Y CONTROL</t>
  </si>
  <si>
    <t>GESTIÓN FINANCIERA</t>
  </si>
  <si>
    <t>GESTIÓN DEL TALENTO HUMANO</t>
  </si>
  <si>
    <t>SUBDIRECCIÓN TÉCNICA DE RECURSOS HUMANOS</t>
  </si>
  <si>
    <t>GESTIÓN CONTRACTUAL</t>
  </si>
  <si>
    <t>GESTIÓN LEGAL</t>
  </si>
  <si>
    <t>OAP</t>
  </si>
  <si>
    <t>GESTIÓN DE RECURSOS FÍSICOS</t>
  </si>
  <si>
    <t>RECURSOS FÍSICOS</t>
  </si>
  <si>
    <t>GESTIÓN SOCIAL Y PARTICIPACIÓN CIUDADANA</t>
  </si>
  <si>
    <t>GESTIÓN INTERINSTITUCIONAL</t>
  </si>
  <si>
    <t>COMUNICACIONES</t>
  </si>
  <si>
    <t>CONSERVACIÓN DE INFRAESTRUCTURA</t>
  </si>
  <si>
    <t>DISEÑO DE PROYECTOS</t>
  </si>
  <si>
    <t>GESTIÓN PREDIAL</t>
  </si>
  <si>
    <t>DIRECCIÓN TÉCNICA DE PREDIOS</t>
  </si>
  <si>
    <t>FORMATO</t>
  </si>
  <si>
    <t>FECHA DE ACTUALIZACIÓN</t>
  </si>
  <si>
    <t>CÓDIGO</t>
  </si>
  <si>
    <t>PROCESO</t>
  </si>
  <si>
    <t>VERSIÓN</t>
  </si>
  <si>
    <t>FO-PE-06</t>
  </si>
  <si>
    <t>PLANEACIÓN ESTRATÉGICA</t>
  </si>
  <si>
    <t>IDENTIFICACIÓN</t>
  </si>
  <si>
    <t>TIPOS</t>
  </si>
  <si>
    <t>VALORACIÓN</t>
  </si>
  <si>
    <t>CONSECUENCIAS</t>
  </si>
  <si>
    <t>PDD</t>
  </si>
  <si>
    <t>P</t>
  </si>
  <si>
    <t>I</t>
  </si>
  <si>
    <t>Ri</t>
  </si>
  <si>
    <t>Documentación</t>
  </si>
  <si>
    <t>Rr</t>
  </si>
  <si>
    <t>NIVEL</t>
  </si>
  <si>
    <t>Impacto</t>
  </si>
  <si>
    <t>Ambos</t>
  </si>
  <si>
    <t>Probabilidad</t>
  </si>
  <si>
    <t>ADRIANA BAREÑO ROJAS</t>
  </si>
  <si>
    <t>JEFE OFICINA ASESORA DE PLANEACIÓN</t>
  </si>
  <si>
    <t>FACTIBILIDAD DE PROYECTOS</t>
  </si>
  <si>
    <t>GESTIÓN DE LA VALORIZACIÓN Y FINANCIACIÓN</t>
  </si>
  <si>
    <t>Subdirector General de Infraestructura</t>
  </si>
  <si>
    <t>Director Técnico de Administración de Infraestructura</t>
  </si>
  <si>
    <t>DTP</t>
  </si>
  <si>
    <t>NOMBRE</t>
  </si>
  <si>
    <t>CARGO</t>
  </si>
  <si>
    <t>FIRMA</t>
  </si>
  <si>
    <t>SGDU</t>
  </si>
  <si>
    <t>OFICINA DE ATENCIÓN AL CIUDADANO</t>
  </si>
  <si>
    <t>SGI</t>
  </si>
  <si>
    <t>OFICINA ASESORA DE COMUNICACIONES</t>
  </si>
  <si>
    <t>SGJ</t>
  </si>
  <si>
    <t>DTGJ</t>
  </si>
  <si>
    <t>STRH</t>
  </si>
  <si>
    <t>SGGC</t>
  </si>
  <si>
    <t>DTAF</t>
  </si>
  <si>
    <t>STRF</t>
  </si>
  <si>
    <t>STTR</t>
  </si>
  <si>
    <t>STPC</t>
  </si>
  <si>
    <t>SUBDIRECCIÓN TÉCNICA DE RECURSOS FÍSICOS</t>
  </si>
  <si>
    <t>Jefe Oficina Asesora de Planeación</t>
  </si>
  <si>
    <t>JEFE OFICINA DE CONTROL DISCIPLINARIO</t>
  </si>
  <si>
    <t>DTAV</t>
  </si>
  <si>
    <t>DTDP</t>
  </si>
  <si>
    <t>DTAI</t>
  </si>
  <si>
    <t>DTM</t>
  </si>
  <si>
    <t>DIRECCIÓN TÉCNICA DE CONSTRUCCIONES</t>
  </si>
  <si>
    <t>DTC</t>
  </si>
  <si>
    <t>FO-XX-XX</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</si>
  <si>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</si>
  <si>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</si>
  <si>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</si>
  <si>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</si>
  <si>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</si>
  <si>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</si>
  <si>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</si>
  <si>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</si>
  <si>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</si>
  <si>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 xml:space="preserve">MATRIZ RIESGOS INSTITUCIONAL IDU </t>
  </si>
  <si>
    <t>John Alexander Quiroga Fúquene - Profesional Especializado (OAP)</t>
  </si>
  <si>
    <t>John Byron Isaza Salazar - Profesional Especializado (Contratista OAP)</t>
  </si>
  <si>
    <t xml:space="preserve">Actualización de Riesgos de Corrucpión primer cuatrimestre 2015 </t>
  </si>
  <si>
    <t xml:space="preserve">Actualización de Riesgos de Corrucpión segundo cuatrimestre 2015 </t>
  </si>
  <si>
    <t xml:space="preserve">Actualización de Riesgos de Gestión </t>
  </si>
  <si>
    <t>Validado y Aprobado por:</t>
  </si>
  <si>
    <t>Actualización Matriz de Riesgos de Gestión (Inclusión de los procesos estratégicos en Conjunto</t>
  </si>
  <si>
    <t>LUIS ERNESTO BERNAL RIVERA</t>
  </si>
  <si>
    <t xml:space="preserve">Actualización de Riesgos de Corrucpión tercer cuatrimestre 2015 </t>
  </si>
  <si>
    <t>PROBABILIDAD</t>
  </si>
  <si>
    <t>Pro_inh</t>
  </si>
  <si>
    <t>IMPACTO</t>
  </si>
  <si>
    <t>Imp_inh</t>
  </si>
  <si>
    <t>Responsable</t>
  </si>
  <si>
    <t>Automático</t>
  </si>
  <si>
    <t>Manual</t>
  </si>
  <si>
    <t>Frecuencia</t>
  </si>
  <si>
    <t>Pro_res</t>
  </si>
  <si>
    <t>Imp_res</t>
  </si>
  <si>
    <t>Mayor</t>
  </si>
  <si>
    <t>Según evento</t>
  </si>
  <si>
    <t>Moderado</t>
  </si>
  <si>
    <t>Mensual</t>
  </si>
  <si>
    <t>ÁREA</t>
  </si>
  <si>
    <t>OFICINA ASESORA DE PLANEACIÓN</t>
  </si>
  <si>
    <t>ISAURO CABRERA VEGA</t>
  </si>
  <si>
    <t>Rara vez</t>
  </si>
  <si>
    <t>Improbable</t>
  </si>
  <si>
    <t>Catastrófico</t>
  </si>
  <si>
    <t>SUBDIRECCIÓN GENERAL DE DESARROLLO URBANO</t>
  </si>
  <si>
    <t>DIRECCIÓN TÉCNICA DE PROYECTOS</t>
  </si>
  <si>
    <t>Probable</t>
  </si>
  <si>
    <t>GESTIÓN AMBIENTAL, CALIDAD Y SST</t>
  </si>
  <si>
    <t>01 de Enero - 30 de Abril</t>
  </si>
  <si>
    <t>SUBDIRECCIÓN GENERAL DE GESTIÓN CORPORATIVA</t>
  </si>
  <si>
    <t>CARLOS HUMBERTO MORENO BERMÚDEZ</t>
  </si>
  <si>
    <t>SUBDIRECTORA TÉCNICA DE RECURSOS FÍSICOS</t>
  </si>
  <si>
    <t>DIRECCIÓN TÉCNICA ADMINISTRATIVA Y FINANCIERA</t>
  </si>
  <si>
    <t>GESTIÓN TECNOLOGÍAS DE LA INFORMACIÓN Y COMUNICACIÓN</t>
  </si>
  <si>
    <t>Diario</t>
  </si>
  <si>
    <t xml:space="preserve">SUBDIRECTOR GENERAL </t>
  </si>
  <si>
    <t>SUBDIRECCIÓN TÉCNICA DE TESORERÍA Y RECAUDO</t>
  </si>
  <si>
    <t>GESTIÓN INTEGRAL DE PROYECTOS</t>
  </si>
  <si>
    <t>Semanal</t>
  </si>
  <si>
    <t>Permanente</t>
  </si>
  <si>
    <t>JEFE DE OFICINA</t>
  </si>
  <si>
    <t>OFICINA DE CONTROL DISCIPLINARIO</t>
  </si>
  <si>
    <t>Actualización de las matrices de riesgos de corrupción de acuerdo con el documento "Estrategias para la construcción del Plan Anticorrupción y de atención al ciudadanoV2" y la "Guía para la Gestión de Riesgo de Corrupcion"Guía para la Gestión de Riesgo de Corrucpión" emitidas por la Presidencia de la República.</t>
  </si>
  <si>
    <t>HERNANDO ARENAS CASTRO</t>
  </si>
  <si>
    <t>CARLOS FRANCISCO RAMIREZ CARDENAS</t>
  </si>
  <si>
    <t>DIRECTOR TECNICO DE PROCESOS SELECTIVOS</t>
  </si>
  <si>
    <t>DIRECCIÓN TÉCNICA DE GESTIÓN CONTRACTUAL</t>
  </si>
  <si>
    <t>10
BAJA</t>
  </si>
  <si>
    <t>5
BAJA</t>
  </si>
  <si>
    <t>Indisponibilidad y/o retrasos de los servicios</t>
  </si>
  <si>
    <t>R.__.__</t>
  </si>
  <si>
    <t>Actualización del seguimiento de las matrices de riesgos de corrupción de los 22 procesos del IDU. 
Actualización de las matrices de riesgos de Gestión de los 22 procesos del IDU</t>
  </si>
  <si>
    <t>Actualización de la matriz de riesgos de gestión del proceso de Conservación, teneindo en cuenta que se fuisionó el Riesgo R-G-CI-12 y R-G-CI-18, por lo que el seguimiento de los coponentes que conforman estos proyectos etabán separados, por lo tanto se fusionaron. De igual manera se revisaron las causas del riesgo R-G-CI-16 y se realizó de nuevo el análisis individual.</t>
  </si>
  <si>
    <t>44 hojas</t>
  </si>
  <si>
    <t>01 de Mayo - 30 de Agosto</t>
  </si>
  <si>
    <t>LUCY MOLANO RODRIGUEZ</t>
  </si>
  <si>
    <t>Rafael Eduardo Abuchaibe López</t>
  </si>
  <si>
    <t>20
MODERADA</t>
  </si>
  <si>
    <t>40
ALTA</t>
  </si>
  <si>
    <t>01 de Septiembre - 30 de Diciembre</t>
  </si>
  <si>
    <t>Descriptor</t>
  </si>
  <si>
    <t>Descripción</t>
  </si>
  <si>
    <t>Nivel</t>
  </si>
  <si>
    <t>Ocurre en excepcionales.</t>
  </si>
  <si>
    <t>No se ha presentado en los últimos 5 años</t>
  </si>
  <si>
    <t>Puede ocurrir.</t>
  </si>
  <si>
    <t>Se presentó una vez en los últimos 5 años</t>
  </si>
  <si>
    <t>Es posible que suceda.</t>
  </si>
  <si>
    <t>Se presentó una vez en los últimos 2 años</t>
  </si>
  <si>
    <t>Ocurre en la mayoría de los casos.</t>
  </si>
  <si>
    <t>Se presentó una vez en el último año</t>
  </si>
  <si>
    <t>Casi seguro</t>
  </si>
  <si>
    <t>El evento ocurre en la mayoría de las circunstancias. Es muy seguro que se presente</t>
  </si>
  <si>
    <t>Se ha presentado más de una vez al año</t>
  </si>
  <si>
    <t>25
MODERADA</t>
  </si>
  <si>
    <t>50
ALTA</t>
  </si>
  <si>
    <t>100
EXTREMO</t>
  </si>
  <si>
    <t>80
EXTREMO</t>
  </si>
  <si>
    <t>15
MDOERADA</t>
  </si>
  <si>
    <t>30
ALTA</t>
  </si>
  <si>
    <t>60
EXTREMO</t>
  </si>
  <si>
    <t># Respuestas</t>
  </si>
  <si>
    <t>1 - 5</t>
  </si>
  <si>
    <t>6 -11</t>
  </si>
  <si>
    <t>12 - 18</t>
  </si>
  <si>
    <t>CRITERIOS DE MEDICIÓN DEL CONTROL</t>
  </si>
  <si>
    <t>TEMA</t>
  </si>
  <si>
    <t>PREGUNTA</t>
  </si>
  <si>
    <t>VALOR</t>
  </si>
  <si>
    <t>¿Existen manuales, instructivos o procedimientos para el manejo del control?</t>
  </si>
  <si>
    <t>¿Está(n) definido(s) el(los) responsable(s) de la ejecución del control y del seguimiento?</t>
  </si>
  <si>
    <t>¿El control es automático?</t>
  </si>
  <si>
    <t>¿El control es manual?</t>
  </si>
  <si>
    <t>¿La frecuencia de ejecución del control y seguimiento es adecuada?</t>
  </si>
  <si>
    <t>Evidencias</t>
  </si>
  <si>
    <t>¿Se cuenta con evidencias de la ejecución y seguimiento del control?</t>
  </si>
  <si>
    <t>¿En el tiempo que lleva la herramienta ha demostrado ser efectiva?</t>
  </si>
  <si>
    <t>Calificación de los controles</t>
  </si>
  <si>
    <t>Puntaje a disminuir</t>
  </si>
  <si>
    <t xml:space="preserve">De 0 a 50 </t>
  </si>
  <si>
    <t xml:space="preserve">De 51 a 75 </t>
  </si>
  <si>
    <t xml:space="preserve">De 76 a 100 </t>
  </si>
  <si>
    <t>SUBDIRECCIÓN TÉCNICA JURÍDICA Y EJECUCIONES FISCALES</t>
  </si>
  <si>
    <t>SUBDIRECCIÓN TÉCNICA DE OPERACIONES</t>
  </si>
  <si>
    <t>SUBDIRECCIÓP TÉCNICA DE PRESUPUESTO Y CONTABILIDAD</t>
  </si>
  <si>
    <t>SUBDIRECCIÓN TÉCNICA DE RECURSOS TECNOLÓGICOS</t>
  </si>
  <si>
    <t>SUBDIRECCIÓN TÉCNICA DE MANTENIMIENTO SUBSISTEMA DE TRANSPORTE</t>
  </si>
  <si>
    <t>SUBDIRECCIÓN TÉCNICA DE MANTENIMIENTO DEL SUBSISTEMA VIAL</t>
  </si>
  <si>
    <t>SUBDIRECCIÓN TÉCNICA DE EJECUCIÓN SUBSISTEMA DE TRANSPORTE</t>
  </si>
  <si>
    <t>SUBDIRECCIÓN TÉCNICA DE EJECUCIÓN DEL SUBSISTEMA VIAL</t>
  </si>
  <si>
    <t>DIRECCIÓN TÉCNICA DE APOYO A LA VALORIZACIÓN</t>
  </si>
  <si>
    <t xml:space="preserve">DIRECCIÓN TÉCNICA DE GESTIÓN JUDICIAL </t>
  </si>
  <si>
    <t>DIRECCIÓN TÉCNICA DE PROCESOS SELECTIVOS</t>
  </si>
  <si>
    <t>DIRECCIÓN TÉCNICA DE ADMINISTRACIÓN DE INFRAESTRUCTURA</t>
  </si>
  <si>
    <t xml:space="preserve">DIRECCIÓN TÉCNICA DE MANTENIMIENTO </t>
  </si>
  <si>
    <t>DIRECCIÓN TÉCNIA DE DISEÑO DE PROYECTOS</t>
  </si>
  <si>
    <t>DIRECCIÓN TÉCNICA ESTRATÉGICA</t>
  </si>
  <si>
    <t>SUBDIRECCIÓN GENERAL JURÍDICA</t>
  </si>
  <si>
    <t>SUBDIRECCION GENERAL DE INFRAESTRUCTURA</t>
  </si>
  <si>
    <t xml:space="preserve">OFICINA DE CONTROL INTERNO </t>
  </si>
  <si>
    <t>DIRECCIÓN GENERAL</t>
  </si>
  <si>
    <t>Proceso</t>
  </si>
  <si>
    <t>Monitoreo</t>
  </si>
  <si>
    <t>Cuatrianual</t>
  </si>
  <si>
    <t>Anual</t>
  </si>
  <si>
    <t>Semestral</t>
  </si>
  <si>
    <t>Periodo</t>
  </si>
  <si>
    <t>Evitar</t>
  </si>
  <si>
    <t>Reducir</t>
  </si>
  <si>
    <t>Administración</t>
  </si>
  <si>
    <t>Correctivo</t>
  </si>
  <si>
    <t>Detectivo</t>
  </si>
  <si>
    <t>Preventivo</t>
  </si>
  <si>
    <t>Control</t>
  </si>
  <si>
    <t>JEFE OFICINA ASESORA</t>
  </si>
  <si>
    <t>CARLOS ANDRES ESPEJO OSORIO</t>
  </si>
  <si>
    <t>Edgar Francisco Uribe Ramos</t>
  </si>
  <si>
    <t>EDGAR FRANCISCO URIBE RAMOS</t>
  </si>
  <si>
    <t>PROCESO
DE ANÁLISIS:</t>
  </si>
  <si>
    <t>MATRIZ DE RIESGOS</t>
  </si>
  <si>
    <t>ÁREAS - (SIGLAS):</t>
  </si>
  <si>
    <t>RIESGO INHERENTE</t>
  </si>
  <si>
    <t>EFECTO</t>
  </si>
  <si>
    <t>RIESGO RESIDUAL</t>
  </si>
  <si>
    <t>Cód.</t>
  </si>
  <si>
    <t>DOCUMENTACIÓN</t>
  </si>
  <si>
    <t>Niv Dismi</t>
  </si>
  <si>
    <t>Menor</t>
  </si>
  <si>
    <t>Alta</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</si>
  <si>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necearias):</t>
    </r>
  </si>
  <si>
    <t>Revisión y aprobación del líder del proceso y líderes operativos:</t>
  </si>
  <si>
    <t>Remota</t>
  </si>
  <si>
    <t>Baja</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</si>
  <si>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necesarias):</t>
    </r>
  </si>
  <si>
    <t>GUSTAVO MONTAÑO RODRÍGUEZ</t>
  </si>
  <si>
    <t>Insignificante</t>
  </si>
  <si>
    <t>OCI - OCD - OAP</t>
  </si>
  <si>
    <t>OAP, SGDU, STRH</t>
  </si>
  <si>
    <t>SGJ - DTPS - DTGC</t>
  </si>
  <si>
    <t>x</t>
  </si>
  <si>
    <t>EVALUCION DE LOS PROCESOS DE SELECCIÓN</t>
  </si>
  <si>
    <t>GESTIÓN DE LA VALORIZACIÓN</t>
  </si>
  <si>
    <t>SGGC - DTAV - STOP - STJEF</t>
  </si>
  <si>
    <t>DIRECTOR TECNICO DE APOYO A LA VALORIZACION</t>
  </si>
  <si>
    <t>JOSE ANTONIO VELANDIA CLAVIJO</t>
  </si>
  <si>
    <t>SUBDIRECTOR TECNICO DE OPERACIONES</t>
  </si>
  <si>
    <t>SUBDIRECTOR TECNICO DE EJECUCIONES FISCALES</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</si>
  <si>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necearías):</t>
    </r>
  </si>
  <si>
    <t>GLORIA PATRICIA CASTAÑO ECHEVERRY</t>
  </si>
  <si>
    <t>- Fuga de información y/o uso indebido de datos institucionales (Confidencialidad)
- Divulgación de información a terceras partes o a personal no autorizado 
(Confidencialidad)</t>
  </si>
  <si>
    <t>R.TI.06</t>
  </si>
  <si>
    <t>Acceso a los sistemas de información o a los documentos por personas no autorizadas</t>
  </si>
  <si>
    <t>1 No bloquear la sesión de usuario cuando se abandona la estación de trabajo.
2 Mal uso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6 Recuperación información a partir de medios de almacenamiento o procesamiento reciclados o desechados.
7 Acceso no autorizado a los sistemas de información o a los documentos por parte de personal de mantenimiento locativo, aseo o vigilancia.
8 Visitantes desatendidos en las instalaciones de la entidad.
9 Ingreso a los sistemas operativos o a las aplicaciones por "puertas traseras" no controladas.
10 Uso de software ilegal o malicioso.</t>
  </si>
  <si>
    <t>R.TI.07</t>
  </si>
  <si>
    <t>1 Mal uso o abuso de los derechos otorgados como usuario o como administrador.
2 Control inadecuado de fechas, tratamiento de los formatos y/o falta de control para la sincronización de tiempo en los equipos del Instituto.
3 Realización de análisis de flujo de mensajes,  análisis de tráfico, infiltración de comunicaciones, engaño o suplantación de direcciones IP, engaño o suplantación de los servicios de directorio de nombres (DNS) o enrutamiento no autorizado de comunicaciones.  
4 Registro inadecuado de cambios y/o modificaciones. 
5 Abuso de medidas de seguridad para realizar seguimientos no autorizados, o mal uso de los registros de acceso.
6 Conflictos de interés entre las actividades realizadas y las responsabilidades.
7 Falta de definiciones de perfiles de usuario limitados para el acceso a los recursos.</t>
  </si>
  <si>
    <t>-Pérdida o afectación de la imagen institucional.
- Fuga de información.
- Imposibilidad de hacer seguimientos independientes.
(Integridad + Confidencialidad)</t>
  </si>
  <si>
    <t>- Identificación de roles y responsabilidades en el proceso GTIC, mediante la matriz de responsabilidades.
- Formalización y publicación de las políticas operativas de TIC.
- Revisión periódica de los accesos que tienen los usuarios a los recursos.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La mesa de trabajo de gestión de cambios realiza la aprobación o rechazo de solicitudes, de los casos registrados en Aranda.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t>
  </si>
  <si>
    <t>1 Interrupción de los servicios de red lógica o eléctrica durante instalación o actualización de los equipos.
2 Apagado abrupto o indebido de los equipos de procesamiento de datos.
3 Uso de lenguajes de programación o sistemas de información obsoletos o desoportados.
4 Inserción de código malicioso en la red o en los equipos de usuario. Instalación y propagación de malware (virus informáticos).</t>
  </si>
  <si>
    <t>- La instalación de software se realiza cuando son preparados y configurados los equipos que se entregan al usuario. Las instalaciones de aplicaciones por demanda deben ser autorizadas por los dueños de proceso y realizadas por personal autorizado de la mesa de servicios.
- Adecuada gestión de telecomunicaciones y gestión de las UPS. 
- Trabajos de concienciación en el uso de los equipos.
- Control de la obsolescencia y modernización tecnológica.
- Desarrollo seguro de aplicaciones / Uso del antivirus.</t>
  </si>
  <si>
    <t xml:space="preserve">- Instructivo de preparación de un equipo de usuario. (IN-TI-14)
- Campañas de divulgación sobre el uso y cuidado de los recursos de TIC (OAC - STRT).
- Registros de control de inventario de equipos. </t>
  </si>
  <si>
    <t>- Indisponibilidad y/o retrasos de los servicios
- Pérdida de la Disponibilidad</t>
  </si>
  <si>
    <t>- Se revisa la adecuada instalación de "parches de seguridad" a través de las consolas de monitoreo de los elementos de tecnología y se hacen revisiones periódicas de dichas aplicaciones a través del procedimiento de revisión de la plataforma.
- Se dispone del software de antivirus institucional.
- Inducción a los colaboradores que ingresan al Instituto, para hacer uso de los recursos de tecnología que les son asignados.
- Campañas de divulgación a través de carteleras virtuales, sobre el uso de los recursos de tecnología y sobre la protección de la información.</t>
  </si>
  <si>
    <t>Apoyo a la gestión y Seguridad</t>
  </si>
  <si>
    <t>R.TI.10</t>
  </si>
  <si>
    <t>1 Daños a la información provocado por animales (insectos o roedores).
2 Susceptibilidad de daño en almacenamiento de medios.
3 Almacenamiento no protegido de datos.
4 Ubicación de archivos temporales en lugares con condiciones ambientales no apropiadas.
5 Almacenamiento no estructurado de datos y/o poca disponibilidad de datos respaldados.
6 Tablas de retención documental desactualizadas o no aplicadas.</t>
  </si>
  <si>
    <t>- Contrato de custodia externa.
- Procedimiento de generación de copias de seguridad (PR-TI-11)
- Circular Interna 15 de 2016
- Instructivo de uso adecuado de las carpetas compartidas (en construcción)</t>
  </si>
  <si>
    <t>R.TI.11</t>
  </si>
  <si>
    <t>1 Intento sistemático de usar contraseñas de acceso por personal no autorizado o suplantación de usuarios.
2 Uso inapropiado de equipos de comunicaciones o de medios de procesamiento.
3 Falta de seguimiento a los dispositivos que conforman la seguridad del perímetro físico o lógico de la entidad.</t>
  </si>
  <si>
    <t>- Indisponibilidad y/o retrasos de los servicios
(Disponibilidad)</t>
  </si>
  <si>
    <t>- Instructivo de Administración del Directorio Activo (IN-TI-07).
- Instructivo de protección de la información digital (IN-TI-08).
- Instructivo Uso adecuado de los recursos TI (IN-TI-06).
- Piezas de divulgación OAC.
- Procedimiento de gestión de incidentes de seguridad de la información (PR-TI-22)</t>
  </si>
  <si>
    <t>-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
- Como contramedidas para los ataques de ingeniería social, se evita la atención telefónica a los usuarios y se prefiere el registro de los casos en la herramienta de gestión de TI - Aranda.</t>
  </si>
  <si>
    <t>R.TI.13</t>
  </si>
  <si>
    <t>1 Dificultad para encontrar fallas y/o problemas
2 Desconocimiento de los acuerdos de niveles de servicio y/o los protocolos de reporte de fallas.</t>
  </si>
  <si>
    <t>- Multas o sanciones para el Instituto
(Integridad)</t>
  </si>
  <si>
    <t>- Procedimiento de Gestión de Servicios de TI (PR-TI-06)
- Procedimiento de Gestión de Incidentes de seguridad de la información (PR-TI-22)</t>
  </si>
  <si>
    <t>R.TI.14</t>
  </si>
  <si>
    <t>1 Descarga no controlada de archivos o aplicaciones.
2 Uso de herramientas no autorizadas para revisión de la red o de los equipos de cómputo.
3 Ausencia o desconocimiento de la política de uso de los servicios de red.</t>
  </si>
  <si>
    <t>- Indisponibilidad y/o retrasos de los servicios
- Multas o sanciones para el Instituto</t>
  </si>
  <si>
    <t>-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 Adicionalmente se tiene el control de instalación de software que está restringido por el directorio activo y apoyado por la aplicación de antivirus.</t>
  </si>
  <si>
    <t>- Instructivo de Administración del Directorio Activo (IN-TI-07).
- Documento Definición de Perfiles de navegación para Internet. (En construcción).
- Instructivo de uso del antivirus  (En construcción).
- Registros de tráfico de red en los dispositivos.</t>
  </si>
  <si>
    <t>1 No existencia de políticas sobre el uso del correo electrónico.
2 Frustración o inconformidad por parte de los usuarios.</t>
  </si>
  <si>
    <t>- Indisponibilidad y/o retrasos de los servicios
- (Disponibilidad)</t>
  </si>
  <si>
    <t>- El servicio de correo electrónico es prestado por un tercero, se realizaron sesiones de capacitación respecto al uso del servicio.
- Divulgación y toma de conciencia sobre conceptos de uso adecuado de los recursos de TI, incluyendo el correo electrónico.
- Aplicación de los conceptos y actividades que el proceso de talento humano realiza para mantener el clima laboral, atender las inquietudes de los colaboradores (de planta o contratistas).</t>
  </si>
  <si>
    <t>R.TI.16</t>
  </si>
  <si>
    <t>1 No se cuenta con una política formal sobre la utilización de computadores portátiles.
2 No se han formalizado o no se aplican las condiciones para atender visitas en las oficinas.
3 Dificultad para hacer verificaciones y/o validaciones.
4 No se tiene control de los activos que se encuentran fuera de las instalaciones.</t>
  </si>
  <si>
    <t>- Instructivo de Uso adecuado de los recursos de TI (IN-TI-06).
- Instructivo de uso adecuado de los dispositivos de almacenamiento (IN-TI-05).
- Procedimiento de generación de copias de seguridad (PR-TI-11).
- Instructivo de preparación de un equipo de usuario. (IN-TI-14).
- Libro blanco de Teletrabajo IDU (GU-TH-01).</t>
  </si>
  <si>
    <t>1 Acceso no autorizado al edificio o a las áreas críticas.
2 No contar con el plan de continuidad del negocio.
3 Falla técnica de los elementos dispuestos para proteger la información.
4 Por temblor, vendaval, o fenómeno meteorológico.
5 Por inundación interna o externa.</t>
  </si>
  <si>
    <t>- Violaciones a la seguridad.
- Pérdida de equipos.
- Robo de información, equipos y/o dispositivos.
(Integridad + Confidencialidad)</t>
  </si>
  <si>
    <t>- El acceso a las instalaciones de la STRT, al Centro de Cómputo Principal y a los centros de cableado, se encuentra restringido y controlado.
- Se han identificado los elementos y servicios críticos del proceso de GTIC.
- Se ha diseñado el Plan de continuidad de los servicios de TI.
- Se están actualizando los planes de contingencia e instructivos de recuperación.
- Diseño de Plan de Recuperación ante Desastres para los componentes de TI</t>
  </si>
  <si>
    <t>- Instructivo de ingreso al centro de cómputo y centro de cableado (IN-TI-04)
- Documento de Plan de Continuidad de Servicios de TI (en construcción)
- Documento Plan de Recuperación ante desastres (en revisión)</t>
  </si>
  <si>
    <t>1 Dificultad para hacer verificaciones y/o validaciones.
2 Ausencia de un protocolo de "limpieza o sanitización" de equipos y medios de almacenamiento.
3 Falta de conciencia de los usuarios respecto al uso de los recursos compartidos.</t>
  </si>
  <si>
    <t>- Fuga de información y/o uso indebido de datos institucionales (Confidencialidad)</t>
  </si>
  <si>
    <t>- Instructivo Borrado Seguro y Formateo Final de Equipos (IN-TI-15)
- Campañas de sensibilización con OAC.</t>
  </si>
  <si>
    <t>R.TI.19</t>
  </si>
  <si>
    <t>1 Falta de instalación de actualizaciones o parches de seguridad para remediar debilidades conocidas de los programas de software.
2 Inserción de código malicioso en la red o en los equipos de usuario. Instalación y propagación de malware (virus informáticos).</t>
  </si>
  <si>
    <t>- Indisponibilidad y/o retrasos de los servicios.
(Disponibilidad)</t>
  </si>
  <si>
    <t>- Aplicación constante del procedimiento de gestión de cambios, para las actividades críticas del proceso GTIC. 
- Actualización periódica y controlada de parches de seguridad a través del servicio WSUS.
- Control preventivo de malware a través del software de antivirus corporativo.</t>
  </si>
  <si>
    <t>- Procedimiento de Gestión Cambios (PR-TI-06)
- Instructivo uso del servicio de Windows Update Server (IN-TI-17)
- Instructivo uso del antivirus (en actualización).</t>
  </si>
  <si>
    <t>1 Por fallas en los servicios de suministro de energía eléctrica.
2 Por fallas en la operación de los componentes de la solución de aire acondicionado.
3 Por temblor, vendaval, o fenómeno meteorológico.
4 Por inundación interna o externa.
5. Conato de incendio</t>
  </si>
  <si>
    <t>- Afectación en la prestación de los servicios a los usuarios internos y a la ciudadanía.
(Disponibilidad)</t>
  </si>
  <si>
    <t>- Seguimiento a la gestión de los servicios de suministro contratados a través de la revisión de los informes mensuales entregados por los proveedores antes de autorizar los pagos de facturación.
- Acuerdos de trabajo con el proceso de gestión de recursos físicos.</t>
  </si>
  <si>
    <t>- Gestión de compras de productos y o servicios de tecnología de información (PRTI21)
- Memorando Orfeo (20155260339143)</t>
  </si>
  <si>
    <t>YOHANA PINEDA AFANADOR</t>
  </si>
  <si>
    <t>Subdirectora Técnica</t>
  </si>
  <si>
    <t>SUBDIRECCIÓN TÉCNICA DE RECURSOS HUMANOS (STRH)</t>
  </si>
  <si>
    <t>SUBDIRECTORA TÉCNICA  
DE RECURSOS FISICOS</t>
  </si>
  <si>
    <t>Guiovanni Cubides Moreno</t>
  </si>
  <si>
    <t>Vladimiro Alberto Estrada Moncayo</t>
  </si>
  <si>
    <t>SUBDIRECCIÓN GENERAL JURÍDICA - SGJ
DIRECCIÓN TÉCNICA DE GESTIÓN JUDICIAL - DTGJ</t>
  </si>
  <si>
    <t>MARTHA ALVAREZ ESCOBAR</t>
  </si>
  <si>
    <t>GESTION SOCIAL Y PARTICIPACION CIUDADANA</t>
  </si>
  <si>
    <t>SGDU - SGI</t>
  </si>
  <si>
    <t>PATRICIA DEL PILAR ZAPATA OLIVEROS</t>
  </si>
  <si>
    <t>Meliza Marulanda</t>
  </si>
  <si>
    <t>Jorge Mauricio Reyes Velandia</t>
  </si>
  <si>
    <t>Director Técnico de Proyectos</t>
  </si>
  <si>
    <t>FERNEY BAQUERO FIGUEREDO</t>
  </si>
  <si>
    <t>ISMAEL MARTÍNEZ GUERRERO</t>
  </si>
  <si>
    <t xml:space="preserve"> </t>
  </si>
  <si>
    <t>JEFE DE OFICINA ( E )</t>
  </si>
  <si>
    <t>ADRIANA PARRA CASALLAS</t>
  </si>
  <si>
    <t>Comunicación desde la STRT sobre las políticas y controles asociados al SGSI.
Control por parte dela STRT sobre las redes de trsmisión de datos.
Validación de entrega de los mensajes enviados.</t>
  </si>
  <si>
    <t>Interceptación total o parcial de datos (físicos o lógicos).</t>
  </si>
  <si>
    <t>Comunicación desde la STRT sobre las políticas y controles asociados al SGSI.
Control de acceso a los sistemas de información.
Administración de usuarios y claves.
Control de invitados a las instalaciones.</t>
  </si>
  <si>
    <t>Manipulación por parte de terceros de equipos o de programas de cómputo o datos (físico o lógicos).</t>
  </si>
  <si>
    <t>Resolución 34217 de 2015 de  Políticas de seguridad de la información.</t>
  </si>
  <si>
    <t>OAP -STRT - STRF</t>
  </si>
  <si>
    <t>Comunicación desde la STRT sobre las políticas y controles asociados al SGSI.
Aplicación de los manuales, procedimientos e instructivos asociados al proceso.
Almacenamiento de información según los lineamientos vigentes.
Entrega de documentos a Archivo.</t>
  </si>
  <si>
    <t>No se puedan atender a tiempo los requerimientos de la ciudadanía o de los entes de control
Imposibilidad para atender los trámites y/o servicios ofrecidos a los ciudadanos.
(Disponibilidad + Integridad)</t>
  </si>
  <si>
    <t>Manejo inadecuado de los datos o información por parte de los usuarios responsables.</t>
  </si>
  <si>
    <t>Pérdida o alteración de información</t>
  </si>
  <si>
    <t>I.PL.03</t>
  </si>
  <si>
    <t>Comunicación desde la STRT sobre las políticas y controles asociados al SGSI.
Control automático que restringe la instalación de programas a los usuarios no autorizados.
Revisiones periodicas por parte de la STRT, del inventario de software.</t>
  </si>
  <si>
    <t>Uso de software ilegal o malicioso.</t>
  </si>
  <si>
    <t>Almacenamiento de información según los lineamientos vigentes.
Entrega de documentos a Archivo.
Política de Escritorios limpios.</t>
  </si>
  <si>
    <t>Disposición de documentos de oficina en sitios no adecuados para su almacenamiento y control.</t>
  </si>
  <si>
    <t>Pistas o registros de auditoria (físico o lógico).
Camaras de vigilancia.</t>
  </si>
  <si>
    <t>Fuga de información y/o uso indebido de datos institucionales (Confidencialidad)</t>
  </si>
  <si>
    <t xml:space="preserve">No recolección de los documentos que se han enviado a impresión o escaneado. </t>
  </si>
  <si>
    <t>Lectura, copia, modificación o sustracción no autorizada de documentos archivados o datos institucionales.</t>
  </si>
  <si>
    <t>I.PL.02</t>
  </si>
  <si>
    <t>Comunicación desde la STRT sobre las políticas y controles asociados al SGSI.
Control de visitantes por parte del personal de seguridad.
Atención por parte del funcionario encargado de atender al visitante desde su ingreso hasta su salida.
Cámaras de vigilancia.</t>
  </si>
  <si>
    <t>Visitantes desatendidos en las instalaciones de la entidad.</t>
  </si>
  <si>
    <t>Comunicación desde la STRT sobre las políticas y controles asociados al SGSI.
Gestión de Escritorios limpios, Bloqueo de las estaciones de trabajo. Archivo adecuado de la documentación.
Cámaras de vigilancia.</t>
  </si>
  <si>
    <t>Acceso no autorizado a los sistemas de información o a los documentos por parte de personal de mantenimiento locativo, aseo o vigilancia.</t>
  </si>
  <si>
    <t>Comunicación desde la STRT sobre las políticas y controles asociados al SGSI.
Gestión de Backups para personal que se retira o cambio de cargo.</t>
  </si>
  <si>
    <t>Recuperación información a partir de medios de almacenamiento o procesamiento reciclados o desechados.</t>
  </si>
  <si>
    <t>Comunicación desde la STRT sobre las políticas y controles asociados al SGSI.
Manual polítcas de seguridad de la información.
Configuración y control de contraseñas (procesos TI)</t>
  </si>
  <si>
    <t>Mal uso de las contraseñas.</t>
  </si>
  <si>
    <t>Comunicación desde la STRT sobre las políticas y controles asociados al SGSI.
Bloqueo automático para las estaciones de trabajo.</t>
  </si>
  <si>
    <t>Fuga de información y/o uso indebido de datos institucionales (Confidencialidad)
Divulgación de información a terceras partes o a personal no autorizado 
(Confidencialidad)</t>
  </si>
  <si>
    <t>No bloquear la sesión de usuario cuando se abandona la estación de trabajo.</t>
  </si>
  <si>
    <t>I.PL.01</t>
  </si>
  <si>
    <t>P/S</t>
  </si>
  <si>
    <t>OBJ</t>
  </si>
  <si>
    <t>QUIÉN</t>
  </si>
  <si>
    <t>CAUSAS
(Vulnerabilidad)</t>
  </si>
  <si>
    <t>DUEÑO Riesgo</t>
  </si>
  <si>
    <t>RIESGO
(Amenaza)</t>
  </si>
  <si>
    <t>Procedimento / Actividad / Producto</t>
  </si>
  <si>
    <t>ANÁLISIS</t>
  </si>
  <si>
    <t>INNOVACIÓN Y GESTIÓN DE CONOCIMIENTO</t>
  </si>
  <si>
    <t>Procedimiento / Actividad / Producto</t>
  </si>
  <si>
    <t>I.IC.01</t>
  </si>
  <si>
    <t>Acceso a los sistemas de información por personas no autorizadas</t>
  </si>
  <si>
    <t>1. No bloquear la sesión de usuario cuando se abandona la estación de trabajo, permitiendo el acceso a usuarios no autorizados</t>
  </si>
  <si>
    <t xml:space="preserve">Fuga y uso indebido de información
Divulgación de información a terceros o personal no autorizado 
Copia, modificación, sustracción o eliminación documentos o información.
</t>
  </si>
  <si>
    <t xml:space="preserve">Sensibilización a los usuarios del proceso sobre bloqueo de sesión y bloqueo automatico.
</t>
  </si>
  <si>
    <t xml:space="preserve">Correos electrónicos
Publicaciones Oficina Asesora de Comunicaciones
Directrices emitidas por la Subdirección Tecnica de Recursos Tecnológicos.
</t>
  </si>
  <si>
    <r>
      <t xml:space="preserve">2. </t>
    </r>
    <r>
      <rPr>
        <sz val="8"/>
        <rFont val="Arial"/>
        <family val="2"/>
      </rPr>
      <t>Falta de control en el manejo de las contraseñas.</t>
    </r>
  </si>
  <si>
    <t>Sensibilización a los usuarios del proceso sobre el buen uso de las contraseñas.</t>
  </si>
  <si>
    <t>3. Dejar documentos olvidados en la impresora o escáner</t>
  </si>
  <si>
    <t>Sensibilización del uso correcto de la impresora y escáner</t>
  </si>
  <si>
    <t>4. Manejo inadecuado de los datos o información por parte de los usuarios responsables.</t>
  </si>
  <si>
    <t>Sensibilización del uso adecuado de los datos o información por parte de los usuarios responsables.</t>
  </si>
  <si>
    <t>5. Manipulación por parte de terceros de equipos o de programas de cómputo o datos.</t>
  </si>
  <si>
    <t>Sensibilización a los usuarios del proceso sobre la utilización de equipos</t>
  </si>
  <si>
    <t>6. Uso de software ilegal o sin licenciamiento</t>
  </si>
  <si>
    <t>Sensibilización a los usuarios del proceso sobre instalación de software.</t>
  </si>
  <si>
    <t>I.IC.02</t>
  </si>
  <si>
    <t>Imposibilidad de uso de los equipos de cómputo, sistemas de información y aplicaciones institucionales</t>
  </si>
  <si>
    <t>Daño en equipos y dispositivos por perdida de energía, eventos naturales, o daños accidentales</t>
  </si>
  <si>
    <t xml:space="preserve">Afectación en la prestación de los servicios a los usuarios internos y a la ciudadanía.
</t>
  </si>
  <si>
    <t>La información generada por el proceso esta guardada en los sistemas de información y en carpetas compartidas dispuestas en los servidores de la entidad para la DTE.</t>
  </si>
  <si>
    <t>Sistema de información (Zipa, Orfeo, SIAC, Bases de precios de referencia y Geográfica SIGIDU)
Carpetas compartidas</t>
  </si>
  <si>
    <t>I.IC.03</t>
  </si>
  <si>
    <t xml:space="preserve">Manejo inadecuado de la información </t>
  </si>
  <si>
    <t>1. Desconocimiento de parte de las personas que manejan la información.</t>
  </si>
  <si>
    <t xml:space="preserve">Afectación al buen nombre de la entidad
Pérdida de confidencialidad e integridad de la información.
</t>
  </si>
  <si>
    <t>Aplicación de los procedimientos del proceso de Innovación y Gestión del conocimiento</t>
  </si>
  <si>
    <t>Procedimientos del proceso de Innovación y Gestión del conocimiento y documentos asociados-</t>
  </si>
  <si>
    <t>2. Presión o coacción de terceras partes para modificar o publicar información.</t>
  </si>
  <si>
    <t>Aplicación de los puntos de control y validación de acuerdo a procedimientos o normas existentes.</t>
  </si>
  <si>
    <t xml:space="preserve">De acuerdo con lo indicado por la Oficina Asesora de Planeación OAP, se unificaron los matrices de riesgos de gestión y Seguridad de información.
Así mismo y de acuerdo con lo indicado por la OAP, la información de la valoración del riesgo fue trasladada a la última versión del formato (Versión 5 a la versión 6), dado que los riesgos se mantuvieron.
</t>
  </si>
  <si>
    <t>JOSE JAVIER SUAREZ BERNAL</t>
  </si>
  <si>
    <t>SUBDIRECTOR GENERAL DE DESARROLLO URBANO ( E )</t>
  </si>
  <si>
    <t>JOANNY CAMELO YEPEZ</t>
  </si>
  <si>
    <t xml:space="preserve">DIRECTORA TECNICA ESTRATEGICA </t>
  </si>
  <si>
    <t>Gestión Interinstitucional</t>
  </si>
  <si>
    <t>Junio 22-2018</t>
  </si>
  <si>
    <t>SGDU 
SGI</t>
  </si>
  <si>
    <t>I.GI.01</t>
  </si>
  <si>
    <t>Acceso a los sistemas de información o a los documentos por personas no autorizadas que conlleva a lectura, copia, modificación o sustracción no autorizada de documentos archivados o datos institucionales.</t>
  </si>
  <si>
    <t>1. No bloquear la sesión de usuario cuando se abandona la estación de trabajo.
2. Falta de control en el manejo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(Comunicaciones entre personas sin mirar entorno)
6. Utilización o extracción de información a partir de medios de almacenamiento o procesamiento reciclados o desechados (hojas reciclaje).
7. Acceso no autorizado a los sistemas de información o a los documentos por parte de personal de mantenimiento locativo, aseo o vigilancia.
8. Visitantes atendidos o no atendidos en las instalaciones de la entidad.
9. No recolección de los documentos que se han enviado a impresión o escaneado. 
10. Disposición de documentos de oficina en sitios no adecuados para su almacenamiento y control.
11. Acceso a los sistemas operativos o a las aplicaciones por "puertas traseras" no controladas (correos falsos y software mal intencionado).
12. Uso de software ilegal o malicioso.</t>
  </si>
  <si>
    <t>1. Fuga de información y/o uso indebido de datos institucionales (Confidencialidad)
2. Divulgación de información a terceras partes o a personal no autorizado 
(Confidencialidad)</t>
  </si>
  <si>
    <t>1. Sensibilización por parte de la STRT a los usuarios del proceso sobre bloqueo de sesión.
Existe bloqueo automático 
2. Sensibilización por parte de la STRT a los usuarios del proceso sobre uso de las contraseñas.
Manual políticas de seguridad de la información.
3. Sensibilización por parte de la STRT a los usuarios del proceso sobre ingeniería social.
4. Revisión y aplicación de la marcación de información por parte de los usuarios del proceso.
5. Sensibilización por parte de la STRT a los usuarios del proceso sobre bloqueo de sesión, uso de telefonía, uso de mensajería electrónica.
6. Sensibilización por parte de la STRT a los usuarios del proceso sobre devolución de equipos.
7. Sensibilización por parte de la STRT a los usuarios del proceso sobre cuidado de la información.
8. Sensibilización por parte de la STRT a los usuarios del proceso sobre atención de visitantes.
9. Pistas o registros de auditoria (físico o lógico) por parte de los usuarios del proceso.
10. Almacenamiento de información según los lineamientos vigentes por parte de los usuarios del proceso.
11. Capacitación y sensibilización por parte de la STRT a los usuarios del proceso sobre verificación del estado actual de los computadores asignados.
12. Capacitación y sensibilización por parte de la STRT a los usuarios del proceso sobre instalación de software.</t>
  </si>
  <si>
    <t>1. Flash Informativos
2. Correos Electrónicos emitidos por la STRT
3. Correos Electrónicos emitidos por la SGDU y la SGI sobre la aplicación de las políticas de seguridad de la información.</t>
  </si>
  <si>
    <t>I.GI.02</t>
  </si>
  <si>
    <t>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 Sacamos información del IDU</t>
  </si>
  <si>
    <t>1. Uso inadecuado e indebido de la información en favor de terceros, afectando a la entidad o a un tercero.</t>
  </si>
  <si>
    <t>1. Aplicación de la documentación del proceso por parte de los usuarios del proceso.
2. Capacitación y sensibilización por parte de la STRT a los usuarios del proceso sobre bloqueo de sesión.
3. Capacitación y sensibilización por parte de la STRT a los usuarios del proceso sobre manejo de la información verbal.
4. Validación de entrega de los mensajes enviados por parte de los usuarios del proceso.</t>
  </si>
  <si>
    <t>1. Flash Informativos
2. Correos Electrónicos emitidos por la STRT
3. Correos Electrónicos emitidos por la SGDU y la SGI sobre la aplicación de las políticas de seguridad de la información.
4. Acuerdo de Confidencialidad de los documentos con reserva como las APP</t>
  </si>
  <si>
    <t>I.GI.03</t>
  </si>
  <si>
    <t>Manejo inadecuado de la información de terceros.</t>
  </si>
  <si>
    <t>1. Ausencia o deficiencia en los procedimientos de manejo de la información de terceros.
2. Desconocimiento de la custodia y salvaguarda de la información por parte de los servidores públicos.
3. Omisión intencional de los controles para el manejo de la información.
4. Inadecuada gestión de los archivos físicos y digitales.
5. Presión o coacción de terceras partes para modificar o publicar datos o información de terceros.</t>
  </si>
  <si>
    <t>1. Incumplimiento legal (ley de protección de datos)
2. Reclamaciones de los titulares de los datos
3. Afectación al buen nombre de la entidad
4. Pérdida de confidencialidad de la información.
5. Pérdida de la integridad de la información.</t>
  </si>
  <si>
    <t>1. Sensibilización por parte de la STRT a los usuarios del proceso sobre el manejo de la información de ciudadanos o terceros.
2. Sensibilización por parte de la STRT a los usuarios del proceso sobre el cuidado de la información de ciudadanos o terceros.
3. Sensibilización por parte de la STRT a los usuarios del proceso sobre los controles asociados al manejo de la información.
4. Sensibilización por parte de la STRT a los usuarios del proceso sobre el manejo y gestión de archivo físicos y digitales.
5. Revisión y seguimiento a los controles por parte de los usuarios del proceso.</t>
  </si>
  <si>
    <t>Presión o coacción de terceras partes para modificar o publicar datos personales</t>
  </si>
  <si>
    <t>Revisión y seguimiento a los controles por parte de los usuarios del proceso.</t>
  </si>
  <si>
    <t>José Javier Suárez Bernal</t>
  </si>
  <si>
    <t>Subdirector General de Desarrollo Urbano (e)</t>
  </si>
  <si>
    <t>PROFESIONALES OAC</t>
  </si>
  <si>
    <t>Comunicaciones</t>
  </si>
  <si>
    <t>I.CO.01</t>
  </si>
  <si>
    <t>1. INTI06_USO_ADECUADO_DE_LOS_RECURSOS_DE_TI_V_1.0.pdf</t>
  </si>
  <si>
    <t>1. Resolución IDU 34217 de 2015
Adopción de Marco de Políticas de Control para Seguridad de la Información
2. Declaración de aplicabilidad.
3. Documentos específicos descritos en el control</t>
  </si>
  <si>
    <t>Canales de comunicaciones que permanecen activos al completar las transmisiones a través de las redes.</t>
  </si>
  <si>
    <t>■ INTI06_USO_ADECUADO_DE_LOS_RECURSOS_DE_TI_V_1.0.pdf
■ Plan de acción SGSI, piezas de información en medios virtuales
Mail Comunicaciones 9 de marzo de 2017, 11:37 - Seguridad de la información es para ti
Mail Comunicaciones 30 de marzo de 2017, 11:41 - Protege la información al hablar</t>
  </si>
  <si>
    <t>Acceso no autorizado a los sistemas de información o a los documentos por parte de terceros</t>
  </si>
  <si>
    <t>■INTI06_USO_ADECUADO_DE_LOS_RECURSOS_DE_TI_V_1.0.pdf
■Control centralizado para acceso a la red de datos por Directorio Activo, con asignación de roles en los computadores personales
■ Plan de acción SGSI, piezas de información en medios virtuales
Mail Comunicaciones 23 de marzo de 2017, 11:27 - Protege la información física</t>
  </si>
  <si>
    <t>MGRF03_MANUAL_SEGURIDAD_Y_VIGILANCIA_V_3.0.pdf</t>
  </si>
  <si>
    <t>I-CO-02</t>
  </si>
  <si>
    <t>Circular 18 de 2017 - Directrices en materia de orden  y aseo
(Incluir Política de escritorio limpio)
■ Mail Comunicaciones 23 de marzo de 2017, 11:27 - Protege la información física</t>
  </si>
  <si>
    <t>1. Resolución IDU 34217 de 2015
Adopción de Marco de Políticas de Control para Seguridad de la Información
2. Declaración de aplicabilidad.
3. Documentos específicos descritos en el control
4. Circular 01 de 2016 Uso de la información</t>
  </si>
  <si>
    <t>Acceso a los sistemas operativos o a las aplicaciones por "puertas traseras" no controladas.</t>
  </si>
  <si>
    <t>1. Control centralizado para acceso a la red de datos por Directorio Activo, con asignación de roles en los computadores personales
2. Antivirus institucional Bitdefender, módulos cambiso de procesos, control de acceso web, protección de datos, Antiphishing, control de dispositivos</t>
  </si>
  <si>
    <t>1. FO-TI-05 COMPROMISO SOBRE EL USO DE RECURSOS DE TECNOLOGÍA (No se aplica actualmente)
2. Antivirus institucional Bitdefender, módulos cambiso de procesos, control de acceso web, protección de datos, Antiphishing, control de dispositivos</t>
  </si>
  <si>
    <t>I-CO-03</t>
  </si>
  <si>
    <t>No se puedan atender a tiempo los requerimientos de la ciudadanía o de los entes de control
Imposibilidad para atender los trámites y/o servicios ofrecidos a los 
ciudadanos.
(Disponibilidad + Integridad)</t>
  </si>
  <si>
    <t>1. FO-TI-05 COMPROMISO SOBRE EL USO DE RECURSOS DE TECNOLOGÍA 
2. Circular 01 de 2016 - Uso de la información</t>
  </si>
  <si>
    <t>■ La STRT informa por carterleras  los servcios de mantenimientos, 14 de noviembre de 2017, 11:53.
■Plan de acción SGSI, piezas de información en medios virtuales
Mail Comunicaciones 9 de marzo de 2017, 11:37 - Seguridad de la información es para ti</t>
  </si>
  <si>
    <t>Espionaje dirigido a personal directivo o técnico.</t>
  </si>
  <si>
    <t>Capacitación y sensibilización a los usuarios del proceso sobre manejo de la información verbal.</t>
  </si>
  <si>
    <t>1. Antivirus institucional Bitdefender, módulos cambiso de procesos, control de acceso web, protección de datos, Antiphishing, control de dispositivos
2. Equipos FIREWALL para la seguridad de la red de datos de la entidad</t>
  </si>
  <si>
    <t xml:space="preserve">Comunicaciones </t>
  </si>
  <si>
    <t>I-CO-04</t>
  </si>
  <si>
    <t>Imposibilidad de uso de los equipos de cómputo, sistemas de información y/o aplicaciones institucionales</t>
  </si>
  <si>
    <t>Por eventos naturales como temblor, tifón, vendaval, o fenómeno metererológico.</t>
  </si>
  <si>
    <t>Afectación en la prestación de los servicios a los usuarios internos y a la ciudadanía.
(Disponibilidad)</t>
  </si>
  <si>
    <t>baja</t>
  </si>
  <si>
    <t>Plan de acción SGSI, piezas de información en medios virtuales
Mail Comunicaciones 30 de marzo de 2017, 11:41 16 de marzo de 2017, 15:24 - Protege la información digital</t>
  </si>
  <si>
    <t>1. Resolución IDU 34217 de 2015
Adopción de Marco de Políticas de Control para Seguridad de la Información
2. Declaración de aplicabilidad.
3. Documentos específicos descritos en el control1. Resolución IDU 34217 de 2015
Adopción de Marco de Políticas de Control para Seguridad de la Información
2. Declaración de aplicabilidad.
3. Documentos específicos descritos en el control</t>
  </si>
  <si>
    <t>Pérdida o desabastecimiento de energía eléctrica regulada</t>
  </si>
  <si>
    <t>Objetivo de Control A.11.2.2 Servicios de suministro (Declaración de Aplicabilidad)
Memorando 20155260339143 de Gestión de Recursos Físicos respecto al SGSI</t>
  </si>
  <si>
    <t>Daños accidentales en el edificio o áreas críticas</t>
  </si>
  <si>
    <t>Consultar con la STRF</t>
  </si>
  <si>
    <t>1. Teniendo en cuenta el plan de secibilización efectuada por la OAC para que el personal de las diferentes dependencias del IDU interioricen los protocolos y los tiempos para efectuar las solicitudes de servicios, se ha logrado una reducción considerable de los casos en los cuales las dependencias solictan servicios o productos sin la debida antelación, por lo cual se ha seducido la probabilidad de que estos casos se presenten, por lo cual la calificación del riesgo R.CO.03 se redujo de alto a moderado
2. Se elimina del riesgo R-CO-01 del tercer cuadro de descripción del control el literal 3. Aplicación del procedimiento PR-CO-026 Medios de Comunicación V1.0. y PR-CO-027 Canales de Información V1.0., al igual que de la columna de Documentos, lo anterior por encontrarse derogados
 3. Se actualiza en la columna de los documentos lo siguiente: Manual de Comunicaciones DU-CO-01 _V3.0
4. Se elimina del riesgo R-CO-03 el literal 1. Existe del procedimiento PR-CO-026 Medios de Comunicación V1.0. al igual que de la columna de Documentos, lo anterior por encontrarse derogado</t>
  </si>
  <si>
    <t>OSCAR CORTES MANRIQUE</t>
  </si>
  <si>
    <t>CONTRATISTA</t>
  </si>
  <si>
    <t>GESTIONAR DE MANERA INTEGRAL LOS PROYECTOS A TRAVES DE LAS ETAPAS DEL CICLO DE VIDA EN ZIPA</t>
  </si>
  <si>
    <t>1. No bloquear la sesión de usuario cuando se abandona la estación de trabajo.
2. Mal uso de las contraseñas.
3. Recuperación información a partir de medios de almacenamiento o procesamiento reciclados o desechados.
4.Acceso no autorizado a los sistemas de información o a los documentos por parte de personal de mantenimiento locativo, aseo o vigilancia.</t>
  </si>
  <si>
    <t>1.Fuga de información y/o uso indebido de datos institucionales (Confidencialidad)
2. Divulgación de información a terceras partes o a personal no autorizado 
(Confidencialidad)</t>
  </si>
  <si>
    <t>1. Comunicación desde la STRT sobre las políticas y controles asociados al SGSI.
2.Bloqueo automático para las estaciones de trabajo.
3. Manual polítcas de seguridad de la información.
4. Configuración y control de contraseñas (procesos TI).
5. Gestión de Backups para personal que se retira o cambio de cargo.
6. Gestión de Escritorios limpios, Bloqueo de las estaciones de trabajo. Archivo adecuado de la documentación.
7. Cámaras de vigilancia.</t>
  </si>
  <si>
    <t>1.No recolección de los documentos que se han enviado a impresión o escaneado.
2. Disposición de documentos de oficina en sitios no adecuados para su almacenamiento y control.
3. Uso de software ilegal o malicioso.</t>
  </si>
  <si>
    <t>1.Fuga de información y/o uso indebido de datos institucionales (Confidencialidad)</t>
  </si>
  <si>
    <t>1. Pistas o registros de auditoria (físico o lógico).
2.Almacenamiento de información según los lineamientos vigentes.
3. Comunicación desde la STRT sobre las políticas y controles asociados al SGSI.
4. Gestión de Escritorios limpios, Bloqueo de las estaciones de trabajo. Archivo adecuado de la documentación.
5. Cámaras de vigilancia.
6. Control automático que restringe la instalación de programas a los usuarios no autorizados.
7. Revisiones periodicas por parte de la STRT, del inventario de software.</t>
  </si>
  <si>
    <t>1.Manejo inadecuado de los datos o información por parte de los usuarios responsables.
2. Manipulación por parte de terceros de equipos o de programas de cómputo o datos (físico o lógicos)..
3. Interceptación total o parcial de datos (físicos o lógicos).</t>
  </si>
  <si>
    <t>1. No se puedan atender a tiempo los requerimientos de la ciudadanía o de los entes de control
2. Imposibilidad para atender los trámites y/o servicios ofrecidos a los ciudadanos.
(Disponibilidad + Integridad)</t>
  </si>
  <si>
    <t>1. Comunicación desde la STRT sobre las políticas y controles asociados al SGSI.
2. Aplicación de los manuales, procedimientos e instructivos asociados al proceso.
3. Almacenamiento de información según los lineamientos vigentes.
4.Entrega de documentos a Archivo.
5.Control de acceso a los sistemas de información.
6.Administración de usuarios y claves.
7.Control de invitados a las instalaciones.
8.Validación de entrega de los mensajes enviados.</t>
  </si>
  <si>
    <t>NO SE ELIMINAN NI SE ADICIONAN NUEVOS RIESGOS. SE INCLUYEN LOS RIESGOS DE SEGURIDAD DE LA INFORMACIÓN QUE YA HABÍAN SIDO IDENTIFICADOS EN EL MES DE DICIEMBRE DE 2017</t>
  </si>
  <si>
    <t xml:space="preserve">JEFE OFICINA ASESORA DE PLANEACIÓN (E) </t>
  </si>
  <si>
    <t>Impares</t>
  </si>
  <si>
    <t>Actividades administrativas en oficina</t>
  </si>
  <si>
    <t>I.F. 0.1</t>
  </si>
  <si>
    <t>4 INFERIOR</t>
  </si>
  <si>
    <t>Sensibilización a los usuarios del proceso sobre bloqueo de sesión, por parte de la STRT</t>
  </si>
  <si>
    <t>1. Resolución 34217 de 2015 de  Políticas de seguridad de la información.
2. Boletines informativos vía correo electrónico.
3.  DU-TI-06 Politicas operacionales de tecnologias de informaión y comunicación para el IDU</t>
  </si>
  <si>
    <t>BAJA</t>
  </si>
  <si>
    <t>MENOR</t>
  </si>
  <si>
    <t>Implementar  bloqueo automático por parte, por parte de la STRT</t>
  </si>
  <si>
    <t>Por aplicación de ingeniería social. (manipulación de las personas para obtener información)</t>
  </si>
  <si>
    <t xml:space="preserve">Sensibilización a los usuarios del proceso sobre uso de las contraseñas por parte de la STRT. </t>
  </si>
  <si>
    <t>Inadecuada aplicación del etiquetado de activos de información.</t>
  </si>
  <si>
    <t xml:space="preserve">Aplicar políticas contenidas en el Manual de Seguridad de la Información </t>
  </si>
  <si>
    <t>Enlaces de comunicaciones que permanecen activos al completar las transmisiones a través de las redes.</t>
  </si>
  <si>
    <t>Sensibilización a los usuarios del proceso sobre ingeniería social por parte de la STRT.</t>
  </si>
  <si>
    <t>Revisión y aplicación de la marcación de información por parte de la STRT</t>
  </si>
  <si>
    <t>Sensibilización a los usuarios del proceso sobre devolución de equipos por parte de la STRT.</t>
  </si>
  <si>
    <t>Sensibilización a los usuarios del proceso sobre bloqueo de sesión, uso de telefonía, uso de mensajería electrónica por parte de la STRT.</t>
  </si>
  <si>
    <t>Sensibilización a los usuarios del proceso sobre cuidado de la información por parte de la STRT.</t>
  </si>
  <si>
    <t>I. F. 02</t>
  </si>
  <si>
    <t>2 INFERIOR</t>
  </si>
  <si>
    <t>Pistas o registros de auditoria (físico o lógico).</t>
  </si>
  <si>
    <t>1. Resolución 34217 de 2015 de  Políticas de seguridad de la información
2. Boletines informativos vía correo electrónico.
3.  DU-TI-06 Politicas operacionales de tecnologias de informaión y comunicación para el IDU</t>
  </si>
  <si>
    <t>Almacenamiento de información según los lineamientos vigentes, por instrucción de la STRT</t>
  </si>
  <si>
    <t>Capacitación y sensibilización a los usuarios del proceso sobre verificación del estado actual de los computadores asignados por parte de la STRT.</t>
  </si>
  <si>
    <t>Capacitación y sensibilización a los usuarios del proceso sobre instalación de software por parte de la STRT.</t>
  </si>
  <si>
    <t>I.F.03</t>
  </si>
  <si>
    <t>No se puedan atender a tiempo los requerimientos de otras dependencias de la entidad,  de la ciudadanía y/o de los entes de control
Reprocesos en la gestión de la Dirección Técnica.</t>
  </si>
  <si>
    <t>6 MODERADO</t>
  </si>
  <si>
    <t>Sensibilización sobre la adecuada aplicación de la documentación del proceso de seguridad de la información por parte de la STRT</t>
  </si>
  <si>
    <t xml:space="preserve">Menor </t>
  </si>
  <si>
    <t>Capacitación y sensibilización a los usuarios del proceso sobre bloqueo de sesión por parte de la STRT.</t>
  </si>
  <si>
    <t>Capacitación y sensibilización a los usuarios del proceso sobre manejo de la información verbal por parte de la STRT.</t>
  </si>
  <si>
    <t>Validación de entrega de los mensajes enviados.</t>
  </si>
  <si>
    <t>Insuficiente capacidad de procesamiento de Hardware</t>
  </si>
  <si>
    <t>Actualización de los equipos por parte de la STRT</t>
  </si>
  <si>
    <r>
      <rPr>
        <b/>
        <i/>
        <sz val="8"/>
        <rFont val="Arial"/>
        <family val="2"/>
      </rPr>
      <t>OBSERVACIONES</t>
    </r>
    <r>
      <rPr>
        <i/>
        <sz val="8"/>
        <rFont val="Arial"/>
        <family val="2"/>
      </rPr>
      <t xml:space="preserve">: Indique para ésta versión, el código de los riesgos nuevos y justifique el por qué de los riesgos eliminados. (Adicional registre las observaciones que considere necearías):
No se crean nuevos riesgos, se ajustan los existentes al nuevo formato y las Observaciones recibidas por la OCI y la OAP. </t>
    </r>
  </si>
  <si>
    <t>JOSE JAVIER SUAREZ</t>
  </si>
  <si>
    <t>SUBDIRECTOR GENERAL DESARROLLO URBANO (E )</t>
  </si>
  <si>
    <t>JORGE MAURICIO REYES VELANDIA</t>
  </si>
  <si>
    <t>DIRECTOR TECNICO DE PROYECTOS</t>
  </si>
  <si>
    <t>Todas las actividades relacionadas con el proceso de Gestión de Valorizacion y financiación</t>
  </si>
  <si>
    <t>Manipulación indebida o no autorizada de datos en el sistema valoricemos</t>
  </si>
  <si>
    <t>DTAV , STOP , STJEF, STRT</t>
  </si>
  <si>
    <t xml:space="preserve">1. No bloquear la sesión de usuario cuando se abandona la estación de trabajo.  
 2. Mal uso de las contraseñas.                       
 3. Por aplicación de ingeniería social. (manipulación de las personas para obtener información)   
 4. Inadecuada aplicación del etiquetado de activos de información.    
 5. Recuperación información a partir de medios de almacenamiento o procesamiento reciclados o desechados. 
6. Acceso no autorizado a los sistemas de información o a los documentos por parte de personal de mantenimiento locativo, aseo o vigilancia.     
7 .Visitantes desatendidos en las instalaciones de la entidad.
8. Ausencia de Log de Auditoria para el correspondiente monitoreo y supervisión de por parte de los responsables de los datos en el sistema
</t>
  </si>
  <si>
    <t>1. Sensibilización a los usuarios del proceso sobre bloqueo de sesión.
 2. Sensibilización a los usuarios del proceso sobre uso de las contraseñas.
3. Sensibilización a los usuarios del proceso sobre ingeniería social.                                                  
4. Revisión y aplicación de la marcación de información.   
5.Sensibilización a los usuarios del proceso sobre devolución de equipos.                              
6. Sensibilización a los usuarios del proceso sobre cuidado de la información.                        
7. Sensibilización a los usuarios del proceso sobre atención de visitantes.
8,. Crear log de Auditoria para el sistema valoricemos</t>
  </si>
  <si>
    <t>DTAV,STOP,STJEF,STRT</t>
  </si>
  <si>
    <t>Manual de politicas de informacion Resolución 34217/ 2015</t>
  </si>
  <si>
    <t xml:space="preserve">Todas las actividades relacionadas con el proceso de Gestión de Valorizacion y financiación </t>
  </si>
  <si>
    <t>Fallas en el sistema de información y aplicaciones institucionales</t>
  </si>
  <si>
    <t>1. Por eventos naturales como temblor 
2. Pérdida o desabastecimiento de energía eléctrica regulada.                             
3. Por destrucción de equipos, dispositivos, medios o instalaciones.       
 4. Daños accidentales en el edificio o áreas críticas</t>
  </si>
  <si>
    <t>Afectación en la prestación de los servicios a los usuarios internos y a la ciudadanía.
(Disponibilidad)
Pérdidas de datos</t>
  </si>
  <si>
    <t xml:space="preserve">1. Valoración de posibles afectaciones eventos naturales en la sede.                               
 2. Alternativas de trabajo sin usar equipos de cómputo.                                                                                           
3. Defiinción de planes de contingencia para los riesgos de mayor incidencia determinados en el plan de continuidad del negocio.            
 4. Back ups periodicos del sistema valoricemos. </t>
  </si>
  <si>
    <t>Plan de Continuidad del Negocio                                     (en estructuracion )</t>
  </si>
  <si>
    <r>
      <t xml:space="preserve">Riesgo 1:                 Se modificó la descripción del Riesgo 
Riesgo 4:                 Se ajustan causas de vulnerabilidad
Riesgo 5:                 Se elimina riesgo, contar con controles necesarios en el proceso 
Riesgo 6:                 Se ajustó la redacción del riesgo. Se incluyó una causa, orientada a la falta de recurso   humano para apoyar la actividad.
Riesgo 7:                 Se unifica y se deja como causa del riesgo 4
Riesgo 9:                 Se modifica descripción del riesgo  
Riesgo 10:               Se unifica con el riesgo 9 y se incluyeron las causas en este mismo riesgo.
Riesgo 11:               Se modificó descripción del riesgo  y se incluyó una causa posible (vulnerabilidad)
Riesgo 12:               Se elimina riesgo, porque los  indicadores de Tiempo y Atención  siempre cumplen los parámetros establecidos                                
                                por la Alcaldía Mayor.
Riesgo 13                Se elimina riesgo debido al cumplimiento de términos para  las solicitudes de devolución del Ac. 523 de 2013 
Riesgo 14:               Se elimina el riesgo porque es una función asignada al Dir. DTAV 
Riesgo 15:               Se ajustó la  descripción del riesgo
R.I.1:                       Se incluyó dentro de la matriz de riesgos de gestión  y se incluyeron dos causas de posibles de vulnerabilidad
R.I.2                        Se eliminó, porque existen controles necesarios dentro de las dependencias  
R.I.3                        Se eliminó, porque existen controles necesarios dentro de las dependencias  
R.I.4:                       Se incluyó dentro de la matriz de riesgos de gestión y se realizó ajuste a la descripción del riesgo
R.I.5:                       Se eliminó, porque existen controles necesarios dentro de las dependencias de las causas que originaria la     ocurrencia del riesgo 
</t>
    </r>
    <r>
      <rPr>
        <b/>
        <sz val="8"/>
        <rFont val="Arial"/>
        <family val="2"/>
      </rPr>
      <t>Nota:</t>
    </r>
    <r>
      <rPr>
        <sz val="8"/>
        <rFont val="Arial"/>
        <family val="2"/>
      </rPr>
      <t xml:space="preserve"> 
Para los riesgos de la matriz de gestión y seguridad de la información se incluyeron (Dueño de Riesgos y Quién ejerce control)</t>
    </r>
  </si>
  <si>
    <t>CARLOS HUMBERTO MORENO B.</t>
  </si>
  <si>
    <t xml:space="preserve">SUBDIRECTOR GENERAL DE GESTION CORPORATIVA </t>
  </si>
  <si>
    <t>I.DP. 0.1</t>
  </si>
  <si>
    <t xml:space="preserve">Fuga de información y/o uso indebido de datos institucionales (Confidencialidad)
Divulgación de información a terceras partes o a personal no autorizado 
(Confidencialidad)
Acceso a información privilegiada que pone en ventaja a un proponente sobre otro en un proceso de contratación. </t>
  </si>
  <si>
    <t>1. Resolución 34217 de 2015 de  Políticas de seguridad de la información
2. Boletines informativos vía correo electrónico.
3.  DU-TI-06 Políticas operacionales de tecnologías de información y comunicación para el IDU</t>
  </si>
  <si>
    <t>I. DP. 02</t>
  </si>
  <si>
    <t>1. Resolución 34217 de 2015 de  Políticas de seguridad de la información
2. Boletines informativos vía correo electrónico.
3.  DU-TI-06 Políticas operacionales de tecnologías de información y comunicación para el IDU</t>
  </si>
  <si>
    <t>I. DP. 03</t>
  </si>
  <si>
    <t xml:space="preserve">No se crean nuevos riesgos, se ajustan los existentes al nuevo formato y las Observaciones recibidas por la OCI y la OAP. </t>
  </si>
  <si>
    <t>José Javier Suarez Bernal</t>
  </si>
  <si>
    <t>Subdirector General de Desarrollo Urbano ( E)</t>
  </si>
  <si>
    <t>PROCESO DE GESTION PREDIAL</t>
  </si>
  <si>
    <t>JUNIO DE 2018</t>
  </si>
  <si>
    <t>DIRECCION TECNICA DE PREDIOS - DTDP</t>
  </si>
  <si>
    <t>Gestión Predial</t>
  </si>
  <si>
    <t>I.GP.01</t>
  </si>
  <si>
    <t xml:space="preserve">Acceso o sustracción de información y documentos con datos institucionales por personas no autorizadas </t>
  </si>
  <si>
    <t xml:space="preserve">1. No aplicación de los procedimientos de la Gestión Predial.  
2. No recolección de los documentos que se han enviado a impresión.  
3. Enlaces de comunicaciones que permanecen activos al completar las transmisiones a través de las redes.  
4. Acceso a información y documentos por parte de terceros.  
5. Disposición de documentos de oficina en sitios no adecuados para su almacenamiento y control  
</t>
  </si>
  <si>
    <t xml:space="preserve">1. Socializar, revisar e identificar oportunidades de mejora en los procedimientos de la Gestión Predial.      
2. Sensibilización en los protocolos de impresión de documentos en la DTDP por parte de la STRT.  
3. Sensibilización a los usuarios del proceso sobre bloqueo de sesión, uso de telefonía, uso de mensajería electrónica, establecido por la dependencia por parte de la STRT.  
4. Sensibilización por parte de la Coordinación de Archivo de la entidad a los usuarios del proceso sobre cuidado de la información y  protocolo para el almacenamiento de información, cumpliendo la normatividad vigente y los procedimientos existentes en la Entidad.
</t>
  </si>
  <si>
    <t>COMPONENTE ADMINISTRATIVO
COMPONENTE SISTEMAS DE INFORMACIÓN</t>
  </si>
  <si>
    <t>1. Solicitudes a las dependencias respectivas.
2. Actas y listas de asistencia a socializaciones  y sensibilizaciones realizadas.</t>
  </si>
  <si>
    <t>I.GP.02</t>
  </si>
  <si>
    <t xml:space="preserve">1. Manejo inadecuado de los datos o información por parte de los usuarios responsables. 
2. Manipulación por parte de terceros de equipos o de programas de cómputo o datos (físico o electrónico).  
3. Espionaje dirigido a personal directivo o técnico.  
4. Interceptación total o parcial de datos (físicos o electrónico).  
</t>
  </si>
  <si>
    <t>Reconstrucción de información y de los expedientes.
No se puedan atender a tiempo los requerimientos, trámites y/o servicios  de la ciudadanía o de los entes de control</t>
  </si>
  <si>
    <t xml:space="preserve">1. Optimización en el protocolo de Archivo y gestión de la información resultado de la Gestión Predial. 
2. Entrenamiento y sensibilización a los usuarios del proceso sobre bloqueo de sesión. 
3. Entrenamiento y sensibilización a los usuarios del proceso en el uso de protocolos para aumentar   la seguridad de la información por parte de la STRT.  
4. Implementación de la Carpeta Única Consulta DTDP y digitalización de la información y cargue de la misma en los aplicativos y sistemas de la entidad.  
</t>
  </si>
  <si>
    <t>1. Actas y listados de asistencia de sensibilizaciones realizadas
2. Aplicativos de la entidad</t>
  </si>
  <si>
    <t>I.GP.03</t>
  </si>
  <si>
    <t>Imposibilidad de uso de los equipos de cómputo, sistemas de información y/o aplicativos institucionales.</t>
  </si>
  <si>
    <t>1 Por eventos naturales como temblor, tifón, vendaval, o fenómeno meteorológico.  
2 Pérdida o desabastecimiento de energía eléctrica regulada, o daños accidentales en áreas críticas  
3 Por destrucción de equipos, dispositivos, medios o instalaciones  
4. Por ataque cibernético</t>
  </si>
  <si>
    <t xml:space="preserve">1. Participación en el análisis y formulación del plan de continuidad de negocio para el proceso de Gestión Predial.  
2. Mesa de trabajo conjunta entre la DTDP y la STRT para la valoración de alternativas de trabajo remoto y seguridad de información.  
3. Mesa de trabajo conjunta entre la DTDP y la STRT para el análisis y actualización de los protocolos de backup de información para la dependencia. </t>
  </si>
  <si>
    <t>DTDP
COMPONENTE SISTEMAS DE INFORMACIÓN</t>
  </si>
  <si>
    <t>1. Actas y listas de asistencia a mesas de trabajo</t>
  </si>
  <si>
    <t>1-Se elimina el riesgo R. GP.02, toda vez que es una causa del riesgo R. GP.01.
2- Se incluye nuevamente el R.GP.03 que por error se repetia con el R. GP.05.
3- Se crea un nuevo riesgo, generado por las continuas observaciones de los Entes de Control.
4- Se modifica la redacción del R.GP.07, 
5- Se modifica la redacción del R.GP.08.
6- Se modifica la actividad asociada al R.GP.05
7- Se modifica la redaccion de los riesgos R.GP.01, R.GP.03, R.GP.04  y R.GP.05.
8- Se elimina el riesgo R.GP.06  en razón a que los riesgos asociados a la gestión y utilización de predios sobrantes se analizan en el R.GP.05.
9- Se incluyen y actualizan los riesgos de Seguridad de la Información I.GP.01, I.GP.02  y I.GP.03</t>
  </si>
  <si>
    <t xml:space="preserve">DTDP </t>
  </si>
  <si>
    <t>DIRECTORA TECNICA DE PREDIOS ( E)</t>
  </si>
  <si>
    <t>EJECUCION DE OBRAS</t>
  </si>
  <si>
    <t>STESV - STEST - DTC - SGI</t>
  </si>
  <si>
    <t>Actividades Administrativas en oficina</t>
  </si>
  <si>
    <t>I.EO.01</t>
  </si>
  <si>
    <t>Acceso a los sistemas de información o a los documentos físicos o digitales que generen lectura, copia, modificación o sustracción por personas no autorizadas.</t>
  </si>
  <si>
    <t>DTC - STEST - STESV - STRF - STRH - STRT</t>
  </si>
  <si>
    <t>1. Fuga de información y/o uso indebido de datos institucionales (Confidencialidad)
2. Divulgación de información a terceras partes o a personal no autorizado 
(Confidencialidad)</t>
  </si>
  <si>
    <t>1. Que se realicen comunicaciones e instrucciones, relacionadas políticas relacionadas con la seguridad en la información, cada vez que sea necesario</t>
  </si>
  <si>
    <t>1. Resolución 34217 de 2015 de  Políticas de seguridad de la información.</t>
  </si>
  <si>
    <t>Transmisión de información a través de canales de comunicaciones que quedan abiertos</t>
  </si>
  <si>
    <t>Acceso no autorizado a los sistemas de información o a los documentos por parte de Visitantes</t>
  </si>
  <si>
    <t>1. Que se realicen comunicaciones e instrucciones, relacionadas políticas relacionadas con la seguridad en la información, cada vez que sea necesario.
2. Archivar las actas y demas documentos de acuerdo a la guia para la gestino Documental de acuerdo a las tablas de retención vigentes, cada vez que sea generado un documento.</t>
  </si>
  <si>
    <t>STRT - DTC - STEST - STESV</t>
  </si>
  <si>
    <t>1. Resolución 34217 de 2015 de  Políticas de seguridad de la información.
2. Guia GUDO01 GUIA PARA LA GESTION DOCUMENTAL
3. Tablas de retencion documental</t>
  </si>
  <si>
    <t>I.EO.02</t>
  </si>
  <si>
    <t>1.No se puedan atender a tiempo los requerimientos de la ciudadanía o de los entes de control
2.Imposibilidad para atender los trámites y/o servicios ofrecidos a los ciudadanos. (Disponibilidad + Integridad)</t>
  </si>
  <si>
    <t>I.EO.03</t>
  </si>
  <si>
    <t>Manejo inadecuado de la información personal de los ciudadanos o de terceros.</t>
  </si>
  <si>
    <t>Ausencia o deficiencia en los procedimientos de manejo de la información personal.</t>
  </si>
  <si>
    <t>Circular N. 16 de 2013,
Resolución 34217 de 2015 de  Políticas de seguridad de la información</t>
  </si>
  <si>
    <t>Desconocimiento de parte de las personas que manejan la información.</t>
  </si>
  <si>
    <t>Inadecuada gestión de los archivos físicos.</t>
  </si>
  <si>
    <t>Se adicionan los riesgos de la seguridad en la Información, correspondientes a los riesgos I.EO - 01, I.EO - 02 e I.EO - 03</t>
  </si>
  <si>
    <t>Directora Técncia de Contrucciones</t>
  </si>
  <si>
    <t>Luis Ernesto Bernal Rivera</t>
  </si>
  <si>
    <t>Subdirector General de Infraestructura ( E )</t>
  </si>
  <si>
    <t>Dirección Técnica de Administración de Infraestructura</t>
  </si>
  <si>
    <t>I.CI.01</t>
  </si>
  <si>
    <t>1- No bloquear la sesión de usuario cuando se abandona la estación de trabajo.
2- Mal uso de las contraseñas.
3- Enlaces de comunicaciones que permanecen activos al completar las transmisiones a través de las redes.
4- Recuperación información a partir de medios de almacenamiento o procesamiento reciclados o desechados.
5- Acceso no autorizado a los sistemas de información o a los documentos por parte de personal de mantenimiento locativo, aseo o vigilancia.
6- Visitantes desatendidos en las instalaciones de la entidad.</t>
  </si>
  <si>
    <t>1- Fuga de información y/o uso indebido de datos institucionales (Confidencialidad)
2- Divulgación de información a terceras partes o a personal no autorizado 
(Confidencialidad)</t>
  </si>
  <si>
    <t>1- Sensibilización sobre el proceso sobre bloqueo automático de sesión. 
2- Sensibilización sobre uso  y privacidad de las contraseñas. Manual políticas de seguridad de la información.
3- Sensibilización sobre bloqueo de sesión, uso de telefonía, uso de mensajería electrónica.
4- Sensibilización sobre devolución de equipos y realización de copias de seguridad.
5- Sensibilización sobre la importancia del cuidado de la información.
6- Sensibilización sobre la importancia de atención oportuna de visitantes.</t>
  </si>
  <si>
    <t>Todos los servidores del área</t>
  </si>
  <si>
    <t xml:space="preserve">
Resolución 34217 de 2015 de Políticas de seguridad de la información.
(Mensajes correos emitidos por el subsistema de gestión de la información)</t>
  </si>
  <si>
    <t>I.CI.02</t>
  </si>
  <si>
    <t>1- No recolección de los documentos que se han enviado a impresión o escaneado. 
2- Disposición de documentos de oficina en sitios no adecuados para su almacenamiento y control.
3- Acceso a los sistemas operativos o a las aplicaciones por "puertas traseras" no controladas.</t>
  </si>
  <si>
    <t>1- Sensibilización sobre la necesidad de imprimir solo la información requerida en físico, y de estar pendiente de su disposición.
2- Almacenamiento de información según los lineamientos vigentes.
3- Sensibilización sobre la necesidad de verificación del estado general de los computadores asignados.</t>
  </si>
  <si>
    <t>Resolución 34217 de 2015 de Políticas de seguridad de la información.</t>
  </si>
  <si>
    <t>I.CI.03</t>
  </si>
  <si>
    <t>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t>
  </si>
  <si>
    <t>1- No se puedan atender a tiempo los requerimientos de la ciudadanía o de los entes de control
2- Imposibilidad para atender los trámites y/o servicios ofrecidos a los ciudadanos.
(Disponibilidad + Integridad)</t>
  </si>
  <si>
    <t>1- Aplicación de la documentación del proceso.
2- Sensibilización sobre la importancia del bloqueo de sesión, siempre que no se este utilizando el equipo.
3- Sensibilización sobre manejo de la información verbal.
4- Validación de entrega de los mensajes enviados, dando prioridad al envió de información a correo electrónicos oficiales y/o institucionales.</t>
  </si>
  <si>
    <t>I.CI.04</t>
  </si>
  <si>
    <t>Imposibilidad de uso de los recursos que requiere el proceso para cumplir con sus objetivos.</t>
  </si>
  <si>
    <t>1- Por eventos naturales como temblor, tifón, vendaval, o fenómeno meteorológico.
2- Pérdida o desabastecimiento de energía eléctrica regulada.
3- Por destrucción de equipos, dispositivos, medios o instalaciones.
4- Daños accidentales en el edificio o áreas críticas.</t>
  </si>
  <si>
    <t>1- Valoración de posibles afectaciones por eventos naturales.
2- Alternativas de trabajo sin usar equipos de cómputo.</t>
  </si>
  <si>
    <t>Profesionales, Contratistas.</t>
  </si>
  <si>
    <t>DTGC / DTPS</t>
  </si>
  <si>
    <t>I.GC.01</t>
  </si>
  <si>
    <t xml:space="preserve">1. No bloquear la sesión de usuario cuando se abandona la estación de trabajo.  
2. Mal uso de las contraseñas.  
3. Por aplicación de ingeniería social. (manipulación de las personas para obtener información)  
4. Inadecuada aplicación del etiquetado de activos de información.  
5. Recuperación de información a partir de medios de almacenamiento o procesamiento reciclados o desechados.  
6. Acceso no autorizado a los sistemas de información o a los documentos por parte de personal de mantenimiento locativo, aseo o vigilancia.  
7. Visitantes desatendidos en las instalaciones de la entidad.  
</t>
  </si>
  <si>
    <t xml:space="preserve">1. Sensibilización a los usuarios del proceso sobre bloqueo de sesión.
2. Existe bloqueo automático 
3. Sensibilización a los usuarios del proceso sobre uso de las contraseñas.
4. Manual políticas de seguridad de la información."  
5. Sensibilización a los usuarios del proceso sobre ingeniería social.  
6. Revisión y aplicación de la marcación de información  
7. Sensibilización a los usuarios del proceso sobre devolución de equipos.  
8. Sensibilización a los usuarios del proceso sobre cuidado de la información.  
9. Sensibilización a los usuarios del proceso sobre atención de visitantes.  
</t>
  </si>
  <si>
    <t>Manual políticas de seguridad de la información, Resolución 34217 de 2015.</t>
  </si>
  <si>
    <t>I.GC.02</t>
  </si>
  <si>
    <t xml:space="preserve"> 1. No recolección de los documentos que se han enviado a impresión o escaneado.   
2. Disposición de documentos de oficina en sitios no adecuados para su almacenamiento y control.  
3. Acceso a los sistemas operativos o a las aplicaciones por "puertas traseras" no controladas.  
4. Uso de software ilegal o malicioso.  
</t>
  </si>
  <si>
    <t xml:space="preserve">1. Sensibilización a los usuarios del proceso sobre cuidado de la información.  
2. Almacenamiento de información según los lineamientos vigentes  
3. Capacitación y sensibilización a los usuarios del proceso sobre verificación del estado actual de los computadores asignados.  
4. Capacitación y sensibilización a los usuarios del proceso sobre instalación de software.  
</t>
  </si>
  <si>
    <t>I.GC.03</t>
  </si>
  <si>
    <t xml:space="preserve">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 
</t>
  </si>
  <si>
    <t>Imposibilidad para atender los trámites y/o servicios ofrecidos a los ciudadanos.
(Disponibilidad + Integridad)</t>
  </si>
  <si>
    <t xml:space="preserve">1. Capacitación y sensibilización a los usuarios del proceso sobre bloqueo de sesión.  
2. Sensibilización a los usuarios del proceso sobre manejo de la información verbal.   
3. Validación de entrega de los mensajes enviados.  
 </t>
  </si>
  <si>
    <t>ELABORAR, SUSCRIBIR Y LEGALIZAR LOS CONTRATOS Y CONVENIOS CON SUS MODIFICACIONES
ELABORACION DEL PROYECTO DE PLIEGO DE CONDICIONES
EVALUCION DE LOS PROCESOS DE SELECCIÓN</t>
  </si>
  <si>
    <t>I.GC.04</t>
  </si>
  <si>
    <t xml:space="preserve">1. Por eventos naturales como temblor, tifón, vendaval, o fenómeno metererológico.  
2. Pérdida o desabastecimiento de energía eléctrica regulada  
3. Por destrucción de equipos, dispositivos, medios o instalaciones  
4. Daños accidentales en el edificio o áreas críticas
</t>
  </si>
  <si>
    <t xml:space="preserve">1. Valoración de posibles afectaciones eventos naturales en la sede.  
2. Alternativas de trabajo sin usar equipos de cómputo. 
3. Defiinción de planes de contingencia para el proceso.  
</t>
  </si>
  <si>
    <t>I.GC.05</t>
  </si>
  <si>
    <t>1. Ausencia o deficiencia en los procedimientos de manejo de la información personal.  
2. Desconocimiento en el manejo de informacion personal por parte de los responsables.  
3. Omisión intencional de los controles para el manejo de la información.  
4. Inadecuada gestión de los archivos físicos.  
5. Presión o coacción de terceras partes para modificar o publicar datos personales</t>
  </si>
  <si>
    <t xml:space="preserve">Inclumplimiento legal (ley de protección de datos)
Reclamaciones de los titulares de los datos
Afectación al buen nombre de la entidad
Pérdida de confidencialidad de la información.
Pérdida de la integridad de la información.
</t>
  </si>
  <si>
    <t xml:space="preserve">1. Ley 1581 de 2012 (Habeas Data)   
2. Sensibilización a los usuarios del proceso sobre manejo de la información personal.   
</t>
  </si>
  <si>
    <t>MARTHA LILIANA GONZALEZ MARTINEZ</t>
  </si>
  <si>
    <t>SUBDIRECTORA GENERAL JURIDICA</t>
  </si>
  <si>
    <t>IVAN SARMIENTO GALVIS</t>
  </si>
  <si>
    <t>DIRECTOR TECNICO DE GESTION CONTRACTUAL</t>
  </si>
  <si>
    <t>GESTION LEGAL</t>
  </si>
  <si>
    <t>I.GL.01</t>
  </si>
  <si>
    <t>1. No bloquear la sesión de usuario cuando se abandona la estación de trabajo.
2.Mal uso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6. Recuperación información a partir de medios de almacenamiento o procesamiento reciclados o desechados.
7. Acceso no autorizado a los sistemas de información o a los documentos por parte de personal de mantenimiento locativo, aseo o vigilancia.
8. Visitantes desatendidos en las instalaciones de la entidad.</t>
  </si>
  <si>
    <t>1. Sensibilización a los usuarios del proceso sobre bloqueo de sesión. Existe bloqueo automático?
2. Sensibilización a los usuarios del proceso sobre uso de las contraseñas. Manual polítcas de seguridad de la información?
3. Sensibilización a los usuarios del proceso sobre ingeniería social.
4. Revisión y aplicación de la marcación de información
5. sensibilización a los usuarios del proceso sobre bloqueo de sesión, uso de telefonía, uso de mensajería electrónica.
6. Sensibilización a los usuarios del proceso sobre devolución de equipos.
7. Sensibilización a los usuarios del proceso sobre cuidado de la información.
8. Sensibilización a los usuarios del proceso sobre cuidado de la información.</t>
  </si>
  <si>
    <t xml:space="preserve">Resolución IDU 34217 de 2015 de  Políticas de seguridad de la información.
(Correos electrónicos) </t>
  </si>
  <si>
    <t>I.GL.02</t>
  </si>
  <si>
    <t>1. No recolección de los documentos que se han enviado a impresión o escaneado. 
2. Disposición de documentos de oficina en sitios no adecuados para su almacenamiento y control.
3. Acceso a los sistemas operativos o a las aplicaciones por "puertas traseras" no controladas.
4. Uso de software ilegal o malicioso.</t>
  </si>
  <si>
    <t>1. Pistas o registros de auditoria (físico o lógico) - Trazabilidad.
2. Almacenamiento de información según los lineamientos vigentes
3. Sensibilización a los usuarios del proceso sobre verificación del estado actual de los computadores asignados.
4. Sensibilización a los usuarios del proceso sobre instalación de software.</t>
  </si>
  <si>
    <t>Resolución 34217 de 2015 de  Políticas de seguridad de la información
Correos electrónicos del subsistema de gestión de seguridad de la información.</t>
  </si>
  <si>
    <t>I.GL.03</t>
  </si>
  <si>
    <t>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t>
  </si>
  <si>
    <t>No se puedan atender a tiempo los requerimientos de la ciudadanía o de los entes de control
Imposibilidad para atender los trámites y/o servicios ofrecidos a los ciudadanos.
(Disponibilidad + Integridad)
Imposibilidad de defensa técnica frente a demandas.</t>
  </si>
  <si>
    <t>1. Aplicación de la documentación del proceso.
2. Sensibilización a los usuarios del proceso sobre bloqueo de sesión.
3. Sensibilización a los usuarios del proceso sobre manejo de la información verbal.
4. Validación de entrega de los mensajes enviados.</t>
  </si>
  <si>
    <t>Resolución 34217 de 2015 de  Políticas de seguridad de la información</t>
  </si>
  <si>
    <t>I.GL.04</t>
  </si>
  <si>
    <t>Imposibilidad de uso de los recursos requeridos por el proceso para la ejecucion normal.</t>
  </si>
  <si>
    <t>1. Por eventos naturales como temblor, tifón, vendaval, o fenómeno metererológico.
2. Pérdida o desabastecimiento de energía eléctrica regulada
3. Por destrucción de equipos, dispositivos, medios o instalaciones
4. Daños accidentales en el edificio o áreas críticas</t>
  </si>
  <si>
    <t>1. Valoración de posibles afectaciones eventos naturales en la sede.
2. Alternativas de trabajo sin usar equipos de cómputo.
3. Alternativas de trabajo sin usar equipos de cómputo. Defiinción de planes de contingencia para el proceso.
4. Alternativas de trabajo sin usar equipos de cómputo. Defiinción de planes de contingencia para el proceso.</t>
  </si>
  <si>
    <t>I.GL.05</t>
  </si>
  <si>
    <t>1. Ausencia o deficiencia en los procedimientos de manejo de la información personal.
2. Desconocimiento de parte de las personas que manejan la información.
3. Omisión intencional de los controles para el manejo de la información.
4. Inadecuada gestión de los archivos físicos.
5. Presión o coacción de terceras partes para modificar o publicar datos personales</t>
  </si>
  <si>
    <t>Inclumplimiento legal (ley de protección de datos)
Reclamaciones de los titulares de los datos
Afectación al buen nombre de la entidad
Pérdida de confidencialidad de la información.
Pérdida de la integridad de la información.</t>
  </si>
  <si>
    <t>1. Capacitacion con gestion documental sobre el procedimiento de manejo de la información.
2. Inventario de expedientes a cargo de cada persona.
3. Capacitación sobre sanciones disciplinarias</t>
  </si>
  <si>
    <t>Ley 1581 de 2012.</t>
  </si>
  <si>
    <r>
      <rPr>
        <b/>
        <i/>
        <sz val="8"/>
        <rFont val="Arial"/>
        <family val="2"/>
      </rPr>
      <t>OBSERVACIONES</t>
    </r>
    <r>
      <rPr>
        <i/>
        <sz val="8"/>
        <rFont val="Arial"/>
        <family val="2"/>
      </rPr>
      <t>: 1,Se incluye riesgo de gestion R.P. J 07 por sugerencia de la OCI, hallazgo: SE EVIDENCIO EXTEMPORANEIDAD EN LA PRESENTACIÓN DE LAS FICHAS DE REPETICIÓN NROS 102, 105, 111 Y 112 ANTE EL COMITÉ DE DEFENSA JUDICIAL, CONCILIACIÓN Y REPETICIÓN (FICHAS) Y EN LA FORMULACIÓN DE LA RESPECTIVA DEMANDA (102 Y 105) CONTRAVINIENDO LO DISPUESTO EN EL ARTICULO 2,2,1,3,1,2,12 DEL DECRETO 1069 DE 2015 SITUACIÓN QUE PUEDE LLEGAR A OCASIONAR ACCIONES DE TIPO DISCIPLINARIO Y FISCAL.
2, Para el riesgo RP-J 03 se modifica uno de los controles por cambio en la minuta de los contratos de prestación de servicios de los abogados.</t>
    </r>
  </si>
  <si>
    <t>JOSÉ FERNANDO SUÁREZ VENEGAS</t>
  </si>
  <si>
    <t>DIRECTOR TÉCNICO
  DE GESTIÓN JUDICIAL</t>
  </si>
  <si>
    <t>OAP, SGGC, SGDU, STRH</t>
  </si>
  <si>
    <t>I.AC.01</t>
  </si>
  <si>
    <t>Acceso a los sistemas de información o a los documentos por personas no autorizadas.</t>
  </si>
  <si>
    <t>1. Sensibilización a los usuarios del proceso sobre bloqueo de sesión.
Existe bloqueo automático.</t>
  </si>
  <si>
    <t>2. Sensibilización a los usuarios del proceso sobre uso de las contraseñas.
Manual polítcas de seguridad de la información.</t>
  </si>
  <si>
    <t>3. Sensibilización a los usuarios del proceso sobre ingeniería social.</t>
  </si>
  <si>
    <t>4. Revisión y aplicación de la marcación de información.</t>
  </si>
  <si>
    <t>5. sensibilización a los usuarios del proceso sobre bloqueo de sesión, uso de telefonía, uso de mensajería electrónica.</t>
  </si>
  <si>
    <t>6. Sensibilización a los usuarios del proceso sobre devolución de equipos.</t>
  </si>
  <si>
    <t>7. Sensibilización a los usuarios del proceso sobre cuidado de la información.</t>
  </si>
  <si>
    <t>8. Sensibilización a los usuarios del proceso sobre atención de visitantes.</t>
  </si>
  <si>
    <t>ESTIÓN AMBIENTAL, CALIDAD Y SST</t>
  </si>
  <si>
    <t>I.AC.02</t>
  </si>
  <si>
    <t>1. Pistas o registros de auditoria (físico o lógico).</t>
  </si>
  <si>
    <t>Resolución 34217 de 2015 de  Políticas de seguridad de la información.
PRDO07_RECONSTRUCCION_DE_ARCHIVOS_V_1.0.pdf</t>
  </si>
  <si>
    <t>2. Almacenamiento de información según los lineamientos vigentes.</t>
  </si>
  <si>
    <t>3. Capacitación y sensibilización a los usuarios del proceso sobre verificación del estado actual de los computadores asignados.</t>
  </si>
  <si>
    <t>4. Capacitación y sensibilización a los usuarios del proceso sobre instalación de software.</t>
  </si>
  <si>
    <t>I.AC.03</t>
  </si>
  <si>
    <t>Imposibilidad de uso de los recursos requeridos para la operación.</t>
  </si>
  <si>
    <t>Por eventos naturales como sismo, vendaval, o fenómeno meteorológico entre otros.</t>
  </si>
  <si>
    <t>1. Valoración de posibles afectaciones eventos naturales en la sede.</t>
  </si>
  <si>
    <t>Plan de prevención preparacion y respuestas ante emergencias.</t>
  </si>
  <si>
    <t>2. Alternativas de trabajo sin usar equipos de cómputo.</t>
  </si>
  <si>
    <t>Por destrucción de equipos, dispositivos, medios o instalaciones</t>
  </si>
  <si>
    <t>3. Alternativas de trabajo sin usar equipos de cómputo. Defiinción de planes de contingencia para el proceso.</t>
  </si>
  <si>
    <t>4. Alternativas de trabajo sin usar equipos de cómputo. Defiinción de planes de contingencia para el proceso.</t>
  </si>
  <si>
    <t>I.AC.04</t>
  </si>
  <si>
    <t>Inclumplimiento legal (ley de protección de datos)
Reclamaciones de los titulares de los datos
Afectación al buen nombre de la entidad
Pérdida de confidencialidad de la información.
Pérdida de la integridad de la información.</t>
  </si>
  <si>
    <t>1. La Oficina Asesora de Planeación controla los documentos que son adoptados formalmente de acuerdo con lo estipulado en la Guía de Elaboración y Formalización de Documentos, los cuales se identifican con versión y código y se adoptan formalmente para su uso.
2. Aplicación del procedimiento Control de Documentos.</t>
  </si>
  <si>
    <t>Ley 1581 de 2012.
Programas de vigilancia epidemiológicos.</t>
  </si>
  <si>
    <t>3. 1Sensibilización a los usuarios del proceso sobre verificación del estado actual de los computadores asignados.</t>
  </si>
  <si>
    <t>JEFE OFICINA ASESORA 
DE PLANEACIÓN ( E )</t>
  </si>
  <si>
    <t>JOSÉ JAVIER SUÁREZ BERNAL</t>
  </si>
  <si>
    <t>SUBDIRECTOR
 GENERAL ( E )</t>
  </si>
  <si>
    <t xml:space="preserve">PAULA TATIANA ARENAS GONZÁLEZ </t>
  </si>
  <si>
    <t xml:space="preserve">SUBDIRECTORA TÉCNICA DE
 RECURSOS HUMANOS </t>
  </si>
  <si>
    <t/>
  </si>
  <si>
    <t>Recursos Físicos</t>
  </si>
  <si>
    <t>I.RF.01</t>
  </si>
  <si>
    <t>Sensibilización a los usuarios del proceso sobre bloqueo de sesión.</t>
  </si>
  <si>
    <t>Líder operativo del Sistema de Seguridad de la Información</t>
  </si>
  <si>
    <t>Resolución 34217 de 2015 de  Políticas de seguridad de la información.
(Mensajes correos emitidos por el subsistema de gestión de la información)</t>
  </si>
  <si>
    <t>Sensibilización a los usuarios del proceso sobre uso de las contraseñas.
Manual políticas de seguridad de la información</t>
  </si>
  <si>
    <t>Sensibilización a los usuarios del proceso sobre ingeniería social.</t>
  </si>
  <si>
    <t>Revisión y aplicación de la marcación de información</t>
  </si>
  <si>
    <t>Sensibilización a los usuarios del proceso sobre bloqueo de sesión, uso de telefonía, uso de mensajería electrónica.</t>
  </si>
  <si>
    <t>Sensibilización a los usuarios del proceso sobre devolución de equipos.</t>
  </si>
  <si>
    <t>Acceso no autorizado a los sistemas de información o a los documentos por parte de personal de mantenimiento locativo, aseo, vigilancia o visitantes de la entidad.</t>
  </si>
  <si>
    <t>Sensibilización a los usuarios del proceso sobre cuidado de la información.</t>
  </si>
  <si>
    <t>I.RF.02</t>
  </si>
  <si>
    <t xml:space="preserve">Resolución 34217 de 2015 de  Políticas de seguridad de la información.
</t>
  </si>
  <si>
    <t>Almacenamiento de información según los lineamientos vigentes</t>
  </si>
  <si>
    <t>Capacitación y sensibilización a los usuarios del proceso sobre verificación del estado actual de los computadores asignados.</t>
  </si>
  <si>
    <t>Capacitación y sensibilización a los usuarios del proceso sobre instalación de software.</t>
  </si>
  <si>
    <t>I.RF.03</t>
  </si>
  <si>
    <t>Aplicación de la documentación del proceso.</t>
  </si>
  <si>
    <t xml:space="preserve">Resolución 34217 de 2015 de Políticas de seguridad de la información.
</t>
  </si>
  <si>
    <t>Capacitación y sensibilización a los usuarios del proceso sobre bloqueo de sesión.</t>
  </si>
  <si>
    <t>I.RF.04</t>
  </si>
  <si>
    <t>Imposibilidad de uso de los recursos requeridos por el proceso para la ejecución normal.</t>
  </si>
  <si>
    <t>Por eventos naturales como temblor, tifón, vendaval, o fenómeno meteorológico.</t>
  </si>
  <si>
    <t>Valoración de posibles afectaciones eventos naturales en la sede.</t>
  </si>
  <si>
    <t>Planes de Contingencia de la Entidad</t>
  </si>
  <si>
    <t>Definición de planes de contingencia para el proceso.</t>
  </si>
  <si>
    <t>I.RF.05</t>
  </si>
  <si>
    <t xml:space="preserve">Incumplimiento legal (ley de protección de datos)
Reclamaciones de los titulares de los datos
Afectación al buen nombre de la entidad
Pérdida de confidencialidad de la información.
Pérdida de la integridad de la información.
</t>
  </si>
  <si>
    <t>Sensibilización a los usuarios del proceso sobre cuidado y manejo de la información personal.</t>
  </si>
  <si>
    <t>Ley 1581 de 2012. Disposiciones generales para la protección de datos</t>
  </si>
  <si>
    <t>Sensibilización a los usuarios del proceso sobre cuidado y manejo de la información.</t>
  </si>
  <si>
    <t>Omisión intencional de los controles para el manejo de la información.</t>
  </si>
  <si>
    <t>Aplicación de los procedimientos para la entrega de los documentos relacionados con los Archivos de Gestión</t>
  </si>
  <si>
    <t>I.RF.06</t>
  </si>
  <si>
    <t>Afectación a la seguridad de la información durante un evento crítico</t>
  </si>
  <si>
    <t>Acceso no autorizado al edificio o a las áreas críticas</t>
  </si>
  <si>
    <t>Violaciones a la seguridad.
Pérdida de equipos.
Robo de información, equipos y/o dispositivos.
(Integridad + Confidencialidad)</t>
  </si>
  <si>
    <t>Contrato de vigilancia y seguridad privada para salvaguardar los bienes de la Entidad</t>
  </si>
  <si>
    <t>Contrato de vigilancia 
Planes de contingencia</t>
  </si>
  <si>
    <t>No contar con el plan de continuidad del negocio.</t>
  </si>
  <si>
    <t>Planes de contingencia de la Entidad</t>
  </si>
  <si>
    <t>Falla técnica de los elementos dispuestos para proteger la información.</t>
  </si>
  <si>
    <t>Por temblor, tifón, vendaval, o fenómeno meteorológico.</t>
  </si>
  <si>
    <t>Por inundación interna o externa</t>
  </si>
  <si>
    <t>I.RF.07</t>
  </si>
  <si>
    <t>Desastre provocado por el personal</t>
  </si>
  <si>
    <t>Empleado inconforme.</t>
  </si>
  <si>
    <t>Indisponibilidad y/o retrasos de los servicios.
(Disponibilidad)
Afectación a los activos de información.</t>
  </si>
  <si>
    <t>Actualización periódica de inventario de activos de información</t>
  </si>
  <si>
    <t>Disturbio o conmoción social interna.</t>
  </si>
  <si>
    <t>Falta de conocimiento sobre las restricciones de uso de equipos y/o dispositivos.</t>
  </si>
  <si>
    <t>I.RF.08</t>
  </si>
  <si>
    <t>Impedimento de acceso a las sedes de trabajo del Instituto</t>
  </si>
  <si>
    <t>Control inadecuado de proveedores de servicios externos.</t>
  </si>
  <si>
    <t>No se puedan atender a tiempo los requerimientos de la ciudadanía o de los entes de control
Indisponibilidad y/o retrasos de los servicios.
(Disponibilidad)</t>
  </si>
  <si>
    <t>Eventos catastróficos (naturales o provocados por el hombre)</t>
  </si>
  <si>
    <t>Disturbio o conmoción social interna o externa.</t>
  </si>
  <si>
    <t>Desplazamiento / concentración de habitantes de calle (home less).</t>
  </si>
  <si>
    <t>En la presente actualización se realizo ajuste en la descripción, causas, consecuencias y controles asociados a los riesgos.
Se incluye en la presente matriz los riesgos de seguridad de la información.</t>
  </si>
  <si>
    <t xml:space="preserve">SGGC </t>
  </si>
  <si>
    <t>SUBDIRECTOR GENERAL 
DE GESTION CORPORATIVA (e)</t>
  </si>
  <si>
    <t xml:space="preserve">DTAF </t>
  </si>
  <si>
    <t>PAULA TATIANA ARENAS GONZÁLEZ</t>
  </si>
  <si>
    <t>DIRECTOR TÉCNICO ADMINISTRATIVO Y FINANCIERO (e)</t>
  </si>
  <si>
    <t xml:space="preserve">STRF </t>
  </si>
  <si>
    <t>PROFESIONAL</t>
  </si>
  <si>
    <t>I.RH.01</t>
  </si>
  <si>
    <t>ACCESO A LOS SISTEMAS DE INFORMACIÓN O A LOS DOCUMENTOS POR PERSONAS NO AUTORIZADAS</t>
  </si>
  <si>
    <t>1. Sensibilización a los usuarios del proceso sobre bloqueo de sesión.
2. Existe bloqueo automático</t>
  </si>
  <si>
    <t xml:space="preserve">PROFESIONAL </t>
  </si>
  <si>
    <t xml:space="preserve">Resolución IDU 34217 de 2015 de  Políticas de seguridad de la información
Correos electrónicos informativos sobre seguridad de la información </t>
  </si>
  <si>
    <t>3. Sensibilización a los usuarios del proceso sobre uso de las contraseñas. Pilares de seguridad de la información.</t>
  </si>
  <si>
    <t>4. Sensibilización a los usuarios del proceso sobre ingeniería social.</t>
  </si>
  <si>
    <t>5. Revisión y aplicación de la marcación de información</t>
  </si>
  <si>
    <t>6. Sensibilización a los usuarios del proceso sobre bloqueo de sesión, uso de telefonía, uso de mensajería electrónica.</t>
  </si>
  <si>
    <t>7. Sensibilización a los usuarios del proceso sobre devolución de equipos.</t>
  </si>
  <si>
    <t>8. Sensibilización a los usuarios del proceso sobre cuidado de la información.</t>
  </si>
  <si>
    <t>9. Sensibilización a los usuarios del proceso sobre atención de visitantes.</t>
  </si>
  <si>
    <t>I.RH.02</t>
  </si>
  <si>
    <t>LECTURA, COPIA, MODIFICACIÓN O SUSTRACCIÓN NO AUTORIZADA DE DOCUMENTOS ARCHIVADOS O DATOS INSTITUCIONALES</t>
  </si>
  <si>
    <t>1. Realización de auditorías.</t>
  </si>
  <si>
    <t>Resolución 34217 de 2015 de  Políticas de seguridad de la información
Correos electrónicos del subsistema de gestión de seguridad de la información.</t>
  </si>
  <si>
    <t>2. Almacenamiento de información según los lineamientos vigentes</t>
  </si>
  <si>
    <t>3. Sensibilización a los usuarios del proceso sobre verificación del estado actual de los computadores asignados.</t>
  </si>
  <si>
    <t>4. Sensibilización a los usuarios del proceso sobre instalación de software.</t>
  </si>
  <si>
    <t>I.RH.03</t>
  </si>
  <si>
    <t>PÉRDIDA O ALTERACIÓN DE INFORMACIÓN</t>
  </si>
  <si>
    <t>1. Aplicación de la documentación del proceso.</t>
  </si>
  <si>
    <t xml:space="preserve">PROFESIONAL Y TÉCNICOS </t>
  </si>
  <si>
    <t>2. Sensibilización a los usuarios del proceso sobre bloqueo de sesión.</t>
  </si>
  <si>
    <t>3. Sensibilización a los usuarios del proceso sobre manejo de la información verbal.</t>
  </si>
  <si>
    <t>4. Validación de entrega de los mensajes enviados.</t>
  </si>
  <si>
    <t>I.RH.04</t>
  </si>
  <si>
    <t>IMPOSIBILIDAD DE USO DE LOS RECURSOS QUE REQUIERE EL PROCESO PARA CUMPLIR CON SUS OBJETIVOS</t>
  </si>
  <si>
    <t xml:space="preserve">1. Valoración de posibles afectaciones en la sede por eventos naturales. </t>
  </si>
  <si>
    <t xml:space="preserve">
DU-TH-01 Plan Contingencia Pago Nómina, Honorarios, PSP e Historias Laborales</t>
  </si>
  <si>
    <t>I.RH.05</t>
  </si>
  <si>
    <t>1. Manejo documental de la Intranet, y la trazabilidad de Orfeo.
2. Dedicación exclusiva del personal para el archivo en historias laborales</t>
  </si>
  <si>
    <t>Ley 1581 de 2012
PR-TH-03 Creación y Gestión Documental de Historias Laborales</t>
  </si>
  <si>
    <t>SALVADOR MENDOZA SUÁREZ</t>
  </si>
  <si>
    <t>SUBDIRECTOR GENERAL GESTIÓN CORPORATIVA (E)</t>
  </si>
  <si>
    <t>DIRECTOR TÉCNICO ADMINISTRATIVO Y FINANCIERO</t>
  </si>
  <si>
    <t>SUBDIRECTORA TÉCNICA DE RECURSOS HUMANOS</t>
  </si>
  <si>
    <t>Director Técnico de Mantenimiento</t>
  </si>
  <si>
    <t>Gestión documental del proceso Conservación de infraestructura -DTM</t>
  </si>
  <si>
    <t xml:space="preserve">Acceso a los sistemas de información o a los documentos por personas no autorizadas, trátese de lectura, copia, modificación o sustracción no autorizada de documentos archivados o datos institucionales </t>
  </si>
  <si>
    <t>1.  No bloquear la sesión de usuario cuando se abandona la estación de trabajo.</t>
  </si>
  <si>
    <t>Fuga de información y/o uso indebido de datos institucionales (Confidencialidad)
Divulgación de información a terceras partes o a personal no autorizado 
(Confidencialidad)
Fuga de información y/o uso indebido de datos institucionales (Confidencialidad)</t>
  </si>
  <si>
    <t>moderado</t>
  </si>
  <si>
    <t>6 
MODERAADO</t>
  </si>
  <si>
    <t>Sensibilización a los usuarios del proceso sobre bloqueo de sesión y existencia de bloqueo automático, proporsionado por el susbsistema de Seguridad de la Información</t>
  </si>
  <si>
    <t xml:space="preserve">Los usuarios del proceso
</t>
  </si>
  <si>
    <t xml:space="preserve">
Resolución 34217 de 2015 de  Políticas de seguridad de la información.
(Mensajes correos emitidos por el subsistema de gestión de la información)</t>
  </si>
  <si>
    <t>2 
INFERIOR</t>
  </si>
  <si>
    <t>2.  Mal uso de las contraseñas.</t>
  </si>
  <si>
    <t>Sensibilización a los usuarios del proceso sobre uso de las contraseñas.
Manual polítcas de seguridad de la información?</t>
  </si>
  <si>
    <t>3.  Por aplicación de ingeniería social. (manipulación de las personas para obtener información)</t>
  </si>
  <si>
    <t>4.  Inadecuada aplicación del etiquetado de activos de información.</t>
  </si>
  <si>
    <t>5.  Enlaces de comunicaciones que permanecen activos al completar las transmisiones a través de las redes.</t>
  </si>
  <si>
    <t>sensibilización a los usuarios del proceso sobre bloqueo de sesión, uso de telefonía, uso de mensajería electrónica.</t>
  </si>
  <si>
    <t>6.  Recuperación información a partir de medios de almacenamiento o procesamiento reciclados o desechados.</t>
  </si>
  <si>
    <t>7.  Acceso no autorizado a los sistemas de información o a los documentos por parte de personal de mantenimiento locativo, aseo o vigilancia.</t>
  </si>
  <si>
    <t>8.  Visitantes desatendidos en las instalaciones de la entidad.</t>
  </si>
  <si>
    <t>Sensibilización a los usuarios del proceso sobre atención de visitantes.</t>
  </si>
  <si>
    <t xml:space="preserve">9.  .  No recolección de los documentos que se han enviado a impresión o escaneado. </t>
  </si>
  <si>
    <t>10.  Disposición de documentos de oficina en sitios no adecuados para su almacenamiento y control.</t>
  </si>
  <si>
    <t>11.  Uso de software ilegal o malicioso.</t>
  </si>
  <si>
    <t>6
MODERADO</t>
  </si>
  <si>
    <t>4
 INFERIOR</t>
  </si>
  <si>
    <t>Director Técnico de mantenimiento</t>
  </si>
  <si>
    <t xml:space="preserve">Inclumplimiento legal (ley de protección de datos)
Reclamaciones de los titulares de los datos
Afectación al buen nombre de la entidad
Pérdida de confidencialidad de la información.
</t>
  </si>
  <si>
    <t>4 
Inferior</t>
  </si>
  <si>
    <t>Sensibilización a los usuarios del proceso sobre manejo de la información personal.</t>
  </si>
  <si>
    <t>Ley 1581 de 2012</t>
  </si>
  <si>
    <t>Sensibilización a los usuarios del proceso sobre manejo de la información que se encuentra en archivos físicos.</t>
  </si>
  <si>
    <t>Subdirector General de Infraestructura 
( E)</t>
  </si>
  <si>
    <t>DIRECCIÓN TÉCNICA DE ADMINISTRACIÓN DE INFRAESTRUCTURA  -  DTA I</t>
  </si>
  <si>
    <t>Profesional Especializado</t>
  </si>
  <si>
    <t>Acceso a la información por personas no autorizadas</t>
  </si>
  <si>
    <t>1 Conexión remota no segura para acceder a los sistemas de información institucionales.
2 Mal manejo o utilización de las contraseñas de acceso.
3 Acceso forzado a los sistemas de información por "piratas" informáticos. 
4 Usuarios que pueden acceder directamente a los manejadores de bases de datos sin control.
5 No bloquear la sesión de usuario cuando se abandona la estación de trabajo.
6 Uso de software ilegal o malicioso.
7 Por aplicación de ingeniería social. (manipulación de las personas para obtener información).
8 Recuperación de información a partir de medios de almacenamiento o procesamiento reciclados o desechados.
9 Visitantes desatendidos en las instalaciones de la entidad.
10 Mal uso o abuso de los derechos otorgados como usuario o como administrador.
11 Control inadecuado de fechas, tratamiento de los formatos y/o falta de control para la sincronización de tiempo en los equipos del Instituto.
12 Realización de análisis de flujo de mensajes,  análisis de tráfico, infiltración de comunicaciones, engaño o suplantación de direcciones IP, engaño o suplantación de los servicios de directorio de nombres (DNS) o enrutamiento no autorizado de comunicaciones.  
13 Registro inadecuado de cambios y/o modificaciones. 
14 Abuso de medidas de seguridad para realizar seguimientos no autorizados, o mal uso de los registros de acceso.
15 Conflictos de interés entre las actividades realizadas y las responsabilidades.
16 Falta de definiciones de perfiles de usuario limitados para el acceso a los recursos.</t>
  </si>
  <si>
    <t>- Fuga de información y/o uso indebido de datos institucionales (Confidencialidad).
- Divulgación de información a terceras partes o a personal no autorizado 
(Confidencialidad).
- Manipulación o alteración de información en los sistemas de información.
- Alteración de la configuración de los elementos usados para la prestación de servicios.
- Pérdida o afectación de la imagen institucional.</t>
  </si>
  <si>
    <t xml:space="preserve">- Política de Escritorio limpio y pantalla despejada que reglamenta, y  el directorio activo que aplica el control.
- Registro de solicitudes y requerimientos en herramienta de mesa de servicio (Aranda SDK).
- La arquitectura de red minimiza la posibilidad de tener conexiones abiertas sin corresponsal activo.
- Los equipos de cómputo y los dispositivos de almacenamiento son sometidos a procesos de preparación y/o borrado seguro dependiendo si van a ser reutilizados o entregados a almacén para baja de activos.
- Los diferentes componentes de la Infraestructura tecnológica están configurados para dejar registros automáticos de eventos, los cuales son revisados periódicamente.
- Los equipos de cómputo especializados (servidores) y de usuario (PC de escritorio), son instalados y configurados con medidas de prevención que minimizan el uso de puertos de comunicación.
- La instalación de software se realiza cuando son preparados y configurados los equipos que se entregan al usuario. Las instalaciones de aplicaciones por demanda deben ser autorizadas por los dueños de proceso y realizadas por personal autorizado de la mesa de servicios.
- Adicionalmente, la herramienta de antivirus, impide que un usuario sin privilegios de administrador instale aplicaciones en el equipo de cómputo y en caso de saltarse el control de instalación, esta herramienta detecta y reporta software malicioso.
- Identificación de roles y responsabilidades en el proceso GTIC, mediante la matriz de responsabilidades.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
</t>
  </si>
  <si>
    <t>- Procedimiento de creación de conexión segura VPN (PR-TI-10).
- Formato Solicitud de acceso remoto a través de VPN (FO-TI-22).
- Resolución 34217 de 2015.
- Políticas de seguridad. Divulgación por medio de ayudas de memoria, Listas de asistencia y medios visuales en carteleras, flash IDU, email
- Reportes del firewall y de la herramienta de antivirus
- PR-TI-19 Procedimiento de gestión de bases de datos.
- Instructivo de uso de ambientes de trabajo.
- DU-TI-06 Políticas Operacionales de TIC para el IDU.
- Instructivo de administración del directorio activo (IN-TI-07).
- Instructivo Solicitud de Soporte Técnico por Aranda USDK (IN-TI-02).
- Circular 17 de 2015.
- Instructivo de borrado seguro de datos y formateo final de equipos (IN-TI-15)
- Procedimiento de revisión a la plataforma de tecnología de información (PR-TI-18)
- Procedimiento de Gestión de Servidores (PR-TI-17)
- Instructivo de preparación de un equipo de usuario. (IN-TI-14)
- Procedimiento de Gestión de cambios (PR-TI-08).
- Formato Control de Cambios Tecnológicos (FO-TI-29).
- Formato Cambios presentados a la mesa de trabajo (FO-TI-33)
- Instructivo de administración del antivirus. (En construcción).
- Instructivo Revisión de los Derechos de Acceso de los Usuarios.
- Documento de matriz de responsabilidades (en construcción).</t>
  </si>
  <si>
    <t>- Resolución 34217 de 2015.
- Instructivo de administración del directorio activo (IN-TI-07).
- Instructivo Solicitud de Soporte Técnico por Aranda USDK (IN-TI-02).
- Circular 17 de 2015.
- Campaña de sensibilización por procesos.
- Instructivo de borrado seguro de datos y formateo final de equipos (IN-TI-15)
- Procedimiento de revisión a la plataforma de tecnología de información (PR-TI-18)
- Procedimiento de Gestión de Servidores (PR-TI-17)
- Instructivo de preparación de un equipo de usuario. (IN-TI-14)
- Casos registrados para cambios en la instalación de software en la herramienta de mesa de servicios Aranda.
- Instructivo de administración del antivirus. (En construcción).</t>
  </si>
  <si>
    <t>Alteración de la configuración de los elementos usados para la prestación de servicios</t>
  </si>
  <si>
    <t>- Documento de matriz de responsabilidades (en construcción).
- Documento de políticas operativas TIC (en publicación)
- Registros automáticos (logs) del firewall.
- Procedimiento de Gestión de cambios (PR-TI-08).
- Formato Control de Cambios Tecnológicos (FO-TI-29).
- Formato Cambios presentados a la mesa de trabajo (FO-TI-33)
- Registros de cambios en Aranda.
- Instructivo Revisión de los Derechos de Acceso de los Usuarios.</t>
  </si>
  <si>
    <t>Corrupción de software o degradación de aplicaciones</t>
  </si>
  <si>
    <t>Daño a los equipos de cómputo de usuario y/o a los archivos contenidos en ellos</t>
  </si>
  <si>
    <t>1 Falta de instalación de actualizaciones o parches de seguridad para remediar debilidades conocidas de los programas de software.
2 Inserción de código malicioso en la red o en los equipos de usuario. Instalación y propagación de malware (virus informáticos).
3 Falta de información o conciencia respecto al uso de los recursos de tecnología asignados.
4 Daños a la información provocado por animales (insectos o roedores).
5 Susceptibilidad de daño en almacenamiento de medios.
6 Almacenamiento no protegido de datos.
7 Ubicación de archivos temporales en lugares con condiciones ambientales no apropiadas.
8 Almacenamiento no estructurado de datos y/o poca disponibilidad de datos respaldados.
9 No se han formalizado o no se aplican las condiciones para atender visitas en las oficinas
10 No se tiene control de los activos que se encuentran fuera de las instalaciones.</t>
  </si>
  <si>
    <t>- La información física (impresa) y en medios magnéticos extraíbles (cintas) que cumplen el ciclo de vida según las tablas de retención es enviada a custodia externa con proveedor certificado que ofrece controles ambientales y contra deterioro.
- Se cuenta con repositorios de almacenamiento centralizado que asignan cuotas a los procesos y áreas del Instituto, para que se consigne la información no estructurada (documentos de ofimática).
- Seguimiento a la gestión de los servicios de suministro contratados a través de la revisión de los informes mensuales entregados por los proveedores antes de autorizar los pagos de facturación.
- Acuerdos de trabajo con el proceso de gestión de recursos físicos.
- El acceso a las instalaciones de la STRT, al Centro de Cómputo Principal y a los centros de cableado, se encuentra restringido y controlado.
-  El acceso a la información y servicios institucionales debe hacerse mediante la autenticación de los usuarios en la red de datos en el Directorio Activo, en donde se cuenta con la política de gestión de contraseñas.
- Se han contemplado las condiciones de uso de los recursos de tecnología y se hace divulgación de dichas condiciones en conjunto con la OAC.
- Se ha formalizado el procedimiento de gestión de incidentes de seguridad de la información.</t>
  </si>
  <si>
    <t>- Procedimiento de revisión a la plataforma de tecnología de información (PR-TI-18).
- Instructivo de Uso de WSUS (IN-TI-17).
- Circular Interna 1 de 2016.
- Circular Interna 15 de 2016.
- Instructivo de uso adecuado de los recursos de TI (IN-TI-06).
- Instructivo de uso del antivirus  (En actualización).
- Procedimiento de Gestión Cambios (PR-TI-06)
- Instructivo de uso adecuado de los dispositivos de almacenamiento (IN-TI-05).
- Procedimiento de generación de copias de seguridad (PR-TI-11).
- Instructivo de preparación de un equipo de usuario. (IN-TI-14).
- Libro blanco de Teletrabajo IDU (GU-TH-01).
- Contrato de custodia externa.
- Instructivo de uso adecuado de las carpetas compartidas (en construcción)
- DU-TI-06 Políticas Operacionales de TIC para el IDU.</t>
  </si>
  <si>
    <t>Degradación de la calidad o legibilidad de la información almacenada</t>
  </si>
  <si>
    <t>- Algunas aplicaciones y servicios adicionan certificados digitales o algoritmos de cifrado de la información en las transacciones que se realizan a través de redes públicas.
- Se han contemplado las condiciones de uso de los recursos de tecnología y se hace divulgación de dichas condiciones en conjunto con la OAC.
- Se ha formalizado y se está promoviendo el uso del procedimiento de gestión de incidentes de seguridad de la información.</t>
  </si>
  <si>
    <t>Denegación de los servicios de TI</t>
  </si>
  <si>
    <t>Explotación de debilidad conocida sobre los componentes tecnológicos y los sistemas de seguridad perimetral</t>
  </si>
  <si>
    <t>1 Ausencia de mecanismos de monitoreo establecidos para las brechas en la seguridad.
2 Ataques de ingeniería social a los administradores de los sistemas de seguridad y de los componentes tecnológicos.
3 Errores en la aplicación y pruebas de liberación de actualizaciones de seguridad para aplicaciones.
4 Descarga no controlada de archivos o aplicaciones.
5 Uso de herramientas no autorizadas para revisión de la red o de los equipos de cómputo.
6 Ausencia o desconocimiento de la política de uso de los servicios de red.
7 Uso inapropiado de equipos de comunicaciones o de medios de procesamiento.
8 Falta de seguimiento a los dispositivos que conforman la seguridad del perímetro físico o lógico de la entidad.</t>
  </si>
  <si>
    <t>- Indisponibilidad y/o retrasos de los servicios
- Pérdida de la Disponibilidad
- Pérdida de la Integridad
- Denegación de los servicios de TI
- Incumplimiento de los acuerdos de atención de servicios en los términos pactados
- Multas o sanciones para el Instituto
(Integridad) 
- Lentitud en la respuesta de los servicios de red interna o externa</t>
  </si>
  <si>
    <t>- Para los servicios de tecnología se cuenta con documentación clara de los procedimientos que se requieren para atender los casos reportados y evaluar su debida gestión.
-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y otras herramientas.
- Adicionalmente se tiene el control de instalación de software que está restringido por el directorio activo y apoyado por la aplicación de antivirus.
-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t>
  </si>
  <si>
    <t>- Procedimiento de revisión a la plataforma de tecnología de información (PR-TI-18)
- Instructivo de Uso de WSUS  (IN-TI-17)
- Instructivo Solicitud de Soporte Técnico por Aranda USDK (IN-TI-02)
- Procedimiento de Gestión de Servicios de TI (PR-TI-06)
- Procedimiento de Gestión de Incidentes de seguridad de la información (PR-TI-22)
- Instructivo de Administración del Directorio Activo (IN-TI-07).
- Instructivo de protección de la información digital (IN-TI-08).
- Instructivo Uso adecuado de los recursos TI (IN-TI-06).
- Piezas de divulgación OAC.
- Instructivo de Administración del Directorio Activo (IN-TI-07).
- Documento Definición de Perfiles de navegación para Internet. (En construcción).
- Instructivo de uso del antivirus  (En construcción).
- Registros de tráfico de red en los dispositivos.</t>
  </si>
  <si>
    <t>Incumplimiento de los acuerdos de atención de servicios en los términos pactados</t>
  </si>
  <si>
    <t>Lentitud en la respuesta de los servicios de red interna o externa</t>
  </si>
  <si>
    <t>Mal uso de los servicios de correo electrónico</t>
  </si>
  <si>
    <t>- En acciones coordinadas con la OAC, se trabaja en la divulgación y toma de conciencia sobre conceptos de uso adecuado de los recursos de TI.
- Para protección de los recursos tecnológicos físicos, se dispone de pólizas de seguros que pretenden reponer el recurso perdido.
- Para la protección de la información contenida en los equipos se dispone del procedimiento de generación de copias y del instructivo de uso adecuado de los dispositivos de almacenamiento.
- La configuración de los equipos de usuario, queda restringida a perfiles de USUARIO, no se habilitan perfiles de ADMINISTRADOR LOCAL.
- Condiciones de validación aplicables a los "tele-trabajadores" en cuanto al manejo de los recursos asignados.
- El servicio de correo electrónico es prestado por un tercero, se realizaron sesiones de capacitación respecto al uso del servicio.
- Divulgación y toma de conciencia sobre conceptos de uso adecuado de los recursos de TI, incluyendo el correo electrónico.</t>
  </si>
  <si>
    <t>- Instructivo Uso del servicio de correo institucional (IN-TI-12).
- Procedimiento Bienestar Social y Desarrollo (PR-TH-118).
- Instructivo Acuerdo Ético Gente IDU (CA-TH-02).
- Instructivo de Administración del Directorio Activo (IN-TI-07).</t>
  </si>
  <si>
    <t>Manipulación de equipo de cómputo de usuario por familiar o tercero</t>
  </si>
  <si>
    <t>- Capacitación y sensibilización al personal de la mesa de servicios sobre el borrado seguro.
- Capacitación y sensibilización a toda la gente IDU sobre el uso de las carpetas compartidas.
- Se ha diseñado el Plan de continuidad de los servicios de TI.
- Actualización de los planes de contingencia e instructivos de recuperación.
- Diseño de Plan de Recuperación ante Desastres para los componentes de TI</t>
  </si>
  <si>
    <t>No remover todos los datos y/o aplicaciones de software cuando se devuelven los equipos</t>
  </si>
  <si>
    <t>Daño a los archivos digitales</t>
  </si>
  <si>
    <t>Pérdida o interrupción del servicio de aire acondicionado en el datacenter</t>
  </si>
  <si>
    <t xml:space="preserve">Se unificaron los riesgos R.TI.05 - R.TI.06 y R.TI.07 en un solo riesgo R.TI.05
Se unificaron los riesgos R.TI.09 - R.TI.10 - R.TI.16 y R.TI.19 en uno solo riesgo R.TI.07
Se unificaron los riesgos R.TI.11 - R.TI.12 - R.TI.13 y R.TI.14 en uno solo riesgo R.TI.08
Se revisan las causas, las consecuencias y los controles de cada uno de los riesgos y  se enfocan a los riesgos finales.
No se ha eliminado ningún riesgo.
</t>
  </si>
  <si>
    <t>Director Técnico</t>
  </si>
  <si>
    <t>Subdirector General (e)</t>
  </si>
  <si>
    <t>I.DO.01</t>
  </si>
  <si>
    <t>Resolución 34217 de 2015 de  Políticas de seguridad de la información.
(Mensajes correos electrónicos emitidos por el subsistema de gestión de la información)</t>
  </si>
  <si>
    <t>Acceso no autorizado a los sistemas de información o a los documentos por parte de personal de mantenimiento locativo, aseo o vigilancia o visitantes de la entidad</t>
  </si>
  <si>
    <t>I.DO.02</t>
  </si>
  <si>
    <t>I.DO.03</t>
  </si>
  <si>
    <t>No se puedan atender a tiempo los requerimientos de la ciudadanía o de los entes de control
Imposibilidad para atender los trámites y/o servicios ofrecidos a los ciudadanos.
(Disponibilidad + Integridad)
Fuga de información y/o uso indebido de datos institucionales o personales (Confidencialidad)</t>
  </si>
  <si>
    <t>I.DO.04</t>
  </si>
  <si>
    <t xml:space="preserve">Imposibilidad de uso de los equipos de cómputo, sistemas de información y/o aplicaciones institucionales
</t>
  </si>
  <si>
    <t>I.DO.05</t>
  </si>
  <si>
    <t>Incumplimiento legal (ley de protección de datos)
Reclamaciones de los titulares de los datos
Afectación al buen nombre de la entidad
Pérdida de confidencialidad de la información.
Pérdida de la integridad de la información.</t>
  </si>
  <si>
    <t>Resolución 34217 de 2015 de Políticas de seguridad de la información.
PR-DO-03 Procedimiento Organización Archivos de Gestión</t>
  </si>
  <si>
    <t>I.DO.06</t>
  </si>
  <si>
    <t>Degradación de la calidad o legibilidad de la información</t>
  </si>
  <si>
    <t>Daños a la información provocado por animales (insectos o roedores)</t>
  </si>
  <si>
    <t>Indisponibilidad y/o retrasos de los servicios.
(Disponibilidad)</t>
  </si>
  <si>
    <t>Fumigaciones constantes a las áreas de archivo</t>
  </si>
  <si>
    <t>Profesional Especializado 222-06. Cod. MF 437-STRF</t>
  </si>
  <si>
    <t>PR-DO-03 Procedimiento Organización Archivos de Gestión
Tabla de Retención Documental</t>
  </si>
  <si>
    <t>Ubicación de archivos temporales en lugares con condiciones ambientales no apropiadas.</t>
  </si>
  <si>
    <t>Transferencias documentales</t>
  </si>
  <si>
    <t>Tablas de retención documental desactualizadas o no aplicadas.</t>
  </si>
  <si>
    <t>Actualización de la Tabla de Retención Documental</t>
  </si>
  <si>
    <t>I.DO.07</t>
  </si>
  <si>
    <t>Violación a los derechos de propiedad intelectual y/o derechos de copiado</t>
  </si>
  <si>
    <t>Robo de un equipo de cómputo (fijo o portable) o de medios de almacenamiento o de elementos de comunicación.</t>
  </si>
  <si>
    <t>Multas o sanciones para el Instituto
(Integridad)</t>
  </si>
  <si>
    <t>Uso de anclajes para equipos de cómputo</t>
  </si>
  <si>
    <t>Ley 23 de 1982 - Dirección Nacional de Derecho de Autor</t>
  </si>
  <si>
    <t>Uso de documentos, artículos o publicaciones sin el debido referenciamiento al autor.</t>
  </si>
  <si>
    <t>Revisión de índices de plagio en los documentos a publicar</t>
  </si>
  <si>
    <t>Uso ilegal o no autorizado de software.</t>
  </si>
  <si>
    <t>Robo de software licenciado o aplicaciones adquiridas.</t>
  </si>
  <si>
    <t>DIRECTOR TÉCNICO 
ADMINISTRATIVO Y FINANCIERO (e)</t>
  </si>
  <si>
    <t>PROCESO DE GESTION FINANCIERA</t>
  </si>
  <si>
    <t>JUNIO 30 DE 2018</t>
  </si>
  <si>
    <t>STTR - STPC -  DTAF - SGGC</t>
  </si>
  <si>
    <t>RECAUDO, PAGO A TERCEROS, ADMINISTRACIÓN DE RECURSOS, PRESUPUESTO Y CONTABILIDAD</t>
  </si>
  <si>
    <t>I.GF.01</t>
  </si>
  <si>
    <t>Acceso a los sistemas de información o a los documentos para lectura, copia, modificación o sustracción por personas no autorizadas.</t>
  </si>
  <si>
    <t>Dirección Técnica Administrativa y Financiera, Subdirección Técnica de Tesorería y Recaudo, Subdirección Técnica de Presupuesto y Contabilidad</t>
  </si>
  <si>
    <t>Existe bloqueo automático de los computadores del área.
Campaña de divulgación de conceptos del SGSI por parte de GTIC del bloqueo de sesión</t>
  </si>
  <si>
    <t>Subdirector(a) Técnica de recursos Tecnológicos</t>
  </si>
  <si>
    <t xml:space="preserve">Mensajes de correo electrónico
Resolución 34217 de 2015 sobre el marco de políticas de Seguridad de la Información </t>
  </si>
  <si>
    <t>Campaña de divulgación de conceptos del SGSI por parte de GTIC de gestión de contraseñas
Manual políticas de seguridad de la información.</t>
  </si>
  <si>
    <t>Revisión y aplicación de la marcación de información, en la Gestión de Activos de Información</t>
  </si>
  <si>
    <t>Comunicaciones que permanecen activas por llamadas telefónicas y conversaciones en lugares públicos.</t>
  </si>
  <si>
    <t>I.GF.02</t>
  </si>
  <si>
    <t>Todos los servidores y contratistas del proceso de Gestión Financiera</t>
  </si>
  <si>
    <t>Información del proceso publicada en el SIG
Correos electrónicos de GTIC sobre el bloqueo de sesiones
Soporte de remisión de documentos por medios de sistemas de información de apoyo.</t>
  </si>
  <si>
    <t>Validación de entrega de la documentación enviada.</t>
  </si>
  <si>
    <t>I.GF.03</t>
  </si>
  <si>
    <t>Imposibilidad de uso de los recursos institucionales para la operación normal del proceso.</t>
  </si>
  <si>
    <t>Subdirector(a) General de Gestión Corporativa</t>
  </si>
  <si>
    <t>Plan de emergencias vigente.</t>
  </si>
  <si>
    <t>Definición de planes de contingencia para el proceso (En elaboración).</t>
  </si>
  <si>
    <t>I.GF.04</t>
  </si>
  <si>
    <t>Manual de protección de datos personales.</t>
  </si>
  <si>
    <t>MGTI17 Manual operativo para la protección de datos personales</t>
  </si>
  <si>
    <t>Gloria Patricia Castaño Echeverry</t>
  </si>
  <si>
    <t>Subdirectora General  de Gestión Corporativa ( E )</t>
  </si>
  <si>
    <t>Paula Tatiana Arenas Gonzalez</t>
  </si>
  <si>
    <t>Directora administrativa y Financiera (E )</t>
  </si>
  <si>
    <t>Subdirector Tecnico de Tesoreria y Recaudo</t>
  </si>
  <si>
    <t>Subdirector Tecnico de Presupuesto y Contabilidad</t>
  </si>
  <si>
    <t>pago WEB deceval y depositante directo Itau (CDT).</t>
  </si>
  <si>
    <t>Jefe de Oficina</t>
  </si>
  <si>
    <t>Gestión Social y Participación Ciudadana</t>
  </si>
  <si>
    <t>I.GS.01</t>
  </si>
  <si>
    <t xml:space="preserve">Sensibilización a los usuarios del proceso sobre bloqueo de sesión.
</t>
  </si>
  <si>
    <t>Listados Asistencia, Flash, Publicaciones de sensibilización</t>
  </si>
  <si>
    <t>Sensibilización a los usuarios del proceso sobre uso de las contraseñas.</t>
  </si>
  <si>
    <t>I.GS.02</t>
  </si>
  <si>
    <t>I.GS.03</t>
  </si>
  <si>
    <t>Alternativas de trabajo sin usar equipos de cómputo.</t>
  </si>
  <si>
    <t>Instructivo Sistema Bachue</t>
  </si>
  <si>
    <t>Alternativas de trabajo sin usar equipos de cómputo. Defiinción de planes de contingencia para el proceso.</t>
  </si>
  <si>
    <t>I.GS.04</t>
  </si>
  <si>
    <t>Aplicación del Manual para la protección de datos personales</t>
  </si>
  <si>
    <t>Manual Protección de Datos personales</t>
  </si>
  <si>
    <t>Sensibilización manejo de datos personales</t>
  </si>
  <si>
    <t>Listados físicos archivados o destruidos</t>
  </si>
  <si>
    <t>12
ALTO</t>
  </si>
  <si>
    <t>OAP - OCD - OCI</t>
  </si>
  <si>
    <t>OBSERVACIONES ACTUALIZACIÓN JULIO 2018</t>
  </si>
  <si>
    <t>1. AUDITORÍA INTERNA OCI
2. LABOR DISCIPLINARIA OCD
3. AUTOEVALUACIÓN OAP</t>
  </si>
  <si>
    <t>I.EC.01</t>
  </si>
  <si>
    <t>Jefe STRT</t>
  </si>
  <si>
    <t>1. No bloquear la sesión de usuario cuando se abandona la estación de trabajo.</t>
  </si>
  <si>
    <t>1. Fuga de información y/o uso indebido de datos institucionales (Confidencialidad)
2. Divulgación de información a terceras partes o a personal no autorizado 
(Confidencialidad)
3. Modificación de resultados de proceso (Informes de auditoría)
(Integridad)</t>
  </si>
  <si>
    <t xml:space="preserve">1. Aplicación del control contenido en el  INTI06 USO ADECUADO DE LOS RECURSOS DE TI.
2. Replicar, al interior de las áreas que gestionan el proceso, las actividades de divulgación sobre el Sistema de Gestión Seguridad de la Información que se comunican a través de los canales internos del IDU. </t>
  </si>
  <si>
    <t>1. Líderes del proceso
2. Líderes del proceso</t>
  </si>
  <si>
    <t>1. Resolución IDU 34217 de 2015
Adopción de Marco de Políticas de Control para Seguridad de la Información.
2. Declaración de aplicabilidad.
3. Circular 01 de 2016 Uso de la información.
4. Documentos específicos descritos en el control.</t>
  </si>
  <si>
    <t>Se realizó la valoración y calificación de controles conjuntamente entre OCD y OCI.</t>
  </si>
  <si>
    <t>2. Mal uso de las contraseñas.</t>
  </si>
  <si>
    <t>3. Por aplicación de ingeniería social. (manipulación de las personas para obtener información)</t>
  </si>
  <si>
    <t xml:space="preserve">1. Plan de acción SGSI, piezas de información en medios virtuales.
2. Replicar, al interior de las áreas que gestionan el proceso, las actividades de divulgación sobre el Sistema de Gestión Seguridad de la Información que se comunican a través de los canales internos del IDU. </t>
  </si>
  <si>
    <t>1. Jefe STRT
2. Líderes del proceso</t>
  </si>
  <si>
    <t>4. Canales de comunicaciones que permanecen activos al completar las transmisiones a través de las redes.</t>
  </si>
  <si>
    <t>5. Inadecuada eliminación o reciclaje de medios de almacenamiento o procesamiento y/o documentos en medio físico.</t>
  </si>
  <si>
    <t xml:space="preserve">1. Aplicación del control contenido en el  INTI15 BORRADO SEGURO FORMATEO FINAL EQUIPOS V1.0. en el que se contempla los medios extraíbles.
2. Replicar, al interior de las áreas que gestionan el proceso, las actividades de divulgación sobre el Sistema de Gestión Seguridad de la Información que se comunican a través de los canales internos del IDU. </t>
  </si>
  <si>
    <t>6. Acceso no autorizado a los sistemas de información o a los documentos por parte de personal no autorizado</t>
  </si>
  <si>
    <t xml:space="preserve">1. Aplicación del control contenido en el  INTI06 USO ADECUADO DE LOS RECURSOS DE TI.
2. Control centralizado para acceso a la red de datos por Directorio Activo, con asignación de roles en los computadores personales
3. Replicar, al interior de las áreas que gestionan el proceso, las actividades de divulgación sobre el Sistema de Gestión Seguridad de la Información que se comunican a través de los canales internos del IDU. </t>
  </si>
  <si>
    <t>1 y 3. Líderes del proceso
2. Jefe STRT</t>
  </si>
  <si>
    <t>7. Hurto o pérdida de equipos o medios extraíbles o sus componentes</t>
  </si>
  <si>
    <t xml:space="preserve">1. Aplicación del control contenido en el  MGRF03 MANUAL SEGURIDAD Y VIGILANCIA.
2. Replicar, al interior de las áreas que gestionan el proceso, las actividades de divulgación sobre el Sistema de Gestión Seguridad de la Información que se comunican a través de los canales internos del IDU. </t>
  </si>
  <si>
    <t>8. Visitantes desatendidos en las instalaciones de la entidad.</t>
  </si>
  <si>
    <t>1. Jefe STRF (Vigilancia)
2. Líderes del proceso</t>
  </si>
  <si>
    <t>I.EC.02</t>
  </si>
  <si>
    <t xml:space="preserve">1. No recolección de los documentos que se han enviado a impresión o escaneado. </t>
  </si>
  <si>
    <t>1. Fuga de información y/o uso indebido de datos institucionales (Confidencialidad)
2. Modificación de resultados de proceso (Informes de auditoría)</t>
  </si>
  <si>
    <t xml:space="preserve">1. Replicar, al interior de las áreas que gestionan el proceso, las actividades de divulgación sobre el Sistema de Gestión Seguridad de la Información que se comunican a través de los canales internos del IDU. </t>
  </si>
  <si>
    <t>1. Líderes del proceso</t>
  </si>
  <si>
    <t>2. Disposición de documentos de oficina en sitios no adecuados para su almacenamiento y control.</t>
  </si>
  <si>
    <t xml:space="preserve">1. Circular 18 de 2017 - Directrices en materia de orden  y aseo.
2. Política de escritorio limpio.
3. Mail Comunicaciones 23 de marzo de 2017, 11:27 - Protege la información física.
4. Replicar, al interior de las áreas que gestionan el proceso, las actividades de divulgación sobre el Sistema de Gestión Seguridad de la Información que se comunican a través de los canales internos del IDU. </t>
  </si>
  <si>
    <t>1, 2, 3, 4  Líderes del proceso</t>
  </si>
  <si>
    <t>3. Acceso a los sistemas operativos o a las aplicaciones por "puertas traseras" no controladas.</t>
  </si>
  <si>
    <t>1. Control centralizado para acceso a la red de datos por Directorio Activo, con asignación de roles en los computadores personales
2. Antivirus institucional Bitdefender, módulos cambios de procesos, control de acceso web, protección de datos, Antiphishing, control de dispositivos.
3. Replicar, al interior de las áreas que gestionan el proceso, las actividades de divulgación sobre el Sistema de Gestión Seguridad de la Información que se comunican a través de los canales internos del IDU.</t>
  </si>
  <si>
    <t>1, 2, Jefe STRT
3. Lideres del proceso</t>
  </si>
  <si>
    <t>4. Uso de software ilegal o malicioso.</t>
  </si>
  <si>
    <t xml:space="preserve">1. Aplicación del control FO-TI-05 COMPROMISO SOBRE EL USO DE RECURSOS DE TECNOLOGÍA.
2. Antivirus institucional Bitdefender, módulos cambios de procesos, control de acceso web, protección de datos, Antiphishing, control de dispositivos.
3. Replicar, al interior de las áreas que gestionan el proceso, las actividades de divulgación sobre el Sistema de Gestión Seguridad de la Información que se comunican a través de los canales internos del IDU. </t>
  </si>
  <si>
    <t>I.EC.03</t>
  </si>
  <si>
    <t>1. Manejo inadecuado de los datos o información por parte de los usuarios responsables.</t>
  </si>
  <si>
    <t>1. No se puedan atender a tiempo los requerimientos de la ciudadanía o de los entes de control
2. Afectación en la producción de los productos de proceso.
(Disponibilidad + Integridad)
3. Investigación de organismos de control</t>
  </si>
  <si>
    <t xml:space="preserve">1. Aplicación del control FO-TI-05 COMPROMISO SOBRE EL USO DE RECURSOS DE TECNOLOGÍA.
2. Circular 01 de 2016 - Uso de la información.
3. Replicar, al interior de las áreas que gestionan el proceso, las actividades de divulgación sobre el Sistema de Gestión Seguridad de la Información que se comunican a través de los canales internos del IDU. </t>
  </si>
  <si>
    <t>1, 2, 3. Lideres del proceso</t>
  </si>
  <si>
    <t>1. Resolución IDU 34217 de 2015
Adopción de Marco de Políticas de Control para Seguridad de la Información
2. Declaración de aplicabilidad.
3. Circular 01 de 2016 Uso de la información.
4. Documentos específicos descritos en el control</t>
  </si>
  <si>
    <t>2. Manipulación por parte de terceros no autorizados de equipos o de programas de cómputo o datos (físico o lógicos).</t>
  </si>
  <si>
    <t>1 Lideres del proceso</t>
  </si>
  <si>
    <t>3. Espionaje dirigido a personal directivo o técnico.</t>
  </si>
  <si>
    <t xml:space="preserve">1. Aplicación, en lo que corresponda, de los controles establecidos en PR-TI-06 GESTIÓN DE SERVICIOS DE TECNOLOGÍAS DE LA INFORMACIÓN - 1.1.4 TÉRMINOS Y DEFINICIONES.
2. Aplicación, en lo que corresponda, de los controles establecidos en DU-TI-01 CATÁLOGO DE SERVICIOS DE TECNOLOGÍAS DE LA INFORMACIÓN Y LA COMUNICACIÓN.
3. Aplicación, en lo que corresponda, de que el sistema ARANDA cuente con un módulo de control remoto, el que solicita la autorización del usuario para la conexión, adicional el sistema deja un log de las conexiones realizadas.
4. Replicar, al interior de las áreas que gestionan el proceso, las actividades de divulgación sobre el Sistema de Gestión Seguridad de la Información que se comunican a través de los canales internos del IDU. </t>
  </si>
  <si>
    <t>1, 2, 3. 
Jefe STRT
4. Lideres del proceso</t>
  </si>
  <si>
    <t>4. Insuficiencia de la capacidad de equipos de respaldo para copias de seguridad en relación con el volumen de la información a respaldar</t>
  </si>
  <si>
    <t xml:space="preserve">1. Aplicación, en lo pertinente, de los controles establecidos en PRTI16 GESTIÓN DE CAPACIDAD Y DISPONIBILIDAD.
2. Aplicación, en lo pertinente, de los controles establecidos en PRTI11 GENERACIÓN DE COPIAS DE SEGURIDAD.
3. Aplicación, en lo pertinente, de los controles establecidos en FOTI30 CONTROL DE CAPACIDAD DE LOS RECURSOS DE TI.
4. Replicar, al interior de las áreas que gestionan el proceso, las actividades de divulgación sobre el Sistema de Gestión Seguridad de la Información que se comunican a través de los canales internos del IDU. </t>
  </si>
  <si>
    <t>5. Interceptación total o parcial de datos (físicos o lógicos).</t>
  </si>
  <si>
    <t xml:space="preserve">1. Antivirus institucional Bitdefender, módulos cambios de procesos, control de acceso web, protección de datos, Antiphishing, control de dispositivos
2. Equipos FIREWALL para la seguridad de la red de datos de la entidad.
3. Replicar, al interior de las áreas que gestionan el proceso, las actividades de divulgación sobre el Sistema de Gestión Seguridad de la Información que se comunican a través de los canales internos del IDU. </t>
  </si>
  <si>
    <t>1, 2
Jefe STRT
3. Lideres del proceso</t>
  </si>
  <si>
    <t>6. Inadecuada y/o inoportuna atención de incidentes de seguridad de la información</t>
  </si>
  <si>
    <t xml:space="preserve">1. Aplicación, en lo que corresponda al proceso, de los controles establecidos en PR-TI-22 Gestión de incidentes de seguridad de la información.
2. Aplicación, en lo que corresponda al proceso, de los controles establecidos en FOTI28 CONDICIONES PARA VALIDACIÓN DE EVENTOS DE SEGURIDAD DE LA INFORMACION.
3. Replicar, al interior de las áreas que gestionan el proceso, las actividades de divulgación sobre el Sistema de Gestión Seguridad de la Información que se comunican a través de los canales internos del IDU. </t>
  </si>
  <si>
    <t>I.EC.04</t>
  </si>
  <si>
    <t>1. Por eventos naturales como sismo, tifón, vendaval, o fenómeno meteorológico.</t>
  </si>
  <si>
    <t>1. Afectación en la producción de los productos de proceso.
(Disponibilidad)
2. No poder transmitir información a entes externos por falla en sistemas internos
(Disponibilidad)
3. Posibles sanciones por parte de los organismos de control</t>
  </si>
  <si>
    <t xml:space="preserve">1. Aplicar lo establecido en el documento  DU-TH-02 "Procedimientos operativos normalizados para la preparación, prevención y respuesta ante emergencias — PONS" sobre comportamientos y reportes en relación con la causa identificada.
2. Replicar, al interior de las áreas que gestionan el proceso, las actividades de divulgación sobre el Sistema de Gestión Seguridad de la Información que se comunican a través de los canales internos del IDU. </t>
  </si>
  <si>
    <t>1
Jefe STRH
2. Lideres del proceso</t>
  </si>
  <si>
    <t>1. Resolución IDU 34217 de 2015
Adopción de Marco de Políticas de Control para Seguridad de la Información.
2. Declaración de aplicabilidad.
3. Circular 01 de 2016 Uso de la información.
4. DU-TH-02 "Procedimientos operativos normalizados para la preparación, prevención y respuesta ante emergencias — PONS"
4. Documentos específicos descritos en el control</t>
  </si>
  <si>
    <t>2. Pérdida o desabastecimiento de energía eléctrica regulada.</t>
  </si>
  <si>
    <t xml:space="preserve">1. Aplicación, en lo que corresponda al proceso, de los controles establecidos en Objetivo de Control A.11.2.2 Servicios de suministro (Declaración de Aplicabilidad).
2. Aplicación, en lo que corresponda al proceso, de los controles establecidos en Memorando 20155260339143 de Gestión de Recursos Físicos respecto al SGSI.
3. Replicar, al interior de las áreas que gestionan el proceso, las actividades de divulgación sobre el Sistema de Gestión Seguridad de la Información que se comunican a través de los canales internos del IDU. </t>
  </si>
  <si>
    <t>1, 2
Jefe STRH
2. Lideres del proceso</t>
  </si>
  <si>
    <t>3. Por hurto de equipos o sus componentes.</t>
  </si>
  <si>
    <t xml:space="preserve">1. Aplicación, en lo que corresponda al proceso, de los controles establecidos en Manual de Seguridad Física.
2. Aplicación, en lo que corresponda al proceso, de los controles establecidos en Copias de respaldo.
3. Replicar, al interior de las áreas que gestionan el proceso, las actividades de divulgación sobre el Sistema de Gestión Seguridad de la Información que se comunican a través de los canales internos del IDU. </t>
  </si>
  <si>
    <t>1. Jefe STRF
2. Jefe STRT
3. Lideres del proceso</t>
  </si>
  <si>
    <t>4. Por falla en el suministro de internet.</t>
  </si>
  <si>
    <t xml:space="preserve">1. Canal Principal Contrato IDU-938-2017.
2. Canal alterno CCE-20089-2017.
3. Replicar, al interior de las áreas que gestionan el proceso, las actividades de divulgación sobre el Sistema de Gestión Seguridad de la Información que se comunican a través de los canales internos del IDU. </t>
  </si>
  <si>
    <t>1 y 2 Jefe STRF
3. Lideres del proceso</t>
  </si>
  <si>
    <t>Se corrigió la descripción del control "2. Canal alterno CCE-2089-2017", por "2. Canal alterno CCE-20089-2017" puesto que el número del Acuerdo Marco estaba equivocado (faltaba un 0).
Se corrigió la descripción del control "4. Canal Principal Contrato IDU-938-2018", por "Canal Principal Contrato IDU-938-2017" puesto que el año del contrato estaba equivocado.</t>
  </si>
  <si>
    <t>5. Daños accidentales en el edificio o áreas críticas.</t>
  </si>
  <si>
    <t>1. Aplicación, en lo que corresponda al proceso, de los controles establecidos en el procedimiento PRTI20 GESTION DE CONTINUIDAD D SERVICIOS DE TI.
2. Aplicación, en lo que corresponda al proceso, de las acciones que dispongan las Subdirecciones de Recursos Físicos y de Recursos Tecnológicos cuando se materialice la causa identificada.</t>
  </si>
  <si>
    <t>1 y 2. Jefe STRT
2. Jefe STRF</t>
  </si>
  <si>
    <t>Se remplazó el control"1. Aplicación, en lo que corresponda al proceso, de los controles establecidos en Plan de Continuidad Proceso de Recursos Físicos" por los dos controles mencionados, toda vez que no existe un  Plan de Continuidad  en el proceso de Recursos Físicos.</t>
  </si>
  <si>
    <t>I.EC.05</t>
  </si>
  <si>
    <t>1. Ausencia o deficiencia en los procedimientos de manejo de la información personal.</t>
  </si>
  <si>
    <t xml:space="preserve">1. Incumplimiento legal (ley de protección de datos)
2. Reclamaciones de los titulares de los datos
3. Afectación al buen nombre de la entidad
4. Pérdida de confidencialidad de la información.
5. Pérdida de la integridad de la información.
</t>
  </si>
  <si>
    <t xml:space="preserve">1. Aplicación, en lo que corresponda al proceso, de los controles establecidos en FO-TI-05 COMPROMISO SOBRE EL USO DE RECURSOS DE TECNOLOGÍA.
2. Procedimiento auditoría incluye manejo ético y confidencialidad.
3. Aplicación, en lo que corresponda al proceso, de los controles establecidos en MG TI17 Manual Operativo para la protección de datos personales.
4. Replicar, al interior de las áreas que gestionan el proceso, las actividades de divulgación sobre el Sistema de Gestión Seguridad de la Información que se comunican a través de los canales internos del IDU. </t>
  </si>
  <si>
    <t>1. Lideres del proceso 
2. Jefe OCI
3. Lideres del proceso
4. Lideres del proceso</t>
  </si>
  <si>
    <t>1. Resolución IDU 34217 de 2015
Adopción de Marco de Políticas de Control para Seguridad de la Información.
2. Declaración de aplicabilidad.
3. Circular 01 de 2016 Uso de la información.
4. Suscripción de Formato de declaración de confidencialidad y no conflicto de intereses por parte de los auditores internos.
5. Documentos específicos descritos en el control</t>
  </si>
  <si>
    <t>Se eliminó el control "2. Aplicación, en lo que corresponda al proceso, de los controles establecidos en Manual Operativo para la protección de datos personales" puesto que era el mismo que estaba identificado como cntrol "4. Aplicación, en lo que corresponda al proceso, de los controles establecidos en MG TI17 Manual Operativo para la protección de datos personales". Se renumeran, quedando, este último, como control # 3.
Se realizó la valoración y calificación de controles conjuntamente entre OCD y OCI.</t>
  </si>
  <si>
    <t>2. Desconocimiento de parte de las personas que manejan la información..</t>
  </si>
  <si>
    <t xml:space="preserve">1. Inducción y reinducción institucional en temas de seguridad de la Información.
2. Replicar, al interior de las áreas que gestionan el proceso, las actividades de divulgación sobre el Sistema de Gestión Seguridad de la Información que se comunican a través de los canales internos del IDU. </t>
  </si>
  <si>
    <t>1. Jefe STRT
2. Lideres del proceso</t>
  </si>
  <si>
    <t>1. Instructivo INTH06 Inducción Reinducción Entrenamiento Puesto de Trabajo
2. DU-TI-05 Declaración de aplicabilidad para seguridad de la información IDU.</t>
  </si>
  <si>
    <t>3. Omisión intencional de los controles para el manejo de la información.</t>
  </si>
  <si>
    <t xml:space="preserve">1. Procedimiento auditoría incluye manejo ético y confidencialidad.
2. Aplicación de los controles generales y específicos establecidos en la matriz de riesgos corrupción del proceso.
3. Replicar, al interior de las áreas que gestionan el proceso, las actividades de divulgación sobre el Sistema de Gestión Seguridad de la Información que se comunican a través de los canales internos del IDU. </t>
  </si>
  <si>
    <t>1. Jefe OCI
2 y 3 Lideres del proceso</t>
  </si>
  <si>
    <t>1. Suscripción de Formato de declaración de confidencialidad y no conflicto de intereses por parte de los auditores internos.
2. DU-TI-05 Declaración de aplicabilidad para seguridad de la información IDU.</t>
  </si>
  <si>
    <t>4. Inadecuada gestión de los archivos físicos.</t>
  </si>
  <si>
    <t>1. Aplicación, en lo que corresponda al proceso, de los controles establecidos en el Manual de archivo y correspondencia.
2. Aplicación, en lo que corresponda al proceso, de los controles establecidos en Circular 18 de 2017 - Directrices en materia de orden  y aseo.
3. Replicar, al interior de las áreas que gestionan el proceso, las actividades de divulgación sobre el Sistema de Gestión Seguridad de la Información que se comunican a través de los canales internos del IDU.</t>
  </si>
  <si>
    <t>1. Lideres del proceso.
2. Lideres del proceso
3. Lideres del proceso</t>
  </si>
  <si>
    <t>1. Manual de Gestión Documental.
2. Circular 18 de 2017 - Directrices en materia de orden  y aseo.
3. DU-TI-05 Declaración de aplicabilidad para seguridad de la información IDU.</t>
  </si>
  <si>
    <t>5. Presión o coacción de terceras partes para hacer uso indebido de datos personales</t>
  </si>
  <si>
    <t>JEFE OFICINA DE CONTROL INTERNO</t>
  </si>
  <si>
    <t>MODIFICACIONES</t>
  </si>
  <si>
    <t>Para la Versión 12/06/2017: De acuerdo con los análisis realizados por los delegados de la Oficina de Control Interno y de la Oficina Asesora de Planeación se identificó un nuevo riesgo asociado a la actividad y producto de Modelo Estándar de Control Interno Autoevaluación Institucional que realiza la Oficina Asesora de Planeación, lo cual no había sido analizado en los procesos de revisión  y actualización de riesgos anteriores. 
El nuevo riesgo identificado se ha registrado con el código R.EC.10, y se ha descrito como "No contar con una adecuada metodología de autoevaluación de control".
2. El riesgo R.EC. 06 se fusionó con el R.EC. 04, el cual fue ajustado en su descripción para incluir lo contenido  en la versión anterior del R.EC. 06. en relación con la insuficiencia de recursos para realizar las evaluaciones por parte de la Oficina de Control Interno.</t>
  </si>
  <si>
    <t>Planeación Estratégica</t>
  </si>
  <si>
    <t xml:space="preserve">Innovación y Gestión
 del Conocimiento </t>
  </si>
  <si>
    <t xml:space="preserve">Gestión Social y 
Participación Ciudadana </t>
  </si>
  <si>
    <t xml:space="preserve">Gestión Interinstitucional </t>
  </si>
  <si>
    <t xml:space="preserve">Gestión Integral de
Proyectos </t>
  </si>
  <si>
    <t xml:space="preserve">Gestión de la  Valorización
 y Financiación </t>
  </si>
  <si>
    <t xml:space="preserve">Diseño de Proyectos </t>
  </si>
  <si>
    <t xml:space="preserve">Ejecución de Obras </t>
  </si>
  <si>
    <t xml:space="preserve">Gestión Contractual </t>
  </si>
  <si>
    <t>Gestión Legal</t>
  </si>
  <si>
    <t xml:space="preserve">Gestión Ambiental, 
Calidad y SST </t>
  </si>
  <si>
    <t>Gestión de Recursos 
Físicos</t>
  </si>
  <si>
    <t xml:space="preserve">Gestión del Talento
Humano </t>
  </si>
  <si>
    <t xml:space="preserve">Tecnologías de Información y 
Comunicación </t>
  </si>
  <si>
    <t xml:space="preserve">Gestión Documental </t>
  </si>
  <si>
    <t xml:space="preserve">Gestión Financiera </t>
  </si>
  <si>
    <t xml:space="preserve">Evaluación y Control </t>
  </si>
  <si>
    <t xml:space="preserve">Mejoramiento Continuo </t>
  </si>
  <si>
    <t xml:space="preserve">Factibilidad de Proyectos </t>
  </si>
  <si>
    <t>TRATAMIENTO DEL RIESGO
Descripción del Control
(cuál, cómo, cuándo)</t>
  </si>
  <si>
    <t>EL riesgo R.GC.06 de declaratoria se elimina ya que se considera como el efecto de los riesgos de Deficiencia en los pliegos y de errores en la evaluación (causasa consideradas en el riesgo RGC06)
Teniendo en cuenta las observaciones realizadas por la OCI y una vez realizado el análisis respectivo, se considera que el riesgo RGC07 Errores en la Evaluación, es una consecuencia de los otros riesgos por tal razón se debe eliminar.
Adicionalmente, se ajusta las descripción de control de todos los riesgos</t>
  </si>
  <si>
    <t xml:space="preserve">Programación y Seguimiento de Inversión </t>
  </si>
  <si>
    <t>R.PE.05</t>
  </si>
  <si>
    <t>Que haya diligenciamiento incompleto o incorrecto del módulo Validación POAI-SIAC</t>
  </si>
  <si>
    <t>1. Inconsistencias en el registro de la información por parte del ordenador del gasto.</t>
  </si>
  <si>
    <t>1.1. Mayor tiempo para ejecución del presupuesto, lo que genera aumento en las reservas presupuestales y baja ejecución por mes en los indicadores de las áreas.
1.2. No cumplimiento de la resolución aprobada para tal fin, conllevando a posibles observaciones por parte de la Contraloría</t>
  </si>
  <si>
    <t>1. Aplicabilidad del procedimiento Aprobación de validación POAI, en donde se revisa por parte de la OAP la validación POAI, la información registrada en dicha validación debe se consistente tanto financiera como físicamente (metas).</t>
  </si>
  <si>
    <t>PROFESIONAL - CONTRATISTA</t>
  </si>
  <si>
    <t>* Reporte Aplicativo POAI
* Procedimiento Aprobación y validación POAI</t>
  </si>
  <si>
    <t>I.VF.01</t>
  </si>
  <si>
    <t>I.VF.04</t>
  </si>
  <si>
    <t>Atención al contribuyente</t>
  </si>
  <si>
    <t>RVF.11</t>
  </si>
  <si>
    <t xml:space="preserve">Que se expidan Certificados de estado de cuenta para trámite notarial (paz y salvo) con deuda y que el contribuyente realice transferencia del inmueble.
</t>
  </si>
  <si>
    <t>Subdirector STOP, Subdirector STRT</t>
  </si>
  <si>
    <t xml:space="preserve">Desactualización de la base de datos que proporciona la UEACD.
Información de predios que cuenten con más de un ID (CHIP IDU, CHIP CASTASTRAL)
No socializar la información de actualización de procedimientos, cambios en el sistema y lineamientos.
No se analice el estado del predio correctamente para la expedicón del Certificado de Estado de Cuenta para Trámite Notarial (Paz y Salvo)
</t>
  </si>
  <si>
    <t>1. Reclamaciones en contra de la Entidad.
2. Reprocesos
3. Sanciones disciplinarias a los funcionarios responsables.</t>
  </si>
  <si>
    <t xml:space="preserve">1. Se realiza una verificación manual al SIIC (Sistema Integrado de información Catastral) y VUR (Ventanilla Única de Registro).
Y se realizar la actualización del registro asignando un CHIP IDU.
2. Verificación en las bases de datos Valora y Valoricemos, utilizando el CHIP IDU o el CHIP CATASTRAL
3. Retroalimentación  al  equipo responsable de la expedición de Paz y Salvos sobre los procedimientos y soporte técnico para mejorar la atención al contribuyente 
4. Revisión periodica por muestras aleatorias al proceso de expedición de paz y salvos realizado por STOP.
</t>
  </si>
  <si>
    <t xml:space="preserve"> Subdirector STOP </t>
  </si>
  <si>
    <t>Oficios Orfeo,  aplicativos SIIC y VUR, Aplicativo Valoricemos
Aplicativos Valora y Valoricemos.
Planillas de asistencia, actas y correo institucional.</t>
  </si>
  <si>
    <t>Liquidación</t>
  </si>
  <si>
    <t>R.VF.04</t>
  </si>
  <si>
    <t>Que los predios incluidos en el proceso de asignación y liquidación tengan inconsistencias catastrales</t>
  </si>
  <si>
    <t>Subdirector STOP</t>
  </si>
  <si>
    <t>Inconsistencia en la estructura y contenido de datos de la información suministrada por otras entidades. relacionada con la veracidad del dato.
Desactualización de documentos técnicos o manual de procesos y procedimientos.
Implementación inadecuada del proceso de control de calidad de la información.
Insuficiente generación de escenarios de liquidación o pre liquidaciones, que permitan sensibilizar el valor de la contribución de valorización.
Error en la identificación de los atributos y factores de liquidación, por Información incompleta en las bases de datos respecto a dirección del predio, dirección de correspondencia, factores y/o atributos gravables y nombre del propietario.</t>
  </si>
  <si>
    <t xml:space="preserve">1. Llamados de atención o apertura de investigaciones por parte de los entes de control sobre el accionar del Instituto de Desarrollo Urbano.
2. Desprestigio de la imagen institucional.
3. Aumento en la tasa promedio de las </t>
  </si>
  <si>
    <t xml:space="preserve">1.La STOP revisa que se cumplan los estándares mínimos de aceptación.
2. La revisión de la consistencia de la información se realiza sobre predios con características especiales, (grandes contribuyentes), antes del proceso de liquidación. (Estudios técnicos de casos especiales)
3. Aplicación de la memoría técnica, del Acuerdo correspondiente.
Manual de la contribución de valorización.
4. Realizar el control de calidad a la completitud de los datos que se utilizan en el proceso de liquidación y se realiza control de calidad por muestreo aleatorio simple o estratificado.
5. Se analizan los picos existentes en el valor de la contribución pre liquidada o liquidada, para identificar los casos atípicos o especiales.
6. Verificación de la información predial y del propietario frente a la información que reporta el VUR y UEACD (Catastro).
</t>
  </si>
  <si>
    <t xml:space="preserve"> Director DTAV , Subdirector STOP</t>
  </si>
  <si>
    <t xml:space="preserve">Oficio de solicitud, en el cual se establece el protocolo .
Manuales y procedimientos para la gestión de estudios técnicos.
Manual MG-IDU-015
Memoría Técnica del Acuerdo correspondiente
Solicitudes de control de calidad generadas en el sistema de valoricemos.
En el sistema de información valoricemos.
Aplicativo VUR,  oficio por parte del contribuyente, aplicativo valoricemos. Oficios Orfeo,  aplicativos SIIC </t>
  </si>
  <si>
    <t>Elaborar insumos técnicos, jurídicos y sociales. 
Realizar la adquisición predial.
Realizar el acompañamiento social de la población.
Realizar viabilidad predial.</t>
  </si>
  <si>
    <t>R.GP.08</t>
  </si>
  <si>
    <t>Perdida de los expedientes de los procesos de Gestión Predial  a cargo de la DTDP</t>
  </si>
  <si>
    <t>1.  Manejo inadecuado del expediente
2. Capacidad insuficiente de almacenamiento para expedientes
3. Debilidades en el control y seguimiento a los Expedientes</t>
  </si>
  <si>
    <t xml:space="preserve">1. Se pueden presentar suplantaciones
2. Pérdida de información y recuperación de expedientes
3. No  contestar  en tiempo los  requerimientos a los Entes de Control por no contar con el expediente original
4. Demoras en la entrega del predio por posibles pérdidas de la documentación al estar al alcance del público
</t>
  </si>
  <si>
    <t>1. Implementación de la Carpeta Única Consulta DTDP y digitalización de la información y cargue de la misma en los  aplicativos  y sistemas de la entidad.
2. Trasferencia de expedientes inactivos al archivo central.
3. Implementación de planillas para el control préstamos de Expedientes.
4. Adecuación de las instalaciones para brindar una mayor seguridad al archivo y acceso restringuido al área de archivo.</t>
  </si>
  <si>
    <t>COMPONENTE SISTEMAS DE INFORMACIÓN
COMPONENTE ADMINISTRATIVO</t>
  </si>
  <si>
    <t>1.Expediente.
2. Aplicativos de la entidad
3. Formato de Trasferencia de Archivos 
4. Orden de pedido de elementos de consumo 
5. Registro de entrega de expedientes</t>
  </si>
  <si>
    <t>Recibo de obra y liquidación</t>
  </si>
  <si>
    <t>R.G.CI.10</t>
  </si>
  <si>
    <t>Que se pierda la documentación e información del contrato (gestión documental del contrato)</t>
  </si>
  <si>
    <t>1. Gestión documental inadecuada por parte del equipo de la supervisión.
2. Cambios de supervisión sin la adecuada entrega de la documentación del contrato.</t>
  </si>
  <si>
    <t>* Atrasos en la liquidación del contrato
* Investigaciones por parte de los entes de control
* Falta de soportes para responder requerimientos  relacionados con el contrato</t>
  </si>
  <si>
    <t>1. A cada contrato se asigna un supervisor, sin embargo no siempre éste permanece hasta la liquidación del mismo, caso en el cual  se suscribe el Acta de Cambio de Supervisor y se debe acompañar de un informe del supervisor saliente con destino al supervisor entrante, en el que se describa el estado del contrato. (Contratos en ejecución y contratos en liquidación).</t>
  </si>
  <si>
    <t>La interventoría 
Equipo de apoyo a la supervición</t>
  </si>
  <si>
    <t>Memorando de asignación de supervisor
Formato  de Acta para cambio de supervisor</t>
  </si>
  <si>
    <t>2
INFERIOR</t>
  </si>
  <si>
    <t xml:space="preserve">3.Que las información de los contratos no sea incluida en las herramientas tecnológicas </t>
  </si>
  <si>
    <t>2. La STRT realiza anualmente un plan,  orientado  a  brindar  un adecuado soporte de los sistemas y herramientas tecnológicas a ser utilizadas.
3. La documentación de los actuales contratos se  digitaliza e incorpora en el respectivo expediente
4. Con base en la información procedente de las interventorías, que suministran las áreas operativas involucradas , la DTM  actualiza la información de los contratos en el aplicativo SIAC.
5. El contratista y la interventoría tienen la obligación de conservar y salvaguardar la información del contrato</t>
  </si>
  <si>
    <t>Políticas y acciones implementadas  por la STRT
Informes de Interventoría</t>
  </si>
  <si>
    <t>R.IC.01</t>
  </si>
  <si>
    <t>Información desactualizada de los sistemas asociados al proceso</t>
  </si>
  <si>
    <t xml:space="preserve">1. Insuficiencia de recursos (económicos, humanos, tecnológicos,  y físicos) </t>
  </si>
  <si>
    <t>1. No cumplimiento de las metas asociadas al proceso.
2. Afectación en la adecuada y oportuna toma de decisiones a nivel  institucional.
3. Retraso en la ejecución de contratos.
4. Retraso tecnológico en el desarrollo de obras de infraestructura vial y espacio público
5. Incumplimiento en las publicaciones realizadas por la dependencia.</t>
  </si>
  <si>
    <t xml:space="preserve">1. Se realiza una identificación de las necesidades de personal y se remite la solicitud al área responsable del Plan de contratación PSP.
2. Se realiza una identificación de las necesidades  de software y se efectúa la solicitud correspondiente a la Subdirección Técnica de Recursos Tecnológicos.
3. Se realiza una identificación de las necesidades de recursos y se diligencia el formato de Anteproyecto de Presupuesto,  el cual es enviado a la Oficina Asesora de Planeación. 
4. Se realiza una identificación de las necesidades de infraestructura física  y se efectúa la solicitud a la Subdirección Técnica de Recursos Físicos. </t>
  </si>
  <si>
    <r>
      <t>1. Plan de contratación PSP o  solicitud de modificaciones PSP (Correo electrónico u Orfeo)</t>
    </r>
    <r>
      <rPr>
        <strike/>
        <sz val="7"/>
        <rFont val="Arial"/>
        <family val="2"/>
      </rPr>
      <t xml:space="preserve">
2</t>
    </r>
    <r>
      <rPr>
        <sz val="7"/>
        <rFont val="Arial"/>
        <family val="2"/>
      </rPr>
      <t xml:space="preserve">. Solicitud a la STRT de las necesidades de esta Dirección (Correo electrónico u Orfeo)
3. Elaboración del anteproyecto de presupuesto  (Correo electrónico u Orfeo)
 4, Solicitud a la STRF de las necesidades de esta Dirección (Correo electrónico u Orfeo)
</t>
    </r>
  </si>
  <si>
    <t>2. No entrega oportuna de la información relacionada con los contratos de la infraestructura de la ciudad (vial, espacio publico y puentes), antes, durante y al finalizar los mismos, por parte de las áreas ejecutoras y otras Entidades.</t>
  </si>
  <si>
    <r>
      <t xml:space="preserve">1.Diligenciar el  formato  FO-IC-01. reporte de elementos viales objeto de la contratación y entregarlo a la DTE aprobado.
2. Recepción de los reportes mediante el formato FO-IC-02, en forma periódica, para realizar el seguimiento a los proyectos de la infraestructura  y espacio publico de la ciudad que realiza el IDU y </t>
    </r>
    <r>
      <rPr>
        <sz val="7.5"/>
        <rFont val="Arial"/>
        <family val="2"/>
      </rPr>
      <t>las Entidades Externas.</t>
    </r>
  </si>
  <si>
    <t xml:space="preserve">1. FOIC01 Reporte de elementos viales objeto de la contratación
2. FOIC02 Reporte para la actualización de los estudios diagnósticos diseños e intervenciones 
3. PRIC02 Actualización del Sistema de Información Geográfica
</t>
  </si>
  <si>
    <t>3. Resistencia al cambio por parte de los usuarios del proceso</t>
  </si>
  <si>
    <t>1. Socializaciones de documentos Técnicos y visores publicados en la pagina WEB asociados al proceso de Innovación y Gestión del Conocimiento.</t>
  </si>
  <si>
    <t>1. Listados de Asistencia
2. Publicaciones en pagina WEB
3. Publicaciones Oficina Asesora de Comunicaciones. 
4. Presentaciones</t>
  </si>
  <si>
    <t>4.Inconvenientes en la etapa precontractual y contractual (Demoras en  trámites, cambios documentales, cambios de directrices, incumplimientos contractuales)</t>
  </si>
  <si>
    <t>1. Aplicación de los directrices y lineamientos existentes para la preparación de la documentación precontractual y contractual 
2. Aplicación de Manual de interventoría para los contratos asociados al proceso de Innovación y Gestión del Conocimiento. 
3. Aplicación de Manual de gestión contractual</t>
  </si>
  <si>
    <t>1. Documentación precontractual, lista de chequeo para iniciar los procesos de selección y sus anexos.
2. Plataforma ORFEO
3. Manual de Interventoría
4. Manual de gestión contractual</t>
  </si>
  <si>
    <t>COMUNICACIÓN EXTERNA</t>
  </si>
  <si>
    <t>R.CO.02</t>
  </si>
  <si>
    <t>DAR INFORMACION INEXACTA ACERCA DE LA GESTION Y/O PROYECTOS DE LA ENTIDAD</t>
  </si>
  <si>
    <t>QUE VOCEROS NO AUTORIZADOS POR PARTE DE LA ENTIDAD, SUMINISTREN INFORMACIÓN YA SEAN SERVIDORES PUBLICOS O PERSONAL DE LOS CONTRATISTAS</t>
  </si>
  <si>
    <t>DESACREDITACION DE LA ENTIDAD ANTE LACIUDADANIA, POSIBLES SANCIONES DISCIPLINARIAS</t>
  </si>
  <si>
    <t>1. En el manual de comunicaciones se encuentra definido quienes son los voceros para cada de las situaciones que se presenten. 
2. La oficina asesora de comunicaciones realiza seguimiento a cada una de las publicaciones o entrevistas que se dan a los medios de comunicación.</t>
  </si>
  <si>
    <t>Manual de Comunicaciones DU-CO-01 _V3.0
Formato SOLICITUDES DE INFORMACIÓN Y ENTREVISTAS EXTERNAS</t>
  </si>
  <si>
    <t>QUE NO SE APLIQUE UN PROTOCOLO PARA DAR INFORMACIÓN A LAS PARTES INTERESADAS</t>
  </si>
  <si>
    <t xml:space="preserve">1. Aplicación de la politica definida en el Manual de Comunicaciones del IDU. </t>
  </si>
  <si>
    <t>Manual de Comunicaciones DU-CO-01 _V3.0</t>
  </si>
  <si>
    <t>R.GI.01</t>
  </si>
  <si>
    <t>No registrar información de manera oportuna y/o registrar información inexacta o incompleta del desempeño de los proyectos en el Sistema de Gestión Integral de Proyectos ZIPA</t>
  </si>
  <si>
    <t>DTP, DTC, DTM</t>
  </si>
  <si>
    <t>1. No recibir y/o recibir información errónea por parte de la Interventoría, lo cual no permite reportar información de avance.
2. Error humano del personal de las áreas ejecutoras durante el ingreso de la información reportada por la Interventoría al Sistema de Gestión Integral de Proyectos ZIPA.
3. Conocimiento insuficiente de la metodología de gestión de proyectos corporativa por parte del personal asignado en las áreas para consolidar los reportes.</t>
  </si>
  <si>
    <t xml:space="preserve">
1. No conocer el estado real de los proyectos
2. No generar en forma oportuna acciones de mejora para promover el cumplimiento de los proyectos
3. No identificar en forma oportuna lecciones aprendidas
4. Remitir información inexacta como parte de las respuestas a grupos de interés y/o entes de control que solicitan información de los proyectos
5. No contar con información actualizada para la toma oportuna de decisiones</t>
  </si>
  <si>
    <t>1. Establecimiento de obligaciones contractuales claras para las Interventorías en cuanto a la elaboración de los cronogramas de seguimiento y la presentación de informes semanales.
2. Implementación de un mecanismo de alertas electrónicas del Sistema de Gestión Integral de Proyectos ZIPA, que informa al responsable de reportar el avance del proyecto y al jefe inmediato cuando no se ha producido el reporte oportuno.
3. Solicitud de ajuste de los reportes de desempeño a través del correo electrónico institucional o el Sistema de Gestión Integral de Proyectos ZIPA.
4. Realización de visitas periódicas a terreno por parte de las áreas a cargo de las etapas de construcción y conservación con el fin de corroborar la consistencia de la información reportada.
5. Acompañamiento de la OAP a las áreas involucradas en las diferentes etapas del ciclo de vida de los proyectos.
6. Reforzamiento de conocimientos al personal sobre los diferentes aspectos de la metodología de gestión de proyectos a través de iniciativas de capacitación.
7. Tablero de control publicado en el Sistema de Gestión Integral de Proyectos ZIPA que permite identificar claramente el estado de los proyectos que se encuentran en el sistema.</t>
  </si>
  <si>
    <t xml:space="preserve">OAP y Áreas ejecutoras a cargo de las etapas del ciclo de vida de los proyectos </t>
  </si>
  <si>
    <t>1. Contrato y documentos del proceso de selección
2. Correos electrónicos del Sistema de Gestión Integral de Proyectos ZIPA
3. Plataforma Google correo institucional y Sistema ZIPA
4. Actas de visita o registro en la bitácora
4. Registro fotográfico cuando haya lugar
5 y 6. Actas de reunión
5 y 6. Listas de asistencia 
7. Sistema de Gestión Integral de Proyectos ZIPA</t>
  </si>
  <si>
    <t>VERIFICAR LA OPORTUNIDAD EN LA PUBLICACIÓN EN LOS PORTALES DE CONTRATACIÓN</t>
  </si>
  <si>
    <t>R.GC.03</t>
  </si>
  <si>
    <t>No publicación oportuna o incompleta de la documentación  precontractual y contractual en el portal de contratación pública SECOP.</t>
  </si>
  <si>
    <t xml:space="preserve">1. Realizar una revisión incompleta de todos la documentación que se debe publicar en cada etapa del proceso de selección   
2. Incumplimiento en los cronogramas de procesos de selección.  
3. Requisitos incompletos en el diligenciamiento de los formatos entregados por las áreas, solicitando publicaciones. 
4. Fallas en el acceso a la plataforma del Instituto o fallos propios del portal de contratación pública.     
</t>
  </si>
  <si>
    <t xml:space="preserve">1. Investigaciones disciplinarias a funcionarios y/o contratistas.
2. Deterioro de la imagen de la Entidad.
3. Contravención a los principios de transparencia, eficiencia, honestidad, compromiso y diligencia en la contratación pública.
4. Deterioro patrimonial para la entidad. </t>
  </si>
  <si>
    <t xml:space="preserve">1. Lineamientos internos para la DTPS 
2. Envío de correos                                                                                                                                                                                                                                                                                                                                                                                                                                                                                                                                                                                                                                                                                                                                                                                                                                                                                                                                                                                                                                                                                                                                         electrónicos y/o memorandos de solicitud de restablecimiento del servicio en casos mayores 
3. Declarar la contingencia cuando el portal de contratación no esté disponible.
4. Informar a la mesa de ayuda de la plataforma SECOP.
5. Verificación de la información que se debe publicar por parte del responsable del proceso (plieguista y evaluadores.
</t>
  </si>
  <si>
    <t xml:space="preserve">pantallazos de los documentos que se publican en SECOP
Memorandos 
ORFEO / Correos Electrónicos.
Memorandos de instrucción jurídica
ORFEO, Correo electrónico"
 Plataforma de correo electrónico institucional
Plataforma ARANDA
Plataforma ORFEO
Acto administrativo del reconocimiento de la contingencia
Correos electrónico a Colombia Compra Eficiente.
</t>
  </si>
  <si>
    <t>ELABORACION DEL PROYECTO DE PLIEGO DE CONDICIONES</t>
  </si>
  <si>
    <t>R.GC.05</t>
  </si>
  <si>
    <t>Deficiente elaboración de los pliegos de condiciones</t>
  </si>
  <si>
    <t xml:space="preserve">1. Estudios previos con inconsistencias en los requerimientos técnicos   
2. Desconocimiento de los aspectos técnicos y financieros  para la elaboración de los pliegos    
3. Alta rotación de personal   
4. Aplicación de Modelos de Pliegos de Condiciones desactualizados o no aprobados </t>
  </si>
  <si>
    <t>1. Adendas y Reprocesos (Observaciones y Aclaraciones)
2. Dificultades y/o errores en la evaluación
3. Declaratoria de Desierto del Proceso
4. Reprocesos Administrativos
5.  Inconvenientes en la ejecución contractual.
6. Investigaciones administrativas y judiciales en contra de los funcionarios.</t>
  </si>
  <si>
    <t xml:space="preserve">1. Designación de plieguista desde el inicio de la elaboración del pliego.
2. Capacitación para la elaboración de pliegos.
3. Divulgación de procedimientos a través de la publicación en la Intranet.
4. Aplicación de los procedimientos:
• PRGC01 Mínima cuantía contratación hasta el 10 de la menor cuantía
• PRGC02 Licitación publica
• PRGC03 Selección abreviada menor cuantía
• PRGC04 Concurso de méritos abierto o con precalificación
• PRGC07 Selección abreviada subasta inversa.
5. Mesas de trabajo entre DTPS y áreas solicitantes para revisión de los estudios previos.
6. Actualización de los modelos de pliegos tipo.
7. Aprobación de los modelos de pliegos por Comité de Contratación.
8. Publicación y socialización de los modelos de pliegos en la Intranet del IDU.
</t>
  </si>
  <si>
    <t xml:space="preserve">1. Carpeta de Proceso de Selección.
2. PRGC01 Mínima cuantía contratación hasta el 10 de la menor cuantía
3. PRGC02 Licitación publica
4. PRGC03 Selección abreviada menor cuantía
5. PRGC04 Concurso de méritos abierto o con precalificación
6. PRGC07 Selección abreviada subasta inversa  </t>
  </si>
  <si>
    <t>Actualización del Sistema de Información de Procesos Judiciales SIPROJ</t>
  </si>
  <si>
    <t>R.P. J 06</t>
  </si>
  <si>
    <t>Desactualizacion del sistema de información SIPROJ, incumpliendo con el Decreto 654 de 2011 Articulo 110  de la Alcaldia Mayor de Bogotá.</t>
  </si>
  <si>
    <t>Continúas caídas de la red que impiden ingresar al aplicativo SIPROJ,  perjudicando la ejecución normal de las actividades.</t>
  </si>
  <si>
    <t>* Investigaciones disciplinarias 
* Hallazgos Contraloría.</t>
  </si>
  <si>
    <t>1. Comunicar a la mesa de ayuda para solicitar asistencia técnica de las personas de Helpdesk (mesa de servicio).
2. Revisión periódica de la actualización de los procesos en el aplicativo SIPROJ.</t>
  </si>
  <si>
    <t>FUNCIONARIO-CONTRATISTA</t>
  </si>
  <si>
    <t>* Plataforma Google App
* Aranda.</t>
  </si>
  <si>
    <t>Desconocimiento y/o deficiente aplicación del procedimiento de control de documentos establecido por parte de los usuarios del sistema.</t>
  </si>
  <si>
    <t>1. Divulgación del procedimiento de control de documentos a los servidores públicos del IDU.
2. Divulgación de la normatividad Distrital del SIG .</t>
  </si>
  <si>
    <t>Que exista demora de la revisión y aprobación por parte de los directivos.</t>
  </si>
  <si>
    <t>3. Aplicación del  procedimiento de control de documentos.</t>
  </si>
  <si>
    <t>Desconocimiento de nueva normatividad que aplique al proceso por parte de los responsables.</t>
  </si>
  <si>
    <t>4. Actualización permanente del normograma
5. Consultar página SISJUR de la Alcaldía Mayor de Bogotá.
6. Aplicabilidad del marco normativo identificado y comunicado sobre la obligatoriedad del sistema (Resolución vigente SIG). 
7. Se realiza inducción a los directivos, donde se incluye las generalidades del SIG. 
8. Realización de los comités SIG para los directivos y operativo.
9. Se establece un proyecto de inversión que incluye un componente para implementación del SIG.</t>
  </si>
  <si>
    <t>Sistema Integrado de Gestión (SIG)</t>
  </si>
  <si>
    <t>R.AC.02</t>
  </si>
  <si>
    <t>Que la documentación publicada se encuentre desactualizada y/o  incompleta</t>
  </si>
  <si>
    <t>Que no existan criterios claros para actividades de seguimiento y auditoria sobre los procesos.
Poca estandarización y mejora de los procesos.
Incumplimiento de normatividad, que puede ocasionar Investigaciones administrativas y sanciones disciplinarias.</t>
  </si>
  <si>
    <t>1. FO-IDU-051 Listas de Asistencia
2. NTDSIG-001-2011 Norma Distrital de SIG.
3. Decreto 176-2010.</t>
  </si>
  <si>
    <t>2. PR-AC-07 Gestión de la Información documentada.</t>
  </si>
  <si>
    <t>Resolución interna de coordinación
Actas de comité.</t>
  </si>
  <si>
    <t xml:space="preserve">Administración De Bienes </t>
  </si>
  <si>
    <t>R.RF.01</t>
  </si>
  <si>
    <t>Información desactualizada de  inventarios</t>
  </si>
  <si>
    <t>Que los funcionarios no informen traslados de bienes a su cargo o lleven a cabo el procedimiento en forma indebida.</t>
  </si>
  <si>
    <t>1. Posibles pérdidas físicas de los elementos
2. Falta de confiabilidad en la información del sistema</t>
  </si>
  <si>
    <t>Se realizan arqueos mensuales  de inventarios físicos, además es obligatorio realizar un inventario anual a los funcionarios y contratistas del IDU.
Se realizan controles en los traslados de bienes entre puestos de trabajo, pisos y sedes del Instituto, a través de formatos incluidos en la caracterización del proceso y/o comunicaciones escritas.</t>
  </si>
  <si>
    <t>Profesional Universitario 429-STRF</t>
  </si>
  <si>
    <t>FO-RF-226 Acta de control de elementos en servicio.
FO-GAF-170
Acta de entrega</t>
  </si>
  <si>
    <t>Falta de conocimiento de servidores públicos y contratistas de la responsabilidad que les asiste sobre los bienes asignados.</t>
  </si>
  <si>
    <t xml:space="preserve">Campañas de sensibilización de uso y cuidado de los bienes del IDU.
En las obligaciones generales del contratista se establece la responsabilidad con el cuidado de los bienes asignados para la ejecución del contrato.
En el documento de entrega de bienes a los funcionarios y contratistas de la Entidad, se incluye responsabilidad que le asiste al recibirlos </t>
  </si>
  <si>
    <t>Piezas comunicacionales
Contrato
Formato de entrega de bienes</t>
  </si>
  <si>
    <t>Falta de mantenimiento y actualización del software de inventarios y activos fijos "STONE"</t>
  </si>
  <si>
    <t>Se realizan ajustes al software por parte de la STRT, de acuerdo a la solicitud del área y con el acompañamiento del encargado del manejo de bienes</t>
  </si>
  <si>
    <t>Evidencias del manteamiento software del IDU</t>
  </si>
  <si>
    <t>RECAUDO</t>
  </si>
  <si>
    <t>R.GF.2</t>
  </si>
  <si>
    <t>Que no se encuentren disponibles los medios de pago que ofrece la entidad (pago electrónico y bancos)</t>
  </si>
  <si>
    <t>Subdirección Tecnica de Tesoreria y Recaudo</t>
  </si>
  <si>
    <t>1. Que los bancos no tengan habilitada la plataforma para el recaudo</t>
  </si>
  <si>
    <t>1) Quejas, reclamos, derechos de petición
2) No recepción oportuna de recursos para desarrollar la misión del IDU</t>
  </si>
  <si>
    <t>1. Realización de pruebas para el recaudo y disponibilidad de las plataformas dispuestas por los bancos. (IDU-Banco)
2. Aplicación de cláusulas de cumplimiento de los convenios con bancos y supervisión permanente de los mismos.</t>
  </si>
  <si>
    <t>Profesional, contratistas.</t>
  </si>
  <si>
    <t>1. Documento de Certificación de pruebas exitosas (STRT)
2. Convenios de Recaudo
3. Convenios
4. Sistema VALORICEMOS 
5. Memorandos
6. Correos electrónicos</t>
  </si>
  <si>
    <t>2. Demoras en el envío de la información por parte del IDU a los bancos, la cual es necesaria y oportuna para alimentar los sistemas para la recepción de pagos.</t>
  </si>
  <si>
    <t xml:space="preserve">3. Información de la facturación de valorización mensual, actualizada y disponible para la consulta en línea de los bancos. 
4. Envío oportuno de los archivos planos con la facturación  a los bancos que lo requieran. </t>
  </si>
  <si>
    <t>Técnico, profesional (STRT).</t>
  </si>
  <si>
    <t>3. Que los sistemas de información del IDU no estén habilitados para la conectividad con los bancos</t>
  </si>
  <si>
    <t>5. Reporte al proceso de  Tecnologías de Información y Comunicaciones (STRT) ya sea vía correo electrónico a Help desk o registrar la incidencia en la plataforma dispuesta para ello en caso de problemas de conectividad. (ARANDA)</t>
  </si>
  <si>
    <t>PRESUPUESTO Y CONTABILIDAD</t>
  </si>
  <si>
    <t>R.GF.9</t>
  </si>
  <si>
    <t xml:space="preserve">Registrar  valores inexactos en los aplicativos Administrativos y Financieros </t>
  </si>
  <si>
    <t xml:space="preserve">Subdirección Tecnica de Presupuesto y Contabilidad </t>
  </si>
  <si>
    <t>Errores en operaciones matemáticas de las solicitudes presentadas o que vienen en ellas (contratos, facturas y otros)</t>
  </si>
  <si>
    <t>1) Reprocesos, ajustes y reclasificaciones.
2) Retrasos en la producción y entrega de los estados, informes y reportes.
3) Estados, informes y reportes presupuestales y contables no confiables y/o no relevantes.</t>
  </si>
  <si>
    <t>1. Los servidores públicos del proceso verifican los diferentes soportes de documentos presupuestales y contables, en el momento que se detecten inconsistencias se informa para  verificación  y corrección a las áreas generadoras del tramite.
2. Se efectúa conciliación con las áreas generadoras de la información.
3. Se realiza capacitación, actualización y consulta  permanente a través de la páginas de la Contaduría General de la Nación, SHD y DIAN.</t>
  </si>
  <si>
    <t>Técnicos, profesionales, contratistas</t>
  </si>
  <si>
    <t>Soportes de los documentos presupuestales y contables.
Memorandos - ORFEO
Formatos de conciliación.
ORFEO
Plataforma de correo electrónico
Lista de asistencia o certificados de asistencia</t>
  </si>
  <si>
    <t>Los aplicativos de información financiera  no se  encuentran  completamente integrados</t>
  </si>
  <si>
    <t xml:space="preserve">Desactualización de conocimientos técnicos presupuestales, contables y tributarios de los servidores públicos de la dependencia </t>
  </si>
  <si>
    <t>R.GF.10</t>
  </si>
  <si>
    <t>Reporte de información presupuestal con errores y/o de forma inoportuna</t>
  </si>
  <si>
    <t xml:space="preserve">Falta de uniformidad y cambio continuo, por parte de los entes de control y vigilancia, en los formatos para el reporte de información. </t>
  </si>
  <si>
    <t>1) Observaciones de los entes de control.
2) Investigaciones fiscales y disciplinarias.
3) Reprocesos, ajustes y reclasificaciones.
4) Retrasos en la producción y entrega de los estados, informes y reportes.
5) Estados, informes y reportes presupuestales no confiables y/o no relevantes.</t>
  </si>
  <si>
    <t>1. La STPC periódicamente realiza consultas sobre la actualización de los formatos en las páginas web de los entes de control.
2. La STPC periódicamente realiza consultas sobre la actualización de las normas, asociadas al proceso. Se consulta periódicamente la  página web de la SHD, DIAN, entes de control, entre otras.
Nota: Se efectúan socializaciones al interior del área.
3. Verificación de datos por personas diferentes a quien diligencia los documentos, reportes, Vo Bo, verificaciones, aprobación etc. 
4. Envío de comunicación del calendario programación, ejecución y cierre presupuestal a las áreas del IDU.</t>
  </si>
  <si>
    <t>Comunicaciones de  socialización de la información de las páginas web entes de control y página web de la SHD, DIAN, cuando aplique. 
Oficios 
entes de control- ORFEO.
VoBo en CRP, CDP.
Oficios, Memorandos, Circular</t>
  </si>
  <si>
    <t>Desconocimiento de cambios en la normatividad y en las disposiciones reglamentarias</t>
  </si>
  <si>
    <t xml:space="preserve">Indebido diligenciamiento de la información </t>
  </si>
  <si>
    <t>Desconocimiento y/o diferencias en el manejo presupuestal por parte de las áreas</t>
  </si>
  <si>
    <t>Incumplimiento de los plazos de entrega de información</t>
  </si>
  <si>
    <t>Subdirector(a) Técnico(a) de Presupuesto y Contabilidad</t>
  </si>
  <si>
    <t>R.GF.12</t>
  </si>
  <si>
    <t xml:space="preserve">Inadecuada clasificación de los hechos, transacciones y operaciones  en los estados contables de la entidad y/o en los informes  presupuestales. </t>
  </si>
  <si>
    <t>Utilización de Planes de Cuentas desactualizados.</t>
  </si>
  <si>
    <t xml:space="preserve">1) Estados, informes y reportes contables no confiables y/o no relevantes.
2) Los estados, informes y reportes conducen a decisiones erradas.
3) Observaciones de los entes de control </t>
  </si>
  <si>
    <t>1. Los sistemas de información (Stone,Predis) del proceso son parametrizados y revisados permanentemente; así como los análisis y revisiones necesarios por parte del equipo de trabajo del área, se realiza consulta permanente a los Planes de Cuentas.
2. Se realiza actualización y consulta permanente a través de la páginas de la Contaduría General de la Nación, SHD y DIAN.
3. Revisión previa técnico-contable y documental de la información a registrar en los sistemas de información del proceso, por parte de los servidores públicos de la STPC.</t>
  </si>
  <si>
    <t>1. Correo electrónico
2.  Plan de Cuentas
3. Oficios y correos enviados.
4. Lista de asistencia.
5. Procedimientos PR-GF-03, PR-GF-01</t>
  </si>
  <si>
    <t>Hecho económico no considerado en el Plan General de la Contabilidad Pública y no definido en la doctrina contable pública.</t>
  </si>
  <si>
    <t xml:space="preserve">Falta de competencia técnica y/o de conocimiento de la regulación aplicable </t>
  </si>
  <si>
    <t xml:space="preserve">Documentos soportes sin el cumplimiento de los requisitos establecidos en la guía de pagos a terceros </t>
  </si>
  <si>
    <t>NÓMINA</t>
  </si>
  <si>
    <t>R.RH.01</t>
  </si>
  <si>
    <t>REPORTE Y/O CARGUE NO OPORTUNO DE LAS NOVEDADES DE NÓMINA</t>
  </si>
  <si>
    <t>Seguridad Social: No reporte oportuno del ingreso al IDU a la EPS, AFP, ARL y CCF o el reporte de traslado entre entidades.</t>
  </si>
  <si>
    <t xml:space="preserve">
DEMANDAS CONTRA LA ENTIDAD.
INVESTIGACIONES  DISCIPLINARIAS
SANCIONES AL IDU
REPROCESOS
NO CUBRIMIENTO DE LA SEGURIDAD SOCIAL AL SERVIDOR.</t>
  </si>
  <si>
    <t>1. Verificación de las afiliaciones actuales a través del reporte de novedades de seguridad social del aplicativo RUAF.
2. Al momento de la posesión del servidor se diligencia el formato de Información Base al Ingreso de Personal, y se hace la revisión y validación de los documentos de afiliación de seguridad social aportados con las entidades respectivas.
3. Comunicación y vinculación de las entidades de seguridad social a través de los mecanismos establecidos por éstas, para lo cual se cuenta con una  base de datos de los asesores por entidad.</t>
  </si>
  <si>
    <t>TÉCNICO - PROFESIONAL -CONTRATISTA STRH</t>
  </si>
  <si>
    <t>1. Formato FO-TH-31 INFORMACIÓN BASE AL INGRESO DE PERSONAL 
2. Formato FO-TH-23 RUTA DE SEGUIMIENTO POSESIONES
3. Reportes, Certificados y/o formularios de afiliación, generados por cada entidad.</t>
  </si>
  <si>
    <t xml:space="preserve"> No reporte oportuno a STRH de las incapacidades o novedades de ausentismo por parte de los servidores o jefes de áreas.</t>
  </si>
  <si>
    <t xml:space="preserve">4. Recibo y revisión de las incapacidades radicadas por el servidor a través de la plataforma ORFEO.
5. Recibo y revisión del formato de permisos y licencias debidamente diligenciado y aprobado. 
6. Recibo y revisión de los actos administrativos de aprobación de los permisos y licencias según corresponda. </t>
  </si>
  <si>
    <t>1. Formato FO-TH-12 PERMISOS Y LICENCIAS
2. Oficios
3. Actos Administrativos</t>
  </si>
  <si>
    <t>Liquidación de nómina: Recibo de las novedades de nómina por fuera de lo establecido en la Circular de programación de pagos de nómina.</t>
  </si>
  <si>
    <t>7. Divulgación de la programación de pagos de nómina a comienzo de la vigencia a las partes interesadas (Interna y externa).
8. Solicitud a los jefes de área de la programación anual de vacaciones.
9. Aplicación de la Circular de programación de pagos de nómina.
10. Aplicación de la Lista de Chequeo de Nómina, con el fin de garantizar la inclusión de todos los factores requeridos para la liquidación de la nómina.</t>
  </si>
  <si>
    <t>1. Flash IDU
2. Memorandos
3. Circular de Programación de Pagos de Nómina.
4. Formato FO-TH- 29 LISTA DE CHEQUEO NÓMINA</t>
  </si>
  <si>
    <t>Ingreso del registro de forma errónea.</t>
  </si>
  <si>
    <t>11. Generación de prenómina y verificación de la misma para constatar liquidación contra soportes y cuando haya lugar, realizar los ajustes necesarios.
12. Verificación de reporte de novedades de planta generarada por parte de los servidores responsables de "situaciones administrativas" .</t>
  </si>
  <si>
    <t>Liquidación de Prenómina (KACTUS)</t>
  </si>
  <si>
    <t>Reportes de Información
(DIAN y Secretaría de Hacienda Distrital)</t>
  </si>
  <si>
    <t>R.RH.02</t>
  </si>
  <si>
    <t>NO REPORTE OPORTUNO DE INFORMACIÓN REQUERIDA POR LA STPC</t>
  </si>
  <si>
    <t xml:space="preserve">Se encuentre erróneamente parametrizado el sistema Kactus
</t>
  </si>
  <si>
    <t>SANCIONES ECONÓMICAS Y DISCIPLINARIAS</t>
  </si>
  <si>
    <t xml:space="preserve">1. Por medio del aplicativo Kactus se descarga la nómina acumulada (mensual y/o anual), la cual es verificada contra el reporte del módulo de bases de retención, para identificar diferencias y realizar los ajustes pertinentes.
2. Se extracta la información del aplicativo Kactus de forma manual, la  cual es procesada, y se genera reporte en el formato solicitado por la STPC quienes verifican dicha información.
3. La información es generada del aplicativo Kactus e ingresada a los archivos requeridos por la STPC.
4. Alertas y seguimientos por parte de la STPC.
5. "Correr" el proceso de interfaz contable, generando reporte de novedades en el mismo, y verificación con la STRT y STPC.
</t>
  </si>
  <si>
    <t>PROFESIONAL Y CONTRATISTA</t>
  </si>
  <si>
    <t>Reportes KACTUS</t>
  </si>
  <si>
    <t>Falta de provisión de los cargos previstos para el grupo de nómina</t>
  </si>
  <si>
    <t>BIODATA</t>
  </si>
  <si>
    <t>R.RH.06</t>
  </si>
  <si>
    <t>SISTEMA KACTUS CAJERO  DESACTUALIZADO</t>
  </si>
  <si>
    <t>Que los servidores no carguen en el sistema Kactus Cajero y/o no entreguen la documentación en radicación</t>
  </si>
  <si>
    <t>INCUMPLIMIENTO EN LOS PROCEDIMIENTOS ESTABLECIDOS PARA LA ACTUALIZACIÓN DEL MODULO KACTUS CAJERO</t>
  </si>
  <si>
    <t xml:space="preserve">1. Hoja de vida para el nombramiento revisada frente a los documentos radicados en el aplicativo Kactus.
2.Revisión de la información registrada en la plataforma Kactus por parte de cada uno de los servidores y solicitud de actualización en los casos requeridos.
3. Validación de la veracidad de la información registrada en la plataforma Kactus.
4. Sensibilización a lo servidores respecto a la obligatoriedad del registro de la información en el aplicativo Kactus (Ley de Transparencia)
</t>
  </si>
  <si>
    <t>PROFESIONALES -TÉCNICOS - CONTRATISTAS</t>
  </si>
  <si>
    <t>1. ORFEO
2. KACTUS
3. Historia Laboral</t>
  </si>
  <si>
    <t>R.RH.07</t>
  </si>
  <si>
    <t xml:space="preserve">HOJAS DE VIDA DE SERVIDORES NO ARCHIVADAS DE ACUERDO CON LA NORMATIVIDAD EN GESTIÓN DOCUMENTAL </t>
  </si>
  <si>
    <t>SRTH</t>
  </si>
  <si>
    <t>No devolución de documentos de la historia laboral que fueron prestados</t>
  </si>
  <si>
    <t>INCUMPLIMIENTO A LO ESTABLECIDO EN LAS TABLAS DE RETENCIÓN DOCUMENTAL</t>
  </si>
  <si>
    <t xml:space="preserve">1. El préstamo de las historias laborales a los servidores de la STRH se controla a través de una planilla en la cual se registra el nombre del titular de la historia laboral y del funcionario al que se le está haciendo el préstamo.
2. Después de realizar la consulta de la historia laboral, se hace control de documentos.
3. Solo se reciben documentos de actualización de carpeta de Historia Laboral que sean radicados en ORFEO por control de fechas de entrega.
4. Historias laborales archivadas y organizadas de acuerdo con la TRD y  la normatividad vigente.
5. Directriz por parte de la Subdirectora Técnica de Recursos Humanos de hacer entrega a archivo de la documentación generada semanalmente.
6. Intevención (revisión y ajuste) de la totalidad de las historias laborales por parte de servidores de la STRH.
7. Revisión aleatoria de las historias laborales intervenidas por parte de servidores de la STRH y la DGGC.
8. Las historias laborales no pueden ser trasladadas fuera del área del archivo administrado por la STRH.
</t>
  </si>
  <si>
    <t>CONTRATISTAS Y TÉCNICOS</t>
  </si>
  <si>
    <t>Tarjeta de préstamos</t>
  </si>
  <si>
    <t>Documentos aportados por los servidores para la actualización de la Historia Laboral en fechas posteriores a la que se produjo el documento</t>
  </si>
  <si>
    <t>1. ORFEO
2. Historia Laboral</t>
  </si>
  <si>
    <t>No entregar la documentación a tiempo por parte de servidores de la STRH al responsable de la historia laboral</t>
  </si>
  <si>
    <t>Plataforma correo institucional</t>
  </si>
  <si>
    <t>Gestión de Infraestructura de T.I.</t>
  </si>
  <si>
    <t>R.TI.03</t>
  </si>
  <si>
    <t>Inadecuada gestión de la Infraestructura de TI</t>
  </si>
  <si>
    <t>1 Fallas del servicio prestado por el proveedor en el suministro de: a). canales de comunicación; b). Servicio de energía; c). Soporte técnico especializado.
2 Falta de calidad en el cableado estructurado y los equipos de comunicación que soportan la red.
3 Bajo nivel de control en la generación y restauración de copias de seguridad.
4 Debilidades en la administración de la actualización de la infraestructura.
5 Obsolescencia no controlada de los recursos tecnológicos.
6 Falta de mantenimiento periódico.
7 Desactualización de los últimos parches de seguridad en los servidores.
8 Ausencia de controles para evitar el uso de software no licenciado o realizar copias del software licenciado por el Instituto.
9 Apagado forzado de los equipos servidores, bandejas de almacenamiento y/o elementos activos de red del centro de cómputo.</t>
  </si>
  <si>
    <t>- Se afecta la operación y continuidad del servicio.
- Pérdida de información.
- No disponibilidad de la información oportuna para respaldar o restaurar datos en procesos de contingencia.
- Afectación a la integridad, disponibilidad y confidencialidad de la información.
- Daños en cualquiera de los elementos o equipos del centro de cómputo.</t>
  </si>
  <si>
    <t>- Equipo de trabajo de la Mesa de servicios de la entidad.  Este grupo atiende las diferentes solicitudes, según el catálogo de servicios de TI vigente.
- Capacitaciones con el personal de mesa de servicios para que se realice el registro adecuado en la herramienta Aranda.
- Verificación del cierre y documentación de los casos por parte del líder de mesa de servicios.
- Fomento del uso del Módulo USDK de Aranda, para autogestión de radicación de casos por los usuarios del Instituto.
- Campañas de divulgación sobre el uso de la herramienta de usuario USDK.
- Transferencia de conocimiento. Personal de planta. Plan de contratación de apoyo a la gestión.
- Control de cierre de todos los casos en curso de los funcionarios y contratistas de apoyo a la gestión, antes de efectuar los pagos mensuales.
- Revisiones y/o actualizaciones periódicas.</t>
  </si>
  <si>
    <t>- Contratos y pólizas de cumplimiento.
- Documento de acuerdo de trabajo colaborativo TIC vs RF
- Procedimientos de Generación y restauración de copias de seguridad (PR-TI-11 y PR-TI-12)
- PETI
- Plan Anual de Adquisiciones
- Reportes de los sistemas ARANDA, STONE y Módulo de Inventarios de TI de CHIE.
- Informe de seguimiento
- Plan de mantenimiento de elementos de TI
- IN-TI-17 Instructivo del Aplicativo WSUS
- IN-TI-06 Instructivo de Uso de Recursos Tecnológicos
- IN-TI-07 Instructivo de administración del Directorio Activo
- IN-TI-14 Instructivo de preparación de un equipo para usuario final.</t>
  </si>
  <si>
    <t>I.TI.05</t>
  </si>
  <si>
    <t>I.TI.06</t>
  </si>
  <si>
    <t>I.TI.07</t>
  </si>
  <si>
    <t>I.TI.08</t>
  </si>
  <si>
    <t>I.TI.09</t>
  </si>
  <si>
    <t>I.TI.10</t>
  </si>
  <si>
    <t>I.TI.11</t>
  </si>
  <si>
    <t>I.TI.12</t>
  </si>
  <si>
    <t>R.DO.01</t>
  </si>
  <si>
    <t>Que no se implemente completa y correctamente el Subsistema de Gestión Documental</t>
  </si>
  <si>
    <t>Que no exista apoyo de nivel gerencial para los temas de gestión documental</t>
  </si>
  <si>
    <t>Hallazgos de los entes de control
Incumplimiento en la aplicación de la normatividad archivística
Posibles investigaciones disciplinarias</t>
  </si>
  <si>
    <t>Seguimiento a los compromisos suscritos en el comité de archivo</t>
  </si>
  <si>
    <t>Profesional Especializado 222-06. Cod MF 437-STRF</t>
  </si>
  <si>
    <t>Actas de Comité</t>
  </si>
  <si>
    <t>Personal insuficiente o no capacitado en el área de gestión documental</t>
  </si>
  <si>
    <t>Identificación y definición de los perfiles y número de personas requeridas y registradas en el proyecto de presupuesto.
Se realiza en forma permanente entrenamiento al personal asignado al proceso.</t>
  </si>
  <si>
    <t>Anteproyecto de Presupuesto. 
Presentación y lista asistencia, correos electrónicos</t>
  </si>
  <si>
    <t>Resistencia al cambio y/o falta de compromiso por parte de los responsables de gestionar la implementación del Subsistema en toda la Entidad</t>
  </si>
  <si>
    <t>Se promueven espacios de sensibilización y soporte al personal de la Entidad</t>
  </si>
  <si>
    <t>Presentación,  lista asistencia y soporte de seguimiento</t>
  </si>
  <si>
    <t>Desconocimiento de la normatividad archivística y de los beneficios que esta brinda</t>
  </si>
  <si>
    <t>Actualización de procedimientos de acuerdo con normatividad vigente.
Actualización periódica del normograma.</t>
  </si>
  <si>
    <t>Listado maestro de documentos y registros
Normagrama</t>
  </si>
  <si>
    <t>Desconocimiento de procesos técnicos en Gestión Documental</t>
  </si>
  <si>
    <t>Se socializan los procesos técnicos en Gestión documental al personal asignado.
Actualización periódica del normograma.</t>
  </si>
  <si>
    <t>Presentación y correos electrónicos
Normograma</t>
  </si>
  <si>
    <t>No contar con el presupuesto requerido para la implementación del Sistema de Gestión Documental</t>
  </si>
  <si>
    <t>Se analizan necesidades y se solicita el presupuesto anual  (la asignación de estos recursos no está bajo control directo del proceso)</t>
  </si>
  <si>
    <t xml:space="preserve">Anteproyecto de Presupuesto. </t>
  </si>
  <si>
    <t>R.DO.02</t>
  </si>
  <si>
    <t xml:space="preserve">Que se presente pérdida o deterioro de la información </t>
  </si>
  <si>
    <t>No devolución de documentos solicitados en préstamo para consulta, pérdida o extravío de los mismos.</t>
  </si>
  <si>
    <t>Sanciones legales por no proteger el patrimonio cultural documental de la ciudad
Perdida de la memoria documental e institucional del Idu
Demora en la toma de decisiones
Hallazgos de los organismos de control
Duplicidad de esfuerzos en la recuperación de la información (tiempo, personal, costos)</t>
  </si>
  <si>
    <t>Se verifica el control de los préstamos de documentos y la devolución de los mismos.</t>
  </si>
  <si>
    <t>(2) Profesionales Especializados 222-06 (Cod MF437-436-STRF) 
Líderes de Gestión Documental y Centro de Documentación</t>
  </si>
  <si>
    <t xml:space="preserve">Sistema ORFEO y correos electrónicos </t>
  </si>
  <si>
    <t>Indebida aplicación de la Tabla de Retención Documental, lo que conlleva a la inadecuada preservación de la información</t>
  </si>
  <si>
    <t xml:space="preserve">Socialización de la asignación de la TRD. </t>
  </si>
  <si>
    <t>TRD, Lista de asistencia a la socialización</t>
  </si>
  <si>
    <t>Procesamiento técnico inadecuado de los archivos</t>
  </si>
  <si>
    <t>Se socializan los procesos técnicos en organización documental al personal asignado.</t>
  </si>
  <si>
    <t>Presentación, correos electrónicos</t>
  </si>
  <si>
    <t>Traslado de documentos entre sedes</t>
  </si>
  <si>
    <r>
      <t xml:space="preserve">Se cuenta con planillas </t>
    </r>
    <r>
      <rPr>
        <sz val="8"/>
        <rFont val="Arial"/>
        <family val="2"/>
      </rPr>
      <t>que permiten el control de documentos</t>
    </r>
  </si>
  <si>
    <t>Planillas de traslado de documentos</t>
  </si>
  <si>
    <t>Rotación del Recurso Humano en el  IDU, salida y traslado de colaboradores entre dependencias</t>
  </si>
  <si>
    <t>Se realiza control de devolución de documentos para retiro o traslado entre dependencias del personal, para lo cual se tramita el respectivo paz y salvo. Para el ingreso de nuevo personal se realiza capacitación sobre la importancia de la documentación.</t>
  </si>
  <si>
    <t>Formato FOTH22 PAZ YSALVO</t>
  </si>
  <si>
    <t>Áreas inadecuadas y falta de presupuesto para contar con infraestructura óptima que permita la conservación y preservación de la información así como la ubicación del recurso humano.</t>
  </si>
  <si>
    <t>Se identifican y presentan las necesidades de infraestructura y se incluyen en el Anteproyecto de Presupuesto. La decisión de realizar las adecuaciones depende de la alta gerencia y de la disponibilidad de recursos.
Se cuenta  aproximadamente con un 70% del material bibliográfico y un 30% de documentos de archivos, digitalizados para el servicio de consulta.</t>
  </si>
  <si>
    <t>Anteproyecto de Presupuesto. 
Repositorio Institucional Dspace y ORFEO</t>
  </si>
  <si>
    <t xml:space="preserve">No aplicación del Manual para realización y restauración de back-Up de información. </t>
  </si>
  <si>
    <t>Seguimiento a la aplicación del manual de Backup, el cual corresponde al proceso de gestión de TIC</t>
  </si>
  <si>
    <t>Comunicación a STRT, Manual MGTI016</t>
  </si>
  <si>
    <t>R.DO.04</t>
  </si>
  <si>
    <t>No ofrecer a los usuarios internos y externos la versión final de los documentos misionales en el repositorio institucional, o que el existente se encuentre desactualizado</t>
  </si>
  <si>
    <t>SUBDIRECTORA TÉCNICA
 DE RECURSOS FÍSICOS</t>
  </si>
  <si>
    <t>Los supervisores de contratos de obras de infraestructura no transfieren al Centro de Documentación los informes, ni los planos finales definitivos.</t>
  </si>
  <si>
    <t>Tomar o inducir a otros a tomar decisiones erradas por consultar información desactualizada</t>
  </si>
  <si>
    <t>Aplicación del Manual de Interventoría y de Supervisión, así como de la guía diseñada para tal efecto, en donde se establece la transferencia de productos documentales finales al Centro de Documentación o al área de archivo.</t>
  </si>
  <si>
    <t>Profesional Especializado 222-06. Cod. MF 436-STRF</t>
  </si>
  <si>
    <t>Manual de Interventoría y Supervisión y coordinación de contratos</t>
  </si>
  <si>
    <t>Falta de presupuesto para incluir en el repositorio institucional la documentación transferida.</t>
  </si>
  <si>
    <t>Identificar inventario de informes no incluidos en el repositorio institucional, a fin de presupuestar lo necesario para adelantar la digitalización. (la asignación de estos recursos no está bajo control directo del proceso).</t>
  </si>
  <si>
    <t>Anteproyecto de presupuesto</t>
  </si>
  <si>
    <t>1. Que la información relacionada con los procesos a cargo de la OCD no se actualice en el expediente, ni en el Sistema de Información Disciplinaria - SID, y que las bases de datos de la Oficina (carpeta compartida) no se mantengan actualizadas.</t>
  </si>
  <si>
    <t>1. Los informes de los contratistas son revisados por la jefa de la OCD de manera mensual, para verificar que los expedientes se encuentren actualizados, en el caso del personal de plan se realiza la misma acción de manera semestral al momento de la evaluación de desempeño.
2. El responsable de la administración del SID se encarga de verificar que los procesos se encuentren actualizados de manera mensual.
3. Las secretarias de la OCD se encargan de escanear las actuaciones de los procesos y subirlas a la carpeta compartida.</t>
  </si>
  <si>
    <t>Jefe OCD</t>
  </si>
  <si>
    <t>2. Que el personal de la Oficina a cargo del manejo de expedientes no los ponga a salvo al final de la jornada laboral o de la realización de las actividades contractuales.</t>
  </si>
  <si>
    <t>1. Se cuenta con acceso restringido a personal ajeno a la Oficina y con el correspondiente formato de control de entrada y salida de visitantes.
2. Se cuenta con archivadores con llave para guardar los expedientes a cargo de la Oficina.
3. Se continúa con la instrucción de no dejar expedientes sobre el puesto de trabajo al finalizar actividades o la jornada laboral.
4. Se cuenta con cámaras de seguridad dentro de la OCD y con las que se encuentran ubicadas en el pasillo del piso sexto.</t>
  </si>
  <si>
    <t>3. Que los expedientes de los procesos se presten para consulta de los sujetos procesales, y de terceros -en los casos en que la información sea pública-, en espacios diferentes a los destinados en la Oficina para tal fin, o que estos se presten para ser fotocopiados sin el acompañamiento y supervisión de un servidor o contratista de la OCD.</t>
  </si>
  <si>
    <t>1. Se dio la instrucción de que los expedientes sólo pueden ser prestados para consulta en las áreas de la Oficina que cuenten con cámara de seguridad y de preferencia, que la misma se realice en la sala de audiencias.
2. Se cuenta con un formato de constancia de revisión de expedientes que debe suscribir la persona que está haciendo la revisión.
3. Se cuenta con cámaras de seguridad dentro de la OCD y con las que se encuentran ubicadas en el pasillo del piso sexto.
4. Para el caso en que se hayan solicitado fotocopias del proceso y éstas se encuentren autorizadas, únicamente el personal de la Oficina puede llevar el expediente a la fotocopiadora y en ningún momento éste puede quedar sin la supervisión de quien lo haya llevado.</t>
  </si>
  <si>
    <t>4. Que se difunda la información sometida a reserva legal de los expedientes a cargo de la Oficina.</t>
  </si>
  <si>
    <t>1. Instrucciones por parte de la jefatura de la Oficina sobre el deber de no divulgar a terceras personas ninguna información relacionada con las decisiones disciplinarias a cargo de la Oficina, ni con la documentación recibida con ocasión de las mismas.
2. En los contratos de prestación de servicios se tiene pactada la obligación de guardar la confidencialidad y reserva sobre la información y documentos que por razón del cumplimiento de las obligaciones se llegue a conocer, la cual se mantiene aún después de finalizado el contrato.
3. En el formato de notificación personal, se incluye la advertencia para el notificado del deber que tiene de guardar la reserva del proceso.</t>
  </si>
  <si>
    <t>Proceso Disciplinario</t>
  </si>
  <si>
    <t>R.EC.07</t>
  </si>
  <si>
    <t>Inadecuado manejo de la información en los asuntos de carácter disciplinario a cargo de la OCD</t>
  </si>
  <si>
    <t>1. Desactualización de los sistemas de información de la OCD
2. Falta de fiabilidad en los reportes que emita la OCD
3. Pérdida parcial o total de información de los expedientes a cargo de la OCD
4. Inicio de acciones disciplinarias y/o penales en contra de los responsables
5. Imposibilidad de reconstrucción de expedientes
6. Violación de la reserva procesal
7. Violación de la reserva legal a que están sometidos los datos personales sensibles
8. Posibilidad de declaratoria de nulidades en los procesos disciplinarios o que se revoquen las decisiones adoptadas en la OCD
9. Acciones legales en contra de la OCD</t>
  </si>
  <si>
    <t>Se desplazan los controles de las causas 1, 2 y 3 a las causas 2,3 y 4, respectivamente, por ser ésta la correcta correspondencia 'causa-control'.
Los controles que se encontraban en la causa 4 se eliminan. Se incluyen los controles de la causa 1.
Se modifica el sistema de literales por numeración (en los controles).</t>
  </si>
  <si>
    <t>1. Formato vigente de control de acceso a áreas restringidas
2. Actas de reuniones</t>
  </si>
  <si>
    <t>1. Actas de reuniones
2. Constancia de revisión de expedientes</t>
  </si>
  <si>
    <t>1. Actas de reuniones
2. Formato constancia de notificación personal
3. Contratos de prestación de servicios profesionales</t>
  </si>
  <si>
    <t>FECHA DE ACTUALIZACIÓN:</t>
  </si>
  <si>
    <t>ESTRATÉGICOS</t>
  </si>
  <si>
    <t>MISIONALES</t>
  </si>
  <si>
    <t>DE APOYO</t>
  </si>
  <si>
    <t>EVALUACIÓN Y MEJORA</t>
  </si>
  <si>
    <t>Conservación: DTM</t>
  </si>
  <si>
    <t>Conservación: DTAI</t>
  </si>
  <si>
    <t>PLAN TRATAMIENTO A RIESGOS DE SEGURIDAD DE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</si>
</sst>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7" x14ac:knownFonts="1">
    <font>
      <sz val="11"/>
      <color theme="1"/>
      <name val="Calibri"/>
      <family val="2"/>
      <scheme val="minor"/>
    </font>
    <font>
      <sz val="11"/>
      <color indexed="8"/>
      <name val="Calibri"/>
      <family val="2"/>
    </font>
    <font>
      <sz val="10"/>
      <name val="Arial"/>
      <family val="2"/>
    </font>
    <font>
      <b/>
      <sz val="8"/>
      <name val="Arial"/>
      <family val="2"/>
    </font>
    <font>
      <sz val="8"/>
      <name val="Arial"/>
      <family val="2"/>
    </font>
    <font>
      <sz val="10"/>
      <name val="Arial"/>
      <family val="2"/>
    </font>
    <font>
      <b/>
      <sz val="10"/>
      <name val="Arial"/>
      <family val="2"/>
    </font>
    <font>
      <sz val="9"/>
      <name val="Arial"/>
      <family val="2"/>
    </font>
    <font>
      <b/>
      <sz val="6"/>
      <name val="Arial"/>
      <family val="2"/>
    </font>
    <font>
      <sz val="7"/>
      <name val="Arial"/>
      <family val="2"/>
    </font>
    <font>
      <i/>
      <sz val="8"/>
      <name val="Arial"/>
      <family val="2"/>
    </font>
    <font>
      <b/>
      <sz val="11"/>
      <name val="Arial"/>
      <family val="2"/>
    </font>
    <font>
      <sz val="11"/>
      <name val="Arial"/>
      <family val="2"/>
    </font>
    <font>
      <b/>
      <sz val="9"/>
      <name val="Arial"/>
      <family val="2"/>
    </font>
    <font>
      <sz val="11"/>
      <color indexed="8"/>
      <name val="Calibri"/>
      <family val="2"/>
    </font>
    <font>
      <b/>
      <sz val="12"/>
      <name val="Arial"/>
      <family val="2"/>
    </font>
    <font>
      <sz val="8"/>
      <name val="Calibri"/>
      <family val="2"/>
    </font>
    <font>
      <sz val="11"/>
      <color theme="1"/>
      <name val="Calibri"/>
      <family val="2"/>
      <scheme val="minor"/>
    </font>
    <font>
      <u/>
      <sz val="11"/>
      <color theme="10"/>
      <name val="Calibri"/>
      <family val="2"/>
      <scheme val="minor"/>
    </font>
    <font>
      <sz val="10"/>
      <name val="Arial"/>
      <family val="2"/>
    </font>
    <font>
      <sz val="8"/>
      <color theme="1"/>
      <name val="Arial"/>
      <family val="2"/>
    </font>
    <font>
      <b/>
      <sz val="8"/>
      <color theme="1"/>
      <name val="Arial"/>
      <family val="2"/>
    </font>
    <font>
      <sz val="10"/>
      <name val="Arial"/>
      <family val="2"/>
    </font>
    <font>
      <b/>
      <i/>
      <sz val="8"/>
      <name val="Arial"/>
      <family val="2"/>
    </font>
    <font>
      <sz val="14"/>
      <color rgb="FF0000FF"/>
      <name val="Arial"/>
      <family val="2"/>
    </font>
    <font>
      <sz val="10"/>
      <name val="Arial"/>
      <family val="2"/>
    </font>
    <font>
      <sz val="10"/>
      <name val="Arial"/>
      <family val="2"/>
    </font>
    <font>
      <b/>
      <sz val="11"/>
      <color theme="1"/>
      <name val="Calibri"/>
      <family val="2"/>
      <scheme val="minor"/>
    </font>
    <font>
      <sz val="9"/>
      <color theme="1"/>
      <name val="Calibri"/>
      <family val="2"/>
      <scheme val="minor"/>
    </font>
    <font>
      <sz val="10"/>
      <name val="Arial"/>
      <family val="2"/>
    </font>
    <font>
      <b/>
      <sz val="9"/>
      <color indexed="81"/>
      <name val="Tahoma"/>
      <family val="2"/>
    </font>
    <font>
      <sz val="9"/>
      <color indexed="81"/>
      <name val="Tahoma"/>
      <family val="2"/>
    </font>
    <font>
      <sz val="8"/>
      <color theme="0"/>
      <name val="Arial"/>
      <family val="2"/>
    </font>
    <font>
      <sz val="7.5"/>
      <name val="Arial"/>
      <family val="2"/>
    </font>
    <font>
      <sz val="10"/>
      <name val="Arial"/>
      <family val="2"/>
    </font>
    <font>
      <sz val="9"/>
      <name val="Arial Unicode MS"/>
      <family val="2"/>
    </font>
    <font>
      <b/>
      <sz val="9"/>
      <name val="Arial Unicode MS"/>
      <family val="2"/>
    </font>
    <font>
      <sz val="10"/>
      <name val="Arial Unicode MS"/>
      <family val="2"/>
    </font>
    <font>
      <sz val="8"/>
      <name val="Arial Unicode MS"/>
      <family val="2"/>
    </font>
    <font>
      <sz val="8"/>
      <color theme="1"/>
      <name val="Arial Unicode MS"/>
      <family val="2"/>
    </font>
    <font>
      <b/>
      <sz val="10"/>
      <color rgb="FFFF0000"/>
      <name val="Arial"/>
      <family val="2"/>
    </font>
    <font>
      <strike/>
      <sz val="7"/>
      <name val="Arial"/>
      <family val="2"/>
    </font>
    <font>
      <b/>
      <sz val="14"/>
      <name val="Arial"/>
      <family val="2"/>
    </font>
    <font>
      <b/>
      <sz val="10"/>
      <color theme="1"/>
      <name val="Comic Sans MS"/>
      <family val="4"/>
    </font>
    <font>
      <b/>
      <sz val="10"/>
      <color theme="0"/>
      <name val="Comic Sans MS"/>
      <family val="4"/>
    </font>
    <font>
      <sz val="11"/>
      <color theme="10"/>
      <name val="Calibri"/>
      <family val="2"/>
      <scheme val="minor"/>
    </font>
    <font>
      <b/>
      <sz val="10"/>
      <name val="Comic Sans MS"/>
      <family val="4"/>
    </font>
  </fonts>
  <fills count="22">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33CCCC"/>
        <bgColor indexed="64"/>
      </patternFill>
    </fill>
    <fill>
      <patternFill patternType="solid">
        <fgColor rgb="FFFFC000"/>
        <bgColor indexed="64"/>
      </patternFill>
    </fill>
    <fill>
      <patternFill patternType="solid">
        <fgColor rgb="FFFF0000"/>
        <bgColor indexed="64"/>
      </patternFill>
    </fill>
    <fill>
      <patternFill patternType="solid">
        <fgColor rgb="FF66FFFF"/>
        <bgColor indexed="64"/>
      </patternFill>
    </fill>
    <fill>
      <patternFill patternType="solid">
        <fgColor theme="1" tint="0.49998474074526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8" tint="0.39994506668294322"/>
        <bgColor indexed="64"/>
      </patternFill>
    </fill>
  </fills>
  <borders count="7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hair">
        <color indexed="64"/>
      </left>
      <right/>
      <top style="thin">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s>
  <cellStyleXfs count="22">
    <xf numFmtId="0" fontId="0" fillId="0" borderId="0"/>
    <xf numFmtId="0" fontId="18" fillId="0" borderId="0" applyNumberFormat="0" applyFill="0" applyBorder="0" applyAlignment="0" applyProtection="0"/>
    <xf numFmtId="0" fontId="5" fillId="0" borderId="0"/>
    <xf numFmtId="0" fontId="2" fillId="0" borderId="0"/>
    <xf numFmtId="0" fontId="17" fillId="0" borderId="0"/>
    <xf numFmtId="9" fontId="1"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0" fontId="19" fillId="0" borderId="0"/>
    <xf numFmtId="0" fontId="2" fillId="0" borderId="0"/>
    <xf numFmtId="0" fontId="22" fillId="0" borderId="0"/>
    <xf numFmtId="0" fontId="25" fillId="0" borderId="0"/>
    <xf numFmtId="9" fontId="1" fillId="0" borderId="0" applyFont="0" applyFill="0" applyBorder="0" applyAlignment="0" applyProtection="0"/>
    <xf numFmtId="0" fontId="1" fillId="0" borderId="0"/>
    <xf numFmtId="0" fontId="2" fillId="0" borderId="0"/>
    <xf numFmtId="0" fontId="26" fillId="0" borderId="0"/>
    <xf numFmtId="0" fontId="18" fillId="0" borderId="0" applyNumberFormat="0" applyFill="0" applyBorder="0" applyAlignment="0" applyProtection="0"/>
    <xf numFmtId="0" fontId="17" fillId="0" borderId="0"/>
    <xf numFmtId="0" fontId="2" fillId="0" borderId="0"/>
    <xf numFmtId="0" fontId="2" fillId="0" borderId="0"/>
    <xf numFmtId="0" fontId="29" fillId="0" borderId="0"/>
    <xf numFmtId="0" fontId="34" fillId="0" borderId="0"/>
  </cellStyleXfs>
  <cellXfs count="1398">
    <xf numFmtId="0" fontId="0" fillId="0" borderId="0" xfId="0"/>
    <xf numFmtId="0" fontId="2" fillId="0" borderId="0" xfId="9" applyAlignment="1">
      <alignment horizontal="left"/>
    </xf>
    <xf numFmtId="0" fontId="4" fillId="0" borderId="0" xfId="9" applyFont="1"/>
    <xf numFmtId="0" fontId="2" fillId="0" borderId="0" xfId="9"/>
    <xf numFmtId="0" fontId="2" fillId="0" borderId="0" xfId="9" applyFill="1"/>
    <xf numFmtId="0" fontId="6" fillId="0" borderId="0" xfId="9" applyFont="1" applyAlignment="1">
      <alignment horizontal="center" vertical="center" wrapText="1"/>
    </xf>
    <xf numFmtId="0" fontId="2" fillId="0" borderId="0" xfId="9" applyAlignment="1">
      <alignment horizontal="center" vertical="center" wrapText="1"/>
    </xf>
    <xf numFmtId="0" fontId="2" fillId="0" borderId="0" xfId="9" applyAlignment="1">
      <alignment horizontal="left" vertical="center" wrapText="1"/>
    </xf>
    <xf numFmtId="0" fontId="2" fillId="0" borderId="0" xfId="9" applyBorder="1" applyAlignment="1">
      <alignment horizontal="center" vertical="center" wrapText="1"/>
    </xf>
    <xf numFmtId="0" fontId="2" fillId="0" borderId="0" xfId="9" applyFont="1" applyAlignment="1">
      <alignment horizontal="center" vertical="center" wrapText="1"/>
    </xf>
    <xf numFmtId="0" fontId="12" fillId="0" borderId="3" xfId="9" applyFont="1" applyFill="1" applyBorder="1" applyAlignment="1">
      <alignment horizontal="center" vertical="center" wrapText="1"/>
    </xf>
    <xf numFmtId="0" fontId="12" fillId="0" borderId="3" xfId="9" applyFont="1" applyFill="1" applyBorder="1" applyAlignment="1">
      <alignment horizontal="center" vertical="center" wrapText="1"/>
    </xf>
    <xf numFmtId="0" fontId="7" fillId="0" borderId="0" xfId="9" applyFont="1" applyAlignment="1">
      <alignment horizontal="center"/>
    </xf>
    <xf numFmtId="0" fontId="11" fillId="5" borderId="3" xfId="9" applyFont="1" applyFill="1" applyBorder="1" applyAlignment="1">
      <alignment horizontal="center" vertical="center" wrapText="1"/>
    </xf>
    <xf numFmtId="0" fontId="4" fillId="0" borderId="0" xfId="9" applyFont="1" applyFill="1" applyBorder="1" applyAlignment="1"/>
    <xf numFmtId="0" fontId="4" fillId="0" borderId="0" xfId="9" applyFont="1" applyFill="1" applyBorder="1" applyAlignment="1">
      <alignment horizontal="center"/>
    </xf>
    <xf numFmtId="0" fontId="3" fillId="0" borderId="0" xfId="9" applyFont="1" applyFill="1" applyBorder="1" applyAlignment="1">
      <alignment horizontal="center"/>
    </xf>
    <xf numFmtId="0" fontId="3" fillId="0" borderId="0" xfId="9" applyFont="1" applyFill="1" applyBorder="1" applyAlignment="1"/>
    <xf numFmtId="14" fontId="4" fillId="0" borderId="0" xfId="9" applyNumberFormat="1" applyFont="1"/>
    <xf numFmtId="0" fontId="12" fillId="0" borderId="3" xfId="9" applyFont="1" applyFill="1" applyBorder="1" applyAlignment="1">
      <alignment horizontal="center" vertical="center" wrapText="1"/>
    </xf>
    <xf numFmtId="0" fontId="12" fillId="0" borderId="3" xfId="9" applyFont="1" applyFill="1" applyBorder="1" applyAlignment="1">
      <alignment horizontal="center" vertical="center" wrapText="1"/>
    </xf>
    <xf numFmtId="0" fontId="3" fillId="4" borderId="0" xfId="9" applyFont="1" applyFill="1" applyBorder="1" applyAlignment="1">
      <alignment vertical="center"/>
    </xf>
    <xf numFmtId="0" fontId="3" fillId="4" borderId="1" xfId="9" applyFont="1" applyFill="1" applyBorder="1" applyAlignment="1">
      <alignment horizontal="center" vertical="center" wrapText="1"/>
    </xf>
    <xf numFmtId="0" fontId="7" fillId="4" borderId="0" xfId="9" applyFont="1" applyFill="1" applyBorder="1" applyAlignment="1">
      <alignment vertical="center"/>
    </xf>
    <xf numFmtId="0" fontId="6" fillId="4" borderId="0" xfId="9" applyFont="1" applyFill="1" applyBorder="1" applyAlignment="1">
      <alignment vertical="center"/>
    </xf>
    <xf numFmtId="0" fontId="3" fillId="4" borderId="0" xfId="9" applyFont="1" applyFill="1" applyBorder="1" applyAlignment="1">
      <alignment horizontal="left" vertical="center" wrapText="1"/>
    </xf>
    <xf numFmtId="0" fontId="8" fillId="0" borderId="3" xfId="9" applyFont="1" applyFill="1" applyBorder="1" applyAlignment="1">
      <alignment horizontal="center" vertical="center" wrapText="1"/>
    </xf>
    <xf numFmtId="0" fontId="6" fillId="4" borderId="0" xfId="9" applyFont="1" applyFill="1" applyAlignment="1">
      <alignment horizontal="center" vertical="center" wrapText="1"/>
    </xf>
    <xf numFmtId="0" fontId="2" fillId="4" borderId="0" xfId="9" applyFont="1" applyFill="1" applyAlignment="1">
      <alignment horizontal="center" vertical="center" wrapText="1"/>
    </xf>
    <xf numFmtId="0" fontId="4" fillId="4" borderId="0" xfId="9" applyFont="1" applyFill="1" applyBorder="1" applyAlignment="1"/>
    <xf numFmtId="0" fontId="2" fillId="0" borderId="0" xfId="9" applyFont="1" applyBorder="1" applyAlignment="1">
      <alignment horizontal="center" vertical="center" wrapText="1"/>
    </xf>
    <xf numFmtId="0" fontId="2" fillId="4" borderId="0" xfId="9" applyFill="1" applyAlignment="1">
      <alignment horizontal="center" vertical="center"/>
    </xf>
    <xf numFmtId="0" fontId="2" fillId="4" borderId="0" xfId="9" applyFill="1" applyBorder="1" applyAlignment="1"/>
    <xf numFmtId="0" fontId="2" fillId="4" borderId="0" xfId="9" applyFill="1" applyAlignment="1">
      <alignment horizontal="center" vertical="center" wrapText="1"/>
    </xf>
    <xf numFmtId="0" fontId="2" fillId="4" borderId="0" xfId="9" applyFill="1" applyAlignment="1">
      <alignment horizontal="left" vertical="center" wrapText="1"/>
    </xf>
    <xf numFmtId="0" fontId="2" fillId="0" borderId="0" xfId="9" applyBorder="1" applyAlignment="1">
      <alignment horizontal="left" vertical="center" wrapText="1"/>
    </xf>
    <xf numFmtId="0" fontId="4" fillId="4" borderId="0" xfId="9" applyFont="1" applyFill="1" applyAlignment="1">
      <alignment horizontal="left"/>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0" fillId="0" borderId="0" xfId="0" applyAlignment="1">
      <alignment horizontal="left" vertical="center"/>
    </xf>
    <xf numFmtId="0" fontId="0" fillId="0" borderId="3" xfId="0" applyBorder="1" applyAlignment="1">
      <alignment horizontal="left" vertical="center"/>
    </xf>
    <xf numFmtId="0" fontId="3" fillId="8" borderId="3"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0" fillId="6"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8" fillId="0" borderId="0" xfId="0" applyFont="1"/>
    <xf numFmtId="0" fontId="4" fillId="8" borderId="3"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0" borderId="3" xfId="0" applyFont="1" applyBorder="1" applyAlignment="1">
      <alignment horizontal="center" vertical="center"/>
    </xf>
    <xf numFmtId="0" fontId="27" fillId="0" borderId="0" xfId="0" applyFont="1"/>
    <xf numFmtId="0" fontId="0" fillId="0" borderId="0" xfId="0" applyAlignment="1">
      <alignment horizontal="left"/>
    </xf>
    <xf numFmtId="0" fontId="20" fillId="4" borderId="0" xfId="0" applyFont="1" applyFill="1" applyBorder="1" applyAlignment="1">
      <alignment horizontal="left" vertical="center" wrapText="1"/>
    </xf>
    <xf numFmtId="0" fontId="27" fillId="0" borderId="0" xfId="0" applyFont="1" applyAlignment="1">
      <alignment horizontal="left" vertical="center"/>
    </xf>
    <xf numFmtId="0" fontId="27" fillId="0" borderId="0" xfId="0" applyFont="1" applyAlignment="1">
      <alignment horizontal="center" vertical="center"/>
    </xf>
    <xf numFmtId="0" fontId="3" fillId="4" borderId="0" xfId="9" applyFont="1" applyFill="1" applyBorder="1" applyAlignment="1">
      <alignment horizontal="center" vertical="center"/>
    </xf>
    <xf numFmtId="0" fontId="4" fillId="4" borderId="0" xfId="9" applyFont="1" applyFill="1" applyBorder="1" applyAlignment="1">
      <alignment horizontal="center" vertical="center" wrapText="1"/>
    </xf>
    <xf numFmtId="0" fontId="4" fillId="4" borderId="2" xfId="9" applyFont="1" applyFill="1" applyBorder="1" applyAlignment="1">
      <alignment horizontal="center" vertical="center" wrapText="1"/>
    </xf>
    <xf numFmtId="2" fontId="4" fillId="4" borderId="1" xfId="9" applyNumberFormat="1" applyFont="1" applyFill="1" applyBorder="1" applyAlignment="1">
      <alignment horizontal="center" vertical="center" wrapText="1"/>
    </xf>
    <xf numFmtId="0" fontId="6" fillId="0" borderId="0" xfId="9" applyFont="1" applyBorder="1" applyAlignment="1">
      <alignment horizontal="center" vertical="center" wrapText="1"/>
    </xf>
    <xf numFmtId="0" fontId="3" fillId="4" borderId="10" xfId="9" applyFont="1" applyFill="1" applyBorder="1" applyAlignment="1">
      <alignment vertical="center"/>
    </xf>
    <xf numFmtId="0" fontId="2" fillId="0" borderId="0" xfId="9" applyFill="1" applyBorder="1" applyAlignment="1">
      <alignment horizontal="center" vertical="center"/>
    </xf>
    <xf numFmtId="0" fontId="6" fillId="0" borderId="0" xfId="9" applyFont="1" applyFill="1" applyBorder="1" applyAlignment="1">
      <alignment vertical="center"/>
    </xf>
    <xf numFmtId="0" fontId="2" fillId="0" borderId="0" xfId="9" applyFill="1" applyBorder="1" applyAlignment="1">
      <alignment horizontal="left"/>
    </xf>
    <xf numFmtId="0" fontId="2" fillId="0" borderId="0" xfId="9" applyFill="1" applyBorder="1" applyAlignment="1"/>
    <xf numFmtId="15" fontId="2" fillId="0" borderId="0" xfId="9" applyNumberFormat="1" applyFont="1" applyFill="1" applyBorder="1" applyAlignment="1">
      <alignment vertical="center"/>
    </xf>
    <xf numFmtId="0" fontId="2" fillId="0" borderId="0" xfId="9" applyFill="1" applyBorder="1" applyAlignment="1">
      <alignment vertical="center"/>
    </xf>
    <xf numFmtId="0" fontId="3" fillId="12" borderId="5" xfId="9" applyFont="1" applyFill="1" applyBorder="1" applyAlignment="1">
      <alignment horizontal="center" vertical="center" wrapText="1"/>
    </xf>
    <xf numFmtId="0" fontId="3" fillId="12" borderId="3" xfId="9" applyFont="1" applyFill="1" applyBorder="1" applyAlignment="1">
      <alignment vertical="center" wrapText="1"/>
    </xf>
    <xf numFmtId="49" fontId="3" fillId="12" borderId="5" xfId="9" applyNumberFormat="1" applyFont="1" applyFill="1" applyBorder="1" applyAlignment="1">
      <alignment horizontal="center" vertical="center" wrapText="1"/>
    </xf>
    <xf numFmtId="49" fontId="3" fillId="12" borderId="3" xfId="9" applyNumberFormat="1" applyFont="1" applyFill="1" applyBorder="1" applyAlignment="1">
      <alignment horizontal="center" vertical="center" wrapText="1"/>
    </xf>
    <xf numFmtId="0" fontId="3" fillId="7" borderId="3" xfId="9" applyFont="1" applyFill="1" applyBorder="1" applyAlignment="1">
      <alignment horizontal="center" vertical="center" wrapText="1"/>
    </xf>
    <xf numFmtId="0" fontId="3" fillId="12" borderId="3" xfId="9" applyFont="1" applyFill="1" applyBorder="1" applyAlignment="1">
      <alignment horizontal="center" vertical="center" wrapText="1"/>
    </xf>
    <xf numFmtId="0" fontId="21" fillId="7" borderId="3" xfId="9" applyFont="1" applyFill="1" applyBorder="1" applyAlignment="1" applyProtection="1">
      <alignment horizontal="center" vertical="center" wrapText="1"/>
      <protection locked="0"/>
    </xf>
    <xf numFmtId="0" fontId="21" fillId="7" borderId="3" xfId="9" applyFont="1" applyFill="1" applyBorder="1" applyAlignment="1" applyProtection="1">
      <alignment horizontal="center" vertical="center" textRotation="90" wrapText="1"/>
      <protection locked="0"/>
    </xf>
    <xf numFmtId="0" fontId="4" fillId="4" borderId="3" xfId="9" applyFont="1" applyFill="1" applyBorder="1" applyAlignment="1" applyProtection="1">
      <alignment horizontal="center" vertical="center" wrapText="1"/>
    </xf>
    <xf numFmtId="0" fontId="4" fillId="7" borderId="3" xfId="9" applyFont="1" applyFill="1" applyBorder="1" applyAlignment="1" applyProtection="1">
      <alignment horizontal="center" vertical="center" wrapText="1"/>
    </xf>
    <xf numFmtId="1" fontId="4" fillId="7" borderId="3" xfId="9" applyNumberFormat="1" applyFont="1" applyFill="1" applyBorder="1" applyAlignment="1">
      <alignment horizontal="center" vertical="center" wrapText="1"/>
    </xf>
    <xf numFmtId="2" fontId="4" fillId="0" borderId="3" xfId="9" applyNumberFormat="1" applyFont="1" applyFill="1" applyBorder="1" applyAlignment="1" applyProtection="1">
      <alignment horizontal="center" vertical="center" textRotation="90" wrapText="1"/>
      <protection locked="0"/>
    </xf>
    <xf numFmtId="0" fontId="4" fillId="6" borderId="3" xfId="9" applyFont="1" applyFill="1" applyBorder="1" applyAlignment="1" applyProtection="1">
      <alignment horizontal="center" vertical="center" textRotation="90" wrapText="1"/>
    </xf>
    <xf numFmtId="0" fontId="4" fillId="0" borderId="3" xfId="9" applyFont="1" applyFill="1" applyBorder="1" applyAlignment="1" applyProtection="1">
      <alignment horizontal="center" vertical="center" textRotation="90" wrapText="1"/>
      <protection locked="0"/>
    </xf>
    <xf numFmtId="0" fontId="20" fillId="6" borderId="3" xfId="9" applyFont="1" applyFill="1" applyBorder="1" applyAlignment="1" applyProtection="1">
      <alignment horizontal="center" vertical="center" textRotation="90" wrapText="1"/>
    </xf>
    <xf numFmtId="0" fontId="23" fillId="0" borderId="0" xfId="9" applyFont="1" applyBorder="1" applyAlignment="1"/>
    <xf numFmtId="0" fontId="3" fillId="0" borderId="0" xfId="9" applyFont="1" applyFill="1" applyBorder="1" applyAlignment="1">
      <alignment vertical="center"/>
    </xf>
    <xf numFmtId="0" fontId="3" fillId="5" borderId="3" xfId="9" applyFont="1" applyFill="1" applyBorder="1" applyAlignment="1">
      <alignment vertical="center"/>
    </xf>
    <xf numFmtId="0" fontId="4" fillId="0" borderId="0" xfId="9" applyFont="1" applyFill="1" applyBorder="1" applyAlignment="1">
      <alignment vertical="center"/>
    </xf>
    <xf numFmtId="0" fontId="4" fillId="0" borderId="3" xfId="9" applyFont="1" applyFill="1" applyBorder="1" applyAlignment="1" applyProtection="1">
      <alignment vertical="center"/>
      <protection locked="0"/>
    </xf>
    <xf numFmtId="0" fontId="4" fillId="0" borderId="0" xfId="9" applyFont="1" applyBorder="1" applyAlignment="1">
      <alignment vertical="top"/>
    </xf>
    <xf numFmtId="0" fontId="4" fillId="0" borderId="13" xfId="9" applyFont="1" applyFill="1" applyBorder="1" applyAlignment="1">
      <alignment vertical="center"/>
    </xf>
    <xf numFmtId="0" fontId="3" fillId="0" borderId="0" xfId="9" applyFont="1" applyFill="1" applyBorder="1" applyAlignment="1">
      <alignment horizontal="center" vertical="center"/>
    </xf>
    <xf numFmtId="0" fontId="4" fillId="0" borderId="0" xfId="9" applyFont="1" applyFill="1" applyBorder="1" applyAlignment="1">
      <alignment horizontal="center" vertical="center"/>
    </xf>
    <xf numFmtId="0" fontId="4" fillId="0" borderId="13" xfId="9" applyFont="1" applyFill="1" applyBorder="1" applyAlignment="1">
      <alignment horizontal="center" vertical="center"/>
    </xf>
    <xf numFmtId="0" fontId="4" fillId="0" borderId="3"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justify" vertical="center" wrapText="1"/>
      <protection locked="0"/>
    </xf>
    <xf numFmtId="2" fontId="4" fillId="12" borderId="1" xfId="9" applyNumberFormat="1" applyFont="1" applyFill="1" applyBorder="1" applyAlignment="1">
      <alignment horizontal="center" vertical="center" wrapText="1"/>
    </xf>
    <xf numFmtId="0" fontId="4" fillId="7" borderId="1" xfId="9" applyFont="1" applyFill="1" applyBorder="1" applyAlignment="1" applyProtection="1">
      <alignment horizontal="center" vertical="center" wrapText="1"/>
    </xf>
    <xf numFmtId="0" fontId="20" fillId="7" borderId="1" xfId="9" applyFont="1" applyFill="1" applyBorder="1" applyAlignment="1" applyProtection="1">
      <alignment horizontal="center" vertical="center" wrapText="1"/>
    </xf>
    <xf numFmtId="0" fontId="3" fillId="0" borderId="3" xfId="9" applyFont="1" applyFill="1" applyBorder="1" applyAlignment="1">
      <alignment horizontal="center" vertical="center" wrapText="1"/>
    </xf>
    <xf numFmtId="0" fontId="3" fillId="4" borderId="0" xfId="9" applyFont="1" applyFill="1" applyBorder="1" applyAlignment="1">
      <alignment horizontal="center" vertical="center" wrapText="1"/>
    </xf>
    <xf numFmtId="0" fontId="3" fillId="4" borderId="0" xfId="9" applyFont="1" applyFill="1" applyBorder="1" applyAlignment="1">
      <alignment horizontal="center" vertical="center" wrapText="1"/>
    </xf>
    <xf numFmtId="0" fontId="3" fillId="0" borderId="3" xfId="9" applyFont="1" applyFill="1" applyBorder="1" applyAlignment="1">
      <alignment horizontal="center" vertical="center" wrapText="1"/>
    </xf>
    <xf numFmtId="2" fontId="4" fillId="12" borderId="1" xfId="9" applyNumberFormat="1" applyFont="1" applyFill="1" applyBorder="1" applyAlignment="1">
      <alignment horizontal="center" vertical="center" wrapText="1"/>
    </xf>
    <xf numFmtId="0" fontId="4" fillId="0" borderId="3" xfId="9" applyFont="1" applyFill="1" applyBorder="1" applyAlignment="1" applyProtection="1">
      <alignment horizontal="center" vertical="center" wrapText="1"/>
      <protection locked="0"/>
    </xf>
    <xf numFmtId="0" fontId="20" fillId="7" borderId="1" xfId="9" applyFont="1" applyFill="1" applyBorder="1" applyAlignment="1" applyProtection="1">
      <alignment horizontal="center" vertical="center" wrapText="1"/>
    </xf>
    <xf numFmtId="0" fontId="4" fillId="0" borderId="0" xfId="9" applyFont="1" applyFill="1" applyBorder="1" applyAlignment="1">
      <alignment horizontal="center" vertical="center"/>
    </xf>
    <xf numFmtId="0" fontId="4" fillId="0" borderId="13" xfId="9" applyFont="1" applyFill="1" applyBorder="1" applyAlignment="1">
      <alignment horizontal="center" vertical="center"/>
    </xf>
    <xf numFmtId="0" fontId="4" fillId="4" borderId="3" xfId="9"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vertical="center" wrapText="1"/>
      <protection locked="0"/>
    </xf>
    <xf numFmtId="0" fontId="2" fillId="4" borderId="0" xfId="9" applyFont="1" applyFill="1" applyAlignment="1">
      <alignment horizontal="center" vertical="center"/>
    </xf>
    <xf numFmtId="0" fontId="2" fillId="0" borderId="0" xfId="9" applyFont="1" applyFill="1" applyBorder="1" applyAlignment="1">
      <alignment horizontal="center" vertical="center"/>
    </xf>
    <xf numFmtId="0" fontId="2" fillId="0" borderId="0" xfId="9" applyFont="1" applyFill="1" applyBorder="1" applyAlignment="1">
      <alignment horizontal="left"/>
    </xf>
    <xf numFmtId="0" fontId="2" fillId="0" borderId="0" xfId="9" applyFont="1" applyAlignment="1">
      <alignment horizontal="left"/>
    </xf>
    <xf numFmtId="0" fontId="2" fillId="4" borderId="0" xfId="9" applyFont="1" applyFill="1" applyBorder="1" applyAlignment="1"/>
    <xf numFmtId="0" fontId="2" fillId="0" borderId="0" xfId="9" applyFont="1" applyFill="1" applyBorder="1" applyAlignment="1"/>
    <xf numFmtId="0" fontId="2" fillId="0" borderId="0" xfId="9" applyFont="1" applyFill="1" applyBorder="1" applyAlignment="1">
      <alignment vertical="center"/>
    </xf>
    <xf numFmtId="0" fontId="3" fillId="7" borderId="3" xfId="9" applyFont="1" applyFill="1" applyBorder="1" applyAlignment="1" applyProtection="1">
      <alignment horizontal="center" vertical="center" wrapText="1"/>
      <protection locked="0"/>
    </xf>
    <xf numFmtId="0" fontId="3" fillId="7" borderId="3" xfId="9" applyFont="1" applyFill="1" applyBorder="1" applyAlignment="1" applyProtection="1">
      <alignment horizontal="center" vertical="center" textRotation="90" wrapText="1"/>
      <protection locked="0"/>
    </xf>
    <xf numFmtId="0" fontId="2" fillId="0" borderId="0" xfId="9" applyFont="1"/>
    <xf numFmtId="2" fontId="4" fillId="0" borderId="1" xfId="9" applyNumberFormat="1" applyFont="1" applyFill="1" applyBorder="1" applyAlignment="1">
      <alignment horizontal="center" vertical="center" wrapText="1"/>
    </xf>
    <xf numFmtId="0" fontId="4" fillId="0" borderId="3" xfId="9" applyFont="1" applyFill="1" applyBorder="1" applyAlignment="1" applyProtection="1">
      <alignment horizontal="center" vertical="center" wrapText="1"/>
    </xf>
    <xf numFmtId="0" fontId="4" fillId="0" borderId="1" xfId="9" applyFont="1" applyFill="1" applyBorder="1" applyAlignment="1" applyProtection="1">
      <alignment horizontal="center" vertical="center" wrapText="1"/>
    </xf>
    <xf numFmtId="1" fontId="4" fillId="0" borderId="3" xfId="9" applyNumberFormat="1" applyFont="1" applyFill="1" applyBorder="1" applyAlignment="1">
      <alignment horizontal="center" vertical="center" wrapText="1"/>
    </xf>
    <xf numFmtId="0" fontId="2" fillId="0" borderId="0" xfId="9" applyFont="1" applyFill="1"/>
    <xf numFmtId="0" fontId="4" fillId="0" borderId="9" xfId="9" applyFont="1" applyFill="1" applyBorder="1" applyAlignment="1" applyProtection="1">
      <alignment horizontal="center" vertical="center" textRotation="90" wrapText="1"/>
    </xf>
    <xf numFmtId="2" fontId="4" fillId="0" borderId="3"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center" vertical="center" textRotation="90" wrapText="1"/>
    </xf>
    <xf numFmtId="0" fontId="4" fillId="0" borderId="14" xfId="9" applyFont="1" applyFill="1" applyBorder="1" applyAlignment="1">
      <alignment horizontal="center" vertical="center" wrapText="1"/>
    </xf>
    <xf numFmtId="0" fontId="2" fillId="4" borderId="0" xfId="9" applyFont="1" applyFill="1" applyAlignment="1">
      <alignment horizontal="left" vertical="center" wrapText="1"/>
    </xf>
    <xf numFmtId="0" fontId="2" fillId="0" borderId="0" xfId="9" applyFont="1" applyAlignment="1">
      <alignment horizontal="left" vertical="center" wrapText="1"/>
    </xf>
    <xf numFmtId="0" fontId="2" fillId="0" borderId="0" xfId="9" applyFont="1" applyBorder="1" applyAlignment="1">
      <alignment horizontal="left" vertical="center" wrapText="1"/>
    </xf>
    <xf numFmtId="0" fontId="3" fillId="4" borderId="10" xfId="21" applyFont="1" applyFill="1" applyBorder="1" applyAlignment="1">
      <alignment vertical="center"/>
    </xf>
    <xf numFmtId="0" fontId="4" fillId="4" borderId="0" xfId="21" applyFont="1" applyFill="1" applyAlignment="1">
      <alignment horizontal="left"/>
    </xf>
    <xf numFmtId="0" fontId="34" fillId="4" borderId="0" xfId="21" applyFill="1" applyAlignment="1">
      <alignment horizontal="center" vertical="center"/>
    </xf>
    <xf numFmtId="0" fontId="34" fillId="0" borderId="0" xfId="21" applyFill="1" applyBorder="1" applyAlignment="1">
      <alignment horizontal="center" vertical="center"/>
    </xf>
    <xf numFmtId="0" fontId="6" fillId="0" borderId="0" xfId="21" applyFont="1" applyFill="1" applyBorder="1" applyAlignment="1">
      <alignment vertical="center"/>
    </xf>
    <xf numFmtId="0" fontId="34" fillId="0" borderId="0" xfId="21" applyFill="1" applyBorder="1" applyAlignment="1">
      <alignment horizontal="left"/>
    </xf>
    <xf numFmtId="0" fontId="34" fillId="0" borderId="0" xfId="21" applyAlignment="1">
      <alignment horizontal="left"/>
    </xf>
    <xf numFmtId="0" fontId="34" fillId="4" borderId="0" xfId="21" applyFill="1" applyBorder="1" applyAlignment="1"/>
    <xf numFmtId="0" fontId="34" fillId="0" borderId="0" xfId="21" applyFill="1" applyBorder="1" applyAlignment="1"/>
    <xf numFmtId="0" fontId="3" fillId="4" borderId="1" xfId="21" applyFont="1" applyFill="1" applyBorder="1" applyAlignment="1">
      <alignment horizontal="center" vertical="center" wrapText="1"/>
    </xf>
    <xf numFmtId="0" fontId="3" fillId="4" borderId="0" xfId="21" applyFont="1" applyFill="1" applyBorder="1" applyAlignment="1">
      <alignment vertical="center"/>
    </xf>
    <xf numFmtId="15" fontId="2" fillId="0" borderId="0" xfId="21" applyNumberFormat="1" applyFont="1" applyFill="1" applyBorder="1" applyAlignment="1">
      <alignment vertical="center"/>
    </xf>
    <xf numFmtId="0" fontId="34" fillId="0" borderId="0" xfId="21" applyFill="1" applyBorder="1" applyAlignment="1">
      <alignment vertical="center"/>
    </xf>
    <xf numFmtId="0" fontId="4" fillId="4" borderId="2" xfId="21" applyFont="1" applyFill="1" applyBorder="1" applyAlignment="1">
      <alignment horizontal="center" vertical="center" wrapText="1"/>
    </xf>
    <xf numFmtId="0" fontId="7" fillId="4" borderId="0" xfId="21" applyFont="1" applyFill="1" applyBorder="1" applyAlignment="1">
      <alignment vertical="center"/>
    </xf>
    <xf numFmtId="0" fontId="6" fillId="4" borderId="0" xfId="21" applyFont="1" applyFill="1" applyBorder="1" applyAlignment="1">
      <alignment vertical="center"/>
    </xf>
    <xf numFmtId="0" fontId="4" fillId="4" borderId="0" xfId="21" applyFont="1" applyFill="1" applyBorder="1" applyAlignment="1">
      <alignment horizontal="center" vertical="center" wrapText="1"/>
    </xf>
    <xf numFmtId="0" fontId="3" fillId="4" borderId="0" xfId="21" applyFont="1" applyFill="1" applyBorder="1" applyAlignment="1">
      <alignment horizontal="center" vertical="center" wrapText="1"/>
    </xf>
    <xf numFmtId="0" fontId="3" fillId="4" borderId="0" xfId="21" applyFont="1" applyFill="1" applyBorder="1" applyAlignment="1">
      <alignment horizontal="left" vertical="center" wrapText="1"/>
    </xf>
    <xf numFmtId="0" fontId="4" fillId="0" borderId="0" xfId="21" applyFont="1"/>
    <xf numFmtId="0" fontId="3" fillId="12" borderId="5" xfId="21" applyFont="1" applyFill="1" applyBorder="1" applyAlignment="1">
      <alignment horizontal="center" vertical="center" wrapText="1"/>
    </xf>
    <xf numFmtId="0" fontId="3" fillId="12" borderId="3" xfId="21" applyFont="1" applyFill="1" applyBorder="1" applyAlignment="1">
      <alignment vertical="center" wrapText="1"/>
    </xf>
    <xf numFmtId="49" fontId="3" fillId="12" borderId="5" xfId="21" applyNumberFormat="1" applyFont="1" applyFill="1" applyBorder="1" applyAlignment="1">
      <alignment horizontal="center" vertical="center" wrapText="1"/>
    </xf>
    <xf numFmtId="49" fontId="3" fillId="12" borderId="3" xfId="21" applyNumberFormat="1" applyFont="1" applyFill="1" applyBorder="1" applyAlignment="1">
      <alignment horizontal="center" vertical="center" wrapText="1"/>
    </xf>
    <xf numFmtId="0" fontId="8" fillId="0" borderId="3" xfId="21" applyFont="1" applyFill="1" applyBorder="1" applyAlignment="1">
      <alignment horizontal="center" vertical="center" wrapText="1"/>
    </xf>
    <xf numFmtId="0" fontId="3" fillId="0" borderId="3" xfId="21" applyFont="1" applyFill="1" applyBorder="1" applyAlignment="1">
      <alignment horizontal="center" vertical="center" wrapText="1"/>
    </xf>
    <xf numFmtId="0" fontId="3" fillId="7" borderId="3" xfId="21" applyFont="1" applyFill="1" applyBorder="1" applyAlignment="1">
      <alignment horizontal="center" vertical="center" wrapText="1"/>
    </xf>
    <xf numFmtId="0" fontId="3" fillId="12" borderId="3" xfId="21" applyFont="1" applyFill="1" applyBorder="1" applyAlignment="1">
      <alignment horizontal="center" vertical="center" wrapText="1"/>
    </xf>
    <xf numFmtId="0" fontId="21" fillId="7" borderId="3" xfId="21" applyFont="1" applyFill="1" applyBorder="1" applyAlignment="1" applyProtection="1">
      <alignment horizontal="center" vertical="center" wrapText="1"/>
      <protection locked="0"/>
    </xf>
    <xf numFmtId="0" fontId="21" fillId="7" borderId="3" xfId="21" applyFont="1" applyFill="1" applyBorder="1" applyAlignment="1" applyProtection="1">
      <alignment horizontal="center" vertical="center" textRotation="90" wrapText="1"/>
      <protection locked="0"/>
    </xf>
    <xf numFmtId="0" fontId="34" fillId="0" borderId="0" xfId="21"/>
    <xf numFmtId="0" fontId="4" fillId="0" borderId="3" xfId="21" applyFont="1" applyFill="1" applyBorder="1" applyAlignment="1" applyProtection="1">
      <alignment horizontal="center" vertical="center" wrapText="1"/>
      <protection locked="0"/>
    </xf>
    <xf numFmtId="2" fontId="4" fillId="12" borderId="1" xfId="21" applyNumberFormat="1" applyFont="1" applyFill="1" applyBorder="1" applyAlignment="1">
      <alignment horizontal="center" vertical="center" wrapText="1"/>
    </xf>
    <xf numFmtId="0" fontId="4" fillId="7" borderId="3" xfId="21" applyFont="1" applyFill="1" applyBorder="1" applyAlignment="1" applyProtection="1">
      <alignment horizontal="center" vertical="center" wrapText="1"/>
    </xf>
    <xf numFmtId="0" fontId="20" fillId="7" borderId="1" xfId="21" applyFont="1" applyFill="1" applyBorder="1" applyAlignment="1" applyProtection="1">
      <alignment horizontal="center" vertical="center" wrapText="1"/>
    </xf>
    <xf numFmtId="1" fontId="4" fillId="7" borderId="3" xfId="21" applyNumberFormat="1" applyFont="1" applyFill="1" applyBorder="1" applyAlignment="1">
      <alignment horizontal="center" vertical="center" wrapText="1"/>
    </xf>
    <xf numFmtId="0" fontId="34" fillId="0" borderId="0" xfId="21" applyFill="1"/>
    <xf numFmtId="0" fontId="4" fillId="0" borderId="2" xfId="21" applyFont="1" applyFill="1" applyBorder="1" applyAlignment="1" applyProtection="1">
      <alignment horizontal="center" vertical="center" textRotation="90" wrapText="1"/>
      <protection locked="0"/>
    </xf>
    <xf numFmtId="2" fontId="4" fillId="0" borderId="2" xfId="21" applyNumberFormat="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0" fontId="4" fillId="6" borderId="3" xfId="21" applyFont="1" applyFill="1" applyBorder="1" applyAlignment="1" applyProtection="1">
      <alignment horizontal="center" vertical="center" textRotation="90" wrapText="1"/>
    </xf>
    <xf numFmtId="0" fontId="20" fillId="6" borderId="3" xfId="21" applyFont="1" applyFill="1" applyBorder="1" applyAlignment="1" applyProtection="1">
      <alignment horizontal="center" vertical="center" textRotation="90" wrapText="1"/>
    </xf>
    <xf numFmtId="0" fontId="34" fillId="4" borderId="0" xfId="21" applyFill="1" applyAlignment="1">
      <alignment horizontal="center" vertical="center" wrapText="1"/>
    </xf>
    <xf numFmtId="0" fontId="6" fillId="4" borderId="0" xfId="21" applyFont="1" applyFill="1" applyAlignment="1">
      <alignment horizontal="center" vertical="center" wrapText="1"/>
    </xf>
    <xf numFmtId="0" fontId="34" fillId="4" borderId="0" xfId="21" applyFill="1" applyAlignment="1">
      <alignment horizontal="left" vertical="center" wrapText="1"/>
    </xf>
    <xf numFmtId="0" fontId="34" fillId="0" borderId="0" xfId="21" applyAlignment="1">
      <alignment horizontal="center" vertical="center" wrapText="1"/>
    </xf>
    <xf numFmtId="0" fontId="23" fillId="0" borderId="0" xfId="21" applyFont="1" applyBorder="1" applyAlignment="1"/>
    <xf numFmtId="0" fontId="2" fillId="4" borderId="0" xfId="21" applyFont="1" applyFill="1" applyAlignment="1">
      <alignment horizontal="center" vertical="center" wrapText="1"/>
    </xf>
    <xf numFmtId="0" fontId="34" fillId="0" borderId="0" xfId="21" applyAlignment="1">
      <alignment horizontal="left" vertical="center" wrapText="1"/>
    </xf>
    <xf numFmtId="0" fontId="3" fillId="0" borderId="0" xfId="21" applyFont="1" applyFill="1" applyBorder="1" applyAlignment="1">
      <alignment vertical="center"/>
    </xf>
    <xf numFmtId="0" fontId="3" fillId="5" borderId="3" xfId="21" applyFont="1" applyFill="1" applyBorder="1" applyAlignment="1">
      <alignment vertical="center"/>
    </xf>
    <xf numFmtId="0" fontId="4" fillId="0" borderId="0" xfId="21" applyFont="1" applyFill="1" applyBorder="1" applyAlignment="1">
      <alignment vertical="center"/>
    </xf>
    <xf numFmtId="0" fontId="4" fillId="0" borderId="3" xfId="21" applyFont="1" applyFill="1" applyBorder="1" applyAlignment="1" applyProtection="1">
      <alignment vertical="center"/>
      <protection locked="0"/>
    </xf>
    <xf numFmtId="0" fontId="4" fillId="0" borderId="0" xfId="21" applyFont="1" applyBorder="1" applyAlignment="1">
      <alignment vertical="top"/>
    </xf>
    <xf numFmtId="0" fontId="4" fillId="0" borderId="13" xfId="21" applyFont="1" applyFill="1" applyBorder="1" applyAlignment="1">
      <alignment vertical="center"/>
    </xf>
    <xf numFmtId="0" fontId="4" fillId="4" borderId="0" xfId="21" applyFont="1" applyFill="1" applyBorder="1" applyAlignment="1"/>
    <xf numFmtId="0" fontId="3" fillId="4" borderId="0" xfId="21" applyFont="1" applyFill="1" applyBorder="1" applyAlignment="1">
      <alignment horizontal="center" vertical="center"/>
    </xf>
    <xf numFmtId="0" fontId="3" fillId="0" borderId="0" xfId="21" applyFont="1" applyFill="1" applyBorder="1" applyAlignment="1">
      <alignment horizontal="center" vertical="center"/>
    </xf>
    <xf numFmtId="0" fontId="34" fillId="0" borderId="0" xfId="21" applyBorder="1" applyAlignment="1">
      <alignment horizontal="center" vertical="center" wrapText="1"/>
    </xf>
    <xf numFmtId="0" fontId="6" fillId="0" borderId="0" xfId="21" applyFont="1" applyBorder="1" applyAlignment="1">
      <alignment horizontal="center" vertical="center" wrapText="1"/>
    </xf>
    <xf numFmtId="0" fontId="34" fillId="0" borderId="0" xfId="21" applyBorder="1" applyAlignment="1">
      <alignment horizontal="left" vertical="center" wrapText="1"/>
    </xf>
    <xf numFmtId="0" fontId="2" fillId="0" borderId="0" xfId="21" applyFont="1" applyBorder="1" applyAlignment="1">
      <alignment horizontal="center" vertical="center" wrapText="1"/>
    </xf>
    <xf numFmtId="0" fontId="6" fillId="0" borderId="0" xfId="21" applyFont="1" applyAlignment="1">
      <alignment horizontal="center" vertical="center" wrapText="1"/>
    </xf>
    <xf numFmtId="0" fontId="2" fillId="0" borderId="0" xfId="21" applyFont="1" applyAlignment="1">
      <alignment horizontal="center" vertical="center" wrapText="1"/>
    </xf>
    <xf numFmtId="0" fontId="4" fillId="0" borderId="3" xfId="21" applyFont="1" applyFill="1" applyBorder="1" applyAlignment="1" applyProtection="1">
      <alignment vertical="center" wrapText="1"/>
      <protection locked="0"/>
    </xf>
    <xf numFmtId="0" fontId="20" fillId="7" borderId="1" xfId="21" applyFont="1" applyFill="1" applyBorder="1" applyAlignment="1" applyProtection="1">
      <alignment horizontal="center" vertical="center" wrapText="1"/>
    </xf>
    <xf numFmtId="0" fontId="4" fillId="4" borderId="2" xfId="21" applyFont="1" applyFill="1" applyBorder="1" applyAlignment="1">
      <alignment horizontal="center" vertical="center" wrapText="1"/>
    </xf>
    <xf numFmtId="0" fontId="4" fillId="4" borderId="0" xfId="21" applyFont="1" applyFill="1" applyBorder="1" applyAlignment="1">
      <alignment horizontal="center" vertical="center" wrapText="1"/>
    </xf>
    <xf numFmtId="0" fontId="4" fillId="4" borderId="3" xfId="21" applyFont="1" applyFill="1" applyBorder="1" applyAlignment="1">
      <alignment horizontal="center" vertical="center" wrapText="1"/>
    </xf>
    <xf numFmtId="0" fontId="4" fillId="0" borderId="0" xfId="21" applyFont="1" applyAlignment="1">
      <alignment horizontal="center" vertical="center" wrapText="1"/>
    </xf>
    <xf numFmtId="0" fontId="4" fillId="0" borderId="0" xfId="21" applyFont="1" applyAlignment="1">
      <alignment horizontal="left" vertical="center" wrapText="1"/>
    </xf>
    <xf numFmtId="0" fontId="4" fillId="4" borderId="0" xfId="21" applyFont="1" applyFill="1" applyAlignment="1">
      <alignment horizontal="center" vertical="center" wrapText="1"/>
    </xf>
    <xf numFmtId="0" fontId="4" fillId="0" borderId="13" xfId="21" applyFont="1" applyFill="1" applyBorder="1" applyAlignment="1">
      <alignment horizontal="center" vertical="center"/>
    </xf>
    <xf numFmtId="0" fontId="4" fillId="0" borderId="0" xfId="21" applyFont="1" applyFill="1" applyBorder="1" applyAlignment="1">
      <alignment horizontal="center" vertical="center"/>
    </xf>
    <xf numFmtId="0" fontId="4" fillId="4" borderId="3" xfId="21" applyFont="1" applyFill="1" applyBorder="1" applyAlignment="1" applyProtection="1">
      <alignment horizontal="center" vertical="center" textRotation="90" wrapText="1"/>
      <protection locked="0"/>
    </xf>
    <xf numFmtId="0" fontId="4" fillId="0" borderId="7" xfId="21" applyFont="1" applyFill="1" applyBorder="1" applyAlignment="1" applyProtection="1">
      <alignment horizontal="center" vertical="center" wrapText="1"/>
      <protection locked="0"/>
    </xf>
    <xf numFmtId="0" fontId="4" fillId="0" borderId="8" xfId="21" applyFont="1" applyFill="1" applyBorder="1" applyAlignment="1" applyProtection="1">
      <alignment horizontal="center" vertical="center" wrapText="1"/>
      <protection locked="0"/>
    </xf>
    <xf numFmtId="0" fontId="4" fillId="0" borderId="5" xfId="21" applyFont="1" applyFill="1" applyBorder="1" applyAlignment="1" applyProtection="1">
      <alignment horizontal="center" vertical="center" wrapText="1"/>
      <protection locked="0"/>
    </xf>
    <xf numFmtId="0" fontId="4" fillId="0" borderId="1" xfId="21" applyFont="1" applyFill="1" applyBorder="1" applyAlignment="1" applyProtection="1">
      <alignment horizontal="center" vertical="center" wrapText="1"/>
      <protection locked="0"/>
    </xf>
    <xf numFmtId="0" fontId="4" fillId="4" borderId="7" xfId="21" applyFont="1" applyFill="1" applyBorder="1" applyAlignment="1">
      <alignment horizontal="left" vertical="center" wrapText="1"/>
    </xf>
    <xf numFmtId="0" fontId="4" fillId="4" borderId="8" xfId="21" applyFont="1" applyFill="1" applyBorder="1" applyAlignment="1">
      <alignment horizontal="left" vertical="center" wrapText="1"/>
    </xf>
    <xf numFmtId="0" fontId="4" fillId="4" borderId="5" xfId="21" applyFont="1" applyFill="1" applyBorder="1" applyAlignment="1">
      <alignment horizontal="left" vertical="center" wrapText="1"/>
    </xf>
    <xf numFmtId="0" fontId="4" fillId="0" borderId="2"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2" fontId="4" fillId="12" borderId="3" xfId="21" applyNumberFormat="1" applyFont="1" applyFill="1" applyBorder="1" applyAlignment="1">
      <alignment horizontal="center" vertical="center" wrapText="1"/>
    </xf>
    <xf numFmtId="0" fontId="4" fillId="6" borderId="3" xfId="21" applyFont="1" applyFill="1" applyBorder="1" applyAlignment="1" applyProtection="1">
      <alignment horizontal="center" vertical="center" textRotation="90" wrapText="1"/>
    </xf>
    <xf numFmtId="0" fontId="34" fillId="4" borderId="8" xfId="21" applyFill="1" applyBorder="1" applyAlignment="1">
      <alignment horizontal="center" vertical="center" wrapText="1"/>
    </xf>
    <xf numFmtId="0" fontId="34" fillId="0" borderId="8" xfId="21" applyBorder="1" applyAlignment="1">
      <alignment horizontal="center" vertical="center" wrapText="1"/>
    </xf>
    <xf numFmtId="0" fontId="23" fillId="0" borderId="8" xfId="21" applyFont="1" applyBorder="1" applyAlignment="1"/>
    <xf numFmtId="0" fontId="3" fillId="0" borderId="0" xfId="21" applyFont="1" applyFill="1" applyBorder="1" applyAlignment="1">
      <alignment horizontal="center" vertical="center" wrapText="1"/>
    </xf>
    <xf numFmtId="2" fontId="4" fillId="0" borderId="1" xfId="21" applyNumberFormat="1" applyFont="1" applyFill="1" applyBorder="1" applyAlignment="1" applyProtection="1">
      <alignment horizontal="center" vertical="center" textRotation="90" wrapText="1"/>
      <protection locked="0"/>
    </xf>
    <xf numFmtId="0" fontId="4" fillId="0" borderId="1" xfId="2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textRotation="90" wrapText="1"/>
      <protection locked="0"/>
    </xf>
    <xf numFmtId="0" fontId="4" fillId="4" borderId="3" xfId="21" applyFont="1" applyFill="1" applyBorder="1" applyAlignment="1">
      <alignment horizontal="justify" vertical="center" wrapText="1"/>
    </xf>
    <xf numFmtId="2" fontId="4" fillId="12" borderId="9" xfId="21" applyNumberFormat="1" applyFont="1" applyFill="1" applyBorder="1" applyAlignment="1">
      <alignment horizontal="center" vertical="center" wrapText="1"/>
    </xf>
    <xf numFmtId="0" fontId="4" fillId="7" borderId="2" xfId="21" applyFont="1" applyFill="1" applyBorder="1" applyAlignment="1" applyProtection="1">
      <alignment horizontal="center" vertical="center" wrapText="1"/>
    </xf>
    <xf numFmtId="0" fontId="23" fillId="0" borderId="10" xfId="21" applyFont="1" applyBorder="1" applyAlignment="1"/>
    <xf numFmtId="0" fontId="4" fillId="0" borderId="7" xfId="21" applyFont="1" applyFill="1" applyBorder="1" applyAlignment="1" applyProtection="1">
      <alignment vertical="center" wrapText="1"/>
      <protection locked="0"/>
    </xf>
    <xf numFmtId="0" fontId="4" fillId="0" borderId="8" xfId="21" applyFont="1" applyFill="1" applyBorder="1" applyAlignment="1" applyProtection="1">
      <alignment vertical="center" wrapText="1"/>
      <protection locked="0"/>
    </xf>
    <xf numFmtId="0" fontId="4" fillId="0" borderId="5" xfId="21" applyFont="1" applyFill="1" applyBorder="1" applyAlignment="1" applyProtection="1">
      <alignment vertical="center" wrapText="1"/>
      <protection locked="0"/>
    </xf>
    <xf numFmtId="0" fontId="4" fillId="0" borderId="0" xfId="21" applyFont="1" applyFill="1" applyBorder="1" applyAlignment="1">
      <alignment vertical="top"/>
    </xf>
    <xf numFmtId="0" fontId="4" fillId="0" borderId="0" xfId="21" applyFont="1" applyFill="1" applyBorder="1" applyAlignment="1"/>
    <xf numFmtId="0" fontId="6" fillId="0" borderId="0" xfId="21" applyFont="1" applyFill="1" applyBorder="1" applyAlignment="1">
      <alignment horizontal="center" vertical="center" wrapText="1"/>
    </xf>
    <xf numFmtId="0" fontId="6" fillId="0" borderId="0" xfId="21" applyFont="1" applyFill="1" applyAlignment="1">
      <alignment horizontal="center" vertical="center" wrapText="1"/>
    </xf>
    <xf numFmtId="2" fontId="4" fillId="0" borderId="3" xfId="21" applyNumberFormat="1" applyFont="1" applyFill="1" applyBorder="1" applyAlignment="1">
      <alignment horizontal="center" vertical="center" wrapText="1"/>
    </xf>
    <xf numFmtId="0" fontId="4" fillId="0" borderId="3" xfId="21" applyFont="1" applyFill="1" applyBorder="1" applyAlignment="1" applyProtection="1">
      <alignment horizontal="center" vertical="center" wrapText="1"/>
    </xf>
    <xf numFmtId="0" fontId="4" fillId="4" borderId="3" xfId="21" applyFont="1" applyFill="1" applyBorder="1" applyAlignment="1" applyProtection="1">
      <alignment horizontal="center" vertical="center" wrapText="1"/>
      <protection locked="0"/>
    </xf>
    <xf numFmtId="2" fontId="4" fillId="0" borderId="1" xfId="21" applyNumberFormat="1" applyFont="1" applyFill="1" applyBorder="1" applyAlignment="1">
      <alignment horizontal="center" vertical="center" wrapText="1"/>
    </xf>
    <xf numFmtId="0" fontId="4" fillId="0" borderId="3" xfId="21" applyFont="1" applyFill="1" applyBorder="1" applyAlignment="1" applyProtection="1">
      <alignment horizontal="center" vertical="center" textRotation="90" wrapText="1"/>
    </xf>
    <xf numFmtId="0" fontId="20" fillId="0" borderId="1" xfId="21" applyFont="1" applyFill="1" applyBorder="1" applyAlignment="1" applyProtection="1">
      <alignment horizontal="center" vertical="center" wrapText="1"/>
    </xf>
    <xf numFmtId="0" fontId="20" fillId="6" borderId="1" xfId="21" applyFont="1" applyFill="1" applyBorder="1" applyAlignment="1" applyProtection="1">
      <alignment horizontal="center" vertical="center" wrapText="1"/>
    </xf>
    <xf numFmtId="0" fontId="2" fillId="0" borderId="0" xfId="21" applyFont="1" applyFill="1"/>
    <xf numFmtId="0" fontId="20" fillId="0" borderId="3" xfId="21" applyFont="1" applyFill="1" applyBorder="1" applyAlignment="1" applyProtection="1">
      <alignment horizontal="center" vertical="center" wrapText="1"/>
    </xf>
    <xf numFmtId="0" fontId="20" fillId="6" borderId="3" xfId="21" applyFont="1" applyFill="1" applyBorder="1" applyAlignment="1" applyProtection="1">
      <alignment horizontal="center" vertical="center" wrapText="1"/>
    </xf>
    <xf numFmtId="0" fontId="4" fillId="0" borderId="1" xfId="21" applyFont="1" applyFill="1" applyBorder="1" applyAlignment="1" applyProtection="1">
      <alignment horizontal="center" vertical="center" textRotation="90" wrapText="1"/>
    </xf>
    <xf numFmtId="0" fontId="4" fillId="0" borderId="1" xfId="21" applyFont="1" applyFill="1" applyBorder="1" applyAlignment="1" applyProtection="1">
      <alignment vertical="center" wrapText="1"/>
      <protection locked="0"/>
    </xf>
    <xf numFmtId="0" fontId="4" fillId="4" borderId="7" xfId="21" applyFont="1" applyFill="1" applyBorder="1" applyAlignment="1" applyProtection="1">
      <alignment horizontal="center" vertical="center" wrapText="1"/>
      <protection locked="0"/>
    </xf>
    <xf numFmtId="0" fontId="4" fillId="4" borderId="8" xfId="21" applyFont="1" applyFill="1" applyBorder="1" applyAlignment="1" applyProtection="1">
      <alignment horizontal="center" vertical="center" textRotation="90" wrapText="1"/>
      <protection locked="0"/>
    </xf>
    <xf numFmtId="0" fontId="4" fillId="0" borderId="5" xfId="21" applyFont="1" applyFill="1" applyBorder="1" applyAlignment="1" applyProtection="1">
      <alignment horizontal="left" vertical="center" wrapText="1"/>
      <protection locked="0"/>
    </xf>
    <xf numFmtId="0" fontId="4" fillId="0" borderId="8" xfId="21" applyFont="1" applyFill="1" applyBorder="1" applyAlignment="1" applyProtection="1">
      <alignment horizontal="left" vertical="center" wrapText="1"/>
      <protection locked="0"/>
    </xf>
    <xf numFmtId="2" fontId="4" fillId="0" borderId="8" xfId="21" applyNumberFormat="1" applyFont="1" applyFill="1" applyBorder="1" applyAlignment="1" applyProtection="1">
      <alignment horizontal="center" vertical="center" textRotation="90" wrapText="1"/>
      <protection locked="0"/>
    </xf>
    <xf numFmtId="2" fontId="4" fillId="0" borderId="8" xfId="21" applyNumberFormat="1" applyFont="1" applyFill="1" applyBorder="1" applyAlignment="1">
      <alignment horizontal="center" vertical="center" wrapText="1"/>
    </xf>
    <xf numFmtId="0" fontId="4" fillId="0" borderId="8" xfId="21" applyFont="1" applyFill="1" applyBorder="1" applyAlignment="1" applyProtection="1">
      <alignment horizontal="center" vertical="center" wrapText="1"/>
    </xf>
    <xf numFmtId="0" fontId="4" fillId="0" borderId="5" xfId="21" applyFont="1" applyFill="1" applyBorder="1" applyAlignment="1" applyProtection="1">
      <alignment horizontal="center" vertical="center" textRotation="90" wrapText="1"/>
    </xf>
    <xf numFmtId="0" fontId="4" fillId="0" borderId="8" xfId="21" applyFont="1" applyFill="1" applyBorder="1" applyAlignment="1">
      <alignment horizontal="left" vertical="center" wrapText="1"/>
    </xf>
    <xf numFmtId="0" fontId="4" fillId="0" borderId="8" xfId="21" applyFont="1" applyFill="1" applyBorder="1" applyAlignment="1" applyProtection="1">
      <alignment horizontal="center" vertical="center" textRotation="90" wrapText="1"/>
      <protection locked="0"/>
    </xf>
    <xf numFmtId="0" fontId="4" fillId="0" borderId="8" xfId="21" applyFont="1" applyFill="1" applyBorder="1" applyAlignment="1">
      <alignment horizontal="center" vertical="center" wrapText="1"/>
    </xf>
    <xf numFmtId="0" fontId="20" fillId="0" borderId="8" xfId="21" applyFont="1" applyFill="1" applyBorder="1" applyAlignment="1" applyProtection="1">
      <alignment horizontal="center" vertical="center" wrapText="1"/>
    </xf>
    <xf numFmtId="0" fontId="20" fillId="0" borderId="8" xfId="21" applyFont="1" applyFill="1" applyBorder="1" applyAlignment="1" applyProtection="1">
      <alignment horizontal="center" vertical="center" textRotation="90" wrapText="1"/>
    </xf>
    <xf numFmtId="1" fontId="4" fillId="0" borderId="8" xfId="21" applyNumberFormat="1" applyFont="1" applyFill="1" applyBorder="1" applyAlignment="1">
      <alignment horizontal="center" vertical="center" wrapText="1"/>
    </xf>
    <xf numFmtId="0" fontId="4" fillId="4" borderId="10" xfId="21" applyFont="1" applyFill="1" applyBorder="1" applyAlignment="1" applyProtection="1">
      <alignment horizontal="center" vertical="center" wrapText="1"/>
      <protection locked="0"/>
    </xf>
    <xf numFmtId="0" fontId="4" fillId="4" borderId="0" xfId="21" applyFont="1" applyFill="1" applyBorder="1" applyAlignment="1" applyProtection="1">
      <alignment horizontal="center" vertical="center" textRotation="90" wrapText="1"/>
      <protection locked="0"/>
    </xf>
    <xf numFmtId="0" fontId="4" fillId="0" borderId="0" xfId="21" applyFont="1" applyFill="1" applyBorder="1" applyAlignment="1" applyProtection="1">
      <alignment horizontal="center" vertical="center" wrapText="1"/>
      <protection locked="0"/>
    </xf>
    <xf numFmtId="0" fontId="4" fillId="0" borderId="0" xfId="21" applyFont="1" applyFill="1" applyBorder="1" applyAlignment="1" applyProtection="1">
      <alignment horizontal="left" vertical="center" wrapText="1"/>
      <protection locked="0"/>
    </xf>
    <xf numFmtId="0" fontId="4" fillId="0" borderId="11" xfId="21" applyFont="1" applyFill="1" applyBorder="1" applyAlignment="1" applyProtection="1">
      <alignment horizontal="left" vertical="center" wrapText="1"/>
      <protection locked="0"/>
    </xf>
    <xf numFmtId="2" fontId="4" fillId="0" borderId="0" xfId="21" applyNumberFormat="1" applyFont="1" applyFill="1" applyBorder="1" applyAlignment="1" applyProtection="1">
      <alignment horizontal="center" vertical="center" textRotation="90" wrapText="1"/>
      <protection locked="0"/>
    </xf>
    <xf numFmtId="2" fontId="4" fillId="12" borderId="0" xfId="21" applyNumberFormat="1" applyFont="1" applyFill="1" applyBorder="1" applyAlignment="1">
      <alignment horizontal="center" vertical="center" wrapText="1"/>
    </xf>
    <xf numFmtId="0" fontId="4" fillId="7" borderId="0" xfId="21" applyFont="1" applyFill="1" applyBorder="1" applyAlignment="1" applyProtection="1">
      <alignment horizontal="center" vertical="center" wrapText="1"/>
    </xf>
    <xf numFmtId="0" fontId="4" fillId="0" borderId="0" xfId="21" applyFont="1" applyFill="1" applyBorder="1" applyAlignment="1" applyProtection="1">
      <alignment horizontal="center" vertical="center" textRotation="90" wrapText="1"/>
    </xf>
    <xf numFmtId="0" fontId="4" fillId="4" borderId="0" xfId="21" applyFont="1" applyFill="1" applyBorder="1" applyAlignment="1">
      <alignment horizontal="left" vertical="center" wrapText="1"/>
    </xf>
    <xf numFmtId="0" fontId="4" fillId="0" borderId="0" xfId="21" applyFont="1" applyFill="1" applyBorder="1" applyAlignment="1" applyProtection="1">
      <alignment horizontal="center" vertical="center" textRotation="90" wrapText="1"/>
      <protection locked="0"/>
    </xf>
    <xf numFmtId="0" fontId="20" fillId="7" borderId="0" xfId="21" applyFont="1" applyFill="1" applyBorder="1" applyAlignment="1" applyProtection="1">
      <alignment horizontal="center" vertical="center" wrapText="1"/>
    </xf>
    <xf numFmtId="0" fontId="20" fillId="0" borderId="0" xfId="21" applyFont="1" applyFill="1" applyBorder="1" applyAlignment="1" applyProtection="1">
      <alignment horizontal="center" vertical="center" textRotation="90" wrapText="1"/>
    </xf>
    <xf numFmtId="0" fontId="20" fillId="0" borderId="0" xfId="21" applyFont="1" applyFill="1" applyBorder="1" applyAlignment="1" applyProtection="1">
      <alignment horizontal="center" vertical="center" wrapText="1"/>
    </xf>
    <xf numFmtId="1" fontId="4" fillId="0" borderId="0" xfId="21" applyNumberFormat="1" applyFont="1" applyFill="1" applyBorder="1" applyAlignment="1">
      <alignment horizontal="center" vertical="center" wrapText="1"/>
    </xf>
    <xf numFmtId="0" fontId="4" fillId="0" borderId="0" xfId="21" applyFont="1" applyBorder="1" applyAlignment="1">
      <alignment horizontal="center" vertical="top"/>
    </xf>
    <xf numFmtId="0" fontId="4" fillId="0" borderId="0" xfId="21" applyFont="1" applyBorder="1" applyAlignment="1">
      <alignment horizontal="left" vertical="top"/>
    </xf>
    <xf numFmtId="0" fontId="4" fillId="4" borderId="0" xfId="21" applyFont="1" applyFill="1" applyBorder="1" applyAlignment="1">
      <alignment horizontal="center"/>
    </xf>
    <xf numFmtId="0" fontId="3" fillId="4" borderId="0" xfId="21" applyFont="1" applyFill="1" applyBorder="1" applyAlignment="1">
      <alignment horizontal="left" vertical="center"/>
    </xf>
    <xf numFmtId="0" fontId="3" fillId="0" borderId="0" xfId="21" applyFont="1" applyFill="1" applyBorder="1" applyAlignment="1">
      <alignment horizontal="left" vertical="center"/>
    </xf>
    <xf numFmtId="2" fontId="4" fillId="15" borderId="1" xfId="21" applyNumberFormat="1" applyFont="1" applyFill="1" applyBorder="1" applyAlignment="1">
      <alignment horizontal="center" vertical="center" wrapText="1"/>
    </xf>
    <xf numFmtId="0" fontId="4" fillId="15" borderId="3" xfId="21" applyFont="1" applyFill="1" applyBorder="1" applyAlignment="1" applyProtection="1">
      <alignment horizontal="center" vertical="center" wrapText="1"/>
    </xf>
    <xf numFmtId="1" fontId="4" fillId="0" borderId="3" xfId="21" applyNumberFormat="1" applyFont="1" applyFill="1" applyBorder="1" applyAlignment="1">
      <alignment horizontal="center" vertical="center" wrapText="1"/>
    </xf>
    <xf numFmtId="0" fontId="4" fillId="4" borderId="1" xfId="9" applyFont="1" applyFill="1" applyBorder="1" applyAlignment="1" applyProtection="1">
      <alignment vertical="center" textRotation="90" wrapText="1"/>
    </xf>
    <xf numFmtId="0" fontId="4" fillId="6" borderId="9" xfId="9" applyFont="1" applyFill="1" applyBorder="1" applyAlignment="1" applyProtection="1">
      <alignment vertical="center" textRotation="90" wrapText="1"/>
    </xf>
    <xf numFmtId="0" fontId="4" fillId="6" borderId="1" xfId="9" applyFont="1" applyFill="1" applyBorder="1" applyAlignment="1" applyProtection="1">
      <alignment vertical="center" textRotation="90" wrapText="1"/>
    </xf>
    <xf numFmtId="0" fontId="4" fillId="6" borderId="3" xfId="9" applyFont="1" applyFill="1" applyBorder="1" applyAlignment="1" applyProtection="1">
      <alignment vertical="center" textRotation="90" wrapText="1"/>
    </xf>
    <xf numFmtId="0" fontId="2" fillId="0" borderId="3" xfId="9" applyFill="1" applyBorder="1"/>
    <xf numFmtId="0" fontId="4" fillId="4" borderId="9" xfId="9" applyFont="1" applyFill="1" applyBorder="1" applyAlignment="1" applyProtection="1">
      <alignment vertical="center" textRotation="90" wrapText="1"/>
    </xf>
    <xf numFmtId="0" fontId="4" fillId="4" borderId="2" xfId="9" applyFont="1" applyFill="1" applyBorder="1" applyAlignment="1" applyProtection="1">
      <alignment vertical="center" textRotation="90" wrapText="1"/>
    </xf>
    <xf numFmtId="0" fontId="4" fillId="6" borderId="2" xfId="9" applyFont="1" applyFill="1" applyBorder="1" applyAlignment="1" applyProtection="1">
      <alignment vertical="center" textRotation="90" wrapText="1"/>
    </xf>
    <xf numFmtId="0" fontId="4" fillId="7" borderId="3" xfId="9" applyFont="1" applyFill="1" applyBorder="1" applyAlignment="1" applyProtection="1">
      <alignment vertical="center" textRotation="90" wrapText="1"/>
    </xf>
    <xf numFmtId="0" fontId="4" fillId="0" borderId="2" xfId="21" applyFont="1" applyFill="1" applyBorder="1" applyAlignment="1" applyProtection="1">
      <alignment horizontal="center" vertical="center" textRotation="90" wrapText="1"/>
    </xf>
    <xf numFmtId="0" fontId="4" fillId="4" borderId="1" xfId="9" applyFont="1" applyFill="1" applyBorder="1" applyAlignment="1">
      <alignment vertical="center" wrapText="1"/>
    </xf>
    <xf numFmtId="0" fontId="4" fillId="4" borderId="9" xfId="9" applyFont="1" applyFill="1" applyBorder="1" applyAlignment="1">
      <alignment vertical="center" wrapText="1"/>
    </xf>
    <xf numFmtId="0" fontId="4" fillId="0" borderId="9" xfId="9" applyFont="1" applyFill="1" applyBorder="1" applyAlignment="1" applyProtection="1">
      <alignment vertical="center" textRotation="90" wrapText="1"/>
    </xf>
    <xf numFmtId="0" fontId="4" fillId="0" borderId="3" xfId="9" applyFont="1" applyFill="1" applyBorder="1" applyAlignment="1" applyProtection="1">
      <alignment vertical="center" textRotation="90" wrapText="1"/>
    </xf>
    <xf numFmtId="0" fontId="4" fillId="0" borderId="2" xfId="9" applyFont="1" applyFill="1" applyBorder="1" applyAlignment="1" applyProtection="1">
      <alignment vertical="center" textRotation="90" wrapText="1"/>
    </xf>
    <xf numFmtId="0" fontId="4" fillId="4" borderId="2" xfId="9" applyFont="1" applyFill="1" applyBorder="1" applyAlignment="1">
      <alignment vertical="center" wrapText="1"/>
    </xf>
    <xf numFmtId="2" fontId="4" fillId="4" borderId="3" xfId="21" applyNumberFormat="1" applyFont="1" applyFill="1" applyBorder="1" applyAlignment="1" applyProtection="1">
      <alignment horizontal="center" vertical="center" textRotation="90" wrapText="1"/>
      <protection locked="0"/>
    </xf>
    <xf numFmtId="2" fontId="4" fillId="4" borderId="1" xfId="21" applyNumberFormat="1" applyFont="1" applyFill="1" applyBorder="1" applyAlignment="1">
      <alignment horizontal="center" vertical="center" wrapText="1"/>
    </xf>
    <xf numFmtId="0" fontId="4" fillId="4" borderId="14" xfId="21" applyFont="1" applyFill="1" applyBorder="1" applyAlignment="1">
      <alignment vertical="center" wrapText="1"/>
    </xf>
    <xf numFmtId="0" fontId="4" fillId="0" borderId="14" xfId="21" applyFont="1" applyFill="1" applyBorder="1" applyAlignment="1">
      <alignment horizontal="center" vertical="center" wrapText="1"/>
    </xf>
    <xf numFmtId="0" fontId="4" fillId="4" borderId="3" xfId="21" applyFont="1" applyFill="1" applyBorder="1" applyAlignment="1" applyProtection="1">
      <alignment horizontal="center" vertical="center" wrapText="1"/>
    </xf>
    <xf numFmtId="0" fontId="4" fillId="4" borderId="3" xfId="21" applyFont="1" applyFill="1" applyBorder="1" applyAlignment="1" applyProtection="1">
      <alignment horizontal="center" vertical="center" textRotation="90" wrapText="1"/>
    </xf>
    <xf numFmtId="0" fontId="20" fillId="4" borderId="1" xfId="21" applyFont="1" applyFill="1" applyBorder="1" applyAlignment="1" applyProtection="1">
      <alignment horizontal="center" vertical="center" wrapText="1"/>
    </xf>
    <xf numFmtId="0" fontId="20" fillId="4" borderId="3" xfId="21" applyFont="1" applyFill="1" applyBorder="1" applyAlignment="1" applyProtection="1">
      <alignment horizontal="center" vertical="center" textRotation="90" wrapText="1"/>
    </xf>
    <xf numFmtId="1" fontId="4" fillId="4" borderId="3" xfId="21" applyNumberFormat="1" applyFont="1" applyFill="1" applyBorder="1" applyAlignment="1">
      <alignment horizontal="center" vertical="center" wrapText="1"/>
    </xf>
    <xf numFmtId="0" fontId="4" fillId="4" borderId="3" xfId="21" applyFont="1" applyFill="1" applyBorder="1" applyAlignment="1">
      <alignment vertical="center" wrapText="1"/>
    </xf>
    <xf numFmtId="49" fontId="3" fillId="5" borderId="5" xfId="21" applyNumberFormat="1" applyFont="1" applyFill="1" applyBorder="1" applyAlignment="1">
      <alignment horizontal="center" vertical="center" wrapText="1"/>
    </xf>
    <xf numFmtId="0" fontId="8" fillId="5" borderId="3" xfId="21" applyFont="1" applyFill="1" applyBorder="1" applyAlignment="1">
      <alignment horizontal="center" vertical="center" wrapText="1"/>
    </xf>
    <xf numFmtId="0" fontId="3" fillId="5" borderId="3" xfId="21" applyFont="1" applyFill="1" applyBorder="1" applyAlignment="1">
      <alignment horizontal="center" vertical="center" wrapText="1"/>
    </xf>
    <xf numFmtId="0" fontId="21" fillId="5" borderId="3" xfId="21" applyFont="1" applyFill="1" applyBorder="1" applyAlignment="1" applyProtection="1">
      <alignment horizontal="center" vertical="center" wrapText="1"/>
      <protection locked="0"/>
    </xf>
    <xf numFmtId="0" fontId="21" fillId="5" borderId="3" xfId="21" applyFont="1" applyFill="1" applyBorder="1" applyAlignment="1" applyProtection="1">
      <alignment horizontal="center" vertical="center" textRotation="90" wrapText="1"/>
      <protection locked="0"/>
    </xf>
    <xf numFmtId="2" fontId="38" fillId="0" borderId="3" xfId="21" applyNumberFormat="1" applyFont="1" applyFill="1" applyBorder="1" applyAlignment="1" applyProtection="1">
      <alignment horizontal="center" vertical="center" textRotation="90" wrapText="1"/>
      <protection locked="0"/>
    </xf>
    <xf numFmtId="0" fontId="37" fillId="0" borderId="3" xfId="21" applyFont="1" applyFill="1" applyBorder="1" applyAlignment="1" applyProtection="1">
      <alignment horizontal="left" vertical="center" wrapText="1"/>
      <protection locked="0"/>
    </xf>
    <xf numFmtId="0" fontId="38" fillId="0" borderId="3" xfId="21" applyFont="1" applyFill="1" applyBorder="1" applyAlignment="1" applyProtection="1">
      <alignment horizontal="center" vertical="center" wrapText="1"/>
      <protection locked="0"/>
    </xf>
    <xf numFmtId="2" fontId="38" fillId="12" borderId="1" xfId="21" applyNumberFormat="1" applyFont="1" applyFill="1" applyBorder="1" applyAlignment="1">
      <alignment horizontal="center" vertical="center" wrapText="1"/>
    </xf>
    <xf numFmtId="0" fontId="38" fillId="7" borderId="3" xfId="21" applyFont="1" applyFill="1" applyBorder="1" applyAlignment="1" applyProtection="1">
      <alignment horizontal="center" vertical="center" wrapText="1"/>
    </xf>
    <xf numFmtId="0" fontId="38" fillId="6" borderId="3" xfId="21" applyFont="1" applyFill="1" applyBorder="1" applyAlignment="1" applyProtection="1">
      <alignment horizontal="center" vertical="center" textRotation="90" wrapText="1"/>
    </xf>
    <xf numFmtId="0" fontId="38" fillId="0" borderId="3" xfId="21" applyFont="1" applyFill="1" applyBorder="1" applyAlignment="1" applyProtection="1">
      <alignment horizontal="center" vertical="center" textRotation="90" wrapText="1"/>
      <protection locked="0"/>
    </xf>
    <xf numFmtId="0" fontId="39" fillId="7" borderId="1" xfId="21" applyFont="1" applyFill="1" applyBorder="1" applyAlignment="1" applyProtection="1">
      <alignment horizontal="center" vertical="center" wrapText="1"/>
    </xf>
    <xf numFmtId="0" fontId="39" fillId="6" borderId="3" xfId="21" applyFont="1" applyFill="1" applyBorder="1" applyAlignment="1" applyProtection="1">
      <alignment horizontal="center" vertical="center" textRotation="90" wrapText="1"/>
    </xf>
    <xf numFmtId="1" fontId="38" fillId="7" borderId="3" xfId="21" applyNumberFormat="1" applyFont="1" applyFill="1" applyBorder="1" applyAlignment="1">
      <alignment horizontal="center" vertical="center" wrapText="1"/>
    </xf>
    <xf numFmtId="0" fontId="3" fillId="4" borderId="1" xfId="21" applyFont="1" applyFill="1" applyBorder="1" applyAlignment="1">
      <alignment horizontal="left" vertical="center" wrapText="1"/>
    </xf>
    <xf numFmtId="0" fontId="4" fillId="4" borderId="2" xfId="21" applyFont="1" applyFill="1" applyBorder="1" applyAlignment="1">
      <alignment horizontal="left" vertical="center" wrapText="1"/>
    </xf>
    <xf numFmtId="2" fontId="4" fillId="12" borderId="1" xfId="21" applyNumberFormat="1" applyFont="1" applyFill="1" applyBorder="1" applyAlignment="1">
      <alignment horizontal="left" vertical="center" wrapText="1"/>
    </xf>
    <xf numFmtId="0" fontId="4" fillId="7" borderId="3" xfId="21" applyFont="1" applyFill="1" applyBorder="1" applyAlignment="1" applyProtection="1">
      <alignment horizontal="left" vertical="center" wrapText="1"/>
    </xf>
    <xf numFmtId="0" fontId="20" fillId="7" borderId="1" xfId="21" applyFont="1" applyFill="1" applyBorder="1" applyAlignment="1" applyProtection="1">
      <alignment horizontal="left" vertical="center" wrapText="1"/>
    </xf>
    <xf numFmtId="1" fontId="4" fillId="7" borderId="3" xfId="21" applyNumberFormat="1" applyFont="1" applyFill="1" applyBorder="1" applyAlignment="1">
      <alignment horizontal="left" vertical="center" wrapText="1"/>
    </xf>
    <xf numFmtId="0" fontId="34" fillId="0" borderId="0" xfId="21" applyFill="1" applyAlignment="1">
      <alignment horizontal="left"/>
    </xf>
    <xf numFmtId="0" fontId="4" fillId="0" borderId="3" xfId="21" applyFont="1" applyFill="1" applyBorder="1" applyAlignment="1" applyProtection="1">
      <alignment horizontal="left" vertical="center" textRotation="90" wrapText="1"/>
      <protection locked="0"/>
    </xf>
    <xf numFmtId="2" fontId="4" fillId="0" borderId="3" xfId="21" applyNumberFormat="1" applyFont="1" applyFill="1" applyBorder="1" applyAlignment="1" applyProtection="1">
      <alignment horizontal="left" vertical="center" textRotation="90" wrapText="1"/>
      <protection locked="0"/>
    </xf>
    <xf numFmtId="0" fontId="4" fillId="6" borderId="3" xfId="21" applyFont="1" applyFill="1" applyBorder="1" applyAlignment="1" applyProtection="1">
      <alignment horizontal="left" vertical="center" textRotation="90" wrapText="1"/>
    </xf>
    <xf numFmtId="0" fontId="20" fillId="6" borderId="3" xfId="21" applyFont="1" applyFill="1" applyBorder="1" applyAlignment="1" applyProtection="1">
      <alignment horizontal="left" vertical="center" textRotation="90" wrapText="1"/>
    </xf>
    <xf numFmtId="0" fontId="4" fillId="4" borderId="0" xfId="21" applyFont="1" applyFill="1" applyBorder="1" applyAlignment="1">
      <alignment horizontal="left"/>
    </xf>
    <xf numFmtId="0" fontId="40" fillId="0" borderId="0" xfId="21" applyFont="1" applyFill="1" applyBorder="1" applyAlignment="1">
      <alignment vertical="center"/>
    </xf>
    <xf numFmtId="0" fontId="3" fillId="0" borderId="0" xfId="21" applyFont="1" applyFill="1" applyBorder="1" applyAlignment="1">
      <alignment horizontal="left" vertical="center" wrapText="1"/>
    </xf>
    <xf numFmtId="0" fontId="4" fillId="4" borderId="3" xfId="21" applyFont="1" applyFill="1" applyBorder="1" applyAlignment="1" applyProtection="1">
      <alignment horizontal="center" vertical="center" wrapText="1"/>
      <protection locked="0"/>
    </xf>
    <xf numFmtId="0" fontId="2" fillId="0" borderId="0" xfId="21" applyFont="1" applyFill="1" applyAlignment="1">
      <alignment vertical="center"/>
    </xf>
    <xf numFmtId="0" fontId="34" fillId="0" borderId="0" xfId="21" applyFill="1" applyAlignment="1">
      <alignment horizontal="center" vertical="center" wrapText="1"/>
    </xf>
    <xf numFmtId="0" fontId="34" fillId="0" borderId="0" xfId="21" applyFill="1" applyBorder="1" applyAlignment="1">
      <alignment horizontal="center" vertical="center" wrapText="1"/>
    </xf>
    <xf numFmtId="0" fontId="4" fillId="7" borderId="3" xfId="21" applyFont="1" applyFill="1" applyBorder="1" applyAlignment="1" applyProtection="1">
      <alignment horizontal="center" vertical="center" wrapText="1"/>
    </xf>
    <xf numFmtId="0" fontId="20" fillId="6" borderId="3" xfId="21" applyFont="1" applyFill="1" applyBorder="1" applyAlignment="1" applyProtection="1">
      <alignment horizontal="center" vertical="center" textRotation="90" wrapText="1"/>
    </xf>
    <xf numFmtId="1" fontId="4" fillId="7" borderId="3" xfId="21" applyNumberFormat="1" applyFont="1" applyFill="1" applyBorder="1" applyAlignment="1">
      <alignment horizontal="center" vertical="center" wrapText="1"/>
    </xf>
    <xf numFmtId="0" fontId="20" fillId="7" borderId="3" xfId="21" applyFont="1" applyFill="1" applyBorder="1" applyAlignment="1" applyProtection="1">
      <alignment horizontal="center" vertical="center" wrapText="1"/>
    </xf>
    <xf numFmtId="0" fontId="4" fillId="0" borderId="13" xfId="21" applyFont="1" applyFill="1" applyBorder="1" applyAlignment="1" applyProtection="1">
      <alignment vertical="center" wrapText="1"/>
      <protection locked="0"/>
    </xf>
    <xf numFmtId="0" fontId="4" fillId="0" borderId="4" xfId="21" applyFont="1" applyFill="1" applyBorder="1" applyAlignment="1" applyProtection="1">
      <alignment vertical="center" wrapText="1"/>
      <protection locked="0"/>
    </xf>
    <xf numFmtId="0" fontId="4" fillId="0" borderId="0" xfId="21" applyFont="1" applyFill="1" applyBorder="1" applyAlignment="1" applyProtection="1">
      <alignment vertical="center" wrapText="1"/>
      <protection locked="0"/>
    </xf>
    <xf numFmtId="0" fontId="20" fillId="4" borderId="1" xfId="9" applyFont="1" applyFill="1" applyBorder="1" applyAlignment="1" applyProtection="1">
      <alignment horizontal="center" vertical="center" wrapText="1"/>
    </xf>
    <xf numFmtId="1" fontId="4" fillId="4" borderId="3" xfId="9" applyNumberFormat="1" applyFont="1" applyFill="1" applyBorder="1" applyAlignment="1">
      <alignment horizontal="center" vertical="center" wrapText="1"/>
    </xf>
    <xf numFmtId="0" fontId="2" fillId="4" borderId="0" xfId="9" applyFill="1"/>
    <xf numFmtId="0" fontId="2" fillId="4" borderId="0" xfId="9" applyFont="1" applyFill="1"/>
    <xf numFmtId="0" fontId="4" fillId="0" borderId="0" xfId="21" applyFont="1" applyFill="1" applyBorder="1" applyAlignment="1">
      <alignment horizontal="center" vertical="center"/>
    </xf>
    <xf numFmtId="0" fontId="4" fillId="0" borderId="3"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left" vertical="center" wrapText="1"/>
      <protection locked="0"/>
    </xf>
    <xf numFmtId="0" fontId="3" fillId="0" borderId="3" xfId="21" applyFont="1" applyFill="1" applyBorder="1" applyAlignment="1">
      <alignment horizontal="center" vertical="center" wrapText="1"/>
    </xf>
    <xf numFmtId="0" fontId="3" fillId="4" borderId="0" xfId="21" applyFont="1" applyFill="1" applyBorder="1" applyAlignment="1">
      <alignment horizontal="center" vertical="center" wrapText="1"/>
    </xf>
    <xf numFmtId="0" fontId="4" fillId="0" borderId="13" xfId="21" applyFont="1" applyFill="1" applyBorder="1" applyAlignment="1">
      <alignment horizontal="center" vertical="center"/>
    </xf>
    <xf numFmtId="0" fontId="4" fillId="4" borderId="0" xfId="9" applyFont="1" applyFill="1" applyBorder="1" applyAlignment="1">
      <alignment horizontal="center" vertical="center" wrapText="1"/>
    </xf>
    <xf numFmtId="0" fontId="4" fillId="4" borderId="2" xfId="9" applyFont="1" applyFill="1" applyBorder="1" applyAlignment="1">
      <alignment horizontal="center" vertical="center" wrapText="1"/>
    </xf>
    <xf numFmtId="0" fontId="4" fillId="4" borderId="0" xfId="21" applyFont="1" applyFill="1" applyBorder="1" applyAlignment="1">
      <alignment horizontal="center" vertical="center" wrapText="1"/>
    </xf>
    <xf numFmtId="0" fontId="3" fillId="0" borderId="3" xfId="9" applyFont="1" applyFill="1" applyBorder="1" applyAlignment="1">
      <alignment horizontal="center" vertical="center" wrapText="1"/>
    </xf>
    <xf numFmtId="0" fontId="4" fillId="4" borderId="3" xfId="9" applyFont="1" applyFill="1" applyBorder="1" applyAlignment="1">
      <alignment horizontal="justify" vertical="center" wrapText="1"/>
    </xf>
    <xf numFmtId="0" fontId="4" fillId="0" borderId="0" xfId="9" applyFont="1" applyFill="1" applyBorder="1" applyAlignment="1">
      <alignment horizontal="center" vertical="center"/>
    </xf>
    <xf numFmtId="0" fontId="4" fillId="0" borderId="13" xfId="9" applyFont="1" applyFill="1" applyBorder="1" applyAlignment="1">
      <alignment horizontal="center" vertical="center"/>
    </xf>
    <xf numFmtId="0" fontId="4" fillId="0" borderId="3" xfId="9" applyFont="1" applyFill="1" applyBorder="1" applyAlignment="1" applyProtection="1">
      <alignment horizontal="center" vertical="center" wrapText="1"/>
      <protection locked="0"/>
    </xf>
    <xf numFmtId="0" fontId="3" fillId="0" borderId="7" xfId="9" applyFont="1" applyFill="1" applyBorder="1" applyAlignment="1">
      <alignment horizontal="center" vertical="center" wrapText="1"/>
    </xf>
    <xf numFmtId="0" fontId="3" fillId="4" borderId="0" xfId="9" applyFont="1" applyFill="1" applyBorder="1" applyAlignment="1">
      <alignment horizontal="center" vertical="center" wrapText="1"/>
    </xf>
    <xf numFmtId="2" fontId="4" fillId="0" borderId="3" xfId="9" applyNumberFormat="1" applyFont="1" applyFill="1" applyBorder="1" applyAlignment="1" applyProtection="1">
      <alignment horizontal="center" vertical="center" textRotation="90" wrapText="1"/>
      <protection locked="0"/>
    </xf>
    <xf numFmtId="0" fontId="20" fillId="7" borderId="1" xfId="21" applyFont="1" applyFill="1" applyBorder="1" applyAlignment="1" applyProtection="1">
      <alignment horizontal="center" vertical="center" wrapText="1"/>
    </xf>
    <xf numFmtId="0" fontId="4" fillId="4" borderId="2" xfId="21" applyFont="1" applyFill="1" applyBorder="1" applyAlignment="1">
      <alignment horizontal="center" vertical="center" wrapText="1"/>
    </xf>
    <xf numFmtId="0" fontId="4" fillId="6" borderId="3" xfId="21" applyFont="1" applyFill="1" applyBorder="1" applyAlignment="1" applyProtection="1">
      <alignment horizontal="center" vertical="center" textRotation="90" wrapText="1"/>
    </xf>
    <xf numFmtId="0" fontId="20" fillId="6" borderId="3" xfId="21" applyFont="1" applyFill="1" applyBorder="1" applyAlignment="1" applyProtection="1">
      <alignment horizontal="center" vertical="center" textRotation="90" wrapText="1"/>
    </xf>
    <xf numFmtId="1" fontId="4" fillId="7" borderId="3" xfId="21" applyNumberFormat="1" applyFont="1" applyFill="1" applyBorder="1" applyAlignment="1">
      <alignment horizontal="center" vertical="center" wrapText="1"/>
    </xf>
    <xf numFmtId="0" fontId="4" fillId="7" borderId="3" xfId="21" applyFont="1" applyFill="1" applyBorder="1" applyAlignment="1" applyProtection="1">
      <alignment horizontal="center" vertical="center" wrapText="1"/>
    </xf>
    <xf numFmtId="0" fontId="3" fillId="4" borderId="51" xfId="21" applyFont="1" applyFill="1" applyBorder="1" applyAlignment="1">
      <alignment vertical="center"/>
    </xf>
    <xf numFmtId="0" fontId="4" fillId="4" borderId="49" xfId="21" applyFont="1" applyFill="1" applyBorder="1" applyAlignment="1">
      <alignment horizontal="left"/>
    </xf>
    <xf numFmtId="0" fontId="34" fillId="4" borderId="49" xfId="21" applyFill="1" applyBorder="1" applyAlignment="1">
      <alignment horizontal="center" vertical="center"/>
    </xf>
    <xf numFmtId="0" fontId="34" fillId="0" borderId="49" xfId="21" applyFill="1" applyBorder="1" applyAlignment="1">
      <alignment horizontal="center" vertical="center"/>
    </xf>
    <xf numFmtId="0" fontId="6" fillId="0" borderId="49" xfId="21" applyFont="1" applyFill="1" applyBorder="1" applyAlignment="1">
      <alignment vertical="center"/>
    </xf>
    <xf numFmtId="0" fontId="6" fillId="0" borderId="58" xfId="21" applyFont="1" applyFill="1" applyBorder="1" applyAlignment="1">
      <alignment vertical="center"/>
    </xf>
    <xf numFmtId="0" fontId="34" fillId="0" borderId="0" xfId="21" applyBorder="1" applyAlignment="1">
      <alignment horizontal="left"/>
    </xf>
    <xf numFmtId="0" fontId="6" fillId="0" borderId="59" xfId="21" applyFont="1" applyFill="1" applyBorder="1" applyAlignment="1">
      <alignment vertical="center"/>
    </xf>
    <xf numFmtId="0" fontId="3" fillId="4" borderId="38" xfId="21" applyFont="1" applyFill="1" applyBorder="1" applyAlignment="1">
      <alignment horizontal="center" vertical="center" wrapText="1"/>
    </xf>
    <xf numFmtId="0" fontId="34" fillId="0" borderId="59" xfId="21" applyFill="1" applyBorder="1" applyAlignment="1">
      <alignment vertical="center"/>
    </xf>
    <xf numFmtId="0" fontId="4" fillId="4" borderId="40" xfId="21" applyFont="1" applyFill="1" applyBorder="1" applyAlignment="1">
      <alignment horizontal="center" vertical="center" wrapText="1"/>
    </xf>
    <xf numFmtId="0" fontId="4" fillId="4" borderId="42" xfId="21" applyFont="1" applyFill="1" applyBorder="1" applyAlignment="1">
      <alignment horizontal="center" vertical="center" wrapText="1"/>
    </xf>
    <xf numFmtId="0" fontId="4" fillId="4" borderId="59" xfId="21" applyFont="1" applyFill="1" applyBorder="1" applyAlignment="1">
      <alignment horizontal="center" vertical="center" wrapText="1"/>
    </xf>
    <xf numFmtId="0" fontId="3" fillId="0" borderId="64" xfId="21" applyFont="1" applyFill="1" applyBorder="1" applyAlignment="1">
      <alignment horizontal="center" vertical="center" wrapText="1"/>
    </xf>
    <xf numFmtId="2" fontId="4" fillId="0" borderId="76" xfId="21" applyNumberFormat="1" applyFont="1" applyFill="1" applyBorder="1" applyAlignment="1">
      <alignment horizontal="center" vertical="center" wrapText="1"/>
    </xf>
    <xf numFmtId="0" fontId="4" fillId="0" borderId="76" xfId="21" applyFont="1" applyFill="1" applyBorder="1" applyAlignment="1" applyProtection="1">
      <alignment horizontal="center" vertical="center" wrapText="1"/>
    </xf>
    <xf numFmtId="0" fontId="34" fillId="0" borderId="2" xfId="21" applyFill="1" applyBorder="1" applyAlignment="1">
      <alignment vertical="center" wrapText="1"/>
    </xf>
    <xf numFmtId="0" fontId="34" fillId="0" borderId="4" xfId="21" applyFill="1" applyBorder="1" applyAlignment="1">
      <alignment vertical="center" wrapText="1"/>
    </xf>
    <xf numFmtId="0" fontId="4" fillId="0" borderId="2" xfId="14" applyFont="1" applyFill="1" applyBorder="1" applyAlignment="1">
      <alignment horizontal="center" vertical="center" wrapText="1"/>
    </xf>
    <xf numFmtId="2" fontId="4" fillId="0" borderId="9" xfId="21" applyNumberFormat="1" applyFont="1" applyFill="1" applyBorder="1" applyAlignment="1" applyProtection="1">
      <alignment vertical="center" textRotation="90" wrapText="1"/>
      <protection locked="0"/>
    </xf>
    <xf numFmtId="2" fontId="4" fillId="0" borderId="9" xfId="21" applyNumberFormat="1" applyFont="1" applyFill="1" applyBorder="1" applyAlignment="1">
      <alignment horizontal="center" vertical="center" wrapText="1"/>
    </xf>
    <xf numFmtId="0" fontId="4" fillId="0" borderId="2" xfId="21" applyFont="1" applyFill="1" applyBorder="1" applyAlignment="1" applyProtection="1">
      <alignment horizontal="center" vertical="center" wrapText="1"/>
    </xf>
    <xf numFmtId="0" fontId="20" fillId="0" borderId="9" xfId="21" applyFont="1" applyFill="1" applyBorder="1" applyAlignment="1" applyProtection="1">
      <alignment horizontal="center" vertical="center" wrapText="1"/>
    </xf>
    <xf numFmtId="0" fontId="20" fillId="0" borderId="2" xfId="21" applyFont="1" applyFill="1" applyBorder="1" applyAlignment="1" applyProtection="1">
      <alignment horizontal="center" vertical="center" textRotation="90" wrapText="1"/>
    </xf>
    <xf numFmtId="1" fontId="4" fillId="0" borderId="2" xfId="21" applyNumberFormat="1" applyFont="1" applyFill="1" applyBorder="1" applyAlignment="1">
      <alignment horizontal="center" vertical="center" wrapText="1"/>
    </xf>
    <xf numFmtId="0" fontId="4" fillId="0" borderId="3" xfId="21" quotePrefix="1" applyFont="1" applyFill="1" applyBorder="1" applyAlignment="1" applyProtection="1">
      <alignment horizontal="center" vertical="center" wrapText="1"/>
      <protection locked="0"/>
    </xf>
    <xf numFmtId="0" fontId="4" fillId="17" borderId="3" xfId="21" applyFont="1" applyFill="1" applyBorder="1" applyAlignment="1" applyProtection="1">
      <alignment horizontal="center" vertical="center" textRotation="90" wrapText="1"/>
    </xf>
    <xf numFmtId="0" fontId="4" fillId="4" borderId="13" xfId="21" applyFont="1" applyFill="1" applyBorder="1" applyAlignment="1">
      <alignment vertical="center" wrapText="1"/>
    </xf>
    <xf numFmtId="0" fontId="4" fillId="4" borderId="15" xfId="21" applyFont="1" applyFill="1" applyBorder="1" applyAlignment="1">
      <alignment vertical="center" wrapText="1"/>
    </xf>
    <xf numFmtId="0" fontId="4" fillId="4" borderId="10" xfId="21" applyFont="1" applyFill="1" applyBorder="1" applyAlignment="1">
      <alignment vertical="center" wrapText="1"/>
    </xf>
    <xf numFmtId="0" fontId="4" fillId="4" borderId="0" xfId="21" applyFont="1" applyFill="1" applyBorder="1" applyAlignment="1">
      <alignment vertical="center" wrapText="1"/>
    </xf>
    <xf numFmtId="0" fontId="4" fillId="4" borderId="11" xfId="21" applyFont="1" applyFill="1" applyBorder="1" applyAlignment="1">
      <alignment vertical="center" wrapText="1"/>
    </xf>
    <xf numFmtId="0" fontId="4" fillId="4" borderId="12" xfId="21" applyFont="1" applyFill="1" applyBorder="1" applyAlignment="1">
      <alignment vertical="center" wrapText="1"/>
    </xf>
    <xf numFmtId="0" fontId="4" fillId="4" borderId="4" xfId="21" applyFont="1" applyFill="1" applyBorder="1" applyAlignment="1">
      <alignment vertical="center" wrapText="1"/>
    </xf>
    <xf numFmtId="0" fontId="4" fillId="4" borderId="6" xfId="21" applyFont="1" applyFill="1" applyBorder="1" applyAlignment="1">
      <alignment vertical="center" wrapText="1"/>
    </xf>
    <xf numFmtId="0" fontId="4" fillId="0" borderId="1" xfId="9" applyFont="1" applyBorder="1" applyAlignment="1"/>
    <xf numFmtId="0" fontId="4" fillId="6" borderId="1" xfId="9" applyFont="1" applyFill="1" applyBorder="1" applyAlignment="1" applyProtection="1">
      <alignment horizontal="justify" vertical="top" wrapText="1"/>
    </xf>
    <xf numFmtId="0" fontId="4" fillId="6" borderId="9" xfId="9" applyFont="1" applyFill="1" applyBorder="1" applyAlignment="1" applyProtection="1">
      <alignment horizontal="justify" vertical="top" wrapText="1"/>
    </xf>
    <xf numFmtId="0" fontId="4" fillId="6" borderId="2" xfId="9" applyFont="1" applyFill="1" applyBorder="1" applyAlignment="1" applyProtection="1">
      <alignment horizontal="justify" vertical="top" wrapText="1"/>
    </xf>
    <xf numFmtId="0" fontId="6" fillId="0" borderId="0" xfId="9" applyFont="1" applyFill="1" applyBorder="1" applyAlignment="1">
      <alignment horizontal="justify" vertical="center"/>
    </xf>
    <xf numFmtId="0" fontId="2" fillId="0" borderId="0" xfId="9" applyFill="1" applyBorder="1" applyAlignment="1">
      <alignment horizontal="justify" vertical="center"/>
    </xf>
    <xf numFmtId="0" fontId="4" fillId="4" borderId="0" xfId="9" applyFont="1" applyFill="1" applyBorder="1" applyAlignment="1">
      <alignment horizontal="justify" vertical="center" wrapText="1"/>
    </xf>
    <xf numFmtId="0" fontId="4" fillId="0" borderId="0" xfId="9" applyFont="1" applyBorder="1"/>
    <xf numFmtId="0" fontId="4" fillId="0" borderId="0" xfId="9" applyFont="1" applyAlignment="1">
      <alignment horizontal="justify"/>
    </xf>
    <xf numFmtId="0" fontId="2" fillId="0" borderId="0" xfId="9" applyBorder="1"/>
    <xf numFmtId="0" fontId="20" fillId="7" borderId="3" xfId="9" applyFont="1" applyFill="1" applyBorder="1" applyAlignment="1" applyProtection="1">
      <alignment horizontal="center" vertical="center" wrapText="1"/>
    </xf>
    <xf numFmtId="0" fontId="20" fillId="4" borderId="3" xfId="9" applyFont="1" applyFill="1" applyBorder="1" applyAlignment="1" applyProtection="1">
      <alignment horizontal="center" vertical="center" wrapText="1"/>
    </xf>
    <xf numFmtId="0" fontId="2" fillId="0" borderId="0" xfId="9" applyFill="1" applyBorder="1"/>
    <xf numFmtId="0" fontId="4" fillId="6" borderId="14" xfId="9" applyFont="1" applyFill="1" applyBorder="1" applyAlignment="1" applyProtection="1">
      <alignment horizontal="justify" vertical="top" wrapText="1"/>
    </xf>
    <xf numFmtId="0" fontId="4" fillId="6" borderId="10" xfId="9" applyFont="1" applyFill="1" applyBorder="1" applyAlignment="1" applyProtection="1">
      <alignment horizontal="justify" vertical="top" wrapText="1"/>
    </xf>
    <xf numFmtId="0" fontId="4" fillId="6" borderId="12" xfId="9" applyFont="1" applyFill="1" applyBorder="1" applyAlignment="1" applyProtection="1">
      <alignment horizontal="justify" vertical="top" wrapText="1"/>
    </xf>
    <xf numFmtId="0" fontId="4" fillId="6" borderId="7" xfId="9" applyFont="1" applyFill="1" applyBorder="1" applyAlignment="1" applyProtection="1">
      <alignment horizontal="justify" vertical="center" textRotation="90" wrapText="1"/>
    </xf>
    <xf numFmtId="0" fontId="2" fillId="4" borderId="0" xfId="9" applyFont="1" applyFill="1" applyAlignment="1">
      <alignment horizontal="justify" vertical="center" wrapText="1"/>
    </xf>
    <xf numFmtId="0" fontId="2" fillId="0" borderId="0" xfId="9" applyAlignment="1">
      <alignment horizontal="justify"/>
    </xf>
    <xf numFmtId="0" fontId="4" fillId="0" borderId="13" xfId="9" applyFont="1" applyFill="1" applyBorder="1" applyAlignment="1">
      <alignment horizontal="justify" vertical="center"/>
    </xf>
    <xf numFmtId="0" fontId="4" fillId="0" borderId="0" xfId="9" applyFont="1" applyFill="1" applyBorder="1" applyAlignment="1">
      <alignment horizontal="justify" vertical="center"/>
    </xf>
    <xf numFmtId="0" fontId="2" fillId="0" borderId="0" xfId="9" applyFont="1" applyBorder="1" applyAlignment="1">
      <alignment horizontal="justify" vertical="center" wrapText="1"/>
    </xf>
    <xf numFmtId="0" fontId="2" fillId="0" borderId="0" xfId="9" applyFont="1" applyAlignment="1">
      <alignment horizontal="justify" vertical="center" wrapText="1"/>
    </xf>
    <xf numFmtId="0" fontId="4" fillId="0" borderId="3" xfId="9" applyFont="1" applyFill="1" applyBorder="1" applyAlignment="1" applyProtection="1">
      <alignment horizontal="center" vertical="center" wrapText="1"/>
      <protection locked="0"/>
    </xf>
    <xf numFmtId="0" fontId="4" fillId="6" borderId="3" xfId="9" applyFont="1" applyFill="1" applyBorder="1" applyAlignment="1" applyProtection="1">
      <alignment horizontal="center" vertical="center" textRotation="90" wrapText="1"/>
    </xf>
    <xf numFmtId="0" fontId="4" fillId="4" borderId="3"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left" vertical="center" wrapText="1"/>
      <protection locked="0"/>
    </xf>
    <xf numFmtId="0" fontId="2" fillId="0" borderId="0" xfId="9" applyFill="1" applyAlignment="1">
      <alignment horizontal="center" vertical="center"/>
    </xf>
    <xf numFmtId="0" fontId="4" fillId="0" borderId="3" xfId="21" applyFont="1" applyFill="1" applyBorder="1" applyAlignment="1" applyProtection="1">
      <alignment horizontal="left" vertical="center" wrapText="1"/>
      <protection locked="0"/>
    </xf>
    <xf numFmtId="0" fontId="4" fillId="0" borderId="3" xfId="2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left" vertical="center" wrapText="1"/>
      <protection locked="0"/>
    </xf>
    <xf numFmtId="0" fontId="20" fillId="7" borderId="1" xfId="21" applyFont="1" applyFill="1" applyBorder="1" applyAlignment="1" applyProtection="1">
      <alignment horizontal="center" vertical="center" wrapText="1"/>
    </xf>
    <xf numFmtId="0" fontId="4" fillId="6" borderId="3" xfId="21" applyFont="1" applyFill="1" applyBorder="1" applyAlignment="1" applyProtection="1">
      <alignment horizontal="center" vertical="center" textRotation="90" wrapText="1"/>
    </xf>
    <xf numFmtId="0" fontId="20" fillId="6" borderId="3" xfId="21" applyFont="1" applyFill="1" applyBorder="1" applyAlignment="1" applyProtection="1">
      <alignment horizontal="center" vertical="center" textRotation="90" wrapText="1"/>
    </xf>
    <xf numFmtId="0" fontId="4" fillId="7" borderId="3" xfId="21" applyFont="1" applyFill="1" applyBorder="1" applyAlignment="1" applyProtection="1">
      <alignment horizontal="center" vertical="center" wrapText="1"/>
    </xf>
    <xf numFmtId="1" fontId="4" fillId="7" borderId="3" xfId="21" applyNumberFormat="1" applyFont="1" applyFill="1" applyBorder="1" applyAlignment="1">
      <alignment horizontal="center" vertical="center" wrapText="1"/>
    </xf>
    <xf numFmtId="0" fontId="20" fillId="7" borderId="3" xfId="21" applyFont="1" applyFill="1" applyBorder="1" applyAlignment="1" applyProtection="1">
      <alignment horizontal="center" vertical="center" wrapText="1"/>
    </xf>
    <xf numFmtId="0" fontId="4" fillId="4" borderId="3" xfId="21" applyFont="1" applyFill="1" applyBorder="1" applyAlignment="1" applyProtection="1">
      <alignment horizontal="center" vertical="center" wrapText="1"/>
      <protection locked="0"/>
    </xf>
    <xf numFmtId="0" fontId="20" fillId="4" borderId="3" xfId="9" applyFont="1" applyFill="1" applyBorder="1" applyAlignment="1" applyProtection="1">
      <alignment horizontal="center" vertical="center" textRotation="90" wrapText="1"/>
    </xf>
    <xf numFmtId="0" fontId="4" fillId="0" borderId="3"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left" vertical="center" wrapText="1"/>
      <protection locked="0"/>
    </xf>
    <xf numFmtId="0" fontId="20" fillId="7" borderId="1" xfId="21" applyFont="1" applyFill="1" applyBorder="1" applyAlignment="1" applyProtection="1">
      <alignment horizontal="center" vertical="center" wrapText="1"/>
    </xf>
    <xf numFmtId="0" fontId="4" fillId="6" borderId="3" xfId="21" applyFont="1" applyFill="1" applyBorder="1" applyAlignment="1" applyProtection="1">
      <alignment horizontal="center" vertical="center" textRotation="90" wrapText="1"/>
    </xf>
    <xf numFmtId="0" fontId="20" fillId="6" borderId="3" xfId="21" applyFont="1" applyFill="1" applyBorder="1" applyAlignment="1" applyProtection="1">
      <alignment horizontal="center" vertical="center" textRotation="90" wrapText="1"/>
    </xf>
    <xf numFmtId="1" fontId="4" fillId="7" borderId="3" xfId="21" applyNumberFormat="1" applyFont="1" applyFill="1" applyBorder="1" applyAlignment="1">
      <alignment horizontal="center" vertical="center" wrapText="1"/>
    </xf>
    <xf numFmtId="0" fontId="4" fillId="7" borderId="3" xfId="21" applyFont="1" applyFill="1" applyBorder="1" applyAlignment="1" applyProtection="1">
      <alignment horizontal="center" vertical="center" wrapText="1"/>
    </xf>
    <xf numFmtId="0" fontId="20" fillId="7" borderId="3" xfId="21" applyFont="1" applyFill="1" applyBorder="1" applyAlignment="1" applyProtection="1">
      <alignment horizontal="center" vertical="center" wrapText="1"/>
    </xf>
    <xf numFmtId="0" fontId="4" fillId="0" borderId="3" xfId="21" quotePrefix="1" applyFont="1" applyFill="1" applyBorder="1" applyAlignment="1" applyProtection="1">
      <alignment horizontal="center" vertical="center" wrapText="1"/>
      <protection locked="0"/>
    </xf>
    <xf numFmtId="0" fontId="4" fillId="0" borderId="3" xfId="21" applyFont="1" applyFill="1" applyBorder="1" applyAlignment="1" applyProtection="1">
      <alignment vertical="top" wrapText="1"/>
      <protection locked="0"/>
    </xf>
    <xf numFmtId="0" fontId="4" fillId="4" borderId="3" xfId="21" applyFont="1" applyFill="1" applyBorder="1" applyAlignment="1" applyProtection="1">
      <alignment vertical="center" textRotation="90" wrapText="1"/>
      <protection locked="0"/>
    </xf>
    <xf numFmtId="2" fontId="4" fillId="0" borderId="3" xfId="21" applyNumberFormat="1" applyFont="1" applyFill="1" applyBorder="1" applyAlignment="1" applyProtection="1">
      <alignment vertical="center" textRotation="90"/>
      <protection locked="0"/>
    </xf>
    <xf numFmtId="0" fontId="4" fillId="0" borderId="3" xfId="14" applyFont="1" applyFill="1" applyBorder="1" applyAlignment="1">
      <alignment horizontal="center" vertical="center" wrapText="1"/>
    </xf>
    <xf numFmtId="0" fontId="3" fillId="0" borderId="9" xfId="9" applyFont="1" applyFill="1" applyBorder="1" applyAlignment="1">
      <alignment horizontal="center" vertical="center" wrapText="1"/>
    </xf>
    <xf numFmtId="0" fontId="9" fillId="0" borderId="3" xfId="9" applyFont="1" applyFill="1" applyBorder="1" applyAlignment="1" applyProtection="1">
      <alignment horizontal="justify" vertical="center" wrapText="1"/>
      <protection locked="0"/>
    </xf>
    <xf numFmtId="0" fontId="9" fillId="0" borderId="2" xfId="9" applyFont="1" applyFill="1" applyBorder="1" applyAlignment="1" applyProtection="1">
      <alignment horizontal="justify" vertical="center" wrapText="1"/>
      <protection locked="0"/>
    </xf>
    <xf numFmtId="0" fontId="4" fillId="4" borderId="3" xfId="14" applyFont="1" applyFill="1" applyBorder="1" applyAlignment="1">
      <alignment vertical="center" wrapText="1"/>
    </xf>
    <xf numFmtId="0" fontId="4" fillId="4" borderId="3" xfId="21" applyFont="1" applyFill="1" applyBorder="1" applyAlignment="1" applyProtection="1">
      <alignment horizontal="left" vertical="center" wrapText="1"/>
      <protection locked="0"/>
    </xf>
    <xf numFmtId="0" fontId="4" fillId="4" borderId="3" xfId="21" applyFont="1" applyFill="1" applyBorder="1" applyAlignment="1" applyProtection="1">
      <alignment vertical="center" wrapText="1"/>
      <protection locked="0"/>
    </xf>
    <xf numFmtId="2" fontId="4" fillId="4" borderId="3" xfId="9" applyNumberFormat="1" applyFont="1" applyFill="1" applyBorder="1" applyAlignment="1" applyProtection="1">
      <alignment horizontal="center" vertical="center" textRotation="90" wrapText="1"/>
      <protection locked="0"/>
    </xf>
    <xf numFmtId="0" fontId="4" fillId="4" borderId="3" xfId="9" applyFont="1" applyFill="1" applyBorder="1" applyAlignment="1" applyProtection="1">
      <alignment horizontal="center" vertical="center" textRotation="90" wrapText="1"/>
    </xf>
    <xf numFmtId="0" fontId="4" fillId="4" borderId="3" xfId="21" applyFont="1" applyFill="1" applyBorder="1" applyAlignment="1" applyProtection="1">
      <alignment horizontal="center" vertical="center" wrapText="1"/>
      <protection locked="0"/>
    </xf>
    <xf numFmtId="0" fontId="4" fillId="4" borderId="3" xfId="21" applyFont="1" applyFill="1" applyBorder="1" applyAlignment="1" applyProtection="1">
      <alignment horizontal="left" vertical="center" wrapText="1"/>
      <protection locked="0"/>
    </xf>
    <xf numFmtId="2" fontId="4" fillId="4" borderId="3" xfId="21" applyNumberFormat="1" applyFont="1" applyFill="1" applyBorder="1" applyAlignment="1" applyProtection="1">
      <alignment horizontal="center" vertical="center" textRotation="90" wrapText="1"/>
      <protection locked="0"/>
    </xf>
    <xf numFmtId="0" fontId="4" fillId="4" borderId="3" xfId="21" applyFont="1" applyFill="1" applyBorder="1" applyAlignment="1" applyProtection="1">
      <alignment horizontal="center" vertical="center" textRotation="90" wrapText="1"/>
      <protection locked="0"/>
    </xf>
    <xf numFmtId="0" fontId="4" fillId="4" borderId="3" xfId="9" applyFont="1" applyFill="1" applyBorder="1" applyAlignment="1" applyProtection="1">
      <alignment horizontal="center" vertical="center" wrapText="1"/>
      <protection locked="0"/>
    </xf>
    <xf numFmtId="0" fontId="2" fillId="0" borderId="0" xfId="21" applyFont="1" applyFill="1" applyAlignment="1">
      <alignment wrapText="1"/>
    </xf>
    <xf numFmtId="0" fontId="7" fillId="4" borderId="3" xfId="9" applyFont="1" applyFill="1" applyBorder="1" applyAlignment="1" applyProtection="1">
      <alignment horizontal="justify" vertical="center" wrapText="1"/>
      <protection locked="0"/>
    </xf>
    <xf numFmtId="0" fontId="7" fillId="0" borderId="3" xfId="14" applyFont="1" applyFill="1" applyBorder="1" applyAlignment="1" applyProtection="1">
      <alignment horizontal="justify" vertical="center" wrapText="1"/>
      <protection locked="0"/>
    </xf>
    <xf numFmtId="0" fontId="4" fillId="4" borderId="1" xfId="21" applyFont="1" applyFill="1" applyBorder="1" applyAlignment="1" applyProtection="1">
      <alignment vertical="center" textRotation="90" wrapText="1"/>
      <protection locked="0"/>
    </xf>
    <xf numFmtId="0" fontId="4" fillId="4" borderId="14" xfId="21" applyFont="1" applyFill="1" applyBorder="1" applyAlignment="1">
      <alignment horizontal="center" vertical="center" textRotation="90" wrapText="1"/>
    </xf>
    <xf numFmtId="2" fontId="37" fillId="4" borderId="3" xfId="21" applyNumberFormat="1" applyFont="1" applyFill="1" applyBorder="1" applyAlignment="1" applyProtection="1">
      <alignment horizontal="center" vertical="center" textRotation="90" wrapText="1"/>
      <protection locked="0"/>
    </xf>
    <xf numFmtId="2" fontId="4" fillId="4" borderId="3" xfId="21" applyNumberFormat="1" applyFont="1" applyFill="1" applyBorder="1" applyAlignment="1" applyProtection="1">
      <alignment horizontal="left" vertical="center" textRotation="90" wrapText="1"/>
      <protection locked="0"/>
    </xf>
    <xf numFmtId="0" fontId="2" fillId="4" borderId="0" xfId="9" applyFill="1" applyBorder="1"/>
    <xf numFmtId="0" fontId="0" fillId="4" borderId="0" xfId="0" applyFont="1" applyFill="1" applyBorder="1"/>
    <xf numFmtId="0" fontId="0" fillId="0" borderId="0" xfId="0" applyFont="1" applyBorder="1"/>
    <xf numFmtId="0" fontId="2" fillId="4" borderId="0" xfId="9" applyFill="1" applyAlignment="1"/>
    <xf numFmtId="0" fontId="2" fillId="0" borderId="0" xfId="9" applyAlignment="1"/>
    <xf numFmtId="0" fontId="45" fillId="4" borderId="0" xfId="1" applyFont="1" applyFill="1" applyBorder="1" applyAlignment="1">
      <alignment horizontal="left" vertical="center" indent="1"/>
    </xf>
    <xf numFmtId="0" fontId="18" fillId="4" borderId="0" xfId="1" applyFill="1" applyBorder="1" applyAlignment="1">
      <alignment horizontal="left" vertical="center" indent="1"/>
    </xf>
    <xf numFmtId="0" fontId="43" fillId="9" borderId="1" xfId="9" applyFont="1" applyFill="1" applyBorder="1" applyAlignment="1">
      <alignment horizontal="center" vertical="center" textRotation="90" wrapText="1"/>
    </xf>
    <xf numFmtId="0" fontId="43" fillId="9" borderId="9" xfId="9" applyFont="1" applyFill="1" applyBorder="1" applyAlignment="1">
      <alignment horizontal="center" vertical="center" textRotation="90" wrapText="1"/>
    </xf>
    <xf numFmtId="0" fontId="43" fillId="9" borderId="2" xfId="9" applyFont="1" applyFill="1" applyBorder="1" applyAlignment="1">
      <alignment horizontal="center" vertical="center" textRotation="90" wrapText="1"/>
    </xf>
    <xf numFmtId="0" fontId="42" fillId="18" borderId="14" xfId="9" applyFont="1" applyFill="1" applyBorder="1" applyAlignment="1">
      <alignment horizontal="center" vertical="center" wrapText="1"/>
    </xf>
    <xf numFmtId="0" fontId="42" fillId="18" borderId="13" xfId="9" applyFont="1" applyFill="1" applyBorder="1" applyAlignment="1">
      <alignment horizontal="center" vertical="center" wrapText="1"/>
    </xf>
    <xf numFmtId="0" fontId="42" fillId="18" borderId="15" xfId="9" applyFont="1" applyFill="1" applyBorder="1" applyAlignment="1">
      <alignment horizontal="center" vertical="center" wrapText="1"/>
    </xf>
    <xf numFmtId="0" fontId="42" fillId="18" borderId="10" xfId="9" applyFont="1" applyFill="1" applyBorder="1" applyAlignment="1">
      <alignment horizontal="center" vertical="center" wrapText="1"/>
    </xf>
    <xf numFmtId="0" fontId="42" fillId="18" borderId="0" xfId="9" applyFont="1" applyFill="1" applyBorder="1" applyAlignment="1">
      <alignment horizontal="center" vertical="center" wrapText="1"/>
    </xf>
    <xf numFmtId="0" fontId="42" fillId="18" borderId="11" xfId="9" applyFont="1" applyFill="1" applyBorder="1" applyAlignment="1">
      <alignment horizontal="center" vertical="center" wrapText="1"/>
    </xf>
    <xf numFmtId="0" fontId="42" fillId="18" borderId="12" xfId="9" applyFont="1" applyFill="1" applyBorder="1" applyAlignment="1">
      <alignment horizontal="center" vertical="center" wrapText="1"/>
    </xf>
    <xf numFmtId="0" fontId="42" fillId="18" borderId="4" xfId="9" applyFont="1" applyFill="1" applyBorder="1" applyAlignment="1">
      <alignment horizontal="center" vertical="center" wrapText="1"/>
    </xf>
    <xf numFmtId="0" fontId="42" fillId="18" borderId="6" xfId="9" applyFont="1" applyFill="1" applyBorder="1" applyAlignment="1">
      <alignment horizontal="center" vertical="center" wrapText="1"/>
    </xf>
    <xf numFmtId="0" fontId="2" fillId="4" borderId="1" xfId="9" applyFill="1" applyBorder="1" applyAlignment="1">
      <alignment horizontal="center"/>
    </xf>
    <xf numFmtId="0" fontId="2" fillId="4" borderId="9" xfId="9" applyFill="1" applyBorder="1" applyAlignment="1">
      <alignment horizontal="center"/>
    </xf>
    <xf numFmtId="0" fontId="2" fillId="4" borderId="2" xfId="9" applyFill="1" applyBorder="1" applyAlignment="1">
      <alignment horizontal="center"/>
    </xf>
    <xf numFmtId="0" fontId="6" fillId="4" borderId="3" xfId="9" applyFont="1" applyFill="1" applyBorder="1" applyAlignment="1">
      <alignment horizontal="center" vertical="center"/>
    </xf>
    <xf numFmtId="15" fontId="6" fillId="4" borderId="14" xfId="9" applyNumberFormat="1" applyFont="1" applyFill="1" applyBorder="1" applyAlignment="1">
      <alignment horizontal="center" vertical="center"/>
    </xf>
    <xf numFmtId="0" fontId="6" fillId="4" borderId="15" xfId="9" applyFont="1" applyFill="1" applyBorder="1" applyAlignment="1">
      <alignment horizontal="center" vertical="center"/>
    </xf>
    <xf numFmtId="0" fontId="6" fillId="4" borderId="12" xfId="9" applyFont="1" applyFill="1" applyBorder="1" applyAlignment="1">
      <alignment horizontal="center" vertical="center"/>
    </xf>
    <xf numFmtId="0" fontId="6" fillId="4" borderId="6" xfId="9" applyFont="1" applyFill="1" applyBorder="1" applyAlignment="1">
      <alignment horizontal="center" vertical="center"/>
    </xf>
    <xf numFmtId="0" fontId="43" fillId="19" borderId="1" xfId="9" applyFont="1" applyFill="1" applyBorder="1" applyAlignment="1">
      <alignment horizontal="center" vertical="center" textRotation="90"/>
    </xf>
    <xf numFmtId="0" fontId="43" fillId="19" borderId="9" xfId="9" applyFont="1" applyFill="1" applyBorder="1" applyAlignment="1">
      <alignment horizontal="center" vertical="center" textRotation="90"/>
    </xf>
    <xf numFmtId="0" fontId="43" fillId="19" borderId="2" xfId="9" applyFont="1" applyFill="1" applyBorder="1" applyAlignment="1">
      <alignment horizontal="center" vertical="center" textRotation="90"/>
    </xf>
    <xf numFmtId="0" fontId="44" fillId="20" borderId="1" xfId="9" applyFont="1" applyFill="1" applyBorder="1" applyAlignment="1">
      <alignment horizontal="center" vertical="center" textRotation="90"/>
    </xf>
    <xf numFmtId="0" fontId="44" fillId="20" borderId="9" xfId="9" applyFont="1" applyFill="1" applyBorder="1" applyAlignment="1">
      <alignment horizontal="center" vertical="center" textRotation="90"/>
    </xf>
    <xf numFmtId="0" fontId="44" fillId="20" borderId="2" xfId="9" applyFont="1" applyFill="1" applyBorder="1" applyAlignment="1">
      <alignment horizontal="center" vertical="center" textRotation="90"/>
    </xf>
    <xf numFmtId="0" fontId="46" fillId="21" borderId="1" xfId="9" applyFont="1" applyFill="1" applyBorder="1" applyAlignment="1">
      <alignment horizontal="center" vertical="center" textRotation="90"/>
    </xf>
    <xf numFmtId="0" fontId="46" fillId="21" borderId="9" xfId="9" applyFont="1" applyFill="1" applyBorder="1" applyAlignment="1">
      <alignment horizontal="center" vertical="center" textRotation="90"/>
    </xf>
    <xf numFmtId="0" fontId="46" fillId="21" borderId="2" xfId="9" applyFont="1" applyFill="1" applyBorder="1" applyAlignment="1">
      <alignment horizontal="center" vertical="center" textRotation="90"/>
    </xf>
    <xf numFmtId="0" fontId="4" fillId="0" borderId="7" xfId="21" applyFont="1" applyFill="1" applyBorder="1" applyAlignment="1" applyProtection="1">
      <alignment horizontal="center" vertical="center"/>
      <protection locked="0"/>
    </xf>
    <xf numFmtId="0" fontId="4" fillId="0" borderId="8" xfId="21" applyFont="1" applyFill="1" applyBorder="1" applyAlignment="1" applyProtection="1">
      <alignment horizontal="center" vertical="center"/>
      <protection locked="0"/>
    </xf>
    <xf numFmtId="0" fontId="4" fillId="0" borderId="5" xfId="21" applyFont="1" applyFill="1" applyBorder="1" applyAlignment="1" applyProtection="1">
      <alignment horizontal="center" vertical="center"/>
      <protection locked="0"/>
    </xf>
    <xf numFmtId="0" fontId="4" fillId="0" borderId="7" xfId="21" applyFont="1" applyFill="1" applyBorder="1" applyAlignment="1" applyProtection="1">
      <alignment horizontal="center" vertical="center" wrapText="1"/>
      <protection locked="0"/>
    </xf>
    <xf numFmtId="0" fontId="4" fillId="0" borderId="5" xfId="21" applyFont="1" applyFill="1" applyBorder="1" applyAlignment="1" applyProtection="1">
      <alignment horizontal="center" vertical="center" wrapText="1"/>
      <protection locked="0"/>
    </xf>
    <xf numFmtId="0" fontId="4" fillId="0" borderId="0" xfId="21" applyFont="1" applyFill="1" applyBorder="1" applyAlignment="1">
      <alignment horizontal="center" vertical="center"/>
    </xf>
    <xf numFmtId="0" fontId="10" fillId="0" borderId="3" xfId="21" applyFont="1" applyBorder="1" applyAlignment="1">
      <alignment horizontal="center" vertical="top" wrapText="1"/>
    </xf>
    <xf numFmtId="0" fontId="3" fillId="5" borderId="7" xfId="21" applyFont="1" applyFill="1" applyBorder="1" applyAlignment="1">
      <alignment horizontal="center" vertical="center"/>
    </xf>
    <xf numFmtId="0" fontId="3" fillId="5" borderId="8" xfId="21" applyFont="1" applyFill="1" applyBorder="1" applyAlignment="1">
      <alignment horizontal="center" vertical="center"/>
    </xf>
    <xf numFmtId="0" fontId="3" fillId="5" borderId="5" xfId="21" applyFont="1" applyFill="1" applyBorder="1" applyAlignment="1">
      <alignment horizontal="center" vertical="center"/>
    </xf>
    <xf numFmtId="0" fontId="3" fillId="5" borderId="3" xfId="21" applyFont="1" applyFill="1" applyBorder="1" applyAlignment="1">
      <alignment horizontal="center" vertical="center"/>
    </xf>
    <xf numFmtId="0" fontId="4" fillId="0" borderId="3" xfId="21" applyFont="1" applyFill="1" applyBorder="1" applyAlignment="1" applyProtection="1">
      <alignment horizontal="center" vertical="center"/>
      <protection locked="0"/>
    </xf>
    <xf numFmtId="0" fontId="20" fillId="6" borderId="1" xfId="21" applyFont="1" applyFill="1" applyBorder="1" applyAlignment="1" applyProtection="1">
      <alignment horizontal="center" vertical="center" textRotation="90" wrapText="1"/>
    </xf>
    <xf numFmtId="0" fontId="20" fillId="6" borderId="9" xfId="21" applyFont="1" applyFill="1" applyBorder="1" applyAlignment="1" applyProtection="1">
      <alignment horizontal="center" vertical="center" textRotation="90" wrapText="1"/>
    </xf>
    <xf numFmtId="0" fontId="20" fillId="6" borderId="2" xfId="21" applyFont="1" applyFill="1" applyBorder="1" applyAlignment="1" applyProtection="1">
      <alignment horizontal="center" vertical="center" textRotation="90" wrapText="1"/>
    </xf>
    <xf numFmtId="0" fontId="4" fillId="6" borderId="1" xfId="21" applyFont="1" applyFill="1" applyBorder="1" applyAlignment="1" applyProtection="1">
      <alignment horizontal="center" vertical="center" textRotation="90" wrapText="1"/>
    </xf>
    <xf numFmtId="0" fontId="4" fillId="6" borderId="9" xfId="21" applyFont="1" applyFill="1" applyBorder="1" applyAlignment="1" applyProtection="1">
      <alignment horizontal="center" vertical="center" textRotation="90" wrapText="1"/>
    </xf>
    <xf numFmtId="0" fontId="4" fillId="6" borderId="2" xfId="21" applyFont="1" applyFill="1" applyBorder="1" applyAlignment="1" applyProtection="1">
      <alignment horizontal="center" vertical="center" textRotation="90" wrapText="1"/>
    </xf>
    <xf numFmtId="0" fontId="4" fillId="0" borderId="3" xfId="21" applyFont="1" applyFill="1" applyBorder="1" applyAlignment="1" applyProtection="1">
      <alignment horizontal="center" vertical="center" wrapText="1"/>
      <protection locked="0"/>
    </xf>
    <xf numFmtId="0" fontId="4" fillId="0" borderId="7" xfId="21" applyFont="1" applyFill="1" applyBorder="1" applyAlignment="1" applyProtection="1">
      <alignment horizontal="left" vertical="center" wrapText="1"/>
      <protection locked="0"/>
    </xf>
    <xf numFmtId="0" fontId="4" fillId="0" borderId="8" xfId="21" applyFont="1" applyFill="1" applyBorder="1" applyAlignment="1" applyProtection="1">
      <alignment horizontal="left" vertical="center" wrapText="1"/>
      <protection locked="0"/>
    </xf>
    <xf numFmtId="0" fontId="4" fillId="0" borderId="5" xfId="21" applyFont="1" applyFill="1" applyBorder="1" applyAlignment="1" applyProtection="1">
      <alignment horizontal="left" vertical="center" wrapText="1"/>
      <protection locked="0"/>
    </xf>
    <xf numFmtId="0" fontId="4" fillId="0" borderId="1" xfId="21" applyFont="1" applyFill="1" applyBorder="1" applyAlignment="1" applyProtection="1">
      <alignment horizontal="center" vertical="center" textRotation="90" wrapText="1"/>
      <protection locked="0"/>
    </xf>
    <xf numFmtId="0" fontId="4" fillId="0" borderId="9" xfId="21" applyFont="1" applyFill="1" applyBorder="1" applyAlignment="1" applyProtection="1">
      <alignment horizontal="center" vertical="center" textRotation="90" wrapText="1"/>
      <protection locked="0"/>
    </xf>
    <xf numFmtId="0" fontId="4" fillId="0" borderId="2" xfId="21" applyFont="1" applyFill="1" applyBorder="1" applyAlignment="1" applyProtection="1">
      <alignment horizontal="center" vertical="center" textRotation="90" wrapText="1"/>
      <protection locked="0"/>
    </xf>
    <xf numFmtId="0" fontId="4" fillId="0" borderId="1" xfId="21" applyFont="1" applyFill="1" applyBorder="1" applyAlignment="1" applyProtection="1">
      <alignment horizontal="center" vertical="center" wrapText="1"/>
      <protection locked="0"/>
    </xf>
    <xf numFmtId="0" fontId="4" fillId="0" borderId="9" xfId="21" applyFont="1" applyFill="1" applyBorder="1" applyAlignment="1" applyProtection="1">
      <alignment horizontal="center" vertical="center" wrapText="1"/>
      <protection locked="0"/>
    </xf>
    <xf numFmtId="0" fontId="4" fillId="0" borderId="2" xfId="21" applyFont="1" applyFill="1" applyBorder="1" applyAlignment="1" applyProtection="1">
      <alignment horizontal="center" vertical="center" wrapText="1"/>
      <protection locked="0"/>
    </xf>
    <xf numFmtId="2" fontId="4" fillId="0" borderId="3" xfId="21" applyNumberFormat="1" applyFont="1" applyFill="1" applyBorder="1" applyAlignment="1" applyProtection="1">
      <alignment horizontal="center" vertical="center" textRotation="90" wrapText="1"/>
      <protection locked="0"/>
    </xf>
    <xf numFmtId="2" fontId="4" fillId="4" borderId="3" xfId="21" applyNumberFormat="1" applyFont="1" applyFill="1" applyBorder="1" applyAlignment="1" applyProtection="1">
      <alignment horizontal="center" vertical="center" textRotation="90" wrapText="1"/>
      <protection locked="0"/>
    </xf>
    <xf numFmtId="0" fontId="4" fillId="0" borderId="3" xfId="21" applyFont="1" applyFill="1" applyBorder="1" applyAlignment="1" applyProtection="1">
      <alignment horizontal="center" vertical="center" textRotation="90" wrapText="1"/>
      <protection locked="0"/>
    </xf>
    <xf numFmtId="0" fontId="4" fillId="0" borderId="14" xfId="21" applyFont="1" applyFill="1" applyBorder="1" applyAlignment="1" applyProtection="1">
      <alignment horizontal="center" vertical="center" wrapText="1"/>
      <protection locked="0"/>
    </xf>
    <xf numFmtId="0" fontId="4" fillId="0" borderId="13" xfId="21" applyFont="1" applyFill="1" applyBorder="1" applyAlignment="1" applyProtection="1">
      <alignment horizontal="center" vertical="center" wrapText="1"/>
      <protection locked="0"/>
    </xf>
    <xf numFmtId="0" fontId="4" fillId="0" borderId="15" xfId="21" applyFont="1" applyFill="1" applyBorder="1" applyAlignment="1" applyProtection="1">
      <alignment horizontal="center" vertical="center" wrapText="1"/>
      <protection locked="0"/>
    </xf>
    <xf numFmtId="0" fontId="4" fillId="0" borderId="10" xfId="21" applyFont="1" applyFill="1" applyBorder="1" applyAlignment="1" applyProtection="1">
      <alignment horizontal="center" vertical="center" wrapText="1"/>
      <protection locked="0"/>
    </xf>
    <xf numFmtId="0" fontId="4" fillId="0" borderId="0" xfId="21" applyFont="1" applyFill="1" applyBorder="1" applyAlignment="1" applyProtection="1">
      <alignment horizontal="center" vertical="center" wrapText="1"/>
      <protection locked="0"/>
    </xf>
    <xf numFmtId="0" fontId="4" fillId="0" borderId="11" xfId="21" applyFont="1" applyFill="1" applyBorder="1" applyAlignment="1" applyProtection="1">
      <alignment horizontal="center" vertical="center" wrapText="1"/>
      <protection locked="0"/>
    </xf>
    <xf numFmtId="0" fontId="4" fillId="0" borderId="12" xfId="21" applyFont="1" applyFill="1" applyBorder="1" applyAlignment="1" applyProtection="1">
      <alignment horizontal="center" vertical="center" wrapText="1"/>
      <protection locked="0"/>
    </xf>
    <xf numFmtId="0" fontId="4" fillId="0" borderId="4" xfId="21" applyFont="1" applyFill="1" applyBorder="1" applyAlignment="1" applyProtection="1">
      <alignment horizontal="center" vertical="center" wrapText="1"/>
      <protection locked="0"/>
    </xf>
    <xf numFmtId="0" fontId="4" fillId="0" borderId="6" xfId="21" applyFont="1" applyFill="1" applyBorder="1" applyAlignment="1" applyProtection="1">
      <alignment horizontal="center" vertical="center" wrapText="1"/>
      <protection locked="0"/>
    </xf>
    <xf numFmtId="2" fontId="4" fillId="0" borderId="1" xfId="21" applyNumberFormat="1" applyFont="1" applyFill="1" applyBorder="1" applyAlignment="1" applyProtection="1">
      <alignment horizontal="center" vertical="center" textRotation="90" wrapText="1"/>
      <protection locked="0"/>
    </xf>
    <xf numFmtId="2" fontId="4" fillId="0" borderId="9" xfId="21" applyNumberFormat="1" applyFont="1" applyFill="1" applyBorder="1" applyAlignment="1" applyProtection="1">
      <alignment horizontal="center" vertical="center" textRotation="90" wrapText="1"/>
      <protection locked="0"/>
    </xf>
    <xf numFmtId="2" fontId="4" fillId="0" borderId="2" xfId="21" applyNumberFormat="1" applyFont="1" applyFill="1" applyBorder="1" applyAlignment="1" applyProtection="1">
      <alignment horizontal="center" vertical="center" textRotation="90" wrapText="1"/>
      <protection locked="0"/>
    </xf>
    <xf numFmtId="0" fontId="4" fillId="0" borderId="8" xfId="21" applyFont="1" applyFill="1" applyBorder="1" applyAlignment="1" applyProtection="1">
      <alignment horizontal="center" vertical="center" wrapText="1"/>
      <protection locked="0"/>
    </xf>
    <xf numFmtId="0" fontId="4" fillId="4" borderId="3" xfId="21" applyFont="1" applyFill="1" applyBorder="1" applyAlignment="1">
      <alignment horizontal="justify" vertical="center" wrapText="1"/>
    </xf>
    <xf numFmtId="0" fontId="4" fillId="4" borderId="7" xfId="21" applyFont="1" applyFill="1" applyBorder="1" applyAlignment="1">
      <alignment horizontal="left" vertical="center" wrapText="1"/>
    </xf>
    <xf numFmtId="0" fontId="4" fillId="4" borderId="8" xfId="21" applyFont="1" applyFill="1" applyBorder="1" applyAlignment="1">
      <alignment horizontal="left" vertical="center" wrapText="1"/>
    </xf>
    <xf numFmtId="0" fontId="4" fillId="4" borderId="5" xfId="21" applyFont="1" applyFill="1" applyBorder="1" applyAlignment="1">
      <alignment horizontal="left" vertical="center" wrapText="1"/>
    </xf>
    <xf numFmtId="0" fontId="4" fillId="4" borderId="3" xfId="21" applyFont="1" applyFill="1" applyBorder="1" applyAlignment="1">
      <alignment horizontal="left" vertical="center" wrapText="1"/>
    </xf>
    <xf numFmtId="0" fontId="4" fillId="16" borderId="3" xfId="21" applyFont="1" applyFill="1" applyBorder="1" applyAlignment="1" applyProtection="1">
      <alignment horizontal="center" vertical="center" wrapText="1"/>
      <protection locked="0"/>
    </xf>
    <xf numFmtId="0" fontId="4" fillId="0" borderId="3" xfId="21" applyFont="1" applyFill="1" applyBorder="1" applyAlignment="1">
      <alignment horizontal="center" vertical="center" wrapText="1"/>
    </xf>
    <xf numFmtId="0" fontId="4" fillId="0" borderId="3" xfId="21" applyFont="1" applyFill="1" applyBorder="1" applyAlignment="1" applyProtection="1">
      <alignment horizontal="left" vertical="center" wrapText="1"/>
      <protection locked="0"/>
    </xf>
    <xf numFmtId="0" fontId="4" fillId="0" borderId="7" xfId="21" applyFont="1" applyFill="1" applyBorder="1" applyAlignment="1">
      <alignment horizontal="center" vertical="center" wrapText="1"/>
    </xf>
    <xf numFmtId="0" fontId="4" fillId="0" borderId="8" xfId="21" applyFont="1" applyFill="1" applyBorder="1" applyAlignment="1">
      <alignment horizontal="center" vertical="center" wrapText="1"/>
    </xf>
    <xf numFmtId="0" fontId="4" fillId="0" borderId="5" xfId="21" applyFont="1" applyFill="1" applyBorder="1" applyAlignment="1">
      <alignment horizontal="center" vertical="center" wrapText="1"/>
    </xf>
    <xf numFmtId="49" fontId="3" fillId="0" borderId="14" xfId="21" applyNumberFormat="1" applyFont="1" applyFill="1" applyBorder="1" applyAlignment="1">
      <alignment horizontal="center" vertical="center" wrapText="1"/>
    </xf>
    <xf numFmtId="49" fontId="3" fillId="0" borderId="13" xfId="21" applyNumberFormat="1" applyFont="1" applyFill="1" applyBorder="1" applyAlignment="1">
      <alignment horizontal="center" vertical="center" wrapText="1"/>
    </xf>
    <xf numFmtId="49" fontId="3" fillId="0" borderId="15" xfId="21" applyNumberFormat="1" applyFont="1" applyFill="1" applyBorder="1" applyAlignment="1">
      <alignment horizontal="center" vertical="center" wrapText="1"/>
    </xf>
    <xf numFmtId="49" fontId="3" fillId="0" borderId="12" xfId="21" applyNumberFormat="1" applyFont="1" applyFill="1" applyBorder="1" applyAlignment="1">
      <alignment horizontal="center" vertical="center" wrapText="1"/>
    </xf>
    <xf numFmtId="49" fontId="3" fillId="0" borderId="4" xfId="21" applyNumberFormat="1" applyFont="1" applyFill="1" applyBorder="1" applyAlignment="1">
      <alignment horizontal="center" vertical="center" wrapText="1"/>
    </xf>
    <xf numFmtId="49" fontId="3" fillId="0" borderId="6" xfId="21" applyNumberFormat="1" applyFont="1" applyFill="1" applyBorder="1" applyAlignment="1">
      <alignment horizontal="center" vertical="center" wrapText="1"/>
    </xf>
    <xf numFmtId="0" fontId="3" fillId="2" borderId="7" xfId="21" applyFont="1" applyFill="1" applyBorder="1" applyAlignment="1">
      <alignment horizontal="center" vertical="center"/>
    </xf>
    <xf numFmtId="0" fontId="3" fillId="2" borderId="8" xfId="21" applyFont="1" applyFill="1" applyBorder="1" applyAlignment="1">
      <alignment horizontal="center" vertical="center"/>
    </xf>
    <xf numFmtId="49" fontId="3" fillId="14" borderId="7" xfId="21" applyNumberFormat="1" applyFont="1" applyFill="1" applyBorder="1" applyAlignment="1">
      <alignment horizontal="center" vertical="center" wrapText="1"/>
    </xf>
    <xf numFmtId="49" fontId="3" fillId="14" borderId="8" xfId="21" applyNumberFormat="1" applyFont="1" applyFill="1" applyBorder="1" applyAlignment="1">
      <alignment horizontal="center" vertical="center" wrapText="1"/>
    </xf>
    <xf numFmtId="49" fontId="3" fillId="14" borderId="5" xfId="21" applyNumberFormat="1" applyFont="1" applyFill="1" applyBorder="1" applyAlignment="1">
      <alignment horizontal="center" vertical="center" wrapText="1"/>
    </xf>
    <xf numFmtId="0" fontId="3" fillId="3" borderId="7" xfId="21" applyFont="1" applyFill="1" applyBorder="1" applyAlignment="1">
      <alignment horizontal="center" vertical="center" wrapText="1"/>
    </xf>
    <xf numFmtId="0" fontId="3" fillId="3" borderId="8" xfId="21" applyFont="1" applyFill="1" applyBorder="1" applyAlignment="1">
      <alignment horizontal="center" vertical="center" wrapText="1"/>
    </xf>
    <xf numFmtId="0" fontId="3" fillId="0" borderId="1" xfId="21" applyFont="1" applyFill="1" applyBorder="1" applyAlignment="1">
      <alignment horizontal="center" vertical="center" textRotation="90" wrapText="1"/>
    </xf>
    <xf numFmtId="0" fontId="3" fillId="0" borderId="9" xfId="21" applyFont="1" applyFill="1" applyBorder="1" applyAlignment="1">
      <alignment horizontal="center" vertical="center" textRotation="90" wrapText="1"/>
    </xf>
    <xf numFmtId="0" fontId="3" fillId="0" borderId="2" xfId="21" applyFont="1" applyFill="1" applyBorder="1" applyAlignment="1">
      <alignment horizontal="center" vertical="center" textRotation="90" wrapText="1"/>
    </xf>
    <xf numFmtId="0" fontId="3" fillId="0" borderId="3" xfId="21" applyFont="1" applyFill="1" applyBorder="1" applyAlignment="1">
      <alignment horizontal="center" vertical="center" textRotation="90" wrapText="1"/>
    </xf>
    <xf numFmtId="0" fontId="3" fillId="0" borderId="15" xfId="21" applyFont="1" applyFill="1" applyBorder="1" applyAlignment="1">
      <alignment horizontal="center" vertical="center" wrapText="1"/>
    </xf>
    <xf numFmtId="0" fontId="3" fillId="0" borderId="6" xfId="21" applyFont="1" applyFill="1" applyBorder="1" applyAlignment="1">
      <alignment horizontal="center" vertical="center" wrapText="1"/>
    </xf>
    <xf numFmtId="0" fontId="3" fillId="0" borderId="1" xfId="21" applyFont="1" applyFill="1" applyBorder="1" applyAlignment="1">
      <alignment horizontal="center" vertical="center" wrapText="1"/>
    </xf>
    <xf numFmtId="0" fontId="3" fillId="0" borderId="2" xfId="21" applyFont="1" applyFill="1" applyBorder="1" applyAlignment="1">
      <alignment horizontal="center" vertical="center" wrapText="1"/>
    </xf>
    <xf numFmtId="0" fontId="3" fillId="0" borderId="3" xfId="21" applyFont="1" applyFill="1" applyBorder="1" applyAlignment="1">
      <alignment horizontal="center" vertical="center" wrapText="1"/>
    </xf>
    <xf numFmtId="0" fontId="3" fillId="4" borderId="14" xfId="21" applyFont="1" applyFill="1" applyBorder="1" applyAlignment="1">
      <alignment horizontal="center" vertical="center" wrapText="1"/>
    </xf>
    <xf numFmtId="0" fontId="3" fillId="4" borderId="13" xfId="21" applyFont="1" applyFill="1" applyBorder="1" applyAlignment="1">
      <alignment horizontal="center" vertical="center" wrapText="1"/>
    </xf>
    <xf numFmtId="0" fontId="3" fillId="4" borderId="15" xfId="21" applyFont="1" applyFill="1" applyBorder="1" applyAlignment="1">
      <alignment horizontal="center" vertical="center" wrapText="1"/>
    </xf>
    <xf numFmtId="0" fontId="3" fillId="4" borderId="12" xfId="21" applyFont="1" applyFill="1" applyBorder="1" applyAlignment="1">
      <alignment horizontal="center" vertical="center" wrapText="1"/>
    </xf>
    <xf numFmtId="0" fontId="3" fillId="4" borderId="4" xfId="21" applyFont="1" applyFill="1" applyBorder="1" applyAlignment="1">
      <alignment horizontal="center" vertical="center" wrapText="1"/>
    </xf>
    <xf numFmtId="0" fontId="3" fillId="4" borderId="6" xfId="21" applyFont="1" applyFill="1" applyBorder="1" applyAlignment="1">
      <alignment horizontal="center" vertical="center" wrapText="1"/>
    </xf>
    <xf numFmtId="0" fontId="3" fillId="0" borderId="14" xfId="21" applyFont="1" applyFill="1" applyBorder="1" applyAlignment="1">
      <alignment horizontal="center" vertical="center" wrapText="1"/>
    </xf>
    <xf numFmtId="0" fontId="3" fillId="0" borderId="13" xfId="21" applyFont="1" applyFill="1" applyBorder="1" applyAlignment="1">
      <alignment horizontal="center" vertical="center" wrapText="1"/>
    </xf>
    <xf numFmtId="0" fontId="3" fillId="0" borderId="12" xfId="21" applyFont="1" applyFill="1" applyBorder="1" applyAlignment="1">
      <alignment horizontal="center" vertical="center" wrapText="1"/>
    </xf>
    <xf numFmtId="0" fontId="3" fillId="0" borderId="4" xfId="21" applyFont="1" applyFill="1" applyBorder="1" applyAlignment="1">
      <alignment horizontal="center" vertical="center" wrapText="1"/>
    </xf>
    <xf numFmtId="0" fontId="3" fillId="0" borderId="7" xfId="21" applyFont="1" applyFill="1" applyBorder="1" applyAlignment="1">
      <alignment horizontal="center" vertical="center" wrapText="1"/>
    </xf>
    <xf numFmtId="0" fontId="3" fillId="0" borderId="8" xfId="21" applyFont="1" applyFill="1" applyBorder="1" applyAlignment="1">
      <alignment horizontal="center" vertical="center" wrapText="1"/>
    </xf>
    <xf numFmtId="0" fontId="3" fillId="13" borderId="3" xfId="9" applyFont="1" applyFill="1" applyBorder="1" applyAlignment="1">
      <alignment horizontal="center" vertical="center" wrapText="1"/>
    </xf>
    <xf numFmtId="0" fontId="3" fillId="4" borderId="14" xfId="21" applyFont="1" applyFill="1" applyBorder="1" applyAlignment="1">
      <alignment horizontal="center" vertical="center"/>
    </xf>
    <xf numFmtId="0" fontId="3" fillId="4" borderId="15" xfId="21" applyFont="1" applyFill="1" applyBorder="1" applyAlignment="1">
      <alignment horizontal="center" vertical="center"/>
    </xf>
    <xf numFmtId="0" fontId="3" fillId="4" borderId="10" xfId="21" applyFont="1" applyFill="1" applyBorder="1" applyAlignment="1">
      <alignment horizontal="center" vertical="center"/>
    </xf>
    <xf numFmtId="0" fontId="3" fillId="4" borderId="11" xfId="21" applyFont="1" applyFill="1" applyBorder="1" applyAlignment="1">
      <alignment horizontal="center" vertical="center"/>
    </xf>
    <xf numFmtId="0" fontId="3" fillId="4" borderId="12" xfId="21" applyFont="1" applyFill="1" applyBorder="1" applyAlignment="1">
      <alignment horizontal="center" vertical="center"/>
    </xf>
    <xf numFmtId="0" fontId="3" fillId="4" borderId="6" xfId="21" applyFont="1" applyFill="1" applyBorder="1" applyAlignment="1">
      <alignment horizontal="center" vertical="center"/>
    </xf>
    <xf numFmtId="0" fontId="3" fillId="5" borderId="23" xfId="21" applyFont="1" applyFill="1" applyBorder="1" applyAlignment="1">
      <alignment horizontal="center" vertical="center" wrapText="1"/>
    </xf>
    <xf numFmtId="0" fontId="3" fillId="5" borderId="24" xfId="21" applyFont="1" applyFill="1" applyBorder="1" applyAlignment="1">
      <alignment horizontal="center" vertical="center" wrapText="1"/>
    </xf>
    <xf numFmtId="0" fontId="3" fillId="5" borderId="25" xfId="21" applyFont="1" applyFill="1" applyBorder="1" applyAlignment="1">
      <alignment horizontal="center" vertical="center" wrapText="1"/>
    </xf>
    <xf numFmtId="0" fontId="3" fillId="5" borderId="26" xfId="21" applyFont="1" applyFill="1" applyBorder="1" applyAlignment="1">
      <alignment horizontal="center" vertical="center" wrapText="1"/>
    </xf>
    <xf numFmtId="0" fontId="3" fillId="5" borderId="27" xfId="21" applyFont="1" applyFill="1" applyBorder="1" applyAlignment="1">
      <alignment horizontal="center" vertical="center" wrapText="1"/>
    </xf>
    <xf numFmtId="0" fontId="3" fillId="5" borderId="28" xfId="21" applyFont="1" applyFill="1" applyBorder="1" applyAlignment="1">
      <alignment horizontal="center" vertical="center" wrapText="1"/>
    </xf>
    <xf numFmtId="0" fontId="3" fillId="5" borderId="17" xfId="21" applyFont="1" applyFill="1" applyBorder="1" applyAlignment="1">
      <alignment horizontal="left" vertical="center" wrapText="1" indent="1"/>
    </xf>
    <xf numFmtId="0" fontId="3" fillId="5" borderId="18" xfId="21" applyFont="1" applyFill="1" applyBorder="1" applyAlignment="1">
      <alignment horizontal="left" vertical="center" indent="1"/>
    </xf>
    <xf numFmtId="0" fontId="3" fillId="4" borderId="37" xfId="21" applyFont="1" applyFill="1" applyBorder="1" applyAlignment="1" applyProtection="1">
      <alignment horizontal="center" vertical="center" wrapText="1"/>
      <protection locked="0"/>
    </xf>
    <xf numFmtId="0" fontId="3" fillId="4" borderId="36" xfId="21" applyFont="1" applyFill="1" applyBorder="1" applyAlignment="1" applyProtection="1">
      <alignment horizontal="center" vertical="center" wrapText="1"/>
      <protection locked="0"/>
    </xf>
    <xf numFmtId="0" fontId="3" fillId="4" borderId="35" xfId="21" applyFont="1" applyFill="1" applyBorder="1" applyAlignment="1" applyProtection="1">
      <alignment horizontal="center" vertical="center" wrapText="1"/>
      <protection locked="0"/>
    </xf>
    <xf numFmtId="0" fontId="3" fillId="4" borderId="34" xfId="21" applyFont="1" applyFill="1" applyBorder="1" applyAlignment="1" applyProtection="1">
      <alignment horizontal="center" vertical="center" wrapText="1"/>
      <protection locked="0"/>
    </xf>
    <xf numFmtId="0" fontId="4" fillId="4" borderId="12" xfId="21" applyFont="1" applyFill="1" applyBorder="1" applyAlignment="1">
      <alignment horizontal="center" vertical="center" wrapText="1"/>
    </xf>
    <xf numFmtId="0" fontId="4" fillId="4" borderId="4" xfId="21" applyFont="1" applyFill="1" applyBorder="1" applyAlignment="1">
      <alignment horizontal="center" vertical="center" wrapText="1"/>
    </xf>
    <xf numFmtId="0" fontId="4" fillId="4" borderId="6" xfId="21" applyFont="1" applyFill="1" applyBorder="1" applyAlignment="1">
      <alignment horizontal="center" vertical="center" wrapText="1"/>
    </xf>
    <xf numFmtId="0" fontId="3" fillId="4" borderId="10" xfId="21" applyFont="1" applyFill="1" applyBorder="1" applyAlignment="1">
      <alignment horizontal="center" vertical="center" wrapText="1"/>
    </xf>
    <xf numFmtId="0" fontId="3" fillId="4" borderId="0" xfId="21" applyFont="1" applyFill="1" applyBorder="1" applyAlignment="1">
      <alignment horizontal="center" vertical="center" wrapText="1"/>
    </xf>
    <xf numFmtId="15" fontId="3" fillId="4" borderId="26" xfId="21" applyNumberFormat="1" applyFont="1" applyFill="1" applyBorder="1" applyAlignment="1" applyProtection="1">
      <alignment horizontal="center" vertical="center"/>
      <protection locked="0"/>
    </xf>
    <xf numFmtId="15" fontId="3" fillId="4" borderId="27" xfId="21" applyNumberFormat="1" applyFont="1" applyFill="1" applyBorder="1" applyAlignment="1" applyProtection="1">
      <alignment horizontal="center" vertical="center"/>
      <protection locked="0"/>
    </xf>
    <xf numFmtId="0" fontId="3" fillId="4" borderId="27" xfId="21" applyFont="1" applyFill="1" applyBorder="1" applyAlignment="1" applyProtection="1">
      <alignment horizontal="center" vertical="center"/>
      <protection locked="0"/>
    </xf>
    <xf numFmtId="0" fontId="3" fillId="4" borderId="28" xfId="21" applyFont="1" applyFill="1" applyBorder="1" applyAlignment="1" applyProtection="1">
      <alignment horizontal="center" vertical="center"/>
      <protection locked="0"/>
    </xf>
    <xf numFmtId="0" fontId="3" fillId="4" borderId="29" xfId="21" applyFont="1" applyFill="1" applyBorder="1" applyAlignment="1" applyProtection="1">
      <alignment horizontal="center" vertical="center"/>
      <protection locked="0"/>
    </xf>
    <xf numFmtId="0" fontId="3" fillId="4" borderId="30" xfId="21" applyFont="1" applyFill="1" applyBorder="1" applyAlignment="1" applyProtection="1">
      <alignment horizontal="center" vertical="center"/>
      <protection locked="0"/>
    </xf>
    <xf numFmtId="0" fontId="3" fillId="4" borderId="31" xfId="21" applyFont="1" applyFill="1" applyBorder="1" applyAlignment="1" applyProtection="1">
      <alignment horizontal="center" vertical="center"/>
      <protection locked="0"/>
    </xf>
    <xf numFmtId="0" fontId="3" fillId="5" borderId="33" xfId="21" applyFont="1" applyFill="1" applyBorder="1" applyAlignment="1">
      <alignment horizontal="left" vertical="center"/>
    </xf>
    <xf numFmtId="0" fontId="3" fillId="5" borderId="16" xfId="21" applyFont="1" applyFill="1" applyBorder="1" applyAlignment="1">
      <alignment horizontal="left" vertical="center"/>
    </xf>
    <xf numFmtId="0" fontId="3" fillId="4" borderId="32" xfId="21" applyFont="1" applyFill="1" applyBorder="1" applyAlignment="1" applyProtection="1">
      <alignment horizontal="center" vertical="center" wrapText="1"/>
      <protection locked="0"/>
    </xf>
    <xf numFmtId="0" fontId="3" fillId="4" borderId="0" xfId="21" applyFont="1" applyFill="1" applyBorder="1" applyAlignment="1" applyProtection="1">
      <alignment horizontal="center" vertical="center" wrapText="1"/>
      <protection locked="0"/>
    </xf>
    <xf numFmtId="0" fontId="3" fillId="4" borderId="11" xfId="21" applyFont="1" applyFill="1" applyBorder="1" applyAlignment="1" applyProtection="1">
      <alignment horizontal="center" vertical="center" wrapText="1"/>
      <protection locked="0"/>
    </xf>
    <xf numFmtId="0" fontId="3" fillId="4" borderId="19" xfId="21" applyFont="1" applyFill="1" applyBorder="1" applyAlignment="1" applyProtection="1">
      <alignment horizontal="center" vertical="center" wrapText="1"/>
      <protection locked="0"/>
    </xf>
    <xf numFmtId="0" fontId="3" fillId="4" borderId="4" xfId="21" applyFont="1" applyFill="1" applyBorder="1" applyAlignment="1" applyProtection="1">
      <alignment horizontal="center" vertical="center" wrapText="1"/>
      <protection locked="0"/>
    </xf>
    <xf numFmtId="0" fontId="3" fillId="4" borderId="6" xfId="21" applyFont="1" applyFill="1" applyBorder="1" applyAlignment="1" applyProtection="1">
      <alignment horizontal="center" vertical="center" wrapText="1"/>
      <protection locked="0"/>
    </xf>
    <xf numFmtId="164" fontId="4" fillId="4" borderId="12" xfId="21" applyNumberFormat="1" applyFont="1" applyFill="1" applyBorder="1" applyAlignment="1">
      <alignment horizontal="center" vertical="center" wrapText="1"/>
    </xf>
    <xf numFmtId="164" fontId="4" fillId="4" borderId="4" xfId="21" applyNumberFormat="1" applyFont="1" applyFill="1" applyBorder="1" applyAlignment="1">
      <alignment horizontal="center" vertical="center" wrapText="1"/>
    </xf>
    <xf numFmtId="0" fontId="4" fillId="0" borderId="13" xfId="21" applyFont="1" applyFill="1" applyBorder="1" applyAlignment="1">
      <alignment horizontal="center" vertical="center"/>
    </xf>
    <xf numFmtId="0" fontId="4" fillId="4" borderId="10" xfId="21" applyFont="1" applyFill="1" applyBorder="1" applyAlignment="1" applyProtection="1">
      <alignment horizontal="left" vertical="top" wrapText="1" indent="1"/>
      <protection locked="0"/>
    </xf>
    <xf numFmtId="0" fontId="4" fillId="4" borderId="0" xfId="21" applyFont="1" applyFill="1" applyBorder="1" applyAlignment="1" applyProtection="1">
      <alignment horizontal="left" vertical="top" wrapText="1" indent="1"/>
      <protection locked="0"/>
    </xf>
    <xf numFmtId="0" fontId="4" fillId="4" borderId="11" xfId="21" applyFont="1" applyFill="1" applyBorder="1" applyAlignment="1" applyProtection="1">
      <alignment horizontal="left" vertical="top" wrapText="1" indent="1"/>
      <protection locked="0"/>
    </xf>
    <xf numFmtId="0" fontId="4" fillId="4" borderId="12" xfId="21" applyFont="1" applyFill="1" applyBorder="1" applyAlignment="1" applyProtection="1">
      <alignment horizontal="left" vertical="top" wrapText="1" indent="1"/>
      <protection locked="0"/>
    </xf>
    <xf numFmtId="0" fontId="4" fillId="4" borderId="4" xfId="21" applyFont="1" applyFill="1" applyBorder="1" applyAlignment="1" applyProtection="1">
      <alignment horizontal="left" vertical="top" wrapText="1" indent="1"/>
      <protection locked="0"/>
    </xf>
    <xf numFmtId="0" fontId="4" fillId="4" borderId="6" xfId="21" applyFont="1" applyFill="1" applyBorder="1" applyAlignment="1" applyProtection="1">
      <alignment horizontal="left" vertical="top" wrapText="1" indent="1"/>
      <protection locked="0"/>
    </xf>
    <xf numFmtId="0" fontId="10" fillId="0" borderId="10" xfId="21" applyFont="1" applyBorder="1" applyAlignment="1">
      <alignment horizontal="left" vertical="top" wrapText="1"/>
    </xf>
    <xf numFmtId="0" fontId="10" fillId="0" borderId="0" xfId="21" applyFont="1" applyBorder="1" applyAlignment="1">
      <alignment horizontal="left" vertical="top" wrapText="1"/>
    </xf>
    <xf numFmtId="0" fontId="10" fillId="0" borderId="11" xfId="21" applyFont="1" applyBorder="1" applyAlignment="1">
      <alignment horizontal="left" vertical="top" wrapText="1"/>
    </xf>
    <xf numFmtId="0" fontId="4" fillId="0" borderId="7" xfId="21" applyFont="1" applyFill="1" applyBorder="1" applyAlignment="1" applyProtection="1">
      <alignment vertical="center" wrapText="1"/>
      <protection locked="0"/>
    </xf>
    <xf numFmtId="0" fontId="4" fillId="0" borderId="8" xfId="21" applyFont="1" applyFill="1" applyBorder="1" applyAlignment="1" applyProtection="1">
      <alignment vertical="center" wrapText="1"/>
      <protection locked="0"/>
    </xf>
    <xf numFmtId="0" fontId="4" fillId="0" borderId="5" xfId="21" applyFont="1" applyFill="1" applyBorder="1" applyAlignment="1" applyProtection="1">
      <alignment vertical="center" wrapText="1"/>
      <protection locked="0"/>
    </xf>
    <xf numFmtId="0" fontId="4" fillId="0" borderId="7" xfId="21" applyFont="1" applyFill="1" applyBorder="1" applyAlignment="1" applyProtection="1">
      <alignment horizontal="left" vertical="top" wrapText="1"/>
      <protection locked="0"/>
    </xf>
    <xf numFmtId="0" fontId="4" fillId="0" borderId="8" xfId="21" applyFont="1" applyFill="1" applyBorder="1" applyAlignment="1" applyProtection="1">
      <alignment horizontal="left" vertical="top" wrapText="1"/>
      <protection locked="0"/>
    </xf>
    <xf numFmtId="0" fontId="4" fillId="0" borderId="5" xfId="21" applyFont="1" applyFill="1" applyBorder="1" applyAlignment="1" applyProtection="1">
      <alignment horizontal="left" vertical="top" wrapText="1"/>
      <protection locked="0"/>
    </xf>
    <xf numFmtId="0" fontId="3" fillId="4" borderId="14" xfId="21" applyFont="1" applyFill="1" applyBorder="1" applyAlignment="1">
      <alignment horizontal="left" vertical="center"/>
    </xf>
    <xf numFmtId="0" fontId="3" fillId="4" borderId="15" xfId="21" applyFont="1" applyFill="1" applyBorder="1" applyAlignment="1">
      <alignment horizontal="left" vertical="center"/>
    </xf>
    <xf numFmtId="0" fontId="3" fillId="4" borderId="10" xfId="21" applyFont="1" applyFill="1" applyBorder="1" applyAlignment="1">
      <alignment horizontal="left" vertical="center"/>
    </xf>
    <xf numFmtId="0" fontId="3" fillId="4" borderId="11" xfId="21" applyFont="1" applyFill="1" applyBorder="1" applyAlignment="1">
      <alignment horizontal="left" vertical="center"/>
    </xf>
    <xf numFmtId="0" fontId="3" fillId="4" borderId="12" xfId="21" applyFont="1" applyFill="1" applyBorder="1" applyAlignment="1">
      <alignment horizontal="left" vertical="center"/>
    </xf>
    <xf numFmtId="0" fontId="3" fillId="4" borderId="6" xfId="21" applyFont="1" applyFill="1" applyBorder="1" applyAlignment="1">
      <alignment horizontal="left" vertical="center"/>
    </xf>
    <xf numFmtId="0" fontId="3" fillId="5" borderId="17" xfId="21" applyFont="1" applyFill="1" applyBorder="1" applyAlignment="1">
      <alignment horizontal="left" vertical="center" wrapText="1"/>
    </xf>
    <xf numFmtId="0" fontId="3" fillId="5" borderId="18" xfId="21" applyFont="1" applyFill="1" applyBorder="1" applyAlignment="1">
      <alignment horizontal="left" vertical="center"/>
    </xf>
    <xf numFmtId="0" fontId="4" fillId="4" borderId="37" xfId="21" applyFont="1" applyFill="1" applyBorder="1" applyAlignment="1" applyProtection="1">
      <alignment horizontal="center" vertical="center" wrapText="1"/>
      <protection locked="0"/>
    </xf>
    <xf numFmtId="0" fontId="4" fillId="4" borderId="36" xfId="21" applyFont="1" applyFill="1" applyBorder="1" applyAlignment="1" applyProtection="1">
      <alignment horizontal="center" vertical="center" wrapText="1"/>
      <protection locked="0"/>
    </xf>
    <xf numFmtId="0" fontId="4" fillId="4" borderId="35" xfId="21" applyFont="1" applyFill="1" applyBorder="1" applyAlignment="1" applyProtection="1">
      <alignment horizontal="center" vertical="center" wrapText="1"/>
      <protection locked="0"/>
    </xf>
    <xf numFmtId="0" fontId="4" fillId="4" borderId="34" xfId="21" applyFont="1" applyFill="1" applyBorder="1" applyAlignment="1" applyProtection="1">
      <alignment horizontal="center" vertical="center" wrapText="1"/>
      <protection locked="0"/>
    </xf>
    <xf numFmtId="0" fontId="4" fillId="4" borderId="32" xfId="21" applyFont="1" applyFill="1" applyBorder="1" applyAlignment="1" applyProtection="1">
      <alignment horizontal="center" vertical="center" wrapText="1"/>
      <protection locked="0"/>
    </xf>
    <xf numFmtId="0" fontId="4" fillId="4" borderId="0" xfId="21" applyFont="1" applyFill="1" applyBorder="1" applyAlignment="1" applyProtection="1">
      <alignment horizontal="center" vertical="center" wrapText="1"/>
      <protection locked="0"/>
    </xf>
    <xf numFmtId="0" fontId="4" fillId="4" borderId="11" xfId="21" applyFont="1" applyFill="1" applyBorder="1" applyAlignment="1" applyProtection="1">
      <alignment horizontal="center" vertical="center" wrapText="1"/>
      <protection locked="0"/>
    </xf>
    <xf numFmtId="0" fontId="4" fillId="4" borderId="19" xfId="21" applyFont="1" applyFill="1" applyBorder="1" applyAlignment="1" applyProtection="1">
      <alignment horizontal="center" vertical="center" wrapText="1"/>
      <protection locked="0"/>
    </xf>
    <xf numFmtId="0" fontId="4" fillId="4" borderId="4" xfId="21" applyFont="1" applyFill="1" applyBorder="1" applyAlignment="1" applyProtection="1">
      <alignment horizontal="center" vertical="center" wrapText="1"/>
      <protection locked="0"/>
    </xf>
    <xf numFmtId="0" fontId="4" fillId="4" borderId="6" xfId="21" applyFont="1" applyFill="1" applyBorder="1" applyAlignment="1" applyProtection="1">
      <alignment horizontal="center" vertical="center" wrapText="1"/>
      <protection locked="0"/>
    </xf>
    <xf numFmtId="0" fontId="32" fillId="0" borderId="7" xfId="21" applyFont="1" applyFill="1" applyBorder="1" applyAlignment="1" applyProtection="1">
      <alignment horizontal="center" vertical="center"/>
      <protection locked="0"/>
    </xf>
    <xf numFmtId="0" fontId="32" fillId="0" borderId="8" xfId="21" applyFont="1" applyFill="1" applyBorder="1" applyAlignment="1" applyProtection="1">
      <alignment horizontal="center" vertical="center"/>
      <protection locked="0"/>
    </xf>
    <xf numFmtId="0" fontId="32" fillId="0" borderId="5" xfId="21" applyFont="1" applyFill="1" applyBorder="1" applyAlignment="1" applyProtection="1">
      <alignment horizontal="center" vertical="center"/>
      <protection locked="0"/>
    </xf>
    <xf numFmtId="0" fontId="10" fillId="0" borderId="14" xfId="21" applyFont="1" applyBorder="1" applyAlignment="1">
      <alignment horizontal="left" vertical="top" wrapText="1"/>
    </xf>
    <xf numFmtId="0" fontId="10" fillId="0" borderId="13" xfId="21" applyFont="1" applyBorder="1" applyAlignment="1">
      <alignment horizontal="left" vertical="top" wrapText="1"/>
    </xf>
    <xf numFmtId="0" fontId="10" fillId="0" borderId="15" xfId="21" applyFont="1" applyBorder="1" applyAlignment="1">
      <alignment horizontal="left" vertical="top" wrapText="1"/>
    </xf>
    <xf numFmtId="0" fontId="4" fillId="0" borderId="10" xfId="21" applyFont="1" applyBorder="1" applyAlignment="1" applyProtection="1">
      <alignment horizontal="center" vertical="top"/>
      <protection locked="0"/>
    </xf>
    <xf numFmtId="0" fontId="4" fillId="0" borderId="0" xfId="21" applyFont="1" applyBorder="1" applyAlignment="1" applyProtection="1">
      <alignment horizontal="center" vertical="top"/>
      <protection locked="0"/>
    </xf>
    <xf numFmtId="0" fontId="4" fillId="0" borderId="11" xfId="21" applyFont="1" applyBorder="1" applyAlignment="1" applyProtection="1">
      <alignment horizontal="center" vertical="top"/>
      <protection locked="0"/>
    </xf>
    <xf numFmtId="0" fontId="4" fillId="0" borderId="12" xfId="21" applyFont="1" applyBorder="1" applyAlignment="1" applyProtection="1">
      <alignment horizontal="center" vertical="top"/>
      <protection locked="0"/>
    </xf>
    <xf numFmtId="0" fontId="4" fillId="0" borderId="4" xfId="21" applyFont="1" applyBorder="1" applyAlignment="1" applyProtection="1">
      <alignment horizontal="center" vertical="top"/>
      <protection locked="0"/>
    </xf>
    <xf numFmtId="0" fontId="4" fillId="0" borderId="6" xfId="21" applyFont="1" applyBorder="1" applyAlignment="1" applyProtection="1">
      <alignment horizontal="center" vertical="top"/>
      <protection locked="0"/>
    </xf>
    <xf numFmtId="0" fontId="4" fillId="0" borderId="3" xfId="21" applyFont="1" applyFill="1" applyBorder="1" applyAlignment="1" applyProtection="1">
      <alignment horizontal="center" vertical="center" textRotation="90" wrapText="1"/>
    </xf>
    <xf numFmtId="0" fontId="4" fillId="4" borderId="7" xfId="9" applyFont="1" applyFill="1" applyBorder="1" applyAlignment="1">
      <alignment horizontal="left" vertical="center" wrapText="1"/>
    </xf>
    <xf numFmtId="0" fontId="4" fillId="4" borderId="8" xfId="9" applyFont="1" applyFill="1" applyBorder="1" applyAlignment="1">
      <alignment horizontal="left" vertical="center" wrapText="1"/>
    </xf>
    <xf numFmtId="0" fontId="4" fillId="4" borderId="5" xfId="9" applyFont="1" applyFill="1" applyBorder="1" applyAlignment="1">
      <alignment horizontal="left" vertical="center" wrapText="1"/>
    </xf>
    <xf numFmtId="0" fontId="4" fillId="0" borderId="14" xfId="9" applyFont="1" applyFill="1" applyBorder="1" applyAlignment="1">
      <alignment horizontal="left" vertical="center" wrapText="1"/>
    </xf>
    <xf numFmtId="0" fontId="4" fillId="0" borderId="13" xfId="9" applyFont="1" applyFill="1" applyBorder="1" applyAlignment="1">
      <alignment horizontal="left" vertical="center" wrapText="1"/>
    </xf>
    <xf numFmtId="0" fontId="4" fillId="0" borderId="15" xfId="9" applyFont="1" applyFill="1" applyBorder="1" applyAlignment="1">
      <alignment horizontal="left" vertical="center" wrapText="1"/>
    </xf>
    <xf numFmtId="0" fontId="4" fillId="4" borderId="7" xfId="9" applyFont="1" applyFill="1" applyBorder="1" applyAlignment="1">
      <alignment horizontal="center" vertical="center" wrapText="1"/>
    </xf>
    <xf numFmtId="0" fontId="4" fillId="4" borderId="8" xfId="9" applyFont="1" applyFill="1" applyBorder="1" applyAlignment="1">
      <alignment horizontal="center" vertical="center" wrapText="1"/>
    </xf>
    <xf numFmtId="0" fontId="4" fillId="4" borderId="5" xfId="9" applyFont="1" applyFill="1" applyBorder="1" applyAlignment="1">
      <alignment horizontal="center" vertical="center" wrapText="1"/>
    </xf>
    <xf numFmtId="0" fontId="4" fillId="0" borderId="3" xfId="9" applyFont="1" applyFill="1" applyBorder="1" applyAlignment="1">
      <alignment horizontal="left" vertical="center" wrapText="1"/>
    </xf>
    <xf numFmtId="0" fontId="20" fillId="0" borderId="3" xfId="21" applyFont="1" applyFill="1" applyBorder="1" applyAlignment="1" applyProtection="1">
      <alignment horizontal="center" vertical="center" textRotation="90" wrapText="1"/>
    </xf>
    <xf numFmtId="0" fontId="4" fillId="0" borderId="1" xfId="21" applyFont="1" applyFill="1" applyBorder="1" applyAlignment="1" applyProtection="1">
      <alignment horizontal="center" vertical="center" textRotation="90" wrapText="1"/>
    </xf>
    <xf numFmtId="0" fontId="4" fillId="0" borderId="9" xfId="21" applyFont="1" applyFill="1" applyBorder="1" applyAlignment="1" applyProtection="1">
      <alignment horizontal="center" vertical="center" textRotation="90" wrapText="1"/>
    </xf>
    <xf numFmtId="0" fontId="4" fillId="0" borderId="2" xfId="21" applyFont="1" applyFill="1" applyBorder="1" applyAlignment="1" applyProtection="1">
      <alignment horizontal="center" vertical="center" textRotation="90" wrapText="1"/>
    </xf>
    <xf numFmtId="0" fontId="4" fillId="4" borderId="38" xfId="9" applyFont="1" applyFill="1" applyBorder="1" applyAlignment="1">
      <alignment horizontal="center" vertical="center" wrapText="1"/>
    </xf>
    <xf numFmtId="0" fontId="4" fillId="4" borderId="39" xfId="9" applyFont="1" applyFill="1" applyBorder="1" applyAlignment="1">
      <alignment horizontal="center" vertical="center" wrapText="1"/>
    </xf>
    <xf numFmtId="0" fontId="4" fillId="4" borderId="40" xfId="9" applyFont="1" applyFill="1" applyBorder="1" applyAlignment="1">
      <alignment horizontal="center" vertical="center" wrapText="1"/>
    </xf>
    <xf numFmtId="0" fontId="4" fillId="4" borderId="1" xfId="9" applyFont="1" applyFill="1" applyBorder="1" applyAlignment="1">
      <alignment horizontal="center" vertical="center" textRotation="90"/>
    </xf>
    <xf numFmtId="0" fontId="4" fillId="4" borderId="9" xfId="9" applyFont="1" applyFill="1" applyBorder="1" applyAlignment="1">
      <alignment horizontal="center" vertical="center" textRotation="90"/>
    </xf>
    <xf numFmtId="0" fontId="4" fillId="4" borderId="2" xfId="9" applyFont="1" applyFill="1" applyBorder="1" applyAlignment="1">
      <alignment horizontal="center" vertical="center" textRotation="90"/>
    </xf>
    <xf numFmtId="0" fontId="4" fillId="4" borderId="14" xfId="9" applyFont="1" applyFill="1" applyBorder="1" applyAlignment="1">
      <alignment horizontal="center" vertical="center" wrapText="1"/>
    </xf>
    <xf numFmtId="0" fontId="4" fillId="4" borderId="13" xfId="9" applyFont="1" applyFill="1" applyBorder="1" applyAlignment="1">
      <alignment horizontal="center" vertical="center" wrapText="1"/>
    </xf>
    <xf numFmtId="0" fontId="4" fillId="4" borderId="15" xfId="9" applyFont="1" applyFill="1" applyBorder="1" applyAlignment="1">
      <alignment horizontal="center" vertical="center" wrapText="1"/>
    </xf>
    <xf numFmtId="0" fontId="4" fillId="4" borderId="10" xfId="9" applyFont="1" applyFill="1" applyBorder="1" applyAlignment="1">
      <alignment horizontal="center" vertical="center" wrapText="1"/>
    </xf>
    <xf numFmtId="0" fontId="4" fillId="4" borderId="0" xfId="9" applyFont="1" applyFill="1" applyBorder="1" applyAlignment="1">
      <alignment horizontal="center" vertical="center" wrapText="1"/>
    </xf>
    <xf numFmtId="0" fontId="4" fillId="4" borderId="11" xfId="9" applyFont="1" applyFill="1" applyBorder="1" applyAlignment="1">
      <alignment horizontal="center" vertical="center" wrapText="1"/>
    </xf>
    <xf numFmtId="0" fontId="4" fillId="4" borderId="12" xfId="9" applyFont="1" applyFill="1" applyBorder="1" applyAlignment="1">
      <alignment horizontal="center" vertical="center" wrapText="1"/>
    </xf>
    <xf numFmtId="0" fontId="4" fillId="4" borderId="4" xfId="9" applyFont="1" applyFill="1" applyBorder="1" applyAlignment="1">
      <alignment horizontal="center" vertical="center" wrapText="1"/>
    </xf>
    <xf numFmtId="0" fontId="4" fillId="4" borderId="6" xfId="9" applyFont="1" applyFill="1" applyBorder="1" applyAlignment="1">
      <alignment horizontal="center" vertical="center" wrapText="1"/>
    </xf>
    <xf numFmtId="0" fontId="4" fillId="4" borderId="1" xfId="9" applyFont="1" applyFill="1" applyBorder="1" applyAlignment="1">
      <alignment horizontal="center" vertical="center" wrapText="1"/>
    </xf>
    <xf numFmtId="0" fontId="4" fillId="4" borderId="9" xfId="9" applyFont="1" applyFill="1" applyBorder="1" applyAlignment="1">
      <alignment horizontal="center" vertical="center" wrapText="1"/>
    </xf>
    <xf numFmtId="0" fontId="4" fillId="4" borderId="2" xfId="9" applyFont="1" applyFill="1" applyBorder="1" applyAlignment="1">
      <alignment horizontal="center" vertical="center" wrapText="1"/>
    </xf>
    <xf numFmtId="0" fontId="4" fillId="4" borderId="1" xfId="9" applyFont="1" applyFill="1" applyBorder="1" applyAlignment="1" applyProtection="1">
      <alignment horizontal="center" vertical="center" wrapText="1"/>
      <protection locked="0"/>
    </xf>
    <xf numFmtId="0" fontId="4" fillId="4" borderId="9" xfId="9" applyFont="1" applyFill="1" applyBorder="1" applyAlignment="1" applyProtection="1">
      <alignment horizontal="center" vertical="center" wrapText="1"/>
      <protection locked="0"/>
    </xf>
    <xf numFmtId="0" fontId="4" fillId="4" borderId="2" xfId="9" applyFont="1" applyFill="1" applyBorder="1" applyAlignment="1" applyProtection="1">
      <alignment horizontal="center" vertical="center" wrapText="1"/>
      <protection locked="0"/>
    </xf>
    <xf numFmtId="0" fontId="4" fillId="4" borderId="41" xfId="9" applyFont="1" applyFill="1" applyBorder="1" applyAlignment="1">
      <alignment horizontal="center" vertical="center" wrapText="1"/>
    </xf>
    <xf numFmtId="0" fontId="4" fillId="4" borderId="42" xfId="9" applyFont="1" applyFill="1" applyBorder="1" applyAlignment="1">
      <alignment horizontal="center" vertical="center" wrapText="1"/>
    </xf>
    <xf numFmtId="0" fontId="4" fillId="4" borderId="43" xfId="9" applyFont="1" applyFill="1" applyBorder="1" applyAlignment="1">
      <alignment horizontal="center" vertical="center" wrapText="1"/>
    </xf>
    <xf numFmtId="0" fontId="4" fillId="4" borderId="14" xfId="9" applyFont="1" applyFill="1" applyBorder="1" applyAlignment="1">
      <alignment horizontal="center" vertical="center" textRotation="90" wrapText="1"/>
    </xf>
    <xf numFmtId="0" fontId="4" fillId="4" borderId="10" xfId="9" applyFont="1" applyFill="1" applyBorder="1" applyAlignment="1">
      <alignment horizontal="center" vertical="center" textRotation="90" wrapText="1"/>
    </xf>
    <xf numFmtId="0" fontId="4" fillId="4" borderId="12" xfId="9" applyFont="1" applyFill="1" applyBorder="1" applyAlignment="1">
      <alignment horizontal="center" vertical="center" textRotation="90" wrapText="1"/>
    </xf>
    <xf numFmtId="0" fontId="4" fillId="0" borderId="38" xfId="9" applyFont="1" applyFill="1" applyBorder="1" applyAlignment="1">
      <alignment horizontal="center" vertical="center" wrapText="1"/>
    </xf>
    <xf numFmtId="0" fontId="4" fillId="0" borderId="39" xfId="9" applyFont="1" applyFill="1" applyBorder="1" applyAlignment="1">
      <alignment horizontal="center" vertical="center" wrapText="1"/>
    </xf>
    <xf numFmtId="0" fontId="4" fillId="0" borderId="40" xfId="9" applyFont="1" applyFill="1" applyBorder="1" applyAlignment="1">
      <alignment horizontal="center" vertical="center" wrapText="1"/>
    </xf>
    <xf numFmtId="0" fontId="4" fillId="4" borderId="1" xfId="9" applyFont="1" applyFill="1" applyBorder="1" applyAlignment="1">
      <alignment horizontal="center" vertical="center" textRotation="90" wrapText="1"/>
    </xf>
    <xf numFmtId="0" fontId="4" fillId="4" borderId="9" xfId="9" applyFont="1" applyFill="1" applyBorder="1" applyAlignment="1">
      <alignment horizontal="center" vertical="center" textRotation="90" wrapText="1"/>
    </xf>
    <xf numFmtId="0" fontId="4" fillId="4" borderId="2" xfId="9" applyFont="1" applyFill="1" applyBorder="1" applyAlignment="1">
      <alignment horizontal="center" vertical="center" textRotation="90" wrapText="1"/>
    </xf>
    <xf numFmtId="0" fontId="4" fillId="0" borderId="7" xfId="9" applyFont="1" applyFill="1" applyBorder="1" applyAlignment="1">
      <alignment horizontal="left" vertical="center" wrapText="1"/>
    </xf>
    <xf numFmtId="0" fontId="4" fillId="0" borderId="8" xfId="9" applyFont="1" applyFill="1" applyBorder="1" applyAlignment="1">
      <alignment horizontal="left" vertical="center" wrapText="1"/>
    </xf>
    <xf numFmtId="0" fontId="4" fillId="0" borderId="5" xfId="9" applyFont="1" applyFill="1" applyBorder="1" applyAlignment="1">
      <alignment horizontal="left" vertical="center" wrapText="1"/>
    </xf>
    <xf numFmtId="0" fontId="8" fillId="0" borderId="1"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4" fillId="0" borderId="1" xfId="9" applyFont="1" applyFill="1" applyBorder="1" applyAlignment="1">
      <alignment horizontal="center" vertical="center" wrapText="1"/>
    </xf>
    <xf numFmtId="0" fontId="4" fillId="0" borderId="9" xfId="9" applyFont="1" applyFill="1" applyBorder="1" applyAlignment="1">
      <alignment horizontal="center" vertical="center" wrapText="1"/>
    </xf>
    <xf numFmtId="0" fontId="4" fillId="0" borderId="2" xfId="9" applyFont="1" applyFill="1" applyBorder="1" applyAlignment="1">
      <alignment horizontal="center" vertical="center" wrapText="1"/>
    </xf>
    <xf numFmtId="0" fontId="4" fillId="0" borderId="10" xfId="21" applyFont="1" applyBorder="1" applyAlignment="1" applyProtection="1">
      <alignment horizontal="left" vertical="top" wrapText="1"/>
      <protection locked="0"/>
    </xf>
    <xf numFmtId="0" fontId="4" fillId="0" borderId="0" xfId="21" applyFont="1" applyBorder="1" applyAlignment="1" applyProtection="1">
      <alignment horizontal="left" vertical="top"/>
      <protection locked="0"/>
    </xf>
    <xf numFmtId="0" fontId="4" fillId="0" borderId="11" xfId="21" applyFont="1" applyBorder="1" applyAlignment="1" applyProtection="1">
      <alignment horizontal="left" vertical="top"/>
      <protection locked="0"/>
    </xf>
    <xf numFmtId="0" fontId="4" fillId="0" borderId="10" xfId="21" applyFont="1" applyBorder="1" applyAlignment="1" applyProtection="1">
      <alignment horizontal="left" vertical="top"/>
      <protection locked="0"/>
    </xf>
    <xf numFmtId="0" fontId="4" fillId="0" borderId="12" xfId="21" applyFont="1" applyBorder="1" applyAlignment="1" applyProtection="1">
      <alignment horizontal="left" vertical="top"/>
      <protection locked="0"/>
    </xf>
    <xf numFmtId="0" fontId="4" fillId="0" borderId="4" xfId="21" applyFont="1" applyBorder="1" applyAlignment="1" applyProtection="1">
      <alignment horizontal="left" vertical="top"/>
      <protection locked="0"/>
    </xf>
    <xf numFmtId="0" fontId="4" fillId="0" borderId="6" xfId="21" applyFont="1" applyBorder="1" applyAlignment="1" applyProtection="1">
      <alignment horizontal="left" vertical="top"/>
      <protection locked="0"/>
    </xf>
    <xf numFmtId="0" fontId="4" fillId="0" borderId="0" xfId="21" applyFont="1" applyBorder="1" applyAlignment="1" applyProtection="1">
      <alignment horizontal="left" vertical="top" wrapText="1"/>
      <protection locked="0"/>
    </xf>
    <xf numFmtId="0" fontId="4" fillId="0" borderId="11" xfId="21" applyFont="1" applyBorder="1" applyAlignment="1" applyProtection="1">
      <alignment horizontal="left" vertical="top" wrapText="1"/>
      <protection locked="0"/>
    </xf>
    <xf numFmtId="0" fontId="4" fillId="0" borderId="12" xfId="21" applyFont="1" applyBorder="1" applyAlignment="1" applyProtection="1">
      <alignment horizontal="left" vertical="top" wrapText="1"/>
      <protection locked="0"/>
    </xf>
    <xf numFmtId="0" fontId="4" fillId="0" borderId="4" xfId="21" applyFont="1" applyBorder="1" applyAlignment="1" applyProtection="1">
      <alignment horizontal="left" vertical="top" wrapText="1"/>
      <protection locked="0"/>
    </xf>
    <xf numFmtId="0" fontId="4" fillId="0" borderId="6" xfId="21" applyFont="1" applyBorder="1" applyAlignment="1" applyProtection="1">
      <alignment horizontal="left" vertical="top" wrapText="1"/>
      <protection locked="0"/>
    </xf>
    <xf numFmtId="0" fontId="20" fillId="4" borderId="1" xfId="21" applyFont="1" applyFill="1" applyBorder="1" applyAlignment="1" applyProtection="1">
      <alignment horizontal="center" vertical="center" wrapText="1"/>
    </xf>
    <xf numFmtId="0" fontId="20" fillId="4" borderId="9" xfId="21" applyFont="1" applyFill="1" applyBorder="1" applyAlignment="1" applyProtection="1">
      <alignment horizontal="center" vertical="center" wrapText="1"/>
    </xf>
    <xf numFmtId="0" fontId="20" fillId="4" borderId="2" xfId="21" applyFont="1" applyFill="1" applyBorder="1" applyAlignment="1" applyProtection="1">
      <alignment horizontal="center" vertical="center" wrapText="1"/>
    </xf>
    <xf numFmtId="2" fontId="4" fillId="4" borderId="1" xfId="21" applyNumberFormat="1" applyFont="1" applyFill="1" applyBorder="1" applyAlignment="1" applyProtection="1">
      <alignment horizontal="center" vertical="center" textRotation="90" wrapText="1"/>
      <protection locked="0"/>
    </xf>
    <xf numFmtId="2" fontId="4" fillId="4" borderId="9" xfId="21" applyNumberFormat="1" applyFont="1" applyFill="1" applyBorder="1" applyAlignment="1" applyProtection="1">
      <alignment horizontal="center" vertical="center" textRotation="90" wrapText="1"/>
      <protection locked="0"/>
    </xf>
    <xf numFmtId="2" fontId="4" fillId="4" borderId="2" xfId="21" applyNumberFormat="1" applyFont="1" applyFill="1" applyBorder="1" applyAlignment="1" applyProtection="1">
      <alignment horizontal="center" vertical="center" textRotation="90" wrapText="1"/>
      <protection locked="0"/>
    </xf>
    <xf numFmtId="0" fontId="20" fillId="4" borderId="1" xfId="21" applyFont="1" applyFill="1" applyBorder="1" applyAlignment="1" applyProtection="1">
      <alignment horizontal="center" vertical="center" textRotation="90" wrapText="1"/>
    </xf>
    <xf numFmtId="0" fontId="20" fillId="4" borderId="9" xfId="21" applyFont="1" applyFill="1" applyBorder="1" applyAlignment="1" applyProtection="1">
      <alignment horizontal="center" vertical="center" textRotation="90" wrapText="1"/>
    </xf>
    <xf numFmtId="0" fontId="20" fillId="4" borderId="2" xfId="21" applyFont="1" applyFill="1" applyBorder="1" applyAlignment="1" applyProtection="1">
      <alignment horizontal="center" vertical="center" textRotation="90" wrapText="1"/>
    </xf>
    <xf numFmtId="1" fontId="4" fillId="4" borderId="1" xfId="21" applyNumberFormat="1" applyFont="1" applyFill="1" applyBorder="1" applyAlignment="1">
      <alignment horizontal="center" vertical="center" wrapText="1"/>
    </xf>
    <xf numFmtId="1" fontId="4" fillId="4" borderId="9" xfId="21" applyNumberFormat="1" applyFont="1" applyFill="1" applyBorder="1" applyAlignment="1">
      <alignment horizontal="center" vertical="center" wrapText="1"/>
    </xf>
    <xf numFmtId="1" fontId="4" fillId="4" borderId="2" xfId="21" applyNumberFormat="1" applyFont="1" applyFill="1" applyBorder="1" applyAlignment="1">
      <alignment horizontal="center" vertical="center" wrapText="1"/>
    </xf>
    <xf numFmtId="0" fontId="4" fillId="4" borderId="1" xfId="21" applyFont="1" applyFill="1" applyBorder="1" applyAlignment="1" applyProtection="1">
      <alignment horizontal="center" vertical="center" textRotation="90" wrapText="1"/>
    </xf>
    <xf numFmtId="0" fontId="4" fillId="4" borderId="9" xfId="21" applyFont="1" applyFill="1" applyBorder="1" applyAlignment="1" applyProtection="1">
      <alignment horizontal="center" vertical="center" textRotation="90" wrapText="1"/>
    </xf>
    <xf numFmtId="0" fontId="4" fillId="4" borderId="2" xfId="21" applyFont="1" applyFill="1" applyBorder="1" applyAlignment="1" applyProtection="1">
      <alignment horizontal="center" vertical="center" textRotation="90" wrapText="1"/>
    </xf>
    <xf numFmtId="0" fontId="4" fillId="4" borderId="1" xfId="21" applyFont="1" applyFill="1" applyBorder="1" applyAlignment="1" applyProtection="1">
      <alignment horizontal="center" vertical="center" wrapText="1"/>
      <protection locked="0"/>
    </xf>
    <xf numFmtId="0" fontId="4" fillId="4" borderId="9" xfId="21" applyFont="1" applyFill="1" applyBorder="1" applyAlignment="1" applyProtection="1">
      <alignment horizontal="center" vertical="center" wrapText="1"/>
      <protection locked="0"/>
    </xf>
    <xf numFmtId="0" fontId="4" fillId="4" borderId="2" xfId="21" applyFont="1" applyFill="1" applyBorder="1" applyAlignment="1" applyProtection="1">
      <alignment horizontal="center" vertical="center" wrapText="1"/>
      <protection locked="0"/>
    </xf>
    <xf numFmtId="0" fontId="4" fillId="4" borderId="1" xfId="21" applyFont="1" applyFill="1" applyBorder="1" applyAlignment="1" applyProtection="1">
      <alignment horizontal="center" vertical="center" textRotation="90" wrapText="1"/>
      <protection locked="0"/>
    </xf>
    <xf numFmtId="0" fontId="4" fillId="4" borderId="9" xfId="21" applyFont="1" applyFill="1" applyBorder="1" applyAlignment="1" applyProtection="1">
      <alignment horizontal="center" vertical="center" textRotation="90" wrapText="1"/>
      <protection locked="0"/>
    </xf>
    <xf numFmtId="0" fontId="4" fillId="4" borderId="2" xfId="21" applyFont="1" applyFill="1" applyBorder="1" applyAlignment="1" applyProtection="1">
      <alignment horizontal="center" vertical="center" textRotation="90" wrapText="1"/>
      <protection locked="0"/>
    </xf>
    <xf numFmtId="2" fontId="4" fillId="4" borderId="1" xfId="21" applyNumberFormat="1" applyFont="1" applyFill="1" applyBorder="1" applyAlignment="1">
      <alignment horizontal="center" vertical="center" wrapText="1"/>
    </xf>
    <xf numFmtId="2" fontId="4" fillId="4" borderId="9" xfId="21" applyNumberFormat="1" applyFont="1" applyFill="1" applyBorder="1" applyAlignment="1">
      <alignment horizontal="center" vertical="center" wrapText="1"/>
    </xf>
    <xf numFmtId="2" fontId="4" fillId="4" borderId="2" xfId="21" applyNumberFormat="1" applyFont="1" applyFill="1" applyBorder="1" applyAlignment="1">
      <alignment horizontal="center" vertical="center" wrapText="1"/>
    </xf>
    <xf numFmtId="0" fontId="4" fillId="4" borderId="1" xfId="21" applyFont="1" applyFill="1" applyBorder="1" applyAlignment="1" applyProtection="1">
      <alignment horizontal="center" vertical="center" wrapText="1"/>
    </xf>
    <xf numFmtId="0" fontId="4" fillId="4" borderId="9" xfId="21" applyFont="1" applyFill="1" applyBorder="1" applyAlignment="1" applyProtection="1">
      <alignment horizontal="center" vertical="center" wrapText="1"/>
    </xf>
    <xf numFmtId="0" fontId="4" fillId="4" borderId="2" xfId="21" applyFont="1" applyFill="1" applyBorder="1" applyAlignment="1" applyProtection="1">
      <alignment horizontal="center" vertical="center" wrapText="1"/>
    </xf>
    <xf numFmtId="0" fontId="4" fillId="4" borderId="14" xfId="21" applyFont="1" applyFill="1" applyBorder="1" applyAlignment="1">
      <alignment horizontal="center" vertical="center" wrapText="1"/>
    </xf>
    <xf numFmtId="0" fontId="4" fillId="4" borderId="13" xfId="21" applyFont="1" applyFill="1" applyBorder="1" applyAlignment="1">
      <alignment horizontal="center" vertical="center" wrapText="1"/>
    </xf>
    <xf numFmtId="0" fontId="4" fillId="4" borderId="15" xfId="21" applyFont="1" applyFill="1" applyBorder="1" applyAlignment="1">
      <alignment horizontal="center" vertical="center" wrapText="1"/>
    </xf>
    <xf numFmtId="0" fontId="4" fillId="4" borderId="3" xfId="21" applyFont="1" applyFill="1" applyBorder="1" applyAlignment="1">
      <alignment horizontal="center" vertical="center" textRotation="90" wrapText="1"/>
    </xf>
    <xf numFmtId="0" fontId="4" fillId="4" borderId="3" xfId="21" applyFont="1" applyFill="1" applyBorder="1" applyAlignment="1">
      <alignment horizontal="center" vertical="center" wrapText="1"/>
    </xf>
    <xf numFmtId="0" fontId="4" fillId="0" borderId="14" xfId="21" applyFont="1" applyFill="1" applyBorder="1" applyAlignment="1">
      <alignment horizontal="center" vertical="center" wrapText="1"/>
    </xf>
    <xf numFmtId="0" fontId="4" fillId="0" borderId="10" xfId="21" applyFont="1" applyFill="1" applyBorder="1" applyAlignment="1">
      <alignment horizontal="center" vertical="center" wrapText="1"/>
    </xf>
    <xf numFmtId="0" fontId="4" fillId="4" borderId="14" xfId="21" applyFont="1" applyFill="1" applyBorder="1" applyAlignment="1">
      <alignment horizontal="center" vertical="center" textRotation="90" wrapText="1"/>
    </xf>
    <xf numFmtId="0" fontId="4" fillId="4" borderId="10" xfId="21" applyFont="1" applyFill="1" applyBorder="1" applyAlignment="1">
      <alignment horizontal="center" vertical="center" textRotation="90" wrapText="1"/>
    </xf>
    <xf numFmtId="0" fontId="4" fillId="4" borderId="10" xfId="21" applyFont="1" applyFill="1" applyBorder="1" applyAlignment="1">
      <alignment horizontal="center" vertical="center" wrapText="1"/>
    </xf>
    <xf numFmtId="0" fontId="4" fillId="4" borderId="0" xfId="21" applyFont="1" applyFill="1" applyBorder="1" applyAlignment="1">
      <alignment horizontal="center" vertical="center" wrapText="1"/>
    </xf>
    <xf numFmtId="0" fontId="4" fillId="4" borderId="11" xfId="21" applyFont="1" applyFill="1" applyBorder="1" applyAlignment="1">
      <alignment horizontal="center" vertical="center" wrapText="1"/>
    </xf>
    <xf numFmtId="0" fontId="3" fillId="4" borderId="48" xfId="21" applyFont="1" applyFill="1" applyBorder="1" applyAlignment="1">
      <alignment horizontal="center" vertical="center" wrapText="1"/>
    </xf>
    <xf numFmtId="0" fontId="3" fillId="4" borderId="49" xfId="21" applyFont="1" applyFill="1" applyBorder="1" applyAlignment="1">
      <alignment horizontal="center" vertical="center" wrapText="1"/>
    </xf>
    <xf numFmtId="0" fontId="3" fillId="4" borderId="50" xfId="21" applyFont="1" applyFill="1" applyBorder="1" applyAlignment="1">
      <alignment horizontal="center" vertical="center" wrapText="1"/>
    </xf>
    <xf numFmtId="0" fontId="3" fillId="4" borderId="51" xfId="21" applyFont="1" applyFill="1" applyBorder="1" applyAlignment="1">
      <alignment horizontal="center" vertical="center"/>
    </xf>
    <xf numFmtId="0" fontId="3" fillId="4" borderId="50" xfId="21" applyFont="1" applyFill="1" applyBorder="1" applyAlignment="1">
      <alignment horizontal="center" vertical="center"/>
    </xf>
    <xf numFmtId="0" fontId="3" fillId="5" borderId="52" xfId="21" applyFont="1" applyFill="1" applyBorder="1" applyAlignment="1">
      <alignment horizontal="center" vertical="center" wrapText="1"/>
    </xf>
    <xf numFmtId="0" fontId="3" fillId="5" borderId="53" xfId="21" applyFont="1" applyFill="1" applyBorder="1" applyAlignment="1">
      <alignment horizontal="center" vertical="center" wrapText="1"/>
    </xf>
    <xf numFmtId="0" fontId="3" fillId="5" borderId="54" xfId="21" applyFont="1" applyFill="1" applyBorder="1" applyAlignment="1">
      <alignment horizontal="center" vertical="center" wrapText="1"/>
    </xf>
    <xf numFmtId="0" fontId="3" fillId="5" borderId="55" xfId="21" applyFont="1" applyFill="1" applyBorder="1" applyAlignment="1">
      <alignment horizontal="left" vertical="center" wrapText="1" indent="1"/>
    </xf>
    <xf numFmtId="0" fontId="4" fillId="4" borderId="56" xfId="21" applyFont="1" applyFill="1" applyBorder="1" applyAlignment="1" applyProtection="1">
      <alignment horizontal="center" vertical="center" wrapText="1"/>
      <protection locked="0"/>
    </xf>
    <xf numFmtId="0" fontId="4" fillId="4" borderId="57" xfId="21" applyFont="1" applyFill="1" applyBorder="1" applyAlignment="1" applyProtection="1">
      <alignment horizontal="center" vertical="center" wrapText="1"/>
      <protection locked="0"/>
    </xf>
    <xf numFmtId="0" fontId="4" fillId="4" borderId="43" xfId="21" applyFont="1" applyFill="1" applyBorder="1" applyAlignment="1">
      <alignment horizontal="center" vertical="center" wrapText="1"/>
    </xf>
    <xf numFmtId="49" fontId="3" fillId="0" borderId="61" xfId="21" applyNumberFormat="1" applyFont="1" applyFill="1" applyBorder="1" applyAlignment="1">
      <alignment horizontal="center" vertical="center" wrapText="1"/>
    </xf>
    <xf numFmtId="49" fontId="3" fillId="0" borderId="63" xfId="21" applyNumberFormat="1" applyFont="1" applyFill="1" applyBorder="1" applyAlignment="1">
      <alignment horizontal="center" vertical="center" wrapText="1"/>
    </xf>
    <xf numFmtId="0" fontId="3" fillId="0" borderId="62" xfId="21" applyFont="1" applyFill="1" applyBorder="1" applyAlignment="1">
      <alignment horizontal="center" vertical="center" wrapText="1"/>
    </xf>
    <xf numFmtId="0" fontId="3" fillId="2" borderId="60" xfId="21" applyFont="1" applyFill="1" applyBorder="1" applyAlignment="1">
      <alignment horizontal="center" vertical="center"/>
    </xf>
    <xf numFmtId="0" fontId="4" fillId="0" borderId="7" xfId="21" applyFont="1" applyFill="1" applyBorder="1" applyAlignment="1">
      <alignment horizontal="left" vertical="center" wrapText="1"/>
    </xf>
    <xf numFmtId="0" fontId="4" fillId="0" borderId="8" xfId="21" applyFont="1" applyFill="1" applyBorder="1" applyAlignment="1">
      <alignment horizontal="left" vertical="center" wrapText="1"/>
    </xf>
    <xf numFmtId="0" fontId="4" fillId="0" borderId="5" xfId="21" applyFont="1" applyFill="1" applyBorder="1" applyAlignment="1">
      <alignment horizontal="left" vertical="center" wrapText="1"/>
    </xf>
    <xf numFmtId="0" fontId="4" fillId="0" borderId="3" xfId="21" applyFont="1" applyFill="1" applyBorder="1" applyAlignment="1">
      <alignment horizontal="justify" vertical="center" wrapText="1"/>
    </xf>
    <xf numFmtId="0" fontId="4" fillId="0" borderId="38" xfId="21" applyFont="1" applyFill="1" applyBorder="1" applyAlignment="1">
      <alignment horizontal="center" vertical="center" wrapText="1"/>
    </xf>
    <xf numFmtId="0" fontId="4" fillId="0" borderId="39" xfId="21" applyFont="1" applyFill="1" applyBorder="1" applyAlignment="1">
      <alignment horizontal="center" vertical="center" wrapText="1"/>
    </xf>
    <xf numFmtId="0" fontId="4" fillId="0" borderId="40" xfId="21" applyFont="1" applyFill="1" applyBorder="1" applyAlignment="1">
      <alignment horizontal="center" vertical="center" wrapText="1"/>
    </xf>
    <xf numFmtId="0" fontId="4" fillId="4" borderId="1" xfId="21" applyFont="1" applyFill="1" applyBorder="1" applyAlignment="1">
      <alignment horizontal="center" vertical="center" textRotation="90" wrapText="1"/>
    </xf>
    <xf numFmtId="0" fontId="4" fillId="4" borderId="9" xfId="21" applyFont="1" applyFill="1" applyBorder="1" applyAlignment="1">
      <alignment horizontal="center" vertical="center" textRotation="90" wrapText="1"/>
    </xf>
    <xf numFmtId="0" fontId="4" fillId="4" borderId="2" xfId="21" applyFont="1" applyFill="1" applyBorder="1" applyAlignment="1">
      <alignment horizontal="center" vertical="center" textRotation="90" wrapText="1"/>
    </xf>
    <xf numFmtId="0" fontId="4" fillId="0" borderId="13" xfId="21" applyFont="1" applyFill="1" applyBorder="1" applyAlignment="1">
      <alignment horizontal="center" vertical="center" wrapText="1"/>
    </xf>
    <xf numFmtId="0" fontId="4" fillId="0" borderId="15" xfId="21" applyFont="1" applyFill="1" applyBorder="1" applyAlignment="1">
      <alignment horizontal="center" vertical="center" wrapText="1"/>
    </xf>
    <xf numFmtId="0" fontId="4" fillId="0" borderId="0" xfId="21" applyFont="1" applyFill="1" applyBorder="1" applyAlignment="1">
      <alignment horizontal="center" vertical="center" wrapText="1"/>
    </xf>
    <xf numFmtId="0" fontId="4" fillId="0" borderId="11" xfId="21" applyFont="1" applyFill="1" applyBorder="1" applyAlignment="1">
      <alignment horizontal="center" vertical="center" wrapText="1"/>
    </xf>
    <xf numFmtId="0" fontId="4" fillId="0" borderId="12" xfId="21" applyFont="1" applyFill="1" applyBorder="1" applyAlignment="1">
      <alignment horizontal="center" vertical="center" wrapText="1"/>
    </xf>
    <xf numFmtId="0" fontId="4" fillId="0" borderId="4" xfId="21" applyFont="1" applyFill="1" applyBorder="1" applyAlignment="1">
      <alignment horizontal="center" vertical="center" wrapText="1"/>
    </xf>
    <xf numFmtId="0" fontId="4" fillId="0" borderId="6" xfId="21" applyFont="1" applyFill="1" applyBorder="1" applyAlignment="1">
      <alignment horizontal="center" vertical="center" wrapText="1"/>
    </xf>
    <xf numFmtId="0" fontId="20" fillId="0" borderId="1" xfId="21" applyFont="1" applyFill="1" applyBorder="1" applyAlignment="1" applyProtection="1">
      <alignment horizontal="center" vertical="center" textRotation="90" wrapText="1"/>
    </xf>
    <xf numFmtId="0" fontId="20" fillId="0" borderId="9" xfId="21" applyFont="1" applyFill="1" applyBorder="1" applyAlignment="1" applyProtection="1">
      <alignment horizontal="center" vertical="center" textRotation="90" wrapText="1"/>
    </xf>
    <xf numFmtId="0" fontId="20" fillId="0" borderId="2" xfId="21" applyFont="1" applyFill="1" applyBorder="1" applyAlignment="1" applyProtection="1">
      <alignment horizontal="center" vertical="center" textRotation="90" wrapText="1"/>
    </xf>
    <xf numFmtId="0" fontId="4" fillId="0" borderId="65" xfId="21" applyFont="1" applyFill="1" applyBorder="1" applyAlignment="1" applyProtection="1">
      <alignment horizontal="center" vertical="center" textRotation="90" wrapText="1"/>
    </xf>
    <xf numFmtId="0" fontId="4" fillId="0" borderId="66" xfId="21" applyFont="1" applyFill="1" applyBorder="1" applyAlignment="1" applyProtection="1">
      <alignment horizontal="center" vertical="center" textRotation="90" wrapText="1"/>
    </xf>
    <xf numFmtId="0" fontId="4" fillId="0" borderId="67" xfId="21" applyFont="1" applyFill="1" applyBorder="1" applyAlignment="1" applyProtection="1">
      <alignment horizontal="center" vertical="center" textRotation="90" wrapText="1"/>
    </xf>
    <xf numFmtId="0" fontId="20" fillId="0" borderId="65" xfId="21" applyFont="1" applyFill="1" applyBorder="1" applyAlignment="1" applyProtection="1">
      <alignment horizontal="center" vertical="center" textRotation="90" wrapText="1"/>
    </xf>
    <xf numFmtId="0" fontId="20" fillId="0" borderId="66" xfId="21" applyFont="1" applyFill="1" applyBorder="1" applyAlignment="1" applyProtection="1">
      <alignment horizontal="center" vertical="center" textRotation="90" wrapText="1"/>
    </xf>
    <xf numFmtId="0" fontId="4" fillId="0" borderId="7" xfId="21" applyFont="1" applyFill="1" applyBorder="1" applyAlignment="1">
      <alignment horizontal="justify" vertical="center" wrapText="1"/>
    </xf>
    <xf numFmtId="0" fontId="4" fillId="0" borderId="8" xfId="21" applyFont="1" applyFill="1" applyBorder="1" applyAlignment="1">
      <alignment horizontal="justify" vertical="center" wrapText="1"/>
    </xf>
    <xf numFmtId="0" fontId="4" fillId="0" borderId="5" xfId="21" applyFont="1" applyFill="1" applyBorder="1" applyAlignment="1">
      <alignment horizontal="justify" vertical="center" wrapText="1"/>
    </xf>
    <xf numFmtId="0" fontId="4" fillId="0" borderId="38" xfId="21" applyFont="1" applyFill="1" applyBorder="1" applyAlignment="1" applyProtection="1">
      <alignment horizontal="center" vertical="center" wrapText="1"/>
      <protection locked="0"/>
    </xf>
    <xf numFmtId="0" fontId="4" fillId="0" borderId="39" xfId="21" applyFont="1" applyFill="1" applyBorder="1" applyAlignment="1" applyProtection="1">
      <alignment horizontal="center" vertical="center" wrapText="1"/>
      <protection locked="0"/>
    </xf>
    <xf numFmtId="0" fontId="4" fillId="0" borderId="69" xfId="21" applyFont="1" applyFill="1" applyBorder="1" applyAlignment="1" applyProtection="1">
      <alignment horizontal="center" vertical="center" textRotation="90" wrapText="1"/>
      <protection locked="0"/>
    </xf>
    <xf numFmtId="0" fontId="4" fillId="0" borderId="69" xfId="21" applyFont="1" applyFill="1" applyBorder="1" applyAlignment="1" applyProtection="1">
      <alignment horizontal="center" vertical="center" wrapText="1"/>
      <protection locked="0"/>
    </xf>
    <xf numFmtId="2" fontId="4" fillId="0" borderId="69" xfId="21" applyNumberFormat="1" applyFont="1" applyFill="1" applyBorder="1" applyAlignment="1" applyProtection="1">
      <alignment horizontal="center" vertical="center" textRotation="90" wrapText="1"/>
      <protection locked="0"/>
    </xf>
    <xf numFmtId="0" fontId="4" fillId="0" borderId="1" xfId="21" applyFont="1" applyFill="1" applyBorder="1" applyAlignment="1">
      <alignment horizontal="center" vertical="center" wrapText="1"/>
    </xf>
    <xf numFmtId="0" fontId="4" fillId="0" borderId="9" xfId="21" applyFont="1" applyFill="1" applyBorder="1" applyAlignment="1">
      <alignment horizontal="center" vertical="center" wrapText="1"/>
    </xf>
    <xf numFmtId="0" fontId="34" fillId="0" borderId="12" xfId="21" applyFill="1" applyBorder="1" applyAlignment="1">
      <alignment horizontal="center" vertical="center" wrapText="1"/>
    </xf>
    <xf numFmtId="0" fontId="34" fillId="0" borderId="4" xfId="21" applyFill="1" applyBorder="1" applyAlignment="1">
      <alignment horizontal="center" vertical="center" wrapText="1"/>
    </xf>
    <xf numFmtId="0" fontId="34" fillId="0" borderId="6" xfId="21" applyFill="1" applyBorder="1" applyAlignment="1">
      <alignment horizontal="center" vertical="center" wrapText="1"/>
    </xf>
    <xf numFmtId="0" fontId="4" fillId="0" borderId="2" xfId="14" applyFont="1" applyFill="1" applyBorder="1" applyAlignment="1">
      <alignment horizontal="center" vertical="center" wrapText="1"/>
    </xf>
    <xf numFmtId="0" fontId="4" fillId="0" borderId="2" xfId="14" applyFont="1" applyFill="1" applyBorder="1" applyAlignment="1">
      <alignment horizontal="justify" vertical="center" wrapText="1"/>
    </xf>
    <xf numFmtId="0" fontId="4" fillId="0" borderId="68" xfId="21" applyFont="1" applyFill="1" applyBorder="1" applyAlignment="1" applyProtection="1">
      <alignment horizontal="center" vertical="center" wrapText="1"/>
      <protection locked="0"/>
    </xf>
    <xf numFmtId="2" fontId="4" fillId="4" borderId="69" xfId="21" applyNumberFormat="1" applyFont="1" applyFill="1" applyBorder="1" applyAlignment="1" applyProtection="1">
      <alignment horizontal="center" vertical="center" textRotation="90" wrapText="1"/>
      <protection locked="0"/>
    </xf>
    <xf numFmtId="0" fontId="4" fillId="0" borderId="14" xfId="14" applyFont="1" applyFill="1" applyBorder="1" applyAlignment="1">
      <alignment horizontal="center" vertical="center" wrapText="1"/>
    </xf>
    <xf numFmtId="0" fontId="4" fillId="0" borderId="13" xfId="14" applyFont="1" applyFill="1" applyBorder="1" applyAlignment="1">
      <alignment horizontal="center" vertical="center" wrapText="1"/>
    </xf>
    <xf numFmtId="0" fontId="4" fillId="0" borderId="15" xfId="14" applyFont="1" applyFill="1" applyBorder="1" applyAlignment="1">
      <alignment horizontal="center" vertical="center" wrapText="1"/>
    </xf>
    <xf numFmtId="0" fontId="4" fillId="0" borderId="10" xfId="14" applyFont="1" applyFill="1" applyBorder="1" applyAlignment="1">
      <alignment horizontal="center" vertical="center" wrapText="1"/>
    </xf>
    <xf numFmtId="0" fontId="4" fillId="0" borderId="0" xfId="14" applyFont="1" applyFill="1" applyBorder="1" applyAlignment="1">
      <alignment horizontal="center" vertical="center" wrapText="1"/>
    </xf>
    <xf numFmtId="0" fontId="4" fillId="0" borderId="11" xfId="14" applyFont="1" applyFill="1" applyBorder="1" applyAlignment="1">
      <alignment horizontal="center" vertical="center" wrapText="1"/>
    </xf>
    <xf numFmtId="0" fontId="4" fillId="0" borderId="70" xfId="14" applyFont="1" applyFill="1" applyBorder="1" applyAlignment="1">
      <alignment horizontal="center" vertical="center" wrapText="1"/>
    </xf>
    <xf numFmtId="0" fontId="4" fillId="0" borderId="71" xfId="14" applyFont="1" applyFill="1" applyBorder="1" applyAlignment="1">
      <alignment horizontal="center" vertical="center" wrapText="1"/>
    </xf>
    <xf numFmtId="0" fontId="4" fillId="0" borderId="72" xfId="14" applyFont="1" applyFill="1" applyBorder="1" applyAlignment="1">
      <alignment horizontal="center" vertical="center" wrapText="1"/>
    </xf>
    <xf numFmtId="0" fontId="20" fillId="0" borderId="69" xfId="21" applyFont="1" applyFill="1" applyBorder="1" applyAlignment="1" applyProtection="1">
      <alignment horizontal="center" vertical="center" textRotation="90" wrapText="1"/>
    </xf>
    <xf numFmtId="0" fontId="20" fillId="0" borderId="77" xfId="21" applyFont="1" applyFill="1" applyBorder="1" applyAlignment="1" applyProtection="1">
      <alignment horizontal="center" vertical="center" textRotation="90" wrapText="1"/>
    </xf>
    <xf numFmtId="0" fontId="4" fillId="0" borderId="73" xfId="21" applyFont="1" applyFill="1" applyBorder="1" applyAlignment="1">
      <alignment horizontal="left" vertical="center" wrapText="1"/>
    </xf>
    <xf numFmtId="0" fontId="4" fillId="0" borderId="74" xfId="21" applyFont="1" applyFill="1" applyBorder="1" applyAlignment="1">
      <alignment horizontal="left" vertical="center" wrapText="1"/>
    </xf>
    <xf numFmtId="0" fontId="4" fillId="0" borderId="75" xfId="21" applyFont="1" applyFill="1" applyBorder="1" applyAlignment="1">
      <alignment horizontal="left" vertical="center" wrapText="1"/>
    </xf>
    <xf numFmtId="0" fontId="4" fillId="0" borderId="76" xfId="21" applyFont="1" applyFill="1" applyBorder="1" applyAlignment="1">
      <alignment horizontal="justify" vertical="center" wrapText="1"/>
    </xf>
    <xf numFmtId="0" fontId="4" fillId="0" borderId="69" xfId="21" applyFont="1" applyFill="1" applyBorder="1" applyAlignment="1" applyProtection="1">
      <alignment horizontal="center" vertical="center" textRotation="90" wrapText="1"/>
    </xf>
    <xf numFmtId="0" fontId="4" fillId="0" borderId="69" xfId="21" applyFont="1" applyFill="1" applyBorder="1" applyAlignment="1">
      <alignment horizontal="center" vertical="center" wrapText="1"/>
    </xf>
    <xf numFmtId="0" fontId="4" fillId="0" borderId="70" xfId="21" applyFont="1" applyFill="1" applyBorder="1" applyAlignment="1">
      <alignment horizontal="center" vertical="center" wrapText="1"/>
    </xf>
    <xf numFmtId="0" fontId="4" fillId="0" borderId="71" xfId="21" applyFont="1" applyFill="1" applyBorder="1" applyAlignment="1">
      <alignment horizontal="center" vertical="center" wrapText="1"/>
    </xf>
    <xf numFmtId="0" fontId="4" fillId="0" borderId="72" xfId="21" applyFont="1" applyFill="1" applyBorder="1" applyAlignment="1">
      <alignment horizontal="center" vertical="center" wrapText="1"/>
    </xf>
    <xf numFmtId="0" fontId="4" fillId="0" borderId="62" xfId="21" applyFont="1" applyFill="1" applyBorder="1" applyAlignment="1">
      <alignment horizontal="center" vertical="center" wrapText="1"/>
    </xf>
    <xf numFmtId="0" fontId="4" fillId="4" borderId="3" xfId="14" applyFont="1" applyFill="1" applyBorder="1" applyAlignment="1">
      <alignment horizontal="center" vertical="center" textRotation="90" wrapText="1"/>
    </xf>
    <xf numFmtId="0" fontId="4" fillId="0" borderId="3" xfId="14" applyFont="1" applyFill="1" applyBorder="1" applyAlignment="1">
      <alignment horizontal="center" vertical="center" wrapText="1"/>
    </xf>
    <xf numFmtId="0" fontId="4" fillId="0" borderId="3" xfId="14" applyFont="1" applyFill="1" applyBorder="1" applyAlignment="1">
      <alignment horizontal="center" vertical="center" textRotation="90" wrapText="1"/>
    </xf>
    <xf numFmtId="0" fontId="4" fillId="0" borderId="3" xfId="14" applyFont="1" applyFill="1" applyBorder="1" applyAlignment="1">
      <alignment horizontal="left" vertical="center" wrapText="1"/>
    </xf>
    <xf numFmtId="0" fontId="4" fillId="4" borderId="3" xfId="14" applyFont="1" applyFill="1" applyBorder="1" applyAlignment="1">
      <alignment horizontal="center" vertical="center" wrapText="1"/>
    </xf>
    <xf numFmtId="0" fontId="4" fillId="0" borderId="1" xfId="14" applyFont="1" applyFill="1" applyBorder="1" applyAlignment="1">
      <alignment horizontal="center" vertical="center" textRotation="90" wrapText="1"/>
    </xf>
    <xf numFmtId="0" fontId="4" fillId="0" borderId="2" xfId="14" applyFont="1" applyFill="1" applyBorder="1" applyAlignment="1">
      <alignment horizontal="center" vertical="center" textRotation="90" wrapText="1"/>
    </xf>
    <xf numFmtId="0" fontId="4" fillId="0" borderId="65" xfId="14" applyFont="1" applyFill="1" applyBorder="1" applyAlignment="1">
      <alignment horizontal="center" vertical="center" textRotation="90" wrapText="1"/>
    </xf>
    <xf numFmtId="0" fontId="4" fillId="0" borderId="67" xfId="14" applyFont="1" applyFill="1" applyBorder="1" applyAlignment="1">
      <alignment horizontal="center" vertical="center" textRotation="90" wrapText="1"/>
    </xf>
    <xf numFmtId="0" fontId="4" fillId="0" borderId="3" xfId="14" applyFont="1" applyFill="1" applyBorder="1" applyAlignment="1">
      <alignment horizontal="justify" vertical="center" wrapText="1"/>
    </xf>
    <xf numFmtId="0" fontId="35" fillId="4" borderId="37" xfId="21" applyFont="1" applyFill="1" applyBorder="1" applyAlignment="1" applyProtection="1">
      <alignment horizontal="center" vertical="center" wrapText="1"/>
      <protection locked="0"/>
    </xf>
    <xf numFmtId="0" fontId="35" fillId="4" borderId="36" xfId="21" applyFont="1" applyFill="1" applyBorder="1" applyAlignment="1" applyProtection="1">
      <alignment horizontal="center" vertical="center" wrapText="1"/>
      <protection locked="0"/>
    </xf>
    <xf numFmtId="0" fontId="35" fillId="4" borderId="35" xfId="21" applyFont="1" applyFill="1" applyBorder="1" applyAlignment="1" applyProtection="1">
      <alignment horizontal="center" vertical="center" wrapText="1"/>
      <protection locked="0"/>
    </xf>
    <xf numFmtId="0" fontId="35" fillId="4" borderId="34" xfId="21" applyFont="1" applyFill="1" applyBorder="1" applyAlignment="1" applyProtection="1">
      <alignment horizontal="center" vertical="center" wrapText="1"/>
      <protection locked="0"/>
    </xf>
    <xf numFmtId="15" fontId="36" fillId="4" borderId="26" xfId="21" applyNumberFormat="1" applyFont="1" applyFill="1" applyBorder="1" applyAlignment="1" applyProtection="1">
      <alignment horizontal="center" vertical="center"/>
      <protection locked="0"/>
    </xf>
    <xf numFmtId="15" fontId="36" fillId="4" borderId="27" xfId="21" applyNumberFormat="1" applyFont="1" applyFill="1" applyBorder="1" applyAlignment="1" applyProtection="1">
      <alignment horizontal="center" vertical="center"/>
      <protection locked="0"/>
    </xf>
    <xf numFmtId="0" fontId="36" fillId="4" borderId="27" xfId="21" applyFont="1" applyFill="1" applyBorder="1" applyAlignment="1" applyProtection="1">
      <alignment horizontal="center" vertical="center"/>
      <protection locked="0"/>
    </xf>
    <xf numFmtId="0" fontId="36" fillId="4" borderId="28" xfId="21" applyFont="1" applyFill="1" applyBorder="1" applyAlignment="1" applyProtection="1">
      <alignment horizontal="center" vertical="center"/>
      <protection locked="0"/>
    </xf>
    <xf numFmtId="0" fontId="36" fillId="4" borderId="29" xfId="21" applyFont="1" applyFill="1" applyBorder="1" applyAlignment="1" applyProtection="1">
      <alignment horizontal="center" vertical="center"/>
      <protection locked="0"/>
    </xf>
    <xf numFmtId="0" fontId="36" fillId="4" borderId="30" xfId="21" applyFont="1" applyFill="1" applyBorder="1" applyAlignment="1" applyProtection="1">
      <alignment horizontal="center" vertical="center"/>
      <protection locked="0"/>
    </xf>
    <xf numFmtId="0" fontId="36" fillId="4" borderId="31" xfId="21" applyFont="1" applyFill="1" applyBorder="1" applyAlignment="1" applyProtection="1">
      <alignment horizontal="center" vertical="center"/>
      <protection locked="0"/>
    </xf>
    <xf numFmtId="0" fontId="35" fillId="4" borderId="32" xfId="21" applyFont="1" applyFill="1" applyBorder="1" applyAlignment="1" applyProtection="1">
      <alignment horizontal="center" vertical="center" wrapText="1"/>
      <protection locked="0"/>
    </xf>
    <xf numFmtId="0" fontId="35" fillId="4" borderId="0" xfId="21" applyFont="1" applyFill="1" applyBorder="1" applyAlignment="1" applyProtection="1">
      <alignment horizontal="center" vertical="center" wrapText="1"/>
      <protection locked="0"/>
    </xf>
    <xf numFmtId="0" fontId="35" fillId="4" borderId="11" xfId="21" applyFont="1" applyFill="1" applyBorder="1" applyAlignment="1" applyProtection="1">
      <alignment horizontal="center" vertical="center" wrapText="1"/>
      <protection locked="0"/>
    </xf>
    <xf numFmtId="0" fontId="35" fillId="4" borderId="19" xfId="21" applyFont="1" applyFill="1" applyBorder="1" applyAlignment="1" applyProtection="1">
      <alignment horizontal="center" vertical="center" wrapText="1"/>
      <protection locked="0"/>
    </xf>
    <xf numFmtId="0" fontId="35" fillId="4" borderId="4" xfId="21" applyFont="1" applyFill="1" applyBorder="1" applyAlignment="1" applyProtection="1">
      <alignment horizontal="center" vertical="center" wrapText="1"/>
      <protection locked="0"/>
    </xf>
    <xf numFmtId="0" fontId="35" fillId="4" borderId="6" xfId="21" applyFont="1" applyFill="1" applyBorder="1" applyAlignment="1" applyProtection="1">
      <alignment horizontal="center" vertical="center" wrapText="1"/>
      <protection locked="0"/>
    </xf>
    <xf numFmtId="0" fontId="3" fillId="5" borderId="1" xfId="21" applyFont="1" applyFill="1" applyBorder="1" applyAlignment="1">
      <alignment horizontal="center" vertical="center" textRotation="90" wrapText="1"/>
    </xf>
    <xf numFmtId="0" fontId="3" fillId="5" borderId="9" xfId="21" applyFont="1" applyFill="1" applyBorder="1" applyAlignment="1">
      <alignment horizontal="center" vertical="center" textRotation="90" wrapText="1"/>
    </xf>
    <xf numFmtId="0" fontId="3" fillId="5" borderId="2" xfId="21" applyFont="1" applyFill="1" applyBorder="1" applyAlignment="1">
      <alignment horizontal="center" vertical="center" textRotation="90" wrapText="1"/>
    </xf>
    <xf numFmtId="0" fontId="3" fillId="5" borderId="3" xfId="21" applyFont="1" applyFill="1" applyBorder="1" applyAlignment="1">
      <alignment horizontal="center" vertical="center" textRotation="90" wrapText="1"/>
    </xf>
    <xf numFmtId="0" fontId="3" fillId="5" borderId="15" xfId="21" applyFont="1" applyFill="1" applyBorder="1" applyAlignment="1">
      <alignment horizontal="center" vertical="center" wrapText="1"/>
    </xf>
    <xf numFmtId="0" fontId="3" fillId="5" borderId="6" xfId="21" applyFont="1" applyFill="1" applyBorder="1" applyAlignment="1">
      <alignment horizontal="center" vertical="center" wrapText="1"/>
    </xf>
    <xf numFmtId="0" fontId="3" fillId="5" borderId="14" xfId="21" applyFont="1" applyFill="1" applyBorder="1" applyAlignment="1">
      <alignment horizontal="center" vertical="center" wrapText="1"/>
    </xf>
    <xf numFmtId="0" fontId="3" fillId="5" borderId="12" xfId="21" applyFont="1" applyFill="1" applyBorder="1" applyAlignment="1">
      <alignment horizontal="center" vertical="center" wrapText="1"/>
    </xf>
    <xf numFmtId="49" fontId="3" fillId="5" borderId="14" xfId="21" applyNumberFormat="1" applyFont="1" applyFill="1" applyBorder="1" applyAlignment="1">
      <alignment horizontal="center" vertical="center" wrapText="1"/>
    </xf>
    <xf numFmtId="49" fontId="3" fillId="5" borderId="13" xfId="21" applyNumberFormat="1" applyFont="1" applyFill="1" applyBorder="1" applyAlignment="1">
      <alignment horizontal="center" vertical="center" wrapText="1"/>
    </xf>
    <xf numFmtId="49" fontId="3" fillId="5" borderId="15" xfId="21" applyNumberFormat="1" applyFont="1" applyFill="1" applyBorder="1" applyAlignment="1">
      <alignment horizontal="center" vertical="center" wrapText="1"/>
    </xf>
    <xf numFmtId="49" fontId="3" fillId="5" borderId="12" xfId="21" applyNumberFormat="1" applyFont="1" applyFill="1" applyBorder="1" applyAlignment="1">
      <alignment horizontal="center" vertical="center" wrapText="1"/>
    </xf>
    <xf numFmtId="49" fontId="3" fillId="5" borderId="4" xfId="21" applyNumberFormat="1" applyFont="1" applyFill="1" applyBorder="1" applyAlignment="1">
      <alignment horizontal="center" vertical="center" wrapText="1"/>
    </xf>
    <xf numFmtId="49" fontId="3" fillId="5" borderId="6" xfId="21" applyNumberFormat="1" applyFont="1" applyFill="1" applyBorder="1" applyAlignment="1">
      <alignment horizontal="center" vertical="center" wrapText="1"/>
    </xf>
    <xf numFmtId="0" fontId="3" fillId="5" borderId="3" xfId="21" applyFont="1" applyFill="1" applyBorder="1" applyAlignment="1">
      <alignment horizontal="center" vertical="center" wrapText="1"/>
    </xf>
    <xf numFmtId="0" fontId="3" fillId="5" borderId="13" xfId="21" applyFont="1" applyFill="1" applyBorder="1" applyAlignment="1">
      <alignment horizontal="center" vertical="center" wrapText="1"/>
    </xf>
    <xf numFmtId="0" fontId="3" fillId="5" borderId="4" xfId="21" applyFont="1" applyFill="1" applyBorder="1" applyAlignment="1">
      <alignment horizontal="center" vertical="center" wrapText="1"/>
    </xf>
    <xf numFmtId="0" fontId="3" fillId="5" borderId="7" xfId="21" applyFont="1" applyFill="1" applyBorder="1" applyAlignment="1">
      <alignment horizontal="center" vertical="center" wrapText="1"/>
    </xf>
    <xf numFmtId="0" fontId="3" fillId="5" borderId="8" xfId="21" applyFont="1" applyFill="1" applyBorder="1" applyAlignment="1">
      <alignment horizontal="center" vertical="center" wrapText="1"/>
    </xf>
    <xf numFmtId="0" fontId="37" fillId="0" borderId="7" xfId="21" applyFont="1" applyFill="1" applyBorder="1" applyAlignment="1" applyProtection="1">
      <alignment horizontal="left" vertical="center" wrapText="1"/>
      <protection locked="0"/>
    </xf>
    <xf numFmtId="0" fontId="37" fillId="0" borderId="5" xfId="21" applyFont="1" applyFill="1" applyBorder="1" applyAlignment="1" applyProtection="1">
      <alignment horizontal="left" vertical="center" wrapText="1"/>
      <protection locked="0"/>
    </xf>
    <xf numFmtId="0" fontId="37" fillId="0" borderId="8" xfId="21" applyFont="1" applyFill="1" applyBorder="1" applyAlignment="1" applyProtection="1">
      <alignment horizontal="left" vertical="center" wrapText="1"/>
      <protection locked="0"/>
    </xf>
    <xf numFmtId="0" fontId="37" fillId="0" borderId="3" xfId="21" applyFont="1" applyFill="1" applyBorder="1" applyAlignment="1" applyProtection="1">
      <alignment horizontal="left" vertical="center" wrapText="1"/>
      <protection locked="0"/>
    </xf>
    <xf numFmtId="0" fontId="37" fillId="4" borderId="7" xfId="21" applyFont="1" applyFill="1" applyBorder="1" applyAlignment="1" applyProtection="1">
      <alignment horizontal="left" vertical="center" wrapText="1"/>
      <protection locked="0"/>
    </xf>
    <xf numFmtId="0" fontId="37" fillId="4" borderId="8" xfId="21" applyFont="1" applyFill="1" applyBorder="1" applyAlignment="1" applyProtection="1">
      <alignment horizontal="left" vertical="center" wrapText="1"/>
      <protection locked="0"/>
    </xf>
    <xf numFmtId="0" fontId="37" fillId="4" borderId="5" xfId="21" applyFont="1" applyFill="1" applyBorder="1" applyAlignment="1" applyProtection="1">
      <alignment horizontal="left" vertical="center" wrapText="1"/>
      <protection locked="0"/>
    </xf>
    <xf numFmtId="0" fontId="37" fillId="0" borderId="3" xfId="21" applyFont="1" applyFill="1" applyBorder="1" applyAlignment="1" applyProtection="1">
      <alignment horizontal="center" vertical="center" wrapText="1"/>
      <protection locked="0"/>
    </xf>
    <xf numFmtId="0" fontId="37" fillId="0" borderId="7" xfId="21" applyFont="1" applyFill="1" applyBorder="1" applyAlignment="1" applyProtection="1">
      <alignment horizontal="center" vertical="center" wrapText="1"/>
      <protection locked="0"/>
    </xf>
    <xf numFmtId="0" fontId="37" fillId="0" borderId="8" xfId="21" applyFont="1" applyFill="1" applyBorder="1" applyAlignment="1" applyProtection="1">
      <alignment horizontal="center" vertical="center" wrapText="1"/>
      <protection locked="0"/>
    </xf>
    <xf numFmtId="0" fontId="37" fillId="0" borderId="5" xfId="21" applyFont="1" applyFill="1" applyBorder="1" applyAlignment="1" applyProtection="1">
      <alignment horizontal="center" vertical="center" wrapText="1"/>
      <protection locked="0"/>
    </xf>
    <xf numFmtId="0" fontId="4" fillId="4" borderId="37" xfId="9" applyFont="1" applyFill="1" applyBorder="1" applyAlignment="1" applyProtection="1">
      <alignment horizontal="center" vertical="center" wrapText="1"/>
      <protection locked="0"/>
    </xf>
    <xf numFmtId="0" fontId="4" fillId="4" borderId="36" xfId="9" applyFont="1" applyFill="1" applyBorder="1" applyAlignment="1" applyProtection="1">
      <alignment horizontal="center" vertical="center" wrapText="1"/>
      <protection locked="0"/>
    </xf>
    <xf numFmtId="0" fontId="4" fillId="4" borderId="35" xfId="9" applyFont="1" applyFill="1" applyBorder="1" applyAlignment="1" applyProtection="1">
      <alignment horizontal="center" vertical="center" wrapText="1"/>
      <protection locked="0"/>
    </xf>
    <xf numFmtId="0" fontId="4" fillId="4" borderId="34" xfId="9" applyFont="1" applyFill="1" applyBorder="1" applyAlignment="1" applyProtection="1">
      <alignment horizontal="center" vertical="center" wrapText="1"/>
      <protection locked="0"/>
    </xf>
    <xf numFmtId="0" fontId="4" fillId="4" borderId="32" xfId="9" applyFont="1" applyFill="1" applyBorder="1" applyAlignment="1" applyProtection="1">
      <alignment horizontal="center" vertical="center" wrapText="1"/>
      <protection locked="0"/>
    </xf>
    <xf numFmtId="0" fontId="4" fillId="4" borderId="0" xfId="9" applyFont="1" applyFill="1" applyBorder="1" applyAlignment="1" applyProtection="1">
      <alignment horizontal="center" vertical="center" wrapText="1"/>
      <protection locked="0"/>
    </xf>
    <xf numFmtId="0" fontId="4" fillId="4" borderId="11" xfId="9" applyFont="1" applyFill="1" applyBorder="1" applyAlignment="1" applyProtection="1">
      <alignment horizontal="center" vertical="center" wrapText="1"/>
      <protection locked="0"/>
    </xf>
    <xf numFmtId="0" fontId="4" fillId="4" borderId="19" xfId="9" applyFont="1" applyFill="1" applyBorder="1" applyAlignment="1" applyProtection="1">
      <alignment horizontal="center" vertical="center" wrapText="1"/>
      <protection locked="0"/>
    </xf>
    <xf numFmtId="0" fontId="4" fillId="4" borderId="4" xfId="9" applyFont="1" applyFill="1" applyBorder="1" applyAlignment="1" applyProtection="1">
      <alignment horizontal="center" vertical="center" wrapText="1"/>
      <protection locked="0"/>
    </xf>
    <xf numFmtId="0" fontId="4" fillId="4" borderId="6" xfId="9" applyFont="1" applyFill="1" applyBorder="1" applyAlignment="1" applyProtection="1">
      <alignment horizontal="center" vertical="center" wrapText="1"/>
      <protection locked="0"/>
    </xf>
    <xf numFmtId="0" fontId="4" fillId="0" borderId="7" xfId="9" applyFont="1" applyFill="1" applyBorder="1" applyAlignment="1" applyProtection="1">
      <alignment horizontal="center" vertical="center" wrapText="1"/>
      <protection locked="0"/>
    </xf>
    <xf numFmtId="0" fontId="4" fillId="0" borderId="8" xfId="9" applyFont="1" applyFill="1" applyBorder="1" applyAlignment="1" applyProtection="1">
      <alignment horizontal="center" vertical="center" wrapText="1"/>
      <protection locked="0"/>
    </xf>
    <xf numFmtId="0" fontId="4" fillId="0" borderId="5" xfId="9" applyFont="1" applyFill="1" applyBorder="1" applyAlignment="1" applyProtection="1">
      <alignment horizontal="center" vertical="center" wrapText="1"/>
      <protection locked="0"/>
    </xf>
    <xf numFmtId="0" fontId="3" fillId="0" borderId="15" xfId="9" applyFont="1" applyFill="1" applyBorder="1" applyAlignment="1">
      <alignment horizontal="center" vertical="center" wrapText="1"/>
    </xf>
    <xf numFmtId="0" fontId="3" fillId="0" borderId="6" xfId="9" applyFont="1" applyFill="1" applyBorder="1" applyAlignment="1">
      <alignment horizontal="center" vertical="center" wrapText="1"/>
    </xf>
    <xf numFmtId="0" fontId="3" fillId="0" borderId="3" xfId="9" applyFont="1" applyFill="1" applyBorder="1" applyAlignment="1">
      <alignment horizontal="center" vertical="center" textRotation="90" wrapText="1"/>
    </xf>
    <xf numFmtId="0" fontId="3" fillId="5" borderId="17" xfId="9" applyFont="1" applyFill="1" applyBorder="1" applyAlignment="1">
      <alignment horizontal="left" vertical="center" wrapText="1" indent="1"/>
    </xf>
    <xf numFmtId="0" fontId="3" fillId="5" borderId="18" xfId="9" applyFont="1" applyFill="1" applyBorder="1" applyAlignment="1">
      <alignment horizontal="left" vertical="center" indent="1"/>
    </xf>
    <xf numFmtId="0" fontId="4" fillId="4" borderId="3" xfId="9" applyFont="1" applyFill="1" applyBorder="1" applyAlignment="1">
      <alignment horizontal="justify" vertical="center" wrapText="1"/>
    </xf>
    <xf numFmtId="0" fontId="4" fillId="0" borderId="7" xfId="9" applyFont="1" applyFill="1" applyBorder="1" applyAlignment="1" applyProtection="1">
      <alignment horizontal="center" vertical="center"/>
      <protection locked="0"/>
    </xf>
    <xf numFmtId="0" fontId="4" fillId="0" borderId="8" xfId="9" applyFont="1" applyFill="1" applyBorder="1" applyAlignment="1" applyProtection="1">
      <alignment horizontal="center" vertical="center"/>
      <protection locked="0"/>
    </xf>
    <xf numFmtId="0" fontId="4" fillId="0" borderId="5" xfId="9" applyFont="1" applyFill="1" applyBorder="1" applyAlignment="1" applyProtection="1">
      <alignment horizontal="center" vertical="center"/>
      <protection locked="0"/>
    </xf>
    <xf numFmtId="0" fontId="4" fillId="0" borderId="0" xfId="9" applyFont="1" applyFill="1" applyBorder="1" applyAlignment="1">
      <alignment horizontal="center" vertical="center"/>
    </xf>
    <xf numFmtId="0" fontId="4" fillId="0" borderId="13" xfId="9" applyFont="1" applyFill="1" applyBorder="1" applyAlignment="1">
      <alignment horizontal="center" vertical="center"/>
    </xf>
    <xf numFmtId="0" fontId="3" fillId="5" borderId="7" xfId="9" applyFont="1" applyFill="1" applyBorder="1" applyAlignment="1">
      <alignment horizontal="center" vertical="center"/>
    </xf>
    <xf numFmtId="0" fontId="3" fillId="5" borderId="8" xfId="9" applyFont="1" applyFill="1" applyBorder="1" applyAlignment="1">
      <alignment horizontal="center" vertical="center"/>
    </xf>
    <xf numFmtId="0" fontId="3" fillId="5" borderId="5" xfId="9" applyFont="1" applyFill="1" applyBorder="1" applyAlignment="1">
      <alignment horizontal="center" vertical="center"/>
    </xf>
    <xf numFmtId="0" fontId="4" fillId="0" borderId="3" xfId="9" applyFont="1" applyFill="1" applyBorder="1" applyAlignment="1" applyProtection="1">
      <alignment horizontal="center" vertical="center" wrapText="1"/>
      <protection locked="0"/>
    </xf>
    <xf numFmtId="0" fontId="10" fillId="0" borderId="14" xfId="9" applyFont="1" applyBorder="1" applyAlignment="1">
      <alignment horizontal="left" vertical="top" wrapText="1"/>
    </xf>
    <xf numFmtId="0" fontId="10" fillId="0" borderId="13" xfId="9" applyFont="1" applyBorder="1" applyAlignment="1">
      <alignment horizontal="left" vertical="top" wrapText="1"/>
    </xf>
    <xf numFmtId="0" fontId="10" fillId="0" borderId="15" xfId="9" applyFont="1" applyBorder="1" applyAlignment="1">
      <alignment horizontal="left" vertical="top" wrapText="1"/>
    </xf>
    <xf numFmtId="0" fontId="10" fillId="0" borderId="10" xfId="9" applyFont="1" applyBorder="1" applyAlignment="1">
      <alignment horizontal="left" vertical="top" wrapText="1"/>
    </xf>
    <xf numFmtId="0" fontId="10" fillId="0" borderId="0" xfId="9" applyFont="1" applyBorder="1" applyAlignment="1">
      <alignment horizontal="left" vertical="top" wrapText="1"/>
    </xf>
    <xf numFmtId="0" fontId="10" fillId="0" borderId="11" xfId="9" applyFont="1" applyBorder="1" applyAlignment="1">
      <alignment horizontal="left" vertical="top" wrapText="1"/>
    </xf>
    <xf numFmtId="0" fontId="4" fillId="0" borderId="10" xfId="9" applyFont="1" applyBorder="1" applyAlignment="1" applyProtection="1">
      <alignment horizontal="center" vertical="top"/>
      <protection locked="0"/>
    </xf>
    <xf numFmtId="0" fontId="4" fillId="0" borderId="0" xfId="9" applyFont="1" applyBorder="1" applyAlignment="1" applyProtection="1">
      <alignment horizontal="center" vertical="top"/>
      <protection locked="0"/>
    </xf>
    <xf numFmtId="0" fontId="4" fillId="0" borderId="11" xfId="9" applyFont="1" applyBorder="1" applyAlignment="1" applyProtection="1">
      <alignment horizontal="center" vertical="top"/>
      <protection locked="0"/>
    </xf>
    <xf numFmtId="0" fontId="4" fillId="0" borderId="12" xfId="9" applyFont="1" applyBorder="1" applyAlignment="1" applyProtection="1">
      <alignment horizontal="center" vertical="top"/>
      <protection locked="0"/>
    </xf>
    <xf numFmtId="0" fontId="4" fillId="0" borderId="4" xfId="9" applyFont="1" applyBorder="1" applyAlignment="1" applyProtection="1">
      <alignment horizontal="center" vertical="top"/>
      <protection locked="0"/>
    </xf>
    <xf numFmtId="0" fontId="4" fillId="0" borderId="6" xfId="9" applyFont="1" applyBorder="1" applyAlignment="1" applyProtection="1">
      <alignment horizontal="center" vertical="top"/>
      <protection locked="0"/>
    </xf>
    <xf numFmtId="49" fontId="3" fillId="0" borderId="14" xfId="9" applyNumberFormat="1" applyFont="1" applyFill="1" applyBorder="1" applyAlignment="1">
      <alignment horizontal="center" vertical="center" wrapText="1"/>
    </xf>
    <xf numFmtId="49" fontId="3" fillId="0" borderId="13" xfId="9" applyNumberFormat="1" applyFont="1" applyFill="1" applyBorder="1" applyAlignment="1">
      <alignment horizontal="center" vertical="center" wrapText="1"/>
    </xf>
    <xf numFmtId="49" fontId="3" fillId="0" borderId="15" xfId="9" applyNumberFormat="1" applyFont="1" applyFill="1" applyBorder="1" applyAlignment="1">
      <alignment horizontal="center" vertical="center" wrapText="1"/>
    </xf>
    <xf numFmtId="49" fontId="3" fillId="0" borderId="12" xfId="9" applyNumberFormat="1" applyFont="1" applyFill="1" applyBorder="1" applyAlignment="1">
      <alignment horizontal="center" vertical="center" wrapText="1"/>
    </xf>
    <xf numFmtId="49" fontId="3" fillId="0" borderId="4" xfId="9" applyNumberFormat="1" applyFont="1" applyFill="1" applyBorder="1" applyAlignment="1">
      <alignment horizontal="center" vertical="center" wrapText="1"/>
    </xf>
    <xf numFmtId="49" fontId="3" fillId="0" borderId="6" xfId="9" applyNumberFormat="1" applyFont="1" applyFill="1" applyBorder="1" applyAlignment="1">
      <alignment horizontal="center" vertical="center" wrapText="1"/>
    </xf>
    <xf numFmtId="0" fontId="3" fillId="3" borderId="7" xfId="9" applyFont="1" applyFill="1" applyBorder="1" applyAlignment="1">
      <alignment horizontal="center" vertical="center" wrapText="1"/>
    </xf>
    <xf numFmtId="0" fontId="3" fillId="3" borderId="8" xfId="9" applyFont="1" applyFill="1" applyBorder="1" applyAlignment="1">
      <alignment horizontal="center" vertical="center" wrapText="1"/>
    </xf>
    <xf numFmtId="0" fontId="3" fillId="0" borderId="1" xfId="9" applyFont="1" applyFill="1" applyBorder="1" applyAlignment="1">
      <alignment horizontal="center" vertical="center" wrapText="1"/>
    </xf>
    <xf numFmtId="0" fontId="3" fillId="0" borderId="2" xfId="9" applyFont="1" applyFill="1" applyBorder="1" applyAlignment="1">
      <alignment horizontal="center" vertical="center" wrapText="1"/>
    </xf>
    <xf numFmtId="0" fontId="3" fillId="0" borderId="1" xfId="9" applyFont="1" applyFill="1" applyBorder="1" applyAlignment="1">
      <alignment horizontal="center" vertical="center" textRotation="90" wrapText="1"/>
    </xf>
    <xf numFmtId="0" fontId="3" fillId="0" borderId="9" xfId="9" applyFont="1" applyFill="1" applyBorder="1" applyAlignment="1">
      <alignment horizontal="center" vertical="center" textRotation="90" wrapText="1"/>
    </xf>
    <xf numFmtId="0" fontId="3" fillId="0" borderId="2" xfId="9" applyFont="1" applyFill="1" applyBorder="1" applyAlignment="1">
      <alignment horizontal="center" vertical="center" textRotation="90" wrapText="1"/>
    </xf>
    <xf numFmtId="0" fontId="3" fillId="0" borderId="14" xfId="9" applyFont="1" applyFill="1" applyBorder="1" applyAlignment="1">
      <alignment horizontal="center" vertical="center" wrapText="1"/>
    </xf>
    <xf numFmtId="0" fontId="3" fillId="0" borderId="13" xfId="9" applyFont="1" applyFill="1" applyBorder="1" applyAlignment="1">
      <alignment horizontal="center" vertical="center" wrapText="1"/>
    </xf>
    <xf numFmtId="0" fontId="3" fillId="0" borderId="12" xfId="9" applyFont="1" applyFill="1" applyBorder="1" applyAlignment="1">
      <alignment horizontal="center" vertical="center" wrapText="1"/>
    </xf>
    <xf numFmtId="0" fontId="3" fillId="0" borderId="4" xfId="9" applyFont="1" applyFill="1" applyBorder="1" applyAlignment="1">
      <alignment horizontal="center" vertical="center" wrapText="1"/>
    </xf>
    <xf numFmtId="0" fontId="3" fillId="0" borderId="7" xfId="9" applyFont="1" applyFill="1" applyBorder="1" applyAlignment="1">
      <alignment horizontal="center" vertical="center" wrapText="1"/>
    </xf>
    <xf numFmtId="0" fontId="3" fillId="0" borderId="8" xfId="9" applyFont="1" applyFill="1" applyBorder="1" applyAlignment="1">
      <alignment horizontal="center" vertical="center" wrapText="1"/>
    </xf>
    <xf numFmtId="0" fontId="3" fillId="4" borderId="14"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15"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5" borderId="33" xfId="9" applyFont="1" applyFill="1" applyBorder="1" applyAlignment="1">
      <alignment horizontal="left" vertical="center"/>
    </xf>
    <xf numFmtId="0" fontId="3" fillId="5" borderId="16" xfId="9" applyFont="1" applyFill="1" applyBorder="1" applyAlignment="1">
      <alignment horizontal="left" vertical="center"/>
    </xf>
    <xf numFmtId="2" fontId="4" fillId="0" borderId="1" xfId="9" applyNumberFormat="1" applyFont="1" applyFill="1" applyBorder="1" applyAlignment="1" applyProtection="1">
      <alignment horizontal="center" vertical="center" textRotation="90" wrapText="1"/>
      <protection locked="0"/>
    </xf>
    <xf numFmtId="2" fontId="4" fillId="0" borderId="9" xfId="9" applyNumberFormat="1" applyFont="1" applyFill="1" applyBorder="1" applyAlignment="1" applyProtection="1">
      <alignment horizontal="center" vertical="center" textRotation="90" wrapText="1"/>
      <protection locked="0"/>
    </xf>
    <xf numFmtId="2" fontId="4" fillId="0" borderId="2" xfId="9" applyNumberFormat="1" applyFont="1" applyFill="1" applyBorder="1" applyAlignment="1" applyProtection="1">
      <alignment horizontal="center" vertical="center" textRotation="90" wrapText="1"/>
      <protection locked="0"/>
    </xf>
    <xf numFmtId="0" fontId="4" fillId="6" borderId="1" xfId="9" applyFont="1" applyFill="1" applyBorder="1" applyAlignment="1" applyProtection="1">
      <alignment horizontal="center" vertical="center" textRotation="90" wrapText="1"/>
    </xf>
    <xf numFmtId="0" fontId="4" fillId="6" borderId="9" xfId="9" applyFont="1" applyFill="1" applyBorder="1" applyAlignment="1" applyProtection="1">
      <alignment horizontal="center" vertical="center" textRotation="90" wrapText="1"/>
    </xf>
    <xf numFmtId="0" fontId="4" fillId="6" borderId="2" xfId="9" applyFont="1" applyFill="1" applyBorder="1" applyAlignment="1" applyProtection="1">
      <alignment horizontal="center" vertical="center" textRotation="90" wrapText="1"/>
    </xf>
    <xf numFmtId="0" fontId="3" fillId="4" borderId="14" xfId="9" applyFont="1" applyFill="1" applyBorder="1" applyAlignment="1">
      <alignment horizontal="center" vertical="center"/>
    </xf>
    <xf numFmtId="0" fontId="3" fillId="4" borderId="15" xfId="9" applyFont="1" applyFill="1" applyBorder="1" applyAlignment="1">
      <alignment horizontal="center" vertical="center"/>
    </xf>
    <xf numFmtId="0" fontId="3" fillId="4" borderId="10" xfId="9" applyFont="1" applyFill="1" applyBorder="1" applyAlignment="1">
      <alignment horizontal="center" vertical="center"/>
    </xf>
    <xf numFmtId="0" fontId="3" fillId="4" borderId="11" xfId="9" applyFont="1" applyFill="1" applyBorder="1" applyAlignment="1">
      <alignment horizontal="center" vertical="center"/>
    </xf>
    <xf numFmtId="0" fontId="3" fillId="4" borderId="12" xfId="9" applyFont="1" applyFill="1" applyBorder="1" applyAlignment="1">
      <alignment horizontal="center" vertical="center"/>
    </xf>
    <xf numFmtId="0" fontId="3" fillId="4" borderId="6" xfId="9" applyFont="1" applyFill="1" applyBorder="1" applyAlignment="1">
      <alignment horizontal="center" vertical="center"/>
    </xf>
    <xf numFmtId="164" fontId="4" fillId="4" borderId="12" xfId="9" applyNumberFormat="1" applyFont="1" applyFill="1" applyBorder="1" applyAlignment="1">
      <alignment horizontal="center" vertical="center" wrapText="1"/>
    </xf>
    <xf numFmtId="164" fontId="4" fillId="4" borderId="4" xfId="9" applyNumberFormat="1" applyFont="1" applyFill="1" applyBorder="1" applyAlignment="1">
      <alignment horizontal="center" vertical="center" wrapText="1"/>
    </xf>
    <xf numFmtId="49" fontId="3" fillId="14" borderId="7" xfId="9" applyNumberFormat="1" applyFont="1" applyFill="1" applyBorder="1" applyAlignment="1">
      <alignment horizontal="center" vertical="center" wrapText="1"/>
    </xf>
    <xf numFmtId="49" fontId="3" fillId="14" borderId="8" xfId="9" applyNumberFormat="1" applyFont="1" applyFill="1" applyBorder="1" applyAlignment="1">
      <alignment horizontal="center" vertical="center" wrapText="1"/>
    </xf>
    <xf numFmtId="49" fontId="3" fillId="14" borderId="5" xfId="9" applyNumberFormat="1" applyFont="1" applyFill="1" applyBorder="1" applyAlignment="1">
      <alignment horizontal="center" vertical="center" wrapText="1"/>
    </xf>
    <xf numFmtId="0" fontId="3" fillId="5" borderId="23" xfId="9" applyFont="1" applyFill="1" applyBorder="1" applyAlignment="1">
      <alignment horizontal="center" vertical="center" wrapText="1"/>
    </xf>
    <xf numFmtId="0" fontId="3" fillId="5" borderId="24" xfId="9" applyFont="1" applyFill="1" applyBorder="1" applyAlignment="1">
      <alignment horizontal="center" vertical="center" wrapText="1"/>
    </xf>
    <xf numFmtId="0" fontId="3" fillId="5" borderId="25" xfId="9" applyFont="1" applyFill="1" applyBorder="1" applyAlignment="1">
      <alignment horizontal="center" vertical="center" wrapText="1"/>
    </xf>
    <xf numFmtId="0" fontId="3" fillId="5" borderId="26" xfId="9" applyFont="1" applyFill="1" applyBorder="1" applyAlignment="1">
      <alignment horizontal="center" vertical="center" wrapText="1"/>
    </xf>
    <xf numFmtId="0" fontId="3" fillId="5" borderId="27" xfId="9" applyFont="1" applyFill="1" applyBorder="1" applyAlignment="1">
      <alignment horizontal="center" vertical="center" wrapText="1"/>
    </xf>
    <xf numFmtId="0" fontId="3" fillId="5" borderId="28" xfId="9" applyFont="1" applyFill="1" applyBorder="1" applyAlignment="1">
      <alignment horizontal="center" vertical="center" wrapText="1"/>
    </xf>
    <xf numFmtId="15" fontId="3" fillId="4" borderId="26" xfId="9" applyNumberFormat="1" applyFont="1" applyFill="1" applyBorder="1" applyAlignment="1" applyProtection="1">
      <alignment horizontal="center" vertical="center"/>
      <protection locked="0"/>
    </xf>
    <xf numFmtId="15" fontId="3" fillId="4" borderId="27" xfId="9" applyNumberFormat="1" applyFont="1" applyFill="1" applyBorder="1" applyAlignment="1" applyProtection="1">
      <alignment horizontal="center" vertical="center"/>
      <protection locked="0"/>
    </xf>
    <xf numFmtId="0" fontId="3" fillId="4" borderId="27" xfId="9" applyFont="1" applyFill="1" applyBorder="1" applyAlignment="1" applyProtection="1">
      <alignment horizontal="center" vertical="center"/>
      <protection locked="0"/>
    </xf>
    <xf numFmtId="0" fontId="3" fillId="4" borderId="28" xfId="9" applyFont="1" applyFill="1" applyBorder="1" applyAlignment="1" applyProtection="1">
      <alignment horizontal="center" vertical="center"/>
      <protection locked="0"/>
    </xf>
    <xf numFmtId="0" fontId="3" fillId="4" borderId="29" xfId="9" applyFont="1" applyFill="1" applyBorder="1" applyAlignment="1" applyProtection="1">
      <alignment horizontal="center" vertical="center"/>
      <protection locked="0"/>
    </xf>
    <xf numFmtId="0" fontId="3" fillId="4" borderId="30" xfId="9" applyFont="1" applyFill="1" applyBorder="1" applyAlignment="1" applyProtection="1">
      <alignment horizontal="center" vertical="center"/>
      <protection locked="0"/>
    </xf>
    <xf numFmtId="0" fontId="3" fillId="4" borderId="31" xfId="9" applyFont="1" applyFill="1" applyBorder="1" applyAlignment="1" applyProtection="1">
      <alignment horizontal="center" vertical="center"/>
      <protection locked="0"/>
    </xf>
    <xf numFmtId="0" fontId="3" fillId="4" borderId="10" xfId="9" applyFont="1" applyFill="1" applyBorder="1" applyAlignment="1">
      <alignment horizontal="center" vertical="center" wrapText="1"/>
    </xf>
    <xf numFmtId="0" fontId="3" fillId="4" borderId="0" xfId="9" applyFont="1" applyFill="1" applyBorder="1" applyAlignment="1">
      <alignment horizontal="center" vertical="center" wrapText="1"/>
    </xf>
    <xf numFmtId="0" fontId="3" fillId="2" borderId="7" xfId="9" applyFont="1" applyFill="1" applyBorder="1" applyAlignment="1">
      <alignment horizontal="center" vertical="center"/>
    </xf>
    <xf numFmtId="0" fontId="3" fillId="2" borderId="8" xfId="9" applyFont="1" applyFill="1" applyBorder="1" applyAlignment="1">
      <alignment horizontal="center" vertical="center"/>
    </xf>
    <xf numFmtId="2" fontId="4" fillId="4" borderId="1" xfId="9" applyNumberFormat="1" applyFont="1" applyFill="1" applyBorder="1" applyAlignment="1" applyProtection="1">
      <alignment horizontal="center" vertical="center" textRotation="90" wrapText="1"/>
      <protection locked="0"/>
    </xf>
    <xf numFmtId="2" fontId="4" fillId="4" borderId="9" xfId="9" applyNumberFormat="1" applyFont="1" applyFill="1" applyBorder="1" applyAlignment="1" applyProtection="1">
      <alignment horizontal="center" vertical="center" textRotation="90" wrapText="1"/>
      <protection locked="0"/>
    </xf>
    <xf numFmtId="2" fontId="4" fillId="4" borderId="2" xfId="9" applyNumberFormat="1" applyFont="1" applyFill="1" applyBorder="1" applyAlignment="1" applyProtection="1">
      <alignment horizontal="center" vertical="center" textRotation="90" wrapText="1"/>
      <protection locked="0"/>
    </xf>
    <xf numFmtId="0" fontId="4" fillId="0" borderId="14" xfId="9" applyFont="1" applyFill="1" applyBorder="1" applyAlignment="1" applyProtection="1">
      <alignment horizontal="center" vertical="center" wrapText="1"/>
      <protection locked="0"/>
    </xf>
    <xf numFmtId="0" fontId="4" fillId="0" borderId="13" xfId="9" applyFont="1" applyFill="1" applyBorder="1" applyAlignment="1" applyProtection="1">
      <alignment horizontal="center" vertical="center" wrapText="1"/>
      <protection locked="0"/>
    </xf>
    <xf numFmtId="0" fontId="4" fillId="0" borderId="15" xfId="9" applyFont="1" applyFill="1" applyBorder="1" applyAlignment="1" applyProtection="1">
      <alignment horizontal="center" vertical="center" wrapText="1"/>
      <protection locked="0"/>
    </xf>
    <xf numFmtId="0" fontId="4" fillId="0" borderId="10" xfId="9" applyFont="1" applyFill="1" applyBorder="1" applyAlignment="1" applyProtection="1">
      <alignment horizontal="center" vertical="center" wrapText="1"/>
      <protection locked="0"/>
    </xf>
    <xf numFmtId="0" fontId="4" fillId="0" borderId="0" xfId="9" applyFont="1" applyFill="1" applyBorder="1" applyAlignment="1" applyProtection="1">
      <alignment horizontal="center" vertical="center" wrapText="1"/>
      <protection locked="0"/>
    </xf>
    <xf numFmtId="0" fontId="4" fillId="0" borderId="11" xfId="9" applyFont="1" applyFill="1" applyBorder="1" applyAlignment="1" applyProtection="1">
      <alignment horizontal="center" vertical="center" wrapText="1"/>
      <protection locked="0"/>
    </xf>
    <xf numFmtId="0" fontId="4" fillId="0" borderId="12" xfId="9" applyFont="1" applyFill="1" applyBorder="1" applyAlignment="1" applyProtection="1">
      <alignment horizontal="center" vertical="center" wrapText="1"/>
      <protection locked="0"/>
    </xf>
    <xf numFmtId="0" fontId="4" fillId="0" borderId="4" xfId="9" applyFont="1" applyFill="1" applyBorder="1" applyAlignment="1" applyProtection="1">
      <alignment horizontal="center" vertical="center" wrapText="1"/>
      <protection locked="0"/>
    </xf>
    <xf numFmtId="0" fontId="4" fillId="0" borderId="6" xfId="9"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wrapText="1"/>
      <protection locked="0"/>
    </xf>
    <xf numFmtId="0" fontId="4" fillId="0" borderId="9" xfId="9"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textRotation="90" wrapText="1"/>
      <protection locked="0"/>
    </xf>
    <xf numFmtId="0" fontId="4" fillId="0" borderId="9" xfId="9" applyFont="1" applyFill="1" applyBorder="1" applyAlignment="1" applyProtection="1">
      <alignment horizontal="center" vertical="center" textRotation="90" wrapText="1"/>
      <protection locked="0"/>
    </xf>
    <xf numFmtId="0" fontId="4" fillId="0" borderId="2" xfId="9" applyFont="1" applyFill="1" applyBorder="1" applyAlignment="1" applyProtection="1">
      <alignment horizontal="center" vertical="center" textRotation="90" wrapText="1"/>
      <protection locked="0"/>
    </xf>
    <xf numFmtId="0" fontId="4" fillId="0" borderId="8" xfId="9" applyFont="1" applyFill="1" applyBorder="1" applyAlignment="1" applyProtection="1">
      <alignment horizontal="left" vertical="center" wrapText="1"/>
      <protection locked="0"/>
    </xf>
    <xf numFmtId="0" fontId="4" fillId="0" borderId="5" xfId="9" applyFont="1" applyFill="1" applyBorder="1" applyAlignment="1" applyProtection="1">
      <alignment horizontal="left" vertical="center" wrapText="1"/>
      <protection locked="0"/>
    </xf>
    <xf numFmtId="0" fontId="4" fillId="0" borderId="3" xfId="9" applyFont="1" applyFill="1" applyBorder="1" applyAlignment="1" applyProtection="1">
      <alignment horizontal="left" vertical="center" wrapText="1"/>
      <protection locked="0"/>
    </xf>
    <xf numFmtId="0" fontId="4" fillId="0" borderId="3" xfId="9" applyFont="1" applyFill="1" applyBorder="1" applyAlignment="1" applyProtection="1">
      <alignment horizontal="justify" vertical="center" wrapText="1"/>
      <protection locked="0"/>
    </xf>
    <xf numFmtId="0" fontId="20" fillId="6" borderId="1" xfId="9" applyFont="1" applyFill="1" applyBorder="1" applyAlignment="1" applyProtection="1">
      <alignment horizontal="center" vertical="center" textRotation="90" wrapText="1"/>
    </xf>
    <xf numFmtId="0" fontId="20" fillId="6" borderId="9" xfId="9" applyFont="1" applyFill="1" applyBorder="1" applyAlignment="1" applyProtection="1">
      <alignment horizontal="center" vertical="center" textRotation="90" wrapText="1"/>
    </xf>
    <xf numFmtId="0" fontId="20" fillId="6" borderId="2" xfId="9" applyFont="1" applyFill="1" applyBorder="1" applyAlignment="1" applyProtection="1">
      <alignment horizontal="center" vertical="center" textRotation="90" wrapText="1"/>
    </xf>
    <xf numFmtId="0" fontId="3" fillId="4" borderId="12" xfId="9" applyFont="1" applyFill="1" applyBorder="1" applyAlignment="1">
      <alignment horizontal="center" vertical="center" wrapText="1"/>
    </xf>
    <xf numFmtId="0" fontId="3" fillId="4" borderId="4" xfId="9" applyFont="1" applyFill="1" applyBorder="1" applyAlignment="1">
      <alignment horizontal="center" vertical="center" wrapText="1"/>
    </xf>
    <xf numFmtId="0" fontId="3" fillId="4" borderId="6" xfId="9" applyFont="1" applyFill="1" applyBorder="1" applyAlignment="1">
      <alignment horizontal="center" vertical="center" wrapText="1"/>
    </xf>
    <xf numFmtId="2" fontId="4" fillId="4" borderId="3" xfId="9" applyNumberFormat="1" applyFont="1" applyFill="1" applyBorder="1" applyAlignment="1" applyProtection="1">
      <alignment horizontal="center" vertical="center" textRotation="90" wrapText="1"/>
      <protection locked="0"/>
    </xf>
    <xf numFmtId="0" fontId="4" fillId="0" borderId="7" xfId="9" applyFont="1" applyFill="1" applyBorder="1" applyAlignment="1" applyProtection="1">
      <alignment horizontal="justify" vertical="center" wrapText="1"/>
      <protection locked="0"/>
    </xf>
    <xf numFmtId="0" fontId="4" fillId="0" borderId="8" xfId="9" applyFont="1" applyFill="1" applyBorder="1" applyAlignment="1" applyProtection="1">
      <alignment horizontal="justify" vertical="center" wrapText="1"/>
      <protection locked="0"/>
    </xf>
    <xf numFmtId="0" fontId="4" fillId="0" borderId="5" xfId="9" applyFont="1" applyFill="1" applyBorder="1" applyAlignment="1" applyProtection="1">
      <alignment horizontal="justify" vertical="center" wrapText="1"/>
      <protection locked="0"/>
    </xf>
    <xf numFmtId="0" fontId="4" fillId="0" borderId="14" xfId="9" applyFont="1" applyFill="1" applyBorder="1" applyAlignment="1" applyProtection="1">
      <alignment horizontal="justify" vertical="center" wrapText="1"/>
      <protection locked="0"/>
    </xf>
    <xf numFmtId="0" fontId="4" fillId="0" borderId="13" xfId="9" applyFont="1" applyFill="1" applyBorder="1" applyAlignment="1" applyProtection="1">
      <alignment horizontal="justify" vertical="center" wrapText="1"/>
      <protection locked="0"/>
    </xf>
    <xf numFmtId="0" fontId="4" fillId="0" borderId="15" xfId="9" applyFont="1" applyFill="1" applyBorder="1" applyAlignment="1" applyProtection="1">
      <alignment horizontal="justify" vertical="center" wrapText="1"/>
      <protection locked="0"/>
    </xf>
    <xf numFmtId="0" fontId="4" fillId="0" borderId="12" xfId="9" applyFont="1" applyFill="1" applyBorder="1" applyAlignment="1" applyProtection="1">
      <alignment horizontal="justify" vertical="center" wrapText="1"/>
      <protection locked="0"/>
    </xf>
    <xf numFmtId="0" fontId="4" fillId="0" borderId="4" xfId="9" applyFont="1" applyFill="1" applyBorder="1" applyAlignment="1" applyProtection="1">
      <alignment horizontal="justify" vertical="center" wrapText="1"/>
      <protection locked="0"/>
    </xf>
    <xf numFmtId="0" fontId="4" fillId="0" borderId="6" xfId="9" applyFont="1" applyFill="1" applyBorder="1" applyAlignment="1" applyProtection="1">
      <alignment horizontal="justify" vertical="center" wrapText="1"/>
      <protection locked="0"/>
    </xf>
    <xf numFmtId="0" fontId="4" fillId="0" borderId="7" xfId="9" applyFont="1" applyFill="1" applyBorder="1" applyAlignment="1">
      <alignment horizontal="justify" vertical="center" wrapText="1"/>
    </xf>
    <xf numFmtId="0" fontId="4" fillId="0" borderId="8" xfId="9" applyFont="1" applyFill="1" applyBorder="1" applyAlignment="1">
      <alignment horizontal="justify" vertical="center" wrapText="1"/>
    </xf>
    <xf numFmtId="0" fontId="4" fillId="0" borderId="5" xfId="9" applyFont="1" applyFill="1" applyBorder="1" applyAlignment="1">
      <alignment horizontal="justify" vertical="center" wrapText="1"/>
    </xf>
    <xf numFmtId="0" fontId="4" fillId="0" borderId="1" xfId="9" applyFont="1" applyFill="1" applyBorder="1" applyAlignment="1" applyProtection="1">
      <alignment horizontal="center" vertical="center" textRotation="90" wrapText="1"/>
    </xf>
    <xf numFmtId="0" fontId="4" fillId="0" borderId="2" xfId="9" applyFont="1" applyFill="1" applyBorder="1" applyAlignment="1" applyProtection="1">
      <alignment horizontal="center" vertical="center" textRotation="90" wrapText="1"/>
    </xf>
    <xf numFmtId="0" fontId="33" fillId="0" borderId="3" xfId="9" applyFont="1" applyFill="1" applyBorder="1" applyAlignment="1">
      <alignment horizontal="justify" vertical="center" wrapText="1"/>
    </xf>
    <xf numFmtId="0" fontId="4" fillId="0" borderId="9" xfId="9" applyFont="1" applyFill="1" applyBorder="1" applyAlignment="1" applyProtection="1">
      <alignment horizontal="center" vertical="center" textRotation="90" wrapText="1"/>
    </xf>
    <xf numFmtId="0" fontId="4" fillId="0" borderId="14" xfId="9" applyFont="1" applyFill="1" applyBorder="1" applyAlignment="1">
      <alignment horizontal="justify" vertical="center" wrapText="1"/>
    </xf>
    <xf numFmtId="0" fontId="4" fillId="0" borderId="10" xfId="9" applyFont="1" applyFill="1" applyBorder="1" applyAlignment="1">
      <alignment horizontal="justify" vertical="center" wrapText="1"/>
    </xf>
    <xf numFmtId="0" fontId="33" fillId="0" borderId="14" xfId="9" applyFont="1" applyFill="1" applyBorder="1" applyAlignment="1">
      <alignment horizontal="justify" vertical="center" wrapText="1"/>
    </xf>
    <xf numFmtId="0" fontId="33" fillId="0" borderId="13" xfId="9" applyFont="1" applyFill="1" applyBorder="1" applyAlignment="1">
      <alignment horizontal="justify" vertical="center" wrapText="1"/>
    </xf>
    <xf numFmtId="0" fontId="33" fillId="0" borderId="15" xfId="9" applyFont="1" applyFill="1" applyBorder="1" applyAlignment="1">
      <alignment horizontal="justify" vertical="center" wrapText="1"/>
    </xf>
    <xf numFmtId="0" fontId="33" fillId="0" borderId="12" xfId="9" applyFont="1" applyFill="1" applyBorder="1" applyAlignment="1">
      <alignment horizontal="justify" vertical="center" wrapText="1"/>
    </xf>
    <xf numFmtId="0" fontId="33" fillId="0" borderId="4" xfId="9" applyFont="1" applyFill="1" applyBorder="1" applyAlignment="1">
      <alignment horizontal="justify" vertical="center" wrapText="1"/>
    </xf>
    <xf numFmtId="0" fontId="33" fillId="0" borderId="6" xfId="9" applyFont="1" applyFill="1" applyBorder="1" applyAlignment="1">
      <alignment horizontal="justify" vertical="center" wrapText="1"/>
    </xf>
    <xf numFmtId="0" fontId="4" fillId="0" borderId="13" xfId="9" applyFont="1" applyFill="1" applyBorder="1" applyAlignment="1">
      <alignment horizontal="justify" vertical="center" wrapText="1"/>
    </xf>
    <xf numFmtId="0" fontId="4" fillId="0" borderId="15" xfId="9" applyFont="1" applyFill="1" applyBorder="1" applyAlignment="1">
      <alignment horizontal="justify" vertical="center" wrapText="1"/>
    </xf>
    <xf numFmtId="0" fontId="4" fillId="0" borderId="0" xfId="9" applyFont="1" applyFill="1" applyBorder="1" applyAlignment="1">
      <alignment horizontal="justify" vertical="center" wrapText="1"/>
    </xf>
    <xf numFmtId="0" fontId="4" fillId="0" borderId="11" xfId="9" applyFont="1" applyFill="1" applyBorder="1" applyAlignment="1">
      <alignment horizontal="justify" vertical="center" wrapText="1"/>
    </xf>
    <xf numFmtId="0" fontId="4" fillId="0" borderId="3" xfId="9" applyFont="1" applyFill="1" applyBorder="1" applyAlignment="1">
      <alignment horizontal="center" vertical="center" wrapText="1"/>
    </xf>
    <xf numFmtId="0" fontId="4" fillId="0" borderId="3" xfId="9" applyFont="1" applyFill="1" applyBorder="1" applyAlignment="1">
      <alignment horizontal="justify" vertical="center" wrapText="1"/>
    </xf>
    <xf numFmtId="0" fontId="4" fillId="0" borderId="10" xfId="9" applyFont="1" applyBorder="1" applyAlignment="1" applyProtection="1">
      <alignment horizontal="justify" vertical="top" wrapText="1"/>
      <protection locked="0"/>
    </xf>
    <xf numFmtId="0" fontId="4" fillId="0" borderId="0" xfId="9" applyFont="1" applyBorder="1" applyAlignment="1" applyProtection="1">
      <alignment horizontal="justify" vertical="top" wrapText="1"/>
      <protection locked="0"/>
    </xf>
    <xf numFmtId="0" fontId="4" fillId="0" borderId="11" xfId="9" applyFont="1" applyBorder="1" applyAlignment="1" applyProtection="1">
      <alignment horizontal="justify" vertical="top" wrapText="1"/>
      <protection locked="0"/>
    </xf>
    <xf numFmtId="0" fontId="4" fillId="0" borderId="12" xfId="9" applyFont="1" applyBorder="1" applyAlignment="1" applyProtection="1">
      <alignment horizontal="justify" vertical="top" wrapText="1"/>
      <protection locked="0"/>
    </xf>
    <xf numFmtId="0" fontId="4" fillId="0" borderId="4" xfId="9" applyFont="1" applyBorder="1" applyAlignment="1" applyProtection="1">
      <alignment horizontal="justify" vertical="top" wrapText="1"/>
      <protection locked="0"/>
    </xf>
    <xf numFmtId="0" fontId="4" fillId="0" borderId="6" xfId="9" applyFont="1" applyBorder="1" applyAlignment="1" applyProtection="1">
      <alignment horizontal="justify" vertical="top" wrapText="1"/>
      <protection locked="0"/>
    </xf>
    <xf numFmtId="0" fontId="4" fillId="0" borderId="14" xfId="9" applyFont="1" applyFill="1" applyBorder="1" applyAlignment="1" applyProtection="1">
      <alignment horizontal="center" vertical="center"/>
      <protection locked="0"/>
    </xf>
    <xf numFmtId="0" fontId="4" fillId="0" borderId="13" xfId="9" applyFont="1" applyFill="1" applyBorder="1" applyAlignment="1" applyProtection="1">
      <alignment horizontal="center" vertical="center"/>
      <protection locked="0"/>
    </xf>
    <xf numFmtId="0" fontId="4" fillId="0" borderId="15" xfId="9" applyFont="1" applyFill="1" applyBorder="1" applyAlignment="1" applyProtection="1">
      <alignment horizontal="center" vertical="center"/>
      <protection locked="0"/>
    </xf>
    <xf numFmtId="0" fontId="4" fillId="0" borderId="12" xfId="9" applyFont="1" applyFill="1" applyBorder="1" applyAlignment="1" applyProtection="1">
      <alignment horizontal="center" vertical="center"/>
      <protection locked="0"/>
    </xf>
    <xf numFmtId="0" fontId="4" fillId="0" borderId="4" xfId="9" applyFont="1" applyFill="1" applyBorder="1" applyAlignment="1" applyProtection="1">
      <alignment horizontal="center" vertical="center"/>
      <protection locked="0"/>
    </xf>
    <xf numFmtId="0" fontId="4" fillId="0" borderId="6" xfId="9" applyFont="1" applyFill="1" applyBorder="1" applyAlignment="1" applyProtection="1">
      <alignment horizontal="center" vertical="center"/>
      <protection locked="0"/>
    </xf>
    <xf numFmtId="0" fontId="4" fillId="0" borderId="10" xfId="9" applyFont="1" applyFill="1" applyBorder="1" applyAlignment="1" applyProtection="1">
      <alignment horizontal="justify" vertical="center" wrapText="1"/>
      <protection locked="0"/>
    </xf>
    <xf numFmtId="0" fontId="4" fillId="0" borderId="0" xfId="9" applyFont="1" applyFill="1" applyBorder="1" applyAlignment="1" applyProtection="1">
      <alignment horizontal="justify" vertical="center" wrapText="1"/>
      <protection locked="0"/>
    </xf>
    <xf numFmtId="0" fontId="4" fillId="0" borderId="11" xfId="9" applyFont="1" applyFill="1" applyBorder="1" applyAlignment="1" applyProtection="1">
      <alignment horizontal="justify" vertical="center" wrapText="1"/>
      <protection locked="0"/>
    </xf>
    <xf numFmtId="0" fontId="33" fillId="0" borderId="7" xfId="9" applyFont="1" applyFill="1" applyBorder="1" applyAlignment="1" applyProtection="1">
      <alignment horizontal="justify" vertical="center" wrapText="1"/>
      <protection locked="0"/>
    </xf>
    <xf numFmtId="0" fontId="33" fillId="0" borderId="8" xfId="9" applyFont="1" applyFill="1" applyBorder="1" applyAlignment="1" applyProtection="1">
      <alignment horizontal="justify" vertical="center" wrapText="1"/>
      <protection locked="0"/>
    </xf>
    <xf numFmtId="0" fontId="33" fillId="0" borderId="5" xfId="9" applyFont="1" applyFill="1" applyBorder="1" applyAlignment="1" applyProtection="1">
      <alignment horizontal="justify" vertical="center" wrapText="1"/>
      <protection locked="0"/>
    </xf>
    <xf numFmtId="0" fontId="33" fillId="0" borderId="3" xfId="9" applyFont="1" applyFill="1" applyBorder="1" applyAlignment="1" applyProtection="1">
      <alignment horizontal="justify" vertical="center" wrapText="1"/>
      <protection locked="0"/>
    </xf>
    <xf numFmtId="0" fontId="33" fillId="0" borderId="2" xfId="9" applyFont="1" applyFill="1" applyBorder="1" applyAlignment="1" applyProtection="1">
      <alignment horizontal="justify" vertical="center" wrapText="1"/>
      <protection locked="0"/>
    </xf>
    <xf numFmtId="0" fontId="4" fillId="0" borderId="2" xfId="21" applyFont="1" applyFill="1" applyBorder="1" applyAlignment="1">
      <alignment horizontal="center" vertical="center" wrapText="1"/>
    </xf>
    <xf numFmtId="0" fontId="4" fillId="7" borderId="1" xfId="21" applyFont="1" applyFill="1" applyBorder="1" applyAlignment="1" applyProtection="1">
      <alignment horizontal="center" vertical="center" textRotation="90" wrapText="1"/>
    </xf>
    <xf numFmtId="0" fontId="4" fillId="7" borderId="9" xfId="21" applyFont="1" applyFill="1" applyBorder="1" applyAlignment="1" applyProtection="1">
      <alignment horizontal="center" vertical="center" textRotation="90" wrapText="1"/>
    </xf>
    <xf numFmtId="0" fontId="4" fillId="7" borderId="2" xfId="21" applyFont="1" applyFill="1" applyBorder="1" applyAlignment="1" applyProtection="1">
      <alignment horizontal="center" vertical="center" textRotation="90" wrapText="1"/>
    </xf>
    <xf numFmtId="0" fontId="4" fillId="4" borderId="12" xfId="21" applyFont="1" applyFill="1" applyBorder="1" applyAlignment="1">
      <alignment horizontal="center" vertical="center" textRotation="90" wrapText="1"/>
    </xf>
    <xf numFmtId="0" fontId="4" fillId="4" borderId="1" xfId="21" applyFont="1" applyFill="1" applyBorder="1" applyAlignment="1">
      <alignment horizontal="center" vertical="center" wrapText="1"/>
    </xf>
    <xf numFmtId="0" fontId="4" fillId="4" borderId="9" xfId="21" applyFont="1" applyFill="1" applyBorder="1" applyAlignment="1">
      <alignment horizontal="center" vertical="center" wrapText="1"/>
    </xf>
    <xf numFmtId="0" fontId="4" fillId="4" borderId="2" xfId="21" applyFont="1" applyFill="1" applyBorder="1" applyAlignment="1">
      <alignment horizontal="center" vertical="center" wrapText="1"/>
    </xf>
    <xf numFmtId="0" fontId="4" fillId="7" borderId="1" xfId="21" applyFont="1" applyFill="1" applyBorder="1" applyAlignment="1" applyProtection="1">
      <alignment horizontal="center" vertical="center" wrapText="1"/>
    </xf>
    <xf numFmtId="0" fontId="4" fillId="7" borderId="9" xfId="21" applyFont="1" applyFill="1" applyBorder="1" applyAlignment="1" applyProtection="1">
      <alignment horizontal="center" vertical="center" wrapText="1"/>
    </xf>
    <xf numFmtId="0" fontId="4" fillId="7" borderId="2" xfId="21" applyFont="1" applyFill="1" applyBorder="1" applyAlignment="1" applyProtection="1">
      <alignment horizontal="center" vertical="center" wrapText="1"/>
    </xf>
    <xf numFmtId="0" fontId="20" fillId="7" borderId="1" xfId="21" applyFont="1" applyFill="1" applyBorder="1" applyAlignment="1" applyProtection="1">
      <alignment horizontal="center" vertical="center" wrapText="1"/>
    </xf>
    <xf numFmtId="0" fontId="20" fillId="7" borderId="9" xfId="21" applyFont="1" applyFill="1" applyBorder="1" applyAlignment="1" applyProtection="1">
      <alignment horizontal="center" vertical="center" wrapText="1"/>
    </xf>
    <xf numFmtId="0" fontId="20" fillId="7" borderId="2" xfId="21" applyFont="1" applyFill="1" applyBorder="1" applyAlignment="1" applyProtection="1">
      <alignment horizontal="center" vertical="center" wrapText="1"/>
    </xf>
    <xf numFmtId="1" fontId="4" fillId="7" borderId="1" xfId="21" applyNumberFormat="1" applyFont="1" applyFill="1" applyBorder="1" applyAlignment="1">
      <alignment horizontal="center" vertical="center" wrapText="1"/>
    </xf>
    <xf numFmtId="1" fontId="4" fillId="7" borderId="9" xfId="21" applyNumberFormat="1" applyFont="1" applyFill="1" applyBorder="1" applyAlignment="1">
      <alignment horizontal="center" vertical="center" wrapText="1"/>
    </xf>
    <xf numFmtId="1" fontId="4" fillId="7" borderId="2" xfId="21" applyNumberFormat="1" applyFont="1" applyFill="1" applyBorder="1" applyAlignment="1">
      <alignment horizontal="center" vertical="center" wrapText="1"/>
    </xf>
    <xf numFmtId="0" fontId="4" fillId="4" borderId="14" xfId="21" applyFont="1" applyFill="1" applyBorder="1" applyAlignment="1">
      <alignment horizontal="justify" vertical="center" wrapText="1"/>
    </xf>
    <xf numFmtId="0" fontId="4" fillId="4" borderId="13" xfId="21" applyFont="1" applyFill="1" applyBorder="1" applyAlignment="1">
      <alignment horizontal="justify" vertical="center" wrapText="1"/>
    </xf>
    <xf numFmtId="0" fontId="4" fillId="4" borderId="15" xfId="21" applyFont="1" applyFill="1" applyBorder="1" applyAlignment="1">
      <alignment horizontal="justify" vertical="center" wrapText="1"/>
    </xf>
    <xf numFmtId="0" fontId="4" fillId="4" borderId="10" xfId="21" applyFont="1" applyFill="1" applyBorder="1" applyAlignment="1">
      <alignment horizontal="justify" vertical="center" wrapText="1"/>
    </xf>
    <xf numFmtId="0" fontId="4" fillId="4" borderId="0" xfId="21" applyFont="1" applyFill="1" applyBorder="1" applyAlignment="1">
      <alignment horizontal="justify" vertical="center" wrapText="1"/>
    </xf>
    <xf numFmtId="0" fontId="4" fillId="4" borderId="11" xfId="21" applyFont="1" applyFill="1" applyBorder="1" applyAlignment="1">
      <alignment horizontal="justify" vertical="center" wrapText="1"/>
    </xf>
    <xf numFmtId="0" fontId="4" fillId="4" borderId="12" xfId="21" applyFont="1" applyFill="1" applyBorder="1" applyAlignment="1">
      <alignment horizontal="justify" vertical="center" wrapText="1"/>
    </xf>
    <xf numFmtId="0" fontId="4" fillId="4" borderId="4" xfId="21" applyFont="1" applyFill="1" applyBorder="1" applyAlignment="1">
      <alignment horizontal="justify" vertical="center" wrapText="1"/>
    </xf>
    <xf numFmtId="0" fontId="4" fillId="4" borderId="6" xfId="21" applyFont="1" applyFill="1" applyBorder="1" applyAlignment="1">
      <alignment horizontal="justify" vertical="center" wrapText="1"/>
    </xf>
    <xf numFmtId="0" fontId="4" fillId="0" borderId="1" xfId="21" applyFont="1" applyFill="1" applyBorder="1" applyAlignment="1" applyProtection="1">
      <alignment horizontal="justify" vertical="center" wrapText="1"/>
      <protection locked="0"/>
    </xf>
    <xf numFmtId="0" fontId="4" fillId="0" borderId="9" xfId="21" applyFont="1" applyFill="1" applyBorder="1" applyAlignment="1" applyProtection="1">
      <alignment horizontal="justify" vertical="center" wrapText="1"/>
      <protection locked="0"/>
    </xf>
    <xf numFmtId="0" fontId="4" fillId="0" borderId="2" xfId="21" applyFont="1" applyFill="1" applyBorder="1" applyAlignment="1" applyProtection="1">
      <alignment horizontal="justify" vertical="center" wrapText="1"/>
      <protection locked="0"/>
    </xf>
    <xf numFmtId="0" fontId="4" fillId="0" borderId="14" xfId="21" applyFont="1" applyFill="1" applyBorder="1" applyAlignment="1" applyProtection="1">
      <alignment horizontal="justify" vertical="center" wrapText="1"/>
      <protection locked="0"/>
    </xf>
    <xf numFmtId="0" fontId="4" fillId="0" borderId="13" xfId="21" applyFont="1" applyFill="1" applyBorder="1" applyAlignment="1" applyProtection="1">
      <alignment horizontal="justify" vertical="center" wrapText="1"/>
      <protection locked="0"/>
    </xf>
    <xf numFmtId="0" fontId="4" fillId="0" borderId="15" xfId="21" applyFont="1" applyFill="1" applyBorder="1" applyAlignment="1" applyProtection="1">
      <alignment horizontal="justify" vertical="center" wrapText="1"/>
      <protection locked="0"/>
    </xf>
    <xf numFmtId="0" fontId="4" fillId="0" borderId="10" xfId="21" applyFont="1" applyFill="1" applyBorder="1" applyAlignment="1" applyProtection="1">
      <alignment horizontal="justify" vertical="center" wrapText="1"/>
      <protection locked="0"/>
    </xf>
    <xf numFmtId="0" fontId="4" fillId="0" borderId="0" xfId="21" applyFont="1" applyFill="1" applyBorder="1" applyAlignment="1" applyProtection="1">
      <alignment horizontal="justify" vertical="center" wrapText="1"/>
      <protection locked="0"/>
    </xf>
    <xf numFmtId="0" fontId="4" fillId="0" borderId="11" xfId="21" applyFont="1" applyFill="1" applyBorder="1" applyAlignment="1" applyProtection="1">
      <alignment horizontal="justify" vertical="center" wrapText="1"/>
      <protection locked="0"/>
    </xf>
    <xf numFmtId="0" fontId="4" fillId="0" borderId="12" xfId="21" applyFont="1" applyFill="1" applyBorder="1" applyAlignment="1" applyProtection="1">
      <alignment horizontal="justify" vertical="center" wrapText="1"/>
      <protection locked="0"/>
    </xf>
    <xf numFmtId="0" fontId="4" fillId="0" borderId="4" xfId="21" applyFont="1" applyFill="1" applyBorder="1" applyAlignment="1" applyProtection="1">
      <alignment horizontal="justify" vertical="center" wrapText="1"/>
      <protection locked="0"/>
    </xf>
    <xf numFmtId="0" fontId="4" fillId="0" borderId="6" xfId="21" applyFont="1" applyFill="1" applyBorder="1" applyAlignment="1" applyProtection="1">
      <alignment horizontal="justify" vertical="center" wrapText="1"/>
      <protection locked="0"/>
    </xf>
    <xf numFmtId="0" fontId="4" fillId="0" borderId="10" xfId="21" applyFont="1" applyBorder="1" applyAlignment="1" applyProtection="1">
      <alignment horizontal="center" vertical="top" wrapText="1"/>
      <protection locked="0"/>
    </xf>
    <xf numFmtId="0" fontId="4" fillId="6" borderId="3" xfId="21" applyFont="1" applyFill="1" applyBorder="1" applyAlignment="1" applyProtection="1">
      <alignment horizontal="center" vertical="center" textRotation="90" wrapText="1"/>
    </xf>
    <xf numFmtId="0" fontId="4" fillId="0" borderId="3" xfId="21" applyFont="1" applyFill="1" applyBorder="1" applyAlignment="1" applyProtection="1">
      <alignment horizontal="justify" vertical="center" wrapText="1"/>
      <protection locked="0"/>
    </xf>
    <xf numFmtId="0" fontId="4" fillId="4" borderId="22" xfId="21" applyFont="1" applyFill="1" applyBorder="1" applyAlignment="1" applyProtection="1">
      <alignment horizontal="center" vertical="center" wrapText="1"/>
      <protection locked="0"/>
    </xf>
    <xf numFmtId="0" fontId="4" fillId="4" borderId="20" xfId="21" applyFont="1" applyFill="1" applyBorder="1" applyAlignment="1" applyProtection="1">
      <alignment horizontal="center" vertical="center" wrapText="1"/>
      <protection locked="0"/>
    </xf>
    <xf numFmtId="0" fontId="4" fillId="4" borderId="21" xfId="21" applyFont="1" applyFill="1" applyBorder="1" applyAlignment="1" applyProtection="1">
      <alignment horizontal="center" vertical="center" wrapText="1"/>
      <protection locked="0"/>
    </xf>
    <xf numFmtId="0" fontId="3" fillId="0" borderId="3" xfId="21" applyFont="1" applyFill="1" applyBorder="1" applyAlignment="1">
      <alignment horizontal="left" vertical="center" wrapText="1"/>
    </xf>
    <xf numFmtId="0" fontId="4" fillId="0" borderId="7" xfId="9" applyFont="1" applyFill="1" applyBorder="1" applyAlignment="1" applyProtection="1">
      <alignment horizontal="left" vertical="center" wrapText="1"/>
      <protection locked="0"/>
    </xf>
    <xf numFmtId="0" fontId="10" fillId="0" borderId="12" xfId="21" applyFont="1" applyBorder="1" applyAlignment="1">
      <alignment horizontal="left" vertical="top" wrapText="1"/>
    </xf>
    <xf numFmtId="0" fontId="10" fillId="0" borderId="4" xfId="21" applyFont="1" applyBorder="1" applyAlignment="1">
      <alignment horizontal="left" vertical="top" wrapText="1"/>
    </xf>
    <xf numFmtId="0" fontId="10" fillId="0" borderId="6" xfId="21" applyFont="1" applyBorder="1" applyAlignment="1">
      <alignment horizontal="left" vertical="top" wrapText="1"/>
    </xf>
    <xf numFmtId="0" fontId="4" fillId="4" borderId="7" xfId="21" applyFont="1" applyFill="1" applyBorder="1" applyAlignment="1" applyProtection="1">
      <alignment horizontal="center" vertical="center" wrapText="1"/>
      <protection locked="0"/>
    </xf>
    <xf numFmtId="0" fontId="4" fillId="4" borderId="8" xfId="21" applyFont="1" applyFill="1" applyBorder="1" applyAlignment="1" applyProtection="1">
      <alignment horizontal="center" vertical="center" wrapText="1"/>
      <protection locked="0"/>
    </xf>
    <xf numFmtId="0" fontId="4" fillId="4" borderId="5" xfId="21" applyFont="1" applyFill="1" applyBorder="1" applyAlignment="1" applyProtection="1">
      <alignment horizontal="center" vertical="center" wrapText="1"/>
      <protection locked="0"/>
    </xf>
    <xf numFmtId="0" fontId="4" fillId="4" borderId="3" xfId="21" applyFont="1" applyFill="1" applyBorder="1" applyAlignment="1" applyProtection="1">
      <alignment horizontal="center" vertical="center" wrapText="1"/>
      <protection locked="0"/>
    </xf>
    <xf numFmtId="0" fontId="4" fillId="0" borderId="1" xfId="21" applyFont="1" applyFill="1" applyBorder="1" applyAlignment="1" applyProtection="1">
      <alignment vertical="center" wrapText="1"/>
      <protection locked="0"/>
    </xf>
    <xf numFmtId="0" fontId="4" fillId="0" borderId="2" xfId="21" applyFont="1" applyFill="1" applyBorder="1" applyAlignment="1" applyProtection="1">
      <alignment vertical="center" wrapText="1"/>
      <protection locked="0"/>
    </xf>
    <xf numFmtId="0" fontId="4" fillId="0" borderId="9" xfId="21" applyFont="1" applyFill="1" applyBorder="1" applyAlignment="1" applyProtection="1">
      <alignment vertical="center" wrapText="1"/>
      <protection locked="0"/>
    </xf>
    <xf numFmtId="0" fontId="4" fillId="4" borderId="14" xfId="21" applyFont="1" applyFill="1" applyBorder="1" applyAlignment="1" applyProtection="1">
      <alignment horizontal="center" vertical="center" wrapText="1"/>
      <protection locked="0"/>
    </xf>
    <xf numFmtId="0" fontId="4" fillId="4" borderId="13" xfId="21" applyFont="1" applyFill="1" applyBorder="1" applyAlignment="1" applyProtection="1">
      <alignment horizontal="center" vertical="center" wrapText="1"/>
      <protection locked="0"/>
    </xf>
    <xf numFmtId="0" fontId="4" fillId="4" borderId="15" xfId="21" applyFont="1" applyFill="1" applyBorder="1" applyAlignment="1" applyProtection="1">
      <alignment horizontal="center" vertical="center" wrapText="1"/>
      <protection locked="0"/>
    </xf>
    <xf numFmtId="0" fontId="4" fillId="4" borderId="10" xfId="21" applyFont="1" applyFill="1" applyBorder="1" applyAlignment="1" applyProtection="1">
      <alignment horizontal="center" vertical="center" wrapText="1"/>
      <protection locked="0"/>
    </xf>
    <xf numFmtId="0" fontId="4" fillId="4" borderId="12" xfId="21" applyFont="1" applyFill="1" applyBorder="1" applyAlignment="1" applyProtection="1">
      <alignment horizontal="center" vertical="center" wrapText="1"/>
      <protection locked="0"/>
    </xf>
    <xf numFmtId="0" fontId="4" fillId="4" borderId="7" xfId="21" applyFont="1" applyFill="1" applyBorder="1" applyAlignment="1">
      <alignment horizontal="justify" vertical="center" wrapText="1"/>
    </xf>
    <xf numFmtId="0" fontId="4" fillId="4" borderId="8" xfId="21" applyFont="1" applyFill="1" applyBorder="1" applyAlignment="1">
      <alignment horizontal="justify" vertical="center" wrapText="1"/>
    </xf>
    <xf numFmtId="0" fontId="4" fillId="4" borderId="5" xfId="21" applyFont="1" applyFill="1" applyBorder="1" applyAlignment="1">
      <alignment horizontal="justify" vertical="center" wrapText="1"/>
    </xf>
    <xf numFmtId="0" fontId="4" fillId="0" borderId="44" xfId="21" applyFont="1" applyFill="1" applyBorder="1" applyAlignment="1" applyProtection="1">
      <alignment horizontal="center" vertical="center" wrapText="1"/>
      <protection locked="0"/>
    </xf>
    <xf numFmtId="0" fontId="4" fillId="0" borderId="45" xfId="21" applyFont="1" applyFill="1" applyBorder="1" applyAlignment="1" applyProtection="1">
      <alignment horizontal="center" vertical="center" wrapText="1"/>
      <protection locked="0"/>
    </xf>
    <xf numFmtId="0" fontId="4" fillId="0" borderId="46" xfId="21" applyFont="1" applyFill="1" applyBorder="1" applyAlignment="1" applyProtection="1">
      <alignment horizontal="center" vertical="center" wrapText="1"/>
      <protection locked="0"/>
    </xf>
    <xf numFmtId="0" fontId="4" fillId="0" borderId="47" xfId="21" applyFont="1" applyFill="1" applyBorder="1" applyAlignment="1" applyProtection="1">
      <alignment horizontal="center" vertical="center" wrapText="1"/>
      <protection locked="0"/>
    </xf>
    <xf numFmtId="0" fontId="4" fillId="4" borderId="7" xfId="14" applyFont="1" applyFill="1" applyBorder="1" applyAlignment="1">
      <alignment horizontal="justify" vertical="center" wrapText="1"/>
    </xf>
    <xf numFmtId="0" fontId="4" fillId="4" borderId="8" xfId="14" applyFont="1" applyFill="1" applyBorder="1" applyAlignment="1">
      <alignment horizontal="justify" vertical="center" wrapText="1"/>
    </xf>
    <xf numFmtId="0" fontId="4" fillId="4" borderId="5" xfId="14" applyFont="1" applyFill="1" applyBorder="1" applyAlignment="1">
      <alignment horizontal="justify" vertical="center" wrapText="1"/>
    </xf>
    <xf numFmtId="0" fontId="4" fillId="4" borderId="7" xfId="21" applyFont="1" applyFill="1" applyBorder="1" applyAlignment="1" applyProtection="1">
      <alignment horizontal="left" vertical="center" wrapText="1"/>
      <protection locked="0"/>
    </xf>
    <xf numFmtId="0" fontId="4" fillId="4" borderId="8" xfId="21" applyFont="1" applyFill="1" applyBorder="1" applyAlignment="1" applyProtection="1">
      <alignment horizontal="left" vertical="center" wrapText="1"/>
      <protection locked="0"/>
    </xf>
    <xf numFmtId="0" fontId="4" fillId="4" borderId="5" xfId="21" applyFont="1" applyFill="1" applyBorder="1" applyAlignment="1" applyProtection="1">
      <alignment horizontal="left" vertical="center" wrapText="1"/>
      <protection locked="0"/>
    </xf>
    <xf numFmtId="0" fontId="20" fillId="6" borderId="3" xfId="21" applyFont="1" applyFill="1" applyBorder="1" applyAlignment="1" applyProtection="1">
      <alignment horizontal="center" vertical="center" textRotation="90" wrapText="1"/>
    </xf>
    <xf numFmtId="1" fontId="4" fillId="7" borderId="3" xfId="21" applyNumberFormat="1" applyFont="1" applyFill="1" applyBorder="1" applyAlignment="1">
      <alignment horizontal="center" vertical="center" wrapText="1"/>
    </xf>
    <xf numFmtId="0" fontId="4" fillId="7" borderId="3" xfId="21" applyFont="1" applyFill="1" applyBorder="1" applyAlignment="1" applyProtection="1">
      <alignment horizontal="center" vertical="center" wrapText="1"/>
    </xf>
    <xf numFmtId="0" fontId="7" fillId="0" borderId="3" xfId="21" applyFont="1" applyBorder="1" applyAlignment="1" applyProtection="1">
      <alignment horizontal="left" vertical="center" wrapText="1"/>
      <protection locked="0"/>
    </xf>
    <xf numFmtId="0" fontId="4" fillId="0" borderId="3" xfId="21" applyFont="1" applyFill="1" applyBorder="1" applyAlignment="1" applyProtection="1">
      <alignment horizontal="left" vertical="center"/>
      <protection locked="0"/>
    </xf>
    <xf numFmtId="0" fontId="4" fillId="0" borderId="3" xfId="21" applyFont="1" applyFill="1" applyBorder="1" applyAlignment="1">
      <alignment horizontal="left" vertical="center" wrapText="1"/>
    </xf>
    <xf numFmtId="0" fontId="20" fillId="7" borderId="3" xfId="21" applyFont="1" applyFill="1" applyBorder="1" applyAlignment="1" applyProtection="1">
      <alignment horizontal="center" vertical="center" wrapText="1"/>
    </xf>
    <xf numFmtId="0" fontId="4" fillId="4" borderId="3" xfId="21" applyFont="1" applyFill="1" applyBorder="1" applyAlignment="1" applyProtection="1">
      <alignment horizontal="center" vertical="center" wrapText="1"/>
    </xf>
    <xf numFmtId="49" fontId="3" fillId="0" borderId="3" xfId="21" applyNumberFormat="1" applyFont="1" applyFill="1" applyBorder="1" applyAlignment="1">
      <alignment horizontal="center" vertical="center" wrapText="1"/>
    </xf>
    <xf numFmtId="0" fontId="3" fillId="5" borderId="3" xfId="21" applyFont="1" applyFill="1" applyBorder="1" applyAlignment="1">
      <alignment horizontal="left" vertical="center" wrapText="1" indent="1"/>
    </xf>
    <xf numFmtId="0" fontId="3" fillId="5" borderId="3" xfId="21" applyFont="1" applyFill="1" applyBorder="1" applyAlignment="1">
      <alignment horizontal="left" vertical="center" indent="1"/>
    </xf>
    <xf numFmtId="0" fontId="3" fillId="5" borderId="3" xfId="21" applyFont="1" applyFill="1" applyBorder="1" applyAlignment="1">
      <alignment horizontal="left" vertical="center"/>
    </xf>
    <xf numFmtId="0" fontId="3" fillId="2" borderId="3" xfId="21" applyFont="1" applyFill="1" applyBorder="1" applyAlignment="1">
      <alignment horizontal="center" vertical="center"/>
    </xf>
    <xf numFmtId="49" fontId="3" fillId="14" borderId="3" xfId="21" applyNumberFormat="1" applyFont="1" applyFill="1" applyBorder="1" applyAlignment="1">
      <alignment horizontal="center" vertical="center" wrapText="1"/>
    </xf>
    <xf numFmtId="0" fontId="3" fillId="3" borderId="3" xfId="21" applyFont="1" applyFill="1" applyBorder="1" applyAlignment="1">
      <alignment horizontal="center" vertical="center" wrapText="1"/>
    </xf>
    <xf numFmtId="0" fontId="4" fillId="4" borderId="3" xfId="21" applyFont="1" applyFill="1" applyBorder="1" applyAlignment="1" applyProtection="1">
      <alignment horizontal="center" vertical="center" textRotation="90" wrapText="1"/>
      <protection locked="0"/>
    </xf>
    <xf numFmtId="0" fontId="4" fillId="4" borderId="3" xfId="21" applyFont="1" applyFill="1" applyBorder="1" applyAlignment="1" applyProtection="1">
      <alignment horizontal="left" vertical="center" wrapText="1"/>
      <protection locked="0"/>
    </xf>
    <xf numFmtId="0" fontId="3" fillId="0" borderId="3" xfId="21" applyFont="1" applyFill="1" applyBorder="1" applyAlignment="1">
      <alignment horizontal="center" vertical="center"/>
    </xf>
    <xf numFmtId="0" fontId="4" fillId="4" borderId="3" xfId="9" applyFont="1" applyFill="1" applyBorder="1" applyAlignment="1">
      <alignment horizontal="left" vertical="center" wrapText="1"/>
    </xf>
    <xf numFmtId="0" fontId="4" fillId="0" borderId="3" xfId="18" applyFont="1" applyFill="1" applyBorder="1" applyAlignment="1" applyProtection="1">
      <alignment horizontal="justify" vertical="center" wrapText="1"/>
      <protection locked="0"/>
    </xf>
    <xf numFmtId="0" fontId="4" fillId="4" borderId="3" xfId="9" applyFont="1" applyFill="1" applyBorder="1" applyAlignment="1">
      <alignment horizontal="center" vertical="center" wrapText="1"/>
    </xf>
    <xf numFmtId="0" fontId="4" fillId="4" borderId="3" xfId="9" applyFont="1" applyFill="1" applyBorder="1" applyAlignment="1">
      <alignment horizontal="center" vertical="center" textRotation="90" wrapText="1"/>
    </xf>
    <xf numFmtId="0" fontId="20" fillId="4" borderId="3" xfId="18" applyNumberFormat="1" applyFont="1" applyFill="1" applyBorder="1" applyAlignment="1">
      <alignment horizontal="left" vertical="center" wrapText="1"/>
    </xf>
    <xf numFmtId="0" fontId="20" fillId="0" borderId="3" xfId="18" applyNumberFormat="1" applyFont="1" applyFill="1" applyBorder="1" applyAlignment="1">
      <alignment horizontal="left" vertical="center" wrapText="1"/>
    </xf>
    <xf numFmtId="0" fontId="4" fillId="0" borderId="3" xfId="18" applyFont="1" applyFill="1" applyBorder="1" applyAlignment="1" applyProtection="1">
      <alignment horizontal="center" vertical="center" wrapText="1"/>
      <protection locked="0"/>
    </xf>
    <xf numFmtId="0" fontId="4" fillId="4" borderId="3" xfId="18" applyFont="1" applyFill="1" applyBorder="1" applyAlignment="1" applyProtection="1">
      <alignment horizontal="center" vertical="center" textRotation="90" wrapText="1"/>
      <protection locked="0"/>
    </xf>
    <xf numFmtId="0" fontId="9" fillId="0" borderId="3" xfId="18" applyFont="1" applyFill="1" applyBorder="1" applyAlignment="1" applyProtection="1">
      <alignment horizontal="justify" vertical="center" wrapText="1"/>
      <protection locked="0"/>
    </xf>
    <xf numFmtId="0" fontId="20" fillId="4" borderId="3" xfId="14" applyNumberFormat="1" applyFont="1" applyFill="1" applyBorder="1" applyAlignment="1">
      <alignment horizontal="justify" vertical="center" wrapText="1"/>
    </xf>
    <xf numFmtId="0" fontId="20" fillId="4" borderId="3" xfId="14" applyNumberFormat="1" applyFont="1" applyFill="1" applyBorder="1" applyAlignment="1">
      <alignment horizontal="left" vertical="center" wrapText="1"/>
    </xf>
    <xf numFmtId="0" fontId="10" fillId="0" borderId="3" xfId="9" applyFont="1" applyBorder="1" applyAlignment="1">
      <alignment horizontal="left" vertical="top" wrapText="1"/>
    </xf>
    <xf numFmtId="0" fontId="20" fillId="4" borderId="1" xfId="9" applyFont="1" applyFill="1" applyBorder="1" applyAlignment="1" applyProtection="1">
      <alignment horizontal="center" vertical="center" textRotation="90" wrapText="1"/>
    </xf>
    <xf numFmtId="0" fontId="20" fillId="4" borderId="9" xfId="9" applyFont="1" applyFill="1" applyBorder="1" applyAlignment="1" applyProtection="1">
      <alignment horizontal="center" vertical="center" textRotation="90" wrapText="1"/>
    </xf>
    <xf numFmtId="0" fontId="20" fillId="4" borderId="2" xfId="9" applyFont="1" applyFill="1" applyBorder="1" applyAlignment="1" applyProtection="1">
      <alignment horizontal="center" vertical="center" textRotation="90" wrapText="1"/>
    </xf>
    <xf numFmtId="0" fontId="4" fillId="4" borderId="1" xfId="9" applyFont="1" applyFill="1" applyBorder="1" applyAlignment="1" applyProtection="1">
      <alignment horizontal="center" vertical="center" textRotation="90" wrapText="1"/>
    </xf>
    <xf numFmtId="0" fontId="4" fillId="4" borderId="9" xfId="9" applyFont="1" applyFill="1" applyBorder="1" applyAlignment="1" applyProtection="1">
      <alignment horizontal="center" vertical="center" textRotation="90" wrapText="1"/>
    </xf>
    <xf numFmtId="0" fontId="4" fillId="4" borderId="2" xfId="9" applyFont="1" applyFill="1" applyBorder="1" applyAlignment="1" applyProtection="1">
      <alignment horizontal="center" vertical="center" textRotation="90" wrapText="1"/>
    </xf>
    <xf numFmtId="0" fontId="4" fillId="4" borderId="1" xfId="9" applyFont="1" applyFill="1" applyBorder="1" applyAlignment="1" applyProtection="1">
      <alignment horizontal="center" vertical="center" textRotation="90" wrapText="1"/>
      <protection locked="0"/>
    </xf>
    <xf numFmtId="0" fontId="4" fillId="4" borderId="9" xfId="9" applyFont="1" applyFill="1" applyBorder="1" applyAlignment="1" applyProtection="1">
      <alignment horizontal="center" vertical="center" textRotation="90" wrapText="1"/>
      <protection locked="0"/>
    </xf>
    <xf numFmtId="0" fontId="4" fillId="4" borderId="2" xfId="9" applyFont="1" applyFill="1" applyBorder="1" applyAlignment="1" applyProtection="1">
      <alignment horizontal="center" vertical="center" textRotation="90" wrapText="1"/>
      <protection locked="0"/>
    </xf>
    <xf numFmtId="0" fontId="4" fillId="4" borderId="14" xfId="9" applyFont="1" applyFill="1" applyBorder="1" applyAlignment="1" applyProtection="1">
      <alignment horizontal="center" vertical="center" wrapText="1"/>
      <protection locked="0"/>
    </xf>
    <xf numFmtId="0" fontId="4" fillId="4" borderId="13" xfId="9" applyFont="1" applyFill="1" applyBorder="1" applyAlignment="1" applyProtection="1">
      <alignment horizontal="center" vertical="center" wrapText="1"/>
      <protection locked="0"/>
    </xf>
    <xf numFmtId="0" fontId="4" fillId="4" borderId="15" xfId="9" applyFont="1" applyFill="1" applyBorder="1" applyAlignment="1" applyProtection="1">
      <alignment horizontal="center" vertical="center" wrapText="1"/>
      <protection locked="0"/>
    </xf>
    <xf numFmtId="0" fontId="4" fillId="4" borderId="10" xfId="9" applyFont="1" applyFill="1" applyBorder="1" applyAlignment="1" applyProtection="1">
      <alignment horizontal="center" vertical="center" wrapText="1"/>
      <protection locked="0"/>
    </xf>
    <xf numFmtId="0" fontId="4" fillId="4" borderId="12" xfId="9" applyFont="1" applyFill="1" applyBorder="1" applyAlignment="1" applyProtection="1">
      <alignment horizontal="center" vertical="center" wrapText="1"/>
      <protection locked="0"/>
    </xf>
    <xf numFmtId="0" fontId="4" fillId="4" borderId="1" xfId="14" applyFont="1" applyFill="1" applyBorder="1" applyAlignment="1" applyProtection="1">
      <alignment horizontal="center" vertical="center" wrapText="1"/>
      <protection locked="0"/>
    </xf>
    <xf numFmtId="0" fontId="4" fillId="4" borderId="9" xfId="14" applyFont="1" applyFill="1" applyBorder="1" applyAlignment="1" applyProtection="1">
      <alignment horizontal="center" vertical="center" wrapText="1"/>
      <protection locked="0"/>
    </xf>
    <xf numFmtId="0" fontId="4" fillId="4" borderId="2" xfId="14" applyFont="1" applyFill="1" applyBorder="1" applyAlignment="1" applyProtection="1">
      <alignment horizontal="center" vertical="center" wrapText="1"/>
      <protection locked="0"/>
    </xf>
    <xf numFmtId="0" fontId="4" fillId="4" borderId="1" xfId="9" applyFont="1" applyFill="1" applyBorder="1" applyAlignment="1" applyProtection="1">
      <alignment horizontal="center" vertical="center" textRotation="90"/>
      <protection locked="0"/>
    </xf>
    <xf numFmtId="0" fontId="4" fillId="4" borderId="9" xfId="9" applyFont="1" applyFill="1" applyBorder="1" applyAlignment="1" applyProtection="1">
      <alignment horizontal="center" vertical="center" textRotation="90"/>
      <protection locked="0"/>
    </xf>
    <xf numFmtId="0" fontId="4" fillId="4" borderId="2" xfId="9" applyFont="1" applyFill="1" applyBorder="1" applyAlignment="1" applyProtection="1">
      <alignment horizontal="center" vertical="center" textRotation="90"/>
      <protection locked="0"/>
    </xf>
    <xf numFmtId="0" fontId="4" fillId="4" borderId="7" xfId="9" applyFont="1" applyFill="1" applyBorder="1" applyAlignment="1" applyProtection="1">
      <alignment horizontal="left" vertical="center" wrapText="1"/>
      <protection locked="0"/>
    </xf>
    <xf numFmtId="0" fontId="4" fillId="4" borderId="8" xfId="9" applyFont="1" applyFill="1" applyBorder="1" applyAlignment="1" applyProtection="1">
      <alignment horizontal="left" vertical="center" wrapText="1"/>
      <protection locked="0"/>
    </xf>
    <xf numFmtId="0" fontId="4" fillId="4" borderId="5" xfId="9" applyFont="1" applyFill="1" applyBorder="1" applyAlignment="1" applyProtection="1">
      <alignment horizontal="left" vertical="center" wrapText="1"/>
      <protection locked="0"/>
    </xf>
    <xf numFmtId="0" fontId="4" fillId="4" borderId="3" xfId="9" applyFont="1" applyFill="1" applyBorder="1" applyAlignment="1" applyProtection="1">
      <alignment horizontal="justify" vertical="center" wrapText="1"/>
      <protection locked="0"/>
    </xf>
    <xf numFmtId="0" fontId="4" fillId="4" borderId="3" xfId="14" applyFont="1" applyFill="1" applyBorder="1" applyAlignment="1" applyProtection="1">
      <alignment horizontal="left" vertical="center" wrapText="1"/>
      <protection locked="0"/>
    </xf>
    <xf numFmtId="0" fontId="4" fillId="4" borderId="7" xfId="9" applyFont="1" applyFill="1" applyBorder="1" applyAlignment="1" applyProtection="1">
      <alignment horizontal="left" wrapText="1"/>
      <protection locked="0"/>
    </xf>
    <xf numFmtId="0" fontId="4" fillId="4" borderId="8" xfId="9" applyFont="1" applyFill="1" applyBorder="1" applyAlignment="1" applyProtection="1">
      <alignment horizontal="left" wrapText="1"/>
      <protection locked="0"/>
    </xf>
    <xf numFmtId="0" fontId="4" fillId="4" borderId="5" xfId="9" applyFont="1" applyFill="1" applyBorder="1" applyAlignment="1" applyProtection="1">
      <alignment horizontal="left" wrapText="1"/>
      <protection locked="0"/>
    </xf>
    <xf numFmtId="0" fontId="4" fillId="4" borderId="14" xfId="9" applyFont="1" applyFill="1" applyBorder="1" applyAlignment="1" applyProtection="1">
      <alignment horizontal="left" vertical="center" wrapText="1"/>
      <protection locked="0"/>
    </xf>
    <xf numFmtId="0" fontId="4" fillId="4" borderId="13" xfId="9" applyFont="1" applyFill="1" applyBorder="1" applyAlignment="1" applyProtection="1">
      <alignment horizontal="left" vertical="center" wrapText="1"/>
      <protection locked="0"/>
    </xf>
    <xf numFmtId="0" fontId="4" fillId="4" borderId="15" xfId="9" applyFont="1" applyFill="1" applyBorder="1" applyAlignment="1" applyProtection="1">
      <alignment horizontal="left" vertical="center" wrapText="1"/>
      <protection locked="0"/>
    </xf>
    <xf numFmtId="0" fontId="4" fillId="4" borderId="12" xfId="9" applyFont="1" applyFill="1" applyBorder="1" applyAlignment="1" applyProtection="1">
      <alignment horizontal="left" vertical="center" wrapText="1"/>
      <protection locked="0"/>
    </xf>
    <xf numFmtId="0" fontId="4" fillId="4" borderId="4" xfId="9" applyFont="1" applyFill="1" applyBorder="1" applyAlignment="1" applyProtection="1">
      <alignment horizontal="left" vertical="center" wrapText="1"/>
      <protection locked="0"/>
    </xf>
    <xf numFmtId="0" fontId="4" fillId="4" borderId="6" xfId="9" applyFont="1" applyFill="1" applyBorder="1" applyAlignment="1" applyProtection="1">
      <alignment horizontal="left" vertical="center" wrapText="1"/>
      <protection locked="0"/>
    </xf>
    <xf numFmtId="0" fontId="4" fillId="4" borderId="3" xfId="9" applyFont="1" applyFill="1" applyBorder="1" applyAlignment="1" applyProtection="1">
      <alignment horizontal="center" vertical="center" wrapText="1"/>
      <protection locked="0"/>
    </xf>
    <xf numFmtId="0" fontId="4" fillId="4" borderId="14" xfId="14" applyFont="1" applyFill="1" applyBorder="1" applyAlignment="1">
      <alignment horizontal="center" vertical="center" wrapText="1"/>
    </xf>
    <xf numFmtId="0" fontId="4" fillId="4" borderId="13" xfId="14" applyFont="1" applyFill="1" applyBorder="1" applyAlignment="1">
      <alignment horizontal="center" vertical="center" wrapText="1"/>
    </xf>
    <xf numFmtId="0" fontId="4" fillId="4" borderId="15" xfId="14" applyFont="1" applyFill="1" applyBorder="1" applyAlignment="1">
      <alignment horizontal="center" vertical="center" wrapText="1"/>
    </xf>
    <xf numFmtId="0" fontId="4" fillId="4" borderId="10" xfId="14" applyFont="1" applyFill="1" applyBorder="1" applyAlignment="1">
      <alignment horizontal="center" vertical="center" wrapText="1"/>
    </xf>
    <xf numFmtId="0" fontId="4" fillId="4" borderId="0" xfId="14" applyFont="1" applyFill="1" applyBorder="1" applyAlignment="1">
      <alignment horizontal="center" vertical="center" wrapText="1"/>
    </xf>
    <xf numFmtId="0" fontId="4" fillId="4" borderId="11" xfId="14" applyFont="1" applyFill="1" applyBorder="1" applyAlignment="1">
      <alignment horizontal="center" vertical="center" wrapText="1"/>
    </xf>
    <xf numFmtId="0" fontId="4" fillId="4" borderId="12" xfId="14" applyFont="1" applyFill="1" applyBorder="1" applyAlignment="1">
      <alignment horizontal="center" vertical="center" wrapText="1"/>
    </xf>
    <xf numFmtId="0" fontId="4" fillId="4" borderId="4" xfId="14" applyFont="1" applyFill="1" applyBorder="1" applyAlignment="1">
      <alignment horizontal="center" vertical="center" wrapText="1"/>
    </xf>
    <xf numFmtId="0" fontId="4" fillId="4" borderId="6" xfId="14" applyFont="1" applyFill="1" applyBorder="1" applyAlignment="1">
      <alignment horizontal="center" vertical="center" wrapText="1"/>
    </xf>
    <xf numFmtId="0" fontId="4" fillId="4" borderId="14" xfId="9" applyFont="1" applyFill="1" applyBorder="1" applyAlignment="1" applyProtection="1">
      <alignment horizontal="justify" vertical="center" wrapText="1"/>
      <protection locked="0"/>
    </xf>
    <xf numFmtId="0" fontId="4" fillId="4" borderId="13" xfId="9" applyFont="1" applyFill="1" applyBorder="1" applyAlignment="1" applyProtection="1">
      <alignment horizontal="justify" vertical="center" wrapText="1"/>
      <protection locked="0"/>
    </xf>
    <xf numFmtId="0" fontId="4" fillId="4" borderId="15" xfId="9" applyFont="1" applyFill="1" applyBorder="1" applyAlignment="1" applyProtection="1">
      <alignment horizontal="justify" vertical="center" wrapText="1"/>
      <protection locked="0"/>
    </xf>
    <xf numFmtId="0" fontId="4" fillId="4" borderId="10" xfId="9" applyFont="1" applyFill="1" applyBorder="1" applyAlignment="1" applyProtection="1">
      <alignment horizontal="justify" vertical="center" wrapText="1"/>
      <protection locked="0"/>
    </xf>
    <xf numFmtId="0" fontId="4" fillId="4" borderId="0" xfId="9" applyFont="1" applyFill="1" applyBorder="1" applyAlignment="1" applyProtection="1">
      <alignment horizontal="justify" vertical="center" wrapText="1"/>
      <protection locked="0"/>
    </xf>
    <xf numFmtId="0" fontId="4" fillId="4" borderId="11" xfId="9" applyFont="1" applyFill="1" applyBorder="1" applyAlignment="1" applyProtection="1">
      <alignment horizontal="justify" vertical="center" wrapText="1"/>
      <protection locked="0"/>
    </xf>
    <xf numFmtId="0" fontId="4" fillId="4" borderId="12" xfId="9" applyFont="1" applyFill="1" applyBorder="1" applyAlignment="1" applyProtection="1">
      <alignment horizontal="justify" vertical="center" wrapText="1"/>
      <protection locked="0"/>
    </xf>
    <xf numFmtId="0" fontId="4" fillId="4" borderId="4" xfId="9" applyFont="1" applyFill="1" applyBorder="1" applyAlignment="1" applyProtection="1">
      <alignment horizontal="justify" vertical="center" wrapText="1"/>
      <protection locked="0"/>
    </xf>
    <xf numFmtId="0" fontId="4" fillId="4" borderId="6" xfId="9" applyFont="1" applyFill="1" applyBorder="1" applyAlignment="1" applyProtection="1">
      <alignment horizontal="justify" vertical="center" wrapText="1"/>
      <protection locked="0"/>
    </xf>
    <xf numFmtId="0" fontId="4" fillId="0" borderId="3" xfId="21" quotePrefix="1" applyFont="1" applyFill="1" applyBorder="1" applyAlignment="1" applyProtection="1">
      <alignment horizontal="center" vertical="center" wrapText="1"/>
      <protection locked="0"/>
    </xf>
    <xf numFmtId="0" fontId="4" fillId="0" borderId="3" xfId="21" quotePrefix="1" applyFont="1" applyFill="1" applyBorder="1" applyAlignment="1" applyProtection="1">
      <alignment horizontal="justify" vertical="center" wrapText="1"/>
      <protection locked="0"/>
    </xf>
    <xf numFmtId="0" fontId="4" fillId="15" borderId="3" xfId="21" applyFont="1" applyFill="1" applyBorder="1" applyAlignment="1" applyProtection="1">
      <alignment horizontal="center" vertical="center" wrapText="1"/>
      <protection locked="0"/>
    </xf>
    <xf numFmtId="0" fontId="4" fillId="15" borderId="3" xfId="21" quotePrefix="1" applyFont="1" applyFill="1" applyBorder="1" applyAlignment="1" applyProtection="1">
      <alignment horizontal="center" vertical="center" wrapText="1"/>
      <protection locked="0"/>
    </xf>
    <xf numFmtId="0" fontId="4" fillId="0" borderId="10" xfId="21" applyFont="1" applyFill="1" applyBorder="1" applyAlignment="1" applyProtection="1">
      <alignment horizontal="left" vertical="top" wrapText="1"/>
      <protection locked="0"/>
    </xf>
    <xf numFmtId="0" fontId="4" fillId="0" borderId="0" xfId="21" applyFont="1" applyFill="1" applyBorder="1" applyAlignment="1" applyProtection="1">
      <alignment horizontal="left" vertical="top" wrapText="1"/>
      <protection locked="0"/>
    </xf>
    <xf numFmtId="0" fontId="4" fillId="0" borderId="11" xfId="21" applyFont="1" applyFill="1" applyBorder="1" applyAlignment="1" applyProtection="1">
      <alignment horizontal="left" vertical="top" wrapText="1"/>
      <protection locked="0"/>
    </xf>
    <xf numFmtId="0" fontId="4" fillId="0" borderId="12" xfId="21" applyFont="1" applyFill="1" applyBorder="1" applyAlignment="1" applyProtection="1">
      <alignment horizontal="left" vertical="top" wrapText="1"/>
      <protection locked="0"/>
    </xf>
    <xf numFmtId="0" fontId="4" fillId="0" borderId="4" xfId="21" applyFont="1" applyFill="1" applyBorder="1" applyAlignment="1" applyProtection="1">
      <alignment horizontal="left" vertical="top" wrapText="1"/>
      <protection locked="0"/>
    </xf>
    <xf numFmtId="0" fontId="4" fillId="0" borderId="6" xfId="21" applyFont="1" applyFill="1" applyBorder="1" applyAlignment="1" applyProtection="1">
      <alignment horizontal="left" vertical="top" wrapText="1"/>
      <protection locked="0"/>
    </xf>
    <xf numFmtId="0" fontId="3" fillId="5" borderId="23" xfId="21" applyFont="1" applyFill="1" applyBorder="1" applyAlignment="1">
      <alignment horizontal="left" vertical="center" wrapText="1" indent="1"/>
    </xf>
    <xf numFmtId="0" fontId="3" fillId="5" borderId="26" xfId="21" applyFont="1" applyFill="1" applyBorder="1" applyAlignment="1">
      <alignment horizontal="left" vertical="center" indent="1"/>
    </xf>
    <xf numFmtId="0" fontId="3" fillId="5" borderId="78" xfId="21" applyFont="1" applyFill="1" applyBorder="1" applyAlignment="1">
      <alignment horizontal="left" vertical="center"/>
    </xf>
    <xf numFmtId="0" fontId="3" fillId="5" borderId="29" xfId="21" applyFont="1" applyFill="1" applyBorder="1" applyAlignment="1">
      <alignment horizontal="left" vertical="center"/>
    </xf>
    <xf numFmtId="0" fontId="3" fillId="4" borderId="3" xfId="21" applyFont="1" applyFill="1" applyBorder="1" applyAlignment="1">
      <alignment horizontal="center" vertical="center" wrapText="1"/>
    </xf>
    <xf numFmtId="0" fontId="4" fillId="0" borderId="3" xfId="21" applyFont="1" applyFill="1" applyBorder="1" applyAlignment="1">
      <alignment horizontal="left" vertical="center"/>
    </xf>
    <xf numFmtId="0" fontId="4" fillId="4" borderId="14" xfId="9" applyFont="1" applyFill="1" applyBorder="1" applyAlignment="1">
      <alignment horizontal="justify" vertical="center" wrapText="1"/>
    </xf>
    <xf numFmtId="0" fontId="4" fillId="4" borderId="10" xfId="9" applyFont="1" applyFill="1" applyBorder="1" applyAlignment="1">
      <alignment horizontal="justify" vertical="center" wrapText="1"/>
    </xf>
    <xf numFmtId="0" fontId="4" fillId="4" borderId="12" xfId="9" applyFont="1" applyFill="1" applyBorder="1" applyAlignment="1">
      <alignment horizontal="justify" vertical="center" wrapText="1"/>
    </xf>
    <xf numFmtId="0" fontId="4" fillId="6" borderId="1" xfId="9" applyFont="1" applyFill="1" applyBorder="1" applyAlignment="1" applyProtection="1">
      <alignment horizontal="justify" vertical="top" wrapText="1"/>
    </xf>
    <xf numFmtId="0" fontId="4" fillId="6" borderId="9" xfId="9" applyFont="1" applyFill="1" applyBorder="1" applyAlignment="1" applyProtection="1">
      <alignment horizontal="justify" vertical="top" wrapText="1"/>
    </xf>
    <xf numFmtId="0" fontId="4" fillId="6" borderId="2" xfId="9" applyFont="1" applyFill="1" applyBorder="1" applyAlignment="1" applyProtection="1">
      <alignment horizontal="justify" vertical="top" wrapText="1"/>
    </xf>
    <xf numFmtId="15" fontId="6" fillId="4" borderId="26" xfId="9" applyNumberFormat="1" applyFont="1" applyFill="1" applyBorder="1" applyAlignment="1" applyProtection="1">
      <alignment horizontal="center" vertical="center"/>
      <protection locked="0"/>
    </xf>
    <xf numFmtId="15" fontId="6" fillId="4" borderId="27" xfId="9" applyNumberFormat="1" applyFont="1" applyFill="1" applyBorder="1" applyAlignment="1" applyProtection="1">
      <alignment horizontal="center" vertical="center"/>
      <protection locked="0"/>
    </xf>
    <xf numFmtId="0" fontId="6" fillId="4" borderId="27" xfId="9" applyFont="1" applyFill="1" applyBorder="1" applyAlignment="1" applyProtection="1">
      <alignment horizontal="center" vertical="center"/>
      <protection locked="0"/>
    </xf>
    <xf numFmtId="0" fontId="6" fillId="4" borderId="28" xfId="9" applyFont="1" applyFill="1" applyBorder="1" applyAlignment="1" applyProtection="1">
      <alignment horizontal="center" vertical="center"/>
      <protection locked="0"/>
    </xf>
    <xf numFmtId="0" fontId="6" fillId="4" borderId="29" xfId="9" applyFont="1" applyFill="1" applyBorder="1" applyAlignment="1" applyProtection="1">
      <alignment horizontal="center" vertical="center"/>
      <protection locked="0"/>
    </xf>
    <xf numFmtId="0" fontId="6" fillId="4" borderId="30" xfId="9" applyFont="1" applyFill="1" applyBorder="1" applyAlignment="1" applyProtection="1">
      <alignment horizontal="center" vertical="center"/>
      <protection locked="0"/>
    </xf>
    <xf numFmtId="0" fontId="6" fillId="4" borderId="31" xfId="9" applyFont="1" applyFill="1" applyBorder="1" applyAlignment="1" applyProtection="1">
      <alignment horizontal="center" vertical="center"/>
      <protection locked="0"/>
    </xf>
    <xf numFmtId="0" fontId="7" fillId="4" borderId="7" xfId="14" applyFont="1" applyFill="1" applyBorder="1" applyAlignment="1" applyProtection="1">
      <alignment horizontal="justify" vertical="center" wrapText="1"/>
      <protection locked="0"/>
    </xf>
    <xf numFmtId="0" fontId="7" fillId="4" borderId="8" xfId="14" applyFont="1" applyFill="1" applyBorder="1" applyAlignment="1" applyProtection="1">
      <alignment horizontal="justify" vertical="center" wrapText="1"/>
      <protection locked="0"/>
    </xf>
    <xf numFmtId="0" fontId="7" fillId="4" borderId="5" xfId="14" applyFont="1" applyFill="1" applyBorder="1" applyAlignment="1" applyProtection="1">
      <alignment horizontal="justify" vertical="center" wrapText="1"/>
      <protection locked="0"/>
    </xf>
    <xf numFmtId="0" fontId="7" fillId="4" borderId="7" xfId="14" applyFont="1" applyFill="1" applyBorder="1" applyAlignment="1" applyProtection="1">
      <alignment horizontal="left" vertical="center" wrapText="1"/>
      <protection locked="0"/>
    </xf>
    <xf numFmtId="0" fontId="7" fillId="4" borderId="8" xfId="14" applyFont="1" applyFill="1" applyBorder="1" applyAlignment="1" applyProtection="1">
      <alignment horizontal="left" vertical="center" wrapText="1"/>
      <protection locked="0"/>
    </xf>
    <xf numFmtId="0" fontId="7" fillId="4" borderId="5" xfId="14" applyFont="1" applyFill="1" applyBorder="1" applyAlignment="1" applyProtection="1">
      <alignment horizontal="left" vertical="center" wrapText="1"/>
      <protection locked="0"/>
    </xf>
    <xf numFmtId="0" fontId="7" fillId="0" borderId="7" xfId="14" applyFont="1" applyFill="1" applyBorder="1" applyAlignment="1" applyProtection="1">
      <alignment horizontal="justify" vertical="center" wrapText="1"/>
      <protection locked="0"/>
    </xf>
    <xf numFmtId="0" fontId="7" fillId="0" borderId="8" xfId="14" applyFont="1" applyFill="1" applyBorder="1" applyAlignment="1" applyProtection="1">
      <alignment horizontal="justify" vertical="center" wrapText="1"/>
      <protection locked="0"/>
    </xf>
    <xf numFmtId="0" fontId="7" fillId="0" borderId="5" xfId="14" applyFont="1" applyFill="1" applyBorder="1" applyAlignment="1" applyProtection="1">
      <alignment horizontal="justify" vertical="center" wrapText="1"/>
      <protection locked="0"/>
    </xf>
    <xf numFmtId="0" fontId="7" fillId="4" borderId="0" xfId="9" applyFont="1" applyFill="1" applyBorder="1" applyAlignment="1" applyProtection="1">
      <alignment horizontal="justify" vertical="center" wrapText="1"/>
      <protection locked="0"/>
    </xf>
    <xf numFmtId="0" fontId="7" fillId="4" borderId="1" xfId="14" applyFont="1" applyFill="1" applyBorder="1" applyAlignment="1" applyProtection="1">
      <alignment horizontal="center" vertical="center" wrapText="1"/>
      <protection locked="0"/>
    </xf>
    <xf numFmtId="0" fontId="7" fillId="4" borderId="9" xfId="14" applyFont="1" applyFill="1" applyBorder="1" applyAlignment="1" applyProtection="1">
      <alignment horizontal="center" vertical="center" wrapText="1"/>
      <protection locked="0"/>
    </xf>
    <xf numFmtId="0" fontId="7" fillId="4" borderId="2" xfId="14" applyFont="1" applyFill="1" applyBorder="1" applyAlignment="1" applyProtection="1">
      <alignment horizontal="center" vertical="center" wrapText="1"/>
      <protection locked="0"/>
    </xf>
    <xf numFmtId="0" fontId="7" fillId="4" borderId="1" xfId="14" applyFont="1" applyFill="1" applyBorder="1" applyAlignment="1" applyProtection="1">
      <alignment horizontal="center" vertical="center" textRotation="90" wrapText="1"/>
      <protection locked="0"/>
    </xf>
    <xf numFmtId="0" fontId="7" fillId="4" borderId="9" xfId="14" applyFont="1" applyFill="1" applyBorder="1" applyAlignment="1" applyProtection="1">
      <alignment horizontal="center" vertical="center" textRotation="90" wrapText="1"/>
      <protection locked="0"/>
    </xf>
    <xf numFmtId="0" fontId="7" fillId="4" borderId="2" xfId="14" applyFont="1" applyFill="1" applyBorder="1" applyAlignment="1" applyProtection="1">
      <alignment horizontal="center" vertical="center" textRotation="90" wrapText="1"/>
      <protection locked="0"/>
    </xf>
    <xf numFmtId="0" fontId="7" fillId="4" borderId="14" xfId="14" applyFont="1" applyFill="1" applyBorder="1" applyAlignment="1" applyProtection="1">
      <alignment horizontal="center" vertical="center" wrapText="1"/>
      <protection locked="0"/>
    </xf>
    <xf numFmtId="0" fontId="7" fillId="4" borderId="13" xfId="14" applyFont="1" applyFill="1" applyBorder="1" applyAlignment="1" applyProtection="1">
      <alignment horizontal="center" vertical="center" wrapText="1"/>
      <protection locked="0"/>
    </xf>
    <xf numFmtId="0" fontId="7" fillId="4" borderId="15" xfId="14" applyFont="1" applyFill="1" applyBorder="1" applyAlignment="1" applyProtection="1">
      <alignment horizontal="center" vertical="center" wrapText="1"/>
      <protection locked="0"/>
    </xf>
    <xf numFmtId="0" fontId="7" fillId="4" borderId="10" xfId="14" applyFont="1" applyFill="1" applyBorder="1" applyAlignment="1" applyProtection="1">
      <alignment horizontal="center" vertical="center" wrapText="1"/>
      <protection locked="0"/>
    </xf>
    <xf numFmtId="0" fontId="7" fillId="4" borderId="0" xfId="14" applyFont="1" applyFill="1" applyBorder="1" applyAlignment="1" applyProtection="1">
      <alignment horizontal="center" vertical="center" wrapText="1"/>
      <protection locked="0"/>
    </xf>
    <xf numFmtId="0" fontId="7" fillId="4" borderId="11" xfId="14" applyFont="1" applyFill="1" applyBorder="1" applyAlignment="1" applyProtection="1">
      <alignment horizontal="center" vertical="center" wrapText="1"/>
      <protection locked="0"/>
    </xf>
    <xf numFmtId="0" fontId="7" fillId="4" borderId="12" xfId="14" applyFont="1" applyFill="1" applyBorder="1" applyAlignment="1" applyProtection="1">
      <alignment horizontal="center" vertical="center" wrapText="1"/>
      <protection locked="0"/>
    </xf>
    <xf numFmtId="0" fontId="7" fillId="4" borderId="4" xfId="14" applyFont="1" applyFill="1" applyBorder="1" applyAlignment="1" applyProtection="1">
      <alignment horizontal="center" vertical="center" wrapText="1"/>
      <protection locked="0"/>
    </xf>
    <xf numFmtId="0" fontId="7" fillId="4" borderId="6" xfId="14" applyFont="1" applyFill="1" applyBorder="1" applyAlignment="1" applyProtection="1">
      <alignment horizontal="center" vertical="center" wrapText="1"/>
      <protection locked="0"/>
    </xf>
    <xf numFmtId="0" fontId="7" fillId="4" borderId="3" xfId="9" applyFont="1" applyFill="1" applyBorder="1" applyAlignment="1" applyProtection="1">
      <alignment horizontal="justify" vertical="center" wrapText="1"/>
      <protection locked="0"/>
    </xf>
    <xf numFmtId="0" fontId="20" fillId="4" borderId="3" xfId="9" applyFont="1" applyFill="1" applyBorder="1" applyAlignment="1" applyProtection="1">
      <alignment horizontal="center" vertical="center" textRotation="90" wrapText="1"/>
    </xf>
    <xf numFmtId="0" fontId="4" fillId="6" borderId="3" xfId="9" applyFont="1" applyFill="1" applyBorder="1" applyAlignment="1" applyProtection="1">
      <alignment horizontal="center" vertical="center" textRotation="90" wrapText="1"/>
    </xf>
    <xf numFmtId="0" fontId="4" fillId="6" borderId="14" xfId="9" applyFont="1" applyFill="1" applyBorder="1" applyAlignment="1" applyProtection="1">
      <alignment horizontal="justify" vertical="top" wrapText="1"/>
    </xf>
    <xf numFmtId="0" fontId="4" fillId="6" borderId="10" xfId="9" applyFont="1" applyFill="1" applyBorder="1" applyAlignment="1" applyProtection="1">
      <alignment horizontal="justify" vertical="top" wrapText="1"/>
    </xf>
    <xf numFmtId="0" fontId="4" fillId="6" borderId="12" xfId="9" applyFont="1" applyFill="1" applyBorder="1" applyAlignment="1" applyProtection="1">
      <alignment horizontal="justify" vertical="top" wrapText="1"/>
    </xf>
    <xf numFmtId="0" fontId="7" fillId="0" borderId="8" xfId="14" applyFont="1" applyFill="1" applyBorder="1" applyAlignment="1" applyProtection="1">
      <alignment horizontal="justify" vertical="center"/>
      <protection locked="0"/>
    </xf>
    <xf numFmtId="0" fontId="7" fillId="0" borderId="5" xfId="14" applyFont="1" applyFill="1" applyBorder="1" applyAlignment="1" applyProtection="1">
      <alignment horizontal="justify" vertical="center"/>
      <protection locked="0"/>
    </xf>
    <xf numFmtId="0" fontId="7" fillId="4" borderId="7" xfId="9" applyFont="1" applyFill="1" applyBorder="1" applyAlignment="1" applyProtection="1">
      <alignment horizontal="justify" vertical="center" wrapText="1"/>
      <protection locked="0"/>
    </xf>
    <xf numFmtId="0" fontId="7" fillId="4" borderId="8" xfId="9" applyFont="1" applyFill="1" applyBorder="1" applyAlignment="1" applyProtection="1">
      <alignment horizontal="justify" vertical="center" wrapText="1"/>
      <protection locked="0"/>
    </xf>
    <xf numFmtId="0" fontId="7" fillId="4" borderId="5" xfId="9" applyFont="1" applyFill="1" applyBorder="1" applyAlignment="1" applyProtection="1">
      <alignment horizontal="justify" vertical="center" wrapText="1"/>
      <protection locked="0"/>
    </xf>
    <xf numFmtId="0" fontId="4" fillId="0" borderId="10" xfId="9" applyFont="1" applyBorder="1" applyAlignment="1" applyProtection="1">
      <alignment horizontal="center" vertical="top" wrapText="1"/>
      <protection locked="0"/>
    </xf>
    <xf numFmtId="0" fontId="4" fillId="4" borderId="7" xfId="9" applyFont="1" applyFill="1" applyBorder="1" applyAlignment="1">
      <alignment horizontal="justify" vertical="center" wrapText="1"/>
    </xf>
    <xf numFmtId="0" fontId="4" fillId="4" borderId="8" xfId="9" applyFont="1" applyFill="1" applyBorder="1" applyAlignment="1">
      <alignment horizontal="justify" vertical="center" wrapText="1"/>
    </xf>
    <xf numFmtId="0" fontId="4" fillId="4" borderId="5" xfId="9" applyFont="1" applyFill="1" applyBorder="1" applyAlignment="1">
      <alignment horizontal="justify" vertical="center" wrapText="1"/>
    </xf>
    <xf numFmtId="49" fontId="3" fillId="0" borderId="3" xfId="9" applyNumberFormat="1" applyFont="1" applyFill="1" applyBorder="1" applyAlignment="1">
      <alignment horizontal="center" vertical="center" wrapText="1"/>
    </xf>
    <xf numFmtId="0" fontId="27" fillId="6" borderId="4" xfId="0" applyFont="1" applyFill="1" applyBorder="1" applyAlignment="1">
      <alignment horizontal="center"/>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xf>
    <xf numFmtId="49" fontId="0" fillId="0" borderId="3" xfId="0" applyNumberFormat="1" applyBorder="1" applyAlignment="1">
      <alignment horizontal="center"/>
    </xf>
    <xf numFmtId="0" fontId="0" fillId="0" borderId="3" xfId="0" applyBorder="1" applyAlignment="1">
      <alignment horizontal="center"/>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4" fillId="0" borderId="3" xfId="0" applyFont="1" applyFill="1" applyBorder="1" applyAlignment="1">
      <alignment horizontal="left" vertical="center" wrapText="1"/>
    </xf>
    <xf numFmtId="0" fontId="27" fillId="6" borderId="3" xfId="0" applyFont="1" applyFill="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0" fillId="0" borderId="3" xfId="0" applyBorder="1" applyAlignment="1">
      <alignment horizontal="center" vertical="center"/>
    </xf>
    <xf numFmtId="0" fontId="27" fillId="6" borderId="3" xfId="0" applyFont="1" applyFill="1" applyBorder="1" applyAlignment="1">
      <alignment horizontal="center"/>
    </xf>
    <xf numFmtId="0" fontId="13" fillId="0" borderId="14" xfId="9" applyFont="1" applyBorder="1" applyAlignment="1">
      <alignment horizontal="center" vertical="center" wrapText="1"/>
    </xf>
    <xf numFmtId="0" fontId="13" fillId="0" borderId="13" xfId="9" applyFont="1" applyBorder="1" applyAlignment="1">
      <alignment horizontal="center" vertical="center" wrapText="1"/>
    </xf>
    <xf numFmtId="0" fontId="13" fillId="0" borderId="15" xfId="9" applyFont="1" applyBorder="1" applyAlignment="1">
      <alignment horizontal="center" vertical="center" wrapText="1"/>
    </xf>
    <xf numFmtId="0" fontId="7" fillId="0" borderId="13" xfId="9" applyFont="1" applyBorder="1" applyAlignment="1">
      <alignment horizontal="center" vertical="center"/>
    </xf>
    <xf numFmtId="0" fontId="7" fillId="0" borderId="15" xfId="9" applyFont="1" applyBorder="1" applyAlignment="1">
      <alignment horizontal="center" vertical="center"/>
    </xf>
    <xf numFmtId="0" fontId="7" fillId="0" borderId="0" xfId="9" applyFont="1" applyBorder="1" applyAlignment="1">
      <alignment horizontal="center" vertical="center"/>
    </xf>
    <xf numFmtId="0" fontId="7" fillId="0" borderId="11" xfId="9" applyFont="1" applyBorder="1" applyAlignment="1">
      <alignment horizontal="center" vertical="center"/>
    </xf>
    <xf numFmtId="0" fontId="7" fillId="0" borderId="4" xfId="9" applyFont="1" applyBorder="1" applyAlignment="1">
      <alignment horizontal="center" vertical="center"/>
    </xf>
    <xf numFmtId="0" fontId="7" fillId="0" borderId="6" xfId="9" applyFont="1" applyBorder="1" applyAlignment="1">
      <alignment horizontal="center" vertical="center"/>
    </xf>
    <xf numFmtId="0" fontId="7" fillId="0" borderId="12" xfId="9" applyFont="1" applyBorder="1" applyAlignment="1">
      <alignment horizontal="center" vertical="center" wrapText="1"/>
    </xf>
    <xf numFmtId="0" fontId="7" fillId="0" borderId="4" xfId="9" applyFont="1" applyBorder="1" applyAlignment="1">
      <alignment horizontal="center" vertical="center" wrapText="1"/>
    </xf>
    <xf numFmtId="0" fontId="7" fillId="0" borderId="6" xfId="9" applyFont="1" applyBorder="1" applyAlignment="1">
      <alignment horizontal="center" vertical="center" wrapText="1"/>
    </xf>
    <xf numFmtId="0" fontId="15" fillId="0" borderId="0" xfId="9" applyFont="1" applyAlignment="1">
      <alignment horizontal="center"/>
    </xf>
    <xf numFmtId="0" fontId="7" fillId="0" borderId="0" xfId="9" applyFont="1" applyAlignment="1">
      <alignment horizontal="center"/>
    </xf>
    <xf numFmtId="0" fontId="3" fillId="0" borderId="3" xfId="9" applyFont="1" applyFill="1" applyBorder="1" applyAlignment="1">
      <alignment horizontal="center"/>
    </xf>
    <xf numFmtId="0" fontId="12" fillId="0" borderId="7" xfId="9" applyFont="1" applyFill="1" applyBorder="1" applyAlignment="1">
      <alignment horizontal="justify" vertical="center" wrapText="1"/>
    </xf>
    <xf numFmtId="0" fontId="12" fillId="0" borderId="8" xfId="9" applyFont="1" applyFill="1" applyBorder="1" applyAlignment="1">
      <alignment horizontal="justify" vertical="center" wrapText="1"/>
    </xf>
    <xf numFmtId="0" fontId="12" fillId="0" borderId="5" xfId="9" applyFont="1" applyFill="1" applyBorder="1" applyAlignment="1">
      <alignment horizontal="justify" vertical="center" wrapText="1"/>
    </xf>
    <xf numFmtId="14" fontId="12" fillId="0" borderId="3" xfId="9" applyNumberFormat="1" applyFont="1" applyBorder="1" applyAlignment="1">
      <alignment horizontal="center" vertical="center"/>
    </xf>
    <xf numFmtId="0" fontId="12" fillId="0" borderId="3" xfId="9" applyFont="1" applyBorder="1" applyAlignment="1">
      <alignment horizontal="center" vertical="center"/>
    </xf>
    <xf numFmtId="0" fontId="4" fillId="0" borderId="3" xfId="9" applyFont="1" applyFill="1" applyBorder="1" applyAlignment="1">
      <alignment horizontal="center"/>
    </xf>
    <xf numFmtId="0" fontId="24" fillId="0" borderId="0" xfId="9" applyFont="1" applyFill="1" applyAlignment="1">
      <alignment horizontal="center"/>
    </xf>
    <xf numFmtId="0" fontId="11" fillId="5" borderId="3" xfId="9" applyFont="1" applyFill="1" applyBorder="1" applyAlignment="1">
      <alignment horizontal="center" vertical="center" wrapText="1"/>
    </xf>
  </cellXfs>
  <cellStyles count="22">
    <cellStyle name="Hipervínculo" xfId="1" builtinId="8"/>
    <cellStyle name="Hipervínculo 2" xfId="16"/>
    <cellStyle name="Normal" xfId="0" builtinId="0"/>
    <cellStyle name="Normal 10" xfId="17"/>
    <cellStyle name="Normal 11" xfId="20"/>
    <cellStyle name="Normal 12" xfId="21"/>
    <cellStyle name="Normal 2" xfId="2"/>
    <cellStyle name="Normal 2 2" xfId="9"/>
    <cellStyle name="Normal 3" xfId="3"/>
    <cellStyle name="Normal 3 2" xfId="18"/>
    <cellStyle name="Normal 4" xfId="4"/>
    <cellStyle name="Normal 5" xfId="8"/>
    <cellStyle name="Normal 6" xfId="10"/>
    <cellStyle name="Normal 6 2" xfId="14"/>
    <cellStyle name="Normal 7" xfId="11"/>
    <cellStyle name="Normal 8" xfId="13"/>
    <cellStyle name="Normal 9" xfId="15"/>
    <cellStyle name="Normal 9 2" xfId="19"/>
    <cellStyle name="Porcentaje 2" xfId="5"/>
    <cellStyle name="Porcentaje 3" xfId="6"/>
    <cellStyle name="Porcentaje 4" xfId="7"/>
    <cellStyle name="Porcentaje 5" xfId="12"/>
  </cellStyles>
  <dxfs count="0"/>
  <tableStyles count="0" defaultTableStyle="TableStyleMedium2" defaultPivotStyle="PivotStyleLight16"/>
  <colors>
    <mruColors>
      <color rgb="FF0066FF"/>
      <color rgb="FFCC0000"/>
      <color rgb="FF990033"/>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76" Type="http://schemas.openxmlformats.org/officeDocument/2006/relationships/externalLink" Target="externalLinks/externalLink49.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34.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77"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80" Type="http://schemas.openxmlformats.org/officeDocument/2006/relationships/externalLink" Target="externalLinks/externalLink5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193;rea_de_impresi&#243;n"/><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352425</xdr:colOff>
      <xdr:row>0</xdr:row>
      <xdr:rowOff>0</xdr:rowOff>
    </xdr:from>
    <xdr:to>
      <xdr:col>3</xdr:col>
      <xdr:colOff>1619250</xdr:colOff>
      <xdr:row>3</xdr:row>
      <xdr:rowOff>114300</xdr:rowOff>
    </xdr:to>
    <xdr:pic>
      <xdr:nvPicPr>
        <xdr:cNvPr id="1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781550" y="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1009650</xdr:colOff>
      <xdr:row>0</xdr:row>
      <xdr:rowOff>28575</xdr:rowOff>
    </xdr:from>
    <xdr:to>
      <xdr:col>5</xdr:col>
      <xdr:colOff>2085975</xdr:colOff>
      <xdr:row>3</xdr:row>
      <xdr:rowOff>133350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553200" y="28575"/>
          <a:ext cx="10763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363456</xdr:colOff>
      <xdr:row>12</xdr:row>
      <xdr:rowOff>219075</xdr:rowOff>
    </xdr:from>
    <xdr:to>
      <xdr:col>5</xdr:col>
      <xdr:colOff>1847850</xdr:colOff>
      <xdr:row>23</xdr:row>
      <xdr:rowOff>200025</xdr:rowOff>
    </xdr:to>
    <xdr:pic>
      <xdr:nvPicPr>
        <xdr:cNvPr id="12" name="Imagen 11"/>
        <xdr:cNvPicPr>
          <a:picLocks noChangeAspect="1"/>
        </xdr:cNvPicPr>
      </xdr:nvPicPr>
      <xdr:blipFill rotWithShape="1">
        <a:blip xmlns:r="http://schemas.openxmlformats.org/officeDocument/2006/relationships" r:embed="rId2"/>
        <a:srcRect l="24534" t="37597" r="64579" b="35363"/>
        <a:stretch/>
      </xdr:blipFill>
      <xdr:spPr>
        <a:xfrm>
          <a:off x="6135606" y="2562225"/>
          <a:ext cx="1484394" cy="2495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361950</xdr:colOff>
      <xdr:row>0</xdr:row>
      <xdr:rowOff>28575</xdr:rowOff>
    </xdr:from>
    <xdr:to>
      <xdr:col>11</xdr:col>
      <xdr:colOff>476250</xdr:colOff>
      <xdr:row>3</xdr:row>
      <xdr:rowOff>85725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038725" y="2857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86591</xdr:colOff>
      <xdr:row>0</xdr:row>
      <xdr:rowOff>43295</xdr:rowOff>
    </xdr:from>
    <xdr:to>
      <xdr:col>38</xdr:col>
      <xdr:colOff>0</xdr:colOff>
      <xdr:row>3</xdr:row>
      <xdr:rowOff>103909</xdr:rowOff>
    </xdr:to>
    <xdr:sp macro="" textlink="">
      <xdr:nvSpPr>
        <xdr:cNvPr id="4" name="1 Botón de acción: Inicio">
          <a:hlinkClick xmlns:r="http://schemas.openxmlformats.org/officeDocument/2006/relationships" r:id="rId2"/>
        </xdr:cNvPr>
        <xdr:cNvSpPr/>
      </xdr:nvSpPr>
      <xdr:spPr>
        <a:xfrm>
          <a:off x="15352568" y="43295"/>
          <a:ext cx="606137" cy="51088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57979</xdr:colOff>
      <xdr:row>0</xdr:row>
      <xdr:rowOff>66262</xdr:rowOff>
    </xdr:from>
    <xdr:to>
      <xdr:col>37</xdr:col>
      <xdr:colOff>231913</xdr:colOff>
      <xdr:row>3</xdr:row>
      <xdr:rowOff>74544</xdr:rowOff>
    </xdr:to>
    <xdr:sp macro="" textlink="">
      <xdr:nvSpPr>
        <xdr:cNvPr id="3" name="1 Botón de acción: Inicio">
          <a:hlinkClick xmlns:r="http://schemas.openxmlformats.org/officeDocument/2006/relationships" r:id="rId2"/>
        </xdr:cNvPr>
        <xdr:cNvSpPr/>
      </xdr:nvSpPr>
      <xdr:spPr>
        <a:xfrm>
          <a:off x="13600044" y="66262"/>
          <a:ext cx="571499" cy="43897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78167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56505</xdr:colOff>
      <xdr:row>0</xdr:row>
      <xdr:rowOff>80721</xdr:rowOff>
    </xdr:from>
    <xdr:to>
      <xdr:col>37</xdr:col>
      <xdr:colOff>137226</xdr:colOff>
      <xdr:row>3</xdr:row>
      <xdr:rowOff>56505</xdr:rowOff>
    </xdr:to>
    <xdr:sp macro="" textlink="">
      <xdr:nvSpPr>
        <xdr:cNvPr id="4" name="1 Botón de acción: Inicio">
          <a:hlinkClick xmlns:r="http://schemas.openxmlformats.org/officeDocument/2006/relationships" r:id="rId2"/>
        </xdr:cNvPr>
        <xdr:cNvSpPr/>
      </xdr:nvSpPr>
      <xdr:spPr>
        <a:xfrm>
          <a:off x="14053412" y="80721"/>
          <a:ext cx="484322" cy="419746"/>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69273</xdr:colOff>
      <xdr:row>0</xdr:row>
      <xdr:rowOff>77933</xdr:rowOff>
    </xdr:from>
    <xdr:to>
      <xdr:col>37</xdr:col>
      <xdr:colOff>199159</xdr:colOff>
      <xdr:row>3</xdr:row>
      <xdr:rowOff>103909</xdr:rowOff>
    </xdr:to>
    <xdr:sp macro="" textlink="">
      <xdr:nvSpPr>
        <xdr:cNvPr id="3" name="1 Botón de acción: Inicio">
          <a:hlinkClick xmlns:r="http://schemas.openxmlformats.org/officeDocument/2006/relationships" r:id="rId2"/>
        </xdr:cNvPr>
        <xdr:cNvSpPr/>
      </xdr:nvSpPr>
      <xdr:spPr>
        <a:xfrm>
          <a:off x="12434455" y="77933"/>
          <a:ext cx="528204" cy="47624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86591</xdr:colOff>
      <xdr:row>0</xdr:row>
      <xdr:rowOff>69273</xdr:rowOff>
    </xdr:from>
    <xdr:to>
      <xdr:col>37</xdr:col>
      <xdr:colOff>268431</xdr:colOff>
      <xdr:row>4</xdr:row>
      <xdr:rowOff>17318</xdr:rowOff>
    </xdr:to>
    <xdr:sp macro="" textlink="">
      <xdr:nvSpPr>
        <xdr:cNvPr id="3" name="1 Botón de acción: Inicio">
          <a:hlinkClick xmlns:r="http://schemas.openxmlformats.org/officeDocument/2006/relationships" r:id="rId2"/>
        </xdr:cNvPr>
        <xdr:cNvSpPr/>
      </xdr:nvSpPr>
      <xdr:spPr>
        <a:xfrm>
          <a:off x="12694227" y="69273"/>
          <a:ext cx="580159" cy="545522"/>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6737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69272</xdr:colOff>
      <xdr:row>0</xdr:row>
      <xdr:rowOff>77933</xdr:rowOff>
    </xdr:from>
    <xdr:to>
      <xdr:col>37</xdr:col>
      <xdr:colOff>251113</xdr:colOff>
      <xdr:row>3</xdr:row>
      <xdr:rowOff>103909</xdr:rowOff>
    </xdr:to>
    <xdr:sp macro="" textlink="">
      <xdr:nvSpPr>
        <xdr:cNvPr id="4" name="1 Botón de acción: Inicio">
          <a:hlinkClick xmlns:r="http://schemas.openxmlformats.org/officeDocument/2006/relationships" r:id="rId2"/>
        </xdr:cNvPr>
        <xdr:cNvSpPr/>
      </xdr:nvSpPr>
      <xdr:spPr>
        <a:xfrm>
          <a:off x="13075227" y="77933"/>
          <a:ext cx="580159" cy="47624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51956</xdr:colOff>
      <xdr:row>0</xdr:row>
      <xdr:rowOff>77933</xdr:rowOff>
    </xdr:from>
    <xdr:to>
      <xdr:col>37</xdr:col>
      <xdr:colOff>190500</xdr:colOff>
      <xdr:row>3</xdr:row>
      <xdr:rowOff>121227</xdr:rowOff>
    </xdr:to>
    <xdr:sp macro="" textlink="">
      <xdr:nvSpPr>
        <xdr:cNvPr id="4" name="1 Botón de acción: Inicio">
          <a:hlinkClick xmlns:r="http://schemas.openxmlformats.org/officeDocument/2006/relationships" r:id="rId2"/>
        </xdr:cNvPr>
        <xdr:cNvSpPr/>
      </xdr:nvSpPr>
      <xdr:spPr>
        <a:xfrm>
          <a:off x="12659592" y="77933"/>
          <a:ext cx="536863" cy="4935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103910</xdr:colOff>
      <xdr:row>0</xdr:row>
      <xdr:rowOff>60615</xdr:rowOff>
    </xdr:from>
    <xdr:to>
      <xdr:col>37</xdr:col>
      <xdr:colOff>259772</xdr:colOff>
      <xdr:row>3</xdr:row>
      <xdr:rowOff>138546</xdr:rowOff>
    </xdr:to>
    <xdr:sp macro="" textlink="">
      <xdr:nvSpPr>
        <xdr:cNvPr id="3" name="1 Botón de acción: Inicio">
          <a:hlinkClick xmlns:r="http://schemas.openxmlformats.org/officeDocument/2006/relationships" r:id="rId2"/>
        </xdr:cNvPr>
        <xdr:cNvSpPr/>
      </xdr:nvSpPr>
      <xdr:spPr>
        <a:xfrm>
          <a:off x="12711546" y="60615"/>
          <a:ext cx="554181" cy="52820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60613</xdr:colOff>
      <xdr:row>0</xdr:row>
      <xdr:rowOff>95250</xdr:rowOff>
    </xdr:from>
    <xdr:to>
      <xdr:col>37</xdr:col>
      <xdr:colOff>277091</xdr:colOff>
      <xdr:row>4</xdr:row>
      <xdr:rowOff>17318</xdr:rowOff>
    </xdr:to>
    <xdr:sp macro="" textlink="">
      <xdr:nvSpPr>
        <xdr:cNvPr id="3" name="1 Botón de acción: Inicio">
          <a:hlinkClick xmlns:r="http://schemas.openxmlformats.org/officeDocument/2006/relationships" r:id="rId2"/>
        </xdr:cNvPr>
        <xdr:cNvSpPr/>
      </xdr:nvSpPr>
      <xdr:spPr>
        <a:xfrm>
          <a:off x="13360977" y="95250"/>
          <a:ext cx="614796" cy="51954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0</xdr:colOff>
      <xdr:row>0</xdr:row>
      <xdr:rowOff>86590</xdr:rowOff>
    </xdr:from>
    <xdr:to>
      <xdr:col>37</xdr:col>
      <xdr:colOff>450273</xdr:colOff>
      <xdr:row>4</xdr:row>
      <xdr:rowOff>8658</xdr:rowOff>
    </xdr:to>
    <xdr:sp macro="" textlink="">
      <xdr:nvSpPr>
        <xdr:cNvPr id="4" name="1 Botón de acción: Inicio">
          <a:hlinkClick xmlns:r="http://schemas.openxmlformats.org/officeDocument/2006/relationships" r:id="rId2"/>
        </xdr:cNvPr>
        <xdr:cNvSpPr/>
      </xdr:nvSpPr>
      <xdr:spPr>
        <a:xfrm>
          <a:off x="12858750" y="86590"/>
          <a:ext cx="649432" cy="51954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524500"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107675</xdr:colOff>
      <xdr:row>0</xdr:row>
      <xdr:rowOff>74543</xdr:rowOff>
    </xdr:from>
    <xdr:to>
      <xdr:col>37</xdr:col>
      <xdr:colOff>231913</xdr:colOff>
      <xdr:row>3</xdr:row>
      <xdr:rowOff>115956</xdr:rowOff>
    </xdr:to>
    <xdr:sp macro="" textlink="">
      <xdr:nvSpPr>
        <xdr:cNvPr id="3" name="1 Botón de acción: Inicio">
          <a:hlinkClick xmlns:r="http://schemas.openxmlformats.org/officeDocument/2006/relationships" r:id="rId2"/>
        </xdr:cNvPr>
        <xdr:cNvSpPr/>
      </xdr:nvSpPr>
      <xdr:spPr>
        <a:xfrm>
          <a:off x="13649740" y="74543"/>
          <a:ext cx="521803" cy="47210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95251</xdr:colOff>
      <xdr:row>0</xdr:row>
      <xdr:rowOff>76200</xdr:rowOff>
    </xdr:from>
    <xdr:to>
      <xdr:col>37</xdr:col>
      <xdr:colOff>228600</xdr:colOff>
      <xdr:row>3</xdr:row>
      <xdr:rowOff>123825</xdr:rowOff>
    </xdr:to>
    <xdr:sp macro="" textlink="">
      <xdr:nvSpPr>
        <xdr:cNvPr id="4" name="1 Botón de acción: Inicio">
          <a:hlinkClick xmlns:r="http://schemas.openxmlformats.org/officeDocument/2006/relationships" r:id="rId2"/>
        </xdr:cNvPr>
        <xdr:cNvSpPr/>
      </xdr:nvSpPr>
      <xdr:spPr>
        <a:xfrm>
          <a:off x="12668251" y="76200"/>
          <a:ext cx="533399" cy="4857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9127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114300</xdr:colOff>
      <xdr:row>0</xdr:row>
      <xdr:rowOff>76200</xdr:rowOff>
    </xdr:from>
    <xdr:to>
      <xdr:col>37</xdr:col>
      <xdr:colOff>190499</xdr:colOff>
      <xdr:row>3</xdr:row>
      <xdr:rowOff>123825</xdr:rowOff>
    </xdr:to>
    <xdr:sp macro="" textlink="">
      <xdr:nvSpPr>
        <xdr:cNvPr id="4" name="1 Botón de acción: Inicio">
          <a:hlinkClick xmlns:r="http://schemas.openxmlformats.org/officeDocument/2006/relationships" r:id="rId2"/>
        </xdr:cNvPr>
        <xdr:cNvSpPr/>
      </xdr:nvSpPr>
      <xdr:spPr>
        <a:xfrm>
          <a:off x="17859375" y="76200"/>
          <a:ext cx="647699" cy="4857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38</xdr:col>
      <xdr:colOff>69272</xdr:colOff>
      <xdr:row>0</xdr:row>
      <xdr:rowOff>69274</xdr:rowOff>
    </xdr:from>
    <xdr:to>
      <xdr:col>38</xdr:col>
      <xdr:colOff>593844</xdr:colOff>
      <xdr:row>3</xdr:row>
      <xdr:rowOff>69273</xdr:rowOff>
    </xdr:to>
    <xdr:sp macro="" textlink="">
      <xdr:nvSpPr>
        <xdr:cNvPr id="3" name="1 Botón de acción: Inicio">
          <a:hlinkClick xmlns:r="http://schemas.openxmlformats.org/officeDocument/2006/relationships" r:id="rId2"/>
        </xdr:cNvPr>
        <xdr:cNvSpPr/>
      </xdr:nvSpPr>
      <xdr:spPr>
        <a:xfrm>
          <a:off x="13728122" y="69274"/>
          <a:ext cx="524572" cy="43814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953125" y="47625"/>
          <a:ext cx="7048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57151</xdr:colOff>
      <xdr:row>0</xdr:row>
      <xdr:rowOff>76200</xdr:rowOff>
    </xdr:from>
    <xdr:to>
      <xdr:col>37</xdr:col>
      <xdr:colOff>190500</xdr:colOff>
      <xdr:row>3</xdr:row>
      <xdr:rowOff>171450</xdr:rowOff>
    </xdr:to>
    <xdr:sp macro="" textlink="">
      <xdr:nvSpPr>
        <xdr:cNvPr id="4" name="1 Botón de acción: Inicio">
          <a:hlinkClick xmlns:r="http://schemas.openxmlformats.org/officeDocument/2006/relationships" r:id="rId2"/>
        </xdr:cNvPr>
        <xdr:cNvSpPr/>
      </xdr:nvSpPr>
      <xdr:spPr>
        <a:xfrm>
          <a:off x="15487651" y="76200"/>
          <a:ext cx="533399" cy="5715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228600</xdr:colOff>
      <xdr:row>0</xdr:row>
      <xdr:rowOff>104775</xdr:rowOff>
    </xdr:from>
    <xdr:to>
      <xdr:col>11</xdr:col>
      <xdr:colOff>342900</xdr:colOff>
      <xdr:row>3</xdr:row>
      <xdr:rowOff>161925</xdr:rowOff>
    </xdr:to>
    <xdr:pic>
      <xdr:nvPicPr>
        <xdr:cNvPr id="2" name="Imagen 2"/>
        <xdr:cNvPicPr>
          <a:picLocks noChangeAspect="1" noChangeArrowheads="1"/>
        </xdr:cNvPicPr>
      </xdr:nvPicPr>
      <xdr:blipFill>
        <a:blip xmlns:r="http://schemas.openxmlformats.org/officeDocument/2006/relationships" r:embed="rId1" cstate="print"/>
        <a:srcRect l="2161" t="73633" r="88985" b="14561"/>
        <a:stretch>
          <a:fillRect/>
        </a:stretch>
      </xdr:blipFill>
      <xdr:spPr bwMode="auto">
        <a:xfrm>
          <a:off x="5486400" y="104775"/>
          <a:ext cx="704850" cy="714375"/>
        </a:xfrm>
        <a:prstGeom prst="rect">
          <a:avLst/>
        </a:prstGeom>
        <a:noFill/>
        <a:ln w="9525">
          <a:noFill/>
          <a:miter lim="800000"/>
          <a:headEnd/>
          <a:tailEnd/>
        </a:ln>
      </xdr:spPr>
    </xdr:pic>
    <xdr:clientData/>
  </xdr:twoCellAnchor>
  <xdr:twoCellAnchor>
    <xdr:from>
      <xdr:col>33</xdr:col>
      <xdr:colOff>104775</xdr:colOff>
      <xdr:row>0</xdr:row>
      <xdr:rowOff>152399</xdr:rowOff>
    </xdr:from>
    <xdr:to>
      <xdr:col>37</xdr:col>
      <xdr:colOff>257175</xdr:colOff>
      <xdr:row>3</xdr:row>
      <xdr:rowOff>161925</xdr:rowOff>
    </xdr:to>
    <xdr:sp macro="" textlink="">
      <xdr:nvSpPr>
        <xdr:cNvPr id="4" name="1 Botón de acción: Inicio">
          <a:hlinkClick xmlns:r="http://schemas.openxmlformats.org/officeDocument/2006/relationships" r:id="rId2"/>
        </xdr:cNvPr>
        <xdr:cNvSpPr/>
      </xdr:nvSpPr>
      <xdr:spPr>
        <a:xfrm>
          <a:off x="15354300" y="152399"/>
          <a:ext cx="676275" cy="666751"/>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9110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209550</xdr:colOff>
      <xdr:row>4</xdr:row>
      <xdr:rowOff>47625</xdr:rowOff>
    </xdr:from>
    <xdr:to>
      <xdr:col>10</xdr:col>
      <xdr:colOff>600075</xdr:colOff>
      <xdr:row>7</xdr:row>
      <xdr:rowOff>0</xdr:rowOff>
    </xdr:to>
    <xdr:sp macro="" textlink="">
      <xdr:nvSpPr>
        <xdr:cNvPr id="3" name="1 Botón de acción: Inicio">
          <a:hlinkClick xmlns:r="http://schemas.openxmlformats.org/officeDocument/2006/relationships" r:id="rId2"/>
        </xdr:cNvPr>
        <xdr:cNvSpPr/>
      </xdr:nvSpPr>
      <xdr:spPr>
        <a:xfrm>
          <a:off x="5600700" y="695325"/>
          <a:ext cx="390525" cy="3714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29225" y="47625"/>
          <a:ext cx="828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112569</xdr:colOff>
      <xdr:row>0</xdr:row>
      <xdr:rowOff>86591</xdr:rowOff>
    </xdr:from>
    <xdr:to>
      <xdr:col>37</xdr:col>
      <xdr:colOff>103909</xdr:colOff>
      <xdr:row>3</xdr:row>
      <xdr:rowOff>129886</xdr:rowOff>
    </xdr:to>
    <xdr:sp macro="" textlink="">
      <xdr:nvSpPr>
        <xdr:cNvPr id="4" name="1 Botón de acción: Inicio">
          <a:hlinkClick xmlns:r="http://schemas.openxmlformats.org/officeDocument/2006/relationships" r:id="rId2"/>
        </xdr:cNvPr>
        <xdr:cNvSpPr/>
      </xdr:nvSpPr>
      <xdr:spPr>
        <a:xfrm>
          <a:off x="13075228" y="86591"/>
          <a:ext cx="571499" cy="49356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67325"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99391</xdr:colOff>
      <xdr:row>0</xdr:row>
      <xdr:rowOff>91109</xdr:rowOff>
    </xdr:from>
    <xdr:to>
      <xdr:col>37</xdr:col>
      <xdr:colOff>198783</xdr:colOff>
      <xdr:row>3</xdr:row>
      <xdr:rowOff>115956</xdr:rowOff>
    </xdr:to>
    <xdr:sp macro="" textlink="">
      <xdr:nvSpPr>
        <xdr:cNvPr id="5" name="1 Botón de acción: Inicio">
          <a:hlinkClick xmlns:r="http://schemas.openxmlformats.org/officeDocument/2006/relationships" r:id="rId2"/>
        </xdr:cNvPr>
        <xdr:cNvSpPr/>
      </xdr:nvSpPr>
      <xdr:spPr>
        <a:xfrm>
          <a:off x="13840239" y="91109"/>
          <a:ext cx="496957" cy="45554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791200" y="476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77933</xdr:colOff>
      <xdr:row>0</xdr:row>
      <xdr:rowOff>51955</xdr:rowOff>
    </xdr:from>
    <xdr:to>
      <xdr:col>37</xdr:col>
      <xdr:colOff>259773</xdr:colOff>
      <xdr:row>3</xdr:row>
      <xdr:rowOff>95250</xdr:rowOff>
    </xdr:to>
    <xdr:sp macro="" textlink="">
      <xdr:nvSpPr>
        <xdr:cNvPr id="3" name="1 Botón de acción: Inicio">
          <a:hlinkClick xmlns:r="http://schemas.openxmlformats.org/officeDocument/2006/relationships" r:id="rId2"/>
        </xdr:cNvPr>
        <xdr:cNvSpPr/>
      </xdr:nvSpPr>
      <xdr:spPr>
        <a:xfrm>
          <a:off x="14062365" y="51955"/>
          <a:ext cx="580158" cy="49356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095750"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86591</xdr:colOff>
      <xdr:row>0</xdr:row>
      <xdr:rowOff>86591</xdr:rowOff>
    </xdr:from>
    <xdr:to>
      <xdr:col>37</xdr:col>
      <xdr:colOff>216477</xdr:colOff>
      <xdr:row>4</xdr:row>
      <xdr:rowOff>8659</xdr:rowOff>
    </xdr:to>
    <xdr:sp macro="" textlink="">
      <xdr:nvSpPr>
        <xdr:cNvPr id="3" name="1 Botón de acción: Inicio">
          <a:hlinkClick xmlns:r="http://schemas.openxmlformats.org/officeDocument/2006/relationships" r:id="rId2"/>
        </xdr:cNvPr>
        <xdr:cNvSpPr/>
      </xdr:nvSpPr>
      <xdr:spPr>
        <a:xfrm>
          <a:off x="15059891" y="86591"/>
          <a:ext cx="529936" cy="50309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361950</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81575" y="47625"/>
          <a:ext cx="714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69274</xdr:colOff>
      <xdr:row>0</xdr:row>
      <xdr:rowOff>60615</xdr:rowOff>
    </xdr:from>
    <xdr:to>
      <xdr:col>37</xdr:col>
      <xdr:colOff>233795</xdr:colOff>
      <xdr:row>3</xdr:row>
      <xdr:rowOff>103910</xdr:rowOff>
    </xdr:to>
    <xdr:sp macro="" textlink="">
      <xdr:nvSpPr>
        <xdr:cNvPr id="4" name="1 Botón de acción: Inicio">
          <a:hlinkClick xmlns:r="http://schemas.openxmlformats.org/officeDocument/2006/relationships" r:id="rId2"/>
        </xdr:cNvPr>
        <xdr:cNvSpPr/>
      </xdr:nvSpPr>
      <xdr:spPr>
        <a:xfrm>
          <a:off x="13066569" y="60615"/>
          <a:ext cx="562840" cy="49356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314325</xdr:colOff>
      <xdr:row>0</xdr:row>
      <xdr:rowOff>19050</xdr:rowOff>
    </xdr:from>
    <xdr:to>
      <xdr:col>11</xdr:col>
      <xdr:colOff>600075</xdr:colOff>
      <xdr:row>3</xdr:row>
      <xdr:rowOff>219075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477125" y="19050"/>
          <a:ext cx="1095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95250</xdr:colOff>
      <xdr:row>0</xdr:row>
      <xdr:rowOff>57150</xdr:rowOff>
    </xdr:from>
    <xdr:to>
      <xdr:col>38</xdr:col>
      <xdr:colOff>219075</xdr:colOff>
      <xdr:row>4</xdr:row>
      <xdr:rowOff>0</xdr:rowOff>
    </xdr:to>
    <xdr:sp macro="" textlink="">
      <xdr:nvSpPr>
        <xdr:cNvPr id="3" name="1 Botón de acción: Inicio">
          <a:hlinkClick xmlns:r="http://schemas.openxmlformats.org/officeDocument/2006/relationships" r:id="rId2"/>
        </xdr:cNvPr>
        <xdr:cNvSpPr/>
      </xdr:nvSpPr>
      <xdr:spPr>
        <a:xfrm>
          <a:off x="16983075" y="57150"/>
          <a:ext cx="523875" cy="62865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238125</xdr:colOff>
      <xdr:row>0</xdr:row>
      <xdr:rowOff>47625</xdr:rowOff>
    </xdr:from>
    <xdr:to>
      <xdr:col>11</xdr:col>
      <xdr:colOff>352425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858125" y="47625"/>
          <a:ext cx="8763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86591</xdr:colOff>
      <xdr:row>0</xdr:row>
      <xdr:rowOff>69273</xdr:rowOff>
    </xdr:from>
    <xdr:to>
      <xdr:col>37</xdr:col>
      <xdr:colOff>268431</xdr:colOff>
      <xdr:row>3</xdr:row>
      <xdr:rowOff>121227</xdr:rowOff>
    </xdr:to>
    <xdr:sp macro="" textlink="">
      <xdr:nvSpPr>
        <xdr:cNvPr id="4" name="1 Botón de acción: Inicio">
          <a:hlinkClick xmlns:r="http://schemas.openxmlformats.org/officeDocument/2006/relationships" r:id="rId2"/>
        </xdr:cNvPr>
        <xdr:cNvSpPr/>
      </xdr:nvSpPr>
      <xdr:spPr>
        <a:xfrm>
          <a:off x="12694227" y="69273"/>
          <a:ext cx="580159" cy="50222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jquirog2/Downloads/RECURSOS%20FISICOS/Matriz_Excel_RG_y_RSI_Recursos_Fisicos_29Jun2018_(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jquirog2/Downloads/TALENTO%20HUMANO/Matriz_Excel_RG_y_RSI_Talento_Humano_STRH_22Jun2018_(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jquirog2/Downloads/TECNOLOGIAS%20DE%20LA%20INFORMACION/Matriz_Excel_RG_y_RSI_Tecnologias_STRT_18Jun2018_(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jquirog2/Downloads/COMUNICACIONES/Matriz_Excel_RG_y_RSI_Comunicaciones_25Jun2018(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jquirog2/Downloads/PARTICIPACION%20CIUDADANA/Matriz_RG_Part._Ciudadana_26Jun2018_20181250156053_y_2018125017334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jquirog2/Downloads/GESTION%20INTEGRAL%20DE%20PROYECTOS/Matriz_Excel_RG_y_RSI_Gestion_Integral_de_Proyectos_26Jun2018_(O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jquirog2/Downloads/INNOVACION%20Y%20GESTION%20DEL%20CONOCIMIENTO/Matriz_Excel_RG_y_RSI_Gestion_del_Conocimiento_28Jun2018_(O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jquirog2/Downloads/GESTION%20INTERINSTITUCIONAL/Matriz_Excel_RG_Gestion_Interinstitucional_22Jun2018_(O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jquirog2/Downloads/PLANEACION%20ESTRATEGICA/Matriz_Excel_RG_y%20RSI_Planeacion_Estrategica_29Jun2018_(O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jquirog2/Downloads/EVALUACION%20Y%20CONTROL/Matriz_Excel_RG_y_RSI_Evaluacion_y_Control_18Jul2018(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jquirog1/Documents/02%20RIESGOS/02%20CORRUPCION/01%20MATRICES/2014/R%20CORUPCION_AGO%202014/DTAF/MATRIZ%20DE%20RIESGO%20DE%20CORRUPCION%20%20DTAF%20AGOSTO%20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jquirog2/Downloads/MEJORAMIENTO%20CONTINUO/Matriz_Excel_RG_y_RSI_Mejoramiento_Continuo_18Jul2018_(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jquirog2/Downloads/CONSERVACI&#211;N%20DE%20INFRAESTRUCTURA/Matriz_Excel_(DTAI)_RG_RSI_Conservacion_Infraestructura_30May2018_(O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jquirog2/Downloads/CONSERVACI&#211;N%20DE%20INFRAESTRUCTURA/Matriz_(DTM)_Excel_RG_y_RSI_Conservacion_29Jun2018_(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jquirog2/Downloads/DISE&#209;O%20DE%20PROYECTOS/Matriz_RG_y_%20RSI_Dise&#241;o_de_Proyectos_27Jun2018_(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jquirog2/Downloads/EJECUCION%20DE%20OBRAS/Matriz_Excel_RG_y_RSI_Ejecucion_de_Obras_26Jun2018_(O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jquirog2/Downloads/FACTIBILIDAD%20DE%20PROYECTOS/Matriz_RG_y_RSI_Factibilidad_de_Proyectos_27Jun2018_(O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jquirog2/Downloads/GESTION%20PREDIAL/Matriz_Excel_RG_y_RSI_Gestion_Predial_29Jun2018_(O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jquirog2/Downloads/VALORIZACION%20Y%20FINANCIACION/Matriz_Excel_RG_y_RSI_Valorizacion_18Jun2018_(O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jquirog1/Downloads/MATRIZ_RIESGOS_SEGURIDAD_DE_LA_INFORMAC&#205;ON_IDU_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1.%20PLANEACION_ESTRATEG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FACTIBILIDAD%20PROYECTOS%2020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ppintoa1/AppData/Local/Microsoft/Windows/Temporary%20Internet%20Files/Content.Outlook/ICQAW94A/Copia%20de%20MR%20CORRUPCION%20OTC%202013%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jisazas1/Downloads/MATRIZ_RIESGOS_GESTI&#211;N_PROCESO_APOYO_VALORIZACI&#211;N_FINANCIACION_PROYECTOS_2015072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jquirog2/Downloads/COMUNICACIONES/MATRIZ_Excel_RG_COMUNICACIONES_12Julio2017_Definitiv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VALORIZACION%20Y%20FINANCIACION/Matriz_Excel_RG_y_RSI_Valorizacion_18Jun2018_(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pjquirog1/Downloads/DISE&#209;O%20DE%20PROYECTOS/Matriz_Excel_R_SEG_INF_DISE&#209;O_DE_PROYECTOS_23Nov2017_20172250299663(O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PREDIAL/Matriz_Excel_RG_y_RSI_Gestion_Predial_29Jun2018_(O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CONSERVACI&#211;N%20DE%20INFRAESTRUCTURA/Matriz_(DTM)_Excel_RG_y_RSI_Conservacion_29Jun2018_(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PLANEACION%20ESTRATEGICA/Matriz_Excel_RG_y%20RSI_Planeacion_Estrategica_29Jun2018_(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INNOVACION%20Y%20GESTION%20DEL%20CONOCIMIENTO/Matriz_Excel_RG_y_RSI_Gestion_del_Conocimiento_28Jun2018_(O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plaguila2/Documents/RIESGOS/2017/SEG%20INFORMACION/Matriz_Excel_R_SEG_INF_GESTION_SOCIAL_Y_PARTICIPACION_CIUDADANA_xxNov2017(Borrador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VALORIZACION%2020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COMUNICACIONES/Matriz_Excel_RG_y_RSI_Comunicaciones_25Jun2018(O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INTEGRAL%20DE%20PROYECTOS/Matriz_Excel_RG_y_RSI_Gestion_Integral_de_Proyectos_26Jun2018_(O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CONTRACTUAL/Matriz_Excel_RG_y_RSI_Gestion_Contractual_19Jun2018_(O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LEGAL/Matriz_Excel_RG_y_RSI_Gestion_Legal_20Jun2018_(O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AMBIENTAL/Matriz_Excel_RG_y%20RSI_Gestion%20Ambiental_29Jun2018_(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RECURSOS%20FISICOS/Matriz_Excel_RG_y_RSI_Recursos_Fisicos_29Jun2018_(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FINANCIERA/Matriz_Excel_RG_RSI_Gestion_Financiera_18Jun2018_(O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psmoreno1/Downloads/FOPE06_MATRIZ_DE_RIESGOS_V_4.0%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TALENTO%20HUMANO/Matriz_Excel_RG_y_RSI_Talento_Humano_STRH_22Jun2018_(O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cggarcia8/Downloads/FOPE06_MATRIZ_DE_RIESGOS_V_4.0%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jquirog2/Downloads/GESTION%20AMBIENTAL/Matriz_Excel_RG_y%20RSI_Gestion%20Ambiental_29Jun2018_(O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CJQUIR~1/AppData/Local/Temp/FOPE06_MATRIZ_DE_RIESGOS_V_4.0%202018061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DOCUMENTAL/Matriz_Excel_RG_y_RSI_Gestion_Documental_29Jun2018_(O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iesgos%20Evaluaci&#243;n%20y%20Control/Act.%20Riesgos%20Evaluaci&#243;n%20JULIO-2018/Riesgos%20Evaluaci&#243;n%20y%20Control%20JULIO%2016-201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EVALUACION%20Y%20CONTROL/Matriz_Excel_RG_y_RSI_Evaluacion_y_Control_18Jul2018(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jquirog2/Downloads/GESTION%20CONTRACTUAL/Matriz_Excel_RG_y_RSI_Gestion_Contractual_19Jun2018_(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jquirog2/Downloads/GESTION%20DOCUMENTAL/Matriz_Excel_RG_y_RSI_Gestion_Documental_29Jun2018_(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jquirog2/Downloads/GESTION%20FINANCIERA/Matriz_Excel_RG_RSI_Gestion_Financiera_18Jun2018_(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jquirog2/Downloads/GESTION%20LEGAL/Matriz_Excel_RG_y_RSI_Gestion_Legal_20Jun2018_(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RFISIC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HUMAN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IC"/>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COMUNICACIONE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ESTION SOCIAL"/>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PROYECT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OVACIÓN Y GESTIÓN"/>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INTERINSTITUCION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ON09"/>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EVALUACION9"/>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MEJORAMIENTO"/>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AI"/>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M"/>
      <sheetName val="INSTRUCTIVO"/>
      <sheetName val="Control"/>
      <sheetName val="Listas"/>
    </sheetNames>
    <sheetDataSet>
      <sheetData sheetId="0"/>
      <sheetData sheetId="1"/>
      <sheetData sheetId="2"/>
      <sheetData sheetId="3">
        <row r="3">
          <cell r="F3">
            <v>1</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DISEÑO P."/>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EJECUCION O."/>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FACTIBILIDAD"/>
      <sheetName val="INSTRUCTIVO"/>
      <sheetName val="Control"/>
      <sheetName val="Listas"/>
    </sheetNames>
    <sheetDataSet>
      <sheetData sheetId="0"/>
      <sheetData sheetId="1"/>
      <sheetData sheetId="2"/>
      <sheetData sheetId="3">
        <row r="3">
          <cell r="F3">
            <v>1</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D6" t="str">
            <v>Casi seguro</v>
          </cell>
          <cell r="E6">
            <v>5</v>
          </cell>
        </row>
        <row r="7">
          <cell r="D7" t="str">
            <v>Alta</v>
          </cell>
          <cell r="E7">
            <v>4</v>
          </cell>
        </row>
        <row r="8">
          <cell r="D8" t="str">
            <v>Posible</v>
          </cell>
          <cell r="E8">
            <v>3</v>
          </cell>
        </row>
        <row r="9">
          <cell r="D9" t="str">
            <v>Baja</v>
          </cell>
          <cell r="E9">
            <v>2</v>
          </cell>
        </row>
        <row r="10">
          <cell r="D10" t="str">
            <v>Remota</v>
          </cell>
          <cell r="E10">
            <v>1</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PREDI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VALORIZACION"/>
      <sheetName val="Hoja2"/>
      <sheetName val="Hoja1"/>
      <sheetName val="INSTRUCTIVO"/>
      <sheetName val="Control"/>
      <sheetName val="Listas"/>
    </sheetNames>
    <sheetDataSet>
      <sheetData sheetId="0"/>
      <sheetData sheetId="1"/>
      <sheetData sheetId="2"/>
      <sheetData sheetId="3"/>
      <sheetData sheetId="4"/>
      <sheetData sheetId="5">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PORTADA"/>
      <sheetName val="comunicaciones"/>
      <sheetName val="conser-ifraes"/>
      <sheetName val="dire-tec-mantenimiento"/>
      <sheetName val="diseño-proyectos"/>
      <sheetName val="ejecucion-obras"/>
      <sheetName val="eval-control"/>
      <sheetName val="fracti-proyectos"/>
      <sheetName val="GA,C Y SST"/>
      <sheetName val="ges-contractual"/>
      <sheetName val="ges-valo-financiacion"/>
      <sheetName val="ges-recur-fisicos"/>
      <sheetName val="ges-tec-inf-comunicacion"/>
      <sheetName val="talento-humano"/>
      <sheetName val="ges-documental"/>
      <sheetName val="gestion-financiera"/>
      <sheetName val="ges-inte-proyectos"/>
      <sheetName val="ges-interinstitucional"/>
      <sheetName val="gestion-legal"/>
      <sheetName val="gestion-predial"/>
      <sheetName val="ges-so-parti-ciudadana"/>
      <sheetName val="innova-ges-conocimiento"/>
      <sheetName val="mejoramiento-continuo"/>
      <sheetName val="planeacion-estrategica"/>
      <sheetName val="Instructivo"/>
      <sheetName val="Control"/>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B5" t="str">
            <v>Social y cultural</v>
          </cell>
          <cell r="C5" t="str">
            <v>Cultura</v>
          </cell>
        </row>
        <row r="6">
          <cell r="B6" t="str">
            <v>Político</v>
          </cell>
          <cell r="C6" t="str">
            <v>Procesos</v>
          </cell>
        </row>
        <row r="7">
          <cell r="B7" t="str">
            <v>Legal</v>
          </cell>
          <cell r="C7" t="str">
            <v>Estructura organizacional</v>
          </cell>
        </row>
        <row r="8">
          <cell r="B8" t="str">
            <v>Reglamentario</v>
          </cell>
          <cell r="C8" t="str">
            <v>Objetivos y estrategias</v>
          </cell>
        </row>
        <row r="9">
          <cell r="B9" t="str">
            <v>Financiero</v>
          </cell>
          <cell r="C9" t="str">
            <v>Funciones y responsabilidades</v>
          </cell>
        </row>
        <row r="10">
          <cell r="B10" t="str">
            <v>Tecnológico</v>
          </cell>
          <cell r="C10" t="str">
            <v>Sistemas de información</v>
          </cell>
        </row>
        <row r="11">
          <cell r="B11" t="str">
            <v>Económico</v>
          </cell>
          <cell r="C11" t="str">
            <v>Normas, metodologías, políticas</v>
          </cell>
        </row>
        <row r="12">
          <cell r="B12" t="str">
            <v>Natural</v>
          </cell>
          <cell r="C12" t="str">
            <v>Comunicación</v>
          </cell>
        </row>
        <row r="13">
          <cell r="B13" t="str">
            <v>Internacional</v>
          </cell>
          <cell r="C13" t="str">
            <v>Recursos</v>
          </cell>
        </row>
        <row r="14">
          <cell r="B14" t="str">
            <v>Nacional</v>
          </cell>
          <cell r="C14" t="str">
            <v>Relaciones contractuales</v>
          </cell>
        </row>
        <row r="15">
          <cell r="B15" t="str">
            <v>Regional o local</v>
          </cell>
          <cell r="C15" t="str">
            <v>Otro:</v>
          </cell>
        </row>
        <row r="16">
          <cell r="B16" t="str">
            <v>Partes interesadas</v>
          </cell>
        </row>
        <row r="17">
          <cell r="B17" t="str">
            <v>Otro: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VALORIZACION"/>
      <sheetName val="Hoja2"/>
      <sheetName val="Hoja1"/>
      <sheetName val="INSTRUCTIVO"/>
      <sheetName val="Control"/>
      <sheetName val="Listas"/>
    </sheetNames>
    <sheetDataSet>
      <sheetData sheetId="0"/>
      <sheetData sheetId="1"/>
      <sheetData sheetId="2"/>
      <sheetData sheetId="3"/>
      <sheetData sheetId="4"/>
      <sheetData sheetId="5">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PORTADA"/>
      <sheetName val="comunicaciones"/>
      <sheetName val="conser-ifraes"/>
      <sheetName val="dire-tec-mantenimiento"/>
      <sheetName val="diseño-proyectos"/>
      <sheetName val="ejecucion-obras"/>
      <sheetName val="eval-control"/>
      <sheetName val="fracti-proyectos"/>
      <sheetName val="GA,C Y SST"/>
      <sheetName val="ges-contractual"/>
      <sheetName val="ges-valo-financiacion"/>
      <sheetName val="ges-recur-fisicos"/>
      <sheetName val="ges-tec-inf-comunicacion"/>
      <sheetName val="talento-humano"/>
      <sheetName val="ges-documental"/>
      <sheetName val="gestion-financiera"/>
      <sheetName val="ges-inte-proyectos"/>
      <sheetName val="ges-interinstitucional"/>
      <sheetName val="gestion-legal"/>
      <sheetName val="gestion-predial"/>
      <sheetName val="ges-so-parti-ciudadana"/>
      <sheetName val="innova-ges-conocimiento"/>
      <sheetName val="mejoramiento-continuo"/>
      <sheetName val="planeacion-estrategica"/>
      <sheetName val="Instructivo"/>
      <sheetName val="Control"/>
      <sheetName val="Listas"/>
    </sheetNames>
    <sheetDataSet>
      <sheetData sheetId="0"/>
      <sheetData sheetId="1"/>
      <sheetData sheetId="2"/>
      <sheetData sheetId="3">
        <row r="3">
          <cell r="F3">
            <v>1</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ow r="3">
          <cell r="F3">
            <v>1</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row>
        <row r="7">
          <cell r="C7">
            <v>4</v>
          </cell>
          <cell r="D7" t="str">
            <v>Alta</v>
          </cell>
          <cell r="E7">
            <v>4</v>
          </cell>
        </row>
        <row r="8">
          <cell r="C8">
            <v>3</v>
          </cell>
          <cell r="D8" t="str">
            <v>Posible</v>
          </cell>
          <cell r="E8">
            <v>3</v>
          </cell>
        </row>
        <row r="9">
          <cell r="C9">
            <v>2</v>
          </cell>
          <cell r="D9" t="str">
            <v>Baja</v>
          </cell>
          <cell r="E9">
            <v>2</v>
          </cell>
        </row>
        <row r="10">
          <cell r="C10">
            <v>1</v>
          </cell>
          <cell r="D10" t="str">
            <v>Remota</v>
          </cell>
          <cell r="E10">
            <v>1</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PREDI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M"/>
      <sheetName val="INSTRUCTIVO"/>
      <sheetName val="Control"/>
      <sheetName val="Listas"/>
    </sheetNames>
    <sheetDataSet>
      <sheetData sheetId="0"/>
      <sheetData sheetId="1"/>
      <sheetData sheetId="2"/>
      <sheetData sheetId="3">
        <row r="4">
          <cell r="F4" t="str">
            <v>Insignificante</v>
          </cell>
          <cell r="G4" t="str">
            <v>Menor</v>
          </cell>
          <cell r="H4" t="str">
            <v>Moderado</v>
          </cell>
          <cell r="I4" t="str">
            <v>Mayor</v>
          </cell>
          <cell r="J4" t="str">
            <v>Catastrófico</v>
          </cell>
        </row>
        <row r="6">
          <cell r="D6" t="str">
            <v>Casi seguro</v>
          </cell>
          <cell r="F6" t="str">
            <v>5
MODERADO</v>
          </cell>
          <cell r="G6" t="str">
            <v>10
ALTO</v>
          </cell>
          <cell r="H6" t="str">
            <v>15
ALTO</v>
          </cell>
          <cell r="I6" t="str">
            <v>20
EXTREMO</v>
          </cell>
          <cell r="J6" t="str">
            <v>25
EXTREMO</v>
          </cell>
        </row>
        <row r="7">
          <cell r="D7" t="str">
            <v>Alta</v>
          </cell>
          <cell r="F7" t="str">
            <v>4
MODERADO</v>
          </cell>
          <cell r="G7" t="str">
            <v>8
MODERADO</v>
          </cell>
          <cell r="H7" t="str">
            <v>12
ALTO</v>
          </cell>
          <cell r="I7" t="str">
            <v>16
EXTREMO</v>
          </cell>
          <cell r="J7" t="str">
            <v>20
EXTREMO</v>
          </cell>
        </row>
        <row r="8">
          <cell r="D8" t="str">
            <v>Posible</v>
          </cell>
          <cell r="F8" t="str">
            <v>3
INFERIOR</v>
          </cell>
          <cell r="G8" t="str">
            <v>6
MODERADO</v>
          </cell>
          <cell r="H8" t="str">
            <v>9
MODERADO</v>
          </cell>
          <cell r="I8" t="str">
            <v>12
ALTO</v>
          </cell>
          <cell r="J8" t="str">
            <v>15
ALTO</v>
          </cell>
        </row>
        <row r="9">
          <cell r="D9" t="str">
            <v>Baja</v>
          </cell>
          <cell r="F9" t="str">
            <v>2
INFERIOR</v>
          </cell>
          <cell r="G9" t="str">
            <v>4
INFERIOR</v>
          </cell>
          <cell r="H9" t="str">
            <v>6
MODERADO</v>
          </cell>
          <cell r="I9" t="str">
            <v>8
MODERADO</v>
          </cell>
          <cell r="J9" t="str">
            <v>10
ALTO</v>
          </cell>
        </row>
        <row r="10">
          <cell r="D10" t="str">
            <v>Remota</v>
          </cell>
          <cell r="F10" t="str">
            <v>1
INFERIOR</v>
          </cell>
          <cell r="G10" t="str">
            <v>2
INFERIOR</v>
          </cell>
          <cell r="H10" t="str">
            <v>3
INFERIOR</v>
          </cell>
          <cell r="I10" t="str">
            <v>4
MODERADO</v>
          </cell>
          <cell r="J10" t="str">
            <v>5
MODERADO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ON09"/>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OVACIÓN Y GESTIÓN"/>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6">
          <cell r="C6">
            <v>5</v>
          </cell>
          <cell r="D6" t="str">
            <v>Casi seguro</v>
          </cell>
          <cell r="F6" t="str">
            <v>5
MODERADO</v>
          </cell>
          <cell r="G6" t="str">
            <v>10
ALTO</v>
          </cell>
          <cell r="H6" t="str">
            <v>15
ALTO</v>
          </cell>
          <cell r="I6" t="str">
            <v>20
EXTREMO</v>
          </cell>
          <cell r="J6" t="str">
            <v>25
EXTREMO</v>
          </cell>
        </row>
        <row r="7">
          <cell r="C7">
            <v>4</v>
          </cell>
          <cell r="D7" t="str">
            <v>Alta</v>
          </cell>
          <cell r="F7" t="str">
            <v>4
MODERADO</v>
          </cell>
          <cell r="G7" t="str">
            <v>8
MODERADO</v>
          </cell>
          <cell r="H7" t="str">
            <v>12
ALTO</v>
          </cell>
          <cell r="I7" t="str">
            <v>16
EXTREMO</v>
          </cell>
          <cell r="J7" t="str">
            <v>20
EXTREMO</v>
          </cell>
        </row>
        <row r="8">
          <cell r="C8">
            <v>3</v>
          </cell>
          <cell r="D8" t="str">
            <v>Posible</v>
          </cell>
          <cell r="F8" t="str">
            <v>3
INFERIOR</v>
          </cell>
          <cell r="G8" t="str">
            <v>6
MODERADO</v>
          </cell>
          <cell r="H8" t="str">
            <v>9
MODERADO</v>
          </cell>
          <cell r="I8" t="str">
            <v>12
ALTO</v>
          </cell>
          <cell r="J8" t="str">
            <v>15
ALTO</v>
          </cell>
        </row>
        <row r="9">
          <cell r="C9">
            <v>2</v>
          </cell>
          <cell r="D9" t="str">
            <v>Baja</v>
          </cell>
          <cell r="F9" t="str">
            <v>2
INFERIOR</v>
          </cell>
          <cell r="G9" t="str">
            <v>4
INFERIOR</v>
          </cell>
          <cell r="H9" t="str">
            <v>6
MODERADO</v>
          </cell>
          <cell r="I9" t="str">
            <v>8
MODERADO</v>
          </cell>
          <cell r="J9" t="str">
            <v>10
ALTO</v>
          </cell>
        </row>
        <row r="10">
          <cell r="C10">
            <v>1</v>
          </cell>
          <cell r="D10" t="str">
            <v>Remota</v>
          </cell>
          <cell r="F10" t="str">
            <v>1
INFERIOR</v>
          </cell>
          <cell r="G10" t="str">
            <v>2
INFERIOR</v>
          </cell>
          <cell r="H10" t="str">
            <v>3
INFERIOR</v>
          </cell>
          <cell r="I10" t="str">
            <v>4
MODERADO</v>
          </cell>
          <cell r="J10" t="str">
            <v>5
MODERADO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COMUNICACIONE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PROYECT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NTRACTU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LEGAL"/>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ALIDAD"/>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RFISIC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INANCIE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HUMAN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ALIDAD"/>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DOCUMENT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EVALUACION"/>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NTRACTUAL"/>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DOCUMENT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INANCIE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LEGAL"/>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Casi Seguro</v>
          </cell>
        </row>
        <row r="15">
          <cell r="O15" t="str">
            <v>Alta</v>
          </cell>
        </row>
        <row r="16">
          <cell r="O16" t="str">
            <v>Posible</v>
          </cell>
        </row>
        <row r="17">
          <cell r="O17" t="str">
            <v>Baja</v>
          </cell>
        </row>
        <row r="18">
          <cell r="O18" t="str">
            <v>Remota</v>
          </cell>
        </row>
        <row r="21">
          <cell r="Q21" t="str">
            <v>Catastrófico</v>
          </cell>
        </row>
        <row r="22">
          <cell r="Q22" t="str">
            <v>Mayor</v>
          </cell>
        </row>
        <row r="23">
          <cell r="Q23" t="str">
            <v>Moderado</v>
          </cell>
        </row>
        <row r="24">
          <cell r="Q24" t="str">
            <v>Menor</v>
          </cell>
        </row>
        <row r="25">
          <cell r="Q25" t="str">
            <v>Insignificante</v>
          </cell>
        </row>
        <row r="34">
          <cell r="Y34" t="str">
            <v>Ninguno</v>
          </cell>
        </row>
        <row r="35">
          <cell r="Y35" t="str">
            <v>Probabilidad</v>
          </cell>
        </row>
        <row r="36">
          <cell r="Y36" t="str">
            <v>Impacto</v>
          </cell>
        </row>
        <row r="37">
          <cell r="Y37" t="str">
            <v>Ambos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3"/>
  <sheetViews>
    <sheetView tabSelected="1" zoomScaleNormal="100" zoomScaleSheetLayoutView="85" workbookViewId="0">
      <selection activeCell="B1" sqref="B1:E4"/>
    </sheetView>
  </sheetViews>
  <sheetFormatPr baseColWidth="10" defaultRowHeight="15" x14ac:dyDescent="0.25"/>
  <cols>
    <col min="1" max="1" width="8.85546875" style="498" customWidth="1"/>
    <col min="2" max="2" width="11.5703125" style="498" customWidth="1"/>
    <col min="3" max="3" width="50.7109375" style="498" customWidth="1"/>
    <col min="4" max="4" width="3.85546875" style="498" customWidth="1"/>
    <col min="5" max="5" width="11.5703125" style="498" customWidth="1"/>
    <col min="6" max="6" width="50.7109375" style="498" customWidth="1"/>
    <col min="7" max="7" width="3.85546875" style="498" customWidth="1"/>
    <col min="8" max="8" width="11.5703125" style="498" customWidth="1"/>
    <col min="9" max="9" width="50.7109375" style="498" customWidth="1"/>
    <col min="10" max="11" width="8.140625" style="498" customWidth="1"/>
    <col min="12" max="12" width="10.5703125" style="498" customWidth="1"/>
    <col min="13" max="13" width="5.7109375" style="498" customWidth="1"/>
    <col min="14" max="14" width="17.42578125" style="498" customWidth="1"/>
    <col min="15" max="15" width="11.42578125" style="498"/>
    <col min="16" max="16" width="10.42578125" style="498" customWidth="1"/>
    <col min="17" max="17" width="5.7109375" style="498" customWidth="1"/>
    <col min="18" max="18" width="19.85546875" style="498" customWidth="1"/>
    <col min="19" max="19" width="13.85546875" style="498" customWidth="1"/>
    <col min="20" max="20" width="11.42578125" style="498"/>
    <col min="21" max="21" width="4.42578125" style="498" customWidth="1"/>
    <col min="22" max="16384" width="11.42578125" style="498"/>
  </cols>
  <sheetData>
    <row r="1" spans="1:17" s="3" customFormat="1" ht="12.75" customHeight="1" x14ac:dyDescent="0.2">
      <c r="A1" s="496"/>
      <c r="B1" s="506" t="s">
        <v>1415</v>
      </c>
      <c r="C1" s="507"/>
      <c r="D1" s="507"/>
      <c r="E1" s="508"/>
      <c r="F1" s="515"/>
      <c r="G1" s="358"/>
      <c r="H1" s="358"/>
      <c r="I1" s="518" t="s">
        <v>1408</v>
      </c>
      <c r="J1" s="519">
        <v>42943</v>
      </c>
      <c r="K1" s="520"/>
      <c r="L1" s="358"/>
      <c r="M1" s="358"/>
      <c r="N1" s="358"/>
      <c r="O1" s="358"/>
      <c r="P1" s="358"/>
      <c r="Q1" s="358"/>
    </row>
    <row r="2" spans="1:17" s="3" customFormat="1" ht="12.75" customHeight="1" x14ac:dyDescent="0.2">
      <c r="A2" s="496"/>
      <c r="B2" s="509"/>
      <c r="C2" s="510"/>
      <c r="D2" s="510"/>
      <c r="E2" s="511"/>
      <c r="F2" s="516"/>
      <c r="G2" s="358"/>
      <c r="H2" s="358"/>
      <c r="I2" s="518"/>
      <c r="J2" s="521"/>
      <c r="K2" s="522"/>
      <c r="L2" s="358"/>
      <c r="M2" s="358"/>
      <c r="N2" s="358"/>
      <c r="O2" s="358"/>
      <c r="P2" s="358"/>
      <c r="Q2" s="358"/>
    </row>
    <row r="3" spans="1:17" s="3" customFormat="1" ht="12.75" customHeight="1" x14ac:dyDescent="0.2">
      <c r="A3" s="496"/>
      <c r="B3" s="509"/>
      <c r="C3" s="510"/>
      <c r="D3" s="510"/>
      <c r="E3" s="511"/>
      <c r="F3" s="516"/>
      <c r="G3" s="358"/>
      <c r="H3" s="358"/>
      <c r="I3" s="358"/>
      <c r="J3" s="358"/>
      <c r="K3" s="358"/>
      <c r="L3" s="358"/>
      <c r="M3" s="358"/>
      <c r="N3" s="358"/>
      <c r="O3" s="358"/>
      <c r="P3" s="358"/>
      <c r="Q3" s="358"/>
    </row>
    <row r="4" spans="1:17" s="3" customFormat="1" ht="12.75" customHeight="1" x14ac:dyDescent="0.2">
      <c r="A4" s="496"/>
      <c r="B4" s="512"/>
      <c r="C4" s="513"/>
      <c r="D4" s="513"/>
      <c r="E4" s="514"/>
      <c r="F4" s="517"/>
      <c r="G4" s="358"/>
      <c r="H4" s="358"/>
      <c r="I4" s="358"/>
      <c r="J4" s="358"/>
      <c r="K4" s="358"/>
      <c r="L4" s="358"/>
      <c r="M4" s="358"/>
      <c r="N4" s="358"/>
      <c r="O4" s="358"/>
      <c r="P4" s="358"/>
      <c r="Q4" s="358"/>
    </row>
    <row r="5" spans="1:17" s="3" customFormat="1" ht="12.75" x14ac:dyDescent="0.2">
      <c r="A5" s="358"/>
      <c r="B5" s="358"/>
      <c r="C5" s="358"/>
      <c r="D5" s="358"/>
      <c r="E5" s="358"/>
      <c r="F5" s="358"/>
      <c r="G5" s="358"/>
      <c r="H5" s="358"/>
      <c r="I5" s="358"/>
      <c r="J5" s="358"/>
      <c r="K5" s="358"/>
      <c r="L5" s="358"/>
      <c r="M5" s="358"/>
      <c r="N5" s="358"/>
      <c r="O5" s="358"/>
      <c r="P5" s="358"/>
      <c r="Q5" s="358"/>
    </row>
    <row r="6" spans="1:17" s="3" customFormat="1" ht="12.75" x14ac:dyDescent="0.2">
      <c r="A6" s="358"/>
      <c r="B6" s="358"/>
      <c r="C6" s="358"/>
      <c r="D6" s="358"/>
      <c r="E6" s="358"/>
      <c r="F6" s="358"/>
      <c r="G6" s="358"/>
      <c r="H6" s="358"/>
      <c r="I6" s="358"/>
      <c r="J6" s="358"/>
      <c r="K6" s="358"/>
      <c r="L6" s="358"/>
      <c r="M6" s="358"/>
      <c r="N6" s="358"/>
      <c r="O6" s="358"/>
      <c r="P6" s="358"/>
      <c r="Q6" s="358"/>
    </row>
    <row r="7" spans="1:17" s="500" customFormat="1" ht="18" customHeight="1" x14ac:dyDescent="0.2">
      <c r="A7" s="499"/>
      <c r="B7" s="499"/>
      <c r="C7" s="499"/>
      <c r="D7" s="499"/>
      <c r="E7" s="523" t="s">
        <v>1409</v>
      </c>
      <c r="F7" s="502" t="s">
        <v>1076</v>
      </c>
      <c r="G7" s="499"/>
      <c r="H7" s="499"/>
      <c r="I7" s="499"/>
      <c r="J7" s="499"/>
      <c r="K7" s="499"/>
      <c r="L7" s="499"/>
      <c r="M7" s="499"/>
      <c r="N7" s="499"/>
      <c r="O7" s="499"/>
      <c r="P7" s="499"/>
      <c r="Q7" s="499"/>
    </row>
    <row r="8" spans="1:17" s="500" customFormat="1" ht="18" customHeight="1" x14ac:dyDescent="0.2">
      <c r="A8" s="499"/>
      <c r="B8" s="499"/>
      <c r="C8" s="499"/>
      <c r="D8" s="499"/>
      <c r="E8" s="524"/>
      <c r="F8" s="502" t="s">
        <v>1077</v>
      </c>
      <c r="G8" s="499"/>
      <c r="H8" s="499"/>
      <c r="I8" s="499"/>
      <c r="J8" s="499"/>
      <c r="K8" s="499"/>
      <c r="L8" s="499"/>
      <c r="M8" s="499"/>
      <c r="N8" s="499"/>
      <c r="O8" s="499"/>
      <c r="P8" s="499"/>
      <c r="Q8" s="499"/>
    </row>
    <row r="9" spans="1:17" s="500" customFormat="1" ht="18" customHeight="1" x14ac:dyDescent="0.2">
      <c r="A9" s="499"/>
      <c r="B9" s="499"/>
      <c r="C9" s="499"/>
      <c r="D9" s="499"/>
      <c r="E9" s="524"/>
      <c r="F9" s="502" t="s">
        <v>1078</v>
      </c>
      <c r="G9" s="499"/>
      <c r="H9" s="499"/>
      <c r="I9" s="499"/>
      <c r="J9" s="499"/>
      <c r="K9" s="499"/>
      <c r="L9" s="499"/>
      <c r="M9" s="499"/>
      <c r="N9" s="499"/>
      <c r="O9" s="499"/>
      <c r="P9" s="499"/>
      <c r="Q9" s="499"/>
    </row>
    <row r="10" spans="1:17" s="500" customFormat="1" ht="18" customHeight="1" x14ac:dyDescent="0.2">
      <c r="A10" s="499"/>
      <c r="B10" s="499"/>
      <c r="C10" s="499"/>
      <c r="D10" s="499"/>
      <c r="E10" s="524"/>
      <c r="F10" s="502" t="s">
        <v>1079</v>
      </c>
      <c r="G10" s="499"/>
      <c r="H10" s="499"/>
      <c r="I10" s="499"/>
      <c r="J10" s="499"/>
      <c r="K10" s="499"/>
      <c r="L10" s="499"/>
      <c r="M10" s="499"/>
      <c r="N10" s="499"/>
      <c r="O10" s="499"/>
      <c r="P10" s="499"/>
      <c r="Q10" s="499"/>
    </row>
    <row r="11" spans="1:17" s="500" customFormat="1" ht="18" customHeight="1" x14ac:dyDescent="0.2">
      <c r="A11" s="499"/>
      <c r="B11" s="499"/>
      <c r="C11" s="499"/>
      <c r="D11" s="499"/>
      <c r="E11" s="524"/>
      <c r="F11" s="502" t="s">
        <v>471</v>
      </c>
      <c r="G11" s="499"/>
      <c r="H11" s="499"/>
      <c r="I11" s="499"/>
      <c r="J11" s="499"/>
      <c r="K11" s="499"/>
      <c r="L11" s="499"/>
      <c r="M11" s="499"/>
      <c r="N11" s="499"/>
      <c r="O11" s="499"/>
      <c r="P11" s="499"/>
      <c r="Q11" s="499"/>
    </row>
    <row r="12" spans="1:17" s="500" customFormat="1" ht="18" customHeight="1" x14ac:dyDescent="0.2">
      <c r="A12" s="499"/>
      <c r="B12" s="499"/>
      <c r="C12" s="499"/>
      <c r="D12" s="499"/>
      <c r="E12" s="525"/>
      <c r="F12" s="502" t="s">
        <v>1080</v>
      </c>
      <c r="G12" s="499"/>
      <c r="H12" s="499"/>
      <c r="I12" s="499"/>
      <c r="J12" s="499"/>
      <c r="K12" s="499"/>
      <c r="L12" s="499"/>
      <c r="M12" s="499"/>
      <c r="N12" s="499"/>
      <c r="O12" s="499"/>
      <c r="P12" s="499"/>
      <c r="Q12" s="499"/>
    </row>
    <row r="13" spans="1:17" s="3" customFormat="1" ht="18" customHeight="1" x14ac:dyDescent="0.2">
      <c r="A13" s="358"/>
      <c r="B13" s="358"/>
      <c r="C13" s="358"/>
      <c r="D13" s="358"/>
      <c r="E13" s="358"/>
      <c r="F13" s="358"/>
      <c r="G13" s="358"/>
      <c r="H13" s="358"/>
      <c r="I13" s="358"/>
      <c r="J13" s="358"/>
      <c r="K13" s="358"/>
      <c r="L13" s="358"/>
      <c r="M13" s="358"/>
      <c r="N13" s="358"/>
      <c r="O13" s="358"/>
      <c r="P13" s="358"/>
      <c r="Q13" s="358"/>
    </row>
    <row r="14" spans="1:17" s="500" customFormat="1" ht="18" customHeight="1" x14ac:dyDescent="0.2">
      <c r="A14" s="499"/>
      <c r="B14" s="526" t="s">
        <v>1410</v>
      </c>
      <c r="C14" s="502" t="s">
        <v>1094</v>
      </c>
      <c r="D14" s="499"/>
      <c r="E14" s="499"/>
      <c r="F14" s="499"/>
      <c r="G14" s="499"/>
      <c r="H14" s="529" t="s">
        <v>1411</v>
      </c>
      <c r="I14" s="502" t="s">
        <v>1084</v>
      </c>
      <c r="J14" s="499"/>
      <c r="K14" s="499"/>
      <c r="L14" s="499"/>
      <c r="M14" s="499"/>
      <c r="N14" s="499"/>
      <c r="O14" s="499"/>
      <c r="P14" s="499"/>
      <c r="Q14" s="499"/>
    </row>
    <row r="15" spans="1:17" s="500" customFormat="1" ht="18" customHeight="1" x14ac:dyDescent="0.2">
      <c r="A15" s="499"/>
      <c r="B15" s="527"/>
      <c r="C15" s="502" t="s">
        <v>1081</v>
      </c>
      <c r="D15" s="499"/>
      <c r="E15" s="499"/>
      <c r="F15" s="499"/>
      <c r="G15" s="499"/>
      <c r="H15" s="530"/>
      <c r="I15" s="502" t="s">
        <v>1085</v>
      </c>
      <c r="J15" s="499"/>
      <c r="K15" s="499"/>
      <c r="L15" s="499"/>
      <c r="M15" s="499"/>
      <c r="N15" s="499"/>
      <c r="O15" s="499"/>
      <c r="P15" s="499"/>
      <c r="Q15" s="499"/>
    </row>
    <row r="16" spans="1:17" s="500" customFormat="1" ht="18" customHeight="1" x14ac:dyDescent="0.2">
      <c r="A16" s="499"/>
      <c r="B16" s="527"/>
      <c r="C16" s="502" t="s">
        <v>1082</v>
      </c>
      <c r="D16" s="499"/>
      <c r="E16" s="499"/>
      <c r="F16" s="499"/>
      <c r="G16" s="499"/>
      <c r="H16" s="530"/>
      <c r="I16" s="502" t="s">
        <v>1086</v>
      </c>
      <c r="J16" s="499"/>
      <c r="K16" s="499"/>
      <c r="L16" s="499"/>
      <c r="M16" s="499"/>
      <c r="N16" s="499"/>
      <c r="O16" s="499"/>
      <c r="P16" s="499"/>
      <c r="Q16" s="499"/>
    </row>
    <row r="17" spans="1:17" s="500" customFormat="1" ht="18" customHeight="1" x14ac:dyDescent="0.2">
      <c r="A17" s="499"/>
      <c r="B17" s="527"/>
      <c r="C17" s="502" t="s">
        <v>567</v>
      </c>
      <c r="D17" s="499"/>
      <c r="E17" s="499"/>
      <c r="F17" s="499"/>
      <c r="G17" s="499"/>
      <c r="H17" s="530"/>
      <c r="I17" s="502" t="s">
        <v>1087</v>
      </c>
      <c r="J17" s="499"/>
      <c r="K17" s="499"/>
      <c r="L17" s="499"/>
      <c r="M17" s="499"/>
      <c r="N17" s="499"/>
      <c r="O17" s="499"/>
      <c r="P17" s="499"/>
      <c r="Q17" s="499"/>
    </row>
    <row r="18" spans="1:17" s="500" customFormat="1" ht="18" customHeight="1" x14ac:dyDescent="0.2">
      <c r="A18" s="499"/>
      <c r="B18" s="527"/>
      <c r="C18" s="502" t="s">
        <v>1083</v>
      </c>
      <c r="D18" s="499"/>
      <c r="E18" s="499"/>
      <c r="F18" s="499"/>
      <c r="G18" s="499"/>
      <c r="H18" s="530"/>
      <c r="I18" s="502" t="s">
        <v>1088</v>
      </c>
      <c r="J18" s="499"/>
      <c r="K18" s="499"/>
      <c r="L18" s="499"/>
      <c r="M18" s="499"/>
      <c r="N18" s="499"/>
      <c r="O18" s="499"/>
      <c r="P18" s="499"/>
      <c r="Q18" s="499"/>
    </row>
    <row r="19" spans="1:17" s="500" customFormat="1" ht="18" customHeight="1" x14ac:dyDescent="0.2">
      <c r="A19" s="499"/>
      <c r="B19" s="527"/>
      <c r="C19" s="501" t="s">
        <v>1413</v>
      </c>
      <c r="D19" s="499"/>
      <c r="E19" s="499"/>
      <c r="F19" s="499"/>
      <c r="G19" s="499"/>
      <c r="H19" s="530"/>
      <c r="I19" s="502" t="s">
        <v>1089</v>
      </c>
      <c r="J19" s="499"/>
      <c r="K19" s="499"/>
      <c r="L19" s="499"/>
      <c r="M19" s="499"/>
      <c r="N19" s="499"/>
      <c r="O19" s="499"/>
      <c r="P19" s="499"/>
      <c r="Q19" s="499"/>
    </row>
    <row r="20" spans="1:17" s="500" customFormat="1" ht="18" customHeight="1" x14ac:dyDescent="0.2">
      <c r="A20" s="499"/>
      <c r="B20" s="528"/>
      <c r="C20" s="501" t="s">
        <v>1414</v>
      </c>
      <c r="D20" s="499"/>
      <c r="E20" s="499"/>
      <c r="F20" s="499"/>
      <c r="G20" s="499"/>
      <c r="H20" s="530"/>
      <c r="I20" s="501" t="s">
        <v>1090</v>
      </c>
      <c r="J20" s="499"/>
      <c r="K20" s="499"/>
      <c r="L20" s="499"/>
      <c r="M20" s="499"/>
      <c r="N20" s="499"/>
      <c r="O20" s="499"/>
      <c r="P20" s="499"/>
      <c r="Q20" s="499"/>
    </row>
    <row r="21" spans="1:17" s="500" customFormat="1" ht="18" customHeight="1" x14ac:dyDescent="0.2">
      <c r="A21" s="499"/>
      <c r="B21" s="499"/>
      <c r="C21" s="499"/>
      <c r="D21" s="499"/>
      <c r="E21" s="499"/>
      <c r="F21" s="499"/>
      <c r="G21" s="499"/>
      <c r="H21" s="531"/>
      <c r="I21" s="502" t="s">
        <v>1091</v>
      </c>
      <c r="J21" s="499"/>
      <c r="K21" s="499"/>
      <c r="L21" s="499"/>
      <c r="M21" s="499"/>
      <c r="N21" s="499"/>
      <c r="O21" s="499"/>
      <c r="P21" s="499"/>
      <c r="Q21" s="499"/>
    </row>
    <row r="22" spans="1:17" s="3" customFormat="1" ht="18" customHeight="1" x14ac:dyDescent="0.2">
      <c r="A22" s="358"/>
      <c r="B22" s="358"/>
      <c r="C22" s="358"/>
      <c r="D22" s="358"/>
      <c r="E22" s="358"/>
      <c r="F22" s="358"/>
      <c r="G22" s="358"/>
      <c r="H22" s="358"/>
      <c r="I22" s="358"/>
      <c r="J22" s="358"/>
      <c r="K22" s="358"/>
      <c r="L22" s="358"/>
      <c r="M22" s="358"/>
      <c r="N22" s="358"/>
      <c r="O22" s="358"/>
      <c r="P22" s="358"/>
      <c r="Q22" s="358"/>
    </row>
    <row r="23" spans="1:17" s="3" customFormat="1" ht="18" customHeight="1" x14ac:dyDescent="0.2">
      <c r="A23" s="358"/>
      <c r="B23" s="358"/>
      <c r="C23" s="358"/>
      <c r="D23" s="358"/>
      <c r="E23" s="358"/>
      <c r="F23" s="358"/>
      <c r="G23" s="358"/>
      <c r="H23" s="358"/>
      <c r="I23" s="358"/>
      <c r="J23" s="358"/>
      <c r="K23" s="358"/>
      <c r="L23" s="358"/>
      <c r="M23" s="358"/>
      <c r="N23" s="358"/>
      <c r="O23" s="358"/>
      <c r="P23" s="358"/>
      <c r="Q23" s="358"/>
    </row>
    <row r="24" spans="1:17" s="3" customFormat="1" ht="18" customHeight="1" x14ac:dyDescent="0.2">
      <c r="A24" s="358"/>
      <c r="B24" s="358"/>
      <c r="C24" s="358"/>
      <c r="D24" s="358"/>
      <c r="E24" s="358"/>
      <c r="F24" s="358"/>
      <c r="G24" s="358"/>
      <c r="H24" s="358"/>
      <c r="I24" s="358"/>
      <c r="J24" s="358"/>
      <c r="K24" s="358"/>
      <c r="L24" s="358"/>
      <c r="M24" s="358"/>
      <c r="N24" s="358"/>
      <c r="O24" s="358"/>
      <c r="P24" s="358"/>
      <c r="Q24" s="358"/>
    </row>
    <row r="25" spans="1:17" s="3" customFormat="1" ht="18" customHeight="1" x14ac:dyDescent="0.2">
      <c r="A25" s="358"/>
      <c r="B25" s="358"/>
      <c r="C25" s="358"/>
      <c r="D25" s="358"/>
      <c r="E25" s="358"/>
      <c r="F25" s="358"/>
      <c r="G25" s="358"/>
      <c r="H25" s="358"/>
      <c r="I25" s="358"/>
      <c r="J25" s="358"/>
      <c r="K25" s="358"/>
      <c r="L25" s="358"/>
      <c r="M25" s="358"/>
      <c r="N25" s="358"/>
      <c r="O25" s="358"/>
      <c r="P25" s="358"/>
      <c r="Q25" s="358"/>
    </row>
    <row r="26" spans="1:17" s="500" customFormat="1" ht="18" customHeight="1" x14ac:dyDescent="0.2">
      <c r="A26" s="499"/>
      <c r="B26" s="499"/>
      <c r="C26" s="499"/>
      <c r="D26" s="499"/>
      <c r="E26" s="503" t="s">
        <v>1412</v>
      </c>
      <c r="G26" s="499"/>
      <c r="H26" s="499"/>
      <c r="I26" s="499"/>
      <c r="J26" s="499"/>
      <c r="K26" s="499"/>
      <c r="L26" s="499"/>
      <c r="M26" s="499"/>
      <c r="N26" s="499"/>
      <c r="O26" s="499"/>
      <c r="P26" s="499"/>
      <c r="Q26" s="499"/>
    </row>
    <row r="27" spans="1:17" s="500" customFormat="1" ht="18" customHeight="1" x14ac:dyDescent="0.2">
      <c r="A27" s="499"/>
      <c r="B27" s="499"/>
      <c r="C27" s="499"/>
      <c r="D27" s="499"/>
      <c r="E27" s="504"/>
      <c r="F27" s="502" t="s">
        <v>1092</v>
      </c>
      <c r="G27" s="499"/>
      <c r="H27" s="499"/>
      <c r="I27" s="499"/>
      <c r="J27" s="499"/>
      <c r="K27" s="499"/>
      <c r="L27" s="499"/>
      <c r="M27" s="499"/>
      <c r="N27" s="499"/>
      <c r="O27" s="499"/>
      <c r="P27" s="499"/>
      <c r="Q27" s="499"/>
    </row>
    <row r="28" spans="1:17" s="500" customFormat="1" ht="18" customHeight="1" x14ac:dyDescent="0.2">
      <c r="A28" s="499"/>
      <c r="B28" s="499"/>
      <c r="C28" s="499"/>
      <c r="D28" s="499"/>
      <c r="E28" s="504"/>
      <c r="F28" s="502" t="s">
        <v>1093</v>
      </c>
      <c r="G28" s="499"/>
      <c r="H28" s="499"/>
      <c r="I28" s="499"/>
      <c r="J28" s="499"/>
      <c r="K28" s="499"/>
      <c r="L28" s="499"/>
      <c r="M28" s="499"/>
      <c r="N28" s="499"/>
      <c r="O28" s="499"/>
      <c r="P28" s="499"/>
      <c r="Q28" s="499"/>
    </row>
    <row r="29" spans="1:17" s="500" customFormat="1" ht="18" customHeight="1" x14ac:dyDescent="0.2">
      <c r="A29" s="499"/>
      <c r="B29" s="499"/>
      <c r="C29" s="499"/>
      <c r="D29" s="499"/>
      <c r="E29" s="505"/>
      <c r="F29" s="499"/>
      <c r="G29" s="499"/>
      <c r="H29" s="499"/>
      <c r="I29" s="499"/>
      <c r="J29" s="499"/>
      <c r="K29" s="499"/>
      <c r="L29" s="499"/>
      <c r="M29" s="499"/>
      <c r="N29" s="499"/>
      <c r="O29" s="499"/>
      <c r="P29" s="499"/>
      <c r="Q29" s="499"/>
    </row>
    <row r="30" spans="1:17" x14ac:dyDescent="0.25">
      <c r="A30" s="497"/>
      <c r="B30" s="497"/>
      <c r="C30" s="497"/>
      <c r="D30" s="497"/>
      <c r="E30" s="497"/>
      <c r="F30" s="497"/>
      <c r="G30" s="497"/>
      <c r="H30" s="497"/>
      <c r="I30" s="497"/>
      <c r="J30" s="497"/>
      <c r="K30" s="497"/>
      <c r="L30" s="497"/>
      <c r="M30" s="497"/>
      <c r="N30" s="497"/>
      <c r="O30" s="497"/>
      <c r="P30" s="497"/>
    </row>
    <row r="31" spans="1:17" x14ac:dyDescent="0.25">
      <c r="A31" s="497"/>
      <c r="B31" s="497"/>
      <c r="C31" s="497"/>
      <c r="D31" s="497"/>
      <c r="E31" s="497"/>
      <c r="F31" s="497"/>
      <c r="G31" s="497"/>
      <c r="H31" s="497"/>
      <c r="I31" s="497"/>
      <c r="J31" s="497"/>
      <c r="K31" s="497"/>
      <c r="L31" s="497"/>
      <c r="M31" s="497"/>
      <c r="N31" s="497"/>
      <c r="O31" s="497"/>
      <c r="P31" s="497"/>
    </row>
    <row r="32" spans="1:17" x14ac:dyDescent="0.25">
      <c r="A32" s="497"/>
      <c r="B32" s="497"/>
      <c r="C32" s="497"/>
      <c r="D32" s="497"/>
      <c r="E32" s="497"/>
      <c r="F32" s="497"/>
      <c r="G32" s="497"/>
      <c r="H32" s="497"/>
      <c r="I32" s="497"/>
      <c r="J32" s="497"/>
      <c r="K32" s="497"/>
      <c r="L32" s="497"/>
      <c r="M32" s="497"/>
      <c r="N32" s="497"/>
      <c r="O32" s="497"/>
      <c r="P32" s="497"/>
    </row>
    <row r="33" spans="1:16" x14ac:dyDescent="0.25">
      <c r="A33" s="497"/>
      <c r="B33" s="497"/>
      <c r="C33" s="497"/>
      <c r="D33" s="497"/>
      <c r="E33" s="497"/>
      <c r="F33" s="497"/>
      <c r="G33" s="497"/>
      <c r="H33" s="497"/>
      <c r="I33" s="497"/>
      <c r="J33" s="497"/>
      <c r="K33" s="497"/>
      <c r="L33" s="497"/>
      <c r="M33" s="497"/>
      <c r="N33" s="497"/>
      <c r="O33" s="497"/>
      <c r="P33" s="497"/>
    </row>
  </sheetData>
  <mergeCells count="8">
    <mergeCell ref="E26:E29"/>
    <mergeCell ref="B1:E4"/>
    <mergeCell ref="F1:F4"/>
    <mergeCell ref="I1:I2"/>
    <mergeCell ref="J1:K2"/>
    <mergeCell ref="E7:E12"/>
    <mergeCell ref="B14:B20"/>
    <mergeCell ref="H14:H21"/>
  </mergeCells>
  <phoneticPr fontId="16" type="noConversion"/>
  <hyperlinks>
    <hyperlink ref="I18" location="'A THUMANOS'!A1" display="'A THUMANOS'!A1"/>
    <hyperlink ref="I19" location="'A TIC'!A1" display="'A TIC'!A1"/>
    <hyperlink ref="I20" location="'A DOCUMENTAL'!A1" display="Riesgos de Gestión "/>
    <hyperlink ref="C19" location="'M CONSERVACION-DTM'!A1" display="DTM"/>
    <hyperlink ref="C20" location="'M CONSERVACION-DTAI'!A1" display="DTAI"/>
    <hyperlink ref="C14" location="'M FACTIBILIDAD'!A1" display="Factibilidad de Proyectos "/>
    <hyperlink ref="C15" location="'M VALORIZACION'!A1" display="'M VALORIZACION'!A1"/>
    <hyperlink ref="C16" location="'M DISEÑO P.'!A1" display="Diseño de Proyectos "/>
    <hyperlink ref="C17" location="'M PREDIAL'!A1" display="Gestión Predial"/>
    <hyperlink ref="C18" location="'M EJECUCION O.'!A1" display="Ejecución de Obras "/>
    <hyperlink ref="F7" location="'E PLANEACION'!A1" display="Planeación Estratégica"/>
    <hyperlink ref="F8" location="'E INNOVACION'!A1" display="'E INNOVACION'!A1"/>
    <hyperlink ref="F9" location="'E GESTION SOCIAL'!A1" display="'E GESTION SOCIAL'!A1"/>
    <hyperlink ref="F10" location="'E INTERINSTITUCIONAL'!A1" display="Gestión Interinstitucional "/>
    <hyperlink ref="F11" location="'E COMUNICACIONES'!A1" display="Comunicaciones "/>
    <hyperlink ref="F12" location="'E GPROYECTOS'!A1" display="'E GPROYECTOS'!A1"/>
    <hyperlink ref="I14" location="'A CONTRACTUAL'!A1" display="Gestión Contractual "/>
    <hyperlink ref="I15" location="'A LEGAL'!A1" display="Gestión Legal"/>
    <hyperlink ref="I16" location="'A CALIDAD'!A1" display="'A CALIDAD'!A1"/>
    <hyperlink ref="I17" location="'A RFISICOS'!A1" display="'A RFISICOS'!A1"/>
    <hyperlink ref="I21" location="'A FINANCIERA'!A1" display="Gestión Financiera "/>
    <hyperlink ref="F27" location="'EC EVALUACION'!A1" display="Evaluación y Control "/>
    <hyperlink ref="F28" location="'EC MEJORAMIENTO'!A1" display="Mejoramiento Continuo "/>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9"/>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8.28515625" style="9" customWidth="1"/>
    <col min="2" max="2" width="2.7109375" style="5" customWidth="1"/>
    <col min="3" max="3" width="6.5703125" style="5" customWidth="1"/>
    <col min="4" max="4" width="7.42578125" style="5" customWidth="1"/>
    <col min="5" max="5" width="3.42578125" style="9" customWidth="1"/>
    <col min="6" max="6" width="6.5703125" style="9" customWidth="1"/>
    <col min="7" max="8" width="12" style="133" customWidth="1"/>
    <col min="9" max="9" width="8.5703125" style="133" customWidth="1"/>
    <col min="10" max="10" width="2.5703125" style="9" customWidth="1"/>
    <col min="11" max="11" width="8.85546875" style="9" customWidth="1"/>
    <col min="12" max="12" width="13.7109375" style="9" customWidth="1"/>
    <col min="13" max="18" width="3.7109375" style="9" customWidth="1"/>
    <col min="19" max="19" width="1" style="9" hidden="1" customWidth="1"/>
    <col min="20" max="20" width="3.7109375" style="9" hidden="1" customWidth="1"/>
    <col min="21" max="21" width="3.28515625" style="9" hidden="1" customWidth="1"/>
    <col min="22" max="22" width="3.7109375" style="9" customWidth="1"/>
    <col min="23" max="23" width="1" style="9" hidden="1" customWidth="1"/>
    <col min="24" max="24" width="14.42578125" style="133" customWidth="1"/>
    <col min="25" max="25" width="13.5703125" style="133" customWidth="1"/>
    <col min="26" max="26" width="27.85546875" style="133" customWidth="1"/>
    <col min="27" max="27" width="6.42578125" style="133" customWidth="1"/>
    <col min="28" max="28" width="36.140625" style="133" customWidth="1"/>
    <col min="29" max="29" width="8.28515625" style="9" customWidth="1"/>
    <col min="30" max="30" width="3" style="9" customWidth="1"/>
    <col min="31" max="31" width="1" style="9" hidden="1" customWidth="1"/>
    <col min="32" max="33" width="3.85546875" style="9" hidden="1" customWidth="1"/>
    <col min="34" max="34" width="3" style="9" customWidth="1"/>
    <col min="35" max="35" width="3.85546875" style="9" hidden="1" customWidth="1"/>
    <col min="36" max="36" width="3" style="9" customWidth="1"/>
    <col min="37" max="37" width="3.85546875" style="9" hidden="1" customWidth="1"/>
    <col min="38" max="38" width="4.42578125" style="9" customWidth="1"/>
    <col min="39" max="39" width="4.140625" style="122" customWidth="1"/>
    <col min="40" max="256" width="11.42578125" style="122"/>
    <col min="257" max="257" width="8.28515625" style="122" customWidth="1"/>
    <col min="258" max="258" width="2.7109375" style="122" customWidth="1"/>
    <col min="259" max="259" width="6.5703125" style="122" customWidth="1"/>
    <col min="260" max="260" width="7.42578125" style="122" customWidth="1"/>
    <col min="261" max="261" width="3.42578125" style="122" customWidth="1"/>
    <col min="262" max="262" width="6.5703125" style="122" customWidth="1"/>
    <col min="263" max="264" width="12" style="122" customWidth="1"/>
    <col min="265" max="265" width="8.5703125" style="122" customWidth="1"/>
    <col min="266" max="266" width="2.5703125" style="122" customWidth="1"/>
    <col min="267" max="267" width="8.85546875" style="122" customWidth="1"/>
    <col min="268" max="268" width="13.7109375" style="122" customWidth="1"/>
    <col min="269" max="274" width="3.7109375" style="122" customWidth="1"/>
    <col min="275" max="277" width="0" style="122" hidden="1" customWidth="1"/>
    <col min="278" max="278" width="3.7109375" style="122" customWidth="1"/>
    <col min="279" max="279" width="0" style="122" hidden="1" customWidth="1"/>
    <col min="280" max="280" width="14.42578125" style="122" customWidth="1"/>
    <col min="281" max="281" width="13.5703125" style="122" customWidth="1"/>
    <col min="282" max="282" width="27.85546875" style="122" customWidth="1"/>
    <col min="283" max="283" width="6.42578125" style="122" customWidth="1"/>
    <col min="284" max="284" width="36.140625" style="122" customWidth="1"/>
    <col min="285" max="285" width="8.28515625" style="122" customWidth="1"/>
    <col min="286" max="286" width="3" style="122" customWidth="1"/>
    <col min="287" max="289" width="0" style="122" hidden="1" customWidth="1"/>
    <col min="290" max="290" width="3" style="122" customWidth="1"/>
    <col min="291" max="291" width="0" style="122" hidden="1" customWidth="1"/>
    <col min="292" max="292" width="3" style="122" customWidth="1"/>
    <col min="293" max="293" width="0" style="122" hidden="1" customWidth="1"/>
    <col min="294" max="294" width="4.42578125" style="122" customWidth="1"/>
    <col min="295" max="295" width="4.140625" style="122" customWidth="1"/>
    <col min="296" max="512" width="11.42578125" style="122"/>
    <col min="513" max="513" width="8.28515625" style="122" customWidth="1"/>
    <col min="514" max="514" width="2.7109375" style="122" customWidth="1"/>
    <col min="515" max="515" width="6.5703125" style="122" customWidth="1"/>
    <col min="516" max="516" width="7.42578125" style="122" customWidth="1"/>
    <col min="517" max="517" width="3.42578125" style="122" customWidth="1"/>
    <col min="518" max="518" width="6.5703125" style="122" customWidth="1"/>
    <col min="519" max="520" width="12" style="122" customWidth="1"/>
    <col min="521" max="521" width="8.5703125" style="122" customWidth="1"/>
    <col min="522" max="522" width="2.5703125" style="122" customWidth="1"/>
    <col min="523" max="523" width="8.85546875" style="122" customWidth="1"/>
    <col min="524" max="524" width="13.7109375" style="122" customWidth="1"/>
    <col min="525" max="530" width="3.7109375" style="122" customWidth="1"/>
    <col min="531" max="533" width="0" style="122" hidden="1" customWidth="1"/>
    <col min="534" max="534" width="3.7109375" style="122" customWidth="1"/>
    <col min="535" max="535" width="0" style="122" hidden="1" customWidth="1"/>
    <col min="536" max="536" width="14.42578125" style="122" customWidth="1"/>
    <col min="537" max="537" width="13.5703125" style="122" customWidth="1"/>
    <col min="538" max="538" width="27.85546875" style="122" customWidth="1"/>
    <col min="539" max="539" width="6.42578125" style="122" customWidth="1"/>
    <col min="540" max="540" width="36.140625" style="122" customWidth="1"/>
    <col min="541" max="541" width="8.28515625" style="122" customWidth="1"/>
    <col min="542" max="542" width="3" style="122" customWidth="1"/>
    <col min="543" max="545" width="0" style="122" hidden="1" customWidth="1"/>
    <col min="546" max="546" width="3" style="122" customWidth="1"/>
    <col min="547" max="547" width="0" style="122" hidden="1" customWidth="1"/>
    <col min="548" max="548" width="3" style="122" customWidth="1"/>
    <col min="549" max="549" width="0" style="122" hidden="1" customWidth="1"/>
    <col min="550" max="550" width="4.42578125" style="122" customWidth="1"/>
    <col min="551" max="551" width="4.140625" style="122" customWidth="1"/>
    <col min="552" max="768" width="11.42578125" style="122"/>
    <col min="769" max="769" width="8.28515625" style="122" customWidth="1"/>
    <col min="770" max="770" width="2.7109375" style="122" customWidth="1"/>
    <col min="771" max="771" width="6.5703125" style="122" customWidth="1"/>
    <col min="772" max="772" width="7.42578125" style="122" customWidth="1"/>
    <col min="773" max="773" width="3.42578125" style="122" customWidth="1"/>
    <col min="774" max="774" width="6.5703125" style="122" customWidth="1"/>
    <col min="775" max="776" width="12" style="122" customWidth="1"/>
    <col min="777" max="777" width="8.5703125" style="122" customWidth="1"/>
    <col min="778" max="778" width="2.5703125" style="122" customWidth="1"/>
    <col min="779" max="779" width="8.85546875" style="122" customWidth="1"/>
    <col min="780" max="780" width="13.7109375" style="122" customWidth="1"/>
    <col min="781" max="786" width="3.7109375" style="122" customWidth="1"/>
    <col min="787" max="789" width="0" style="122" hidden="1" customWidth="1"/>
    <col min="790" max="790" width="3.7109375" style="122" customWidth="1"/>
    <col min="791" max="791" width="0" style="122" hidden="1" customWidth="1"/>
    <col min="792" max="792" width="14.42578125" style="122" customWidth="1"/>
    <col min="793" max="793" width="13.5703125" style="122" customWidth="1"/>
    <col min="794" max="794" width="27.85546875" style="122" customWidth="1"/>
    <col min="795" max="795" width="6.42578125" style="122" customWidth="1"/>
    <col min="796" max="796" width="36.140625" style="122" customWidth="1"/>
    <col min="797" max="797" width="8.28515625" style="122" customWidth="1"/>
    <col min="798" max="798" width="3" style="122" customWidth="1"/>
    <col min="799" max="801" width="0" style="122" hidden="1" customWidth="1"/>
    <col min="802" max="802" width="3" style="122" customWidth="1"/>
    <col min="803" max="803" width="0" style="122" hidden="1" customWidth="1"/>
    <col min="804" max="804" width="3" style="122" customWidth="1"/>
    <col min="805" max="805" width="0" style="122" hidden="1" customWidth="1"/>
    <col min="806" max="806" width="4.42578125" style="122" customWidth="1"/>
    <col min="807" max="807" width="4.140625" style="122" customWidth="1"/>
    <col min="808" max="1024" width="11.42578125" style="122"/>
    <col min="1025" max="1025" width="8.28515625" style="122" customWidth="1"/>
    <col min="1026" max="1026" width="2.7109375" style="122" customWidth="1"/>
    <col min="1027" max="1027" width="6.5703125" style="122" customWidth="1"/>
    <col min="1028" max="1028" width="7.42578125" style="122" customWidth="1"/>
    <col min="1029" max="1029" width="3.42578125" style="122" customWidth="1"/>
    <col min="1030" max="1030" width="6.5703125" style="122" customWidth="1"/>
    <col min="1031" max="1032" width="12" style="122" customWidth="1"/>
    <col min="1033" max="1033" width="8.5703125" style="122" customWidth="1"/>
    <col min="1034" max="1034" width="2.5703125" style="122" customWidth="1"/>
    <col min="1035" max="1035" width="8.85546875" style="122" customWidth="1"/>
    <col min="1036" max="1036" width="13.7109375" style="122" customWidth="1"/>
    <col min="1037" max="1042" width="3.7109375" style="122" customWidth="1"/>
    <col min="1043" max="1045" width="0" style="122" hidden="1" customWidth="1"/>
    <col min="1046" max="1046" width="3.7109375" style="122" customWidth="1"/>
    <col min="1047" max="1047" width="0" style="122" hidden="1" customWidth="1"/>
    <col min="1048" max="1048" width="14.42578125" style="122" customWidth="1"/>
    <col min="1049" max="1049" width="13.5703125" style="122" customWidth="1"/>
    <col min="1050" max="1050" width="27.85546875" style="122" customWidth="1"/>
    <col min="1051" max="1051" width="6.42578125" style="122" customWidth="1"/>
    <col min="1052" max="1052" width="36.140625" style="122" customWidth="1"/>
    <col min="1053" max="1053" width="8.28515625" style="122" customWidth="1"/>
    <col min="1054" max="1054" width="3" style="122" customWidth="1"/>
    <col min="1055" max="1057" width="0" style="122" hidden="1" customWidth="1"/>
    <col min="1058" max="1058" width="3" style="122" customWidth="1"/>
    <col min="1059" max="1059" width="0" style="122" hidden="1" customWidth="1"/>
    <col min="1060" max="1060" width="3" style="122" customWidth="1"/>
    <col min="1061" max="1061" width="0" style="122" hidden="1" customWidth="1"/>
    <col min="1062" max="1062" width="4.42578125" style="122" customWidth="1"/>
    <col min="1063" max="1063" width="4.140625" style="122" customWidth="1"/>
    <col min="1064" max="1280" width="11.42578125" style="122"/>
    <col min="1281" max="1281" width="8.28515625" style="122" customWidth="1"/>
    <col min="1282" max="1282" width="2.7109375" style="122" customWidth="1"/>
    <col min="1283" max="1283" width="6.5703125" style="122" customWidth="1"/>
    <col min="1284" max="1284" width="7.42578125" style="122" customWidth="1"/>
    <col min="1285" max="1285" width="3.42578125" style="122" customWidth="1"/>
    <col min="1286" max="1286" width="6.5703125" style="122" customWidth="1"/>
    <col min="1287" max="1288" width="12" style="122" customWidth="1"/>
    <col min="1289" max="1289" width="8.5703125" style="122" customWidth="1"/>
    <col min="1290" max="1290" width="2.5703125" style="122" customWidth="1"/>
    <col min="1291" max="1291" width="8.85546875" style="122" customWidth="1"/>
    <col min="1292" max="1292" width="13.7109375" style="122" customWidth="1"/>
    <col min="1293" max="1298" width="3.7109375" style="122" customWidth="1"/>
    <col min="1299" max="1301" width="0" style="122" hidden="1" customWidth="1"/>
    <col min="1302" max="1302" width="3.7109375" style="122" customWidth="1"/>
    <col min="1303" max="1303" width="0" style="122" hidden="1" customWidth="1"/>
    <col min="1304" max="1304" width="14.42578125" style="122" customWidth="1"/>
    <col min="1305" max="1305" width="13.5703125" style="122" customWidth="1"/>
    <col min="1306" max="1306" width="27.85546875" style="122" customWidth="1"/>
    <col min="1307" max="1307" width="6.42578125" style="122" customWidth="1"/>
    <col min="1308" max="1308" width="36.140625" style="122" customWidth="1"/>
    <col min="1309" max="1309" width="8.28515625" style="122" customWidth="1"/>
    <col min="1310" max="1310" width="3" style="122" customWidth="1"/>
    <col min="1311" max="1313" width="0" style="122" hidden="1" customWidth="1"/>
    <col min="1314" max="1314" width="3" style="122" customWidth="1"/>
    <col min="1315" max="1315" width="0" style="122" hidden="1" customWidth="1"/>
    <col min="1316" max="1316" width="3" style="122" customWidth="1"/>
    <col min="1317" max="1317" width="0" style="122" hidden="1" customWidth="1"/>
    <col min="1318" max="1318" width="4.42578125" style="122" customWidth="1"/>
    <col min="1319" max="1319" width="4.140625" style="122" customWidth="1"/>
    <col min="1320" max="1536" width="11.42578125" style="122"/>
    <col min="1537" max="1537" width="8.28515625" style="122" customWidth="1"/>
    <col min="1538" max="1538" width="2.7109375" style="122" customWidth="1"/>
    <col min="1539" max="1539" width="6.5703125" style="122" customWidth="1"/>
    <col min="1540" max="1540" width="7.42578125" style="122" customWidth="1"/>
    <col min="1541" max="1541" width="3.42578125" style="122" customWidth="1"/>
    <col min="1542" max="1542" width="6.5703125" style="122" customWidth="1"/>
    <col min="1543" max="1544" width="12" style="122" customWidth="1"/>
    <col min="1545" max="1545" width="8.5703125" style="122" customWidth="1"/>
    <col min="1546" max="1546" width="2.5703125" style="122" customWidth="1"/>
    <col min="1547" max="1547" width="8.85546875" style="122" customWidth="1"/>
    <col min="1548" max="1548" width="13.7109375" style="122" customWidth="1"/>
    <col min="1549" max="1554" width="3.7109375" style="122" customWidth="1"/>
    <col min="1555" max="1557" width="0" style="122" hidden="1" customWidth="1"/>
    <col min="1558" max="1558" width="3.7109375" style="122" customWidth="1"/>
    <col min="1559" max="1559" width="0" style="122" hidden="1" customWidth="1"/>
    <col min="1560" max="1560" width="14.42578125" style="122" customWidth="1"/>
    <col min="1561" max="1561" width="13.5703125" style="122" customWidth="1"/>
    <col min="1562" max="1562" width="27.85546875" style="122" customWidth="1"/>
    <col min="1563" max="1563" width="6.42578125" style="122" customWidth="1"/>
    <col min="1564" max="1564" width="36.140625" style="122" customWidth="1"/>
    <col min="1565" max="1565" width="8.28515625" style="122" customWidth="1"/>
    <col min="1566" max="1566" width="3" style="122" customWidth="1"/>
    <col min="1567" max="1569" width="0" style="122" hidden="1" customWidth="1"/>
    <col min="1570" max="1570" width="3" style="122" customWidth="1"/>
    <col min="1571" max="1571" width="0" style="122" hidden="1" customWidth="1"/>
    <col min="1572" max="1572" width="3" style="122" customWidth="1"/>
    <col min="1573" max="1573" width="0" style="122" hidden="1" customWidth="1"/>
    <col min="1574" max="1574" width="4.42578125" style="122" customWidth="1"/>
    <col min="1575" max="1575" width="4.140625" style="122" customWidth="1"/>
    <col min="1576" max="1792" width="11.42578125" style="122"/>
    <col min="1793" max="1793" width="8.28515625" style="122" customWidth="1"/>
    <col min="1794" max="1794" width="2.7109375" style="122" customWidth="1"/>
    <col min="1795" max="1795" width="6.5703125" style="122" customWidth="1"/>
    <col min="1796" max="1796" width="7.42578125" style="122" customWidth="1"/>
    <col min="1797" max="1797" width="3.42578125" style="122" customWidth="1"/>
    <col min="1798" max="1798" width="6.5703125" style="122" customWidth="1"/>
    <col min="1799" max="1800" width="12" style="122" customWidth="1"/>
    <col min="1801" max="1801" width="8.5703125" style="122" customWidth="1"/>
    <col min="1802" max="1802" width="2.5703125" style="122" customWidth="1"/>
    <col min="1803" max="1803" width="8.85546875" style="122" customWidth="1"/>
    <col min="1804" max="1804" width="13.7109375" style="122" customWidth="1"/>
    <col min="1805" max="1810" width="3.7109375" style="122" customWidth="1"/>
    <col min="1811" max="1813" width="0" style="122" hidden="1" customWidth="1"/>
    <col min="1814" max="1814" width="3.7109375" style="122" customWidth="1"/>
    <col min="1815" max="1815" width="0" style="122" hidden="1" customWidth="1"/>
    <col min="1816" max="1816" width="14.42578125" style="122" customWidth="1"/>
    <col min="1817" max="1817" width="13.5703125" style="122" customWidth="1"/>
    <col min="1818" max="1818" width="27.85546875" style="122" customWidth="1"/>
    <col min="1819" max="1819" width="6.42578125" style="122" customWidth="1"/>
    <col min="1820" max="1820" width="36.140625" style="122" customWidth="1"/>
    <col min="1821" max="1821" width="8.28515625" style="122" customWidth="1"/>
    <col min="1822" max="1822" width="3" style="122" customWidth="1"/>
    <col min="1823" max="1825" width="0" style="122" hidden="1" customWidth="1"/>
    <col min="1826" max="1826" width="3" style="122" customWidth="1"/>
    <col min="1827" max="1827" width="0" style="122" hidden="1" customWidth="1"/>
    <col min="1828" max="1828" width="3" style="122" customWidth="1"/>
    <col min="1829" max="1829" width="0" style="122" hidden="1" customWidth="1"/>
    <col min="1830" max="1830" width="4.42578125" style="122" customWidth="1"/>
    <col min="1831" max="1831" width="4.140625" style="122" customWidth="1"/>
    <col min="1832" max="2048" width="11.42578125" style="122"/>
    <col min="2049" max="2049" width="8.28515625" style="122" customWidth="1"/>
    <col min="2050" max="2050" width="2.7109375" style="122" customWidth="1"/>
    <col min="2051" max="2051" width="6.5703125" style="122" customWidth="1"/>
    <col min="2052" max="2052" width="7.42578125" style="122" customWidth="1"/>
    <col min="2053" max="2053" width="3.42578125" style="122" customWidth="1"/>
    <col min="2054" max="2054" width="6.5703125" style="122" customWidth="1"/>
    <col min="2055" max="2056" width="12" style="122" customWidth="1"/>
    <col min="2057" max="2057" width="8.5703125" style="122" customWidth="1"/>
    <col min="2058" max="2058" width="2.5703125" style="122" customWidth="1"/>
    <col min="2059" max="2059" width="8.85546875" style="122" customWidth="1"/>
    <col min="2060" max="2060" width="13.7109375" style="122" customWidth="1"/>
    <col min="2061" max="2066" width="3.7109375" style="122" customWidth="1"/>
    <col min="2067" max="2069" width="0" style="122" hidden="1" customWidth="1"/>
    <col min="2070" max="2070" width="3.7109375" style="122" customWidth="1"/>
    <col min="2071" max="2071" width="0" style="122" hidden="1" customWidth="1"/>
    <col min="2072" max="2072" width="14.42578125" style="122" customWidth="1"/>
    <col min="2073" max="2073" width="13.5703125" style="122" customWidth="1"/>
    <col min="2074" max="2074" width="27.85546875" style="122" customWidth="1"/>
    <col min="2075" max="2075" width="6.42578125" style="122" customWidth="1"/>
    <col min="2076" max="2076" width="36.140625" style="122" customWidth="1"/>
    <col min="2077" max="2077" width="8.28515625" style="122" customWidth="1"/>
    <col min="2078" max="2078" width="3" style="122" customWidth="1"/>
    <col min="2079" max="2081" width="0" style="122" hidden="1" customWidth="1"/>
    <col min="2082" max="2082" width="3" style="122" customWidth="1"/>
    <col min="2083" max="2083" width="0" style="122" hidden="1" customWidth="1"/>
    <col min="2084" max="2084" width="3" style="122" customWidth="1"/>
    <col min="2085" max="2085" width="0" style="122" hidden="1" customWidth="1"/>
    <col min="2086" max="2086" width="4.42578125" style="122" customWidth="1"/>
    <col min="2087" max="2087" width="4.140625" style="122" customWidth="1"/>
    <col min="2088" max="2304" width="11.42578125" style="122"/>
    <col min="2305" max="2305" width="8.28515625" style="122" customWidth="1"/>
    <col min="2306" max="2306" width="2.7109375" style="122" customWidth="1"/>
    <col min="2307" max="2307" width="6.5703125" style="122" customWidth="1"/>
    <col min="2308" max="2308" width="7.42578125" style="122" customWidth="1"/>
    <col min="2309" max="2309" width="3.42578125" style="122" customWidth="1"/>
    <col min="2310" max="2310" width="6.5703125" style="122" customWidth="1"/>
    <col min="2311" max="2312" width="12" style="122" customWidth="1"/>
    <col min="2313" max="2313" width="8.5703125" style="122" customWidth="1"/>
    <col min="2314" max="2314" width="2.5703125" style="122" customWidth="1"/>
    <col min="2315" max="2315" width="8.85546875" style="122" customWidth="1"/>
    <col min="2316" max="2316" width="13.7109375" style="122" customWidth="1"/>
    <col min="2317" max="2322" width="3.7109375" style="122" customWidth="1"/>
    <col min="2323" max="2325" width="0" style="122" hidden="1" customWidth="1"/>
    <col min="2326" max="2326" width="3.7109375" style="122" customWidth="1"/>
    <col min="2327" max="2327" width="0" style="122" hidden="1" customWidth="1"/>
    <col min="2328" max="2328" width="14.42578125" style="122" customWidth="1"/>
    <col min="2329" max="2329" width="13.5703125" style="122" customWidth="1"/>
    <col min="2330" max="2330" width="27.85546875" style="122" customWidth="1"/>
    <col min="2331" max="2331" width="6.42578125" style="122" customWidth="1"/>
    <col min="2332" max="2332" width="36.140625" style="122" customWidth="1"/>
    <col min="2333" max="2333" width="8.28515625" style="122" customWidth="1"/>
    <col min="2334" max="2334" width="3" style="122" customWidth="1"/>
    <col min="2335" max="2337" width="0" style="122" hidden="1" customWidth="1"/>
    <col min="2338" max="2338" width="3" style="122" customWidth="1"/>
    <col min="2339" max="2339" width="0" style="122" hidden="1" customWidth="1"/>
    <col min="2340" max="2340" width="3" style="122" customWidth="1"/>
    <col min="2341" max="2341" width="0" style="122" hidden="1" customWidth="1"/>
    <col min="2342" max="2342" width="4.42578125" style="122" customWidth="1"/>
    <col min="2343" max="2343" width="4.140625" style="122" customWidth="1"/>
    <col min="2344" max="2560" width="11.42578125" style="122"/>
    <col min="2561" max="2561" width="8.28515625" style="122" customWidth="1"/>
    <col min="2562" max="2562" width="2.7109375" style="122" customWidth="1"/>
    <col min="2563" max="2563" width="6.5703125" style="122" customWidth="1"/>
    <col min="2564" max="2564" width="7.42578125" style="122" customWidth="1"/>
    <col min="2565" max="2565" width="3.42578125" style="122" customWidth="1"/>
    <col min="2566" max="2566" width="6.5703125" style="122" customWidth="1"/>
    <col min="2567" max="2568" width="12" style="122" customWidth="1"/>
    <col min="2569" max="2569" width="8.5703125" style="122" customWidth="1"/>
    <col min="2570" max="2570" width="2.5703125" style="122" customWidth="1"/>
    <col min="2571" max="2571" width="8.85546875" style="122" customWidth="1"/>
    <col min="2572" max="2572" width="13.7109375" style="122" customWidth="1"/>
    <col min="2573" max="2578" width="3.7109375" style="122" customWidth="1"/>
    <col min="2579" max="2581" width="0" style="122" hidden="1" customWidth="1"/>
    <col min="2582" max="2582" width="3.7109375" style="122" customWidth="1"/>
    <col min="2583" max="2583" width="0" style="122" hidden="1" customWidth="1"/>
    <col min="2584" max="2584" width="14.42578125" style="122" customWidth="1"/>
    <col min="2585" max="2585" width="13.5703125" style="122" customWidth="1"/>
    <col min="2586" max="2586" width="27.85546875" style="122" customWidth="1"/>
    <col min="2587" max="2587" width="6.42578125" style="122" customWidth="1"/>
    <col min="2588" max="2588" width="36.140625" style="122" customWidth="1"/>
    <col min="2589" max="2589" width="8.28515625" style="122" customWidth="1"/>
    <col min="2590" max="2590" width="3" style="122" customWidth="1"/>
    <col min="2591" max="2593" width="0" style="122" hidden="1" customWidth="1"/>
    <col min="2594" max="2594" width="3" style="122" customWidth="1"/>
    <col min="2595" max="2595" width="0" style="122" hidden="1" customWidth="1"/>
    <col min="2596" max="2596" width="3" style="122" customWidth="1"/>
    <col min="2597" max="2597" width="0" style="122" hidden="1" customWidth="1"/>
    <col min="2598" max="2598" width="4.42578125" style="122" customWidth="1"/>
    <col min="2599" max="2599" width="4.140625" style="122" customWidth="1"/>
    <col min="2600" max="2816" width="11.42578125" style="122"/>
    <col min="2817" max="2817" width="8.28515625" style="122" customWidth="1"/>
    <col min="2818" max="2818" width="2.7109375" style="122" customWidth="1"/>
    <col min="2819" max="2819" width="6.5703125" style="122" customWidth="1"/>
    <col min="2820" max="2820" width="7.42578125" style="122" customWidth="1"/>
    <col min="2821" max="2821" width="3.42578125" style="122" customWidth="1"/>
    <col min="2822" max="2822" width="6.5703125" style="122" customWidth="1"/>
    <col min="2823" max="2824" width="12" style="122" customWidth="1"/>
    <col min="2825" max="2825" width="8.5703125" style="122" customWidth="1"/>
    <col min="2826" max="2826" width="2.5703125" style="122" customWidth="1"/>
    <col min="2827" max="2827" width="8.85546875" style="122" customWidth="1"/>
    <col min="2828" max="2828" width="13.7109375" style="122" customWidth="1"/>
    <col min="2829" max="2834" width="3.7109375" style="122" customWidth="1"/>
    <col min="2835" max="2837" width="0" style="122" hidden="1" customWidth="1"/>
    <col min="2838" max="2838" width="3.7109375" style="122" customWidth="1"/>
    <col min="2839" max="2839" width="0" style="122" hidden="1" customWidth="1"/>
    <col min="2840" max="2840" width="14.42578125" style="122" customWidth="1"/>
    <col min="2841" max="2841" width="13.5703125" style="122" customWidth="1"/>
    <col min="2842" max="2842" width="27.85546875" style="122" customWidth="1"/>
    <col min="2843" max="2843" width="6.42578125" style="122" customWidth="1"/>
    <col min="2844" max="2844" width="36.140625" style="122" customWidth="1"/>
    <col min="2845" max="2845" width="8.28515625" style="122" customWidth="1"/>
    <col min="2846" max="2846" width="3" style="122" customWidth="1"/>
    <col min="2847" max="2849" width="0" style="122" hidden="1" customWidth="1"/>
    <col min="2850" max="2850" width="3" style="122" customWidth="1"/>
    <col min="2851" max="2851" width="0" style="122" hidden="1" customWidth="1"/>
    <col min="2852" max="2852" width="3" style="122" customWidth="1"/>
    <col min="2853" max="2853" width="0" style="122" hidden="1" customWidth="1"/>
    <col min="2854" max="2854" width="4.42578125" style="122" customWidth="1"/>
    <col min="2855" max="2855" width="4.140625" style="122" customWidth="1"/>
    <col min="2856" max="3072" width="11.42578125" style="122"/>
    <col min="3073" max="3073" width="8.28515625" style="122" customWidth="1"/>
    <col min="3074" max="3074" width="2.7109375" style="122" customWidth="1"/>
    <col min="3075" max="3075" width="6.5703125" style="122" customWidth="1"/>
    <col min="3076" max="3076" width="7.42578125" style="122" customWidth="1"/>
    <col min="3077" max="3077" width="3.42578125" style="122" customWidth="1"/>
    <col min="3078" max="3078" width="6.5703125" style="122" customWidth="1"/>
    <col min="3079" max="3080" width="12" style="122" customWidth="1"/>
    <col min="3081" max="3081" width="8.5703125" style="122" customWidth="1"/>
    <col min="3082" max="3082" width="2.5703125" style="122" customWidth="1"/>
    <col min="3083" max="3083" width="8.85546875" style="122" customWidth="1"/>
    <col min="3084" max="3084" width="13.7109375" style="122" customWidth="1"/>
    <col min="3085" max="3090" width="3.7109375" style="122" customWidth="1"/>
    <col min="3091" max="3093" width="0" style="122" hidden="1" customWidth="1"/>
    <col min="3094" max="3094" width="3.7109375" style="122" customWidth="1"/>
    <col min="3095" max="3095" width="0" style="122" hidden="1" customWidth="1"/>
    <col min="3096" max="3096" width="14.42578125" style="122" customWidth="1"/>
    <col min="3097" max="3097" width="13.5703125" style="122" customWidth="1"/>
    <col min="3098" max="3098" width="27.85546875" style="122" customWidth="1"/>
    <col min="3099" max="3099" width="6.42578125" style="122" customWidth="1"/>
    <col min="3100" max="3100" width="36.140625" style="122" customWidth="1"/>
    <col min="3101" max="3101" width="8.28515625" style="122" customWidth="1"/>
    <col min="3102" max="3102" width="3" style="122" customWidth="1"/>
    <col min="3103" max="3105" width="0" style="122" hidden="1" customWidth="1"/>
    <col min="3106" max="3106" width="3" style="122" customWidth="1"/>
    <col min="3107" max="3107" width="0" style="122" hidden="1" customWidth="1"/>
    <col min="3108" max="3108" width="3" style="122" customWidth="1"/>
    <col min="3109" max="3109" width="0" style="122" hidden="1" customWidth="1"/>
    <col min="3110" max="3110" width="4.42578125" style="122" customWidth="1"/>
    <col min="3111" max="3111" width="4.140625" style="122" customWidth="1"/>
    <col min="3112" max="3328" width="11.42578125" style="122"/>
    <col min="3329" max="3329" width="8.28515625" style="122" customWidth="1"/>
    <col min="3330" max="3330" width="2.7109375" style="122" customWidth="1"/>
    <col min="3331" max="3331" width="6.5703125" style="122" customWidth="1"/>
    <col min="3332" max="3332" width="7.42578125" style="122" customWidth="1"/>
    <col min="3333" max="3333" width="3.42578125" style="122" customWidth="1"/>
    <col min="3334" max="3334" width="6.5703125" style="122" customWidth="1"/>
    <col min="3335" max="3336" width="12" style="122" customWidth="1"/>
    <col min="3337" max="3337" width="8.5703125" style="122" customWidth="1"/>
    <col min="3338" max="3338" width="2.5703125" style="122" customWidth="1"/>
    <col min="3339" max="3339" width="8.85546875" style="122" customWidth="1"/>
    <col min="3340" max="3340" width="13.7109375" style="122" customWidth="1"/>
    <col min="3341" max="3346" width="3.7109375" style="122" customWidth="1"/>
    <col min="3347" max="3349" width="0" style="122" hidden="1" customWidth="1"/>
    <col min="3350" max="3350" width="3.7109375" style="122" customWidth="1"/>
    <col min="3351" max="3351" width="0" style="122" hidden="1" customWidth="1"/>
    <col min="3352" max="3352" width="14.42578125" style="122" customWidth="1"/>
    <col min="3353" max="3353" width="13.5703125" style="122" customWidth="1"/>
    <col min="3354" max="3354" width="27.85546875" style="122" customWidth="1"/>
    <col min="3355" max="3355" width="6.42578125" style="122" customWidth="1"/>
    <col min="3356" max="3356" width="36.140625" style="122" customWidth="1"/>
    <col min="3357" max="3357" width="8.28515625" style="122" customWidth="1"/>
    <col min="3358" max="3358" width="3" style="122" customWidth="1"/>
    <col min="3359" max="3361" width="0" style="122" hidden="1" customWidth="1"/>
    <col min="3362" max="3362" width="3" style="122" customWidth="1"/>
    <col min="3363" max="3363" width="0" style="122" hidden="1" customWidth="1"/>
    <col min="3364" max="3364" width="3" style="122" customWidth="1"/>
    <col min="3365" max="3365" width="0" style="122" hidden="1" customWidth="1"/>
    <col min="3366" max="3366" width="4.42578125" style="122" customWidth="1"/>
    <col min="3367" max="3367" width="4.140625" style="122" customWidth="1"/>
    <col min="3368" max="3584" width="11.42578125" style="122"/>
    <col min="3585" max="3585" width="8.28515625" style="122" customWidth="1"/>
    <col min="3586" max="3586" width="2.7109375" style="122" customWidth="1"/>
    <col min="3587" max="3587" width="6.5703125" style="122" customWidth="1"/>
    <col min="3588" max="3588" width="7.42578125" style="122" customWidth="1"/>
    <col min="3589" max="3589" width="3.42578125" style="122" customWidth="1"/>
    <col min="3590" max="3590" width="6.5703125" style="122" customWidth="1"/>
    <col min="3591" max="3592" width="12" style="122" customWidth="1"/>
    <col min="3593" max="3593" width="8.5703125" style="122" customWidth="1"/>
    <col min="3594" max="3594" width="2.5703125" style="122" customWidth="1"/>
    <col min="3595" max="3595" width="8.85546875" style="122" customWidth="1"/>
    <col min="3596" max="3596" width="13.7109375" style="122" customWidth="1"/>
    <col min="3597" max="3602" width="3.7109375" style="122" customWidth="1"/>
    <col min="3603" max="3605" width="0" style="122" hidden="1" customWidth="1"/>
    <col min="3606" max="3606" width="3.7109375" style="122" customWidth="1"/>
    <col min="3607" max="3607" width="0" style="122" hidden="1" customWidth="1"/>
    <col min="3608" max="3608" width="14.42578125" style="122" customWidth="1"/>
    <col min="3609" max="3609" width="13.5703125" style="122" customWidth="1"/>
    <col min="3610" max="3610" width="27.85546875" style="122" customWidth="1"/>
    <col min="3611" max="3611" width="6.42578125" style="122" customWidth="1"/>
    <col min="3612" max="3612" width="36.140625" style="122" customWidth="1"/>
    <col min="3613" max="3613" width="8.28515625" style="122" customWidth="1"/>
    <col min="3614" max="3614" width="3" style="122" customWidth="1"/>
    <col min="3615" max="3617" width="0" style="122" hidden="1" customWidth="1"/>
    <col min="3618" max="3618" width="3" style="122" customWidth="1"/>
    <col min="3619" max="3619" width="0" style="122" hidden="1" customWidth="1"/>
    <col min="3620" max="3620" width="3" style="122" customWidth="1"/>
    <col min="3621" max="3621" width="0" style="122" hidden="1" customWidth="1"/>
    <col min="3622" max="3622" width="4.42578125" style="122" customWidth="1"/>
    <col min="3623" max="3623" width="4.140625" style="122" customWidth="1"/>
    <col min="3624" max="3840" width="11.42578125" style="122"/>
    <col min="3841" max="3841" width="8.28515625" style="122" customWidth="1"/>
    <col min="3842" max="3842" width="2.7109375" style="122" customWidth="1"/>
    <col min="3843" max="3843" width="6.5703125" style="122" customWidth="1"/>
    <col min="3844" max="3844" width="7.42578125" style="122" customWidth="1"/>
    <col min="3845" max="3845" width="3.42578125" style="122" customWidth="1"/>
    <col min="3846" max="3846" width="6.5703125" style="122" customWidth="1"/>
    <col min="3847" max="3848" width="12" style="122" customWidth="1"/>
    <col min="3849" max="3849" width="8.5703125" style="122" customWidth="1"/>
    <col min="3850" max="3850" width="2.5703125" style="122" customWidth="1"/>
    <col min="3851" max="3851" width="8.85546875" style="122" customWidth="1"/>
    <col min="3852" max="3852" width="13.7109375" style="122" customWidth="1"/>
    <col min="3853" max="3858" width="3.7109375" style="122" customWidth="1"/>
    <col min="3859" max="3861" width="0" style="122" hidden="1" customWidth="1"/>
    <col min="3862" max="3862" width="3.7109375" style="122" customWidth="1"/>
    <col min="3863" max="3863" width="0" style="122" hidden="1" customWidth="1"/>
    <col min="3864" max="3864" width="14.42578125" style="122" customWidth="1"/>
    <col min="3865" max="3865" width="13.5703125" style="122" customWidth="1"/>
    <col min="3866" max="3866" width="27.85546875" style="122" customWidth="1"/>
    <col min="3867" max="3867" width="6.42578125" style="122" customWidth="1"/>
    <col min="3868" max="3868" width="36.140625" style="122" customWidth="1"/>
    <col min="3869" max="3869" width="8.28515625" style="122" customWidth="1"/>
    <col min="3870" max="3870" width="3" style="122" customWidth="1"/>
    <col min="3871" max="3873" width="0" style="122" hidden="1" customWidth="1"/>
    <col min="3874" max="3874" width="3" style="122" customWidth="1"/>
    <col min="3875" max="3875" width="0" style="122" hidden="1" customWidth="1"/>
    <col min="3876" max="3876" width="3" style="122" customWidth="1"/>
    <col min="3877" max="3877" width="0" style="122" hidden="1" customWidth="1"/>
    <col min="3878" max="3878" width="4.42578125" style="122" customWidth="1"/>
    <col min="3879" max="3879" width="4.140625" style="122" customWidth="1"/>
    <col min="3880" max="4096" width="11.42578125" style="122"/>
    <col min="4097" max="4097" width="8.28515625" style="122" customWidth="1"/>
    <col min="4098" max="4098" width="2.7109375" style="122" customWidth="1"/>
    <col min="4099" max="4099" width="6.5703125" style="122" customWidth="1"/>
    <col min="4100" max="4100" width="7.42578125" style="122" customWidth="1"/>
    <col min="4101" max="4101" width="3.42578125" style="122" customWidth="1"/>
    <col min="4102" max="4102" width="6.5703125" style="122" customWidth="1"/>
    <col min="4103" max="4104" width="12" style="122" customWidth="1"/>
    <col min="4105" max="4105" width="8.5703125" style="122" customWidth="1"/>
    <col min="4106" max="4106" width="2.5703125" style="122" customWidth="1"/>
    <col min="4107" max="4107" width="8.85546875" style="122" customWidth="1"/>
    <col min="4108" max="4108" width="13.7109375" style="122" customWidth="1"/>
    <col min="4109" max="4114" width="3.7109375" style="122" customWidth="1"/>
    <col min="4115" max="4117" width="0" style="122" hidden="1" customWidth="1"/>
    <col min="4118" max="4118" width="3.7109375" style="122" customWidth="1"/>
    <col min="4119" max="4119" width="0" style="122" hidden="1" customWidth="1"/>
    <col min="4120" max="4120" width="14.42578125" style="122" customWidth="1"/>
    <col min="4121" max="4121" width="13.5703125" style="122" customWidth="1"/>
    <col min="4122" max="4122" width="27.85546875" style="122" customWidth="1"/>
    <col min="4123" max="4123" width="6.42578125" style="122" customWidth="1"/>
    <col min="4124" max="4124" width="36.140625" style="122" customWidth="1"/>
    <col min="4125" max="4125" width="8.28515625" style="122" customWidth="1"/>
    <col min="4126" max="4126" width="3" style="122" customWidth="1"/>
    <col min="4127" max="4129" width="0" style="122" hidden="1" customWidth="1"/>
    <col min="4130" max="4130" width="3" style="122" customWidth="1"/>
    <col min="4131" max="4131" width="0" style="122" hidden="1" customWidth="1"/>
    <col min="4132" max="4132" width="3" style="122" customWidth="1"/>
    <col min="4133" max="4133" width="0" style="122" hidden="1" customWidth="1"/>
    <col min="4134" max="4134" width="4.42578125" style="122" customWidth="1"/>
    <col min="4135" max="4135" width="4.140625" style="122" customWidth="1"/>
    <col min="4136" max="4352" width="11.42578125" style="122"/>
    <col min="4353" max="4353" width="8.28515625" style="122" customWidth="1"/>
    <col min="4354" max="4354" width="2.7109375" style="122" customWidth="1"/>
    <col min="4355" max="4355" width="6.5703125" style="122" customWidth="1"/>
    <col min="4356" max="4356" width="7.42578125" style="122" customWidth="1"/>
    <col min="4357" max="4357" width="3.42578125" style="122" customWidth="1"/>
    <col min="4358" max="4358" width="6.5703125" style="122" customWidth="1"/>
    <col min="4359" max="4360" width="12" style="122" customWidth="1"/>
    <col min="4361" max="4361" width="8.5703125" style="122" customWidth="1"/>
    <col min="4362" max="4362" width="2.5703125" style="122" customWidth="1"/>
    <col min="4363" max="4363" width="8.85546875" style="122" customWidth="1"/>
    <col min="4364" max="4364" width="13.7109375" style="122" customWidth="1"/>
    <col min="4365" max="4370" width="3.7109375" style="122" customWidth="1"/>
    <col min="4371" max="4373" width="0" style="122" hidden="1" customWidth="1"/>
    <col min="4374" max="4374" width="3.7109375" style="122" customWidth="1"/>
    <col min="4375" max="4375" width="0" style="122" hidden="1" customWidth="1"/>
    <col min="4376" max="4376" width="14.42578125" style="122" customWidth="1"/>
    <col min="4377" max="4377" width="13.5703125" style="122" customWidth="1"/>
    <col min="4378" max="4378" width="27.85546875" style="122" customWidth="1"/>
    <col min="4379" max="4379" width="6.42578125" style="122" customWidth="1"/>
    <col min="4380" max="4380" width="36.140625" style="122" customWidth="1"/>
    <col min="4381" max="4381" width="8.28515625" style="122" customWidth="1"/>
    <col min="4382" max="4382" width="3" style="122" customWidth="1"/>
    <col min="4383" max="4385" width="0" style="122" hidden="1" customWidth="1"/>
    <col min="4386" max="4386" width="3" style="122" customWidth="1"/>
    <col min="4387" max="4387" width="0" style="122" hidden="1" customWidth="1"/>
    <col min="4388" max="4388" width="3" style="122" customWidth="1"/>
    <col min="4389" max="4389" width="0" style="122" hidden="1" customWidth="1"/>
    <col min="4390" max="4390" width="4.42578125" style="122" customWidth="1"/>
    <col min="4391" max="4391" width="4.140625" style="122" customWidth="1"/>
    <col min="4392" max="4608" width="11.42578125" style="122"/>
    <col min="4609" max="4609" width="8.28515625" style="122" customWidth="1"/>
    <col min="4610" max="4610" width="2.7109375" style="122" customWidth="1"/>
    <col min="4611" max="4611" width="6.5703125" style="122" customWidth="1"/>
    <col min="4612" max="4612" width="7.42578125" style="122" customWidth="1"/>
    <col min="4613" max="4613" width="3.42578125" style="122" customWidth="1"/>
    <col min="4614" max="4614" width="6.5703125" style="122" customWidth="1"/>
    <col min="4615" max="4616" width="12" style="122" customWidth="1"/>
    <col min="4617" max="4617" width="8.5703125" style="122" customWidth="1"/>
    <col min="4618" max="4618" width="2.5703125" style="122" customWidth="1"/>
    <col min="4619" max="4619" width="8.85546875" style="122" customWidth="1"/>
    <col min="4620" max="4620" width="13.7109375" style="122" customWidth="1"/>
    <col min="4621" max="4626" width="3.7109375" style="122" customWidth="1"/>
    <col min="4627" max="4629" width="0" style="122" hidden="1" customWidth="1"/>
    <col min="4630" max="4630" width="3.7109375" style="122" customWidth="1"/>
    <col min="4631" max="4631" width="0" style="122" hidden="1" customWidth="1"/>
    <col min="4632" max="4632" width="14.42578125" style="122" customWidth="1"/>
    <col min="4633" max="4633" width="13.5703125" style="122" customWidth="1"/>
    <col min="4634" max="4634" width="27.85546875" style="122" customWidth="1"/>
    <col min="4635" max="4635" width="6.42578125" style="122" customWidth="1"/>
    <col min="4636" max="4636" width="36.140625" style="122" customWidth="1"/>
    <col min="4637" max="4637" width="8.28515625" style="122" customWidth="1"/>
    <col min="4638" max="4638" width="3" style="122" customWidth="1"/>
    <col min="4639" max="4641" width="0" style="122" hidden="1" customWidth="1"/>
    <col min="4642" max="4642" width="3" style="122" customWidth="1"/>
    <col min="4643" max="4643" width="0" style="122" hidden="1" customWidth="1"/>
    <col min="4644" max="4644" width="3" style="122" customWidth="1"/>
    <col min="4645" max="4645" width="0" style="122" hidden="1" customWidth="1"/>
    <col min="4646" max="4646" width="4.42578125" style="122" customWidth="1"/>
    <col min="4647" max="4647" width="4.140625" style="122" customWidth="1"/>
    <col min="4648" max="4864" width="11.42578125" style="122"/>
    <col min="4865" max="4865" width="8.28515625" style="122" customWidth="1"/>
    <col min="4866" max="4866" width="2.7109375" style="122" customWidth="1"/>
    <col min="4867" max="4867" width="6.5703125" style="122" customWidth="1"/>
    <col min="4868" max="4868" width="7.42578125" style="122" customWidth="1"/>
    <col min="4869" max="4869" width="3.42578125" style="122" customWidth="1"/>
    <col min="4870" max="4870" width="6.5703125" style="122" customWidth="1"/>
    <col min="4871" max="4872" width="12" style="122" customWidth="1"/>
    <col min="4873" max="4873" width="8.5703125" style="122" customWidth="1"/>
    <col min="4874" max="4874" width="2.5703125" style="122" customWidth="1"/>
    <col min="4875" max="4875" width="8.85546875" style="122" customWidth="1"/>
    <col min="4876" max="4876" width="13.7109375" style="122" customWidth="1"/>
    <col min="4877" max="4882" width="3.7109375" style="122" customWidth="1"/>
    <col min="4883" max="4885" width="0" style="122" hidden="1" customWidth="1"/>
    <col min="4886" max="4886" width="3.7109375" style="122" customWidth="1"/>
    <col min="4887" max="4887" width="0" style="122" hidden="1" customWidth="1"/>
    <col min="4888" max="4888" width="14.42578125" style="122" customWidth="1"/>
    <col min="4889" max="4889" width="13.5703125" style="122" customWidth="1"/>
    <col min="4890" max="4890" width="27.85546875" style="122" customWidth="1"/>
    <col min="4891" max="4891" width="6.42578125" style="122" customWidth="1"/>
    <col min="4892" max="4892" width="36.140625" style="122" customWidth="1"/>
    <col min="4893" max="4893" width="8.28515625" style="122" customWidth="1"/>
    <col min="4894" max="4894" width="3" style="122" customWidth="1"/>
    <col min="4895" max="4897" width="0" style="122" hidden="1" customWidth="1"/>
    <col min="4898" max="4898" width="3" style="122" customWidth="1"/>
    <col min="4899" max="4899" width="0" style="122" hidden="1" customWidth="1"/>
    <col min="4900" max="4900" width="3" style="122" customWidth="1"/>
    <col min="4901" max="4901" width="0" style="122" hidden="1" customWidth="1"/>
    <col min="4902" max="4902" width="4.42578125" style="122" customWidth="1"/>
    <col min="4903" max="4903" width="4.140625" style="122" customWidth="1"/>
    <col min="4904" max="5120" width="11.42578125" style="122"/>
    <col min="5121" max="5121" width="8.28515625" style="122" customWidth="1"/>
    <col min="5122" max="5122" width="2.7109375" style="122" customWidth="1"/>
    <col min="5123" max="5123" width="6.5703125" style="122" customWidth="1"/>
    <col min="5124" max="5124" width="7.42578125" style="122" customWidth="1"/>
    <col min="5125" max="5125" width="3.42578125" style="122" customWidth="1"/>
    <col min="5126" max="5126" width="6.5703125" style="122" customWidth="1"/>
    <col min="5127" max="5128" width="12" style="122" customWidth="1"/>
    <col min="5129" max="5129" width="8.5703125" style="122" customWidth="1"/>
    <col min="5130" max="5130" width="2.5703125" style="122" customWidth="1"/>
    <col min="5131" max="5131" width="8.85546875" style="122" customWidth="1"/>
    <col min="5132" max="5132" width="13.7109375" style="122" customWidth="1"/>
    <col min="5133" max="5138" width="3.7109375" style="122" customWidth="1"/>
    <col min="5139" max="5141" width="0" style="122" hidden="1" customWidth="1"/>
    <col min="5142" max="5142" width="3.7109375" style="122" customWidth="1"/>
    <col min="5143" max="5143" width="0" style="122" hidden="1" customWidth="1"/>
    <col min="5144" max="5144" width="14.42578125" style="122" customWidth="1"/>
    <col min="5145" max="5145" width="13.5703125" style="122" customWidth="1"/>
    <col min="5146" max="5146" width="27.85546875" style="122" customWidth="1"/>
    <col min="5147" max="5147" width="6.42578125" style="122" customWidth="1"/>
    <col min="5148" max="5148" width="36.140625" style="122" customWidth="1"/>
    <col min="5149" max="5149" width="8.28515625" style="122" customWidth="1"/>
    <col min="5150" max="5150" width="3" style="122" customWidth="1"/>
    <col min="5151" max="5153" width="0" style="122" hidden="1" customWidth="1"/>
    <col min="5154" max="5154" width="3" style="122" customWidth="1"/>
    <col min="5155" max="5155" width="0" style="122" hidden="1" customWidth="1"/>
    <col min="5156" max="5156" width="3" style="122" customWidth="1"/>
    <col min="5157" max="5157" width="0" style="122" hidden="1" customWidth="1"/>
    <col min="5158" max="5158" width="4.42578125" style="122" customWidth="1"/>
    <col min="5159" max="5159" width="4.140625" style="122" customWidth="1"/>
    <col min="5160" max="5376" width="11.42578125" style="122"/>
    <col min="5377" max="5377" width="8.28515625" style="122" customWidth="1"/>
    <col min="5378" max="5378" width="2.7109375" style="122" customWidth="1"/>
    <col min="5379" max="5379" width="6.5703125" style="122" customWidth="1"/>
    <col min="5380" max="5380" width="7.42578125" style="122" customWidth="1"/>
    <col min="5381" max="5381" width="3.42578125" style="122" customWidth="1"/>
    <col min="5382" max="5382" width="6.5703125" style="122" customWidth="1"/>
    <col min="5383" max="5384" width="12" style="122" customWidth="1"/>
    <col min="5385" max="5385" width="8.5703125" style="122" customWidth="1"/>
    <col min="5386" max="5386" width="2.5703125" style="122" customWidth="1"/>
    <col min="5387" max="5387" width="8.85546875" style="122" customWidth="1"/>
    <col min="5388" max="5388" width="13.7109375" style="122" customWidth="1"/>
    <col min="5389" max="5394" width="3.7109375" style="122" customWidth="1"/>
    <col min="5395" max="5397" width="0" style="122" hidden="1" customWidth="1"/>
    <col min="5398" max="5398" width="3.7109375" style="122" customWidth="1"/>
    <col min="5399" max="5399" width="0" style="122" hidden="1" customWidth="1"/>
    <col min="5400" max="5400" width="14.42578125" style="122" customWidth="1"/>
    <col min="5401" max="5401" width="13.5703125" style="122" customWidth="1"/>
    <col min="5402" max="5402" width="27.85546875" style="122" customWidth="1"/>
    <col min="5403" max="5403" width="6.42578125" style="122" customWidth="1"/>
    <col min="5404" max="5404" width="36.140625" style="122" customWidth="1"/>
    <col min="5405" max="5405" width="8.28515625" style="122" customWidth="1"/>
    <col min="5406" max="5406" width="3" style="122" customWidth="1"/>
    <col min="5407" max="5409" width="0" style="122" hidden="1" customWidth="1"/>
    <col min="5410" max="5410" width="3" style="122" customWidth="1"/>
    <col min="5411" max="5411" width="0" style="122" hidden="1" customWidth="1"/>
    <col min="5412" max="5412" width="3" style="122" customWidth="1"/>
    <col min="5413" max="5413" width="0" style="122" hidden="1" customWidth="1"/>
    <col min="5414" max="5414" width="4.42578125" style="122" customWidth="1"/>
    <col min="5415" max="5415" width="4.140625" style="122" customWidth="1"/>
    <col min="5416" max="5632" width="11.42578125" style="122"/>
    <col min="5633" max="5633" width="8.28515625" style="122" customWidth="1"/>
    <col min="5634" max="5634" width="2.7109375" style="122" customWidth="1"/>
    <col min="5635" max="5635" width="6.5703125" style="122" customWidth="1"/>
    <col min="5636" max="5636" width="7.42578125" style="122" customWidth="1"/>
    <col min="5637" max="5637" width="3.42578125" style="122" customWidth="1"/>
    <col min="5638" max="5638" width="6.5703125" style="122" customWidth="1"/>
    <col min="5639" max="5640" width="12" style="122" customWidth="1"/>
    <col min="5641" max="5641" width="8.5703125" style="122" customWidth="1"/>
    <col min="5642" max="5642" width="2.5703125" style="122" customWidth="1"/>
    <col min="5643" max="5643" width="8.85546875" style="122" customWidth="1"/>
    <col min="5644" max="5644" width="13.7109375" style="122" customWidth="1"/>
    <col min="5645" max="5650" width="3.7109375" style="122" customWidth="1"/>
    <col min="5651" max="5653" width="0" style="122" hidden="1" customWidth="1"/>
    <col min="5654" max="5654" width="3.7109375" style="122" customWidth="1"/>
    <col min="5655" max="5655" width="0" style="122" hidden="1" customWidth="1"/>
    <col min="5656" max="5656" width="14.42578125" style="122" customWidth="1"/>
    <col min="5657" max="5657" width="13.5703125" style="122" customWidth="1"/>
    <col min="5658" max="5658" width="27.85546875" style="122" customWidth="1"/>
    <col min="5659" max="5659" width="6.42578125" style="122" customWidth="1"/>
    <col min="5660" max="5660" width="36.140625" style="122" customWidth="1"/>
    <col min="5661" max="5661" width="8.28515625" style="122" customWidth="1"/>
    <col min="5662" max="5662" width="3" style="122" customWidth="1"/>
    <col min="5663" max="5665" width="0" style="122" hidden="1" customWidth="1"/>
    <col min="5666" max="5666" width="3" style="122" customWidth="1"/>
    <col min="5667" max="5667" width="0" style="122" hidden="1" customWidth="1"/>
    <col min="5668" max="5668" width="3" style="122" customWidth="1"/>
    <col min="5669" max="5669" width="0" style="122" hidden="1" customWidth="1"/>
    <col min="5670" max="5670" width="4.42578125" style="122" customWidth="1"/>
    <col min="5671" max="5671" width="4.140625" style="122" customWidth="1"/>
    <col min="5672" max="5888" width="11.42578125" style="122"/>
    <col min="5889" max="5889" width="8.28515625" style="122" customWidth="1"/>
    <col min="5890" max="5890" width="2.7109375" style="122" customWidth="1"/>
    <col min="5891" max="5891" width="6.5703125" style="122" customWidth="1"/>
    <col min="5892" max="5892" width="7.42578125" style="122" customWidth="1"/>
    <col min="5893" max="5893" width="3.42578125" style="122" customWidth="1"/>
    <col min="5894" max="5894" width="6.5703125" style="122" customWidth="1"/>
    <col min="5895" max="5896" width="12" style="122" customWidth="1"/>
    <col min="5897" max="5897" width="8.5703125" style="122" customWidth="1"/>
    <col min="5898" max="5898" width="2.5703125" style="122" customWidth="1"/>
    <col min="5899" max="5899" width="8.85546875" style="122" customWidth="1"/>
    <col min="5900" max="5900" width="13.7109375" style="122" customWidth="1"/>
    <col min="5901" max="5906" width="3.7109375" style="122" customWidth="1"/>
    <col min="5907" max="5909" width="0" style="122" hidden="1" customWidth="1"/>
    <col min="5910" max="5910" width="3.7109375" style="122" customWidth="1"/>
    <col min="5911" max="5911" width="0" style="122" hidden="1" customWidth="1"/>
    <col min="5912" max="5912" width="14.42578125" style="122" customWidth="1"/>
    <col min="5913" max="5913" width="13.5703125" style="122" customWidth="1"/>
    <col min="5914" max="5914" width="27.85546875" style="122" customWidth="1"/>
    <col min="5915" max="5915" width="6.42578125" style="122" customWidth="1"/>
    <col min="5916" max="5916" width="36.140625" style="122" customWidth="1"/>
    <col min="5917" max="5917" width="8.28515625" style="122" customWidth="1"/>
    <col min="5918" max="5918" width="3" style="122" customWidth="1"/>
    <col min="5919" max="5921" width="0" style="122" hidden="1" customWidth="1"/>
    <col min="5922" max="5922" width="3" style="122" customWidth="1"/>
    <col min="5923" max="5923" width="0" style="122" hidden="1" customWidth="1"/>
    <col min="5924" max="5924" width="3" style="122" customWidth="1"/>
    <col min="5925" max="5925" width="0" style="122" hidden="1" customWidth="1"/>
    <col min="5926" max="5926" width="4.42578125" style="122" customWidth="1"/>
    <col min="5927" max="5927" width="4.140625" style="122" customWidth="1"/>
    <col min="5928" max="6144" width="11.42578125" style="122"/>
    <col min="6145" max="6145" width="8.28515625" style="122" customWidth="1"/>
    <col min="6146" max="6146" width="2.7109375" style="122" customWidth="1"/>
    <col min="6147" max="6147" width="6.5703125" style="122" customWidth="1"/>
    <col min="6148" max="6148" width="7.42578125" style="122" customWidth="1"/>
    <col min="6149" max="6149" width="3.42578125" style="122" customWidth="1"/>
    <col min="6150" max="6150" width="6.5703125" style="122" customWidth="1"/>
    <col min="6151" max="6152" width="12" style="122" customWidth="1"/>
    <col min="6153" max="6153" width="8.5703125" style="122" customWidth="1"/>
    <col min="6154" max="6154" width="2.5703125" style="122" customWidth="1"/>
    <col min="6155" max="6155" width="8.85546875" style="122" customWidth="1"/>
    <col min="6156" max="6156" width="13.7109375" style="122" customWidth="1"/>
    <col min="6157" max="6162" width="3.7109375" style="122" customWidth="1"/>
    <col min="6163" max="6165" width="0" style="122" hidden="1" customWidth="1"/>
    <col min="6166" max="6166" width="3.7109375" style="122" customWidth="1"/>
    <col min="6167" max="6167" width="0" style="122" hidden="1" customWidth="1"/>
    <col min="6168" max="6168" width="14.42578125" style="122" customWidth="1"/>
    <col min="6169" max="6169" width="13.5703125" style="122" customWidth="1"/>
    <col min="6170" max="6170" width="27.85546875" style="122" customWidth="1"/>
    <col min="6171" max="6171" width="6.42578125" style="122" customWidth="1"/>
    <col min="6172" max="6172" width="36.140625" style="122" customWidth="1"/>
    <col min="6173" max="6173" width="8.28515625" style="122" customWidth="1"/>
    <col min="6174" max="6174" width="3" style="122" customWidth="1"/>
    <col min="6175" max="6177" width="0" style="122" hidden="1" customWidth="1"/>
    <col min="6178" max="6178" width="3" style="122" customWidth="1"/>
    <col min="6179" max="6179" width="0" style="122" hidden="1" customWidth="1"/>
    <col min="6180" max="6180" width="3" style="122" customWidth="1"/>
    <col min="6181" max="6181" width="0" style="122" hidden="1" customWidth="1"/>
    <col min="6182" max="6182" width="4.42578125" style="122" customWidth="1"/>
    <col min="6183" max="6183" width="4.140625" style="122" customWidth="1"/>
    <col min="6184" max="6400" width="11.42578125" style="122"/>
    <col min="6401" max="6401" width="8.28515625" style="122" customWidth="1"/>
    <col min="6402" max="6402" width="2.7109375" style="122" customWidth="1"/>
    <col min="6403" max="6403" width="6.5703125" style="122" customWidth="1"/>
    <col min="6404" max="6404" width="7.42578125" style="122" customWidth="1"/>
    <col min="6405" max="6405" width="3.42578125" style="122" customWidth="1"/>
    <col min="6406" max="6406" width="6.5703125" style="122" customWidth="1"/>
    <col min="6407" max="6408" width="12" style="122" customWidth="1"/>
    <col min="6409" max="6409" width="8.5703125" style="122" customWidth="1"/>
    <col min="6410" max="6410" width="2.5703125" style="122" customWidth="1"/>
    <col min="6411" max="6411" width="8.85546875" style="122" customWidth="1"/>
    <col min="6412" max="6412" width="13.7109375" style="122" customWidth="1"/>
    <col min="6413" max="6418" width="3.7109375" style="122" customWidth="1"/>
    <col min="6419" max="6421" width="0" style="122" hidden="1" customWidth="1"/>
    <col min="6422" max="6422" width="3.7109375" style="122" customWidth="1"/>
    <col min="6423" max="6423" width="0" style="122" hidden="1" customWidth="1"/>
    <col min="6424" max="6424" width="14.42578125" style="122" customWidth="1"/>
    <col min="6425" max="6425" width="13.5703125" style="122" customWidth="1"/>
    <col min="6426" max="6426" width="27.85546875" style="122" customWidth="1"/>
    <col min="6427" max="6427" width="6.42578125" style="122" customWidth="1"/>
    <col min="6428" max="6428" width="36.140625" style="122" customWidth="1"/>
    <col min="6429" max="6429" width="8.28515625" style="122" customWidth="1"/>
    <col min="6430" max="6430" width="3" style="122" customWidth="1"/>
    <col min="6431" max="6433" width="0" style="122" hidden="1" customWidth="1"/>
    <col min="6434" max="6434" width="3" style="122" customWidth="1"/>
    <col min="6435" max="6435" width="0" style="122" hidden="1" customWidth="1"/>
    <col min="6436" max="6436" width="3" style="122" customWidth="1"/>
    <col min="6437" max="6437" width="0" style="122" hidden="1" customWidth="1"/>
    <col min="6438" max="6438" width="4.42578125" style="122" customWidth="1"/>
    <col min="6439" max="6439" width="4.140625" style="122" customWidth="1"/>
    <col min="6440" max="6656" width="11.42578125" style="122"/>
    <col min="6657" max="6657" width="8.28515625" style="122" customWidth="1"/>
    <col min="6658" max="6658" width="2.7109375" style="122" customWidth="1"/>
    <col min="6659" max="6659" width="6.5703125" style="122" customWidth="1"/>
    <col min="6660" max="6660" width="7.42578125" style="122" customWidth="1"/>
    <col min="6661" max="6661" width="3.42578125" style="122" customWidth="1"/>
    <col min="6662" max="6662" width="6.5703125" style="122" customWidth="1"/>
    <col min="6663" max="6664" width="12" style="122" customWidth="1"/>
    <col min="6665" max="6665" width="8.5703125" style="122" customWidth="1"/>
    <col min="6666" max="6666" width="2.5703125" style="122" customWidth="1"/>
    <col min="6667" max="6667" width="8.85546875" style="122" customWidth="1"/>
    <col min="6668" max="6668" width="13.7109375" style="122" customWidth="1"/>
    <col min="6669" max="6674" width="3.7109375" style="122" customWidth="1"/>
    <col min="6675" max="6677" width="0" style="122" hidden="1" customWidth="1"/>
    <col min="6678" max="6678" width="3.7109375" style="122" customWidth="1"/>
    <col min="6679" max="6679" width="0" style="122" hidden="1" customWidth="1"/>
    <col min="6680" max="6680" width="14.42578125" style="122" customWidth="1"/>
    <col min="6681" max="6681" width="13.5703125" style="122" customWidth="1"/>
    <col min="6682" max="6682" width="27.85546875" style="122" customWidth="1"/>
    <col min="6683" max="6683" width="6.42578125" style="122" customWidth="1"/>
    <col min="6684" max="6684" width="36.140625" style="122" customWidth="1"/>
    <col min="6685" max="6685" width="8.28515625" style="122" customWidth="1"/>
    <col min="6686" max="6686" width="3" style="122" customWidth="1"/>
    <col min="6687" max="6689" width="0" style="122" hidden="1" customWidth="1"/>
    <col min="6690" max="6690" width="3" style="122" customWidth="1"/>
    <col min="6691" max="6691" width="0" style="122" hidden="1" customWidth="1"/>
    <col min="6692" max="6692" width="3" style="122" customWidth="1"/>
    <col min="6693" max="6693" width="0" style="122" hidden="1" customWidth="1"/>
    <col min="6694" max="6694" width="4.42578125" style="122" customWidth="1"/>
    <col min="6695" max="6695" width="4.140625" style="122" customWidth="1"/>
    <col min="6696" max="6912" width="11.42578125" style="122"/>
    <col min="6913" max="6913" width="8.28515625" style="122" customWidth="1"/>
    <col min="6914" max="6914" width="2.7109375" style="122" customWidth="1"/>
    <col min="6915" max="6915" width="6.5703125" style="122" customWidth="1"/>
    <col min="6916" max="6916" width="7.42578125" style="122" customWidth="1"/>
    <col min="6917" max="6917" width="3.42578125" style="122" customWidth="1"/>
    <col min="6918" max="6918" width="6.5703125" style="122" customWidth="1"/>
    <col min="6919" max="6920" width="12" style="122" customWidth="1"/>
    <col min="6921" max="6921" width="8.5703125" style="122" customWidth="1"/>
    <col min="6922" max="6922" width="2.5703125" style="122" customWidth="1"/>
    <col min="6923" max="6923" width="8.85546875" style="122" customWidth="1"/>
    <col min="6924" max="6924" width="13.7109375" style="122" customWidth="1"/>
    <col min="6925" max="6930" width="3.7109375" style="122" customWidth="1"/>
    <col min="6931" max="6933" width="0" style="122" hidden="1" customWidth="1"/>
    <col min="6934" max="6934" width="3.7109375" style="122" customWidth="1"/>
    <col min="6935" max="6935" width="0" style="122" hidden="1" customWidth="1"/>
    <col min="6936" max="6936" width="14.42578125" style="122" customWidth="1"/>
    <col min="6937" max="6937" width="13.5703125" style="122" customWidth="1"/>
    <col min="6938" max="6938" width="27.85546875" style="122" customWidth="1"/>
    <col min="6939" max="6939" width="6.42578125" style="122" customWidth="1"/>
    <col min="6940" max="6940" width="36.140625" style="122" customWidth="1"/>
    <col min="6941" max="6941" width="8.28515625" style="122" customWidth="1"/>
    <col min="6942" max="6942" width="3" style="122" customWidth="1"/>
    <col min="6943" max="6945" width="0" style="122" hidden="1" customWidth="1"/>
    <col min="6946" max="6946" width="3" style="122" customWidth="1"/>
    <col min="6947" max="6947" width="0" style="122" hidden="1" customWidth="1"/>
    <col min="6948" max="6948" width="3" style="122" customWidth="1"/>
    <col min="6949" max="6949" width="0" style="122" hidden="1" customWidth="1"/>
    <col min="6950" max="6950" width="4.42578125" style="122" customWidth="1"/>
    <col min="6951" max="6951" width="4.140625" style="122" customWidth="1"/>
    <col min="6952" max="7168" width="11.42578125" style="122"/>
    <col min="7169" max="7169" width="8.28515625" style="122" customWidth="1"/>
    <col min="7170" max="7170" width="2.7109375" style="122" customWidth="1"/>
    <col min="7171" max="7171" width="6.5703125" style="122" customWidth="1"/>
    <col min="7172" max="7172" width="7.42578125" style="122" customWidth="1"/>
    <col min="7173" max="7173" width="3.42578125" style="122" customWidth="1"/>
    <col min="7174" max="7174" width="6.5703125" style="122" customWidth="1"/>
    <col min="7175" max="7176" width="12" style="122" customWidth="1"/>
    <col min="7177" max="7177" width="8.5703125" style="122" customWidth="1"/>
    <col min="7178" max="7178" width="2.5703125" style="122" customWidth="1"/>
    <col min="7179" max="7179" width="8.85546875" style="122" customWidth="1"/>
    <col min="7180" max="7180" width="13.7109375" style="122" customWidth="1"/>
    <col min="7181" max="7186" width="3.7109375" style="122" customWidth="1"/>
    <col min="7187" max="7189" width="0" style="122" hidden="1" customWidth="1"/>
    <col min="7190" max="7190" width="3.7109375" style="122" customWidth="1"/>
    <col min="7191" max="7191" width="0" style="122" hidden="1" customWidth="1"/>
    <col min="7192" max="7192" width="14.42578125" style="122" customWidth="1"/>
    <col min="7193" max="7193" width="13.5703125" style="122" customWidth="1"/>
    <col min="7194" max="7194" width="27.85546875" style="122" customWidth="1"/>
    <col min="7195" max="7195" width="6.42578125" style="122" customWidth="1"/>
    <col min="7196" max="7196" width="36.140625" style="122" customWidth="1"/>
    <col min="7197" max="7197" width="8.28515625" style="122" customWidth="1"/>
    <col min="7198" max="7198" width="3" style="122" customWidth="1"/>
    <col min="7199" max="7201" width="0" style="122" hidden="1" customWidth="1"/>
    <col min="7202" max="7202" width="3" style="122" customWidth="1"/>
    <col min="7203" max="7203" width="0" style="122" hidden="1" customWidth="1"/>
    <col min="7204" max="7204" width="3" style="122" customWidth="1"/>
    <col min="7205" max="7205" width="0" style="122" hidden="1" customWidth="1"/>
    <col min="7206" max="7206" width="4.42578125" style="122" customWidth="1"/>
    <col min="7207" max="7207" width="4.140625" style="122" customWidth="1"/>
    <col min="7208" max="7424" width="11.42578125" style="122"/>
    <col min="7425" max="7425" width="8.28515625" style="122" customWidth="1"/>
    <col min="7426" max="7426" width="2.7109375" style="122" customWidth="1"/>
    <col min="7427" max="7427" width="6.5703125" style="122" customWidth="1"/>
    <col min="7428" max="7428" width="7.42578125" style="122" customWidth="1"/>
    <col min="7429" max="7429" width="3.42578125" style="122" customWidth="1"/>
    <col min="7430" max="7430" width="6.5703125" style="122" customWidth="1"/>
    <col min="7431" max="7432" width="12" style="122" customWidth="1"/>
    <col min="7433" max="7433" width="8.5703125" style="122" customWidth="1"/>
    <col min="7434" max="7434" width="2.5703125" style="122" customWidth="1"/>
    <col min="7435" max="7435" width="8.85546875" style="122" customWidth="1"/>
    <col min="7436" max="7436" width="13.7109375" style="122" customWidth="1"/>
    <col min="7437" max="7442" width="3.7109375" style="122" customWidth="1"/>
    <col min="7443" max="7445" width="0" style="122" hidden="1" customWidth="1"/>
    <col min="7446" max="7446" width="3.7109375" style="122" customWidth="1"/>
    <col min="7447" max="7447" width="0" style="122" hidden="1" customWidth="1"/>
    <col min="7448" max="7448" width="14.42578125" style="122" customWidth="1"/>
    <col min="7449" max="7449" width="13.5703125" style="122" customWidth="1"/>
    <col min="7450" max="7450" width="27.85546875" style="122" customWidth="1"/>
    <col min="7451" max="7451" width="6.42578125" style="122" customWidth="1"/>
    <col min="7452" max="7452" width="36.140625" style="122" customWidth="1"/>
    <col min="7453" max="7453" width="8.28515625" style="122" customWidth="1"/>
    <col min="7454" max="7454" width="3" style="122" customWidth="1"/>
    <col min="7455" max="7457" width="0" style="122" hidden="1" customWidth="1"/>
    <col min="7458" max="7458" width="3" style="122" customWidth="1"/>
    <col min="7459" max="7459" width="0" style="122" hidden="1" customWidth="1"/>
    <col min="7460" max="7460" width="3" style="122" customWidth="1"/>
    <col min="7461" max="7461" width="0" style="122" hidden="1" customWidth="1"/>
    <col min="7462" max="7462" width="4.42578125" style="122" customWidth="1"/>
    <col min="7463" max="7463" width="4.140625" style="122" customWidth="1"/>
    <col min="7464" max="7680" width="11.42578125" style="122"/>
    <col min="7681" max="7681" width="8.28515625" style="122" customWidth="1"/>
    <col min="7682" max="7682" width="2.7109375" style="122" customWidth="1"/>
    <col min="7683" max="7683" width="6.5703125" style="122" customWidth="1"/>
    <col min="7684" max="7684" width="7.42578125" style="122" customWidth="1"/>
    <col min="7685" max="7685" width="3.42578125" style="122" customWidth="1"/>
    <col min="7686" max="7686" width="6.5703125" style="122" customWidth="1"/>
    <col min="7687" max="7688" width="12" style="122" customWidth="1"/>
    <col min="7689" max="7689" width="8.5703125" style="122" customWidth="1"/>
    <col min="7690" max="7690" width="2.5703125" style="122" customWidth="1"/>
    <col min="7691" max="7691" width="8.85546875" style="122" customWidth="1"/>
    <col min="7692" max="7692" width="13.7109375" style="122" customWidth="1"/>
    <col min="7693" max="7698" width="3.7109375" style="122" customWidth="1"/>
    <col min="7699" max="7701" width="0" style="122" hidden="1" customWidth="1"/>
    <col min="7702" max="7702" width="3.7109375" style="122" customWidth="1"/>
    <col min="7703" max="7703" width="0" style="122" hidden="1" customWidth="1"/>
    <col min="7704" max="7704" width="14.42578125" style="122" customWidth="1"/>
    <col min="7705" max="7705" width="13.5703125" style="122" customWidth="1"/>
    <col min="7706" max="7706" width="27.85546875" style="122" customWidth="1"/>
    <col min="7707" max="7707" width="6.42578125" style="122" customWidth="1"/>
    <col min="7708" max="7708" width="36.140625" style="122" customWidth="1"/>
    <col min="7709" max="7709" width="8.28515625" style="122" customWidth="1"/>
    <col min="7710" max="7710" width="3" style="122" customWidth="1"/>
    <col min="7711" max="7713" width="0" style="122" hidden="1" customWidth="1"/>
    <col min="7714" max="7714" width="3" style="122" customWidth="1"/>
    <col min="7715" max="7715" width="0" style="122" hidden="1" customWidth="1"/>
    <col min="7716" max="7716" width="3" style="122" customWidth="1"/>
    <col min="7717" max="7717" width="0" style="122" hidden="1" customWidth="1"/>
    <col min="7718" max="7718" width="4.42578125" style="122" customWidth="1"/>
    <col min="7719" max="7719" width="4.140625" style="122" customWidth="1"/>
    <col min="7720" max="7936" width="11.42578125" style="122"/>
    <col min="7937" max="7937" width="8.28515625" style="122" customWidth="1"/>
    <col min="7938" max="7938" width="2.7109375" style="122" customWidth="1"/>
    <col min="7939" max="7939" width="6.5703125" style="122" customWidth="1"/>
    <col min="7940" max="7940" width="7.42578125" style="122" customWidth="1"/>
    <col min="7941" max="7941" width="3.42578125" style="122" customWidth="1"/>
    <col min="7942" max="7942" width="6.5703125" style="122" customWidth="1"/>
    <col min="7943" max="7944" width="12" style="122" customWidth="1"/>
    <col min="7945" max="7945" width="8.5703125" style="122" customWidth="1"/>
    <col min="7946" max="7946" width="2.5703125" style="122" customWidth="1"/>
    <col min="7947" max="7947" width="8.85546875" style="122" customWidth="1"/>
    <col min="7948" max="7948" width="13.7109375" style="122" customWidth="1"/>
    <col min="7949" max="7954" width="3.7109375" style="122" customWidth="1"/>
    <col min="7955" max="7957" width="0" style="122" hidden="1" customWidth="1"/>
    <col min="7958" max="7958" width="3.7109375" style="122" customWidth="1"/>
    <col min="7959" max="7959" width="0" style="122" hidden="1" customWidth="1"/>
    <col min="7960" max="7960" width="14.42578125" style="122" customWidth="1"/>
    <col min="7961" max="7961" width="13.5703125" style="122" customWidth="1"/>
    <col min="7962" max="7962" width="27.85546875" style="122" customWidth="1"/>
    <col min="7963" max="7963" width="6.42578125" style="122" customWidth="1"/>
    <col min="7964" max="7964" width="36.140625" style="122" customWidth="1"/>
    <col min="7965" max="7965" width="8.28515625" style="122" customWidth="1"/>
    <col min="7966" max="7966" width="3" style="122" customWidth="1"/>
    <col min="7967" max="7969" width="0" style="122" hidden="1" customWidth="1"/>
    <col min="7970" max="7970" width="3" style="122" customWidth="1"/>
    <col min="7971" max="7971" width="0" style="122" hidden="1" customWidth="1"/>
    <col min="7972" max="7972" width="3" style="122" customWidth="1"/>
    <col min="7973" max="7973" width="0" style="122" hidden="1" customWidth="1"/>
    <col min="7974" max="7974" width="4.42578125" style="122" customWidth="1"/>
    <col min="7975" max="7975" width="4.140625" style="122" customWidth="1"/>
    <col min="7976" max="8192" width="11.42578125" style="122"/>
    <col min="8193" max="8193" width="8.28515625" style="122" customWidth="1"/>
    <col min="8194" max="8194" width="2.7109375" style="122" customWidth="1"/>
    <col min="8195" max="8195" width="6.5703125" style="122" customWidth="1"/>
    <col min="8196" max="8196" width="7.42578125" style="122" customWidth="1"/>
    <col min="8197" max="8197" width="3.42578125" style="122" customWidth="1"/>
    <col min="8198" max="8198" width="6.5703125" style="122" customWidth="1"/>
    <col min="8199" max="8200" width="12" style="122" customWidth="1"/>
    <col min="8201" max="8201" width="8.5703125" style="122" customWidth="1"/>
    <col min="8202" max="8202" width="2.5703125" style="122" customWidth="1"/>
    <col min="8203" max="8203" width="8.85546875" style="122" customWidth="1"/>
    <col min="8204" max="8204" width="13.7109375" style="122" customWidth="1"/>
    <col min="8205" max="8210" width="3.7109375" style="122" customWidth="1"/>
    <col min="8211" max="8213" width="0" style="122" hidden="1" customWidth="1"/>
    <col min="8214" max="8214" width="3.7109375" style="122" customWidth="1"/>
    <col min="8215" max="8215" width="0" style="122" hidden="1" customWidth="1"/>
    <col min="8216" max="8216" width="14.42578125" style="122" customWidth="1"/>
    <col min="8217" max="8217" width="13.5703125" style="122" customWidth="1"/>
    <col min="8218" max="8218" width="27.85546875" style="122" customWidth="1"/>
    <col min="8219" max="8219" width="6.42578125" style="122" customWidth="1"/>
    <col min="8220" max="8220" width="36.140625" style="122" customWidth="1"/>
    <col min="8221" max="8221" width="8.28515625" style="122" customWidth="1"/>
    <col min="8222" max="8222" width="3" style="122" customWidth="1"/>
    <col min="8223" max="8225" width="0" style="122" hidden="1" customWidth="1"/>
    <col min="8226" max="8226" width="3" style="122" customWidth="1"/>
    <col min="8227" max="8227" width="0" style="122" hidden="1" customWidth="1"/>
    <col min="8228" max="8228" width="3" style="122" customWidth="1"/>
    <col min="8229" max="8229" width="0" style="122" hidden="1" customWidth="1"/>
    <col min="8230" max="8230" width="4.42578125" style="122" customWidth="1"/>
    <col min="8231" max="8231" width="4.140625" style="122" customWidth="1"/>
    <col min="8232" max="8448" width="11.42578125" style="122"/>
    <col min="8449" max="8449" width="8.28515625" style="122" customWidth="1"/>
    <col min="8450" max="8450" width="2.7109375" style="122" customWidth="1"/>
    <col min="8451" max="8451" width="6.5703125" style="122" customWidth="1"/>
    <col min="8452" max="8452" width="7.42578125" style="122" customWidth="1"/>
    <col min="8453" max="8453" width="3.42578125" style="122" customWidth="1"/>
    <col min="8454" max="8454" width="6.5703125" style="122" customWidth="1"/>
    <col min="8455" max="8456" width="12" style="122" customWidth="1"/>
    <col min="8457" max="8457" width="8.5703125" style="122" customWidth="1"/>
    <col min="8458" max="8458" width="2.5703125" style="122" customWidth="1"/>
    <col min="8459" max="8459" width="8.85546875" style="122" customWidth="1"/>
    <col min="8460" max="8460" width="13.7109375" style="122" customWidth="1"/>
    <col min="8461" max="8466" width="3.7109375" style="122" customWidth="1"/>
    <col min="8467" max="8469" width="0" style="122" hidden="1" customWidth="1"/>
    <col min="8470" max="8470" width="3.7109375" style="122" customWidth="1"/>
    <col min="8471" max="8471" width="0" style="122" hidden="1" customWidth="1"/>
    <col min="8472" max="8472" width="14.42578125" style="122" customWidth="1"/>
    <col min="8473" max="8473" width="13.5703125" style="122" customWidth="1"/>
    <col min="8474" max="8474" width="27.85546875" style="122" customWidth="1"/>
    <col min="8475" max="8475" width="6.42578125" style="122" customWidth="1"/>
    <col min="8476" max="8476" width="36.140625" style="122" customWidth="1"/>
    <col min="8477" max="8477" width="8.28515625" style="122" customWidth="1"/>
    <col min="8478" max="8478" width="3" style="122" customWidth="1"/>
    <col min="8479" max="8481" width="0" style="122" hidden="1" customWidth="1"/>
    <col min="8482" max="8482" width="3" style="122" customWidth="1"/>
    <col min="8483" max="8483" width="0" style="122" hidden="1" customWidth="1"/>
    <col min="8484" max="8484" width="3" style="122" customWidth="1"/>
    <col min="8485" max="8485" width="0" style="122" hidden="1" customWidth="1"/>
    <col min="8486" max="8486" width="4.42578125" style="122" customWidth="1"/>
    <col min="8487" max="8487" width="4.140625" style="122" customWidth="1"/>
    <col min="8488" max="8704" width="11.42578125" style="122"/>
    <col min="8705" max="8705" width="8.28515625" style="122" customWidth="1"/>
    <col min="8706" max="8706" width="2.7109375" style="122" customWidth="1"/>
    <col min="8707" max="8707" width="6.5703125" style="122" customWidth="1"/>
    <col min="8708" max="8708" width="7.42578125" style="122" customWidth="1"/>
    <col min="8709" max="8709" width="3.42578125" style="122" customWidth="1"/>
    <col min="8710" max="8710" width="6.5703125" style="122" customWidth="1"/>
    <col min="8711" max="8712" width="12" style="122" customWidth="1"/>
    <col min="8713" max="8713" width="8.5703125" style="122" customWidth="1"/>
    <col min="8714" max="8714" width="2.5703125" style="122" customWidth="1"/>
    <col min="8715" max="8715" width="8.85546875" style="122" customWidth="1"/>
    <col min="8716" max="8716" width="13.7109375" style="122" customWidth="1"/>
    <col min="8717" max="8722" width="3.7109375" style="122" customWidth="1"/>
    <col min="8723" max="8725" width="0" style="122" hidden="1" customWidth="1"/>
    <col min="8726" max="8726" width="3.7109375" style="122" customWidth="1"/>
    <col min="8727" max="8727" width="0" style="122" hidden="1" customWidth="1"/>
    <col min="8728" max="8728" width="14.42578125" style="122" customWidth="1"/>
    <col min="8729" max="8729" width="13.5703125" style="122" customWidth="1"/>
    <col min="8730" max="8730" width="27.85546875" style="122" customWidth="1"/>
    <col min="8731" max="8731" width="6.42578125" style="122" customWidth="1"/>
    <col min="8732" max="8732" width="36.140625" style="122" customWidth="1"/>
    <col min="8733" max="8733" width="8.28515625" style="122" customWidth="1"/>
    <col min="8734" max="8734" width="3" style="122" customWidth="1"/>
    <col min="8735" max="8737" width="0" style="122" hidden="1" customWidth="1"/>
    <col min="8738" max="8738" width="3" style="122" customWidth="1"/>
    <col min="8739" max="8739" width="0" style="122" hidden="1" customWidth="1"/>
    <col min="8740" max="8740" width="3" style="122" customWidth="1"/>
    <col min="8741" max="8741" width="0" style="122" hidden="1" customWidth="1"/>
    <col min="8742" max="8742" width="4.42578125" style="122" customWidth="1"/>
    <col min="8743" max="8743" width="4.140625" style="122" customWidth="1"/>
    <col min="8744" max="8960" width="11.42578125" style="122"/>
    <col min="8961" max="8961" width="8.28515625" style="122" customWidth="1"/>
    <col min="8962" max="8962" width="2.7109375" style="122" customWidth="1"/>
    <col min="8963" max="8963" width="6.5703125" style="122" customWidth="1"/>
    <col min="8964" max="8964" width="7.42578125" style="122" customWidth="1"/>
    <col min="8965" max="8965" width="3.42578125" style="122" customWidth="1"/>
    <col min="8966" max="8966" width="6.5703125" style="122" customWidth="1"/>
    <col min="8967" max="8968" width="12" style="122" customWidth="1"/>
    <col min="8969" max="8969" width="8.5703125" style="122" customWidth="1"/>
    <col min="8970" max="8970" width="2.5703125" style="122" customWidth="1"/>
    <col min="8971" max="8971" width="8.85546875" style="122" customWidth="1"/>
    <col min="8972" max="8972" width="13.7109375" style="122" customWidth="1"/>
    <col min="8973" max="8978" width="3.7109375" style="122" customWidth="1"/>
    <col min="8979" max="8981" width="0" style="122" hidden="1" customWidth="1"/>
    <col min="8982" max="8982" width="3.7109375" style="122" customWidth="1"/>
    <col min="8983" max="8983" width="0" style="122" hidden="1" customWidth="1"/>
    <col min="8984" max="8984" width="14.42578125" style="122" customWidth="1"/>
    <col min="8985" max="8985" width="13.5703125" style="122" customWidth="1"/>
    <col min="8986" max="8986" width="27.85546875" style="122" customWidth="1"/>
    <col min="8987" max="8987" width="6.42578125" style="122" customWidth="1"/>
    <col min="8988" max="8988" width="36.140625" style="122" customWidth="1"/>
    <col min="8989" max="8989" width="8.28515625" style="122" customWidth="1"/>
    <col min="8990" max="8990" width="3" style="122" customWidth="1"/>
    <col min="8991" max="8993" width="0" style="122" hidden="1" customWidth="1"/>
    <col min="8994" max="8994" width="3" style="122" customWidth="1"/>
    <col min="8995" max="8995" width="0" style="122" hidden="1" customWidth="1"/>
    <col min="8996" max="8996" width="3" style="122" customWidth="1"/>
    <col min="8997" max="8997" width="0" style="122" hidden="1" customWidth="1"/>
    <col min="8998" max="8998" width="4.42578125" style="122" customWidth="1"/>
    <col min="8999" max="8999" width="4.140625" style="122" customWidth="1"/>
    <col min="9000" max="9216" width="11.42578125" style="122"/>
    <col min="9217" max="9217" width="8.28515625" style="122" customWidth="1"/>
    <col min="9218" max="9218" width="2.7109375" style="122" customWidth="1"/>
    <col min="9219" max="9219" width="6.5703125" style="122" customWidth="1"/>
    <col min="9220" max="9220" width="7.42578125" style="122" customWidth="1"/>
    <col min="9221" max="9221" width="3.42578125" style="122" customWidth="1"/>
    <col min="9222" max="9222" width="6.5703125" style="122" customWidth="1"/>
    <col min="9223" max="9224" width="12" style="122" customWidth="1"/>
    <col min="9225" max="9225" width="8.5703125" style="122" customWidth="1"/>
    <col min="9226" max="9226" width="2.5703125" style="122" customWidth="1"/>
    <col min="9227" max="9227" width="8.85546875" style="122" customWidth="1"/>
    <col min="9228" max="9228" width="13.7109375" style="122" customWidth="1"/>
    <col min="9229" max="9234" width="3.7109375" style="122" customWidth="1"/>
    <col min="9235" max="9237" width="0" style="122" hidden="1" customWidth="1"/>
    <col min="9238" max="9238" width="3.7109375" style="122" customWidth="1"/>
    <col min="9239" max="9239" width="0" style="122" hidden="1" customWidth="1"/>
    <col min="9240" max="9240" width="14.42578125" style="122" customWidth="1"/>
    <col min="9241" max="9241" width="13.5703125" style="122" customWidth="1"/>
    <col min="9242" max="9242" width="27.85546875" style="122" customWidth="1"/>
    <col min="9243" max="9243" width="6.42578125" style="122" customWidth="1"/>
    <col min="9244" max="9244" width="36.140625" style="122" customWidth="1"/>
    <col min="9245" max="9245" width="8.28515625" style="122" customWidth="1"/>
    <col min="9246" max="9246" width="3" style="122" customWidth="1"/>
    <col min="9247" max="9249" width="0" style="122" hidden="1" customWidth="1"/>
    <col min="9250" max="9250" width="3" style="122" customWidth="1"/>
    <col min="9251" max="9251" width="0" style="122" hidden="1" customWidth="1"/>
    <col min="9252" max="9252" width="3" style="122" customWidth="1"/>
    <col min="9253" max="9253" width="0" style="122" hidden="1" customWidth="1"/>
    <col min="9254" max="9254" width="4.42578125" style="122" customWidth="1"/>
    <col min="9255" max="9255" width="4.140625" style="122" customWidth="1"/>
    <col min="9256" max="9472" width="11.42578125" style="122"/>
    <col min="9473" max="9473" width="8.28515625" style="122" customWidth="1"/>
    <col min="9474" max="9474" width="2.7109375" style="122" customWidth="1"/>
    <col min="9475" max="9475" width="6.5703125" style="122" customWidth="1"/>
    <col min="9476" max="9476" width="7.42578125" style="122" customWidth="1"/>
    <col min="9477" max="9477" width="3.42578125" style="122" customWidth="1"/>
    <col min="9478" max="9478" width="6.5703125" style="122" customWidth="1"/>
    <col min="9479" max="9480" width="12" style="122" customWidth="1"/>
    <col min="9481" max="9481" width="8.5703125" style="122" customWidth="1"/>
    <col min="9482" max="9482" width="2.5703125" style="122" customWidth="1"/>
    <col min="9483" max="9483" width="8.85546875" style="122" customWidth="1"/>
    <col min="9484" max="9484" width="13.7109375" style="122" customWidth="1"/>
    <col min="9485" max="9490" width="3.7109375" style="122" customWidth="1"/>
    <col min="9491" max="9493" width="0" style="122" hidden="1" customWidth="1"/>
    <col min="9494" max="9494" width="3.7109375" style="122" customWidth="1"/>
    <col min="9495" max="9495" width="0" style="122" hidden="1" customWidth="1"/>
    <col min="9496" max="9496" width="14.42578125" style="122" customWidth="1"/>
    <col min="9497" max="9497" width="13.5703125" style="122" customWidth="1"/>
    <col min="9498" max="9498" width="27.85546875" style="122" customWidth="1"/>
    <col min="9499" max="9499" width="6.42578125" style="122" customWidth="1"/>
    <col min="9500" max="9500" width="36.140625" style="122" customWidth="1"/>
    <col min="9501" max="9501" width="8.28515625" style="122" customWidth="1"/>
    <col min="9502" max="9502" width="3" style="122" customWidth="1"/>
    <col min="9503" max="9505" width="0" style="122" hidden="1" customWidth="1"/>
    <col min="9506" max="9506" width="3" style="122" customWidth="1"/>
    <col min="9507" max="9507" width="0" style="122" hidden="1" customWidth="1"/>
    <col min="9508" max="9508" width="3" style="122" customWidth="1"/>
    <col min="9509" max="9509" width="0" style="122" hidden="1" customWidth="1"/>
    <col min="9510" max="9510" width="4.42578125" style="122" customWidth="1"/>
    <col min="9511" max="9511" width="4.140625" style="122" customWidth="1"/>
    <col min="9512" max="9728" width="11.42578125" style="122"/>
    <col min="9729" max="9729" width="8.28515625" style="122" customWidth="1"/>
    <col min="9730" max="9730" width="2.7109375" style="122" customWidth="1"/>
    <col min="9731" max="9731" width="6.5703125" style="122" customWidth="1"/>
    <col min="9732" max="9732" width="7.42578125" style="122" customWidth="1"/>
    <col min="9733" max="9733" width="3.42578125" style="122" customWidth="1"/>
    <col min="9734" max="9734" width="6.5703125" style="122" customWidth="1"/>
    <col min="9735" max="9736" width="12" style="122" customWidth="1"/>
    <col min="9737" max="9737" width="8.5703125" style="122" customWidth="1"/>
    <col min="9738" max="9738" width="2.5703125" style="122" customWidth="1"/>
    <col min="9739" max="9739" width="8.85546875" style="122" customWidth="1"/>
    <col min="9740" max="9740" width="13.7109375" style="122" customWidth="1"/>
    <col min="9741" max="9746" width="3.7109375" style="122" customWidth="1"/>
    <col min="9747" max="9749" width="0" style="122" hidden="1" customWidth="1"/>
    <col min="9750" max="9750" width="3.7109375" style="122" customWidth="1"/>
    <col min="9751" max="9751" width="0" style="122" hidden="1" customWidth="1"/>
    <col min="9752" max="9752" width="14.42578125" style="122" customWidth="1"/>
    <col min="9753" max="9753" width="13.5703125" style="122" customWidth="1"/>
    <col min="9754" max="9754" width="27.85546875" style="122" customWidth="1"/>
    <col min="9755" max="9755" width="6.42578125" style="122" customWidth="1"/>
    <col min="9756" max="9756" width="36.140625" style="122" customWidth="1"/>
    <col min="9757" max="9757" width="8.28515625" style="122" customWidth="1"/>
    <col min="9758" max="9758" width="3" style="122" customWidth="1"/>
    <col min="9759" max="9761" width="0" style="122" hidden="1" customWidth="1"/>
    <col min="9762" max="9762" width="3" style="122" customWidth="1"/>
    <col min="9763" max="9763" width="0" style="122" hidden="1" customWidth="1"/>
    <col min="9764" max="9764" width="3" style="122" customWidth="1"/>
    <col min="9765" max="9765" width="0" style="122" hidden="1" customWidth="1"/>
    <col min="9766" max="9766" width="4.42578125" style="122" customWidth="1"/>
    <col min="9767" max="9767" width="4.140625" style="122" customWidth="1"/>
    <col min="9768" max="9984" width="11.42578125" style="122"/>
    <col min="9985" max="9985" width="8.28515625" style="122" customWidth="1"/>
    <col min="9986" max="9986" width="2.7109375" style="122" customWidth="1"/>
    <col min="9987" max="9987" width="6.5703125" style="122" customWidth="1"/>
    <col min="9988" max="9988" width="7.42578125" style="122" customWidth="1"/>
    <col min="9989" max="9989" width="3.42578125" style="122" customWidth="1"/>
    <col min="9990" max="9990" width="6.5703125" style="122" customWidth="1"/>
    <col min="9991" max="9992" width="12" style="122" customWidth="1"/>
    <col min="9993" max="9993" width="8.5703125" style="122" customWidth="1"/>
    <col min="9994" max="9994" width="2.5703125" style="122" customWidth="1"/>
    <col min="9995" max="9995" width="8.85546875" style="122" customWidth="1"/>
    <col min="9996" max="9996" width="13.7109375" style="122" customWidth="1"/>
    <col min="9997" max="10002" width="3.7109375" style="122" customWidth="1"/>
    <col min="10003" max="10005" width="0" style="122" hidden="1" customWidth="1"/>
    <col min="10006" max="10006" width="3.7109375" style="122" customWidth="1"/>
    <col min="10007" max="10007" width="0" style="122" hidden="1" customWidth="1"/>
    <col min="10008" max="10008" width="14.42578125" style="122" customWidth="1"/>
    <col min="10009" max="10009" width="13.5703125" style="122" customWidth="1"/>
    <col min="10010" max="10010" width="27.85546875" style="122" customWidth="1"/>
    <col min="10011" max="10011" width="6.42578125" style="122" customWidth="1"/>
    <col min="10012" max="10012" width="36.140625" style="122" customWidth="1"/>
    <col min="10013" max="10013" width="8.28515625" style="122" customWidth="1"/>
    <col min="10014" max="10014" width="3" style="122" customWidth="1"/>
    <col min="10015" max="10017" width="0" style="122" hidden="1" customWidth="1"/>
    <col min="10018" max="10018" width="3" style="122" customWidth="1"/>
    <col min="10019" max="10019" width="0" style="122" hidden="1" customWidth="1"/>
    <col min="10020" max="10020" width="3" style="122" customWidth="1"/>
    <col min="10021" max="10021" width="0" style="122" hidden="1" customWidth="1"/>
    <col min="10022" max="10022" width="4.42578125" style="122" customWidth="1"/>
    <col min="10023" max="10023" width="4.140625" style="122" customWidth="1"/>
    <col min="10024" max="10240" width="11.42578125" style="122"/>
    <col min="10241" max="10241" width="8.28515625" style="122" customWidth="1"/>
    <col min="10242" max="10242" width="2.7109375" style="122" customWidth="1"/>
    <col min="10243" max="10243" width="6.5703125" style="122" customWidth="1"/>
    <col min="10244" max="10244" width="7.42578125" style="122" customWidth="1"/>
    <col min="10245" max="10245" width="3.42578125" style="122" customWidth="1"/>
    <col min="10246" max="10246" width="6.5703125" style="122" customWidth="1"/>
    <col min="10247" max="10248" width="12" style="122" customWidth="1"/>
    <col min="10249" max="10249" width="8.5703125" style="122" customWidth="1"/>
    <col min="10250" max="10250" width="2.5703125" style="122" customWidth="1"/>
    <col min="10251" max="10251" width="8.85546875" style="122" customWidth="1"/>
    <col min="10252" max="10252" width="13.7109375" style="122" customWidth="1"/>
    <col min="10253" max="10258" width="3.7109375" style="122" customWidth="1"/>
    <col min="10259" max="10261" width="0" style="122" hidden="1" customWidth="1"/>
    <col min="10262" max="10262" width="3.7109375" style="122" customWidth="1"/>
    <col min="10263" max="10263" width="0" style="122" hidden="1" customWidth="1"/>
    <col min="10264" max="10264" width="14.42578125" style="122" customWidth="1"/>
    <col min="10265" max="10265" width="13.5703125" style="122" customWidth="1"/>
    <col min="10266" max="10266" width="27.85546875" style="122" customWidth="1"/>
    <col min="10267" max="10267" width="6.42578125" style="122" customWidth="1"/>
    <col min="10268" max="10268" width="36.140625" style="122" customWidth="1"/>
    <col min="10269" max="10269" width="8.28515625" style="122" customWidth="1"/>
    <col min="10270" max="10270" width="3" style="122" customWidth="1"/>
    <col min="10271" max="10273" width="0" style="122" hidden="1" customWidth="1"/>
    <col min="10274" max="10274" width="3" style="122" customWidth="1"/>
    <col min="10275" max="10275" width="0" style="122" hidden="1" customWidth="1"/>
    <col min="10276" max="10276" width="3" style="122" customWidth="1"/>
    <col min="10277" max="10277" width="0" style="122" hidden="1" customWidth="1"/>
    <col min="10278" max="10278" width="4.42578125" style="122" customWidth="1"/>
    <col min="10279" max="10279" width="4.140625" style="122" customWidth="1"/>
    <col min="10280" max="10496" width="11.42578125" style="122"/>
    <col min="10497" max="10497" width="8.28515625" style="122" customWidth="1"/>
    <col min="10498" max="10498" width="2.7109375" style="122" customWidth="1"/>
    <col min="10499" max="10499" width="6.5703125" style="122" customWidth="1"/>
    <col min="10500" max="10500" width="7.42578125" style="122" customWidth="1"/>
    <col min="10501" max="10501" width="3.42578125" style="122" customWidth="1"/>
    <col min="10502" max="10502" width="6.5703125" style="122" customWidth="1"/>
    <col min="10503" max="10504" width="12" style="122" customWidth="1"/>
    <col min="10505" max="10505" width="8.5703125" style="122" customWidth="1"/>
    <col min="10506" max="10506" width="2.5703125" style="122" customWidth="1"/>
    <col min="10507" max="10507" width="8.85546875" style="122" customWidth="1"/>
    <col min="10508" max="10508" width="13.7109375" style="122" customWidth="1"/>
    <col min="10509" max="10514" width="3.7109375" style="122" customWidth="1"/>
    <col min="10515" max="10517" width="0" style="122" hidden="1" customWidth="1"/>
    <col min="10518" max="10518" width="3.7109375" style="122" customWidth="1"/>
    <col min="10519" max="10519" width="0" style="122" hidden="1" customWidth="1"/>
    <col min="10520" max="10520" width="14.42578125" style="122" customWidth="1"/>
    <col min="10521" max="10521" width="13.5703125" style="122" customWidth="1"/>
    <col min="10522" max="10522" width="27.85546875" style="122" customWidth="1"/>
    <col min="10523" max="10523" width="6.42578125" style="122" customWidth="1"/>
    <col min="10524" max="10524" width="36.140625" style="122" customWidth="1"/>
    <col min="10525" max="10525" width="8.28515625" style="122" customWidth="1"/>
    <col min="10526" max="10526" width="3" style="122" customWidth="1"/>
    <col min="10527" max="10529" width="0" style="122" hidden="1" customWidth="1"/>
    <col min="10530" max="10530" width="3" style="122" customWidth="1"/>
    <col min="10531" max="10531" width="0" style="122" hidden="1" customWidth="1"/>
    <col min="10532" max="10532" width="3" style="122" customWidth="1"/>
    <col min="10533" max="10533" width="0" style="122" hidden="1" customWidth="1"/>
    <col min="10534" max="10534" width="4.42578125" style="122" customWidth="1"/>
    <col min="10535" max="10535" width="4.140625" style="122" customWidth="1"/>
    <col min="10536" max="10752" width="11.42578125" style="122"/>
    <col min="10753" max="10753" width="8.28515625" style="122" customWidth="1"/>
    <col min="10754" max="10754" width="2.7109375" style="122" customWidth="1"/>
    <col min="10755" max="10755" width="6.5703125" style="122" customWidth="1"/>
    <col min="10756" max="10756" width="7.42578125" style="122" customWidth="1"/>
    <col min="10757" max="10757" width="3.42578125" style="122" customWidth="1"/>
    <col min="10758" max="10758" width="6.5703125" style="122" customWidth="1"/>
    <col min="10759" max="10760" width="12" style="122" customWidth="1"/>
    <col min="10761" max="10761" width="8.5703125" style="122" customWidth="1"/>
    <col min="10762" max="10762" width="2.5703125" style="122" customWidth="1"/>
    <col min="10763" max="10763" width="8.85546875" style="122" customWidth="1"/>
    <col min="10764" max="10764" width="13.7109375" style="122" customWidth="1"/>
    <col min="10765" max="10770" width="3.7109375" style="122" customWidth="1"/>
    <col min="10771" max="10773" width="0" style="122" hidden="1" customWidth="1"/>
    <col min="10774" max="10774" width="3.7109375" style="122" customWidth="1"/>
    <col min="10775" max="10775" width="0" style="122" hidden="1" customWidth="1"/>
    <col min="10776" max="10776" width="14.42578125" style="122" customWidth="1"/>
    <col min="10777" max="10777" width="13.5703125" style="122" customWidth="1"/>
    <col min="10778" max="10778" width="27.85546875" style="122" customWidth="1"/>
    <col min="10779" max="10779" width="6.42578125" style="122" customWidth="1"/>
    <col min="10780" max="10780" width="36.140625" style="122" customWidth="1"/>
    <col min="10781" max="10781" width="8.28515625" style="122" customWidth="1"/>
    <col min="10782" max="10782" width="3" style="122" customWidth="1"/>
    <col min="10783" max="10785" width="0" style="122" hidden="1" customWidth="1"/>
    <col min="10786" max="10786" width="3" style="122" customWidth="1"/>
    <col min="10787" max="10787" width="0" style="122" hidden="1" customWidth="1"/>
    <col min="10788" max="10788" width="3" style="122" customWidth="1"/>
    <col min="10789" max="10789" width="0" style="122" hidden="1" customWidth="1"/>
    <col min="10790" max="10790" width="4.42578125" style="122" customWidth="1"/>
    <col min="10791" max="10791" width="4.140625" style="122" customWidth="1"/>
    <col min="10792" max="11008" width="11.42578125" style="122"/>
    <col min="11009" max="11009" width="8.28515625" style="122" customWidth="1"/>
    <col min="11010" max="11010" width="2.7109375" style="122" customWidth="1"/>
    <col min="11011" max="11011" width="6.5703125" style="122" customWidth="1"/>
    <col min="11012" max="11012" width="7.42578125" style="122" customWidth="1"/>
    <col min="11013" max="11013" width="3.42578125" style="122" customWidth="1"/>
    <col min="11014" max="11014" width="6.5703125" style="122" customWidth="1"/>
    <col min="11015" max="11016" width="12" style="122" customWidth="1"/>
    <col min="11017" max="11017" width="8.5703125" style="122" customWidth="1"/>
    <col min="11018" max="11018" width="2.5703125" style="122" customWidth="1"/>
    <col min="11019" max="11019" width="8.85546875" style="122" customWidth="1"/>
    <col min="11020" max="11020" width="13.7109375" style="122" customWidth="1"/>
    <col min="11021" max="11026" width="3.7109375" style="122" customWidth="1"/>
    <col min="11027" max="11029" width="0" style="122" hidden="1" customWidth="1"/>
    <col min="11030" max="11030" width="3.7109375" style="122" customWidth="1"/>
    <col min="11031" max="11031" width="0" style="122" hidden="1" customWidth="1"/>
    <col min="11032" max="11032" width="14.42578125" style="122" customWidth="1"/>
    <col min="11033" max="11033" width="13.5703125" style="122" customWidth="1"/>
    <col min="11034" max="11034" width="27.85546875" style="122" customWidth="1"/>
    <col min="11035" max="11035" width="6.42578125" style="122" customWidth="1"/>
    <col min="11036" max="11036" width="36.140625" style="122" customWidth="1"/>
    <col min="11037" max="11037" width="8.28515625" style="122" customWidth="1"/>
    <col min="11038" max="11038" width="3" style="122" customWidth="1"/>
    <col min="11039" max="11041" width="0" style="122" hidden="1" customWidth="1"/>
    <col min="11042" max="11042" width="3" style="122" customWidth="1"/>
    <col min="11043" max="11043" width="0" style="122" hidden="1" customWidth="1"/>
    <col min="11044" max="11044" width="3" style="122" customWidth="1"/>
    <col min="11045" max="11045" width="0" style="122" hidden="1" customWidth="1"/>
    <col min="11046" max="11046" width="4.42578125" style="122" customWidth="1"/>
    <col min="11047" max="11047" width="4.140625" style="122" customWidth="1"/>
    <col min="11048" max="11264" width="11.42578125" style="122"/>
    <col min="11265" max="11265" width="8.28515625" style="122" customWidth="1"/>
    <col min="11266" max="11266" width="2.7109375" style="122" customWidth="1"/>
    <col min="11267" max="11267" width="6.5703125" style="122" customWidth="1"/>
    <col min="11268" max="11268" width="7.42578125" style="122" customWidth="1"/>
    <col min="11269" max="11269" width="3.42578125" style="122" customWidth="1"/>
    <col min="11270" max="11270" width="6.5703125" style="122" customWidth="1"/>
    <col min="11271" max="11272" width="12" style="122" customWidth="1"/>
    <col min="11273" max="11273" width="8.5703125" style="122" customWidth="1"/>
    <col min="11274" max="11274" width="2.5703125" style="122" customWidth="1"/>
    <col min="11275" max="11275" width="8.85546875" style="122" customWidth="1"/>
    <col min="11276" max="11276" width="13.7109375" style="122" customWidth="1"/>
    <col min="11277" max="11282" width="3.7109375" style="122" customWidth="1"/>
    <col min="11283" max="11285" width="0" style="122" hidden="1" customWidth="1"/>
    <col min="11286" max="11286" width="3.7109375" style="122" customWidth="1"/>
    <col min="11287" max="11287" width="0" style="122" hidden="1" customWidth="1"/>
    <col min="11288" max="11288" width="14.42578125" style="122" customWidth="1"/>
    <col min="11289" max="11289" width="13.5703125" style="122" customWidth="1"/>
    <col min="11290" max="11290" width="27.85546875" style="122" customWidth="1"/>
    <col min="11291" max="11291" width="6.42578125" style="122" customWidth="1"/>
    <col min="11292" max="11292" width="36.140625" style="122" customWidth="1"/>
    <col min="11293" max="11293" width="8.28515625" style="122" customWidth="1"/>
    <col min="11294" max="11294" width="3" style="122" customWidth="1"/>
    <col min="11295" max="11297" width="0" style="122" hidden="1" customWidth="1"/>
    <col min="11298" max="11298" width="3" style="122" customWidth="1"/>
    <col min="11299" max="11299" width="0" style="122" hidden="1" customWidth="1"/>
    <col min="11300" max="11300" width="3" style="122" customWidth="1"/>
    <col min="11301" max="11301" width="0" style="122" hidden="1" customWidth="1"/>
    <col min="11302" max="11302" width="4.42578125" style="122" customWidth="1"/>
    <col min="11303" max="11303" width="4.140625" style="122" customWidth="1"/>
    <col min="11304" max="11520" width="11.42578125" style="122"/>
    <col min="11521" max="11521" width="8.28515625" style="122" customWidth="1"/>
    <col min="11522" max="11522" width="2.7109375" style="122" customWidth="1"/>
    <col min="11523" max="11523" width="6.5703125" style="122" customWidth="1"/>
    <col min="11524" max="11524" width="7.42578125" style="122" customWidth="1"/>
    <col min="11525" max="11525" width="3.42578125" style="122" customWidth="1"/>
    <col min="11526" max="11526" width="6.5703125" style="122" customWidth="1"/>
    <col min="11527" max="11528" width="12" style="122" customWidth="1"/>
    <col min="11529" max="11529" width="8.5703125" style="122" customWidth="1"/>
    <col min="11530" max="11530" width="2.5703125" style="122" customWidth="1"/>
    <col min="11531" max="11531" width="8.85546875" style="122" customWidth="1"/>
    <col min="11532" max="11532" width="13.7109375" style="122" customWidth="1"/>
    <col min="11533" max="11538" width="3.7109375" style="122" customWidth="1"/>
    <col min="11539" max="11541" width="0" style="122" hidden="1" customWidth="1"/>
    <col min="11542" max="11542" width="3.7109375" style="122" customWidth="1"/>
    <col min="11543" max="11543" width="0" style="122" hidden="1" customWidth="1"/>
    <col min="11544" max="11544" width="14.42578125" style="122" customWidth="1"/>
    <col min="11545" max="11545" width="13.5703125" style="122" customWidth="1"/>
    <col min="11546" max="11546" width="27.85546875" style="122" customWidth="1"/>
    <col min="11547" max="11547" width="6.42578125" style="122" customWidth="1"/>
    <col min="11548" max="11548" width="36.140625" style="122" customWidth="1"/>
    <col min="11549" max="11549" width="8.28515625" style="122" customWidth="1"/>
    <col min="11550" max="11550" width="3" style="122" customWidth="1"/>
    <col min="11551" max="11553" width="0" style="122" hidden="1" customWidth="1"/>
    <col min="11554" max="11554" width="3" style="122" customWidth="1"/>
    <col min="11555" max="11555" width="0" style="122" hidden="1" customWidth="1"/>
    <col min="11556" max="11556" width="3" style="122" customWidth="1"/>
    <col min="11557" max="11557" width="0" style="122" hidden="1" customWidth="1"/>
    <col min="11558" max="11558" width="4.42578125" style="122" customWidth="1"/>
    <col min="11559" max="11559" width="4.140625" style="122" customWidth="1"/>
    <col min="11560" max="11776" width="11.42578125" style="122"/>
    <col min="11777" max="11777" width="8.28515625" style="122" customWidth="1"/>
    <col min="11778" max="11778" width="2.7109375" style="122" customWidth="1"/>
    <col min="11779" max="11779" width="6.5703125" style="122" customWidth="1"/>
    <col min="11780" max="11780" width="7.42578125" style="122" customWidth="1"/>
    <col min="11781" max="11781" width="3.42578125" style="122" customWidth="1"/>
    <col min="11782" max="11782" width="6.5703125" style="122" customWidth="1"/>
    <col min="11783" max="11784" width="12" style="122" customWidth="1"/>
    <col min="11785" max="11785" width="8.5703125" style="122" customWidth="1"/>
    <col min="11786" max="11786" width="2.5703125" style="122" customWidth="1"/>
    <col min="11787" max="11787" width="8.85546875" style="122" customWidth="1"/>
    <col min="11788" max="11788" width="13.7109375" style="122" customWidth="1"/>
    <col min="11789" max="11794" width="3.7109375" style="122" customWidth="1"/>
    <col min="11795" max="11797" width="0" style="122" hidden="1" customWidth="1"/>
    <col min="11798" max="11798" width="3.7109375" style="122" customWidth="1"/>
    <col min="11799" max="11799" width="0" style="122" hidden="1" customWidth="1"/>
    <col min="11800" max="11800" width="14.42578125" style="122" customWidth="1"/>
    <col min="11801" max="11801" width="13.5703125" style="122" customWidth="1"/>
    <col min="11802" max="11802" width="27.85546875" style="122" customWidth="1"/>
    <col min="11803" max="11803" width="6.42578125" style="122" customWidth="1"/>
    <col min="11804" max="11804" width="36.140625" style="122" customWidth="1"/>
    <col min="11805" max="11805" width="8.28515625" style="122" customWidth="1"/>
    <col min="11806" max="11806" width="3" style="122" customWidth="1"/>
    <col min="11807" max="11809" width="0" style="122" hidden="1" customWidth="1"/>
    <col min="11810" max="11810" width="3" style="122" customWidth="1"/>
    <col min="11811" max="11811" width="0" style="122" hidden="1" customWidth="1"/>
    <col min="11812" max="11812" width="3" style="122" customWidth="1"/>
    <col min="11813" max="11813" width="0" style="122" hidden="1" customWidth="1"/>
    <col min="11814" max="11814" width="4.42578125" style="122" customWidth="1"/>
    <col min="11815" max="11815" width="4.140625" style="122" customWidth="1"/>
    <col min="11816" max="12032" width="11.42578125" style="122"/>
    <col min="12033" max="12033" width="8.28515625" style="122" customWidth="1"/>
    <col min="12034" max="12034" width="2.7109375" style="122" customWidth="1"/>
    <col min="12035" max="12035" width="6.5703125" style="122" customWidth="1"/>
    <col min="12036" max="12036" width="7.42578125" style="122" customWidth="1"/>
    <col min="12037" max="12037" width="3.42578125" style="122" customWidth="1"/>
    <col min="12038" max="12038" width="6.5703125" style="122" customWidth="1"/>
    <col min="12039" max="12040" width="12" style="122" customWidth="1"/>
    <col min="12041" max="12041" width="8.5703125" style="122" customWidth="1"/>
    <col min="12042" max="12042" width="2.5703125" style="122" customWidth="1"/>
    <col min="12043" max="12043" width="8.85546875" style="122" customWidth="1"/>
    <col min="12044" max="12044" width="13.7109375" style="122" customWidth="1"/>
    <col min="12045" max="12050" width="3.7109375" style="122" customWidth="1"/>
    <col min="12051" max="12053" width="0" style="122" hidden="1" customWidth="1"/>
    <col min="12054" max="12054" width="3.7109375" style="122" customWidth="1"/>
    <col min="12055" max="12055" width="0" style="122" hidden="1" customWidth="1"/>
    <col min="12056" max="12056" width="14.42578125" style="122" customWidth="1"/>
    <col min="12057" max="12057" width="13.5703125" style="122" customWidth="1"/>
    <col min="12058" max="12058" width="27.85546875" style="122" customWidth="1"/>
    <col min="12059" max="12059" width="6.42578125" style="122" customWidth="1"/>
    <col min="12060" max="12060" width="36.140625" style="122" customWidth="1"/>
    <col min="12061" max="12061" width="8.28515625" style="122" customWidth="1"/>
    <col min="12062" max="12062" width="3" style="122" customWidth="1"/>
    <col min="12063" max="12065" width="0" style="122" hidden="1" customWidth="1"/>
    <col min="12066" max="12066" width="3" style="122" customWidth="1"/>
    <col min="12067" max="12067" width="0" style="122" hidden="1" customWidth="1"/>
    <col min="12068" max="12068" width="3" style="122" customWidth="1"/>
    <col min="12069" max="12069" width="0" style="122" hidden="1" customWidth="1"/>
    <col min="12070" max="12070" width="4.42578125" style="122" customWidth="1"/>
    <col min="12071" max="12071" width="4.140625" style="122" customWidth="1"/>
    <col min="12072" max="12288" width="11.42578125" style="122"/>
    <col min="12289" max="12289" width="8.28515625" style="122" customWidth="1"/>
    <col min="12290" max="12290" width="2.7109375" style="122" customWidth="1"/>
    <col min="12291" max="12291" width="6.5703125" style="122" customWidth="1"/>
    <col min="12292" max="12292" width="7.42578125" style="122" customWidth="1"/>
    <col min="12293" max="12293" width="3.42578125" style="122" customWidth="1"/>
    <col min="12294" max="12294" width="6.5703125" style="122" customWidth="1"/>
    <col min="12295" max="12296" width="12" style="122" customWidth="1"/>
    <col min="12297" max="12297" width="8.5703125" style="122" customWidth="1"/>
    <col min="12298" max="12298" width="2.5703125" style="122" customWidth="1"/>
    <col min="12299" max="12299" width="8.85546875" style="122" customWidth="1"/>
    <col min="12300" max="12300" width="13.7109375" style="122" customWidth="1"/>
    <col min="12301" max="12306" width="3.7109375" style="122" customWidth="1"/>
    <col min="12307" max="12309" width="0" style="122" hidden="1" customWidth="1"/>
    <col min="12310" max="12310" width="3.7109375" style="122" customWidth="1"/>
    <col min="12311" max="12311" width="0" style="122" hidden="1" customWidth="1"/>
    <col min="12312" max="12312" width="14.42578125" style="122" customWidth="1"/>
    <col min="12313" max="12313" width="13.5703125" style="122" customWidth="1"/>
    <col min="12314" max="12314" width="27.85546875" style="122" customWidth="1"/>
    <col min="12315" max="12315" width="6.42578125" style="122" customWidth="1"/>
    <col min="12316" max="12316" width="36.140625" style="122" customWidth="1"/>
    <col min="12317" max="12317" width="8.28515625" style="122" customWidth="1"/>
    <col min="12318" max="12318" width="3" style="122" customWidth="1"/>
    <col min="12319" max="12321" width="0" style="122" hidden="1" customWidth="1"/>
    <col min="12322" max="12322" width="3" style="122" customWidth="1"/>
    <col min="12323" max="12323" width="0" style="122" hidden="1" customWidth="1"/>
    <col min="12324" max="12324" width="3" style="122" customWidth="1"/>
    <col min="12325" max="12325" width="0" style="122" hidden="1" customWidth="1"/>
    <col min="12326" max="12326" width="4.42578125" style="122" customWidth="1"/>
    <col min="12327" max="12327" width="4.140625" style="122" customWidth="1"/>
    <col min="12328" max="12544" width="11.42578125" style="122"/>
    <col min="12545" max="12545" width="8.28515625" style="122" customWidth="1"/>
    <col min="12546" max="12546" width="2.7109375" style="122" customWidth="1"/>
    <col min="12547" max="12547" width="6.5703125" style="122" customWidth="1"/>
    <col min="12548" max="12548" width="7.42578125" style="122" customWidth="1"/>
    <col min="12549" max="12549" width="3.42578125" style="122" customWidth="1"/>
    <col min="12550" max="12550" width="6.5703125" style="122" customWidth="1"/>
    <col min="12551" max="12552" width="12" style="122" customWidth="1"/>
    <col min="12553" max="12553" width="8.5703125" style="122" customWidth="1"/>
    <col min="12554" max="12554" width="2.5703125" style="122" customWidth="1"/>
    <col min="12555" max="12555" width="8.85546875" style="122" customWidth="1"/>
    <col min="12556" max="12556" width="13.7109375" style="122" customWidth="1"/>
    <col min="12557" max="12562" width="3.7109375" style="122" customWidth="1"/>
    <col min="12563" max="12565" width="0" style="122" hidden="1" customWidth="1"/>
    <col min="12566" max="12566" width="3.7109375" style="122" customWidth="1"/>
    <col min="12567" max="12567" width="0" style="122" hidden="1" customWidth="1"/>
    <col min="12568" max="12568" width="14.42578125" style="122" customWidth="1"/>
    <col min="12569" max="12569" width="13.5703125" style="122" customWidth="1"/>
    <col min="12570" max="12570" width="27.85546875" style="122" customWidth="1"/>
    <col min="12571" max="12571" width="6.42578125" style="122" customWidth="1"/>
    <col min="12572" max="12572" width="36.140625" style="122" customWidth="1"/>
    <col min="12573" max="12573" width="8.28515625" style="122" customWidth="1"/>
    <col min="12574" max="12574" width="3" style="122" customWidth="1"/>
    <col min="12575" max="12577" width="0" style="122" hidden="1" customWidth="1"/>
    <col min="12578" max="12578" width="3" style="122" customWidth="1"/>
    <col min="12579" max="12579" width="0" style="122" hidden="1" customWidth="1"/>
    <col min="12580" max="12580" width="3" style="122" customWidth="1"/>
    <col min="12581" max="12581" width="0" style="122" hidden="1" customWidth="1"/>
    <col min="12582" max="12582" width="4.42578125" style="122" customWidth="1"/>
    <col min="12583" max="12583" width="4.140625" style="122" customWidth="1"/>
    <col min="12584" max="12800" width="11.42578125" style="122"/>
    <col min="12801" max="12801" width="8.28515625" style="122" customWidth="1"/>
    <col min="12802" max="12802" width="2.7109375" style="122" customWidth="1"/>
    <col min="12803" max="12803" width="6.5703125" style="122" customWidth="1"/>
    <col min="12804" max="12804" width="7.42578125" style="122" customWidth="1"/>
    <col min="12805" max="12805" width="3.42578125" style="122" customWidth="1"/>
    <col min="12806" max="12806" width="6.5703125" style="122" customWidth="1"/>
    <col min="12807" max="12808" width="12" style="122" customWidth="1"/>
    <col min="12809" max="12809" width="8.5703125" style="122" customWidth="1"/>
    <col min="12810" max="12810" width="2.5703125" style="122" customWidth="1"/>
    <col min="12811" max="12811" width="8.85546875" style="122" customWidth="1"/>
    <col min="12812" max="12812" width="13.7109375" style="122" customWidth="1"/>
    <col min="12813" max="12818" width="3.7109375" style="122" customWidth="1"/>
    <col min="12819" max="12821" width="0" style="122" hidden="1" customWidth="1"/>
    <col min="12822" max="12822" width="3.7109375" style="122" customWidth="1"/>
    <col min="12823" max="12823" width="0" style="122" hidden="1" customWidth="1"/>
    <col min="12824" max="12824" width="14.42578125" style="122" customWidth="1"/>
    <col min="12825" max="12825" width="13.5703125" style="122" customWidth="1"/>
    <col min="12826" max="12826" width="27.85546875" style="122" customWidth="1"/>
    <col min="12827" max="12827" width="6.42578125" style="122" customWidth="1"/>
    <col min="12828" max="12828" width="36.140625" style="122" customWidth="1"/>
    <col min="12829" max="12829" width="8.28515625" style="122" customWidth="1"/>
    <col min="12830" max="12830" width="3" style="122" customWidth="1"/>
    <col min="12831" max="12833" width="0" style="122" hidden="1" customWidth="1"/>
    <col min="12834" max="12834" width="3" style="122" customWidth="1"/>
    <col min="12835" max="12835" width="0" style="122" hidden="1" customWidth="1"/>
    <col min="12836" max="12836" width="3" style="122" customWidth="1"/>
    <col min="12837" max="12837" width="0" style="122" hidden="1" customWidth="1"/>
    <col min="12838" max="12838" width="4.42578125" style="122" customWidth="1"/>
    <col min="12839" max="12839" width="4.140625" style="122" customWidth="1"/>
    <col min="12840" max="13056" width="11.42578125" style="122"/>
    <col min="13057" max="13057" width="8.28515625" style="122" customWidth="1"/>
    <col min="13058" max="13058" width="2.7109375" style="122" customWidth="1"/>
    <col min="13059" max="13059" width="6.5703125" style="122" customWidth="1"/>
    <col min="13060" max="13060" width="7.42578125" style="122" customWidth="1"/>
    <col min="13061" max="13061" width="3.42578125" style="122" customWidth="1"/>
    <col min="13062" max="13062" width="6.5703125" style="122" customWidth="1"/>
    <col min="13063" max="13064" width="12" style="122" customWidth="1"/>
    <col min="13065" max="13065" width="8.5703125" style="122" customWidth="1"/>
    <col min="13066" max="13066" width="2.5703125" style="122" customWidth="1"/>
    <col min="13067" max="13067" width="8.85546875" style="122" customWidth="1"/>
    <col min="13068" max="13068" width="13.7109375" style="122" customWidth="1"/>
    <col min="13069" max="13074" width="3.7109375" style="122" customWidth="1"/>
    <col min="13075" max="13077" width="0" style="122" hidden="1" customWidth="1"/>
    <col min="13078" max="13078" width="3.7109375" style="122" customWidth="1"/>
    <col min="13079" max="13079" width="0" style="122" hidden="1" customWidth="1"/>
    <col min="13080" max="13080" width="14.42578125" style="122" customWidth="1"/>
    <col min="13081" max="13081" width="13.5703125" style="122" customWidth="1"/>
    <col min="13082" max="13082" width="27.85546875" style="122" customWidth="1"/>
    <col min="13083" max="13083" width="6.42578125" style="122" customWidth="1"/>
    <col min="13084" max="13084" width="36.140625" style="122" customWidth="1"/>
    <col min="13085" max="13085" width="8.28515625" style="122" customWidth="1"/>
    <col min="13086" max="13086" width="3" style="122" customWidth="1"/>
    <col min="13087" max="13089" width="0" style="122" hidden="1" customWidth="1"/>
    <col min="13090" max="13090" width="3" style="122" customWidth="1"/>
    <col min="13091" max="13091" width="0" style="122" hidden="1" customWidth="1"/>
    <col min="13092" max="13092" width="3" style="122" customWidth="1"/>
    <col min="13093" max="13093" width="0" style="122" hidden="1" customWidth="1"/>
    <col min="13094" max="13094" width="4.42578125" style="122" customWidth="1"/>
    <col min="13095" max="13095" width="4.140625" style="122" customWidth="1"/>
    <col min="13096" max="13312" width="11.42578125" style="122"/>
    <col min="13313" max="13313" width="8.28515625" style="122" customWidth="1"/>
    <col min="13314" max="13314" width="2.7109375" style="122" customWidth="1"/>
    <col min="13315" max="13315" width="6.5703125" style="122" customWidth="1"/>
    <col min="13316" max="13316" width="7.42578125" style="122" customWidth="1"/>
    <col min="13317" max="13317" width="3.42578125" style="122" customWidth="1"/>
    <col min="13318" max="13318" width="6.5703125" style="122" customWidth="1"/>
    <col min="13319" max="13320" width="12" style="122" customWidth="1"/>
    <col min="13321" max="13321" width="8.5703125" style="122" customWidth="1"/>
    <col min="13322" max="13322" width="2.5703125" style="122" customWidth="1"/>
    <col min="13323" max="13323" width="8.85546875" style="122" customWidth="1"/>
    <col min="13324" max="13324" width="13.7109375" style="122" customWidth="1"/>
    <col min="13325" max="13330" width="3.7109375" style="122" customWidth="1"/>
    <col min="13331" max="13333" width="0" style="122" hidden="1" customWidth="1"/>
    <col min="13334" max="13334" width="3.7109375" style="122" customWidth="1"/>
    <col min="13335" max="13335" width="0" style="122" hidden="1" customWidth="1"/>
    <col min="13336" max="13336" width="14.42578125" style="122" customWidth="1"/>
    <col min="13337" max="13337" width="13.5703125" style="122" customWidth="1"/>
    <col min="13338" max="13338" width="27.85546875" style="122" customWidth="1"/>
    <col min="13339" max="13339" width="6.42578125" style="122" customWidth="1"/>
    <col min="13340" max="13340" width="36.140625" style="122" customWidth="1"/>
    <col min="13341" max="13341" width="8.28515625" style="122" customWidth="1"/>
    <col min="13342" max="13342" width="3" style="122" customWidth="1"/>
    <col min="13343" max="13345" width="0" style="122" hidden="1" customWidth="1"/>
    <col min="13346" max="13346" width="3" style="122" customWidth="1"/>
    <col min="13347" max="13347" width="0" style="122" hidden="1" customWidth="1"/>
    <col min="13348" max="13348" width="3" style="122" customWidth="1"/>
    <col min="13349" max="13349" width="0" style="122" hidden="1" customWidth="1"/>
    <col min="13350" max="13350" width="4.42578125" style="122" customWidth="1"/>
    <col min="13351" max="13351" width="4.140625" style="122" customWidth="1"/>
    <col min="13352" max="13568" width="11.42578125" style="122"/>
    <col min="13569" max="13569" width="8.28515625" style="122" customWidth="1"/>
    <col min="13570" max="13570" width="2.7109375" style="122" customWidth="1"/>
    <col min="13571" max="13571" width="6.5703125" style="122" customWidth="1"/>
    <col min="13572" max="13572" width="7.42578125" style="122" customWidth="1"/>
    <col min="13573" max="13573" width="3.42578125" style="122" customWidth="1"/>
    <col min="13574" max="13574" width="6.5703125" style="122" customWidth="1"/>
    <col min="13575" max="13576" width="12" style="122" customWidth="1"/>
    <col min="13577" max="13577" width="8.5703125" style="122" customWidth="1"/>
    <col min="13578" max="13578" width="2.5703125" style="122" customWidth="1"/>
    <col min="13579" max="13579" width="8.85546875" style="122" customWidth="1"/>
    <col min="13580" max="13580" width="13.7109375" style="122" customWidth="1"/>
    <col min="13581" max="13586" width="3.7109375" style="122" customWidth="1"/>
    <col min="13587" max="13589" width="0" style="122" hidden="1" customWidth="1"/>
    <col min="13590" max="13590" width="3.7109375" style="122" customWidth="1"/>
    <col min="13591" max="13591" width="0" style="122" hidden="1" customWidth="1"/>
    <col min="13592" max="13592" width="14.42578125" style="122" customWidth="1"/>
    <col min="13593" max="13593" width="13.5703125" style="122" customWidth="1"/>
    <col min="13594" max="13594" width="27.85546875" style="122" customWidth="1"/>
    <col min="13595" max="13595" width="6.42578125" style="122" customWidth="1"/>
    <col min="13596" max="13596" width="36.140625" style="122" customWidth="1"/>
    <col min="13597" max="13597" width="8.28515625" style="122" customWidth="1"/>
    <col min="13598" max="13598" width="3" style="122" customWidth="1"/>
    <col min="13599" max="13601" width="0" style="122" hidden="1" customWidth="1"/>
    <col min="13602" max="13602" width="3" style="122" customWidth="1"/>
    <col min="13603" max="13603" width="0" style="122" hidden="1" customWidth="1"/>
    <col min="13604" max="13604" width="3" style="122" customWidth="1"/>
    <col min="13605" max="13605" width="0" style="122" hidden="1" customWidth="1"/>
    <col min="13606" max="13606" width="4.42578125" style="122" customWidth="1"/>
    <col min="13607" max="13607" width="4.140625" style="122" customWidth="1"/>
    <col min="13608" max="13824" width="11.42578125" style="122"/>
    <col min="13825" max="13825" width="8.28515625" style="122" customWidth="1"/>
    <col min="13826" max="13826" width="2.7109375" style="122" customWidth="1"/>
    <col min="13827" max="13827" width="6.5703125" style="122" customWidth="1"/>
    <col min="13828" max="13828" width="7.42578125" style="122" customWidth="1"/>
    <col min="13829" max="13829" width="3.42578125" style="122" customWidth="1"/>
    <col min="13830" max="13830" width="6.5703125" style="122" customWidth="1"/>
    <col min="13831" max="13832" width="12" style="122" customWidth="1"/>
    <col min="13833" max="13833" width="8.5703125" style="122" customWidth="1"/>
    <col min="13834" max="13834" width="2.5703125" style="122" customWidth="1"/>
    <col min="13835" max="13835" width="8.85546875" style="122" customWidth="1"/>
    <col min="13836" max="13836" width="13.7109375" style="122" customWidth="1"/>
    <col min="13837" max="13842" width="3.7109375" style="122" customWidth="1"/>
    <col min="13843" max="13845" width="0" style="122" hidden="1" customWidth="1"/>
    <col min="13846" max="13846" width="3.7109375" style="122" customWidth="1"/>
    <col min="13847" max="13847" width="0" style="122" hidden="1" customWidth="1"/>
    <col min="13848" max="13848" width="14.42578125" style="122" customWidth="1"/>
    <col min="13849" max="13849" width="13.5703125" style="122" customWidth="1"/>
    <col min="13850" max="13850" width="27.85546875" style="122" customWidth="1"/>
    <col min="13851" max="13851" width="6.42578125" style="122" customWidth="1"/>
    <col min="13852" max="13852" width="36.140625" style="122" customWidth="1"/>
    <col min="13853" max="13853" width="8.28515625" style="122" customWidth="1"/>
    <col min="13854" max="13854" width="3" style="122" customWidth="1"/>
    <col min="13855" max="13857" width="0" style="122" hidden="1" customWidth="1"/>
    <col min="13858" max="13858" width="3" style="122" customWidth="1"/>
    <col min="13859" max="13859" width="0" style="122" hidden="1" customWidth="1"/>
    <col min="13860" max="13860" width="3" style="122" customWidth="1"/>
    <col min="13861" max="13861" width="0" style="122" hidden="1" customWidth="1"/>
    <col min="13862" max="13862" width="4.42578125" style="122" customWidth="1"/>
    <col min="13863" max="13863" width="4.140625" style="122" customWidth="1"/>
    <col min="13864" max="14080" width="11.42578125" style="122"/>
    <col min="14081" max="14081" width="8.28515625" style="122" customWidth="1"/>
    <col min="14082" max="14082" width="2.7109375" style="122" customWidth="1"/>
    <col min="14083" max="14083" width="6.5703125" style="122" customWidth="1"/>
    <col min="14084" max="14084" width="7.42578125" style="122" customWidth="1"/>
    <col min="14085" max="14085" width="3.42578125" style="122" customWidth="1"/>
    <col min="14086" max="14086" width="6.5703125" style="122" customWidth="1"/>
    <col min="14087" max="14088" width="12" style="122" customWidth="1"/>
    <col min="14089" max="14089" width="8.5703125" style="122" customWidth="1"/>
    <col min="14090" max="14090" width="2.5703125" style="122" customWidth="1"/>
    <col min="14091" max="14091" width="8.85546875" style="122" customWidth="1"/>
    <col min="14092" max="14092" width="13.7109375" style="122" customWidth="1"/>
    <col min="14093" max="14098" width="3.7109375" style="122" customWidth="1"/>
    <col min="14099" max="14101" width="0" style="122" hidden="1" customWidth="1"/>
    <col min="14102" max="14102" width="3.7109375" style="122" customWidth="1"/>
    <col min="14103" max="14103" width="0" style="122" hidden="1" customWidth="1"/>
    <col min="14104" max="14104" width="14.42578125" style="122" customWidth="1"/>
    <col min="14105" max="14105" width="13.5703125" style="122" customWidth="1"/>
    <col min="14106" max="14106" width="27.85546875" style="122" customWidth="1"/>
    <col min="14107" max="14107" width="6.42578125" style="122" customWidth="1"/>
    <col min="14108" max="14108" width="36.140625" style="122" customWidth="1"/>
    <col min="14109" max="14109" width="8.28515625" style="122" customWidth="1"/>
    <col min="14110" max="14110" width="3" style="122" customWidth="1"/>
    <col min="14111" max="14113" width="0" style="122" hidden="1" customWidth="1"/>
    <col min="14114" max="14114" width="3" style="122" customWidth="1"/>
    <col min="14115" max="14115" width="0" style="122" hidden="1" customWidth="1"/>
    <col min="14116" max="14116" width="3" style="122" customWidth="1"/>
    <col min="14117" max="14117" width="0" style="122" hidden="1" customWidth="1"/>
    <col min="14118" max="14118" width="4.42578125" style="122" customWidth="1"/>
    <col min="14119" max="14119" width="4.140625" style="122" customWidth="1"/>
    <col min="14120" max="14336" width="11.42578125" style="122"/>
    <col min="14337" max="14337" width="8.28515625" style="122" customWidth="1"/>
    <col min="14338" max="14338" width="2.7109375" style="122" customWidth="1"/>
    <col min="14339" max="14339" width="6.5703125" style="122" customWidth="1"/>
    <col min="14340" max="14340" width="7.42578125" style="122" customWidth="1"/>
    <col min="14341" max="14341" width="3.42578125" style="122" customWidth="1"/>
    <col min="14342" max="14342" width="6.5703125" style="122" customWidth="1"/>
    <col min="14343" max="14344" width="12" style="122" customWidth="1"/>
    <col min="14345" max="14345" width="8.5703125" style="122" customWidth="1"/>
    <col min="14346" max="14346" width="2.5703125" style="122" customWidth="1"/>
    <col min="14347" max="14347" width="8.85546875" style="122" customWidth="1"/>
    <col min="14348" max="14348" width="13.7109375" style="122" customWidth="1"/>
    <col min="14349" max="14354" width="3.7109375" style="122" customWidth="1"/>
    <col min="14355" max="14357" width="0" style="122" hidden="1" customWidth="1"/>
    <col min="14358" max="14358" width="3.7109375" style="122" customWidth="1"/>
    <col min="14359" max="14359" width="0" style="122" hidden="1" customWidth="1"/>
    <col min="14360" max="14360" width="14.42578125" style="122" customWidth="1"/>
    <col min="14361" max="14361" width="13.5703125" style="122" customWidth="1"/>
    <col min="14362" max="14362" width="27.85546875" style="122" customWidth="1"/>
    <col min="14363" max="14363" width="6.42578125" style="122" customWidth="1"/>
    <col min="14364" max="14364" width="36.140625" style="122" customWidth="1"/>
    <col min="14365" max="14365" width="8.28515625" style="122" customWidth="1"/>
    <col min="14366" max="14366" width="3" style="122" customWidth="1"/>
    <col min="14367" max="14369" width="0" style="122" hidden="1" customWidth="1"/>
    <col min="14370" max="14370" width="3" style="122" customWidth="1"/>
    <col min="14371" max="14371" width="0" style="122" hidden="1" customWidth="1"/>
    <col min="14372" max="14372" width="3" style="122" customWidth="1"/>
    <col min="14373" max="14373" width="0" style="122" hidden="1" customWidth="1"/>
    <col min="14374" max="14374" width="4.42578125" style="122" customWidth="1"/>
    <col min="14375" max="14375" width="4.140625" style="122" customWidth="1"/>
    <col min="14376" max="14592" width="11.42578125" style="122"/>
    <col min="14593" max="14593" width="8.28515625" style="122" customWidth="1"/>
    <col min="14594" max="14594" width="2.7109375" style="122" customWidth="1"/>
    <col min="14595" max="14595" width="6.5703125" style="122" customWidth="1"/>
    <col min="14596" max="14596" width="7.42578125" style="122" customWidth="1"/>
    <col min="14597" max="14597" width="3.42578125" style="122" customWidth="1"/>
    <col min="14598" max="14598" width="6.5703125" style="122" customWidth="1"/>
    <col min="14599" max="14600" width="12" style="122" customWidth="1"/>
    <col min="14601" max="14601" width="8.5703125" style="122" customWidth="1"/>
    <col min="14602" max="14602" width="2.5703125" style="122" customWidth="1"/>
    <col min="14603" max="14603" width="8.85546875" style="122" customWidth="1"/>
    <col min="14604" max="14604" width="13.7109375" style="122" customWidth="1"/>
    <col min="14605" max="14610" width="3.7109375" style="122" customWidth="1"/>
    <col min="14611" max="14613" width="0" style="122" hidden="1" customWidth="1"/>
    <col min="14614" max="14614" width="3.7109375" style="122" customWidth="1"/>
    <col min="14615" max="14615" width="0" style="122" hidden="1" customWidth="1"/>
    <col min="14616" max="14616" width="14.42578125" style="122" customWidth="1"/>
    <col min="14617" max="14617" width="13.5703125" style="122" customWidth="1"/>
    <col min="14618" max="14618" width="27.85546875" style="122" customWidth="1"/>
    <col min="14619" max="14619" width="6.42578125" style="122" customWidth="1"/>
    <col min="14620" max="14620" width="36.140625" style="122" customWidth="1"/>
    <col min="14621" max="14621" width="8.28515625" style="122" customWidth="1"/>
    <col min="14622" max="14622" width="3" style="122" customWidth="1"/>
    <col min="14623" max="14625" width="0" style="122" hidden="1" customWidth="1"/>
    <col min="14626" max="14626" width="3" style="122" customWidth="1"/>
    <col min="14627" max="14627" width="0" style="122" hidden="1" customWidth="1"/>
    <col min="14628" max="14628" width="3" style="122" customWidth="1"/>
    <col min="14629" max="14629" width="0" style="122" hidden="1" customWidth="1"/>
    <col min="14630" max="14630" width="4.42578125" style="122" customWidth="1"/>
    <col min="14631" max="14631" width="4.140625" style="122" customWidth="1"/>
    <col min="14632" max="14848" width="11.42578125" style="122"/>
    <col min="14849" max="14849" width="8.28515625" style="122" customWidth="1"/>
    <col min="14850" max="14850" width="2.7109375" style="122" customWidth="1"/>
    <col min="14851" max="14851" width="6.5703125" style="122" customWidth="1"/>
    <col min="14852" max="14852" width="7.42578125" style="122" customWidth="1"/>
    <col min="14853" max="14853" width="3.42578125" style="122" customWidth="1"/>
    <col min="14854" max="14854" width="6.5703125" style="122" customWidth="1"/>
    <col min="14855" max="14856" width="12" style="122" customWidth="1"/>
    <col min="14857" max="14857" width="8.5703125" style="122" customWidth="1"/>
    <col min="14858" max="14858" width="2.5703125" style="122" customWidth="1"/>
    <col min="14859" max="14859" width="8.85546875" style="122" customWidth="1"/>
    <col min="14860" max="14860" width="13.7109375" style="122" customWidth="1"/>
    <col min="14861" max="14866" width="3.7109375" style="122" customWidth="1"/>
    <col min="14867" max="14869" width="0" style="122" hidden="1" customWidth="1"/>
    <col min="14870" max="14870" width="3.7109375" style="122" customWidth="1"/>
    <col min="14871" max="14871" width="0" style="122" hidden="1" customWidth="1"/>
    <col min="14872" max="14872" width="14.42578125" style="122" customWidth="1"/>
    <col min="14873" max="14873" width="13.5703125" style="122" customWidth="1"/>
    <col min="14874" max="14874" width="27.85546875" style="122" customWidth="1"/>
    <col min="14875" max="14875" width="6.42578125" style="122" customWidth="1"/>
    <col min="14876" max="14876" width="36.140625" style="122" customWidth="1"/>
    <col min="14877" max="14877" width="8.28515625" style="122" customWidth="1"/>
    <col min="14878" max="14878" width="3" style="122" customWidth="1"/>
    <col min="14879" max="14881" width="0" style="122" hidden="1" customWidth="1"/>
    <col min="14882" max="14882" width="3" style="122" customWidth="1"/>
    <col min="14883" max="14883" width="0" style="122" hidden="1" customWidth="1"/>
    <col min="14884" max="14884" width="3" style="122" customWidth="1"/>
    <col min="14885" max="14885" width="0" style="122" hidden="1" customWidth="1"/>
    <col min="14886" max="14886" width="4.42578125" style="122" customWidth="1"/>
    <col min="14887" max="14887" width="4.140625" style="122" customWidth="1"/>
    <col min="14888" max="15104" width="11.42578125" style="122"/>
    <col min="15105" max="15105" width="8.28515625" style="122" customWidth="1"/>
    <col min="15106" max="15106" width="2.7109375" style="122" customWidth="1"/>
    <col min="15107" max="15107" width="6.5703125" style="122" customWidth="1"/>
    <col min="15108" max="15108" width="7.42578125" style="122" customWidth="1"/>
    <col min="15109" max="15109" width="3.42578125" style="122" customWidth="1"/>
    <col min="15110" max="15110" width="6.5703125" style="122" customWidth="1"/>
    <col min="15111" max="15112" width="12" style="122" customWidth="1"/>
    <col min="15113" max="15113" width="8.5703125" style="122" customWidth="1"/>
    <col min="15114" max="15114" width="2.5703125" style="122" customWidth="1"/>
    <col min="15115" max="15115" width="8.85546875" style="122" customWidth="1"/>
    <col min="15116" max="15116" width="13.7109375" style="122" customWidth="1"/>
    <col min="15117" max="15122" width="3.7109375" style="122" customWidth="1"/>
    <col min="15123" max="15125" width="0" style="122" hidden="1" customWidth="1"/>
    <col min="15126" max="15126" width="3.7109375" style="122" customWidth="1"/>
    <col min="15127" max="15127" width="0" style="122" hidden="1" customWidth="1"/>
    <col min="15128" max="15128" width="14.42578125" style="122" customWidth="1"/>
    <col min="15129" max="15129" width="13.5703125" style="122" customWidth="1"/>
    <col min="15130" max="15130" width="27.85546875" style="122" customWidth="1"/>
    <col min="15131" max="15131" width="6.42578125" style="122" customWidth="1"/>
    <col min="15132" max="15132" width="36.140625" style="122" customWidth="1"/>
    <col min="15133" max="15133" width="8.28515625" style="122" customWidth="1"/>
    <col min="15134" max="15134" width="3" style="122" customWidth="1"/>
    <col min="15135" max="15137" width="0" style="122" hidden="1" customWidth="1"/>
    <col min="15138" max="15138" width="3" style="122" customWidth="1"/>
    <col min="15139" max="15139" width="0" style="122" hidden="1" customWidth="1"/>
    <col min="15140" max="15140" width="3" style="122" customWidth="1"/>
    <col min="15141" max="15141" width="0" style="122" hidden="1" customWidth="1"/>
    <col min="15142" max="15142" width="4.42578125" style="122" customWidth="1"/>
    <col min="15143" max="15143" width="4.140625" style="122" customWidth="1"/>
    <col min="15144" max="15360" width="11.42578125" style="122"/>
    <col min="15361" max="15361" width="8.28515625" style="122" customWidth="1"/>
    <col min="15362" max="15362" width="2.7109375" style="122" customWidth="1"/>
    <col min="15363" max="15363" width="6.5703125" style="122" customWidth="1"/>
    <col min="15364" max="15364" width="7.42578125" style="122" customWidth="1"/>
    <col min="15365" max="15365" width="3.42578125" style="122" customWidth="1"/>
    <col min="15366" max="15366" width="6.5703125" style="122" customWidth="1"/>
    <col min="15367" max="15368" width="12" style="122" customWidth="1"/>
    <col min="15369" max="15369" width="8.5703125" style="122" customWidth="1"/>
    <col min="15370" max="15370" width="2.5703125" style="122" customWidth="1"/>
    <col min="15371" max="15371" width="8.85546875" style="122" customWidth="1"/>
    <col min="15372" max="15372" width="13.7109375" style="122" customWidth="1"/>
    <col min="15373" max="15378" width="3.7109375" style="122" customWidth="1"/>
    <col min="15379" max="15381" width="0" style="122" hidden="1" customWidth="1"/>
    <col min="15382" max="15382" width="3.7109375" style="122" customWidth="1"/>
    <col min="15383" max="15383" width="0" style="122" hidden="1" customWidth="1"/>
    <col min="15384" max="15384" width="14.42578125" style="122" customWidth="1"/>
    <col min="15385" max="15385" width="13.5703125" style="122" customWidth="1"/>
    <col min="15386" max="15386" width="27.85546875" style="122" customWidth="1"/>
    <col min="15387" max="15387" width="6.42578125" style="122" customWidth="1"/>
    <col min="15388" max="15388" width="36.140625" style="122" customWidth="1"/>
    <col min="15389" max="15389" width="8.28515625" style="122" customWidth="1"/>
    <col min="15390" max="15390" width="3" style="122" customWidth="1"/>
    <col min="15391" max="15393" width="0" style="122" hidden="1" customWidth="1"/>
    <col min="15394" max="15394" width="3" style="122" customWidth="1"/>
    <col min="15395" max="15395" width="0" style="122" hidden="1" customWidth="1"/>
    <col min="15396" max="15396" width="3" style="122" customWidth="1"/>
    <col min="15397" max="15397" width="0" style="122" hidden="1" customWidth="1"/>
    <col min="15398" max="15398" width="4.42578125" style="122" customWidth="1"/>
    <col min="15399" max="15399" width="4.140625" style="122" customWidth="1"/>
    <col min="15400" max="15616" width="11.42578125" style="122"/>
    <col min="15617" max="15617" width="8.28515625" style="122" customWidth="1"/>
    <col min="15618" max="15618" width="2.7109375" style="122" customWidth="1"/>
    <col min="15619" max="15619" width="6.5703125" style="122" customWidth="1"/>
    <col min="15620" max="15620" width="7.42578125" style="122" customWidth="1"/>
    <col min="15621" max="15621" width="3.42578125" style="122" customWidth="1"/>
    <col min="15622" max="15622" width="6.5703125" style="122" customWidth="1"/>
    <col min="15623" max="15624" width="12" style="122" customWidth="1"/>
    <col min="15625" max="15625" width="8.5703125" style="122" customWidth="1"/>
    <col min="15626" max="15626" width="2.5703125" style="122" customWidth="1"/>
    <col min="15627" max="15627" width="8.85546875" style="122" customWidth="1"/>
    <col min="15628" max="15628" width="13.7109375" style="122" customWidth="1"/>
    <col min="15629" max="15634" width="3.7109375" style="122" customWidth="1"/>
    <col min="15635" max="15637" width="0" style="122" hidden="1" customWidth="1"/>
    <col min="15638" max="15638" width="3.7109375" style="122" customWidth="1"/>
    <col min="15639" max="15639" width="0" style="122" hidden="1" customWidth="1"/>
    <col min="15640" max="15640" width="14.42578125" style="122" customWidth="1"/>
    <col min="15641" max="15641" width="13.5703125" style="122" customWidth="1"/>
    <col min="15642" max="15642" width="27.85546875" style="122" customWidth="1"/>
    <col min="15643" max="15643" width="6.42578125" style="122" customWidth="1"/>
    <col min="15644" max="15644" width="36.140625" style="122" customWidth="1"/>
    <col min="15645" max="15645" width="8.28515625" style="122" customWidth="1"/>
    <col min="15646" max="15646" width="3" style="122" customWidth="1"/>
    <col min="15647" max="15649" width="0" style="122" hidden="1" customWidth="1"/>
    <col min="15650" max="15650" width="3" style="122" customWidth="1"/>
    <col min="15651" max="15651" width="0" style="122" hidden="1" customWidth="1"/>
    <col min="15652" max="15652" width="3" style="122" customWidth="1"/>
    <col min="15653" max="15653" width="0" style="122" hidden="1" customWidth="1"/>
    <col min="15654" max="15654" width="4.42578125" style="122" customWidth="1"/>
    <col min="15655" max="15655" width="4.140625" style="122" customWidth="1"/>
    <col min="15656" max="15872" width="11.42578125" style="122"/>
    <col min="15873" max="15873" width="8.28515625" style="122" customWidth="1"/>
    <col min="15874" max="15874" width="2.7109375" style="122" customWidth="1"/>
    <col min="15875" max="15875" width="6.5703125" style="122" customWidth="1"/>
    <col min="15876" max="15876" width="7.42578125" style="122" customWidth="1"/>
    <col min="15877" max="15877" width="3.42578125" style="122" customWidth="1"/>
    <col min="15878" max="15878" width="6.5703125" style="122" customWidth="1"/>
    <col min="15879" max="15880" width="12" style="122" customWidth="1"/>
    <col min="15881" max="15881" width="8.5703125" style="122" customWidth="1"/>
    <col min="15882" max="15882" width="2.5703125" style="122" customWidth="1"/>
    <col min="15883" max="15883" width="8.85546875" style="122" customWidth="1"/>
    <col min="15884" max="15884" width="13.7109375" style="122" customWidth="1"/>
    <col min="15885" max="15890" width="3.7109375" style="122" customWidth="1"/>
    <col min="15891" max="15893" width="0" style="122" hidden="1" customWidth="1"/>
    <col min="15894" max="15894" width="3.7109375" style="122" customWidth="1"/>
    <col min="15895" max="15895" width="0" style="122" hidden="1" customWidth="1"/>
    <col min="15896" max="15896" width="14.42578125" style="122" customWidth="1"/>
    <col min="15897" max="15897" width="13.5703125" style="122" customWidth="1"/>
    <col min="15898" max="15898" width="27.85546875" style="122" customWidth="1"/>
    <col min="15899" max="15899" width="6.42578125" style="122" customWidth="1"/>
    <col min="15900" max="15900" width="36.140625" style="122" customWidth="1"/>
    <col min="15901" max="15901" width="8.28515625" style="122" customWidth="1"/>
    <col min="15902" max="15902" width="3" style="122" customWidth="1"/>
    <col min="15903" max="15905" width="0" style="122" hidden="1" customWidth="1"/>
    <col min="15906" max="15906" width="3" style="122" customWidth="1"/>
    <col min="15907" max="15907" width="0" style="122" hidden="1" customWidth="1"/>
    <col min="15908" max="15908" width="3" style="122" customWidth="1"/>
    <col min="15909" max="15909" width="0" style="122" hidden="1" customWidth="1"/>
    <col min="15910" max="15910" width="4.42578125" style="122" customWidth="1"/>
    <col min="15911" max="15911" width="4.140625" style="122" customWidth="1"/>
    <col min="15912" max="16128" width="11.42578125" style="122"/>
    <col min="16129" max="16129" width="8.28515625" style="122" customWidth="1"/>
    <col min="16130" max="16130" width="2.7109375" style="122" customWidth="1"/>
    <col min="16131" max="16131" width="6.5703125" style="122" customWidth="1"/>
    <col min="16132" max="16132" width="7.42578125" style="122" customWidth="1"/>
    <col min="16133" max="16133" width="3.42578125" style="122" customWidth="1"/>
    <col min="16134" max="16134" width="6.5703125" style="122" customWidth="1"/>
    <col min="16135" max="16136" width="12" style="122" customWidth="1"/>
    <col min="16137" max="16137" width="8.5703125" style="122" customWidth="1"/>
    <col min="16138" max="16138" width="2.5703125" style="122" customWidth="1"/>
    <col min="16139" max="16139" width="8.85546875" style="122" customWidth="1"/>
    <col min="16140" max="16140" width="13.7109375" style="122" customWidth="1"/>
    <col min="16141" max="16146" width="3.7109375" style="122" customWidth="1"/>
    <col min="16147" max="16149" width="0" style="122" hidden="1" customWidth="1"/>
    <col min="16150" max="16150" width="3.7109375" style="122" customWidth="1"/>
    <col min="16151" max="16151" width="0" style="122" hidden="1" customWidth="1"/>
    <col min="16152" max="16152" width="14.42578125" style="122" customWidth="1"/>
    <col min="16153" max="16153" width="13.5703125" style="122" customWidth="1"/>
    <col min="16154" max="16154" width="27.85546875" style="122" customWidth="1"/>
    <col min="16155" max="16155" width="6.42578125" style="122" customWidth="1"/>
    <col min="16156" max="16156" width="36.140625" style="122" customWidth="1"/>
    <col min="16157" max="16157" width="8.28515625" style="122" customWidth="1"/>
    <col min="16158" max="16158" width="3" style="122" customWidth="1"/>
    <col min="16159" max="16161" width="0" style="122" hidden="1" customWidth="1"/>
    <col min="16162" max="16162" width="3" style="122" customWidth="1"/>
    <col min="16163" max="16163" width="0" style="122" hidden="1" customWidth="1"/>
    <col min="16164" max="16164" width="3" style="122" customWidth="1"/>
    <col min="16165" max="16165" width="0" style="122" hidden="1" customWidth="1"/>
    <col min="16166" max="16166" width="4.42578125" style="122" customWidth="1"/>
    <col min="16167" max="16167" width="4.140625" style="122" customWidth="1"/>
    <col min="16168" max="16384" width="11.42578125" style="122"/>
  </cols>
  <sheetData>
    <row r="1" spans="1:47" s="116" customFormat="1" ht="11.25" customHeight="1" x14ac:dyDescent="0.2">
      <c r="A1" s="1010" t="s">
        <v>39</v>
      </c>
      <c r="B1" s="1011"/>
      <c r="C1" s="1011"/>
      <c r="D1" s="1011"/>
      <c r="E1" s="1011"/>
      <c r="F1" s="1011"/>
      <c r="G1" s="1011"/>
      <c r="H1" s="1011"/>
      <c r="I1" s="1011"/>
      <c r="J1" s="1012"/>
      <c r="K1" s="1022"/>
      <c r="L1" s="1023"/>
      <c r="M1" s="65"/>
      <c r="N1" s="1033" t="s">
        <v>40</v>
      </c>
      <c r="O1" s="1034"/>
      <c r="P1" s="1034"/>
      <c r="Q1" s="1034"/>
      <c r="R1" s="1034"/>
      <c r="S1" s="1034"/>
      <c r="T1" s="1034"/>
      <c r="U1" s="1034"/>
      <c r="V1" s="1035"/>
      <c r="W1" s="36"/>
      <c r="X1" s="967" t="s">
        <v>245</v>
      </c>
      <c r="Y1" s="951" t="s">
        <v>388</v>
      </c>
      <c r="Z1" s="951"/>
      <c r="AA1" s="951"/>
      <c r="AB1" s="951"/>
      <c r="AC1" s="951"/>
      <c r="AD1" s="952"/>
      <c r="AE1" s="113"/>
      <c r="AF1" s="113"/>
      <c r="AG1" s="113"/>
      <c r="AH1" s="114"/>
      <c r="AI1" s="67"/>
      <c r="AJ1" s="67"/>
      <c r="AK1" s="67"/>
      <c r="AL1" s="67"/>
      <c r="AM1" s="115"/>
      <c r="AN1" s="115"/>
      <c r="AO1" s="115"/>
      <c r="AP1" s="115"/>
      <c r="AQ1" s="115"/>
      <c r="AR1" s="115"/>
      <c r="AS1" s="115"/>
      <c r="AT1" s="115"/>
      <c r="AU1" s="115"/>
    </row>
    <row r="2" spans="1:47" s="116" customFormat="1" ht="11.25" customHeight="1" x14ac:dyDescent="0.2">
      <c r="A2" s="735" t="s">
        <v>246</v>
      </c>
      <c r="B2" s="736"/>
      <c r="C2" s="736"/>
      <c r="D2" s="736"/>
      <c r="E2" s="736"/>
      <c r="F2" s="736"/>
      <c r="G2" s="736"/>
      <c r="H2" s="736"/>
      <c r="I2" s="736"/>
      <c r="J2" s="737"/>
      <c r="K2" s="1024"/>
      <c r="L2" s="1025"/>
      <c r="M2" s="65"/>
      <c r="N2" s="1036"/>
      <c r="O2" s="1037"/>
      <c r="P2" s="1037"/>
      <c r="Q2" s="1037"/>
      <c r="R2" s="1037"/>
      <c r="S2" s="1037"/>
      <c r="T2" s="1037"/>
      <c r="U2" s="1037"/>
      <c r="V2" s="1038"/>
      <c r="W2" s="36"/>
      <c r="X2" s="968"/>
      <c r="Y2" s="953"/>
      <c r="Z2" s="953"/>
      <c r="AA2" s="953"/>
      <c r="AB2" s="953"/>
      <c r="AC2" s="953"/>
      <c r="AD2" s="954"/>
      <c r="AE2" s="117"/>
      <c r="AF2" s="117"/>
      <c r="AG2" s="117"/>
      <c r="AH2" s="118"/>
      <c r="AJ2" s="67"/>
      <c r="AK2" s="67"/>
      <c r="AL2" s="67"/>
      <c r="AM2" s="115"/>
      <c r="AN2" s="115"/>
      <c r="AO2" s="115"/>
      <c r="AP2" s="115"/>
      <c r="AQ2" s="115"/>
      <c r="AR2" s="115"/>
      <c r="AS2" s="115"/>
      <c r="AT2" s="115"/>
      <c r="AU2" s="115"/>
    </row>
    <row r="3" spans="1:47" s="116" customFormat="1" ht="12" customHeight="1" x14ac:dyDescent="0.2">
      <c r="A3" s="22" t="s">
        <v>41</v>
      </c>
      <c r="B3" s="1010" t="s">
        <v>42</v>
      </c>
      <c r="C3" s="1011"/>
      <c r="D3" s="1011"/>
      <c r="E3" s="1011"/>
      <c r="F3" s="1011"/>
      <c r="G3" s="1011"/>
      <c r="H3" s="1012"/>
      <c r="I3" s="1046" t="s">
        <v>43</v>
      </c>
      <c r="J3" s="1047"/>
      <c r="K3" s="1024"/>
      <c r="L3" s="1025"/>
      <c r="M3" s="21"/>
      <c r="N3" s="1039">
        <v>43279</v>
      </c>
      <c r="O3" s="1040"/>
      <c r="P3" s="1041"/>
      <c r="Q3" s="1041"/>
      <c r="R3" s="1041"/>
      <c r="S3" s="1041"/>
      <c r="T3" s="1041"/>
      <c r="U3" s="1041"/>
      <c r="V3" s="1042"/>
      <c r="W3" s="36"/>
      <c r="X3" s="1014" t="s">
        <v>247</v>
      </c>
      <c r="Y3" s="955" t="s">
        <v>18</v>
      </c>
      <c r="Z3" s="956"/>
      <c r="AA3" s="956"/>
      <c r="AB3" s="956"/>
      <c r="AC3" s="956"/>
      <c r="AD3" s="957"/>
      <c r="AE3" s="117"/>
      <c r="AF3" s="117"/>
      <c r="AG3" s="117"/>
      <c r="AH3" s="118"/>
      <c r="AI3" s="70"/>
      <c r="AJ3" s="119"/>
      <c r="AK3" s="119"/>
      <c r="AL3" s="119"/>
      <c r="AM3" s="115"/>
      <c r="AN3" s="115"/>
      <c r="AO3" s="115"/>
      <c r="AP3" s="115"/>
      <c r="AQ3" s="115"/>
      <c r="AR3" s="115"/>
      <c r="AS3" s="115"/>
      <c r="AT3" s="115"/>
      <c r="AU3" s="115"/>
    </row>
    <row r="4" spans="1:47" s="116" customFormat="1" ht="11.25" customHeight="1" x14ac:dyDescent="0.2">
      <c r="A4" s="62" t="s">
        <v>44</v>
      </c>
      <c r="B4" s="735" t="s">
        <v>45</v>
      </c>
      <c r="C4" s="736"/>
      <c r="D4" s="736"/>
      <c r="E4" s="736"/>
      <c r="F4" s="736"/>
      <c r="G4" s="736"/>
      <c r="H4" s="737"/>
      <c r="I4" s="1028">
        <v>4</v>
      </c>
      <c r="J4" s="1029"/>
      <c r="K4" s="1026"/>
      <c r="L4" s="1027"/>
      <c r="M4" s="23"/>
      <c r="N4" s="1043"/>
      <c r="O4" s="1044"/>
      <c r="P4" s="1044"/>
      <c r="Q4" s="1044"/>
      <c r="R4" s="1044"/>
      <c r="S4" s="1044"/>
      <c r="T4" s="1044"/>
      <c r="U4" s="1044"/>
      <c r="V4" s="1045"/>
      <c r="W4" s="36"/>
      <c r="X4" s="1015"/>
      <c r="Y4" s="958"/>
      <c r="Z4" s="959"/>
      <c r="AA4" s="959"/>
      <c r="AB4" s="959"/>
      <c r="AC4" s="959"/>
      <c r="AD4" s="960"/>
      <c r="AE4" s="24"/>
      <c r="AF4" s="24"/>
      <c r="AG4" s="24"/>
      <c r="AH4" s="67"/>
      <c r="AI4" s="119"/>
      <c r="AJ4" s="119"/>
      <c r="AK4" s="119"/>
      <c r="AL4" s="119"/>
      <c r="AM4" s="115"/>
      <c r="AN4" s="115"/>
      <c r="AO4" s="115"/>
      <c r="AP4" s="115"/>
      <c r="AQ4" s="115"/>
      <c r="AR4" s="115"/>
      <c r="AS4" s="115"/>
      <c r="AT4" s="115"/>
      <c r="AU4" s="115"/>
    </row>
    <row r="5" spans="1:47" s="2" customFormat="1" ht="5.25" customHeight="1" x14ac:dyDescent="0.2">
      <c r="A5" s="61"/>
      <c r="B5" s="103"/>
      <c r="C5" s="103"/>
      <c r="D5" s="103"/>
      <c r="E5" s="103"/>
      <c r="F5" s="61"/>
      <c r="G5" s="25"/>
      <c r="H5" s="25"/>
      <c r="I5" s="25"/>
      <c r="J5" s="103"/>
      <c r="K5" s="103"/>
      <c r="L5" s="103"/>
      <c r="M5" s="103"/>
      <c r="N5" s="103"/>
      <c r="O5" s="103"/>
      <c r="P5" s="103"/>
      <c r="Q5" s="103"/>
      <c r="R5" s="103"/>
      <c r="S5" s="103"/>
      <c r="T5" s="103"/>
      <c r="U5" s="103"/>
      <c r="V5" s="103"/>
      <c r="W5" s="103"/>
      <c r="X5" s="25"/>
      <c r="Y5" s="25"/>
      <c r="Z5" s="25"/>
      <c r="AA5" s="25"/>
      <c r="AB5" s="25"/>
      <c r="AC5" s="103"/>
      <c r="AD5" s="103"/>
      <c r="AE5" s="103"/>
      <c r="AF5" s="103"/>
      <c r="AG5" s="103"/>
      <c r="AH5" s="103"/>
      <c r="AI5" s="103"/>
      <c r="AJ5" s="103"/>
      <c r="AK5" s="103"/>
      <c r="AL5" s="61"/>
    </row>
    <row r="6" spans="1:47" s="2" customFormat="1" ht="11.25" customHeight="1" x14ac:dyDescent="0.2">
      <c r="A6" s="1048" t="s">
        <v>46</v>
      </c>
      <c r="B6" s="1049"/>
      <c r="C6" s="1049"/>
      <c r="D6" s="1049"/>
      <c r="E6" s="1049"/>
      <c r="F6" s="1049"/>
      <c r="G6" s="1049"/>
      <c r="H6" s="1049"/>
      <c r="I6" s="1049"/>
      <c r="J6" s="1049"/>
      <c r="K6" s="1049"/>
      <c r="L6" s="1049"/>
      <c r="M6" s="1049"/>
      <c r="N6" s="1049"/>
      <c r="O6" s="1049"/>
      <c r="P6" s="1049"/>
      <c r="Q6" s="1030" t="s">
        <v>387</v>
      </c>
      <c r="R6" s="1031"/>
      <c r="S6" s="1031"/>
      <c r="T6" s="1031"/>
      <c r="U6" s="1031"/>
      <c r="V6" s="1032"/>
      <c r="W6" s="72"/>
      <c r="X6" s="997" t="s">
        <v>48</v>
      </c>
      <c r="Y6" s="998"/>
      <c r="Z6" s="998"/>
      <c r="AA6" s="998"/>
      <c r="AB6" s="998"/>
      <c r="AC6" s="1001" t="s">
        <v>195</v>
      </c>
      <c r="AD6" s="966" t="s">
        <v>249</v>
      </c>
      <c r="AE6" s="73"/>
      <c r="AF6" s="991" t="s">
        <v>250</v>
      </c>
      <c r="AG6" s="992"/>
      <c r="AH6" s="992"/>
      <c r="AI6" s="992"/>
      <c r="AJ6" s="992"/>
      <c r="AK6" s="992"/>
      <c r="AL6" s="993"/>
    </row>
    <row r="7" spans="1:47" s="2" customFormat="1" ht="20.25" customHeight="1" x14ac:dyDescent="0.2">
      <c r="A7" s="1013" t="s">
        <v>389</v>
      </c>
      <c r="B7" s="966" t="s">
        <v>251</v>
      </c>
      <c r="C7" s="1010" t="s">
        <v>385</v>
      </c>
      <c r="D7" s="1011"/>
      <c r="E7" s="1012"/>
      <c r="F7" s="1013" t="s">
        <v>384</v>
      </c>
      <c r="G7" s="1004" t="s">
        <v>383</v>
      </c>
      <c r="H7" s="1005"/>
      <c r="I7" s="964"/>
      <c r="J7" s="1013" t="s">
        <v>49</v>
      </c>
      <c r="K7" s="1013"/>
      <c r="L7" s="1013"/>
      <c r="M7" s="1008" t="s">
        <v>47</v>
      </c>
      <c r="N7" s="1009"/>
      <c r="O7" s="1009"/>
      <c r="P7" s="1009"/>
      <c r="Q7" s="994" t="s">
        <v>248</v>
      </c>
      <c r="R7" s="995"/>
      <c r="S7" s="995"/>
      <c r="T7" s="995"/>
      <c r="U7" s="995"/>
      <c r="V7" s="996"/>
      <c r="W7" s="74"/>
      <c r="X7" s="621" t="s">
        <v>1095</v>
      </c>
      <c r="Y7" s="621"/>
      <c r="Z7" s="621"/>
      <c r="AA7" s="964" t="s">
        <v>382</v>
      </c>
      <c r="AB7" s="999" t="s">
        <v>252</v>
      </c>
      <c r="AC7" s="1002"/>
      <c r="AD7" s="966"/>
      <c r="AE7" s="75"/>
      <c r="AF7" s="994"/>
      <c r="AG7" s="995"/>
      <c r="AH7" s="995"/>
      <c r="AI7" s="995"/>
      <c r="AJ7" s="995"/>
      <c r="AK7" s="995"/>
      <c r="AL7" s="996"/>
    </row>
    <row r="8" spans="1:47" ht="14.25" customHeight="1" x14ac:dyDescent="0.2">
      <c r="A8" s="1013"/>
      <c r="B8" s="966"/>
      <c r="C8" s="1075"/>
      <c r="D8" s="1076"/>
      <c r="E8" s="1077"/>
      <c r="F8" s="1013"/>
      <c r="G8" s="1006"/>
      <c r="H8" s="1007"/>
      <c r="I8" s="965"/>
      <c r="J8" s="1013"/>
      <c r="K8" s="1013"/>
      <c r="L8" s="1013"/>
      <c r="M8" s="26" t="s">
        <v>50</v>
      </c>
      <c r="N8" s="26" t="s">
        <v>381</v>
      </c>
      <c r="O8" s="26" t="s">
        <v>16</v>
      </c>
      <c r="P8" s="26" t="s">
        <v>380</v>
      </c>
      <c r="Q8" s="102" t="s">
        <v>51</v>
      </c>
      <c r="R8" s="102" t="s">
        <v>52</v>
      </c>
      <c r="S8" s="76"/>
      <c r="T8" s="76" t="s">
        <v>112</v>
      </c>
      <c r="U8" s="76" t="s">
        <v>114</v>
      </c>
      <c r="V8" s="102" t="s">
        <v>53</v>
      </c>
      <c r="W8" s="77"/>
      <c r="X8" s="621"/>
      <c r="Y8" s="621"/>
      <c r="Z8" s="621"/>
      <c r="AA8" s="965"/>
      <c r="AB8" s="1000"/>
      <c r="AC8" s="1003"/>
      <c r="AD8" s="966"/>
      <c r="AE8" s="77"/>
      <c r="AF8" s="120" t="s">
        <v>253</v>
      </c>
      <c r="AG8" s="120" t="s">
        <v>119</v>
      </c>
      <c r="AH8" s="102" t="s">
        <v>51</v>
      </c>
      <c r="AI8" s="121" t="s">
        <v>120</v>
      </c>
      <c r="AJ8" s="102" t="s">
        <v>52</v>
      </c>
      <c r="AK8" s="76" t="s">
        <v>55</v>
      </c>
      <c r="AL8" s="102" t="s">
        <v>55</v>
      </c>
    </row>
    <row r="9" spans="1:47" s="127" customFormat="1" ht="93" customHeight="1" x14ac:dyDescent="0.2">
      <c r="A9" s="476"/>
      <c r="B9" s="1050" t="s">
        <v>1145</v>
      </c>
      <c r="C9" s="1082" t="s">
        <v>1146</v>
      </c>
      <c r="D9" s="1083"/>
      <c r="E9" s="1084"/>
      <c r="F9" s="1062" t="s">
        <v>18</v>
      </c>
      <c r="G9" s="1079" t="s">
        <v>1147</v>
      </c>
      <c r="H9" s="1080"/>
      <c r="I9" s="1081"/>
      <c r="J9" s="1082" t="s">
        <v>1148</v>
      </c>
      <c r="K9" s="1083"/>
      <c r="L9" s="1084"/>
      <c r="M9" s="1062" t="s">
        <v>266</v>
      </c>
      <c r="N9" s="1062">
        <v>5</v>
      </c>
      <c r="O9" s="741" t="s">
        <v>266</v>
      </c>
      <c r="P9" s="1062"/>
      <c r="Q9" s="1016" t="s">
        <v>15</v>
      </c>
      <c r="R9" s="1016" t="s">
        <v>254</v>
      </c>
      <c r="S9" s="123"/>
      <c r="T9" s="124">
        <f>VLOOKUP(Q9,[38]Listas!$D$6:$E$10,2,0)</f>
        <v>3</v>
      </c>
      <c r="U9" s="124">
        <f>HLOOKUP(R9,[38]Listas!$F$4:$J$5,2,0)</f>
        <v>2</v>
      </c>
      <c r="V9" s="1091" t="str">
        <f>INDEX([38]Listas!$F$6:$J$10,MATCH(Q9,[38]Listas!$D$6:$D$10,0),MATCH(R9,[38]Listas!$F$4:$J$4,0))</f>
        <v>6
MODERADO</v>
      </c>
      <c r="W9" s="123"/>
      <c r="X9" s="1124" t="s">
        <v>1149</v>
      </c>
      <c r="Y9" s="1125"/>
      <c r="Z9" s="1126"/>
      <c r="AA9" s="1062" t="s">
        <v>18</v>
      </c>
      <c r="AB9" s="477" t="s">
        <v>1150</v>
      </c>
      <c r="AC9" s="1062">
        <v>87</v>
      </c>
      <c r="AD9" s="1065" t="s">
        <v>59</v>
      </c>
      <c r="AE9" s="123"/>
      <c r="AF9" s="124">
        <f>IF(AC9&lt;=33,0,IF(AC9&gt;81,2,1))</f>
        <v>2</v>
      </c>
      <c r="AG9" s="125">
        <f>IF(OR(AD9="Probabilidad",AD9="Ambos"),T9-AF9,T9)</f>
        <v>1</v>
      </c>
      <c r="AH9" s="1091" t="str">
        <f>IF(AG9&lt;=1,"Remota",VLOOKUP(AG9,[38]Listas!$C$6:$D$10,2,0))</f>
        <v>Remota</v>
      </c>
      <c r="AI9" s="125">
        <f>IF(OR(AD9="Impacto",AD9="Ambos"),U9-AF9,U9)</f>
        <v>2</v>
      </c>
      <c r="AJ9" s="1091" t="str">
        <f>IF(AI9&lt;=1,"Insignificante",HLOOKUP(AI9,[38]Listas!$F$3:$J$4,2,0))</f>
        <v>Menor</v>
      </c>
      <c r="AK9" s="126">
        <f>AG9*AI9</f>
        <v>2</v>
      </c>
      <c r="AL9" s="1091" t="str">
        <f>INDEX([38]Listas!$F$6:$J$10,MATCH(AH9,[38]Listas!$D$6:$D$10,0),MATCH(AJ9,[38]Listas!$F$4:$J$4,0))</f>
        <v>2
INFERIOR</v>
      </c>
    </row>
    <row r="10" spans="1:47" s="127" customFormat="1" ht="69.75" customHeight="1" x14ac:dyDescent="0.2">
      <c r="A10" s="476"/>
      <c r="B10" s="1051"/>
      <c r="C10" s="1121"/>
      <c r="D10" s="1122"/>
      <c r="E10" s="1123"/>
      <c r="F10" s="1063"/>
      <c r="G10" s="1079" t="s">
        <v>1151</v>
      </c>
      <c r="H10" s="1080"/>
      <c r="I10" s="1081"/>
      <c r="J10" s="1121"/>
      <c r="K10" s="1122"/>
      <c r="L10" s="1123"/>
      <c r="M10" s="1063"/>
      <c r="N10" s="1063"/>
      <c r="O10" s="742"/>
      <c r="P10" s="1063"/>
      <c r="Q10" s="1017"/>
      <c r="R10" s="1017"/>
      <c r="S10" s="123"/>
      <c r="T10" s="124" t="e">
        <f>VLOOKUP(Q10,[38]Listas!$D$6:$E$10,2,0)</f>
        <v>#N/A</v>
      </c>
      <c r="U10" s="124" t="e">
        <f>HLOOKUP(R10,[38]Listas!$F$4:$J$5,2,0)</f>
        <v>#N/A</v>
      </c>
      <c r="V10" s="1094"/>
      <c r="W10" s="123"/>
      <c r="X10" s="1124" t="s">
        <v>1152</v>
      </c>
      <c r="Y10" s="1125"/>
      <c r="Z10" s="1126"/>
      <c r="AA10" s="1063"/>
      <c r="AB10" s="477" t="s">
        <v>1153</v>
      </c>
      <c r="AC10" s="1063"/>
      <c r="AD10" s="1066"/>
      <c r="AE10" s="123"/>
      <c r="AF10" s="124">
        <f t="shared" ref="AF10:AF12" si="0">IF(AC10&lt;=33,0,IF(AC10&gt;81,2,1))</f>
        <v>0</v>
      </c>
      <c r="AG10" s="125" t="e">
        <f t="shared" ref="AG10:AG12" si="1">IF(OR(AD10="Probabilidad",AD10="Ambos"),T10-AF10,T10)</f>
        <v>#N/A</v>
      </c>
      <c r="AH10" s="1094"/>
      <c r="AI10" s="125" t="e">
        <f t="shared" ref="AI10:AI12" si="2">IF(OR(AD10="Impacto",AD10="Ambos"),U10-AF10,U10)</f>
        <v>#N/A</v>
      </c>
      <c r="AJ10" s="1094"/>
      <c r="AK10" s="126" t="e">
        <f t="shared" ref="AK10:AK12" si="3">AG10*AI10</f>
        <v>#N/A</v>
      </c>
      <c r="AL10" s="1094"/>
    </row>
    <row r="11" spans="1:47" s="127" customFormat="1" ht="42" customHeight="1" x14ac:dyDescent="0.2">
      <c r="A11" s="476"/>
      <c r="B11" s="1051"/>
      <c r="C11" s="1121"/>
      <c r="D11" s="1122"/>
      <c r="E11" s="1123"/>
      <c r="F11" s="1063"/>
      <c r="G11" s="1079" t="s">
        <v>1154</v>
      </c>
      <c r="H11" s="1080"/>
      <c r="I11" s="1081"/>
      <c r="J11" s="1121"/>
      <c r="K11" s="1122"/>
      <c r="L11" s="1123"/>
      <c r="M11" s="1063"/>
      <c r="N11" s="1063"/>
      <c r="O11" s="742"/>
      <c r="P11" s="1063"/>
      <c r="Q11" s="1017"/>
      <c r="R11" s="1017"/>
      <c r="S11" s="123"/>
      <c r="T11" s="124" t="e">
        <f>VLOOKUP(Q11,[38]Listas!$D$6:$E$10,2,0)</f>
        <v>#N/A</v>
      </c>
      <c r="U11" s="124" t="e">
        <f>HLOOKUP(R11,[38]Listas!$F$4:$J$5,2,0)</f>
        <v>#N/A</v>
      </c>
      <c r="V11" s="1094"/>
      <c r="W11" s="123"/>
      <c r="X11" s="1127" t="s">
        <v>1155</v>
      </c>
      <c r="Y11" s="1127"/>
      <c r="Z11" s="1127"/>
      <c r="AA11" s="1063"/>
      <c r="AB11" s="477" t="s">
        <v>1156</v>
      </c>
      <c r="AC11" s="1063"/>
      <c r="AD11" s="1066"/>
      <c r="AE11" s="123"/>
      <c r="AF11" s="124">
        <f t="shared" si="0"/>
        <v>0</v>
      </c>
      <c r="AG11" s="125" t="e">
        <f t="shared" si="1"/>
        <v>#N/A</v>
      </c>
      <c r="AH11" s="1094"/>
      <c r="AI11" s="125" t="e">
        <f t="shared" si="2"/>
        <v>#N/A</v>
      </c>
      <c r="AJ11" s="1094"/>
      <c r="AK11" s="126" t="e">
        <f t="shared" si="3"/>
        <v>#N/A</v>
      </c>
      <c r="AL11" s="1094"/>
    </row>
    <row r="12" spans="1:47" s="127" customFormat="1" ht="54" customHeight="1" x14ac:dyDescent="0.2">
      <c r="A12" s="476"/>
      <c r="B12" s="1052"/>
      <c r="C12" s="1085"/>
      <c r="D12" s="1086"/>
      <c r="E12" s="1087"/>
      <c r="F12" s="1064"/>
      <c r="G12" s="1079" t="s">
        <v>1157</v>
      </c>
      <c r="H12" s="1080"/>
      <c r="I12" s="1081"/>
      <c r="J12" s="1085"/>
      <c r="K12" s="1086"/>
      <c r="L12" s="1087"/>
      <c r="M12" s="1064"/>
      <c r="N12" s="1064"/>
      <c r="O12" s="743"/>
      <c r="P12" s="1064"/>
      <c r="Q12" s="1018"/>
      <c r="R12" s="1018"/>
      <c r="S12" s="123"/>
      <c r="T12" s="124" t="e">
        <f>VLOOKUP(Q12,[38]Listas!$D$6:$E$10,2,0)</f>
        <v>#N/A</v>
      </c>
      <c r="U12" s="124" t="e">
        <f>HLOOKUP(R12,[38]Listas!$F$4:$J$5,2,0)</f>
        <v>#N/A</v>
      </c>
      <c r="V12" s="1092"/>
      <c r="W12" s="123"/>
      <c r="X12" s="1128" t="s">
        <v>1158</v>
      </c>
      <c r="Y12" s="1128"/>
      <c r="Z12" s="1128"/>
      <c r="AA12" s="1064"/>
      <c r="AB12" s="478" t="s">
        <v>1159</v>
      </c>
      <c r="AC12" s="1064"/>
      <c r="AD12" s="1067"/>
      <c r="AE12" s="123"/>
      <c r="AF12" s="124">
        <f t="shared" si="0"/>
        <v>0</v>
      </c>
      <c r="AG12" s="125" t="e">
        <f t="shared" si="1"/>
        <v>#N/A</v>
      </c>
      <c r="AH12" s="1092"/>
      <c r="AI12" s="125" t="e">
        <f t="shared" si="2"/>
        <v>#N/A</v>
      </c>
      <c r="AJ12" s="1092"/>
      <c r="AK12" s="126" t="e">
        <f t="shared" si="3"/>
        <v>#N/A</v>
      </c>
      <c r="AL12" s="1092"/>
    </row>
    <row r="13" spans="1:47" s="127" customFormat="1" ht="47.25" customHeight="1" x14ac:dyDescent="0.2">
      <c r="A13" s="1066" t="s">
        <v>388</v>
      </c>
      <c r="B13" s="1078" t="s">
        <v>390</v>
      </c>
      <c r="C13" s="1071" t="s">
        <v>391</v>
      </c>
      <c r="D13" s="1071"/>
      <c r="E13" s="1071"/>
      <c r="F13" s="1062" t="s">
        <v>18</v>
      </c>
      <c r="G13" s="1079" t="s">
        <v>392</v>
      </c>
      <c r="H13" s="1080"/>
      <c r="I13" s="1081"/>
      <c r="J13" s="1095" t="s">
        <v>393</v>
      </c>
      <c r="K13" s="1103"/>
      <c r="L13" s="1104"/>
      <c r="M13" s="1062" t="s">
        <v>266</v>
      </c>
      <c r="N13" s="1062">
        <v>5</v>
      </c>
      <c r="O13" s="1062" t="s">
        <v>266</v>
      </c>
      <c r="P13" s="1062"/>
      <c r="Q13" s="1016" t="s">
        <v>258</v>
      </c>
      <c r="R13" s="1016" t="s">
        <v>262</v>
      </c>
      <c r="S13" s="123"/>
      <c r="T13" s="124">
        <f>VLOOKUP(Q13,[16]Listas!$D$6:$E$10,2,0)</f>
        <v>1</v>
      </c>
      <c r="U13" s="124">
        <f>HLOOKUP(R13,[16]Listas!$F$4:$J$5,2,0)</f>
        <v>1</v>
      </c>
      <c r="V13" s="1091" t="str">
        <f>INDEX([16]Listas!$F$6:$J$10,MATCH(Q13,[16]Listas!$D$6:$D$10,0),MATCH(R13,[16]Listas!$F$4:$J$4,0))</f>
        <v>1
INFERIOR</v>
      </c>
      <c r="W13" s="123"/>
      <c r="X13" s="969" t="s">
        <v>394</v>
      </c>
      <c r="Y13" s="969"/>
      <c r="Z13" s="969"/>
      <c r="AA13" s="1062" t="s">
        <v>18</v>
      </c>
      <c r="AB13" s="1095" t="s">
        <v>395</v>
      </c>
      <c r="AC13" s="1062">
        <v>46</v>
      </c>
      <c r="AD13" s="1065" t="s">
        <v>59</v>
      </c>
      <c r="AE13" s="123"/>
      <c r="AF13" s="124">
        <f t="shared" ref="AF13:AF78" si="4">IF(AC13&lt;=33,0,IF(AC13&gt;81,2,1))</f>
        <v>1</v>
      </c>
      <c r="AG13" s="125">
        <f t="shared" ref="AG13:AG78" si="5">IF(OR(AD13="Probabilidad",AD13="Ambos"),T13-AF13,T13)</f>
        <v>0</v>
      </c>
      <c r="AH13" s="1091" t="str">
        <f>IF(AG13&lt;=1,"Remota",VLOOKUP(AG13,[16]Listas!$C$6:$D$10,2,0))</f>
        <v>Remota</v>
      </c>
      <c r="AI13" s="125">
        <f t="shared" ref="AI13:AI78" si="6">IF(OR(AD13="Impacto",AD13="Ambos"),U13-AF13,U13)</f>
        <v>1</v>
      </c>
      <c r="AJ13" s="1091" t="str">
        <f>IF(AI13&lt;=1,"Insignificante",HLOOKUP(AI13,[16]Listas!$F$3:$J$4,2,0))</f>
        <v>Insignificante</v>
      </c>
      <c r="AK13" s="126">
        <f t="shared" ref="AK13:AK78" si="7">AG13*AI13</f>
        <v>0</v>
      </c>
      <c r="AL13" s="1091" t="str">
        <f>INDEX([16]Listas!$F$6:$J$10,MATCH(AH13,[16]Listas!$D$6:$D$10,0),MATCH(AJ13,[16]Listas!$F$4:$J$4,0))</f>
        <v>1
INFERIOR</v>
      </c>
    </row>
    <row r="14" spans="1:47" s="127" customFormat="1" ht="30" customHeight="1" x14ac:dyDescent="0.2">
      <c r="A14" s="1066"/>
      <c r="B14" s="1078"/>
      <c r="C14" s="1071"/>
      <c r="D14" s="1071"/>
      <c r="E14" s="1071"/>
      <c r="F14" s="1063"/>
      <c r="G14" s="1079" t="s">
        <v>396</v>
      </c>
      <c r="H14" s="1080"/>
      <c r="I14" s="1081"/>
      <c r="J14" s="1096"/>
      <c r="K14" s="1105"/>
      <c r="L14" s="1106"/>
      <c r="M14" s="1063"/>
      <c r="N14" s="1063"/>
      <c r="O14" s="1063"/>
      <c r="P14" s="1063"/>
      <c r="Q14" s="1017"/>
      <c r="R14" s="1017"/>
      <c r="S14" s="123"/>
      <c r="T14" s="124"/>
      <c r="U14" s="124"/>
      <c r="V14" s="1094"/>
      <c r="W14" s="123"/>
      <c r="X14" s="969" t="s">
        <v>397</v>
      </c>
      <c r="Y14" s="969"/>
      <c r="Z14" s="969"/>
      <c r="AA14" s="1063"/>
      <c r="AB14" s="1096"/>
      <c r="AC14" s="1063"/>
      <c r="AD14" s="1066"/>
      <c r="AE14" s="123"/>
      <c r="AF14" s="124"/>
      <c r="AG14" s="125"/>
      <c r="AH14" s="1094"/>
      <c r="AI14" s="125"/>
      <c r="AJ14" s="1094"/>
      <c r="AK14" s="126"/>
      <c r="AL14" s="1094"/>
    </row>
    <row r="15" spans="1:47" s="127" customFormat="1" ht="30" customHeight="1" x14ac:dyDescent="0.2">
      <c r="A15" s="1066"/>
      <c r="B15" s="1078"/>
      <c r="C15" s="1071"/>
      <c r="D15" s="1071"/>
      <c r="E15" s="1071"/>
      <c r="F15" s="1063"/>
      <c r="G15" s="1079" t="s">
        <v>398</v>
      </c>
      <c r="H15" s="1080"/>
      <c r="I15" s="1081"/>
      <c r="J15" s="1096"/>
      <c r="K15" s="1105"/>
      <c r="L15" s="1106"/>
      <c r="M15" s="1063"/>
      <c r="N15" s="1063"/>
      <c r="O15" s="1063"/>
      <c r="P15" s="1063"/>
      <c r="Q15" s="1017"/>
      <c r="R15" s="1017"/>
      <c r="S15" s="123"/>
      <c r="T15" s="124"/>
      <c r="U15" s="124"/>
      <c r="V15" s="1094"/>
      <c r="W15" s="123"/>
      <c r="X15" s="969" t="s">
        <v>399</v>
      </c>
      <c r="Y15" s="969"/>
      <c r="Z15" s="969"/>
      <c r="AA15" s="1063"/>
      <c r="AB15" s="1096"/>
      <c r="AC15" s="1063"/>
      <c r="AD15" s="1066"/>
      <c r="AE15" s="123"/>
      <c r="AF15" s="124"/>
      <c r="AG15" s="125"/>
      <c r="AH15" s="1094"/>
      <c r="AI15" s="125"/>
      <c r="AJ15" s="1094"/>
      <c r="AK15" s="126"/>
      <c r="AL15" s="1094"/>
    </row>
    <row r="16" spans="1:47" s="127" customFormat="1" ht="35.25" customHeight="1" x14ac:dyDescent="0.2">
      <c r="A16" s="1066"/>
      <c r="B16" s="1078"/>
      <c r="C16" s="1071"/>
      <c r="D16" s="1071"/>
      <c r="E16" s="1071"/>
      <c r="F16" s="1063"/>
      <c r="G16" s="1079" t="s">
        <v>400</v>
      </c>
      <c r="H16" s="1080"/>
      <c r="I16" s="1081"/>
      <c r="J16" s="1096"/>
      <c r="K16" s="1105"/>
      <c r="L16" s="1106"/>
      <c r="M16" s="1063"/>
      <c r="N16" s="1063"/>
      <c r="O16" s="1063"/>
      <c r="P16" s="1063"/>
      <c r="Q16" s="1017"/>
      <c r="R16" s="1017"/>
      <c r="S16" s="123"/>
      <c r="T16" s="124"/>
      <c r="U16" s="124"/>
      <c r="V16" s="1094"/>
      <c r="W16" s="123"/>
      <c r="X16" s="969" t="s">
        <v>401</v>
      </c>
      <c r="Y16" s="969"/>
      <c r="Z16" s="969"/>
      <c r="AA16" s="1063"/>
      <c r="AB16" s="1096"/>
      <c r="AC16" s="1063"/>
      <c r="AD16" s="1066"/>
      <c r="AE16" s="123"/>
      <c r="AF16" s="124"/>
      <c r="AG16" s="125"/>
      <c r="AH16" s="1094"/>
      <c r="AI16" s="125"/>
      <c r="AJ16" s="1094"/>
      <c r="AK16" s="126"/>
      <c r="AL16" s="1094"/>
    </row>
    <row r="17" spans="1:38" s="127" customFormat="1" ht="30" customHeight="1" x14ac:dyDescent="0.2">
      <c r="A17" s="1066"/>
      <c r="B17" s="1078"/>
      <c r="C17" s="1071"/>
      <c r="D17" s="1071"/>
      <c r="E17" s="1071"/>
      <c r="F17" s="1063"/>
      <c r="G17" s="1079" t="s">
        <v>402</v>
      </c>
      <c r="H17" s="1080"/>
      <c r="I17" s="1081"/>
      <c r="J17" s="1096"/>
      <c r="K17" s="1105"/>
      <c r="L17" s="1106"/>
      <c r="M17" s="1063"/>
      <c r="N17" s="1063"/>
      <c r="O17" s="1063"/>
      <c r="P17" s="1063"/>
      <c r="Q17" s="1017"/>
      <c r="R17" s="1017"/>
      <c r="S17" s="123"/>
      <c r="T17" s="124" t="e">
        <f>VLOOKUP(Q17,[16]Listas!$D$6:$E$10,2,0)</f>
        <v>#N/A</v>
      </c>
      <c r="U17" s="124" t="e">
        <f>HLOOKUP(R17,[16]Listas!$F$4:$J$5,2,0)</f>
        <v>#N/A</v>
      </c>
      <c r="V17" s="1094"/>
      <c r="W17" s="123"/>
      <c r="X17" s="969" t="s">
        <v>403</v>
      </c>
      <c r="Y17" s="969"/>
      <c r="Z17" s="969"/>
      <c r="AA17" s="1063"/>
      <c r="AB17" s="1096"/>
      <c r="AC17" s="1063"/>
      <c r="AD17" s="1066"/>
      <c r="AE17" s="123"/>
      <c r="AF17" s="124">
        <f t="shared" si="4"/>
        <v>0</v>
      </c>
      <c r="AG17" s="125" t="e">
        <f t="shared" si="5"/>
        <v>#N/A</v>
      </c>
      <c r="AH17" s="1094"/>
      <c r="AI17" s="125" t="e">
        <f t="shared" si="6"/>
        <v>#N/A</v>
      </c>
      <c r="AJ17" s="1094"/>
      <c r="AK17" s="126" t="e">
        <f t="shared" si="7"/>
        <v>#N/A</v>
      </c>
      <c r="AL17" s="1094"/>
    </row>
    <row r="18" spans="1:38" s="127" customFormat="1" ht="30" customHeight="1" x14ac:dyDescent="0.2">
      <c r="A18" s="1066"/>
      <c r="B18" s="1078"/>
      <c r="C18" s="1071"/>
      <c r="D18" s="1071"/>
      <c r="E18" s="1071"/>
      <c r="F18" s="1063"/>
      <c r="G18" s="1079" t="s">
        <v>404</v>
      </c>
      <c r="H18" s="1080"/>
      <c r="I18" s="1081"/>
      <c r="J18" s="1096"/>
      <c r="K18" s="1105"/>
      <c r="L18" s="1106"/>
      <c r="M18" s="1063"/>
      <c r="N18" s="1063"/>
      <c r="O18" s="1063"/>
      <c r="P18" s="1063"/>
      <c r="Q18" s="1017"/>
      <c r="R18" s="1017"/>
      <c r="S18" s="123"/>
      <c r="T18" s="124"/>
      <c r="U18" s="124"/>
      <c r="V18" s="1094"/>
      <c r="W18" s="123"/>
      <c r="X18" s="969" t="s">
        <v>405</v>
      </c>
      <c r="Y18" s="969"/>
      <c r="Z18" s="969"/>
      <c r="AA18" s="1063"/>
      <c r="AB18" s="1096"/>
      <c r="AC18" s="1063"/>
      <c r="AD18" s="1066"/>
      <c r="AE18" s="123"/>
      <c r="AF18" s="124"/>
      <c r="AG18" s="125"/>
      <c r="AH18" s="1094"/>
      <c r="AI18" s="125"/>
      <c r="AJ18" s="1094"/>
      <c r="AK18" s="126"/>
      <c r="AL18" s="1094"/>
    </row>
    <row r="19" spans="1:38" s="127" customFormat="1" ht="57" customHeight="1" x14ac:dyDescent="0.2">
      <c r="A19" s="1066"/>
      <c r="B19" s="482" t="s">
        <v>406</v>
      </c>
      <c r="C19" s="1071" t="s">
        <v>407</v>
      </c>
      <c r="D19" s="1071"/>
      <c r="E19" s="1071"/>
      <c r="F19" s="97" t="s">
        <v>18</v>
      </c>
      <c r="G19" s="1088" t="s">
        <v>408</v>
      </c>
      <c r="H19" s="1089"/>
      <c r="I19" s="1090"/>
      <c r="J19" s="1095" t="s">
        <v>409</v>
      </c>
      <c r="K19" s="1103"/>
      <c r="L19" s="1104"/>
      <c r="M19" s="97" t="s">
        <v>266</v>
      </c>
      <c r="N19" s="97">
        <v>5</v>
      </c>
      <c r="O19" s="97" t="s">
        <v>266</v>
      </c>
      <c r="P19" s="97"/>
      <c r="Q19" s="83" t="s">
        <v>258</v>
      </c>
      <c r="R19" s="83" t="s">
        <v>254</v>
      </c>
      <c r="S19" s="123"/>
      <c r="T19" s="124">
        <f>VLOOKUP(Q19,[16]Listas!$D$6:$E$10,2,0)</f>
        <v>1</v>
      </c>
      <c r="U19" s="124">
        <f>HLOOKUP(R19,[16]Listas!$F$4:$J$5,2,0)</f>
        <v>2</v>
      </c>
      <c r="V19" s="130" t="str">
        <f>INDEX([16]Listas!$F$6:$J$10,MATCH(Q19,[16]Listas!$D$6:$D$10,0),MATCH(R19,[16]Listas!$F$4:$J$4,0))</f>
        <v>2
INFERIOR</v>
      </c>
      <c r="W19" s="123"/>
      <c r="X19" s="1093" t="s">
        <v>410</v>
      </c>
      <c r="Y19" s="1093"/>
      <c r="Z19" s="1093"/>
      <c r="AA19" s="131" t="s">
        <v>18</v>
      </c>
      <c r="AB19" s="98" t="s">
        <v>411</v>
      </c>
      <c r="AC19" s="97">
        <v>71</v>
      </c>
      <c r="AD19" s="85" t="s">
        <v>59</v>
      </c>
      <c r="AE19" s="123"/>
      <c r="AF19" s="124">
        <f t="shared" si="4"/>
        <v>1</v>
      </c>
      <c r="AG19" s="125">
        <f t="shared" si="5"/>
        <v>0</v>
      </c>
      <c r="AH19" s="130" t="str">
        <f>IF(AG19&lt;=1,"Remota",VLOOKUP(AG19,[16]Listas!$C$6:$D$10,2,0))</f>
        <v>Remota</v>
      </c>
      <c r="AI19" s="125">
        <f t="shared" si="6"/>
        <v>2</v>
      </c>
      <c r="AJ19" s="130" t="str">
        <f>IF(AI19&lt;=1,"Insignificante",HLOOKUP(AI19,[16]Listas!$F$3:$J$4,2,0))</f>
        <v>Menor</v>
      </c>
      <c r="AK19" s="126">
        <f t="shared" si="7"/>
        <v>0</v>
      </c>
      <c r="AL19" s="130" t="str">
        <f>INDEX([16]Listas!$F$6:$J$10,MATCH(AH19,[16]Listas!$D$6:$D$10,0),MATCH(AJ19,[16]Listas!$F$4:$J$4,0))</f>
        <v>2
INFERIOR</v>
      </c>
    </row>
    <row r="20" spans="1:38" s="127" customFormat="1" ht="33" customHeight="1" x14ac:dyDescent="0.2">
      <c r="A20" s="1066"/>
      <c r="B20" s="1050" t="s">
        <v>412</v>
      </c>
      <c r="C20" s="1082" t="s">
        <v>413</v>
      </c>
      <c r="D20" s="1083"/>
      <c r="E20" s="1084"/>
      <c r="F20" s="1062" t="s">
        <v>18</v>
      </c>
      <c r="G20" s="1088" t="s">
        <v>414</v>
      </c>
      <c r="H20" s="1089"/>
      <c r="I20" s="1090"/>
      <c r="J20" s="1097" t="s">
        <v>415</v>
      </c>
      <c r="K20" s="1098"/>
      <c r="L20" s="1099"/>
      <c r="M20" s="1062" t="s">
        <v>266</v>
      </c>
      <c r="N20" s="1062">
        <v>5</v>
      </c>
      <c r="O20" s="1062" t="s">
        <v>266</v>
      </c>
      <c r="P20" s="1062"/>
      <c r="Q20" s="1016" t="s">
        <v>258</v>
      </c>
      <c r="R20" s="1016" t="s">
        <v>254</v>
      </c>
      <c r="S20" s="123"/>
      <c r="T20" s="124"/>
      <c r="U20" s="124"/>
      <c r="V20" s="1091" t="str">
        <f>INDEX([16]Listas!$F$6:$J$10,MATCH(Q20,[16]Listas!$D$6:$D$10,0),MATCH(R20,[16]Listas!$F$4:$J$4,0))</f>
        <v>2
INFERIOR</v>
      </c>
      <c r="W20" s="123"/>
      <c r="X20" s="1093" t="s">
        <v>416</v>
      </c>
      <c r="Y20" s="1093"/>
      <c r="Z20" s="1093"/>
      <c r="AA20" s="1107" t="s">
        <v>18</v>
      </c>
      <c r="AB20" s="1108" t="s">
        <v>417</v>
      </c>
      <c r="AC20" s="1062">
        <v>87</v>
      </c>
      <c r="AD20" s="1065" t="s">
        <v>59</v>
      </c>
      <c r="AE20" s="123"/>
      <c r="AF20" s="124">
        <f>IF(AC20&lt;=33,0,IF(AC20&gt;81,2,1))</f>
        <v>2</v>
      </c>
      <c r="AG20" s="125">
        <f>IF(OR(AD20="Probabilidad",AD20="Ambos"),T20-AF20,T20)</f>
        <v>-2</v>
      </c>
      <c r="AH20" s="1091" t="str">
        <f>IF(AG20&lt;=1,"Remota",VLOOKUP(AG20,[16]Listas!$C$6:$D$10,2,0))</f>
        <v>Remota</v>
      </c>
      <c r="AI20" s="125">
        <f>IF(OR(AD20="Impacto",AD20="Ambos"),U20-AF20,U20)</f>
        <v>0</v>
      </c>
      <c r="AJ20" s="1091" t="s">
        <v>254</v>
      </c>
      <c r="AK20" s="126">
        <f>AG20*AI20</f>
        <v>0</v>
      </c>
      <c r="AL20" s="1091" t="str">
        <f>INDEX([16]Listas!$F$6:$J$10,MATCH(AH20,[16]Listas!$D$6:$D$10,0),MATCH(AJ20,[16]Listas!$F$4:$J$4,0))</f>
        <v>2
INFERIOR</v>
      </c>
    </row>
    <row r="21" spans="1:38" s="127" customFormat="1" ht="35.25" customHeight="1" x14ac:dyDescent="0.2">
      <c r="A21" s="1067"/>
      <c r="B21" s="1052"/>
      <c r="C21" s="1085"/>
      <c r="D21" s="1086"/>
      <c r="E21" s="1087"/>
      <c r="F21" s="1064"/>
      <c r="G21" s="1088" t="s">
        <v>418</v>
      </c>
      <c r="H21" s="1089"/>
      <c r="I21" s="1090"/>
      <c r="J21" s="1100"/>
      <c r="K21" s="1101"/>
      <c r="L21" s="1102"/>
      <c r="M21" s="1064"/>
      <c r="N21" s="1064"/>
      <c r="O21" s="1064"/>
      <c r="P21" s="1064"/>
      <c r="Q21" s="1018"/>
      <c r="R21" s="1018"/>
      <c r="S21" s="123"/>
      <c r="T21" s="124" t="e">
        <f>VLOOKUP(Q21,[16]Listas!$D$6:$E$10,2,0)</f>
        <v>#N/A</v>
      </c>
      <c r="U21" s="124" t="e">
        <f>HLOOKUP(R21,[16]Listas!$F$4:$J$5,2,0)</f>
        <v>#N/A</v>
      </c>
      <c r="V21" s="1092"/>
      <c r="W21" s="123"/>
      <c r="X21" s="1093" t="s">
        <v>419</v>
      </c>
      <c r="Y21" s="1093"/>
      <c r="Z21" s="1093"/>
      <c r="AA21" s="1107"/>
      <c r="AB21" s="1108"/>
      <c r="AC21" s="1064"/>
      <c r="AD21" s="1067"/>
      <c r="AE21" s="99"/>
      <c r="AF21" s="81">
        <f>IF(AC21&lt;=33,0,IF(AC21&gt;81,2,1))</f>
        <v>0</v>
      </c>
      <c r="AG21" s="101" t="e">
        <f>IF(OR(AD21="Probabilidad",AD21="Ambos"),T21-AF21,T21)</f>
        <v>#N/A</v>
      </c>
      <c r="AH21" s="1092"/>
      <c r="AI21" s="101" t="e">
        <f>IF(OR(AD21="Impacto",AD21="Ambos"),U21-AF21,U21)</f>
        <v>#N/A</v>
      </c>
      <c r="AJ21" s="1092"/>
      <c r="AK21" s="82" t="e">
        <f>AG21*AI21</f>
        <v>#N/A</v>
      </c>
      <c r="AL21" s="1092"/>
    </row>
    <row r="22" spans="1:38" s="127" customFormat="1" ht="30" hidden="1" customHeight="1" x14ac:dyDescent="0.2">
      <c r="A22" s="97"/>
      <c r="B22" s="83"/>
      <c r="C22" s="961"/>
      <c r="D22" s="962"/>
      <c r="E22" s="963"/>
      <c r="F22" s="85"/>
      <c r="G22" s="961"/>
      <c r="H22" s="962"/>
      <c r="I22" s="963"/>
      <c r="J22" s="978"/>
      <c r="K22" s="978"/>
      <c r="L22" s="978"/>
      <c r="M22" s="97"/>
      <c r="N22" s="97"/>
      <c r="O22" s="97"/>
      <c r="P22" s="97"/>
      <c r="Q22" s="83"/>
      <c r="R22" s="83"/>
      <c r="S22" s="99"/>
      <c r="T22" s="81" t="e">
        <f>VLOOKUP(Q22,[16]Listas!$D$6:$E$10,2,0)</f>
        <v>#N/A</v>
      </c>
      <c r="U22" s="81" t="e">
        <f>HLOOKUP(R22,[16]Listas!$F$4:$J$5,2,0)</f>
        <v>#N/A</v>
      </c>
      <c r="V22" s="84" t="e">
        <f>INDEX([16]Listas!$F$6:$J$10,MATCH(Q22,[16]Listas!$D$6:$D$10,0),MATCH(R22,[16]Listas!$F$4:$J$4,0))</f>
        <v>#N/A</v>
      </c>
      <c r="W22" s="99"/>
      <c r="X22" s="961"/>
      <c r="Y22" s="962"/>
      <c r="Z22" s="963"/>
      <c r="AA22" s="85"/>
      <c r="AB22" s="112"/>
      <c r="AC22" s="97"/>
      <c r="AD22" s="85"/>
      <c r="AE22" s="99"/>
      <c r="AF22" s="81">
        <f t="shared" si="4"/>
        <v>0</v>
      </c>
      <c r="AG22" s="100" t="e">
        <f t="shared" si="5"/>
        <v>#N/A</v>
      </c>
      <c r="AH22" s="84" t="e">
        <f>IF(AG22&lt;=1,"Remota",VLOOKUP(AG22,[16]Listas!$C$6:$D$10,2,0))</f>
        <v>#N/A</v>
      </c>
      <c r="AI22" s="100" t="e">
        <f t="shared" si="6"/>
        <v>#N/A</v>
      </c>
      <c r="AJ22" s="84" t="e">
        <f>IF(AI22&lt;=1,"Insignificante",HLOOKUP(AI22,[16]Listas!$F$3:$J$4,2,0))</f>
        <v>#N/A</v>
      </c>
      <c r="AK22" s="82" t="e">
        <f t="shared" si="7"/>
        <v>#N/A</v>
      </c>
      <c r="AL22" s="84" t="e">
        <f>INDEX([16]Listas!$F$6:$J$10,MATCH(AH22,[16]Listas!$D$6:$D$10,0),MATCH(AJ22,[16]Listas!$F$4:$J$4,0))</f>
        <v>#N/A</v>
      </c>
    </row>
    <row r="23" spans="1:38" s="127" customFormat="1" ht="9.9499999999999993" hidden="1" customHeight="1" x14ac:dyDescent="0.2">
      <c r="A23" s="97"/>
      <c r="B23" s="83"/>
      <c r="C23" s="961"/>
      <c r="D23" s="962"/>
      <c r="E23" s="963"/>
      <c r="F23" s="85"/>
      <c r="G23" s="961"/>
      <c r="H23" s="962"/>
      <c r="I23" s="963"/>
      <c r="J23" s="978"/>
      <c r="K23" s="978"/>
      <c r="L23" s="978"/>
      <c r="M23" s="97"/>
      <c r="N23" s="97"/>
      <c r="O23" s="97"/>
      <c r="P23" s="97"/>
      <c r="Q23" s="83"/>
      <c r="R23" s="83"/>
      <c r="S23" s="99"/>
      <c r="T23" s="81" t="e">
        <f>VLOOKUP(Q23,[16]Listas!$D$6:$E$10,2,0)</f>
        <v>#N/A</v>
      </c>
      <c r="U23" s="81" t="e">
        <f>HLOOKUP(R23,[16]Listas!$F$4:$J$5,2,0)</f>
        <v>#N/A</v>
      </c>
      <c r="V23" s="84" t="e">
        <f>INDEX([16]Listas!$F$6:$J$10,MATCH(Q23,[16]Listas!$D$6:$D$10,0),MATCH(R23,[16]Listas!$F$4:$J$4,0))</f>
        <v>#N/A</v>
      </c>
      <c r="W23" s="99"/>
      <c r="X23" s="961"/>
      <c r="Y23" s="962"/>
      <c r="Z23" s="963"/>
      <c r="AA23" s="85"/>
      <c r="AB23" s="112"/>
      <c r="AC23" s="97"/>
      <c r="AD23" s="85"/>
      <c r="AE23" s="99"/>
      <c r="AF23" s="81">
        <f t="shared" si="4"/>
        <v>0</v>
      </c>
      <c r="AG23" s="100" t="e">
        <f t="shared" si="5"/>
        <v>#N/A</v>
      </c>
      <c r="AH23" s="84" t="e">
        <f>IF(AG23&lt;=1,"Remota",VLOOKUP(AG23,[16]Listas!$C$6:$D$10,2,0))</f>
        <v>#N/A</v>
      </c>
      <c r="AI23" s="100" t="e">
        <f t="shared" si="6"/>
        <v>#N/A</v>
      </c>
      <c r="AJ23" s="84" t="e">
        <f>IF(AI23&lt;=1,"Insignificante",HLOOKUP(AI23,[16]Listas!$F$3:$J$4,2,0))</f>
        <v>#N/A</v>
      </c>
      <c r="AK23" s="82" t="e">
        <f t="shared" si="7"/>
        <v>#N/A</v>
      </c>
      <c r="AL23" s="84" t="e">
        <f>INDEX([16]Listas!$F$6:$J$10,MATCH(AH23,[16]Listas!$D$6:$D$10,0),MATCH(AJ23,[16]Listas!$F$4:$J$4,0))</f>
        <v>#N/A</v>
      </c>
    </row>
    <row r="24" spans="1:38" s="127" customFormat="1" ht="9.9499999999999993" hidden="1" customHeight="1" x14ac:dyDescent="0.2">
      <c r="A24" s="97"/>
      <c r="B24" s="83"/>
      <c r="C24" s="961"/>
      <c r="D24" s="962"/>
      <c r="E24" s="963"/>
      <c r="F24" s="85"/>
      <c r="G24" s="961"/>
      <c r="H24" s="962"/>
      <c r="I24" s="963"/>
      <c r="J24" s="978"/>
      <c r="K24" s="978"/>
      <c r="L24" s="978"/>
      <c r="M24" s="97"/>
      <c r="N24" s="97"/>
      <c r="O24" s="97"/>
      <c r="P24" s="97"/>
      <c r="Q24" s="83"/>
      <c r="R24" s="83"/>
      <c r="S24" s="99"/>
      <c r="T24" s="81" t="e">
        <f>VLOOKUP(Q24,[16]Listas!$D$6:$E$10,2,0)</f>
        <v>#N/A</v>
      </c>
      <c r="U24" s="81" t="e">
        <f>HLOOKUP(R24,[16]Listas!$F$4:$J$5,2,0)</f>
        <v>#N/A</v>
      </c>
      <c r="V24" s="84" t="e">
        <f>INDEX([16]Listas!$F$6:$J$10,MATCH(Q24,[16]Listas!$D$6:$D$10,0),MATCH(R24,[16]Listas!$F$4:$J$4,0))</f>
        <v>#N/A</v>
      </c>
      <c r="W24" s="99"/>
      <c r="X24" s="961"/>
      <c r="Y24" s="962"/>
      <c r="Z24" s="963"/>
      <c r="AA24" s="85"/>
      <c r="AB24" s="112"/>
      <c r="AC24" s="97"/>
      <c r="AD24" s="85"/>
      <c r="AE24" s="99"/>
      <c r="AF24" s="81">
        <f t="shared" si="4"/>
        <v>0</v>
      </c>
      <c r="AG24" s="100" t="e">
        <f t="shared" si="5"/>
        <v>#N/A</v>
      </c>
      <c r="AH24" s="84" t="e">
        <f>IF(AG24&lt;=1,"Remota",VLOOKUP(AG24,[16]Listas!$C$6:$D$10,2,0))</f>
        <v>#N/A</v>
      </c>
      <c r="AI24" s="100" t="e">
        <f t="shared" si="6"/>
        <v>#N/A</v>
      </c>
      <c r="AJ24" s="84" t="e">
        <f>IF(AI24&lt;=1,"Insignificante",HLOOKUP(AI24,[16]Listas!$F$3:$J$4,2,0))</f>
        <v>#N/A</v>
      </c>
      <c r="AK24" s="82" t="e">
        <f t="shared" si="7"/>
        <v>#N/A</v>
      </c>
      <c r="AL24" s="84" t="e">
        <f>INDEX([16]Listas!$F$6:$J$10,MATCH(AH24,[16]Listas!$D$6:$D$10,0),MATCH(AJ24,[16]Listas!$F$4:$J$4,0))</f>
        <v>#N/A</v>
      </c>
    </row>
    <row r="25" spans="1:38" s="127" customFormat="1" ht="9.9499999999999993" hidden="1" customHeight="1" x14ac:dyDescent="0.2">
      <c r="A25" s="97"/>
      <c r="B25" s="83"/>
      <c r="C25" s="961"/>
      <c r="D25" s="962"/>
      <c r="E25" s="963"/>
      <c r="F25" s="85"/>
      <c r="G25" s="961"/>
      <c r="H25" s="962"/>
      <c r="I25" s="963"/>
      <c r="J25" s="978"/>
      <c r="K25" s="978"/>
      <c r="L25" s="978"/>
      <c r="M25" s="97"/>
      <c r="N25" s="97"/>
      <c r="O25" s="97"/>
      <c r="P25" s="97"/>
      <c r="Q25" s="83"/>
      <c r="R25" s="83"/>
      <c r="S25" s="99"/>
      <c r="T25" s="81" t="e">
        <f>VLOOKUP(Q25,[16]Listas!$D$6:$E$10,2,0)</f>
        <v>#N/A</v>
      </c>
      <c r="U25" s="81" t="e">
        <f>HLOOKUP(R25,[16]Listas!$F$4:$J$5,2,0)</f>
        <v>#N/A</v>
      </c>
      <c r="V25" s="84" t="e">
        <f>INDEX([16]Listas!$F$6:$J$10,MATCH(Q25,[16]Listas!$D$6:$D$10,0),MATCH(R25,[16]Listas!$F$4:$J$4,0))</f>
        <v>#N/A</v>
      </c>
      <c r="W25" s="99"/>
      <c r="X25" s="961"/>
      <c r="Y25" s="962"/>
      <c r="Z25" s="963"/>
      <c r="AA25" s="85"/>
      <c r="AB25" s="112"/>
      <c r="AC25" s="97"/>
      <c r="AD25" s="85"/>
      <c r="AE25" s="99"/>
      <c r="AF25" s="81">
        <f t="shared" si="4"/>
        <v>0</v>
      </c>
      <c r="AG25" s="100" t="e">
        <f t="shared" si="5"/>
        <v>#N/A</v>
      </c>
      <c r="AH25" s="84" t="e">
        <f>IF(AG25&lt;=1,"Remota",VLOOKUP(AG25,[16]Listas!$C$6:$D$10,2,0))</f>
        <v>#N/A</v>
      </c>
      <c r="AI25" s="100" t="e">
        <f t="shared" si="6"/>
        <v>#N/A</v>
      </c>
      <c r="AJ25" s="84" t="e">
        <f>IF(AI25&lt;=1,"Insignificante",HLOOKUP(AI25,[16]Listas!$F$3:$J$4,2,0))</f>
        <v>#N/A</v>
      </c>
      <c r="AK25" s="82" t="e">
        <f t="shared" si="7"/>
        <v>#N/A</v>
      </c>
      <c r="AL25" s="84" t="e">
        <f>INDEX([16]Listas!$F$6:$J$10,MATCH(AH25,[16]Listas!$D$6:$D$10,0),MATCH(AJ25,[16]Listas!$F$4:$J$4,0))</f>
        <v>#N/A</v>
      </c>
    </row>
    <row r="26" spans="1:38" s="127" customFormat="1" ht="9.9499999999999993" hidden="1" customHeight="1" x14ac:dyDescent="0.2">
      <c r="A26" s="97"/>
      <c r="B26" s="83"/>
      <c r="C26" s="961"/>
      <c r="D26" s="962"/>
      <c r="E26" s="963"/>
      <c r="F26" s="85"/>
      <c r="G26" s="961"/>
      <c r="H26" s="962"/>
      <c r="I26" s="963"/>
      <c r="J26" s="978"/>
      <c r="K26" s="978"/>
      <c r="L26" s="978"/>
      <c r="M26" s="97"/>
      <c r="N26" s="97"/>
      <c r="O26" s="97"/>
      <c r="P26" s="97"/>
      <c r="Q26" s="83"/>
      <c r="R26" s="83"/>
      <c r="S26" s="99"/>
      <c r="T26" s="81" t="e">
        <f>VLOOKUP(Q26,[16]Listas!$D$6:$E$10,2,0)</f>
        <v>#N/A</v>
      </c>
      <c r="U26" s="81" t="e">
        <f>HLOOKUP(R26,[16]Listas!$F$4:$J$5,2,0)</f>
        <v>#N/A</v>
      </c>
      <c r="V26" s="84" t="e">
        <f>INDEX([16]Listas!$F$6:$J$10,MATCH(Q26,[16]Listas!$D$6:$D$10,0),MATCH(R26,[16]Listas!$F$4:$J$4,0))</f>
        <v>#N/A</v>
      </c>
      <c r="W26" s="99"/>
      <c r="X26" s="961"/>
      <c r="Y26" s="962"/>
      <c r="Z26" s="963"/>
      <c r="AA26" s="85"/>
      <c r="AB26" s="112"/>
      <c r="AC26" s="97"/>
      <c r="AD26" s="85"/>
      <c r="AE26" s="99"/>
      <c r="AF26" s="81">
        <f t="shared" si="4"/>
        <v>0</v>
      </c>
      <c r="AG26" s="100" t="e">
        <f t="shared" si="5"/>
        <v>#N/A</v>
      </c>
      <c r="AH26" s="84" t="e">
        <f>IF(AG26&lt;=1,"Remota",VLOOKUP(AG26,[16]Listas!$C$6:$D$10,2,0))</f>
        <v>#N/A</v>
      </c>
      <c r="AI26" s="100" t="e">
        <f t="shared" si="6"/>
        <v>#N/A</v>
      </c>
      <c r="AJ26" s="84" t="e">
        <f>IF(AI26&lt;=1,"Insignificante",HLOOKUP(AI26,[16]Listas!$F$3:$J$4,2,0))</f>
        <v>#N/A</v>
      </c>
      <c r="AK26" s="82" t="e">
        <f t="shared" si="7"/>
        <v>#N/A</v>
      </c>
      <c r="AL26" s="84" t="e">
        <f>INDEX([16]Listas!$F$6:$J$10,MATCH(AH26,[16]Listas!$D$6:$D$10,0),MATCH(AJ26,[16]Listas!$F$4:$J$4,0))</f>
        <v>#N/A</v>
      </c>
    </row>
    <row r="27" spans="1:38" s="127" customFormat="1" ht="9.9499999999999993" hidden="1" customHeight="1" x14ac:dyDescent="0.2">
      <c r="A27" s="97"/>
      <c r="B27" s="83"/>
      <c r="C27" s="961"/>
      <c r="D27" s="962"/>
      <c r="E27" s="963"/>
      <c r="F27" s="85"/>
      <c r="G27" s="961"/>
      <c r="H27" s="962"/>
      <c r="I27" s="963"/>
      <c r="J27" s="978"/>
      <c r="K27" s="978"/>
      <c r="L27" s="978"/>
      <c r="M27" s="97"/>
      <c r="N27" s="97"/>
      <c r="O27" s="97"/>
      <c r="P27" s="97"/>
      <c r="Q27" s="83"/>
      <c r="R27" s="83"/>
      <c r="S27" s="99"/>
      <c r="T27" s="81" t="e">
        <f>VLOOKUP(Q27,[16]Listas!$D$6:$E$10,2,0)</f>
        <v>#N/A</v>
      </c>
      <c r="U27" s="81" t="e">
        <f>HLOOKUP(R27,[16]Listas!$F$4:$J$5,2,0)</f>
        <v>#N/A</v>
      </c>
      <c r="V27" s="84" t="e">
        <f>INDEX([16]Listas!$F$6:$J$10,MATCH(Q27,[16]Listas!$D$6:$D$10,0),MATCH(R27,[16]Listas!$F$4:$J$4,0))</f>
        <v>#N/A</v>
      </c>
      <c r="W27" s="99"/>
      <c r="X27" s="961"/>
      <c r="Y27" s="962"/>
      <c r="Z27" s="963"/>
      <c r="AA27" s="85"/>
      <c r="AB27" s="112"/>
      <c r="AC27" s="97"/>
      <c r="AD27" s="85"/>
      <c r="AE27" s="99"/>
      <c r="AF27" s="81">
        <f t="shared" si="4"/>
        <v>0</v>
      </c>
      <c r="AG27" s="100" t="e">
        <f t="shared" si="5"/>
        <v>#N/A</v>
      </c>
      <c r="AH27" s="84" t="e">
        <f>IF(AG27&lt;=1,"Remota",VLOOKUP(AG27,[16]Listas!$C$6:$D$10,2,0))</f>
        <v>#N/A</v>
      </c>
      <c r="AI27" s="100" t="e">
        <f t="shared" si="6"/>
        <v>#N/A</v>
      </c>
      <c r="AJ27" s="84" t="e">
        <f>IF(AI27&lt;=1,"Insignificante",HLOOKUP(AI27,[16]Listas!$F$3:$J$4,2,0))</f>
        <v>#N/A</v>
      </c>
      <c r="AK27" s="82" t="e">
        <f t="shared" si="7"/>
        <v>#N/A</v>
      </c>
      <c r="AL27" s="84" t="e">
        <f>INDEX([16]Listas!$F$6:$J$10,MATCH(AH27,[16]Listas!$D$6:$D$10,0),MATCH(AJ27,[16]Listas!$F$4:$J$4,0))</f>
        <v>#N/A</v>
      </c>
    </row>
    <row r="28" spans="1:38" s="127" customFormat="1" ht="9.9499999999999993" hidden="1" customHeight="1" x14ac:dyDescent="0.2">
      <c r="A28" s="97"/>
      <c r="B28" s="83"/>
      <c r="C28" s="961"/>
      <c r="D28" s="962"/>
      <c r="E28" s="963"/>
      <c r="F28" s="85"/>
      <c r="G28" s="961"/>
      <c r="H28" s="962"/>
      <c r="I28" s="963"/>
      <c r="J28" s="978"/>
      <c r="K28" s="978"/>
      <c r="L28" s="978"/>
      <c r="M28" s="97"/>
      <c r="N28" s="97"/>
      <c r="O28" s="97"/>
      <c r="P28" s="97"/>
      <c r="Q28" s="83"/>
      <c r="R28" s="83"/>
      <c r="S28" s="99"/>
      <c r="T28" s="81" t="e">
        <f>VLOOKUP(Q28,[16]Listas!$D$6:$E$10,2,0)</f>
        <v>#N/A</v>
      </c>
      <c r="U28" s="81" t="e">
        <f>HLOOKUP(R28,[16]Listas!$F$4:$J$5,2,0)</f>
        <v>#N/A</v>
      </c>
      <c r="V28" s="84" t="e">
        <f>INDEX([16]Listas!$F$6:$J$10,MATCH(Q28,[16]Listas!$D$6:$D$10,0),MATCH(R28,[16]Listas!$F$4:$J$4,0))</f>
        <v>#N/A</v>
      </c>
      <c r="W28" s="99"/>
      <c r="X28" s="961"/>
      <c r="Y28" s="962"/>
      <c r="Z28" s="963"/>
      <c r="AA28" s="85"/>
      <c r="AB28" s="112"/>
      <c r="AC28" s="97"/>
      <c r="AD28" s="85"/>
      <c r="AE28" s="99"/>
      <c r="AF28" s="81">
        <f t="shared" si="4"/>
        <v>0</v>
      </c>
      <c r="AG28" s="100" t="e">
        <f t="shared" si="5"/>
        <v>#N/A</v>
      </c>
      <c r="AH28" s="84" t="e">
        <f>IF(AG28&lt;=1,"Remota",VLOOKUP(AG28,[16]Listas!$C$6:$D$10,2,0))</f>
        <v>#N/A</v>
      </c>
      <c r="AI28" s="100" t="e">
        <f t="shared" si="6"/>
        <v>#N/A</v>
      </c>
      <c r="AJ28" s="84" t="e">
        <f>IF(AI28&lt;=1,"Insignificante",HLOOKUP(AI28,[16]Listas!$F$3:$J$4,2,0))</f>
        <v>#N/A</v>
      </c>
      <c r="AK28" s="82" t="e">
        <f t="shared" si="7"/>
        <v>#N/A</v>
      </c>
      <c r="AL28" s="84" t="e">
        <f>INDEX([16]Listas!$F$6:$J$10,MATCH(AH28,[16]Listas!$D$6:$D$10,0),MATCH(AJ28,[16]Listas!$F$4:$J$4,0))</f>
        <v>#N/A</v>
      </c>
    </row>
    <row r="29" spans="1:38" s="127" customFormat="1" ht="78" hidden="1" customHeight="1" x14ac:dyDescent="0.2">
      <c r="A29" s="97"/>
      <c r="B29" s="83"/>
      <c r="C29" s="961"/>
      <c r="D29" s="962"/>
      <c r="E29" s="963"/>
      <c r="F29" s="85"/>
      <c r="G29" s="961"/>
      <c r="H29" s="962"/>
      <c r="I29" s="963"/>
      <c r="J29" s="978"/>
      <c r="K29" s="978"/>
      <c r="L29" s="978"/>
      <c r="M29" s="97"/>
      <c r="N29" s="97"/>
      <c r="O29" s="97"/>
      <c r="P29" s="97"/>
      <c r="Q29" s="83"/>
      <c r="R29" s="83"/>
      <c r="S29" s="99"/>
      <c r="T29" s="81" t="e">
        <f>VLOOKUP(Q29,[16]Listas!$D$6:$E$10,2,0)</f>
        <v>#N/A</v>
      </c>
      <c r="U29" s="81" t="e">
        <f>HLOOKUP(R29,[16]Listas!$F$4:$J$5,2,0)</f>
        <v>#N/A</v>
      </c>
      <c r="V29" s="84" t="e">
        <f>INDEX([16]Listas!$F$6:$J$10,MATCH(Q29,[16]Listas!$D$6:$D$10,0),MATCH(R29,[16]Listas!$F$4:$J$4,0))</f>
        <v>#N/A</v>
      </c>
      <c r="W29" s="99"/>
      <c r="X29" s="961"/>
      <c r="Y29" s="962"/>
      <c r="Z29" s="963"/>
      <c r="AA29" s="85"/>
      <c r="AB29" s="112"/>
      <c r="AC29" s="97"/>
      <c r="AD29" s="85"/>
      <c r="AE29" s="99"/>
      <c r="AF29" s="81">
        <f t="shared" si="4"/>
        <v>0</v>
      </c>
      <c r="AG29" s="100" t="e">
        <f t="shared" si="5"/>
        <v>#N/A</v>
      </c>
      <c r="AH29" s="84" t="e">
        <f>IF(AG29&lt;=1,"Remota",VLOOKUP(AG29,[16]Listas!$C$6:$D$10,2,0))</f>
        <v>#N/A</v>
      </c>
      <c r="AI29" s="100" t="e">
        <f t="shared" si="6"/>
        <v>#N/A</v>
      </c>
      <c r="AJ29" s="84" t="e">
        <f>IF(AI29&lt;=1,"Insignificante",HLOOKUP(AI29,[16]Listas!$F$3:$J$4,2,0))</f>
        <v>#N/A</v>
      </c>
      <c r="AK29" s="82" t="e">
        <f t="shared" si="7"/>
        <v>#N/A</v>
      </c>
      <c r="AL29" s="84" t="e">
        <f>INDEX([16]Listas!$F$6:$J$10,MATCH(AH29,[16]Listas!$D$6:$D$10,0),MATCH(AJ29,[16]Listas!$F$4:$J$4,0))</f>
        <v>#N/A</v>
      </c>
    </row>
    <row r="30" spans="1:38" s="127" customFormat="1" ht="78" hidden="1" customHeight="1" x14ac:dyDescent="0.2">
      <c r="A30" s="97"/>
      <c r="B30" s="83"/>
      <c r="C30" s="961"/>
      <c r="D30" s="962"/>
      <c r="E30" s="963"/>
      <c r="F30" s="85"/>
      <c r="G30" s="961"/>
      <c r="H30" s="962"/>
      <c r="I30" s="963"/>
      <c r="J30" s="978"/>
      <c r="K30" s="978"/>
      <c r="L30" s="978"/>
      <c r="M30" s="97"/>
      <c r="N30" s="97"/>
      <c r="O30" s="97"/>
      <c r="P30" s="97"/>
      <c r="Q30" s="83"/>
      <c r="R30" s="83"/>
      <c r="S30" s="99"/>
      <c r="T30" s="81" t="e">
        <f>VLOOKUP(Q30,[16]Listas!$D$6:$E$10,2,0)</f>
        <v>#N/A</v>
      </c>
      <c r="U30" s="81" t="e">
        <f>HLOOKUP(R30,[16]Listas!$F$4:$J$5,2,0)</f>
        <v>#N/A</v>
      </c>
      <c r="V30" s="84" t="e">
        <f>INDEX([16]Listas!$F$6:$J$10,MATCH(Q30,[16]Listas!$D$6:$D$10,0),MATCH(R30,[16]Listas!$F$4:$J$4,0))</f>
        <v>#N/A</v>
      </c>
      <c r="W30" s="99"/>
      <c r="X30" s="961"/>
      <c r="Y30" s="962"/>
      <c r="Z30" s="963"/>
      <c r="AA30" s="85"/>
      <c r="AB30" s="112"/>
      <c r="AC30" s="97"/>
      <c r="AD30" s="85"/>
      <c r="AE30" s="99"/>
      <c r="AF30" s="81">
        <f t="shared" si="4"/>
        <v>0</v>
      </c>
      <c r="AG30" s="100" t="e">
        <f t="shared" si="5"/>
        <v>#N/A</v>
      </c>
      <c r="AH30" s="84" t="e">
        <f>IF(AG30&lt;=1,"Remota",VLOOKUP(AG30,[16]Listas!$C$6:$D$10,2,0))</f>
        <v>#N/A</v>
      </c>
      <c r="AI30" s="100" t="e">
        <f t="shared" si="6"/>
        <v>#N/A</v>
      </c>
      <c r="AJ30" s="84" t="e">
        <f>IF(AI30&lt;=1,"Insignificante",HLOOKUP(AI30,[16]Listas!$F$3:$J$4,2,0))</f>
        <v>#N/A</v>
      </c>
      <c r="AK30" s="82" t="e">
        <f t="shared" si="7"/>
        <v>#N/A</v>
      </c>
      <c r="AL30" s="84" t="e">
        <f>INDEX([16]Listas!$F$6:$J$10,MATCH(AH30,[16]Listas!$D$6:$D$10,0),MATCH(AJ30,[16]Listas!$F$4:$J$4,0))</f>
        <v>#N/A</v>
      </c>
    </row>
    <row r="31" spans="1:38" s="127" customFormat="1" ht="78" hidden="1" customHeight="1" x14ac:dyDescent="0.2">
      <c r="A31" s="97"/>
      <c r="B31" s="83"/>
      <c r="C31" s="961"/>
      <c r="D31" s="962"/>
      <c r="E31" s="963"/>
      <c r="F31" s="85"/>
      <c r="G31" s="961"/>
      <c r="H31" s="962"/>
      <c r="I31" s="963"/>
      <c r="J31" s="978"/>
      <c r="K31" s="978"/>
      <c r="L31" s="978"/>
      <c r="M31" s="97"/>
      <c r="N31" s="97"/>
      <c r="O31" s="97"/>
      <c r="P31" s="97"/>
      <c r="Q31" s="83"/>
      <c r="R31" s="83"/>
      <c r="S31" s="99"/>
      <c r="T31" s="81" t="e">
        <f>VLOOKUP(Q31,[16]Listas!$D$6:$E$10,2,0)</f>
        <v>#N/A</v>
      </c>
      <c r="U31" s="81" t="e">
        <f>HLOOKUP(R31,[16]Listas!$F$4:$J$5,2,0)</f>
        <v>#N/A</v>
      </c>
      <c r="V31" s="84" t="e">
        <f>INDEX([16]Listas!$F$6:$J$10,MATCH(Q31,[16]Listas!$D$6:$D$10,0),MATCH(R31,[16]Listas!$F$4:$J$4,0))</f>
        <v>#N/A</v>
      </c>
      <c r="W31" s="99"/>
      <c r="X31" s="961"/>
      <c r="Y31" s="962"/>
      <c r="Z31" s="963"/>
      <c r="AA31" s="85"/>
      <c r="AB31" s="112"/>
      <c r="AC31" s="97"/>
      <c r="AD31" s="85"/>
      <c r="AE31" s="99"/>
      <c r="AF31" s="81">
        <f t="shared" si="4"/>
        <v>0</v>
      </c>
      <c r="AG31" s="100" t="e">
        <f t="shared" si="5"/>
        <v>#N/A</v>
      </c>
      <c r="AH31" s="84" t="e">
        <f>IF(AG31&lt;=1,"Remota",VLOOKUP(AG31,[16]Listas!$C$6:$D$10,2,0))</f>
        <v>#N/A</v>
      </c>
      <c r="AI31" s="100" t="e">
        <f t="shared" si="6"/>
        <v>#N/A</v>
      </c>
      <c r="AJ31" s="84" t="e">
        <f>IF(AI31&lt;=1,"Insignificante",HLOOKUP(AI31,[16]Listas!$F$3:$J$4,2,0))</f>
        <v>#N/A</v>
      </c>
      <c r="AK31" s="82" t="e">
        <f t="shared" si="7"/>
        <v>#N/A</v>
      </c>
      <c r="AL31" s="84" t="e">
        <f>INDEX([16]Listas!$F$6:$J$10,MATCH(AH31,[16]Listas!$D$6:$D$10,0),MATCH(AJ31,[16]Listas!$F$4:$J$4,0))</f>
        <v>#N/A</v>
      </c>
    </row>
    <row r="32" spans="1:38" s="127" customFormat="1" ht="78" hidden="1" customHeight="1" x14ac:dyDescent="0.2">
      <c r="A32" s="97"/>
      <c r="B32" s="83"/>
      <c r="C32" s="961"/>
      <c r="D32" s="962"/>
      <c r="E32" s="963"/>
      <c r="F32" s="85"/>
      <c r="G32" s="961"/>
      <c r="H32" s="962"/>
      <c r="I32" s="963"/>
      <c r="J32" s="978"/>
      <c r="K32" s="978"/>
      <c r="L32" s="978"/>
      <c r="M32" s="97"/>
      <c r="N32" s="97"/>
      <c r="O32" s="97"/>
      <c r="P32" s="97"/>
      <c r="Q32" s="83"/>
      <c r="R32" s="83"/>
      <c r="S32" s="99"/>
      <c r="T32" s="81" t="e">
        <f>VLOOKUP(Q32,[16]Listas!$D$6:$E$10,2,0)</f>
        <v>#N/A</v>
      </c>
      <c r="U32" s="81" t="e">
        <f>HLOOKUP(R32,[16]Listas!$F$4:$J$5,2,0)</f>
        <v>#N/A</v>
      </c>
      <c r="V32" s="84" t="e">
        <f>INDEX([16]Listas!$F$6:$J$10,MATCH(Q32,[16]Listas!$D$6:$D$10,0),MATCH(R32,[16]Listas!$F$4:$J$4,0))</f>
        <v>#N/A</v>
      </c>
      <c r="W32" s="99"/>
      <c r="X32" s="961"/>
      <c r="Y32" s="962"/>
      <c r="Z32" s="963"/>
      <c r="AA32" s="85"/>
      <c r="AB32" s="112"/>
      <c r="AC32" s="97"/>
      <c r="AD32" s="85"/>
      <c r="AE32" s="99"/>
      <c r="AF32" s="81">
        <f t="shared" si="4"/>
        <v>0</v>
      </c>
      <c r="AG32" s="100" t="e">
        <f t="shared" si="5"/>
        <v>#N/A</v>
      </c>
      <c r="AH32" s="84" t="e">
        <f>IF(AG32&lt;=1,"Remota",VLOOKUP(AG32,[16]Listas!$C$6:$D$10,2,0))</f>
        <v>#N/A</v>
      </c>
      <c r="AI32" s="100" t="e">
        <f t="shared" si="6"/>
        <v>#N/A</v>
      </c>
      <c r="AJ32" s="84" t="e">
        <f>IF(AI32&lt;=1,"Insignificante",HLOOKUP(AI32,[16]Listas!$F$3:$J$4,2,0))</f>
        <v>#N/A</v>
      </c>
      <c r="AK32" s="82" t="e">
        <f t="shared" si="7"/>
        <v>#N/A</v>
      </c>
      <c r="AL32" s="84" t="e">
        <f>INDEX([16]Listas!$F$6:$J$10,MATCH(AH32,[16]Listas!$D$6:$D$10,0),MATCH(AJ32,[16]Listas!$F$4:$J$4,0))</f>
        <v>#N/A</v>
      </c>
    </row>
    <row r="33" spans="1:38" s="127" customFormat="1" ht="124.5" hidden="1" customHeight="1" x14ac:dyDescent="0.2">
      <c r="A33" s="97"/>
      <c r="B33" s="83"/>
      <c r="C33" s="961"/>
      <c r="D33" s="962"/>
      <c r="E33" s="963"/>
      <c r="F33" s="85"/>
      <c r="G33" s="961"/>
      <c r="H33" s="962"/>
      <c r="I33" s="963"/>
      <c r="J33" s="978"/>
      <c r="K33" s="978"/>
      <c r="L33" s="978"/>
      <c r="M33" s="97"/>
      <c r="N33" s="97"/>
      <c r="O33" s="97"/>
      <c r="P33" s="97"/>
      <c r="Q33" s="83"/>
      <c r="R33" s="83"/>
      <c r="S33" s="99"/>
      <c r="T33" s="81" t="e">
        <f>VLOOKUP(Q33,[16]Listas!$D$6:$E$10,2,0)</f>
        <v>#N/A</v>
      </c>
      <c r="U33" s="81" t="e">
        <f>HLOOKUP(R33,[16]Listas!$F$4:$J$5,2,0)</f>
        <v>#N/A</v>
      </c>
      <c r="V33" s="84" t="e">
        <f>INDEX([16]Listas!$F$6:$J$10,MATCH(Q33,[16]Listas!$D$6:$D$10,0),MATCH(R33,[16]Listas!$F$4:$J$4,0))</f>
        <v>#N/A</v>
      </c>
      <c r="W33" s="99"/>
      <c r="X33" s="961"/>
      <c r="Y33" s="962"/>
      <c r="Z33" s="963"/>
      <c r="AA33" s="85"/>
      <c r="AB33" s="112"/>
      <c r="AC33" s="97"/>
      <c r="AD33" s="85"/>
      <c r="AE33" s="99"/>
      <c r="AF33" s="81">
        <f t="shared" si="4"/>
        <v>0</v>
      </c>
      <c r="AG33" s="100" t="e">
        <f t="shared" si="5"/>
        <v>#N/A</v>
      </c>
      <c r="AH33" s="84" t="e">
        <f>IF(AG33&lt;=1,"Remota",VLOOKUP(AG33,[16]Listas!$C$6:$D$10,2,0))</f>
        <v>#N/A</v>
      </c>
      <c r="AI33" s="100" t="e">
        <f t="shared" si="6"/>
        <v>#N/A</v>
      </c>
      <c r="AJ33" s="84" t="e">
        <f>IF(AI33&lt;=1,"Insignificante",HLOOKUP(AI33,[16]Listas!$F$3:$J$4,2,0))</f>
        <v>#N/A</v>
      </c>
      <c r="AK33" s="82" t="e">
        <f t="shared" si="7"/>
        <v>#N/A</v>
      </c>
      <c r="AL33" s="84" t="e">
        <f>INDEX([16]Listas!$F$6:$J$10,MATCH(AH33,[16]Listas!$D$6:$D$10,0),MATCH(AJ33,[16]Listas!$F$4:$J$4,0))</f>
        <v>#N/A</v>
      </c>
    </row>
    <row r="34" spans="1:38" s="127" customFormat="1" ht="124.5" hidden="1" customHeight="1" x14ac:dyDescent="0.2">
      <c r="A34" s="97"/>
      <c r="B34" s="83"/>
      <c r="C34" s="961"/>
      <c r="D34" s="962"/>
      <c r="E34" s="963"/>
      <c r="F34" s="85"/>
      <c r="G34" s="961"/>
      <c r="H34" s="962"/>
      <c r="I34" s="963"/>
      <c r="J34" s="978"/>
      <c r="K34" s="978"/>
      <c r="L34" s="978"/>
      <c r="M34" s="97"/>
      <c r="N34" s="97"/>
      <c r="O34" s="97"/>
      <c r="P34" s="97"/>
      <c r="Q34" s="83"/>
      <c r="R34" s="83"/>
      <c r="S34" s="99"/>
      <c r="T34" s="81" t="e">
        <f>VLOOKUP(Q34,[16]Listas!$D$6:$E$10,2,0)</f>
        <v>#N/A</v>
      </c>
      <c r="U34" s="81" t="e">
        <f>HLOOKUP(R34,[16]Listas!$F$4:$J$5,2,0)</f>
        <v>#N/A</v>
      </c>
      <c r="V34" s="84" t="e">
        <f>INDEX([16]Listas!$F$6:$J$10,MATCH(Q34,[16]Listas!$D$6:$D$10,0),MATCH(R34,[16]Listas!$F$4:$J$4,0))</f>
        <v>#N/A</v>
      </c>
      <c r="W34" s="99"/>
      <c r="X34" s="961"/>
      <c r="Y34" s="962"/>
      <c r="Z34" s="963"/>
      <c r="AA34" s="85"/>
      <c r="AB34" s="112"/>
      <c r="AC34" s="97"/>
      <c r="AD34" s="85"/>
      <c r="AE34" s="99"/>
      <c r="AF34" s="81">
        <f t="shared" si="4"/>
        <v>0</v>
      </c>
      <c r="AG34" s="100" t="e">
        <f t="shared" si="5"/>
        <v>#N/A</v>
      </c>
      <c r="AH34" s="84" t="e">
        <f>IF(AG34&lt;=1,"Remota",VLOOKUP(AG34,[16]Listas!$C$6:$D$10,2,0))</f>
        <v>#N/A</v>
      </c>
      <c r="AI34" s="100" t="e">
        <f t="shared" si="6"/>
        <v>#N/A</v>
      </c>
      <c r="AJ34" s="84" t="e">
        <f>IF(AI34&lt;=1,"Insignificante",HLOOKUP(AI34,[16]Listas!$F$3:$J$4,2,0))</f>
        <v>#N/A</v>
      </c>
      <c r="AK34" s="82" t="e">
        <f t="shared" si="7"/>
        <v>#N/A</v>
      </c>
      <c r="AL34" s="84" t="e">
        <f>INDEX([16]Listas!$F$6:$J$10,MATCH(AH34,[16]Listas!$D$6:$D$10,0),MATCH(AJ34,[16]Listas!$F$4:$J$4,0))</f>
        <v>#N/A</v>
      </c>
    </row>
    <row r="35" spans="1:38" s="127" customFormat="1" ht="124.5" hidden="1" customHeight="1" x14ac:dyDescent="0.2">
      <c r="A35" s="97"/>
      <c r="B35" s="83"/>
      <c r="C35" s="961"/>
      <c r="D35" s="962"/>
      <c r="E35" s="963"/>
      <c r="F35" s="85"/>
      <c r="G35" s="961"/>
      <c r="H35" s="962"/>
      <c r="I35" s="963"/>
      <c r="J35" s="978"/>
      <c r="K35" s="978"/>
      <c r="L35" s="978"/>
      <c r="M35" s="97"/>
      <c r="N35" s="97"/>
      <c r="O35" s="97"/>
      <c r="P35" s="97"/>
      <c r="Q35" s="83"/>
      <c r="R35" s="83"/>
      <c r="S35" s="99"/>
      <c r="T35" s="81" t="e">
        <f>VLOOKUP(Q35,[16]Listas!$D$6:$E$10,2,0)</f>
        <v>#N/A</v>
      </c>
      <c r="U35" s="81" t="e">
        <f>HLOOKUP(R35,[16]Listas!$F$4:$J$5,2,0)</f>
        <v>#N/A</v>
      </c>
      <c r="V35" s="84" t="e">
        <f>INDEX([16]Listas!$F$6:$J$10,MATCH(Q35,[16]Listas!$D$6:$D$10,0),MATCH(R35,[16]Listas!$F$4:$J$4,0))</f>
        <v>#N/A</v>
      </c>
      <c r="W35" s="99"/>
      <c r="X35" s="961"/>
      <c r="Y35" s="962"/>
      <c r="Z35" s="963"/>
      <c r="AA35" s="85"/>
      <c r="AB35" s="112"/>
      <c r="AC35" s="97"/>
      <c r="AD35" s="85"/>
      <c r="AE35" s="99"/>
      <c r="AF35" s="81">
        <f t="shared" si="4"/>
        <v>0</v>
      </c>
      <c r="AG35" s="100" t="e">
        <f t="shared" si="5"/>
        <v>#N/A</v>
      </c>
      <c r="AH35" s="84" t="e">
        <f>IF(AG35&lt;=1,"Remota",VLOOKUP(AG35,[16]Listas!$C$6:$D$10,2,0))</f>
        <v>#N/A</v>
      </c>
      <c r="AI35" s="100" t="e">
        <f t="shared" si="6"/>
        <v>#N/A</v>
      </c>
      <c r="AJ35" s="84" t="e">
        <f>IF(AI35&lt;=1,"Insignificante",HLOOKUP(AI35,[16]Listas!$F$3:$J$4,2,0))</f>
        <v>#N/A</v>
      </c>
      <c r="AK35" s="82" t="e">
        <f t="shared" si="7"/>
        <v>#N/A</v>
      </c>
      <c r="AL35" s="84" t="e">
        <f>INDEX([16]Listas!$F$6:$J$10,MATCH(AH35,[16]Listas!$D$6:$D$10,0),MATCH(AJ35,[16]Listas!$F$4:$J$4,0))</f>
        <v>#N/A</v>
      </c>
    </row>
    <row r="36" spans="1:38" s="127" customFormat="1" ht="78" hidden="1" customHeight="1" x14ac:dyDescent="0.2">
      <c r="A36" s="97"/>
      <c r="B36" s="83"/>
      <c r="C36" s="961"/>
      <c r="D36" s="962"/>
      <c r="E36" s="963"/>
      <c r="F36" s="85"/>
      <c r="G36" s="961"/>
      <c r="H36" s="962"/>
      <c r="I36" s="963"/>
      <c r="J36" s="978"/>
      <c r="K36" s="978"/>
      <c r="L36" s="978"/>
      <c r="M36" s="97"/>
      <c r="N36" s="97"/>
      <c r="O36" s="97"/>
      <c r="P36" s="97"/>
      <c r="Q36" s="83"/>
      <c r="R36" s="83"/>
      <c r="S36" s="99"/>
      <c r="T36" s="81" t="e">
        <f>VLOOKUP(Q36,[16]Listas!$D$6:$E$10,2,0)</f>
        <v>#N/A</v>
      </c>
      <c r="U36" s="81" t="e">
        <f>HLOOKUP(R36,[16]Listas!$F$4:$J$5,2,0)</f>
        <v>#N/A</v>
      </c>
      <c r="V36" s="84" t="e">
        <f>INDEX([16]Listas!$F$6:$J$10,MATCH(Q36,[16]Listas!$D$6:$D$10,0),MATCH(R36,[16]Listas!$F$4:$J$4,0))</f>
        <v>#N/A</v>
      </c>
      <c r="W36" s="99"/>
      <c r="X36" s="961"/>
      <c r="Y36" s="962"/>
      <c r="Z36" s="963"/>
      <c r="AA36" s="85"/>
      <c r="AB36" s="112"/>
      <c r="AC36" s="97"/>
      <c r="AD36" s="85"/>
      <c r="AE36" s="99"/>
      <c r="AF36" s="81">
        <f t="shared" si="4"/>
        <v>0</v>
      </c>
      <c r="AG36" s="100" t="e">
        <f t="shared" si="5"/>
        <v>#N/A</v>
      </c>
      <c r="AH36" s="84" t="e">
        <f>IF(AG36&lt;=1,"Remota",VLOOKUP(AG36,[16]Listas!$C$6:$D$10,2,0))</f>
        <v>#N/A</v>
      </c>
      <c r="AI36" s="100" t="e">
        <f t="shared" si="6"/>
        <v>#N/A</v>
      </c>
      <c r="AJ36" s="84" t="e">
        <f>IF(AI36&lt;=1,"Insignificante",HLOOKUP(AI36,[16]Listas!$F$3:$J$4,2,0))</f>
        <v>#N/A</v>
      </c>
      <c r="AK36" s="82" t="e">
        <f t="shared" si="7"/>
        <v>#N/A</v>
      </c>
      <c r="AL36" s="84" t="e">
        <f>INDEX([16]Listas!$F$6:$J$10,MATCH(AH36,[16]Listas!$D$6:$D$10,0),MATCH(AJ36,[16]Listas!$F$4:$J$4,0))</f>
        <v>#N/A</v>
      </c>
    </row>
    <row r="37" spans="1:38" s="127" customFormat="1" ht="78" hidden="1" customHeight="1" x14ac:dyDescent="0.2">
      <c r="A37" s="97"/>
      <c r="B37" s="83"/>
      <c r="C37" s="961"/>
      <c r="D37" s="962"/>
      <c r="E37" s="963"/>
      <c r="F37" s="85"/>
      <c r="G37" s="961"/>
      <c r="H37" s="962"/>
      <c r="I37" s="963"/>
      <c r="J37" s="978"/>
      <c r="K37" s="978"/>
      <c r="L37" s="978"/>
      <c r="M37" s="97"/>
      <c r="N37" s="97"/>
      <c r="O37" s="97"/>
      <c r="P37" s="97"/>
      <c r="Q37" s="83"/>
      <c r="R37" s="83"/>
      <c r="S37" s="99"/>
      <c r="T37" s="81" t="e">
        <f>VLOOKUP(Q37,[16]Listas!$D$6:$E$10,2,0)</f>
        <v>#N/A</v>
      </c>
      <c r="U37" s="81" t="e">
        <f>HLOOKUP(R37,[16]Listas!$F$4:$J$5,2,0)</f>
        <v>#N/A</v>
      </c>
      <c r="V37" s="84" t="e">
        <f>INDEX([16]Listas!$F$6:$J$10,MATCH(Q37,[16]Listas!$D$6:$D$10,0),MATCH(R37,[16]Listas!$F$4:$J$4,0))</f>
        <v>#N/A</v>
      </c>
      <c r="W37" s="99"/>
      <c r="X37" s="961"/>
      <c r="Y37" s="962"/>
      <c r="Z37" s="963"/>
      <c r="AA37" s="85"/>
      <c r="AB37" s="112"/>
      <c r="AC37" s="97"/>
      <c r="AD37" s="85"/>
      <c r="AE37" s="99"/>
      <c r="AF37" s="81">
        <f t="shared" si="4"/>
        <v>0</v>
      </c>
      <c r="AG37" s="100" t="e">
        <f t="shared" si="5"/>
        <v>#N/A</v>
      </c>
      <c r="AH37" s="84" t="e">
        <f>IF(AG37&lt;=1,"Remota",VLOOKUP(AG37,[16]Listas!$C$6:$D$10,2,0))</f>
        <v>#N/A</v>
      </c>
      <c r="AI37" s="100" t="e">
        <f t="shared" si="6"/>
        <v>#N/A</v>
      </c>
      <c r="AJ37" s="84" t="e">
        <f>IF(AI37&lt;=1,"Insignificante",HLOOKUP(AI37,[16]Listas!$F$3:$J$4,2,0))</f>
        <v>#N/A</v>
      </c>
      <c r="AK37" s="82" t="e">
        <f t="shared" si="7"/>
        <v>#N/A</v>
      </c>
      <c r="AL37" s="84" t="e">
        <f>INDEX([16]Listas!$F$6:$J$10,MATCH(AH37,[16]Listas!$D$6:$D$10,0),MATCH(AJ37,[16]Listas!$F$4:$J$4,0))</f>
        <v>#N/A</v>
      </c>
    </row>
    <row r="38" spans="1:38" s="127" customFormat="1" ht="78" hidden="1" customHeight="1" x14ac:dyDescent="0.2">
      <c r="A38" s="97"/>
      <c r="B38" s="83"/>
      <c r="C38" s="961"/>
      <c r="D38" s="962"/>
      <c r="E38" s="963"/>
      <c r="F38" s="85"/>
      <c r="G38" s="961"/>
      <c r="H38" s="962"/>
      <c r="I38" s="963"/>
      <c r="J38" s="978"/>
      <c r="K38" s="978"/>
      <c r="L38" s="978"/>
      <c r="M38" s="97"/>
      <c r="N38" s="97"/>
      <c r="O38" s="97"/>
      <c r="P38" s="97"/>
      <c r="Q38" s="83"/>
      <c r="R38" s="83"/>
      <c r="S38" s="99"/>
      <c r="T38" s="81" t="e">
        <f>VLOOKUP(Q38,[16]Listas!$D$6:$E$10,2,0)</f>
        <v>#N/A</v>
      </c>
      <c r="U38" s="81" t="e">
        <f>HLOOKUP(R38,[16]Listas!$F$4:$J$5,2,0)</f>
        <v>#N/A</v>
      </c>
      <c r="V38" s="84" t="e">
        <f>INDEX([16]Listas!$F$6:$J$10,MATCH(Q38,[16]Listas!$D$6:$D$10,0),MATCH(R38,[16]Listas!$F$4:$J$4,0))</f>
        <v>#N/A</v>
      </c>
      <c r="W38" s="99"/>
      <c r="X38" s="961"/>
      <c r="Y38" s="962"/>
      <c r="Z38" s="963"/>
      <c r="AA38" s="85"/>
      <c r="AB38" s="112"/>
      <c r="AC38" s="97"/>
      <c r="AD38" s="85"/>
      <c r="AE38" s="99"/>
      <c r="AF38" s="81">
        <f t="shared" si="4"/>
        <v>0</v>
      </c>
      <c r="AG38" s="100" t="e">
        <f t="shared" si="5"/>
        <v>#N/A</v>
      </c>
      <c r="AH38" s="84" t="e">
        <f>IF(AG38&lt;=1,"Remota",VLOOKUP(AG38,[16]Listas!$C$6:$D$10,2,0))</f>
        <v>#N/A</v>
      </c>
      <c r="AI38" s="100" t="e">
        <f t="shared" si="6"/>
        <v>#N/A</v>
      </c>
      <c r="AJ38" s="84" t="e">
        <f>IF(AI38&lt;=1,"Insignificante",HLOOKUP(AI38,[16]Listas!$F$3:$J$4,2,0))</f>
        <v>#N/A</v>
      </c>
      <c r="AK38" s="82" t="e">
        <f t="shared" si="7"/>
        <v>#N/A</v>
      </c>
      <c r="AL38" s="84" t="e">
        <f>INDEX([16]Listas!$F$6:$J$10,MATCH(AH38,[16]Listas!$D$6:$D$10,0),MATCH(AJ38,[16]Listas!$F$4:$J$4,0))</f>
        <v>#N/A</v>
      </c>
    </row>
    <row r="39" spans="1:38" s="127" customFormat="1" ht="78" hidden="1" customHeight="1" x14ac:dyDescent="0.2">
      <c r="A39" s="97"/>
      <c r="B39" s="83"/>
      <c r="C39" s="961"/>
      <c r="D39" s="962"/>
      <c r="E39" s="963"/>
      <c r="F39" s="85"/>
      <c r="G39" s="961"/>
      <c r="H39" s="962"/>
      <c r="I39" s="963"/>
      <c r="J39" s="978"/>
      <c r="K39" s="978"/>
      <c r="L39" s="978"/>
      <c r="M39" s="97"/>
      <c r="N39" s="97"/>
      <c r="O39" s="97"/>
      <c r="P39" s="97"/>
      <c r="Q39" s="83"/>
      <c r="R39" s="83"/>
      <c r="S39" s="99"/>
      <c r="T39" s="81" t="e">
        <f>VLOOKUP(Q39,[16]Listas!$D$6:$E$10,2,0)</f>
        <v>#N/A</v>
      </c>
      <c r="U39" s="81" t="e">
        <f>HLOOKUP(R39,[16]Listas!$F$4:$J$5,2,0)</f>
        <v>#N/A</v>
      </c>
      <c r="V39" s="84" t="e">
        <f>INDEX([16]Listas!$F$6:$J$10,MATCH(Q39,[16]Listas!$D$6:$D$10,0),MATCH(R39,[16]Listas!$F$4:$J$4,0))</f>
        <v>#N/A</v>
      </c>
      <c r="W39" s="99"/>
      <c r="X39" s="961"/>
      <c r="Y39" s="962"/>
      <c r="Z39" s="963"/>
      <c r="AA39" s="85"/>
      <c r="AB39" s="112"/>
      <c r="AC39" s="97"/>
      <c r="AD39" s="85"/>
      <c r="AE39" s="99"/>
      <c r="AF39" s="81">
        <f t="shared" si="4"/>
        <v>0</v>
      </c>
      <c r="AG39" s="100" t="e">
        <f t="shared" si="5"/>
        <v>#N/A</v>
      </c>
      <c r="AH39" s="84" t="e">
        <f>IF(AG39&lt;=1,"Remota",VLOOKUP(AG39,[16]Listas!$C$6:$D$10,2,0))</f>
        <v>#N/A</v>
      </c>
      <c r="AI39" s="100" t="e">
        <f t="shared" si="6"/>
        <v>#N/A</v>
      </c>
      <c r="AJ39" s="84" t="e">
        <f>IF(AI39&lt;=1,"Insignificante",HLOOKUP(AI39,[16]Listas!$F$3:$J$4,2,0))</f>
        <v>#N/A</v>
      </c>
      <c r="AK39" s="82" t="e">
        <f t="shared" si="7"/>
        <v>#N/A</v>
      </c>
      <c r="AL39" s="84" t="e">
        <f>INDEX([16]Listas!$F$6:$J$10,MATCH(AH39,[16]Listas!$D$6:$D$10,0),MATCH(AJ39,[16]Listas!$F$4:$J$4,0))</f>
        <v>#N/A</v>
      </c>
    </row>
    <row r="40" spans="1:38" s="127" customFormat="1" ht="78" hidden="1" customHeight="1" x14ac:dyDescent="0.2">
      <c r="A40" s="97"/>
      <c r="B40" s="83"/>
      <c r="C40" s="961"/>
      <c r="D40" s="962"/>
      <c r="E40" s="963"/>
      <c r="F40" s="85"/>
      <c r="G40" s="961"/>
      <c r="H40" s="962"/>
      <c r="I40" s="963"/>
      <c r="J40" s="978"/>
      <c r="K40" s="978"/>
      <c r="L40" s="978"/>
      <c r="M40" s="97"/>
      <c r="N40" s="97"/>
      <c r="O40" s="97"/>
      <c r="P40" s="97"/>
      <c r="Q40" s="83"/>
      <c r="R40" s="83"/>
      <c r="S40" s="99"/>
      <c r="T40" s="81" t="e">
        <f>VLOOKUP(Q40,[16]Listas!$D$6:$E$10,2,0)</f>
        <v>#N/A</v>
      </c>
      <c r="U40" s="81" t="e">
        <f>HLOOKUP(R40,[16]Listas!$F$4:$J$5,2,0)</f>
        <v>#N/A</v>
      </c>
      <c r="V40" s="84" t="e">
        <f>INDEX([16]Listas!$F$6:$J$10,MATCH(Q40,[16]Listas!$D$6:$D$10,0),MATCH(R40,[16]Listas!$F$4:$J$4,0))</f>
        <v>#N/A</v>
      </c>
      <c r="W40" s="99"/>
      <c r="X40" s="961"/>
      <c r="Y40" s="962"/>
      <c r="Z40" s="963"/>
      <c r="AA40" s="85"/>
      <c r="AB40" s="112"/>
      <c r="AC40" s="97"/>
      <c r="AD40" s="85"/>
      <c r="AE40" s="99"/>
      <c r="AF40" s="81">
        <f t="shared" si="4"/>
        <v>0</v>
      </c>
      <c r="AG40" s="100" t="e">
        <f t="shared" si="5"/>
        <v>#N/A</v>
      </c>
      <c r="AH40" s="84" t="e">
        <f>IF(AG40&lt;=1,"Remota",VLOOKUP(AG40,[16]Listas!$C$6:$D$10,2,0))</f>
        <v>#N/A</v>
      </c>
      <c r="AI40" s="100" t="e">
        <f t="shared" si="6"/>
        <v>#N/A</v>
      </c>
      <c r="AJ40" s="84" t="e">
        <f>IF(AI40&lt;=1,"Insignificante",HLOOKUP(AI40,[16]Listas!$F$3:$J$4,2,0))</f>
        <v>#N/A</v>
      </c>
      <c r="AK40" s="82" t="e">
        <f t="shared" si="7"/>
        <v>#N/A</v>
      </c>
      <c r="AL40" s="84" t="e">
        <f>INDEX([16]Listas!$F$6:$J$10,MATCH(AH40,[16]Listas!$D$6:$D$10,0),MATCH(AJ40,[16]Listas!$F$4:$J$4,0))</f>
        <v>#N/A</v>
      </c>
    </row>
    <row r="41" spans="1:38" s="127" customFormat="1" ht="78" hidden="1" customHeight="1" x14ac:dyDescent="0.2">
      <c r="A41" s="97"/>
      <c r="B41" s="83"/>
      <c r="C41" s="961"/>
      <c r="D41" s="962"/>
      <c r="E41" s="963"/>
      <c r="F41" s="85"/>
      <c r="G41" s="961"/>
      <c r="H41" s="962"/>
      <c r="I41" s="963"/>
      <c r="J41" s="978"/>
      <c r="K41" s="978"/>
      <c r="L41" s="978"/>
      <c r="M41" s="97"/>
      <c r="N41" s="97"/>
      <c r="O41" s="97"/>
      <c r="P41" s="97"/>
      <c r="Q41" s="83"/>
      <c r="R41" s="83"/>
      <c r="S41" s="99"/>
      <c r="T41" s="81" t="e">
        <f>VLOOKUP(Q41,[16]Listas!$D$6:$E$10,2,0)</f>
        <v>#N/A</v>
      </c>
      <c r="U41" s="81" t="e">
        <f>HLOOKUP(R41,[16]Listas!$F$4:$J$5,2,0)</f>
        <v>#N/A</v>
      </c>
      <c r="V41" s="84" t="e">
        <f>INDEX([16]Listas!$F$6:$J$10,MATCH(Q41,[16]Listas!$D$6:$D$10,0),MATCH(R41,[16]Listas!$F$4:$J$4,0))</f>
        <v>#N/A</v>
      </c>
      <c r="W41" s="99"/>
      <c r="X41" s="961"/>
      <c r="Y41" s="962"/>
      <c r="Z41" s="963"/>
      <c r="AA41" s="85"/>
      <c r="AB41" s="112"/>
      <c r="AC41" s="97"/>
      <c r="AD41" s="85"/>
      <c r="AE41" s="99"/>
      <c r="AF41" s="81">
        <f t="shared" si="4"/>
        <v>0</v>
      </c>
      <c r="AG41" s="100" t="e">
        <f t="shared" si="5"/>
        <v>#N/A</v>
      </c>
      <c r="AH41" s="84" t="e">
        <f>IF(AG41&lt;=1,"Remota",VLOOKUP(AG41,[16]Listas!$C$6:$D$10,2,0))</f>
        <v>#N/A</v>
      </c>
      <c r="AI41" s="100" t="e">
        <f t="shared" si="6"/>
        <v>#N/A</v>
      </c>
      <c r="AJ41" s="84" t="e">
        <f>IF(AI41&lt;=1,"Insignificante",HLOOKUP(AI41,[16]Listas!$F$3:$J$4,2,0))</f>
        <v>#N/A</v>
      </c>
      <c r="AK41" s="82" t="e">
        <f t="shared" si="7"/>
        <v>#N/A</v>
      </c>
      <c r="AL41" s="84" t="e">
        <f>INDEX([16]Listas!$F$6:$J$10,MATCH(AH41,[16]Listas!$D$6:$D$10,0),MATCH(AJ41,[16]Listas!$F$4:$J$4,0))</f>
        <v>#N/A</v>
      </c>
    </row>
    <row r="42" spans="1:38" s="127" customFormat="1" ht="78" hidden="1" customHeight="1" x14ac:dyDescent="0.2">
      <c r="A42" s="97"/>
      <c r="B42" s="83"/>
      <c r="C42" s="961"/>
      <c r="D42" s="962"/>
      <c r="E42" s="963"/>
      <c r="F42" s="85"/>
      <c r="G42" s="961"/>
      <c r="H42" s="962"/>
      <c r="I42" s="963"/>
      <c r="J42" s="978"/>
      <c r="K42" s="978"/>
      <c r="L42" s="978"/>
      <c r="M42" s="97"/>
      <c r="N42" s="97"/>
      <c r="O42" s="97"/>
      <c r="P42" s="97"/>
      <c r="Q42" s="83"/>
      <c r="R42" s="83"/>
      <c r="S42" s="99"/>
      <c r="T42" s="81" t="e">
        <f>VLOOKUP(Q42,[16]Listas!$D$6:$E$10,2,0)</f>
        <v>#N/A</v>
      </c>
      <c r="U42" s="81" t="e">
        <f>HLOOKUP(R42,[16]Listas!$F$4:$J$5,2,0)</f>
        <v>#N/A</v>
      </c>
      <c r="V42" s="84" t="e">
        <f>INDEX([16]Listas!$F$6:$J$10,MATCH(Q42,[16]Listas!$D$6:$D$10,0),MATCH(R42,[16]Listas!$F$4:$J$4,0))</f>
        <v>#N/A</v>
      </c>
      <c r="W42" s="99"/>
      <c r="X42" s="961"/>
      <c r="Y42" s="962"/>
      <c r="Z42" s="963"/>
      <c r="AA42" s="85"/>
      <c r="AB42" s="112"/>
      <c r="AC42" s="97"/>
      <c r="AD42" s="85"/>
      <c r="AE42" s="99"/>
      <c r="AF42" s="81">
        <f t="shared" si="4"/>
        <v>0</v>
      </c>
      <c r="AG42" s="100" t="e">
        <f t="shared" si="5"/>
        <v>#N/A</v>
      </c>
      <c r="AH42" s="84" t="e">
        <f>IF(AG42&lt;=1,"Remota",VLOOKUP(AG42,[16]Listas!$C$6:$D$10,2,0))</f>
        <v>#N/A</v>
      </c>
      <c r="AI42" s="100" t="e">
        <f t="shared" si="6"/>
        <v>#N/A</v>
      </c>
      <c r="AJ42" s="84" t="e">
        <f>IF(AI42&lt;=1,"Insignificante",HLOOKUP(AI42,[16]Listas!$F$3:$J$4,2,0))</f>
        <v>#N/A</v>
      </c>
      <c r="AK42" s="82" t="e">
        <f t="shared" si="7"/>
        <v>#N/A</v>
      </c>
      <c r="AL42" s="84" t="e">
        <f>INDEX([16]Listas!$F$6:$J$10,MATCH(AH42,[16]Listas!$D$6:$D$10,0),MATCH(AJ42,[16]Listas!$F$4:$J$4,0))</f>
        <v>#N/A</v>
      </c>
    </row>
    <row r="43" spans="1:38" s="127" customFormat="1" ht="78" hidden="1" customHeight="1" x14ac:dyDescent="0.2">
      <c r="A43" s="97"/>
      <c r="B43" s="83"/>
      <c r="C43" s="961"/>
      <c r="D43" s="962"/>
      <c r="E43" s="963"/>
      <c r="F43" s="85"/>
      <c r="G43" s="961"/>
      <c r="H43" s="962"/>
      <c r="I43" s="963"/>
      <c r="J43" s="978"/>
      <c r="K43" s="978"/>
      <c r="L43" s="978"/>
      <c r="M43" s="97"/>
      <c r="N43" s="97"/>
      <c r="O43" s="97"/>
      <c r="P43" s="97"/>
      <c r="Q43" s="83"/>
      <c r="R43" s="83"/>
      <c r="S43" s="99"/>
      <c r="T43" s="81" t="e">
        <f>VLOOKUP(Q43,[16]Listas!$D$6:$E$10,2,0)</f>
        <v>#N/A</v>
      </c>
      <c r="U43" s="81" t="e">
        <f>HLOOKUP(R43,[16]Listas!$F$4:$J$5,2,0)</f>
        <v>#N/A</v>
      </c>
      <c r="V43" s="84" t="e">
        <f>INDEX([16]Listas!$F$6:$J$10,MATCH(Q43,[16]Listas!$D$6:$D$10,0),MATCH(R43,[16]Listas!$F$4:$J$4,0))</f>
        <v>#N/A</v>
      </c>
      <c r="W43" s="99"/>
      <c r="X43" s="961"/>
      <c r="Y43" s="962"/>
      <c r="Z43" s="963"/>
      <c r="AA43" s="85"/>
      <c r="AB43" s="112"/>
      <c r="AC43" s="97"/>
      <c r="AD43" s="85"/>
      <c r="AE43" s="99"/>
      <c r="AF43" s="81">
        <f t="shared" si="4"/>
        <v>0</v>
      </c>
      <c r="AG43" s="100" t="e">
        <f t="shared" si="5"/>
        <v>#N/A</v>
      </c>
      <c r="AH43" s="84" t="e">
        <f>IF(AG43&lt;=1,"Remota",VLOOKUP(AG43,[16]Listas!$C$6:$D$10,2,0))</f>
        <v>#N/A</v>
      </c>
      <c r="AI43" s="100" t="e">
        <f t="shared" si="6"/>
        <v>#N/A</v>
      </c>
      <c r="AJ43" s="84" t="e">
        <f>IF(AI43&lt;=1,"Insignificante",HLOOKUP(AI43,[16]Listas!$F$3:$J$4,2,0))</f>
        <v>#N/A</v>
      </c>
      <c r="AK43" s="82" t="e">
        <f t="shared" si="7"/>
        <v>#N/A</v>
      </c>
      <c r="AL43" s="84" t="e">
        <f>INDEX([16]Listas!$F$6:$J$10,MATCH(AH43,[16]Listas!$D$6:$D$10,0),MATCH(AJ43,[16]Listas!$F$4:$J$4,0))</f>
        <v>#N/A</v>
      </c>
    </row>
    <row r="44" spans="1:38" s="127" customFormat="1" ht="78" hidden="1" customHeight="1" x14ac:dyDescent="0.2">
      <c r="A44" s="97"/>
      <c r="B44" s="83"/>
      <c r="C44" s="961"/>
      <c r="D44" s="962"/>
      <c r="E44" s="963"/>
      <c r="F44" s="85"/>
      <c r="G44" s="961"/>
      <c r="H44" s="962"/>
      <c r="I44" s="963"/>
      <c r="J44" s="978"/>
      <c r="K44" s="978"/>
      <c r="L44" s="978"/>
      <c r="M44" s="97"/>
      <c r="N44" s="97"/>
      <c r="O44" s="97"/>
      <c r="P44" s="97"/>
      <c r="Q44" s="83"/>
      <c r="R44" s="83"/>
      <c r="S44" s="99"/>
      <c r="T44" s="81" t="e">
        <f>VLOOKUP(Q44,[16]Listas!$D$6:$E$10,2,0)</f>
        <v>#N/A</v>
      </c>
      <c r="U44" s="81" t="e">
        <f>HLOOKUP(R44,[16]Listas!$F$4:$J$5,2,0)</f>
        <v>#N/A</v>
      </c>
      <c r="V44" s="84" t="e">
        <f>INDEX([16]Listas!$F$6:$J$10,MATCH(Q44,[16]Listas!$D$6:$D$10,0),MATCH(R44,[16]Listas!$F$4:$J$4,0))</f>
        <v>#N/A</v>
      </c>
      <c r="W44" s="99"/>
      <c r="X44" s="961"/>
      <c r="Y44" s="962"/>
      <c r="Z44" s="963"/>
      <c r="AA44" s="85"/>
      <c r="AB44" s="112"/>
      <c r="AC44" s="97"/>
      <c r="AD44" s="85"/>
      <c r="AE44" s="99"/>
      <c r="AF44" s="81">
        <f t="shared" si="4"/>
        <v>0</v>
      </c>
      <c r="AG44" s="100" t="e">
        <f t="shared" si="5"/>
        <v>#N/A</v>
      </c>
      <c r="AH44" s="84" t="e">
        <f>IF(AG44&lt;=1,"Remota",VLOOKUP(AG44,[16]Listas!$C$6:$D$10,2,0))</f>
        <v>#N/A</v>
      </c>
      <c r="AI44" s="100" t="e">
        <f t="shared" si="6"/>
        <v>#N/A</v>
      </c>
      <c r="AJ44" s="84" t="e">
        <f>IF(AI44&lt;=1,"Insignificante",HLOOKUP(AI44,[16]Listas!$F$3:$J$4,2,0))</f>
        <v>#N/A</v>
      </c>
      <c r="AK44" s="82" t="e">
        <f t="shared" si="7"/>
        <v>#N/A</v>
      </c>
      <c r="AL44" s="84" t="e">
        <f>INDEX([16]Listas!$F$6:$J$10,MATCH(AH44,[16]Listas!$D$6:$D$10,0),MATCH(AJ44,[16]Listas!$F$4:$J$4,0))</f>
        <v>#N/A</v>
      </c>
    </row>
    <row r="45" spans="1:38" s="127" customFormat="1" ht="78" hidden="1" customHeight="1" x14ac:dyDescent="0.2">
      <c r="A45" s="97"/>
      <c r="B45" s="83"/>
      <c r="C45" s="961"/>
      <c r="D45" s="962"/>
      <c r="E45" s="963"/>
      <c r="F45" s="85"/>
      <c r="G45" s="961"/>
      <c r="H45" s="962"/>
      <c r="I45" s="963"/>
      <c r="J45" s="978"/>
      <c r="K45" s="978"/>
      <c r="L45" s="978"/>
      <c r="M45" s="97"/>
      <c r="N45" s="97"/>
      <c r="O45" s="97"/>
      <c r="P45" s="97"/>
      <c r="Q45" s="83"/>
      <c r="R45" s="83"/>
      <c r="S45" s="99"/>
      <c r="T45" s="81" t="e">
        <f>VLOOKUP(Q45,[16]Listas!$D$6:$E$10,2,0)</f>
        <v>#N/A</v>
      </c>
      <c r="U45" s="81" t="e">
        <f>HLOOKUP(R45,[16]Listas!$F$4:$J$5,2,0)</f>
        <v>#N/A</v>
      </c>
      <c r="V45" s="84" t="e">
        <f>INDEX([16]Listas!$F$6:$J$10,MATCH(Q45,[16]Listas!$D$6:$D$10,0),MATCH(R45,[16]Listas!$F$4:$J$4,0))</f>
        <v>#N/A</v>
      </c>
      <c r="W45" s="99"/>
      <c r="X45" s="961"/>
      <c r="Y45" s="962"/>
      <c r="Z45" s="963"/>
      <c r="AA45" s="85"/>
      <c r="AB45" s="112"/>
      <c r="AC45" s="97"/>
      <c r="AD45" s="85"/>
      <c r="AE45" s="99"/>
      <c r="AF45" s="81">
        <f t="shared" si="4"/>
        <v>0</v>
      </c>
      <c r="AG45" s="100" t="e">
        <f t="shared" si="5"/>
        <v>#N/A</v>
      </c>
      <c r="AH45" s="84" t="e">
        <f>IF(AG45&lt;=1,"Remota",VLOOKUP(AG45,[16]Listas!$C$6:$D$10,2,0))</f>
        <v>#N/A</v>
      </c>
      <c r="AI45" s="100" t="e">
        <f t="shared" si="6"/>
        <v>#N/A</v>
      </c>
      <c r="AJ45" s="84" t="e">
        <f>IF(AI45&lt;=1,"Insignificante",HLOOKUP(AI45,[16]Listas!$F$3:$J$4,2,0))</f>
        <v>#N/A</v>
      </c>
      <c r="AK45" s="82" t="e">
        <f t="shared" si="7"/>
        <v>#N/A</v>
      </c>
      <c r="AL45" s="84" t="e">
        <f>INDEX([16]Listas!$F$6:$J$10,MATCH(AH45,[16]Listas!$D$6:$D$10,0),MATCH(AJ45,[16]Listas!$F$4:$J$4,0))</f>
        <v>#N/A</v>
      </c>
    </row>
    <row r="46" spans="1:38" s="127" customFormat="1" ht="78" hidden="1" customHeight="1" x14ac:dyDescent="0.2">
      <c r="A46" s="97"/>
      <c r="B46" s="83"/>
      <c r="C46" s="961"/>
      <c r="D46" s="962"/>
      <c r="E46" s="963"/>
      <c r="F46" s="85"/>
      <c r="G46" s="961"/>
      <c r="H46" s="962"/>
      <c r="I46" s="963"/>
      <c r="J46" s="978"/>
      <c r="K46" s="978"/>
      <c r="L46" s="978"/>
      <c r="M46" s="97"/>
      <c r="N46" s="97"/>
      <c r="O46" s="97"/>
      <c r="P46" s="97"/>
      <c r="Q46" s="83"/>
      <c r="R46" s="83"/>
      <c r="S46" s="99"/>
      <c r="T46" s="81" t="e">
        <f>VLOOKUP(Q46,[16]Listas!$D$6:$E$10,2,0)</f>
        <v>#N/A</v>
      </c>
      <c r="U46" s="81" t="e">
        <f>HLOOKUP(R46,[16]Listas!$F$4:$J$5,2,0)</f>
        <v>#N/A</v>
      </c>
      <c r="V46" s="84" t="e">
        <f>INDEX([16]Listas!$F$6:$J$10,MATCH(Q46,[16]Listas!$D$6:$D$10,0),MATCH(R46,[16]Listas!$F$4:$J$4,0))</f>
        <v>#N/A</v>
      </c>
      <c r="W46" s="99"/>
      <c r="X46" s="961"/>
      <c r="Y46" s="962"/>
      <c r="Z46" s="963"/>
      <c r="AA46" s="85"/>
      <c r="AB46" s="112"/>
      <c r="AC46" s="97"/>
      <c r="AD46" s="85"/>
      <c r="AE46" s="99"/>
      <c r="AF46" s="81">
        <f t="shared" si="4"/>
        <v>0</v>
      </c>
      <c r="AG46" s="100" t="e">
        <f t="shared" si="5"/>
        <v>#N/A</v>
      </c>
      <c r="AH46" s="84" t="e">
        <f>IF(AG46&lt;=1,"Remota",VLOOKUP(AG46,[16]Listas!$C$6:$D$10,2,0))</f>
        <v>#N/A</v>
      </c>
      <c r="AI46" s="100" t="e">
        <f t="shared" si="6"/>
        <v>#N/A</v>
      </c>
      <c r="AJ46" s="84" t="e">
        <f>IF(AI46&lt;=1,"Insignificante",HLOOKUP(AI46,[16]Listas!$F$3:$J$4,2,0))</f>
        <v>#N/A</v>
      </c>
      <c r="AK46" s="82" t="e">
        <f t="shared" si="7"/>
        <v>#N/A</v>
      </c>
      <c r="AL46" s="84" t="e">
        <f>INDEX([16]Listas!$F$6:$J$10,MATCH(AH46,[16]Listas!$D$6:$D$10,0),MATCH(AJ46,[16]Listas!$F$4:$J$4,0))</f>
        <v>#N/A</v>
      </c>
    </row>
    <row r="47" spans="1:38" s="127" customFormat="1" ht="78" hidden="1" customHeight="1" x14ac:dyDescent="0.2">
      <c r="A47" s="97"/>
      <c r="B47" s="83"/>
      <c r="C47" s="961"/>
      <c r="D47" s="962"/>
      <c r="E47" s="963"/>
      <c r="F47" s="85"/>
      <c r="G47" s="961"/>
      <c r="H47" s="962"/>
      <c r="I47" s="963"/>
      <c r="J47" s="978"/>
      <c r="K47" s="978"/>
      <c r="L47" s="978"/>
      <c r="M47" s="97"/>
      <c r="N47" s="97"/>
      <c r="O47" s="97"/>
      <c r="P47" s="97"/>
      <c r="Q47" s="83"/>
      <c r="R47" s="83"/>
      <c r="S47" s="99"/>
      <c r="T47" s="81" t="e">
        <f>VLOOKUP(Q47,[16]Listas!$D$6:$E$10,2,0)</f>
        <v>#N/A</v>
      </c>
      <c r="U47" s="81" t="e">
        <f>HLOOKUP(R47,[16]Listas!$F$4:$J$5,2,0)</f>
        <v>#N/A</v>
      </c>
      <c r="V47" s="84" t="e">
        <f>INDEX([16]Listas!$F$6:$J$10,MATCH(Q47,[16]Listas!$D$6:$D$10,0),MATCH(R47,[16]Listas!$F$4:$J$4,0))</f>
        <v>#N/A</v>
      </c>
      <c r="W47" s="99"/>
      <c r="X47" s="961"/>
      <c r="Y47" s="962"/>
      <c r="Z47" s="963"/>
      <c r="AA47" s="85"/>
      <c r="AB47" s="112"/>
      <c r="AC47" s="97"/>
      <c r="AD47" s="85"/>
      <c r="AE47" s="99"/>
      <c r="AF47" s="81">
        <f t="shared" si="4"/>
        <v>0</v>
      </c>
      <c r="AG47" s="100" t="e">
        <f t="shared" si="5"/>
        <v>#N/A</v>
      </c>
      <c r="AH47" s="84" t="e">
        <f>IF(AG47&lt;=1,"Remota",VLOOKUP(AG47,[16]Listas!$C$6:$D$10,2,0))</f>
        <v>#N/A</v>
      </c>
      <c r="AI47" s="100" t="e">
        <f t="shared" si="6"/>
        <v>#N/A</v>
      </c>
      <c r="AJ47" s="84" t="e">
        <f>IF(AI47&lt;=1,"Insignificante",HLOOKUP(AI47,[16]Listas!$F$3:$J$4,2,0))</f>
        <v>#N/A</v>
      </c>
      <c r="AK47" s="82" t="e">
        <f t="shared" si="7"/>
        <v>#N/A</v>
      </c>
      <c r="AL47" s="84" t="e">
        <f>INDEX([16]Listas!$F$6:$J$10,MATCH(AH47,[16]Listas!$D$6:$D$10,0),MATCH(AJ47,[16]Listas!$F$4:$J$4,0))</f>
        <v>#N/A</v>
      </c>
    </row>
    <row r="48" spans="1:38" s="127" customFormat="1" ht="78" hidden="1" customHeight="1" x14ac:dyDescent="0.2">
      <c r="A48" s="97"/>
      <c r="B48" s="83"/>
      <c r="C48" s="961"/>
      <c r="D48" s="962"/>
      <c r="E48" s="963"/>
      <c r="F48" s="85"/>
      <c r="G48" s="961"/>
      <c r="H48" s="962"/>
      <c r="I48" s="963"/>
      <c r="J48" s="978"/>
      <c r="K48" s="978"/>
      <c r="L48" s="978"/>
      <c r="M48" s="97"/>
      <c r="N48" s="97"/>
      <c r="O48" s="97"/>
      <c r="P48" s="97"/>
      <c r="Q48" s="83"/>
      <c r="R48" s="83"/>
      <c r="S48" s="99"/>
      <c r="T48" s="81" t="e">
        <f>VLOOKUP(Q48,[16]Listas!$D$6:$E$10,2,0)</f>
        <v>#N/A</v>
      </c>
      <c r="U48" s="81" t="e">
        <f>HLOOKUP(R48,[16]Listas!$F$4:$J$5,2,0)</f>
        <v>#N/A</v>
      </c>
      <c r="V48" s="84" t="e">
        <f>INDEX([16]Listas!$F$6:$J$10,MATCH(Q48,[16]Listas!$D$6:$D$10,0),MATCH(R48,[16]Listas!$F$4:$J$4,0))</f>
        <v>#N/A</v>
      </c>
      <c r="W48" s="99"/>
      <c r="X48" s="961"/>
      <c r="Y48" s="962"/>
      <c r="Z48" s="963"/>
      <c r="AA48" s="85"/>
      <c r="AB48" s="112"/>
      <c r="AC48" s="97"/>
      <c r="AD48" s="85"/>
      <c r="AE48" s="99"/>
      <c r="AF48" s="81">
        <f t="shared" si="4"/>
        <v>0</v>
      </c>
      <c r="AG48" s="100" t="e">
        <f t="shared" si="5"/>
        <v>#N/A</v>
      </c>
      <c r="AH48" s="84" t="e">
        <f>IF(AG48&lt;=1,"Remota",VLOOKUP(AG48,[16]Listas!$C$6:$D$10,2,0))</f>
        <v>#N/A</v>
      </c>
      <c r="AI48" s="100" t="e">
        <f t="shared" si="6"/>
        <v>#N/A</v>
      </c>
      <c r="AJ48" s="84" t="e">
        <f>IF(AI48&lt;=1,"Insignificante",HLOOKUP(AI48,[16]Listas!$F$3:$J$4,2,0))</f>
        <v>#N/A</v>
      </c>
      <c r="AK48" s="82" t="e">
        <f t="shared" si="7"/>
        <v>#N/A</v>
      </c>
      <c r="AL48" s="84" t="e">
        <f>INDEX([16]Listas!$F$6:$J$10,MATCH(AH48,[16]Listas!$D$6:$D$10,0),MATCH(AJ48,[16]Listas!$F$4:$J$4,0))</f>
        <v>#N/A</v>
      </c>
    </row>
    <row r="49" spans="1:38" s="127" customFormat="1" ht="78" hidden="1" customHeight="1" x14ac:dyDescent="0.2">
      <c r="A49" s="97"/>
      <c r="B49" s="83"/>
      <c r="C49" s="961"/>
      <c r="D49" s="962"/>
      <c r="E49" s="963"/>
      <c r="F49" s="85"/>
      <c r="G49" s="961"/>
      <c r="H49" s="962"/>
      <c r="I49" s="963"/>
      <c r="J49" s="978"/>
      <c r="K49" s="978"/>
      <c r="L49" s="978"/>
      <c r="M49" s="97"/>
      <c r="N49" s="97"/>
      <c r="O49" s="97"/>
      <c r="P49" s="97"/>
      <c r="Q49" s="83"/>
      <c r="R49" s="83"/>
      <c r="S49" s="99"/>
      <c r="T49" s="81" t="e">
        <f>VLOOKUP(Q49,[16]Listas!$D$6:$E$10,2,0)</f>
        <v>#N/A</v>
      </c>
      <c r="U49" s="81" t="e">
        <f>HLOOKUP(R49,[16]Listas!$F$4:$J$5,2,0)</f>
        <v>#N/A</v>
      </c>
      <c r="V49" s="84" t="e">
        <f>INDEX([16]Listas!$F$6:$J$10,MATCH(Q49,[16]Listas!$D$6:$D$10,0),MATCH(R49,[16]Listas!$F$4:$J$4,0))</f>
        <v>#N/A</v>
      </c>
      <c r="W49" s="99"/>
      <c r="X49" s="961"/>
      <c r="Y49" s="962"/>
      <c r="Z49" s="963"/>
      <c r="AA49" s="85"/>
      <c r="AB49" s="112"/>
      <c r="AC49" s="97"/>
      <c r="AD49" s="85"/>
      <c r="AE49" s="99"/>
      <c r="AF49" s="81">
        <f t="shared" si="4"/>
        <v>0</v>
      </c>
      <c r="AG49" s="100" t="e">
        <f t="shared" si="5"/>
        <v>#N/A</v>
      </c>
      <c r="AH49" s="84" t="e">
        <f>IF(AG49&lt;=1,"Remota",VLOOKUP(AG49,[16]Listas!$C$6:$D$10,2,0))</f>
        <v>#N/A</v>
      </c>
      <c r="AI49" s="100" t="e">
        <f t="shared" si="6"/>
        <v>#N/A</v>
      </c>
      <c r="AJ49" s="84" t="e">
        <f>IF(AI49&lt;=1,"Insignificante",HLOOKUP(AI49,[16]Listas!$F$3:$J$4,2,0))</f>
        <v>#N/A</v>
      </c>
      <c r="AK49" s="82" t="e">
        <f t="shared" si="7"/>
        <v>#N/A</v>
      </c>
      <c r="AL49" s="84" t="e">
        <f>INDEX([16]Listas!$F$6:$J$10,MATCH(AH49,[16]Listas!$D$6:$D$10,0),MATCH(AJ49,[16]Listas!$F$4:$J$4,0))</f>
        <v>#N/A</v>
      </c>
    </row>
    <row r="50" spans="1:38" s="127" customFormat="1" ht="78" hidden="1" customHeight="1" x14ac:dyDescent="0.2">
      <c r="A50" s="97"/>
      <c r="B50" s="83"/>
      <c r="C50" s="961"/>
      <c r="D50" s="962"/>
      <c r="E50" s="963"/>
      <c r="F50" s="85"/>
      <c r="G50" s="961"/>
      <c r="H50" s="962"/>
      <c r="I50" s="963"/>
      <c r="J50" s="978"/>
      <c r="K50" s="978"/>
      <c r="L50" s="978"/>
      <c r="M50" s="97"/>
      <c r="N50" s="97"/>
      <c r="O50" s="97"/>
      <c r="P50" s="97"/>
      <c r="Q50" s="83"/>
      <c r="R50" s="83"/>
      <c r="S50" s="99"/>
      <c r="T50" s="81" t="e">
        <f>VLOOKUP(Q50,[16]Listas!$D$6:$E$10,2,0)</f>
        <v>#N/A</v>
      </c>
      <c r="U50" s="81" t="e">
        <f>HLOOKUP(R50,[16]Listas!$F$4:$J$5,2,0)</f>
        <v>#N/A</v>
      </c>
      <c r="V50" s="84" t="e">
        <f>INDEX([16]Listas!$F$6:$J$10,MATCH(Q50,[16]Listas!$D$6:$D$10,0),MATCH(R50,[16]Listas!$F$4:$J$4,0))</f>
        <v>#N/A</v>
      </c>
      <c r="W50" s="99"/>
      <c r="X50" s="961"/>
      <c r="Y50" s="962"/>
      <c r="Z50" s="963"/>
      <c r="AA50" s="85"/>
      <c r="AB50" s="112"/>
      <c r="AC50" s="97"/>
      <c r="AD50" s="85"/>
      <c r="AE50" s="99"/>
      <c r="AF50" s="81">
        <f t="shared" si="4"/>
        <v>0</v>
      </c>
      <c r="AG50" s="100" t="e">
        <f t="shared" si="5"/>
        <v>#N/A</v>
      </c>
      <c r="AH50" s="84" t="e">
        <f>IF(AG50&lt;=1,"Remota",VLOOKUP(AG50,[16]Listas!$C$6:$D$10,2,0))</f>
        <v>#N/A</v>
      </c>
      <c r="AI50" s="100" t="e">
        <f t="shared" si="6"/>
        <v>#N/A</v>
      </c>
      <c r="AJ50" s="84" t="e">
        <f>IF(AI50&lt;=1,"Insignificante",HLOOKUP(AI50,[16]Listas!$F$3:$J$4,2,0))</f>
        <v>#N/A</v>
      </c>
      <c r="AK50" s="82" t="e">
        <f t="shared" si="7"/>
        <v>#N/A</v>
      </c>
      <c r="AL50" s="84" t="e">
        <f>INDEX([16]Listas!$F$6:$J$10,MATCH(AH50,[16]Listas!$D$6:$D$10,0),MATCH(AJ50,[16]Listas!$F$4:$J$4,0))</f>
        <v>#N/A</v>
      </c>
    </row>
    <row r="51" spans="1:38" s="127" customFormat="1" ht="78" hidden="1" customHeight="1" x14ac:dyDescent="0.2">
      <c r="A51" s="97"/>
      <c r="B51" s="83"/>
      <c r="C51" s="961"/>
      <c r="D51" s="962"/>
      <c r="E51" s="963"/>
      <c r="F51" s="85"/>
      <c r="G51" s="961"/>
      <c r="H51" s="962"/>
      <c r="I51" s="963"/>
      <c r="J51" s="978"/>
      <c r="K51" s="978"/>
      <c r="L51" s="978"/>
      <c r="M51" s="97"/>
      <c r="N51" s="97"/>
      <c r="O51" s="97"/>
      <c r="P51" s="97"/>
      <c r="Q51" s="83"/>
      <c r="R51" s="83"/>
      <c r="S51" s="99"/>
      <c r="T51" s="81" t="e">
        <f>VLOOKUP(Q51,[16]Listas!$D$6:$E$10,2,0)</f>
        <v>#N/A</v>
      </c>
      <c r="U51" s="81" t="e">
        <f>HLOOKUP(R51,[16]Listas!$F$4:$J$5,2,0)</f>
        <v>#N/A</v>
      </c>
      <c r="V51" s="84" t="e">
        <f>INDEX([16]Listas!$F$6:$J$10,MATCH(Q51,[16]Listas!$D$6:$D$10,0),MATCH(R51,[16]Listas!$F$4:$J$4,0))</f>
        <v>#N/A</v>
      </c>
      <c r="W51" s="99"/>
      <c r="X51" s="961"/>
      <c r="Y51" s="962"/>
      <c r="Z51" s="963"/>
      <c r="AA51" s="85"/>
      <c r="AB51" s="112"/>
      <c r="AC51" s="97"/>
      <c r="AD51" s="85"/>
      <c r="AE51" s="99"/>
      <c r="AF51" s="81">
        <f t="shared" si="4"/>
        <v>0</v>
      </c>
      <c r="AG51" s="100" t="e">
        <f t="shared" si="5"/>
        <v>#N/A</v>
      </c>
      <c r="AH51" s="84" t="e">
        <f>IF(AG51&lt;=1,"Remota",VLOOKUP(AG51,[16]Listas!$C$6:$D$10,2,0))</f>
        <v>#N/A</v>
      </c>
      <c r="AI51" s="100" t="e">
        <f t="shared" si="6"/>
        <v>#N/A</v>
      </c>
      <c r="AJ51" s="84" t="e">
        <f>IF(AI51&lt;=1,"Insignificante",HLOOKUP(AI51,[16]Listas!$F$3:$J$4,2,0))</f>
        <v>#N/A</v>
      </c>
      <c r="AK51" s="82" t="e">
        <f t="shared" si="7"/>
        <v>#N/A</v>
      </c>
      <c r="AL51" s="84" t="e">
        <f>INDEX([16]Listas!$F$6:$J$10,MATCH(AH51,[16]Listas!$D$6:$D$10,0),MATCH(AJ51,[16]Listas!$F$4:$J$4,0))</f>
        <v>#N/A</v>
      </c>
    </row>
    <row r="52" spans="1:38" s="127" customFormat="1" ht="124.5" hidden="1" customHeight="1" x14ac:dyDescent="0.2">
      <c r="A52" s="97"/>
      <c r="B52" s="83"/>
      <c r="C52" s="961"/>
      <c r="D52" s="962"/>
      <c r="E52" s="963"/>
      <c r="F52" s="85"/>
      <c r="G52" s="961"/>
      <c r="H52" s="962"/>
      <c r="I52" s="963"/>
      <c r="J52" s="978"/>
      <c r="K52" s="978"/>
      <c r="L52" s="978"/>
      <c r="M52" s="97"/>
      <c r="N52" s="97"/>
      <c r="O52" s="97"/>
      <c r="P52" s="97"/>
      <c r="Q52" s="83"/>
      <c r="R52" s="83"/>
      <c r="S52" s="99"/>
      <c r="T52" s="81" t="e">
        <f>VLOOKUP(Q52,[16]Listas!$D$6:$E$10,2,0)</f>
        <v>#N/A</v>
      </c>
      <c r="U52" s="81" t="e">
        <f>HLOOKUP(R52,[16]Listas!$F$4:$J$5,2,0)</f>
        <v>#N/A</v>
      </c>
      <c r="V52" s="84" t="e">
        <f>INDEX([16]Listas!$F$6:$J$10,MATCH(Q52,[16]Listas!$D$6:$D$10,0),MATCH(R52,[16]Listas!$F$4:$J$4,0))</f>
        <v>#N/A</v>
      </c>
      <c r="W52" s="99"/>
      <c r="X52" s="961"/>
      <c r="Y52" s="962"/>
      <c r="Z52" s="963"/>
      <c r="AA52" s="85"/>
      <c r="AB52" s="112"/>
      <c r="AC52" s="97"/>
      <c r="AD52" s="85"/>
      <c r="AE52" s="99"/>
      <c r="AF52" s="81">
        <f t="shared" si="4"/>
        <v>0</v>
      </c>
      <c r="AG52" s="100" t="e">
        <f t="shared" si="5"/>
        <v>#N/A</v>
      </c>
      <c r="AH52" s="84" t="e">
        <f>IF(AG52&lt;=1,"Remota",VLOOKUP(AG52,[16]Listas!$C$6:$D$10,2,0))</f>
        <v>#N/A</v>
      </c>
      <c r="AI52" s="100" t="e">
        <f t="shared" si="6"/>
        <v>#N/A</v>
      </c>
      <c r="AJ52" s="84" t="e">
        <f>IF(AI52&lt;=1,"Insignificante",HLOOKUP(AI52,[16]Listas!$F$3:$J$4,2,0))</f>
        <v>#N/A</v>
      </c>
      <c r="AK52" s="82" t="e">
        <f t="shared" si="7"/>
        <v>#N/A</v>
      </c>
      <c r="AL52" s="84" t="e">
        <f>INDEX([16]Listas!$F$6:$J$10,MATCH(AH52,[16]Listas!$D$6:$D$10,0),MATCH(AJ52,[16]Listas!$F$4:$J$4,0))</f>
        <v>#N/A</v>
      </c>
    </row>
    <row r="53" spans="1:38" s="127" customFormat="1" ht="124.5" hidden="1" customHeight="1" x14ac:dyDescent="0.2">
      <c r="A53" s="97"/>
      <c r="B53" s="83"/>
      <c r="C53" s="961"/>
      <c r="D53" s="962"/>
      <c r="E53" s="963"/>
      <c r="F53" s="85"/>
      <c r="G53" s="961"/>
      <c r="H53" s="962"/>
      <c r="I53" s="963"/>
      <c r="J53" s="978"/>
      <c r="K53" s="978"/>
      <c r="L53" s="978"/>
      <c r="M53" s="97"/>
      <c r="N53" s="97"/>
      <c r="O53" s="97"/>
      <c r="P53" s="97"/>
      <c r="Q53" s="83"/>
      <c r="R53" s="83"/>
      <c r="S53" s="99"/>
      <c r="T53" s="81" t="e">
        <f>VLOOKUP(Q53,[16]Listas!$D$6:$E$10,2,0)</f>
        <v>#N/A</v>
      </c>
      <c r="U53" s="81" t="e">
        <f>HLOOKUP(R53,[16]Listas!$F$4:$J$5,2,0)</f>
        <v>#N/A</v>
      </c>
      <c r="V53" s="84" t="e">
        <f>INDEX([16]Listas!$F$6:$J$10,MATCH(Q53,[16]Listas!$D$6:$D$10,0),MATCH(R53,[16]Listas!$F$4:$J$4,0))</f>
        <v>#N/A</v>
      </c>
      <c r="W53" s="99"/>
      <c r="X53" s="961"/>
      <c r="Y53" s="962"/>
      <c r="Z53" s="963"/>
      <c r="AA53" s="85"/>
      <c r="AB53" s="112"/>
      <c r="AC53" s="97"/>
      <c r="AD53" s="85"/>
      <c r="AE53" s="99"/>
      <c r="AF53" s="81">
        <f t="shared" si="4"/>
        <v>0</v>
      </c>
      <c r="AG53" s="100" t="e">
        <f t="shared" si="5"/>
        <v>#N/A</v>
      </c>
      <c r="AH53" s="84" t="e">
        <f>IF(AG53&lt;=1,"Remota",VLOOKUP(AG53,[16]Listas!$C$6:$D$10,2,0))</f>
        <v>#N/A</v>
      </c>
      <c r="AI53" s="100" t="e">
        <f t="shared" si="6"/>
        <v>#N/A</v>
      </c>
      <c r="AJ53" s="84" t="e">
        <f>IF(AI53&lt;=1,"Insignificante",HLOOKUP(AI53,[16]Listas!$F$3:$J$4,2,0))</f>
        <v>#N/A</v>
      </c>
      <c r="AK53" s="82" t="e">
        <f t="shared" si="7"/>
        <v>#N/A</v>
      </c>
      <c r="AL53" s="84" t="e">
        <f>INDEX([16]Listas!$F$6:$J$10,MATCH(AH53,[16]Listas!$D$6:$D$10,0),MATCH(AJ53,[16]Listas!$F$4:$J$4,0))</f>
        <v>#N/A</v>
      </c>
    </row>
    <row r="54" spans="1:38" s="127" customFormat="1" ht="124.5" hidden="1" customHeight="1" x14ac:dyDescent="0.2">
      <c r="A54" s="97"/>
      <c r="B54" s="83"/>
      <c r="C54" s="961"/>
      <c r="D54" s="962"/>
      <c r="E54" s="963"/>
      <c r="F54" s="85"/>
      <c r="G54" s="961"/>
      <c r="H54" s="962"/>
      <c r="I54" s="963"/>
      <c r="J54" s="978"/>
      <c r="K54" s="978"/>
      <c r="L54" s="978"/>
      <c r="M54" s="97"/>
      <c r="N54" s="97"/>
      <c r="O54" s="97"/>
      <c r="P54" s="97"/>
      <c r="Q54" s="83"/>
      <c r="R54" s="83"/>
      <c r="S54" s="99"/>
      <c r="T54" s="81" t="e">
        <f>VLOOKUP(Q54,[16]Listas!$D$6:$E$10,2,0)</f>
        <v>#N/A</v>
      </c>
      <c r="U54" s="81" t="e">
        <f>HLOOKUP(R54,[16]Listas!$F$4:$J$5,2,0)</f>
        <v>#N/A</v>
      </c>
      <c r="V54" s="84" t="e">
        <f>INDEX([16]Listas!$F$6:$J$10,MATCH(Q54,[16]Listas!$D$6:$D$10,0),MATCH(R54,[16]Listas!$F$4:$J$4,0))</f>
        <v>#N/A</v>
      </c>
      <c r="W54" s="99"/>
      <c r="X54" s="961"/>
      <c r="Y54" s="962"/>
      <c r="Z54" s="963"/>
      <c r="AA54" s="85"/>
      <c r="AB54" s="112"/>
      <c r="AC54" s="97"/>
      <c r="AD54" s="85"/>
      <c r="AE54" s="99"/>
      <c r="AF54" s="81">
        <f t="shared" si="4"/>
        <v>0</v>
      </c>
      <c r="AG54" s="100" t="e">
        <f t="shared" si="5"/>
        <v>#N/A</v>
      </c>
      <c r="AH54" s="84" t="e">
        <f>IF(AG54&lt;=1,"Remota",VLOOKUP(AG54,[16]Listas!$C$6:$D$10,2,0))</f>
        <v>#N/A</v>
      </c>
      <c r="AI54" s="100" t="e">
        <f t="shared" si="6"/>
        <v>#N/A</v>
      </c>
      <c r="AJ54" s="84" t="e">
        <f>IF(AI54&lt;=1,"Insignificante",HLOOKUP(AI54,[16]Listas!$F$3:$J$4,2,0))</f>
        <v>#N/A</v>
      </c>
      <c r="AK54" s="82" t="e">
        <f t="shared" si="7"/>
        <v>#N/A</v>
      </c>
      <c r="AL54" s="84" t="e">
        <f>INDEX([16]Listas!$F$6:$J$10,MATCH(AH54,[16]Listas!$D$6:$D$10,0),MATCH(AJ54,[16]Listas!$F$4:$J$4,0))</f>
        <v>#N/A</v>
      </c>
    </row>
    <row r="55" spans="1:38" s="127" customFormat="1" ht="78" hidden="1" customHeight="1" x14ac:dyDescent="0.2">
      <c r="A55" s="97"/>
      <c r="B55" s="83"/>
      <c r="C55" s="961"/>
      <c r="D55" s="962"/>
      <c r="E55" s="963"/>
      <c r="F55" s="85"/>
      <c r="G55" s="961"/>
      <c r="H55" s="962"/>
      <c r="I55" s="963"/>
      <c r="J55" s="978"/>
      <c r="K55" s="978"/>
      <c r="L55" s="978"/>
      <c r="M55" s="97"/>
      <c r="N55" s="97"/>
      <c r="O55" s="97"/>
      <c r="P55" s="97"/>
      <c r="Q55" s="83"/>
      <c r="R55" s="83"/>
      <c r="S55" s="99"/>
      <c r="T55" s="81" t="e">
        <f>VLOOKUP(Q55,[16]Listas!$D$6:$E$10,2,0)</f>
        <v>#N/A</v>
      </c>
      <c r="U55" s="81" t="e">
        <f>HLOOKUP(R55,[16]Listas!$F$4:$J$5,2,0)</f>
        <v>#N/A</v>
      </c>
      <c r="V55" s="84" t="e">
        <f>INDEX([16]Listas!$F$6:$J$10,MATCH(Q55,[16]Listas!$D$6:$D$10,0),MATCH(R55,[16]Listas!$F$4:$J$4,0))</f>
        <v>#N/A</v>
      </c>
      <c r="W55" s="99"/>
      <c r="X55" s="961"/>
      <c r="Y55" s="962"/>
      <c r="Z55" s="963"/>
      <c r="AA55" s="85"/>
      <c r="AB55" s="112"/>
      <c r="AC55" s="97"/>
      <c r="AD55" s="85"/>
      <c r="AE55" s="99"/>
      <c r="AF55" s="81">
        <f t="shared" si="4"/>
        <v>0</v>
      </c>
      <c r="AG55" s="100" t="e">
        <f t="shared" si="5"/>
        <v>#N/A</v>
      </c>
      <c r="AH55" s="84" t="e">
        <f>IF(AG55&lt;=1,"Remota",VLOOKUP(AG55,[16]Listas!$C$6:$D$10,2,0))</f>
        <v>#N/A</v>
      </c>
      <c r="AI55" s="100" t="e">
        <f t="shared" si="6"/>
        <v>#N/A</v>
      </c>
      <c r="AJ55" s="84" t="e">
        <f>IF(AI55&lt;=1,"Insignificante",HLOOKUP(AI55,[16]Listas!$F$3:$J$4,2,0))</f>
        <v>#N/A</v>
      </c>
      <c r="AK55" s="82" t="e">
        <f t="shared" si="7"/>
        <v>#N/A</v>
      </c>
      <c r="AL55" s="84" t="e">
        <f>INDEX([16]Listas!$F$6:$J$10,MATCH(AH55,[16]Listas!$D$6:$D$10,0),MATCH(AJ55,[16]Listas!$F$4:$J$4,0))</f>
        <v>#N/A</v>
      </c>
    </row>
    <row r="56" spans="1:38" s="127" customFormat="1" ht="78" hidden="1" customHeight="1" x14ac:dyDescent="0.2">
      <c r="A56" s="97"/>
      <c r="B56" s="83"/>
      <c r="C56" s="961"/>
      <c r="D56" s="962"/>
      <c r="E56" s="963"/>
      <c r="F56" s="85"/>
      <c r="G56" s="961"/>
      <c r="H56" s="962"/>
      <c r="I56" s="963"/>
      <c r="J56" s="978"/>
      <c r="K56" s="978"/>
      <c r="L56" s="978"/>
      <c r="M56" s="97"/>
      <c r="N56" s="97"/>
      <c r="O56" s="97"/>
      <c r="P56" s="97"/>
      <c r="Q56" s="83"/>
      <c r="R56" s="83"/>
      <c r="S56" s="99"/>
      <c r="T56" s="81" t="e">
        <f>VLOOKUP(Q56,[16]Listas!$D$6:$E$10,2,0)</f>
        <v>#N/A</v>
      </c>
      <c r="U56" s="81" t="e">
        <f>HLOOKUP(R56,[16]Listas!$F$4:$J$5,2,0)</f>
        <v>#N/A</v>
      </c>
      <c r="V56" s="84" t="e">
        <f>INDEX([16]Listas!$F$6:$J$10,MATCH(Q56,[16]Listas!$D$6:$D$10,0),MATCH(R56,[16]Listas!$F$4:$J$4,0))</f>
        <v>#N/A</v>
      </c>
      <c r="W56" s="99"/>
      <c r="X56" s="961"/>
      <c r="Y56" s="962"/>
      <c r="Z56" s="963"/>
      <c r="AA56" s="85"/>
      <c r="AB56" s="112"/>
      <c r="AC56" s="97"/>
      <c r="AD56" s="85"/>
      <c r="AE56" s="99"/>
      <c r="AF56" s="81">
        <f t="shared" si="4"/>
        <v>0</v>
      </c>
      <c r="AG56" s="100" t="e">
        <f t="shared" si="5"/>
        <v>#N/A</v>
      </c>
      <c r="AH56" s="84" t="e">
        <f>IF(AG56&lt;=1,"Remota",VLOOKUP(AG56,[16]Listas!$C$6:$D$10,2,0))</f>
        <v>#N/A</v>
      </c>
      <c r="AI56" s="100" t="e">
        <f t="shared" si="6"/>
        <v>#N/A</v>
      </c>
      <c r="AJ56" s="84" t="e">
        <f>IF(AI56&lt;=1,"Insignificante",HLOOKUP(AI56,[16]Listas!$F$3:$J$4,2,0))</f>
        <v>#N/A</v>
      </c>
      <c r="AK56" s="82" t="e">
        <f t="shared" si="7"/>
        <v>#N/A</v>
      </c>
      <c r="AL56" s="84" t="e">
        <f>INDEX([16]Listas!$F$6:$J$10,MATCH(AH56,[16]Listas!$D$6:$D$10,0),MATCH(AJ56,[16]Listas!$F$4:$J$4,0))</f>
        <v>#N/A</v>
      </c>
    </row>
    <row r="57" spans="1:38" s="127" customFormat="1" ht="78" hidden="1" customHeight="1" x14ac:dyDescent="0.2">
      <c r="A57" s="97"/>
      <c r="B57" s="83"/>
      <c r="C57" s="961"/>
      <c r="D57" s="962"/>
      <c r="E57" s="963"/>
      <c r="F57" s="85"/>
      <c r="G57" s="961"/>
      <c r="H57" s="962"/>
      <c r="I57" s="963"/>
      <c r="J57" s="978"/>
      <c r="K57" s="978"/>
      <c r="L57" s="978"/>
      <c r="M57" s="97"/>
      <c r="N57" s="97"/>
      <c r="O57" s="97"/>
      <c r="P57" s="97"/>
      <c r="Q57" s="83"/>
      <c r="R57" s="83"/>
      <c r="S57" s="99"/>
      <c r="T57" s="81" t="e">
        <f>VLOOKUP(Q57,[16]Listas!$D$6:$E$10,2,0)</f>
        <v>#N/A</v>
      </c>
      <c r="U57" s="81" t="e">
        <f>HLOOKUP(R57,[16]Listas!$F$4:$J$5,2,0)</f>
        <v>#N/A</v>
      </c>
      <c r="V57" s="84" t="e">
        <f>INDEX([16]Listas!$F$6:$J$10,MATCH(Q57,[16]Listas!$D$6:$D$10,0),MATCH(R57,[16]Listas!$F$4:$J$4,0))</f>
        <v>#N/A</v>
      </c>
      <c r="W57" s="99"/>
      <c r="X57" s="961"/>
      <c r="Y57" s="962"/>
      <c r="Z57" s="963"/>
      <c r="AA57" s="85"/>
      <c r="AB57" s="112"/>
      <c r="AC57" s="97"/>
      <c r="AD57" s="85"/>
      <c r="AE57" s="99"/>
      <c r="AF57" s="81">
        <f t="shared" si="4"/>
        <v>0</v>
      </c>
      <c r="AG57" s="100" t="e">
        <f t="shared" si="5"/>
        <v>#N/A</v>
      </c>
      <c r="AH57" s="84" t="e">
        <f>IF(AG57&lt;=1,"Remota",VLOOKUP(AG57,[16]Listas!$C$6:$D$10,2,0))</f>
        <v>#N/A</v>
      </c>
      <c r="AI57" s="100" t="e">
        <f t="shared" si="6"/>
        <v>#N/A</v>
      </c>
      <c r="AJ57" s="84" t="e">
        <f>IF(AI57&lt;=1,"Insignificante",HLOOKUP(AI57,[16]Listas!$F$3:$J$4,2,0))</f>
        <v>#N/A</v>
      </c>
      <c r="AK57" s="82" t="e">
        <f t="shared" si="7"/>
        <v>#N/A</v>
      </c>
      <c r="AL57" s="84" t="e">
        <f>INDEX([16]Listas!$F$6:$J$10,MATCH(AH57,[16]Listas!$D$6:$D$10,0),MATCH(AJ57,[16]Listas!$F$4:$J$4,0))</f>
        <v>#N/A</v>
      </c>
    </row>
    <row r="58" spans="1:38" s="127" customFormat="1" ht="78" hidden="1" customHeight="1" x14ac:dyDescent="0.2">
      <c r="A58" s="97"/>
      <c r="B58" s="83"/>
      <c r="C58" s="961"/>
      <c r="D58" s="962"/>
      <c r="E58" s="963"/>
      <c r="F58" s="85"/>
      <c r="G58" s="961"/>
      <c r="H58" s="962"/>
      <c r="I58" s="963"/>
      <c r="J58" s="978"/>
      <c r="K58" s="978"/>
      <c r="L58" s="978"/>
      <c r="M58" s="97"/>
      <c r="N58" s="97"/>
      <c r="O58" s="97"/>
      <c r="P58" s="97"/>
      <c r="Q58" s="83"/>
      <c r="R58" s="83"/>
      <c r="S58" s="99"/>
      <c r="T58" s="81" t="e">
        <f>VLOOKUP(Q58,[16]Listas!$D$6:$E$10,2,0)</f>
        <v>#N/A</v>
      </c>
      <c r="U58" s="81" t="e">
        <f>HLOOKUP(R58,[16]Listas!$F$4:$J$5,2,0)</f>
        <v>#N/A</v>
      </c>
      <c r="V58" s="84" t="e">
        <f>INDEX([16]Listas!$F$6:$J$10,MATCH(Q58,[16]Listas!$D$6:$D$10,0),MATCH(R58,[16]Listas!$F$4:$J$4,0))</f>
        <v>#N/A</v>
      </c>
      <c r="W58" s="99"/>
      <c r="X58" s="961"/>
      <c r="Y58" s="962"/>
      <c r="Z58" s="963"/>
      <c r="AA58" s="85"/>
      <c r="AB58" s="112"/>
      <c r="AC58" s="97"/>
      <c r="AD58" s="85"/>
      <c r="AE58" s="99"/>
      <c r="AF58" s="81">
        <f t="shared" si="4"/>
        <v>0</v>
      </c>
      <c r="AG58" s="100" t="e">
        <f t="shared" si="5"/>
        <v>#N/A</v>
      </c>
      <c r="AH58" s="84" t="e">
        <f>IF(AG58&lt;=1,"Remota",VLOOKUP(AG58,[16]Listas!$C$6:$D$10,2,0))</f>
        <v>#N/A</v>
      </c>
      <c r="AI58" s="100" t="e">
        <f t="shared" si="6"/>
        <v>#N/A</v>
      </c>
      <c r="AJ58" s="84" t="e">
        <f>IF(AI58&lt;=1,"Insignificante",HLOOKUP(AI58,[16]Listas!$F$3:$J$4,2,0))</f>
        <v>#N/A</v>
      </c>
      <c r="AK58" s="82" t="e">
        <f t="shared" si="7"/>
        <v>#N/A</v>
      </c>
      <c r="AL58" s="84" t="e">
        <f>INDEX([16]Listas!$F$6:$J$10,MATCH(AH58,[16]Listas!$D$6:$D$10,0),MATCH(AJ58,[16]Listas!$F$4:$J$4,0))</f>
        <v>#N/A</v>
      </c>
    </row>
    <row r="59" spans="1:38" s="127" customFormat="1" ht="78" hidden="1" customHeight="1" x14ac:dyDescent="0.2">
      <c r="A59" s="97"/>
      <c r="B59" s="83"/>
      <c r="C59" s="961"/>
      <c r="D59" s="962"/>
      <c r="E59" s="963"/>
      <c r="F59" s="85"/>
      <c r="G59" s="961"/>
      <c r="H59" s="962"/>
      <c r="I59" s="963"/>
      <c r="J59" s="978"/>
      <c r="K59" s="978"/>
      <c r="L59" s="978"/>
      <c r="M59" s="97"/>
      <c r="N59" s="97"/>
      <c r="O59" s="97"/>
      <c r="P59" s="97"/>
      <c r="Q59" s="83"/>
      <c r="R59" s="83"/>
      <c r="S59" s="99"/>
      <c r="T59" s="81" t="e">
        <f>VLOOKUP(Q59,[16]Listas!$D$6:$E$10,2,0)</f>
        <v>#N/A</v>
      </c>
      <c r="U59" s="81" t="e">
        <f>HLOOKUP(R59,[16]Listas!$F$4:$J$5,2,0)</f>
        <v>#N/A</v>
      </c>
      <c r="V59" s="84" t="e">
        <f>INDEX([16]Listas!$F$6:$J$10,MATCH(Q59,[16]Listas!$D$6:$D$10,0),MATCH(R59,[16]Listas!$F$4:$J$4,0))</f>
        <v>#N/A</v>
      </c>
      <c r="W59" s="99"/>
      <c r="X59" s="961"/>
      <c r="Y59" s="962"/>
      <c r="Z59" s="963"/>
      <c r="AA59" s="85"/>
      <c r="AB59" s="112"/>
      <c r="AC59" s="97"/>
      <c r="AD59" s="85"/>
      <c r="AE59" s="99"/>
      <c r="AF59" s="81">
        <f t="shared" si="4"/>
        <v>0</v>
      </c>
      <c r="AG59" s="100" t="e">
        <f t="shared" si="5"/>
        <v>#N/A</v>
      </c>
      <c r="AH59" s="84" t="e">
        <f>IF(AG59&lt;=1,"Remota",VLOOKUP(AG59,[16]Listas!$C$6:$D$10,2,0))</f>
        <v>#N/A</v>
      </c>
      <c r="AI59" s="100" t="e">
        <f t="shared" si="6"/>
        <v>#N/A</v>
      </c>
      <c r="AJ59" s="84" t="e">
        <f>IF(AI59&lt;=1,"Insignificante",HLOOKUP(AI59,[16]Listas!$F$3:$J$4,2,0))</f>
        <v>#N/A</v>
      </c>
      <c r="AK59" s="82" t="e">
        <f t="shared" si="7"/>
        <v>#N/A</v>
      </c>
      <c r="AL59" s="84" t="e">
        <f>INDEX([16]Listas!$F$6:$J$10,MATCH(AH59,[16]Listas!$D$6:$D$10,0),MATCH(AJ59,[16]Listas!$F$4:$J$4,0))</f>
        <v>#N/A</v>
      </c>
    </row>
    <row r="60" spans="1:38" s="127" customFormat="1" ht="78" hidden="1" customHeight="1" x14ac:dyDescent="0.2">
      <c r="A60" s="97"/>
      <c r="B60" s="83"/>
      <c r="C60" s="961"/>
      <c r="D60" s="962"/>
      <c r="E60" s="963"/>
      <c r="F60" s="85"/>
      <c r="G60" s="961"/>
      <c r="H60" s="962"/>
      <c r="I60" s="963"/>
      <c r="J60" s="978"/>
      <c r="K60" s="978"/>
      <c r="L60" s="978"/>
      <c r="M60" s="97"/>
      <c r="N60" s="97"/>
      <c r="O60" s="97"/>
      <c r="P60" s="97"/>
      <c r="Q60" s="83"/>
      <c r="R60" s="83"/>
      <c r="S60" s="99"/>
      <c r="T60" s="81" t="e">
        <f>VLOOKUP(Q60,[16]Listas!$D$6:$E$10,2,0)</f>
        <v>#N/A</v>
      </c>
      <c r="U60" s="81" t="e">
        <f>HLOOKUP(R60,[16]Listas!$F$4:$J$5,2,0)</f>
        <v>#N/A</v>
      </c>
      <c r="V60" s="84" t="e">
        <f>INDEX([16]Listas!$F$6:$J$10,MATCH(Q60,[16]Listas!$D$6:$D$10,0),MATCH(R60,[16]Listas!$F$4:$J$4,0))</f>
        <v>#N/A</v>
      </c>
      <c r="W60" s="99"/>
      <c r="X60" s="961"/>
      <c r="Y60" s="962"/>
      <c r="Z60" s="963"/>
      <c r="AA60" s="85"/>
      <c r="AB60" s="112"/>
      <c r="AC60" s="97"/>
      <c r="AD60" s="85"/>
      <c r="AE60" s="99"/>
      <c r="AF60" s="81">
        <f t="shared" si="4"/>
        <v>0</v>
      </c>
      <c r="AG60" s="100" t="e">
        <f t="shared" si="5"/>
        <v>#N/A</v>
      </c>
      <c r="AH60" s="84" t="e">
        <f>IF(AG60&lt;=1,"Remota",VLOOKUP(AG60,[16]Listas!$C$6:$D$10,2,0))</f>
        <v>#N/A</v>
      </c>
      <c r="AI60" s="100" t="e">
        <f t="shared" si="6"/>
        <v>#N/A</v>
      </c>
      <c r="AJ60" s="84" t="e">
        <f>IF(AI60&lt;=1,"Insignificante",HLOOKUP(AI60,[16]Listas!$F$3:$J$4,2,0))</f>
        <v>#N/A</v>
      </c>
      <c r="AK60" s="82" t="e">
        <f t="shared" si="7"/>
        <v>#N/A</v>
      </c>
      <c r="AL60" s="84" t="e">
        <f>INDEX([16]Listas!$F$6:$J$10,MATCH(AH60,[16]Listas!$D$6:$D$10,0),MATCH(AJ60,[16]Listas!$F$4:$J$4,0))</f>
        <v>#N/A</v>
      </c>
    </row>
    <row r="61" spans="1:38" s="127" customFormat="1" ht="78" hidden="1" customHeight="1" x14ac:dyDescent="0.2">
      <c r="A61" s="97"/>
      <c r="B61" s="83"/>
      <c r="C61" s="961"/>
      <c r="D61" s="962"/>
      <c r="E61" s="963"/>
      <c r="F61" s="85"/>
      <c r="G61" s="961"/>
      <c r="H61" s="962"/>
      <c r="I61" s="963"/>
      <c r="J61" s="978"/>
      <c r="K61" s="978"/>
      <c r="L61" s="978"/>
      <c r="M61" s="97"/>
      <c r="N61" s="97"/>
      <c r="O61" s="97"/>
      <c r="P61" s="97"/>
      <c r="Q61" s="83"/>
      <c r="R61" s="83"/>
      <c r="S61" s="99"/>
      <c r="T61" s="81" t="e">
        <f>VLOOKUP(Q61,[16]Listas!$D$6:$E$10,2,0)</f>
        <v>#N/A</v>
      </c>
      <c r="U61" s="81" t="e">
        <f>HLOOKUP(R61,[16]Listas!$F$4:$J$5,2,0)</f>
        <v>#N/A</v>
      </c>
      <c r="V61" s="84" t="e">
        <f>INDEX([16]Listas!$F$6:$J$10,MATCH(Q61,[16]Listas!$D$6:$D$10,0),MATCH(R61,[16]Listas!$F$4:$J$4,0))</f>
        <v>#N/A</v>
      </c>
      <c r="W61" s="99"/>
      <c r="X61" s="961"/>
      <c r="Y61" s="962"/>
      <c r="Z61" s="963"/>
      <c r="AA61" s="85"/>
      <c r="AB61" s="112"/>
      <c r="AC61" s="97"/>
      <c r="AD61" s="85"/>
      <c r="AE61" s="99"/>
      <c r="AF61" s="81">
        <f t="shared" si="4"/>
        <v>0</v>
      </c>
      <c r="AG61" s="100" t="e">
        <f t="shared" si="5"/>
        <v>#N/A</v>
      </c>
      <c r="AH61" s="84" t="e">
        <f>IF(AG61&lt;=1,"Remota",VLOOKUP(AG61,[16]Listas!$C$6:$D$10,2,0))</f>
        <v>#N/A</v>
      </c>
      <c r="AI61" s="100" t="e">
        <f t="shared" si="6"/>
        <v>#N/A</v>
      </c>
      <c r="AJ61" s="84" t="e">
        <f>IF(AI61&lt;=1,"Insignificante",HLOOKUP(AI61,[16]Listas!$F$3:$J$4,2,0))</f>
        <v>#N/A</v>
      </c>
      <c r="AK61" s="82" t="e">
        <f t="shared" si="7"/>
        <v>#N/A</v>
      </c>
      <c r="AL61" s="84" t="e">
        <f>INDEX([16]Listas!$F$6:$J$10,MATCH(AH61,[16]Listas!$D$6:$D$10,0),MATCH(AJ61,[16]Listas!$F$4:$J$4,0))</f>
        <v>#N/A</v>
      </c>
    </row>
    <row r="62" spans="1:38" s="127" customFormat="1" ht="78" hidden="1" customHeight="1" x14ac:dyDescent="0.2">
      <c r="A62" s="97"/>
      <c r="B62" s="83"/>
      <c r="C62" s="961"/>
      <c r="D62" s="962"/>
      <c r="E62" s="963"/>
      <c r="F62" s="85"/>
      <c r="G62" s="961"/>
      <c r="H62" s="962"/>
      <c r="I62" s="963"/>
      <c r="J62" s="978"/>
      <c r="K62" s="978"/>
      <c r="L62" s="978"/>
      <c r="M62" s="97"/>
      <c r="N62" s="97"/>
      <c r="O62" s="97"/>
      <c r="P62" s="97"/>
      <c r="Q62" s="83"/>
      <c r="R62" s="83"/>
      <c r="S62" s="99"/>
      <c r="T62" s="81" t="e">
        <f>VLOOKUP(Q62,[16]Listas!$D$6:$E$10,2,0)</f>
        <v>#N/A</v>
      </c>
      <c r="U62" s="81" t="e">
        <f>HLOOKUP(R62,[16]Listas!$F$4:$J$5,2,0)</f>
        <v>#N/A</v>
      </c>
      <c r="V62" s="84" t="e">
        <f>INDEX([16]Listas!$F$6:$J$10,MATCH(Q62,[16]Listas!$D$6:$D$10,0),MATCH(R62,[16]Listas!$F$4:$J$4,0))</f>
        <v>#N/A</v>
      </c>
      <c r="W62" s="99"/>
      <c r="X62" s="961"/>
      <c r="Y62" s="962"/>
      <c r="Z62" s="963"/>
      <c r="AA62" s="85"/>
      <c r="AB62" s="112"/>
      <c r="AC62" s="97"/>
      <c r="AD62" s="85"/>
      <c r="AE62" s="99"/>
      <c r="AF62" s="81">
        <f t="shared" si="4"/>
        <v>0</v>
      </c>
      <c r="AG62" s="100" t="e">
        <f t="shared" si="5"/>
        <v>#N/A</v>
      </c>
      <c r="AH62" s="84" t="e">
        <f>IF(AG62&lt;=1,"Remota",VLOOKUP(AG62,[16]Listas!$C$6:$D$10,2,0))</f>
        <v>#N/A</v>
      </c>
      <c r="AI62" s="100" t="e">
        <f t="shared" si="6"/>
        <v>#N/A</v>
      </c>
      <c r="AJ62" s="84" t="e">
        <f>IF(AI62&lt;=1,"Insignificante",HLOOKUP(AI62,[16]Listas!$F$3:$J$4,2,0))</f>
        <v>#N/A</v>
      </c>
      <c r="AK62" s="82" t="e">
        <f t="shared" si="7"/>
        <v>#N/A</v>
      </c>
      <c r="AL62" s="84" t="e">
        <f>INDEX([16]Listas!$F$6:$J$10,MATCH(AH62,[16]Listas!$D$6:$D$10,0),MATCH(AJ62,[16]Listas!$F$4:$J$4,0))</f>
        <v>#N/A</v>
      </c>
    </row>
    <row r="63" spans="1:38" s="127" customFormat="1" ht="78" hidden="1" customHeight="1" x14ac:dyDescent="0.2">
      <c r="A63" s="97"/>
      <c r="B63" s="83"/>
      <c r="C63" s="961"/>
      <c r="D63" s="962"/>
      <c r="E63" s="963"/>
      <c r="F63" s="85"/>
      <c r="G63" s="961"/>
      <c r="H63" s="962"/>
      <c r="I63" s="963"/>
      <c r="J63" s="978"/>
      <c r="K63" s="978"/>
      <c r="L63" s="978"/>
      <c r="M63" s="97"/>
      <c r="N63" s="97"/>
      <c r="O63" s="97"/>
      <c r="P63" s="97"/>
      <c r="Q63" s="83"/>
      <c r="R63" s="83"/>
      <c r="S63" s="99"/>
      <c r="T63" s="81" t="e">
        <f>VLOOKUP(Q63,[16]Listas!$D$6:$E$10,2,0)</f>
        <v>#N/A</v>
      </c>
      <c r="U63" s="81" t="e">
        <f>HLOOKUP(R63,[16]Listas!$F$4:$J$5,2,0)</f>
        <v>#N/A</v>
      </c>
      <c r="V63" s="84" t="e">
        <f>INDEX([16]Listas!$F$6:$J$10,MATCH(Q63,[16]Listas!$D$6:$D$10,0),MATCH(R63,[16]Listas!$F$4:$J$4,0))</f>
        <v>#N/A</v>
      </c>
      <c r="W63" s="99"/>
      <c r="X63" s="961"/>
      <c r="Y63" s="962"/>
      <c r="Z63" s="963"/>
      <c r="AA63" s="85"/>
      <c r="AB63" s="112"/>
      <c r="AC63" s="97"/>
      <c r="AD63" s="85"/>
      <c r="AE63" s="99"/>
      <c r="AF63" s="81">
        <f t="shared" si="4"/>
        <v>0</v>
      </c>
      <c r="AG63" s="100" t="e">
        <f t="shared" si="5"/>
        <v>#N/A</v>
      </c>
      <c r="AH63" s="84" t="e">
        <f>IF(AG63&lt;=1,"Remota",VLOOKUP(AG63,[16]Listas!$C$6:$D$10,2,0))</f>
        <v>#N/A</v>
      </c>
      <c r="AI63" s="100" t="e">
        <f t="shared" si="6"/>
        <v>#N/A</v>
      </c>
      <c r="AJ63" s="84" t="e">
        <f>IF(AI63&lt;=1,"Insignificante",HLOOKUP(AI63,[16]Listas!$F$3:$J$4,2,0))</f>
        <v>#N/A</v>
      </c>
      <c r="AK63" s="82" t="e">
        <f t="shared" si="7"/>
        <v>#N/A</v>
      </c>
      <c r="AL63" s="84" t="e">
        <f>INDEX([16]Listas!$F$6:$J$10,MATCH(AH63,[16]Listas!$D$6:$D$10,0),MATCH(AJ63,[16]Listas!$F$4:$J$4,0))</f>
        <v>#N/A</v>
      </c>
    </row>
    <row r="64" spans="1:38" s="127" customFormat="1" ht="78" hidden="1" customHeight="1" x14ac:dyDescent="0.2">
      <c r="A64" s="97"/>
      <c r="B64" s="83"/>
      <c r="C64" s="961"/>
      <c r="D64" s="962"/>
      <c r="E64" s="963"/>
      <c r="F64" s="85"/>
      <c r="G64" s="961"/>
      <c r="H64" s="962"/>
      <c r="I64" s="963"/>
      <c r="J64" s="978"/>
      <c r="K64" s="978"/>
      <c r="L64" s="978"/>
      <c r="M64" s="97"/>
      <c r="N64" s="97"/>
      <c r="O64" s="97"/>
      <c r="P64" s="97"/>
      <c r="Q64" s="83"/>
      <c r="R64" s="83"/>
      <c r="S64" s="99"/>
      <c r="T64" s="81" t="e">
        <f>VLOOKUP(Q64,[16]Listas!$D$6:$E$10,2,0)</f>
        <v>#N/A</v>
      </c>
      <c r="U64" s="81" t="e">
        <f>HLOOKUP(R64,[16]Listas!$F$4:$J$5,2,0)</f>
        <v>#N/A</v>
      </c>
      <c r="V64" s="84" t="e">
        <f>INDEX([16]Listas!$F$6:$J$10,MATCH(Q64,[16]Listas!$D$6:$D$10,0),MATCH(R64,[16]Listas!$F$4:$J$4,0))</f>
        <v>#N/A</v>
      </c>
      <c r="W64" s="99"/>
      <c r="X64" s="961"/>
      <c r="Y64" s="962"/>
      <c r="Z64" s="963"/>
      <c r="AA64" s="85"/>
      <c r="AB64" s="112"/>
      <c r="AC64" s="97"/>
      <c r="AD64" s="85"/>
      <c r="AE64" s="99"/>
      <c r="AF64" s="81">
        <f t="shared" si="4"/>
        <v>0</v>
      </c>
      <c r="AG64" s="100" t="e">
        <f t="shared" si="5"/>
        <v>#N/A</v>
      </c>
      <c r="AH64" s="84" t="e">
        <f>IF(AG64&lt;=1,"Remota",VLOOKUP(AG64,[16]Listas!$C$6:$D$10,2,0))</f>
        <v>#N/A</v>
      </c>
      <c r="AI64" s="100" t="e">
        <f t="shared" si="6"/>
        <v>#N/A</v>
      </c>
      <c r="AJ64" s="84" t="e">
        <f>IF(AI64&lt;=1,"Insignificante",HLOOKUP(AI64,[16]Listas!$F$3:$J$4,2,0))</f>
        <v>#N/A</v>
      </c>
      <c r="AK64" s="82" t="e">
        <f t="shared" si="7"/>
        <v>#N/A</v>
      </c>
      <c r="AL64" s="84" t="e">
        <f>INDEX([16]Listas!$F$6:$J$10,MATCH(AH64,[16]Listas!$D$6:$D$10,0),MATCH(AJ64,[16]Listas!$F$4:$J$4,0))</f>
        <v>#N/A</v>
      </c>
    </row>
    <row r="65" spans="1:38" s="127" customFormat="1" ht="78" hidden="1" customHeight="1" x14ac:dyDescent="0.2">
      <c r="A65" s="97"/>
      <c r="B65" s="83"/>
      <c r="C65" s="961"/>
      <c r="D65" s="962"/>
      <c r="E65" s="963"/>
      <c r="F65" s="85"/>
      <c r="G65" s="961"/>
      <c r="H65" s="962"/>
      <c r="I65" s="963"/>
      <c r="J65" s="978"/>
      <c r="K65" s="978"/>
      <c r="L65" s="978"/>
      <c r="M65" s="97"/>
      <c r="N65" s="97"/>
      <c r="O65" s="97"/>
      <c r="P65" s="97"/>
      <c r="Q65" s="83"/>
      <c r="R65" s="83"/>
      <c r="S65" s="99"/>
      <c r="T65" s="81" t="e">
        <f>VLOOKUP(Q65,[16]Listas!$D$6:$E$10,2,0)</f>
        <v>#N/A</v>
      </c>
      <c r="U65" s="81" t="e">
        <f>HLOOKUP(R65,[16]Listas!$F$4:$J$5,2,0)</f>
        <v>#N/A</v>
      </c>
      <c r="V65" s="84" t="e">
        <f>INDEX([16]Listas!$F$6:$J$10,MATCH(Q65,[16]Listas!$D$6:$D$10,0),MATCH(R65,[16]Listas!$F$4:$J$4,0))</f>
        <v>#N/A</v>
      </c>
      <c r="W65" s="99"/>
      <c r="X65" s="961"/>
      <c r="Y65" s="962"/>
      <c r="Z65" s="963"/>
      <c r="AA65" s="85"/>
      <c r="AB65" s="112"/>
      <c r="AC65" s="97"/>
      <c r="AD65" s="85"/>
      <c r="AE65" s="99"/>
      <c r="AF65" s="81">
        <f t="shared" si="4"/>
        <v>0</v>
      </c>
      <c r="AG65" s="100" t="e">
        <f t="shared" si="5"/>
        <v>#N/A</v>
      </c>
      <c r="AH65" s="84" t="e">
        <f>IF(AG65&lt;=1,"Remota",VLOOKUP(AG65,[16]Listas!$C$6:$D$10,2,0))</f>
        <v>#N/A</v>
      </c>
      <c r="AI65" s="100" t="e">
        <f t="shared" si="6"/>
        <v>#N/A</v>
      </c>
      <c r="AJ65" s="84" t="e">
        <f>IF(AI65&lt;=1,"Insignificante",HLOOKUP(AI65,[16]Listas!$F$3:$J$4,2,0))</f>
        <v>#N/A</v>
      </c>
      <c r="AK65" s="82" t="e">
        <f t="shared" si="7"/>
        <v>#N/A</v>
      </c>
      <c r="AL65" s="84" t="e">
        <f>INDEX([16]Listas!$F$6:$J$10,MATCH(AH65,[16]Listas!$D$6:$D$10,0),MATCH(AJ65,[16]Listas!$F$4:$J$4,0))</f>
        <v>#N/A</v>
      </c>
    </row>
    <row r="66" spans="1:38" s="127" customFormat="1" ht="78" hidden="1" customHeight="1" x14ac:dyDescent="0.2">
      <c r="A66" s="97"/>
      <c r="B66" s="83"/>
      <c r="C66" s="961"/>
      <c r="D66" s="962"/>
      <c r="E66" s="963"/>
      <c r="F66" s="85"/>
      <c r="G66" s="961"/>
      <c r="H66" s="962"/>
      <c r="I66" s="963"/>
      <c r="J66" s="978"/>
      <c r="K66" s="978"/>
      <c r="L66" s="978"/>
      <c r="M66" s="97"/>
      <c r="N66" s="97"/>
      <c r="O66" s="97"/>
      <c r="P66" s="97"/>
      <c r="Q66" s="83"/>
      <c r="R66" s="83"/>
      <c r="S66" s="99"/>
      <c r="T66" s="81" t="e">
        <f>VLOOKUP(Q66,[16]Listas!$D$6:$E$10,2,0)</f>
        <v>#N/A</v>
      </c>
      <c r="U66" s="81" t="e">
        <f>HLOOKUP(R66,[16]Listas!$F$4:$J$5,2,0)</f>
        <v>#N/A</v>
      </c>
      <c r="V66" s="84" t="e">
        <f>INDEX([16]Listas!$F$6:$J$10,MATCH(Q66,[16]Listas!$D$6:$D$10,0),MATCH(R66,[16]Listas!$F$4:$J$4,0))</f>
        <v>#N/A</v>
      </c>
      <c r="W66" s="99"/>
      <c r="X66" s="961"/>
      <c r="Y66" s="962"/>
      <c r="Z66" s="963"/>
      <c r="AA66" s="85"/>
      <c r="AB66" s="112"/>
      <c r="AC66" s="97"/>
      <c r="AD66" s="85"/>
      <c r="AE66" s="99"/>
      <c r="AF66" s="81">
        <f t="shared" si="4"/>
        <v>0</v>
      </c>
      <c r="AG66" s="100" t="e">
        <f t="shared" si="5"/>
        <v>#N/A</v>
      </c>
      <c r="AH66" s="84" t="e">
        <f>IF(AG66&lt;=1,"Remota",VLOOKUP(AG66,[16]Listas!$C$6:$D$10,2,0))</f>
        <v>#N/A</v>
      </c>
      <c r="AI66" s="100" t="e">
        <f t="shared" si="6"/>
        <v>#N/A</v>
      </c>
      <c r="AJ66" s="84" t="e">
        <f>IF(AI66&lt;=1,"Insignificante",HLOOKUP(AI66,[16]Listas!$F$3:$J$4,2,0))</f>
        <v>#N/A</v>
      </c>
      <c r="AK66" s="82" t="e">
        <f t="shared" si="7"/>
        <v>#N/A</v>
      </c>
      <c r="AL66" s="84" t="e">
        <f>INDEX([16]Listas!$F$6:$J$10,MATCH(AH66,[16]Listas!$D$6:$D$10,0),MATCH(AJ66,[16]Listas!$F$4:$J$4,0))</f>
        <v>#N/A</v>
      </c>
    </row>
    <row r="67" spans="1:38" s="127" customFormat="1" ht="78" hidden="1" customHeight="1" x14ac:dyDescent="0.2">
      <c r="A67" s="97"/>
      <c r="B67" s="83"/>
      <c r="C67" s="961"/>
      <c r="D67" s="962"/>
      <c r="E67" s="963"/>
      <c r="F67" s="85"/>
      <c r="G67" s="961"/>
      <c r="H67" s="962"/>
      <c r="I67" s="963"/>
      <c r="J67" s="978"/>
      <c r="K67" s="978"/>
      <c r="L67" s="978"/>
      <c r="M67" s="97"/>
      <c r="N67" s="97"/>
      <c r="O67" s="97"/>
      <c r="P67" s="97"/>
      <c r="Q67" s="83"/>
      <c r="R67" s="83"/>
      <c r="S67" s="99"/>
      <c r="T67" s="81" t="e">
        <f>VLOOKUP(Q67,[16]Listas!$D$6:$E$10,2,0)</f>
        <v>#N/A</v>
      </c>
      <c r="U67" s="81" t="e">
        <f>HLOOKUP(R67,[16]Listas!$F$4:$J$5,2,0)</f>
        <v>#N/A</v>
      </c>
      <c r="V67" s="84" t="e">
        <f>INDEX([16]Listas!$F$6:$J$10,MATCH(Q67,[16]Listas!$D$6:$D$10,0),MATCH(R67,[16]Listas!$F$4:$J$4,0))</f>
        <v>#N/A</v>
      </c>
      <c r="W67" s="99"/>
      <c r="X67" s="961"/>
      <c r="Y67" s="962"/>
      <c r="Z67" s="963"/>
      <c r="AA67" s="85"/>
      <c r="AB67" s="112"/>
      <c r="AC67" s="97"/>
      <c r="AD67" s="85"/>
      <c r="AE67" s="99"/>
      <c r="AF67" s="81">
        <f t="shared" si="4"/>
        <v>0</v>
      </c>
      <c r="AG67" s="100" t="e">
        <f t="shared" si="5"/>
        <v>#N/A</v>
      </c>
      <c r="AH67" s="84" t="e">
        <f>IF(AG67&lt;=1,"Remota",VLOOKUP(AG67,[16]Listas!$C$6:$D$10,2,0))</f>
        <v>#N/A</v>
      </c>
      <c r="AI67" s="100" t="e">
        <f t="shared" si="6"/>
        <v>#N/A</v>
      </c>
      <c r="AJ67" s="84" t="e">
        <f>IF(AI67&lt;=1,"Insignificante",HLOOKUP(AI67,[16]Listas!$F$3:$J$4,2,0))</f>
        <v>#N/A</v>
      </c>
      <c r="AK67" s="82" t="e">
        <f t="shared" si="7"/>
        <v>#N/A</v>
      </c>
      <c r="AL67" s="84" t="e">
        <f>INDEX([16]Listas!$F$6:$J$10,MATCH(AH67,[16]Listas!$D$6:$D$10,0),MATCH(AJ67,[16]Listas!$F$4:$J$4,0))</f>
        <v>#N/A</v>
      </c>
    </row>
    <row r="68" spans="1:38" s="127" customFormat="1" ht="78" hidden="1" customHeight="1" x14ac:dyDescent="0.2">
      <c r="A68" s="97"/>
      <c r="B68" s="83"/>
      <c r="C68" s="961"/>
      <c r="D68" s="962"/>
      <c r="E68" s="963"/>
      <c r="F68" s="85"/>
      <c r="G68" s="961"/>
      <c r="H68" s="962"/>
      <c r="I68" s="963"/>
      <c r="J68" s="978"/>
      <c r="K68" s="978"/>
      <c r="L68" s="978"/>
      <c r="M68" s="97"/>
      <c r="N68" s="97"/>
      <c r="O68" s="97"/>
      <c r="P68" s="97"/>
      <c r="Q68" s="83"/>
      <c r="R68" s="83"/>
      <c r="S68" s="99"/>
      <c r="T68" s="81" t="e">
        <f>VLOOKUP(Q68,[16]Listas!$D$6:$E$10,2,0)</f>
        <v>#N/A</v>
      </c>
      <c r="U68" s="81" t="e">
        <f>HLOOKUP(R68,[16]Listas!$F$4:$J$5,2,0)</f>
        <v>#N/A</v>
      </c>
      <c r="V68" s="84" t="e">
        <f>INDEX([16]Listas!$F$6:$J$10,MATCH(Q68,[16]Listas!$D$6:$D$10,0),MATCH(R68,[16]Listas!$F$4:$J$4,0))</f>
        <v>#N/A</v>
      </c>
      <c r="W68" s="99"/>
      <c r="X68" s="961"/>
      <c r="Y68" s="962"/>
      <c r="Z68" s="963"/>
      <c r="AA68" s="85"/>
      <c r="AB68" s="112"/>
      <c r="AC68" s="97"/>
      <c r="AD68" s="85"/>
      <c r="AE68" s="99"/>
      <c r="AF68" s="81">
        <f t="shared" si="4"/>
        <v>0</v>
      </c>
      <c r="AG68" s="100" t="e">
        <f t="shared" si="5"/>
        <v>#N/A</v>
      </c>
      <c r="AH68" s="84" t="e">
        <f>IF(AG68&lt;=1,"Remota",VLOOKUP(AG68,[16]Listas!$C$6:$D$10,2,0))</f>
        <v>#N/A</v>
      </c>
      <c r="AI68" s="100" t="e">
        <f t="shared" si="6"/>
        <v>#N/A</v>
      </c>
      <c r="AJ68" s="84" t="e">
        <f>IF(AI68&lt;=1,"Insignificante",HLOOKUP(AI68,[16]Listas!$F$3:$J$4,2,0))</f>
        <v>#N/A</v>
      </c>
      <c r="AK68" s="82" t="e">
        <f t="shared" si="7"/>
        <v>#N/A</v>
      </c>
      <c r="AL68" s="84" t="e">
        <f>INDEX([16]Listas!$F$6:$J$10,MATCH(AH68,[16]Listas!$D$6:$D$10,0),MATCH(AJ68,[16]Listas!$F$4:$J$4,0))</f>
        <v>#N/A</v>
      </c>
    </row>
    <row r="69" spans="1:38" s="127" customFormat="1" ht="78" hidden="1" customHeight="1" x14ac:dyDescent="0.2">
      <c r="A69" s="97"/>
      <c r="B69" s="83"/>
      <c r="C69" s="961"/>
      <c r="D69" s="962"/>
      <c r="E69" s="963"/>
      <c r="F69" s="85"/>
      <c r="G69" s="961"/>
      <c r="H69" s="962"/>
      <c r="I69" s="963"/>
      <c r="J69" s="978"/>
      <c r="K69" s="978"/>
      <c r="L69" s="978"/>
      <c r="M69" s="97"/>
      <c r="N69" s="97"/>
      <c r="O69" s="97"/>
      <c r="P69" s="97"/>
      <c r="Q69" s="83"/>
      <c r="R69" s="83"/>
      <c r="S69" s="99"/>
      <c r="T69" s="81" t="e">
        <f>VLOOKUP(Q69,[16]Listas!$D$6:$E$10,2,0)</f>
        <v>#N/A</v>
      </c>
      <c r="U69" s="81" t="e">
        <f>HLOOKUP(R69,[16]Listas!$F$4:$J$5,2,0)</f>
        <v>#N/A</v>
      </c>
      <c r="V69" s="84" t="e">
        <f>INDEX([16]Listas!$F$6:$J$10,MATCH(Q69,[16]Listas!$D$6:$D$10,0),MATCH(R69,[16]Listas!$F$4:$J$4,0))</f>
        <v>#N/A</v>
      </c>
      <c r="W69" s="99"/>
      <c r="X69" s="961"/>
      <c r="Y69" s="962"/>
      <c r="Z69" s="963"/>
      <c r="AA69" s="85"/>
      <c r="AB69" s="112"/>
      <c r="AC69" s="97"/>
      <c r="AD69" s="85"/>
      <c r="AE69" s="99"/>
      <c r="AF69" s="81">
        <f t="shared" si="4"/>
        <v>0</v>
      </c>
      <c r="AG69" s="100" t="e">
        <f t="shared" si="5"/>
        <v>#N/A</v>
      </c>
      <c r="AH69" s="84" t="e">
        <f>IF(AG69&lt;=1,"Remota",VLOOKUP(AG69,[16]Listas!$C$6:$D$10,2,0))</f>
        <v>#N/A</v>
      </c>
      <c r="AI69" s="100" t="e">
        <f t="shared" si="6"/>
        <v>#N/A</v>
      </c>
      <c r="AJ69" s="84" t="e">
        <f>IF(AI69&lt;=1,"Insignificante",HLOOKUP(AI69,[16]Listas!$F$3:$J$4,2,0))</f>
        <v>#N/A</v>
      </c>
      <c r="AK69" s="82" t="e">
        <f t="shared" si="7"/>
        <v>#N/A</v>
      </c>
      <c r="AL69" s="84" t="e">
        <f>INDEX([16]Listas!$F$6:$J$10,MATCH(AH69,[16]Listas!$D$6:$D$10,0),MATCH(AJ69,[16]Listas!$F$4:$J$4,0))</f>
        <v>#N/A</v>
      </c>
    </row>
    <row r="70" spans="1:38" s="127" customFormat="1" ht="78" hidden="1" customHeight="1" x14ac:dyDescent="0.2">
      <c r="A70" s="97"/>
      <c r="B70" s="83"/>
      <c r="C70" s="961"/>
      <c r="D70" s="962"/>
      <c r="E70" s="963"/>
      <c r="F70" s="85"/>
      <c r="G70" s="961"/>
      <c r="H70" s="962"/>
      <c r="I70" s="963"/>
      <c r="J70" s="978"/>
      <c r="K70" s="978"/>
      <c r="L70" s="978"/>
      <c r="M70" s="97"/>
      <c r="N70" s="97"/>
      <c r="O70" s="97"/>
      <c r="P70" s="97"/>
      <c r="Q70" s="83"/>
      <c r="R70" s="83"/>
      <c r="S70" s="99"/>
      <c r="T70" s="81" t="e">
        <f>VLOOKUP(Q70,[16]Listas!$D$6:$E$10,2,0)</f>
        <v>#N/A</v>
      </c>
      <c r="U70" s="81" t="e">
        <f>HLOOKUP(R70,[16]Listas!$F$4:$J$5,2,0)</f>
        <v>#N/A</v>
      </c>
      <c r="V70" s="84" t="e">
        <f>INDEX([16]Listas!$F$6:$J$10,MATCH(Q70,[16]Listas!$D$6:$D$10,0),MATCH(R70,[16]Listas!$F$4:$J$4,0))</f>
        <v>#N/A</v>
      </c>
      <c r="W70" s="99"/>
      <c r="X70" s="961"/>
      <c r="Y70" s="962"/>
      <c r="Z70" s="963"/>
      <c r="AA70" s="85"/>
      <c r="AB70" s="112"/>
      <c r="AC70" s="97"/>
      <c r="AD70" s="85"/>
      <c r="AE70" s="99"/>
      <c r="AF70" s="81">
        <f t="shared" si="4"/>
        <v>0</v>
      </c>
      <c r="AG70" s="100" t="e">
        <f t="shared" si="5"/>
        <v>#N/A</v>
      </c>
      <c r="AH70" s="84" t="e">
        <f>IF(AG70&lt;=1,"Remota",VLOOKUP(AG70,[16]Listas!$C$6:$D$10,2,0))</f>
        <v>#N/A</v>
      </c>
      <c r="AI70" s="100" t="e">
        <f t="shared" si="6"/>
        <v>#N/A</v>
      </c>
      <c r="AJ70" s="84" t="e">
        <f>IF(AI70&lt;=1,"Insignificante",HLOOKUP(AI70,[16]Listas!$F$3:$J$4,2,0))</f>
        <v>#N/A</v>
      </c>
      <c r="AK70" s="82" t="e">
        <f t="shared" si="7"/>
        <v>#N/A</v>
      </c>
      <c r="AL70" s="84" t="e">
        <f>INDEX([16]Listas!$F$6:$J$10,MATCH(AH70,[16]Listas!$D$6:$D$10,0),MATCH(AJ70,[16]Listas!$F$4:$J$4,0))</f>
        <v>#N/A</v>
      </c>
    </row>
    <row r="71" spans="1:38" s="127" customFormat="1" ht="78" hidden="1" customHeight="1" x14ac:dyDescent="0.2">
      <c r="A71" s="97"/>
      <c r="B71" s="83"/>
      <c r="C71" s="961"/>
      <c r="D71" s="962"/>
      <c r="E71" s="963"/>
      <c r="F71" s="85"/>
      <c r="G71" s="961"/>
      <c r="H71" s="962"/>
      <c r="I71" s="963"/>
      <c r="J71" s="978"/>
      <c r="K71" s="978"/>
      <c r="L71" s="978"/>
      <c r="M71" s="97"/>
      <c r="N71" s="97"/>
      <c r="O71" s="97"/>
      <c r="P71" s="97"/>
      <c r="Q71" s="83"/>
      <c r="R71" s="83"/>
      <c r="S71" s="99"/>
      <c r="T71" s="81" t="e">
        <f>VLOOKUP(Q71,[16]Listas!$D$6:$E$10,2,0)</f>
        <v>#N/A</v>
      </c>
      <c r="U71" s="81" t="e">
        <f>HLOOKUP(R71,[16]Listas!$F$4:$J$5,2,0)</f>
        <v>#N/A</v>
      </c>
      <c r="V71" s="84" t="e">
        <f>INDEX([16]Listas!$F$6:$J$10,MATCH(Q71,[16]Listas!$D$6:$D$10,0),MATCH(R71,[16]Listas!$F$4:$J$4,0))</f>
        <v>#N/A</v>
      </c>
      <c r="W71" s="99"/>
      <c r="X71" s="961"/>
      <c r="Y71" s="962"/>
      <c r="Z71" s="963"/>
      <c r="AA71" s="85"/>
      <c r="AB71" s="112"/>
      <c r="AC71" s="97"/>
      <c r="AD71" s="85"/>
      <c r="AE71" s="99"/>
      <c r="AF71" s="81">
        <f t="shared" si="4"/>
        <v>0</v>
      </c>
      <c r="AG71" s="100" t="e">
        <f t="shared" si="5"/>
        <v>#N/A</v>
      </c>
      <c r="AH71" s="84" t="e">
        <f>IF(AG71&lt;=1,"Remota",VLOOKUP(AG71,[16]Listas!$C$6:$D$10,2,0))</f>
        <v>#N/A</v>
      </c>
      <c r="AI71" s="100" t="e">
        <f t="shared" si="6"/>
        <v>#N/A</v>
      </c>
      <c r="AJ71" s="84" t="e">
        <f>IF(AI71&lt;=1,"Insignificante",HLOOKUP(AI71,[16]Listas!$F$3:$J$4,2,0))</f>
        <v>#N/A</v>
      </c>
      <c r="AK71" s="82" t="e">
        <f t="shared" si="7"/>
        <v>#N/A</v>
      </c>
      <c r="AL71" s="84" t="e">
        <f>INDEX([16]Listas!$F$6:$J$10,MATCH(AH71,[16]Listas!$D$6:$D$10,0),MATCH(AJ71,[16]Listas!$F$4:$J$4,0))</f>
        <v>#N/A</v>
      </c>
    </row>
    <row r="72" spans="1:38" s="127" customFormat="1" ht="78" hidden="1" customHeight="1" x14ac:dyDescent="0.2">
      <c r="A72" s="97"/>
      <c r="B72" s="83"/>
      <c r="C72" s="961"/>
      <c r="D72" s="962"/>
      <c r="E72" s="963"/>
      <c r="F72" s="85"/>
      <c r="G72" s="961"/>
      <c r="H72" s="962"/>
      <c r="I72" s="963"/>
      <c r="J72" s="978"/>
      <c r="K72" s="978"/>
      <c r="L72" s="978"/>
      <c r="M72" s="97"/>
      <c r="N72" s="97"/>
      <c r="O72" s="97"/>
      <c r="P72" s="97"/>
      <c r="Q72" s="83"/>
      <c r="R72" s="83"/>
      <c r="S72" s="99"/>
      <c r="T72" s="81" t="e">
        <f>VLOOKUP(Q72,[16]Listas!$D$6:$E$10,2,0)</f>
        <v>#N/A</v>
      </c>
      <c r="U72" s="81" t="e">
        <f>HLOOKUP(R72,[16]Listas!$F$4:$J$5,2,0)</f>
        <v>#N/A</v>
      </c>
      <c r="V72" s="84" t="e">
        <f>INDEX([16]Listas!$F$6:$J$10,MATCH(Q72,[16]Listas!$D$6:$D$10,0),MATCH(R72,[16]Listas!$F$4:$J$4,0))</f>
        <v>#N/A</v>
      </c>
      <c r="W72" s="99"/>
      <c r="X72" s="961"/>
      <c r="Y72" s="962"/>
      <c r="Z72" s="963"/>
      <c r="AA72" s="85"/>
      <c r="AB72" s="112"/>
      <c r="AC72" s="97"/>
      <c r="AD72" s="85"/>
      <c r="AE72" s="99"/>
      <c r="AF72" s="81">
        <f t="shared" si="4"/>
        <v>0</v>
      </c>
      <c r="AG72" s="100" t="e">
        <f t="shared" si="5"/>
        <v>#N/A</v>
      </c>
      <c r="AH72" s="84" t="e">
        <f>IF(AG72&lt;=1,"Remota",VLOOKUP(AG72,[16]Listas!$C$6:$D$10,2,0))</f>
        <v>#N/A</v>
      </c>
      <c r="AI72" s="100" t="e">
        <f t="shared" si="6"/>
        <v>#N/A</v>
      </c>
      <c r="AJ72" s="84" t="e">
        <f>IF(AI72&lt;=1,"Insignificante",HLOOKUP(AI72,[16]Listas!$F$3:$J$4,2,0))</f>
        <v>#N/A</v>
      </c>
      <c r="AK72" s="82" t="e">
        <f t="shared" si="7"/>
        <v>#N/A</v>
      </c>
      <c r="AL72" s="84" t="e">
        <f>INDEX([16]Listas!$F$6:$J$10,MATCH(AH72,[16]Listas!$D$6:$D$10,0),MATCH(AJ72,[16]Listas!$F$4:$J$4,0))</f>
        <v>#N/A</v>
      </c>
    </row>
    <row r="73" spans="1:38" s="127" customFormat="1" ht="78" hidden="1" customHeight="1" x14ac:dyDescent="0.2">
      <c r="A73" s="97"/>
      <c r="B73" s="83"/>
      <c r="C73" s="961"/>
      <c r="D73" s="962"/>
      <c r="E73" s="963"/>
      <c r="F73" s="85"/>
      <c r="G73" s="961"/>
      <c r="H73" s="962"/>
      <c r="I73" s="963"/>
      <c r="J73" s="978"/>
      <c r="K73" s="978"/>
      <c r="L73" s="978"/>
      <c r="M73" s="97"/>
      <c r="N73" s="97"/>
      <c r="O73" s="97"/>
      <c r="P73" s="97"/>
      <c r="Q73" s="83"/>
      <c r="R73" s="83"/>
      <c r="S73" s="99"/>
      <c r="T73" s="81" t="e">
        <f>VLOOKUP(Q73,[16]Listas!$D$6:$E$10,2,0)</f>
        <v>#N/A</v>
      </c>
      <c r="U73" s="81" t="e">
        <f>HLOOKUP(R73,[16]Listas!$F$4:$J$5,2,0)</f>
        <v>#N/A</v>
      </c>
      <c r="V73" s="84" t="e">
        <f>INDEX([16]Listas!$F$6:$J$10,MATCH(Q73,[16]Listas!$D$6:$D$10,0),MATCH(R73,[16]Listas!$F$4:$J$4,0))</f>
        <v>#N/A</v>
      </c>
      <c r="W73" s="99"/>
      <c r="X73" s="961"/>
      <c r="Y73" s="962"/>
      <c r="Z73" s="963"/>
      <c r="AA73" s="85"/>
      <c r="AB73" s="112"/>
      <c r="AC73" s="97"/>
      <c r="AD73" s="85"/>
      <c r="AE73" s="99"/>
      <c r="AF73" s="81">
        <f t="shared" si="4"/>
        <v>0</v>
      </c>
      <c r="AG73" s="100" t="e">
        <f t="shared" si="5"/>
        <v>#N/A</v>
      </c>
      <c r="AH73" s="84" t="e">
        <f>IF(AG73&lt;=1,"Remota",VLOOKUP(AG73,[16]Listas!$C$6:$D$10,2,0))</f>
        <v>#N/A</v>
      </c>
      <c r="AI73" s="100" t="e">
        <f t="shared" si="6"/>
        <v>#N/A</v>
      </c>
      <c r="AJ73" s="84" t="e">
        <f>IF(AI73&lt;=1,"Insignificante",HLOOKUP(AI73,[16]Listas!$F$3:$J$4,2,0))</f>
        <v>#N/A</v>
      </c>
      <c r="AK73" s="82" t="e">
        <f t="shared" si="7"/>
        <v>#N/A</v>
      </c>
      <c r="AL73" s="84" t="e">
        <f>INDEX([16]Listas!$F$6:$J$10,MATCH(AH73,[16]Listas!$D$6:$D$10,0),MATCH(AJ73,[16]Listas!$F$4:$J$4,0))</f>
        <v>#N/A</v>
      </c>
    </row>
    <row r="74" spans="1:38" s="127" customFormat="1" ht="78" hidden="1" customHeight="1" x14ac:dyDescent="0.2">
      <c r="A74" s="97"/>
      <c r="B74" s="83"/>
      <c r="C74" s="961"/>
      <c r="D74" s="962"/>
      <c r="E74" s="963"/>
      <c r="F74" s="85"/>
      <c r="G74" s="961"/>
      <c r="H74" s="962"/>
      <c r="I74" s="963"/>
      <c r="J74" s="978"/>
      <c r="K74" s="978"/>
      <c r="L74" s="978"/>
      <c r="M74" s="97"/>
      <c r="N74" s="97"/>
      <c r="O74" s="97"/>
      <c r="P74" s="97"/>
      <c r="Q74" s="83"/>
      <c r="R74" s="83"/>
      <c r="S74" s="99"/>
      <c r="T74" s="81" t="e">
        <f>VLOOKUP(Q74,[16]Listas!$D$6:$E$10,2,0)</f>
        <v>#N/A</v>
      </c>
      <c r="U74" s="81" t="e">
        <f>HLOOKUP(R74,[16]Listas!$F$4:$J$5,2,0)</f>
        <v>#N/A</v>
      </c>
      <c r="V74" s="84" t="e">
        <f>INDEX([16]Listas!$F$6:$J$10,MATCH(Q74,[16]Listas!$D$6:$D$10,0),MATCH(R74,[16]Listas!$F$4:$J$4,0))</f>
        <v>#N/A</v>
      </c>
      <c r="W74" s="99"/>
      <c r="X74" s="961"/>
      <c r="Y74" s="962"/>
      <c r="Z74" s="963"/>
      <c r="AA74" s="85"/>
      <c r="AB74" s="112"/>
      <c r="AC74" s="97"/>
      <c r="AD74" s="85"/>
      <c r="AE74" s="99"/>
      <c r="AF74" s="81">
        <f t="shared" si="4"/>
        <v>0</v>
      </c>
      <c r="AG74" s="100" t="e">
        <f t="shared" si="5"/>
        <v>#N/A</v>
      </c>
      <c r="AH74" s="84" t="e">
        <f>IF(AG74&lt;=1,"Remota",VLOOKUP(AG74,[16]Listas!$C$6:$D$10,2,0))</f>
        <v>#N/A</v>
      </c>
      <c r="AI74" s="100" t="e">
        <f t="shared" si="6"/>
        <v>#N/A</v>
      </c>
      <c r="AJ74" s="84" t="e">
        <f>IF(AI74&lt;=1,"Insignificante",HLOOKUP(AI74,[16]Listas!$F$3:$J$4,2,0))</f>
        <v>#N/A</v>
      </c>
      <c r="AK74" s="82" t="e">
        <f t="shared" si="7"/>
        <v>#N/A</v>
      </c>
      <c r="AL74" s="84" t="e">
        <f>INDEX([16]Listas!$F$6:$J$10,MATCH(AH74,[16]Listas!$D$6:$D$10,0),MATCH(AJ74,[16]Listas!$F$4:$J$4,0))</f>
        <v>#N/A</v>
      </c>
    </row>
    <row r="75" spans="1:38" s="127" customFormat="1" ht="78" hidden="1" customHeight="1" x14ac:dyDescent="0.2">
      <c r="A75" s="97"/>
      <c r="B75" s="83"/>
      <c r="C75" s="961"/>
      <c r="D75" s="962"/>
      <c r="E75" s="963"/>
      <c r="F75" s="85"/>
      <c r="G75" s="961"/>
      <c r="H75" s="962"/>
      <c r="I75" s="963"/>
      <c r="J75" s="978"/>
      <c r="K75" s="978"/>
      <c r="L75" s="978"/>
      <c r="M75" s="97"/>
      <c r="N75" s="97"/>
      <c r="O75" s="97"/>
      <c r="P75" s="97"/>
      <c r="Q75" s="83"/>
      <c r="R75" s="83"/>
      <c r="S75" s="99"/>
      <c r="T75" s="81" t="e">
        <f>VLOOKUP(Q75,[16]Listas!$D$6:$E$10,2,0)</f>
        <v>#N/A</v>
      </c>
      <c r="U75" s="81" t="e">
        <f>HLOOKUP(R75,[16]Listas!$F$4:$J$5,2,0)</f>
        <v>#N/A</v>
      </c>
      <c r="V75" s="84" t="e">
        <f>INDEX([16]Listas!$F$6:$J$10,MATCH(Q75,[16]Listas!$D$6:$D$10,0),MATCH(R75,[16]Listas!$F$4:$J$4,0))</f>
        <v>#N/A</v>
      </c>
      <c r="W75" s="99"/>
      <c r="X75" s="961"/>
      <c r="Y75" s="962"/>
      <c r="Z75" s="963"/>
      <c r="AA75" s="85"/>
      <c r="AB75" s="112"/>
      <c r="AC75" s="97"/>
      <c r="AD75" s="85"/>
      <c r="AE75" s="99"/>
      <c r="AF75" s="81">
        <f t="shared" si="4"/>
        <v>0</v>
      </c>
      <c r="AG75" s="100" t="e">
        <f t="shared" si="5"/>
        <v>#N/A</v>
      </c>
      <c r="AH75" s="84" t="e">
        <f>IF(AG75&lt;=1,"Remota",VLOOKUP(AG75,[16]Listas!$C$6:$D$10,2,0))</f>
        <v>#N/A</v>
      </c>
      <c r="AI75" s="100" t="e">
        <f t="shared" si="6"/>
        <v>#N/A</v>
      </c>
      <c r="AJ75" s="84" t="e">
        <f>IF(AI75&lt;=1,"Insignificante",HLOOKUP(AI75,[16]Listas!$F$3:$J$4,2,0))</f>
        <v>#N/A</v>
      </c>
      <c r="AK75" s="82" t="e">
        <f t="shared" si="7"/>
        <v>#N/A</v>
      </c>
      <c r="AL75" s="84" t="e">
        <f>INDEX([16]Listas!$F$6:$J$10,MATCH(AH75,[16]Listas!$D$6:$D$10,0),MATCH(AJ75,[16]Listas!$F$4:$J$4,0))</f>
        <v>#N/A</v>
      </c>
    </row>
    <row r="76" spans="1:38" s="127" customFormat="1" ht="78" hidden="1" customHeight="1" x14ac:dyDescent="0.2">
      <c r="A76" s="97"/>
      <c r="B76" s="83"/>
      <c r="C76" s="961"/>
      <c r="D76" s="962"/>
      <c r="E76" s="963"/>
      <c r="F76" s="85"/>
      <c r="G76" s="961"/>
      <c r="H76" s="962"/>
      <c r="I76" s="963"/>
      <c r="J76" s="978"/>
      <c r="K76" s="978"/>
      <c r="L76" s="978"/>
      <c r="M76" s="97"/>
      <c r="N76" s="97"/>
      <c r="O76" s="97"/>
      <c r="P76" s="97"/>
      <c r="Q76" s="83"/>
      <c r="R76" s="83"/>
      <c r="S76" s="99"/>
      <c r="T76" s="81" t="e">
        <f>VLOOKUP(Q76,[16]Listas!$D$6:$E$10,2,0)</f>
        <v>#N/A</v>
      </c>
      <c r="U76" s="81" t="e">
        <f>HLOOKUP(R76,[16]Listas!$F$4:$J$5,2,0)</f>
        <v>#N/A</v>
      </c>
      <c r="V76" s="84" t="e">
        <f>INDEX([16]Listas!$F$6:$J$10,MATCH(Q76,[16]Listas!$D$6:$D$10,0),MATCH(R76,[16]Listas!$F$4:$J$4,0))</f>
        <v>#N/A</v>
      </c>
      <c r="W76" s="99"/>
      <c r="X76" s="961"/>
      <c r="Y76" s="962"/>
      <c r="Z76" s="963"/>
      <c r="AA76" s="85"/>
      <c r="AB76" s="112"/>
      <c r="AC76" s="97"/>
      <c r="AD76" s="85"/>
      <c r="AE76" s="99"/>
      <c r="AF76" s="81">
        <f t="shared" si="4"/>
        <v>0</v>
      </c>
      <c r="AG76" s="100" t="e">
        <f t="shared" si="5"/>
        <v>#N/A</v>
      </c>
      <c r="AH76" s="84" t="e">
        <f>IF(AG76&lt;=1,"Remota",VLOOKUP(AG76,[16]Listas!$C$6:$D$10,2,0))</f>
        <v>#N/A</v>
      </c>
      <c r="AI76" s="100" t="e">
        <f t="shared" si="6"/>
        <v>#N/A</v>
      </c>
      <c r="AJ76" s="84" t="e">
        <f>IF(AI76&lt;=1,"Insignificante",HLOOKUP(AI76,[16]Listas!$F$3:$J$4,2,0))</f>
        <v>#N/A</v>
      </c>
      <c r="AK76" s="82" t="e">
        <f t="shared" si="7"/>
        <v>#N/A</v>
      </c>
      <c r="AL76" s="84" t="e">
        <f>INDEX([16]Listas!$F$6:$J$10,MATCH(AH76,[16]Listas!$D$6:$D$10,0),MATCH(AJ76,[16]Listas!$F$4:$J$4,0))</f>
        <v>#N/A</v>
      </c>
    </row>
    <row r="77" spans="1:38" s="127" customFormat="1" ht="78" hidden="1" customHeight="1" x14ac:dyDescent="0.2">
      <c r="A77" s="97"/>
      <c r="B77" s="83"/>
      <c r="C77" s="961"/>
      <c r="D77" s="962"/>
      <c r="E77" s="963"/>
      <c r="F77" s="85"/>
      <c r="G77" s="961"/>
      <c r="H77" s="962"/>
      <c r="I77" s="963"/>
      <c r="J77" s="978"/>
      <c r="K77" s="978"/>
      <c r="L77" s="978"/>
      <c r="M77" s="97"/>
      <c r="N77" s="97"/>
      <c r="O77" s="97"/>
      <c r="P77" s="97"/>
      <c r="Q77" s="83"/>
      <c r="R77" s="83"/>
      <c r="S77" s="99"/>
      <c r="T77" s="81" t="e">
        <f>VLOOKUP(Q77,[16]Listas!$D$6:$E$10,2,0)</f>
        <v>#N/A</v>
      </c>
      <c r="U77" s="81" t="e">
        <f>HLOOKUP(R77,[16]Listas!$F$4:$J$5,2,0)</f>
        <v>#N/A</v>
      </c>
      <c r="V77" s="84" t="e">
        <f>INDEX([16]Listas!$F$6:$J$10,MATCH(Q77,[16]Listas!$D$6:$D$10,0),MATCH(R77,[16]Listas!$F$4:$J$4,0))</f>
        <v>#N/A</v>
      </c>
      <c r="W77" s="99"/>
      <c r="X77" s="961"/>
      <c r="Y77" s="962"/>
      <c r="Z77" s="963"/>
      <c r="AA77" s="85"/>
      <c r="AB77" s="112"/>
      <c r="AC77" s="97"/>
      <c r="AD77" s="85"/>
      <c r="AE77" s="99"/>
      <c r="AF77" s="81">
        <f t="shared" si="4"/>
        <v>0</v>
      </c>
      <c r="AG77" s="100" t="e">
        <f t="shared" si="5"/>
        <v>#N/A</v>
      </c>
      <c r="AH77" s="84" t="e">
        <f>IF(AG77&lt;=1,"Remota",VLOOKUP(AG77,[16]Listas!$C$6:$D$10,2,0))</f>
        <v>#N/A</v>
      </c>
      <c r="AI77" s="100" t="e">
        <f t="shared" si="6"/>
        <v>#N/A</v>
      </c>
      <c r="AJ77" s="84" t="e">
        <f>IF(AI77&lt;=1,"Insignificante",HLOOKUP(AI77,[16]Listas!$F$3:$J$4,2,0))</f>
        <v>#N/A</v>
      </c>
      <c r="AK77" s="82" t="e">
        <f t="shared" si="7"/>
        <v>#N/A</v>
      </c>
      <c r="AL77" s="84" t="e">
        <f>INDEX([16]Listas!$F$6:$J$10,MATCH(AH77,[16]Listas!$D$6:$D$10,0),MATCH(AJ77,[16]Listas!$F$4:$J$4,0))</f>
        <v>#N/A</v>
      </c>
    </row>
    <row r="78" spans="1:38" s="127" customFormat="1" ht="78" hidden="1" customHeight="1" x14ac:dyDescent="0.2">
      <c r="A78" s="97"/>
      <c r="B78" s="83"/>
      <c r="C78" s="961"/>
      <c r="D78" s="962"/>
      <c r="E78" s="963"/>
      <c r="F78" s="85"/>
      <c r="G78" s="961"/>
      <c r="H78" s="962"/>
      <c r="I78" s="963"/>
      <c r="J78" s="978"/>
      <c r="K78" s="978"/>
      <c r="L78" s="978"/>
      <c r="M78" s="97"/>
      <c r="N78" s="97"/>
      <c r="O78" s="97"/>
      <c r="P78" s="97"/>
      <c r="Q78" s="83"/>
      <c r="R78" s="83"/>
      <c r="S78" s="99"/>
      <c r="T78" s="81" t="e">
        <f>VLOOKUP(Q78,[16]Listas!$D$6:$E$10,2,0)</f>
        <v>#N/A</v>
      </c>
      <c r="U78" s="81" t="e">
        <f>HLOOKUP(R78,[16]Listas!$F$4:$J$5,2,0)</f>
        <v>#N/A</v>
      </c>
      <c r="V78" s="84" t="e">
        <f>INDEX([16]Listas!$F$6:$J$10,MATCH(Q78,[16]Listas!$D$6:$D$10,0),MATCH(R78,[16]Listas!$F$4:$J$4,0))</f>
        <v>#N/A</v>
      </c>
      <c r="W78" s="99"/>
      <c r="X78" s="961"/>
      <c r="Y78" s="962"/>
      <c r="Z78" s="963"/>
      <c r="AA78" s="85"/>
      <c r="AB78" s="112"/>
      <c r="AC78" s="97"/>
      <c r="AD78" s="85"/>
      <c r="AE78" s="99"/>
      <c r="AF78" s="81">
        <f t="shared" si="4"/>
        <v>0</v>
      </c>
      <c r="AG78" s="100" t="e">
        <f t="shared" si="5"/>
        <v>#N/A</v>
      </c>
      <c r="AH78" s="84" t="e">
        <f>IF(AG78&lt;=1,"Remota",VLOOKUP(AG78,[16]Listas!$C$6:$D$10,2,0))</f>
        <v>#N/A</v>
      </c>
      <c r="AI78" s="100" t="e">
        <f t="shared" si="6"/>
        <v>#N/A</v>
      </c>
      <c r="AJ78" s="84" t="e">
        <f>IF(AI78&lt;=1,"Insignificante",HLOOKUP(AI78,[16]Listas!$F$3:$J$4,2,0))</f>
        <v>#N/A</v>
      </c>
      <c r="AK78" s="82" t="e">
        <f t="shared" si="7"/>
        <v>#N/A</v>
      </c>
      <c r="AL78" s="84" t="e">
        <f>INDEX([16]Listas!$F$6:$J$10,MATCH(AH78,[16]Listas!$D$6:$D$10,0),MATCH(AJ78,[16]Listas!$F$4:$J$4,0))</f>
        <v>#N/A</v>
      </c>
    </row>
    <row r="79" spans="1:38" s="127" customFormat="1" ht="78" hidden="1" customHeight="1" x14ac:dyDescent="0.2">
      <c r="A79" s="97"/>
      <c r="B79" s="83"/>
      <c r="C79" s="961"/>
      <c r="D79" s="962"/>
      <c r="E79" s="963"/>
      <c r="F79" s="85"/>
      <c r="G79" s="961"/>
      <c r="H79" s="962"/>
      <c r="I79" s="963"/>
      <c r="J79" s="978"/>
      <c r="K79" s="978"/>
      <c r="L79" s="978"/>
      <c r="M79" s="97"/>
      <c r="N79" s="97"/>
      <c r="O79" s="97"/>
      <c r="P79" s="97"/>
      <c r="Q79" s="83"/>
      <c r="R79" s="83"/>
      <c r="S79" s="99"/>
      <c r="T79" s="81" t="e">
        <f>VLOOKUP(Q79,[16]Listas!$D$6:$E$10,2,0)</f>
        <v>#N/A</v>
      </c>
      <c r="U79" s="81" t="e">
        <f>HLOOKUP(R79,[16]Listas!$F$4:$J$5,2,0)</f>
        <v>#N/A</v>
      </c>
      <c r="V79" s="84" t="e">
        <f>INDEX([16]Listas!$F$6:$J$10,MATCH(Q79,[16]Listas!$D$6:$D$10,0),MATCH(R79,[16]Listas!$F$4:$J$4,0))</f>
        <v>#N/A</v>
      </c>
      <c r="W79" s="99"/>
      <c r="X79" s="961"/>
      <c r="Y79" s="962"/>
      <c r="Z79" s="963"/>
      <c r="AA79" s="85"/>
      <c r="AB79" s="112"/>
      <c r="AC79" s="97"/>
      <c r="AD79" s="85"/>
      <c r="AE79" s="99"/>
      <c r="AF79" s="81">
        <f t="shared" ref="AF79:AF93" si="8">IF(AC79&lt;=33,0,IF(AC79&gt;81,2,1))</f>
        <v>0</v>
      </c>
      <c r="AG79" s="100" t="e">
        <f t="shared" ref="AG79:AG93" si="9">IF(OR(AD79="Probabilidad",AD79="Ambos"),T79-AF79,T79)</f>
        <v>#N/A</v>
      </c>
      <c r="AH79" s="84" t="e">
        <f>IF(AG79&lt;=1,"Remota",VLOOKUP(AG79,[16]Listas!$C$6:$D$10,2,0))</f>
        <v>#N/A</v>
      </c>
      <c r="AI79" s="100" t="e">
        <f t="shared" ref="AI79:AI93" si="10">IF(OR(AD79="Impacto",AD79="Ambos"),U79-AF79,U79)</f>
        <v>#N/A</v>
      </c>
      <c r="AJ79" s="84" t="e">
        <f>IF(AI79&lt;=1,"Insignificante",HLOOKUP(AI79,[16]Listas!$F$3:$J$4,2,0))</f>
        <v>#N/A</v>
      </c>
      <c r="AK79" s="82" t="e">
        <f t="shared" ref="AK79:AK93" si="11">AG79*AI79</f>
        <v>#N/A</v>
      </c>
      <c r="AL79" s="84" t="e">
        <f>INDEX([16]Listas!$F$6:$J$10,MATCH(AH79,[16]Listas!$D$6:$D$10,0),MATCH(AJ79,[16]Listas!$F$4:$J$4,0))</f>
        <v>#N/A</v>
      </c>
    </row>
    <row r="80" spans="1:38" s="127" customFormat="1" ht="78" hidden="1" customHeight="1" x14ac:dyDescent="0.2">
      <c r="A80" s="97"/>
      <c r="B80" s="83"/>
      <c r="C80" s="961"/>
      <c r="D80" s="962"/>
      <c r="E80" s="963"/>
      <c r="F80" s="85"/>
      <c r="G80" s="961"/>
      <c r="H80" s="962"/>
      <c r="I80" s="963"/>
      <c r="J80" s="978"/>
      <c r="K80" s="978"/>
      <c r="L80" s="978"/>
      <c r="M80" s="97"/>
      <c r="N80" s="97"/>
      <c r="O80" s="97"/>
      <c r="P80" s="97"/>
      <c r="Q80" s="83"/>
      <c r="R80" s="83"/>
      <c r="S80" s="99"/>
      <c r="T80" s="81" t="e">
        <f>VLOOKUP(Q80,[16]Listas!$D$6:$E$10,2,0)</f>
        <v>#N/A</v>
      </c>
      <c r="U80" s="81" t="e">
        <f>HLOOKUP(R80,[16]Listas!$F$4:$J$5,2,0)</f>
        <v>#N/A</v>
      </c>
      <c r="V80" s="84" t="e">
        <f>INDEX([16]Listas!$F$6:$J$10,MATCH(Q80,[16]Listas!$D$6:$D$10,0),MATCH(R80,[16]Listas!$F$4:$J$4,0))</f>
        <v>#N/A</v>
      </c>
      <c r="W80" s="99"/>
      <c r="X80" s="961"/>
      <c r="Y80" s="962"/>
      <c r="Z80" s="963"/>
      <c r="AA80" s="85"/>
      <c r="AB80" s="112"/>
      <c r="AC80" s="97"/>
      <c r="AD80" s="85"/>
      <c r="AE80" s="99"/>
      <c r="AF80" s="81">
        <f t="shared" si="8"/>
        <v>0</v>
      </c>
      <c r="AG80" s="100" t="e">
        <f t="shared" si="9"/>
        <v>#N/A</v>
      </c>
      <c r="AH80" s="84" t="e">
        <f>IF(AG80&lt;=1,"Remota",VLOOKUP(AG80,[16]Listas!$C$6:$D$10,2,0))</f>
        <v>#N/A</v>
      </c>
      <c r="AI80" s="100" t="e">
        <f t="shared" si="10"/>
        <v>#N/A</v>
      </c>
      <c r="AJ80" s="84" t="e">
        <f>IF(AI80&lt;=1,"Insignificante",HLOOKUP(AI80,[16]Listas!$F$3:$J$4,2,0))</f>
        <v>#N/A</v>
      </c>
      <c r="AK80" s="82" t="e">
        <f t="shared" si="11"/>
        <v>#N/A</v>
      </c>
      <c r="AL80" s="84" t="e">
        <f>INDEX([16]Listas!$F$6:$J$10,MATCH(AH80,[16]Listas!$D$6:$D$10,0),MATCH(AJ80,[16]Listas!$F$4:$J$4,0))</f>
        <v>#N/A</v>
      </c>
    </row>
    <row r="81" spans="1:38" s="127" customFormat="1" ht="78" hidden="1" customHeight="1" x14ac:dyDescent="0.2">
      <c r="A81" s="97"/>
      <c r="B81" s="83"/>
      <c r="C81" s="961"/>
      <c r="D81" s="962"/>
      <c r="E81" s="963"/>
      <c r="F81" s="85"/>
      <c r="G81" s="961"/>
      <c r="H81" s="962"/>
      <c r="I81" s="963"/>
      <c r="J81" s="978"/>
      <c r="K81" s="978"/>
      <c r="L81" s="978"/>
      <c r="M81" s="97"/>
      <c r="N81" s="97"/>
      <c r="O81" s="97"/>
      <c r="P81" s="97"/>
      <c r="Q81" s="83"/>
      <c r="R81" s="83"/>
      <c r="S81" s="99"/>
      <c r="T81" s="81" t="e">
        <f>VLOOKUP(Q81,[16]Listas!$D$6:$E$10,2,0)</f>
        <v>#N/A</v>
      </c>
      <c r="U81" s="81" t="e">
        <f>HLOOKUP(R81,[16]Listas!$F$4:$J$5,2,0)</f>
        <v>#N/A</v>
      </c>
      <c r="V81" s="84" t="e">
        <f>INDEX([16]Listas!$F$6:$J$10,MATCH(Q81,[16]Listas!$D$6:$D$10,0),MATCH(R81,[16]Listas!$F$4:$J$4,0))</f>
        <v>#N/A</v>
      </c>
      <c r="W81" s="99"/>
      <c r="X81" s="961"/>
      <c r="Y81" s="962"/>
      <c r="Z81" s="963"/>
      <c r="AA81" s="85"/>
      <c r="AB81" s="112"/>
      <c r="AC81" s="97"/>
      <c r="AD81" s="85"/>
      <c r="AE81" s="99"/>
      <c r="AF81" s="81">
        <f t="shared" si="8"/>
        <v>0</v>
      </c>
      <c r="AG81" s="100" t="e">
        <f t="shared" si="9"/>
        <v>#N/A</v>
      </c>
      <c r="AH81" s="84" t="e">
        <f>IF(AG81&lt;=1,"Remota",VLOOKUP(AG81,[16]Listas!$C$6:$D$10,2,0))</f>
        <v>#N/A</v>
      </c>
      <c r="AI81" s="100" t="e">
        <f t="shared" si="10"/>
        <v>#N/A</v>
      </c>
      <c r="AJ81" s="84" t="e">
        <f>IF(AI81&lt;=1,"Insignificante",HLOOKUP(AI81,[16]Listas!$F$3:$J$4,2,0))</f>
        <v>#N/A</v>
      </c>
      <c r="AK81" s="82" t="e">
        <f t="shared" si="11"/>
        <v>#N/A</v>
      </c>
      <c r="AL81" s="84" t="e">
        <f>INDEX([16]Listas!$F$6:$J$10,MATCH(AH81,[16]Listas!$D$6:$D$10,0),MATCH(AJ81,[16]Listas!$F$4:$J$4,0))</f>
        <v>#N/A</v>
      </c>
    </row>
    <row r="82" spans="1:38" s="127" customFormat="1" ht="78" hidden="1" customHeight="1" x14ac:dyDescent="0.2">
      <c r="A82" s="97"/>
      <c r="B82" s="83"/>
      <c r="C82" s="961"/>
      <c r="D82" s="962"/>
      <c r="E82" s="963"/>
      <c r="F82" s="85"/>
      <c r="G82" s="961"/>
      <c r="H82" s="962"/>
      <c r="I82" s="963"/>
      <c r="J82" s="978"/>
      <c r="K82" s="978"/>
      <c r="L82" s="978"/>
      <c r="M82" s="97"/>
      <c r="N82" s="97"/>
      <c r="O82" s="97"/>
      <c r="P82" s="97"/>
      <c r="Q82" s="83"/>
      <c r="R82" s="83"/>
      <c r="S82" s="99"/>
      <c r="T82" s="81" t="e">
        <f>VLOOKUP(Q82,[16]Listas!$D$6:$E$10,2,0)</f>
        <v>#N/A</v>
      </c>
      <c r="U82" s="81" t="e">
        <f>HLOOKUP(R82,[16]Listas!$F$4:$J$5,2,0)</f>
        <v>#N/A</v>
      </c>
      <c r="V82" s="84" t="e">
        <f>INDEX([16]Listas!$F$6:$J$10,MATCH(Q82,[16]Listas!$D$6:$D$10,0),MATCH(R82,[16]Listas!$F$4:$J$4,0))</f>
        <v>#N/A</v>
      </c>
      <c r="W82" s="99"/>
      <c r="X82" s="961"/>
      <c r="Y82" s="962"/>
      <c r="Z82" s="963"/>
      <c r="AA82" s="85"/>
      <c r="AB82" s="112"/>
      <c r="AC82" s="97"/>
      <c r="AD82" s="85"/>
      <c r="AE82" s="99"/>
      <c r="AF82" s="81">
        <f t="shared" si="8"/>
        <v>0</v>
      </c>
      <c r="AG82" s="100" t="e">
        <f t="shared" si="9"/>
        <v>#N/A</v>
      </c>
      <c r="AH82" s="84" t="e">
        <f>IF(AG82&lt;=1,"Remota",VLOOKUP(AG82,[16]Listas!$C$6:$D$10,2,0))</f>
        <v>#N/A</v>
      </c>
      <c r="AI82" s="100" t="e">
        <f t="shared" si="10"/>
        <v>#N/A</v>
      </c>
      <c r="AJ82" s="84" t="e">
        <f>IF(AI82&lt;=1,"Insignificante",HLOOKUP(AI82,[16]Listas!$F$3:$J$4,2,0))</f>
        <v>#N/A</v>
      </c>
      <c r="AK82" s="82" t="e">
        <f t="shared" si="11"/>
        <v>#N/A</v>
      </c>
      <c r="AL82" s="84" t="e">
        <f>INDEX([16]Listas!$F$6:$J$10,MATCH(AH82,[16]Listas!$D$6:$D$10,0),MATCH(AJ82,[16]Listas!$F$4:$J$4,0))</f>
        <v>#N/A</v>
      </c>
    </row>
    <row r="83" spans="1:38" s="127" customFormat="1" ht="78" hidden="1" customHeight="1" x14ac:dyDescent="0.2">
      <c r="A83" s="97"/>
      <c r="B83" s="83"/>
      <c r="C83" s="961"/>
      <c r="D83" s="962"/>
      <c r="E83" s="963"/>
      <c r="F83" s="85"/>
      <c r="G83" s="961"/>
      <c r="H83" s="962"/>
      <c r="I83" s="963"/>
      <c r="J83" s="978"/>
      <c r="K83" s="978"/>
      <c r="L83" s="978"/>
      <c r="M83" s="97"/>
      <c r="N83" s="97"/>
      <c r="O83" s="97"/>
      <c r="P83" s="97"/>
      <c r="Q83" s="83"/>
      <c r="R83" s="83"/>
      <c r="S83" s="99"/>
      <c r="T83" s="81" t="e">
        <f>VLOOKUP(Q83,[16]Listas!$D$6:$E$10,2,0)</f>
        <v>#N/A</v>
      </c>
      <c r="U83" s="81" t="e">
        <f>HLOOKUP(R83,[16]Listas!$F$4:$J$5,2,0)</f>
        <v>#N/A</v>
      </c>
      <c r="V83" s="84" t="e">
        <f>INDEX([16]Listas!$F$6:$J$10,MATCH(Q83,[16]Listas!$D$6:$D$10,0),MATCH(R83,[16]Listas!$F$4:$J$4,0))</f>
        <v>#N/A</v>
      </c>
      <c r="W83" s="99"/>
      <c r="X83" s="961"/>
      <c r="Y83" s="962"/>
      <c r="Z83" s="963"/>
      <c r="AA83" s="85"/>
      <c r="AB83" s="112"/>
      <c r="AC83" s="97"/>
      <c r="AD83" s="85"/>
      <c r="AE83" s="99"/>
      <c r="AF83" s="81">
        <f t="shared" si="8"/>
        <v>0</v>
      </c>
      <c r="AG83" s="100" t="e">
        <f t="shared" si="9"/>
        <v>#N/A</v>
      </c>
      <c r="AH83" s="84" t="e">
        <f>IF(AG83&lt;=1,"Remota",VLOOKUP(AG83,[16]Listas!$C$6:$D$10,2,0))</f>
        <v>#N/A</v>
      </c>
      <c r="AI83" s="100" t="e">
        <f t="shared" si="10"/>
        <v>#N/A</v>
      </c>
      <c r="AJ83" s="84" t="e">
        <f>IF(AI83&lt;=1,"Insignificante",HLOOKUP(AI83,[16]Listas!$F$3:$J$4,2,0))</f>
        <v>#N/A</v>
      </c>
      <c r="AK83" s="82" t="e">
        <f t="shared" si="11"/>
        <v>#N/A</v>
      </c>
      <c r="AL83" s="84" t="e">
        <f>INDEX([16]Listas!$F$6:$J$10,MATCH(AH83,[16]Listas!$D$6:$D$10,0),MATCH(AJ83,[16]Listas!$F$4:$J$4,0))</f>
        <v>#N/A</v>
      </c>
    </row>
    <row r="84" spans="1:38" s="127" customFormat="1" ht="78" hidden="1" customHeight="1" x14ac:dyDescent="0.2">
      <c r="A84" s="97"/>
      <c r="B84" s="83"/>
      <c r="C84" s="961"/>
      <c r="D84" s="962"/>
      <c r="E84" s="963"/>
      <c r="F84" s="85"/>
      <c r="G84" s="961"/>
      <c r="H84" s="962"/>
      <c r="I84" s="963"/>
      <c r="J84" s="978"/>
      <c r="K84" s="978"/>
      <c r="L84" s="978"/>
      <c r="M84" s="97"/>
      <c r="N84" s="97"/>
      <c r="O84" s="97"/>
      <c r="P84" s="97"/>
      <c r="Q84" s="83"/>
      <c r="R84" s="83"/>
      <c r="S84" s="99"/>
      <c r="T84" s="81" t="e">
        <f>VLOOKUP(Q84,[16]Listas!$D$6:$E$10,2,0)</f>
        <v>#N/A</v>
      </c>
      <c r="U84" s="81" t="e">
        <f>HLOOKUP(R84,[16]Listas!$F$4:$J$5,2,0)</f>
        <v>#N/A</v>
      </c>
      <c r="V84" s="84" t="e">
        <f>INDEX([16]Listas!$F$6:$J$10,MATCH(Q84,[16]Listas!$D$6:$D$10,0),MATCH(R84,[16]Listas!$F$4:$J$4,0))</f>
        <v>#N/A</v>
      </c>
      <c r="W84" s="99"/>
      <c r="X84" s="961"/>
      <c r="Y84" s="962"/>
      <c r="Z84" s="963"/>
      <c r="AA84" s="85"/>
      <c r="AB84" s="112"/>
      <c r="AC84" s="97"/>
      <c r="AD84" s="85"/>
      <c r="AE84" s="99"/>
      <c r="AF84" s="81">
        <f t="shared" si="8"/>
        <v>0</v>
      </c>
      <c r="AG84" s="100" t="e">
        <f t="shared" si="9"/>
        <v>#N/A</v>
      </c>
      <c r="AH84" s="84" t="e">
        <f>IF(AG84&lt;=1,"Remota",VLOOKUP(AG84,[16]Listas!$C$6:$D$10,2,0))</f>
        <v>#N/A</v>
      </c>
      <c r="AI84" s="100" t="e">
        <f t="shared" si="10"/>
        <v>#N/A</v>
      </c>
      <c r="AJ84" s="84" t="e">
        <f>IF(AI84&lt;=1,"Insignificante",HLOOKUP(AI84,[16]Listas!$F$3:$J$4,2,0))</f>
        <v>#N/A</v>
      </c>
      <c r="AK84" s="82" t="e">
        <f t="shared" si="11"/>
        <v>#N/A</v>
      </c>
      <c r="AL84" s="84" t="e">
        <f>INDEX([16]Listas!$F$6:$J$10,MATCH(AH84,[16]Listas!$D$6:$D$10,0),MATCH(AJ84,[16]Listas!$F$4:$J$4,0))</f>
        <v>#N/A</v>
      </c>
    </row>
    <row r="85" spans="1:38" s="127" customFormat="1" ht="78" hidden="1" customHeight="1" x14ac:dyDescent="0.2">
      <c r="A85" s="97"/>
      <c r="B85" s="83"/>
      <c r="C85" s="961"/>
      <c r="D85" s="962"/>
      <c r="E85" s="963"/>
      <c r="F85" s="85"/>
      <c r="G85" s="961"/>
      <c r="H85" s="962"/>
      <c r="I85" s="963"/>
      <c r="J85" s="978"/>
      <c r="K85" s="978"/>
      <c r="L85" s="978"/>
      <c r="M85" s="97"/>
      <c r="N85" s="97"/>
      <c r="O85" s="97"/>
      <c r="P85" s="97"/>
      <c r="Q85" s="83"/>
      <c r="R85" s="83"/>
      <c r="S85" s="99"/>
      <c r="T85" s="81" t="e">
        <f>VLOOKUP(Q85,[16]Listas!$D$6:$E$10,2,0)</f>
        <v>#N/A</v>
      </c>
      <c r="U85" s="81" t="e">
        <f>HLOOKUP(R85,[16]Listas!$F$4:$J$5,2,0)</f>
        <v>#N/A</v>
      </c>
      <c r="V85" s="84" t="e">
        <f>INDEX([16]Listas!$F$6:$J$10,MATCH(Q85,[16]Listas!$D$6:$D$10,0),MATCH(R85,[16]Listas!$F$4:$J$4,0))</f>
        <v>#N/A</v>
      </c>
      <c r="W85" s="99"/>
      <c r="X85" s="961"/>
      <c r="Y85" s="962"/>
      <c r="Z85" s="963"/>
      <c r="AA85" s="85"/>
      <c r="AB85" s="112"/>
      <c r="AC85" s="97"/>
      <c r="AD85" s="85"/>
      <c r="AE85" s="99"/>
      <c r="AF85" s="81">
        <f t="shared" si="8"/>
        <v>0</v>
      </c>
      <c r="AG85" s="100" t="e">
        <f t="shared" si="9"/>
        <v>#N/A</v>
      </c>
      <c r="AH85" s="84" t="e">
        <f>IF(AG85&lt;=1,"Remota",VLOOKUP(AG85,[16]Listas!$C$6:$D$10,2,0))</f>
        <v>#N/A</v>
      </c>
      <c r="AI85" s="100" t="e">
        <f t="shared" si="10"/>
        <v>#N/A</v>
      </c>
      <c r="AJ85" s="84" t="e">
        <f>IF(AI85&lt;=1,"Insignificante",HLOOKUP(AI85,[16]Listas!$F$3:$J$4,2,0))</f>
        <v>#N/A</v>
      </c>
      <c r="AK85" s="82" t="e">
        <f t="shared" si="11"/>
        <v>#N/A</v>
      </c>
      <c r="AL85" s="84" t="e">
        <f>INDEX([16]Listas!$F$6:$J$10,MATCH(AH85,[16]Listas!$D$6:$D$10,0),MATCH(AJ85,[16]Listas!$F$4:$J$4,0))</f>
        <v>#N/A</v>
      </c>
    </row>
    <row r="86" spans="1:38" s="127" customFormat="1" ht="78" hidden="1" customHeight="1" x14ac:dyDescent="0.2">
      <c r="A86" s="97"/>
      <c r="B86" s="83"/>
      <c r="C86" s="961"/>
      <c r="D86" s="962"/>
      <c r="E86" s="963"/>
      <c r="F86" s="85"/>
      <c r="G86" s="961"/>
      <c r="H86" s="962"/>
      <c r="I86" s="963"/>
      <c r="J86" s="978"/>
      <c r="K86" s="978"/>
      <c r="L86" s="978"/>
      <c r="M86" s="97"/>
      <c r="N86" s="97"/>
      <c r="O86" s="97"/>
      <c r="P86" s="97"/>
      <c r="Q86" s="83"/>
      <c r="R86" s="83"/>
      <c r="S86" s="99"/>
      <c r="T86" s="81" t="e">
        <f>VLOOKUP(Q86,[16]Listas!$D$6:$E$10,2,0)</f>
        <v>#N/A</v>
      </c>
      <c r="U86" s="81" t="e">
        <f>HLOOKUP(R86,[16]Listas!$F$4:$J$5,2,0)</f>
        <v>#N/A</v>
      </c>
      <c r="V86" s="84" t="e">
        <f>INDEX([16]Listas!$F$6:$J$10,MATCH(Q86,[16]Listas!$D$6:$D$10,0),MATCH(R86,[16]Listas!$F$4:$J$4,0))</f>
        <v>#N/A</v>
      </c>
      <c r="W86" s="99"/>
      <c r="X86" s="961"/>
      <c r="Y86" s="962"/>
      <c r="Z86" s="963"/>
      <c r="AA86" s="85"/>
      <c r="AB86" s="112"/>
      <c r="AC86" s="97"/>
      <c r="AD86" s="85"/>
      <c r="AE86" s="99"/>
      <c r="AF86" s="81">
        <f t="shared" si="8"/>
        <v>0</v>
      </c>
      <c r="AG86" s="100" t="e">
        <f t="shared" si="9"/>
        <v>#N/A</v>
      </c>
      <c r="AH86" s="84" t="e">
        <f>IF(AG86&lt;=1,"Remota",VLOOKUP(AG86,[16]Listas!$C$6:$D$10,2,0))</f>
        <v>#N/A</v>
      </c>
      <c r="AI86" s="100" t="e">
        <f t="shared" si="10"/>
        <v>#N/A</v>
      </c>
      <c r="AJ86" s="84" t="e">
        <f>IF(AI86&lt;=1,"Insignificante",HLOOKUP(AI86,[16]Listas!$F$3:$J$4,2,0))</f>
        <v>#N/A</v>
      </c>
      <c r="AK86" s="82" t="e">
        <f t="shared" si="11"/>
        <v>#N/A</v>
      </c>
      <c r="AL86" s="84" t="e">
        <f>INDEX([16]Listas!$F$6:$J$10,MATCH(AH86,[16]Listas!$D$6:$D$10,0),MATCH(AJ86,[16]Listas!$F$4:$J$4,0))</f>
        <v>#N/A</v>
      </c>
    </row>
    <row r="87" spans="1:38" s="127" customFormat="1" ht="78" hidden="1" customHeight="1" x14ac:dyDescent="0.2">
      <c r="A87" s="97"/>
      <c r="B87" s="83"/>
      <c r="C87" s="961"/>
      <c r="D87" s="962"/>
      <c r="E87" s="963"/>
      <c r="F87" s="85"/>
      <c r="G87" s="961"/>
      <c r="H87" s="962"/>
      <c r="I87" s="963"/>
      <c r="J87" s="978"/>
      <c r="K87" s="978"/>
      <c r="L87" s="978"/>
      <c r="M87" s="97"/>
      <c r="N87" s="97"/>
      <c r="O87" s="97"/>
      <c r="P87" s="97"/>
      <c r="Q87" s="83"/>
      <c r="R87" s="83"/>
      <c r="S87" s="99"/>
      <c r="T87" s="81" t="e">
        <f>VLOOKUP(Q87,[16]Listas!$D$6:$E$10,2,0)</f>
        <v>#N/A</v>
      </c>
      <c r="U87" s="81" t="e">
        <f>HLOOKUP(R87,[16]Listas!$F$4:$J$5,2,0)</f>
        <v>#N/A</v>
      </c>
      <c r="V87" s="84" t="e">
        <f>INDEX([16]Listas!$F$6:$J$10,MATCH(Q87,[16]Listas!$D$6:$D$10,0),MATCH(R87,[16]Listas!$F$4:$J$4,0))</f>
        <v>#N/A</v>
      </c>
      <c r="W87" s="99"/>
      <c r="X87" s="961"/>
      <c r="Y87" s="962"/>
      <c r="Z87" s="963"/>
      <c r="AA87" s="85"/>
      <c r="AB87" s="112"/>
      <c r="AC87" s="97"/>
      <c r="AD87" s="85"/>
      <c r="AE87" s="99"/>
      <c r="AF87" s="81">
        <f t="shared" si="8"/>
        <v>0</v>
      </c>
      <c r="AG87" s="100" t="e">
        <f t="shared" si="9"/>
        <v>#N/A</v>
      </c>
      <c r="AH87" s="84" t="e">
        <f>IF(AG87&lt;=1,"Remota",VLOOKUP(AG87,[16]Listas!$C$6:$D$10,2,0))</f>
        <v>#N/A</v>
      </c>
      <c r="AI87" s="100" t="e">
        <f t="shared" si="10"/>
        <v>#N/A</v>
      </c>
      <c r="AJ87" s="84" t="e">
        <f>IF(AI87&lt;=1,"Insignificante",HLOOKUP(AI87,[16]Listas!$F$3:$J$4,2,0))</f>
        <v>#N/A</v>
      </c>
      <c r="AK87" s="82" t="e">
        <f t="shared" si="11"/>
        <v>#N/A</v>
      </c>
      <c r="AL87" s="84" t="e">
        <f>INDEX([16]Listas!$F$6:$J$10,MATCH(AH87,[16]Listas!$D$6:$D$10,0),MATCH(AJ87,[16]Listas!$F$4:$J$4,0))</f>
        <v>#N/A</v>
      </c>
    </row>
    <row r="88" spans="1:38" s="127" customFormat="1" ht="78" hidden="1" customHeight="1" x14ac:dyDescent="0.2">
      <c r="A88" s="97"/>
      <c r="B88" s="83"/>
      <c r="C88" s="961"/>
      <c r="D88" s="962"/>
      <c r="E88" s="963"/>
      <c r="F88" s="85"/>
      <c r="G88" s="961"/>
      <c r="H88" s="962"/>
      <c r="I88" s="963"/>
      <c r="J88" s="978"/>
      <c r="K88" s="978"/>
      <c r="L88" s="978"/>
      <c r="M88" s="97"/>
      <c r="N88" s="97"/>
      <c r="O88" s="97"/>
      <c r="P88" s="97"/>
      <c r="Q88" s="83"/>
      <c r="R88" s="83"/>
      <c r="S88" s="99"/>
      <c r="T88" s="81" t="e">
        <f>VLOOKUP(Q88,[16]Listas!$D$6:$E$10,2,0)</f>
        <v>#N/A</v>
      </c>
      <c r="U88" s="81" t="e">
        <f>HLOOKUP(R88,[16]Listas!$F$4:$J$5,2,0)</f>
        <v>#N/A</v>
      </c>
      <c r="V88" s="84" t="e">
        <f>INDEX([16]Listas!$F$6:$J$10,MATCH(Q88,[16]Listas!$D$6:$D$10,0),MATCH(R88,[16]Listas!$F$4:$J$4,0))</f>
        <v>#N/A</v>
      </c>
      <c r="W88" s="99"/>
      <c r="X88" s="961"/>
      <c r="Y88" s="962"/>
      <c r="Z88" s="963"/>
      <c r="AA88" s="85"/>
      <c r="AB88" s="112"/>
      <c r="AC88" s="97"/>
      <c r="AD88" s="85"/>
      <c r="AE88" s="99"/>
      <c r="AF88" s="81">
        <f t="shared" si="8"/>
        <v>0</v>
      </c>
      <c r="AG88" s="100" t="e">
        <f t="shared" si="9"/>
        <v>#N/A</v>
      </c>
      <c r="AH88" s="84" t="e">
        <f>IF(AG88&lt;=1,"Remota",VLOOKUP(AG88,[16]Listas!$C$6:$D$10,2,0))</f>
        <v>#N/A</v>
      </c>
      <c r="AI88" s="100" t="e">
        <f t="shared" si="10"/>
        <v>#N/A</v>
      </c>
      <c r="AJ88" s="84" t="e">
        <f>IF(AI88&lt;=1,"Insignificante",HLOOKUP(AI88,[16]Listas!$F$3:$J$4,2,0))</f>
        <v>#N/A</v>
      </c>
      <c r="AK88" s="82" t="e">
        <f t="shared" si="11"/>
        <v>#N/A</v>
      </c>
      <c r="AL88" s="84" t="e">
        <f>INDEX([16]Listas!$F$6:$J$10,MATCH(AH88,[16]Listas!$D$6:$D$10,0),MATCH(AJ88,[16]Listas!$F$4:$J$4,0))</f>
        <v>#N/A</v>
      </c>
    </row>
    <row r="89" spans="1:38" s="127" customFormat="1" ht="78" hidden="1" customHeight="1" x14ac:dyDescent="0.2">
      <c r="A89" s="97"/>
      <c r="B89" s="83"/>
      <c r="C89" s="961"/>
      <c r="D89" s="962"/>
      <c r="E89" s="963"/>
      <c r="F89" s="85"/>
      <c r="G89" s="961"/>
      <c r="H89" s="962"/>
      <c r="I89" s="963"/>
      <c r="J89" s="978"/>
      <c r="K89" s="978"/>
      <c r="L89" s="978"/>
      <c r="M89" s="97"/>
      <c r="N89" s="97"/>
      <c r="O89" s="97"/>
      <c r="P89" s="97"/>
      <c r="Q89" s="83"/>
      <c r="R89" s="83"/>
      <c r="S89" s="99"/>
      <c r="T89" s="81" t="e">
        <f>VLOOKUP(Q89,[16]Listas!$D$6:$E$10,2,0)</f>
        <v>#N/A</v>
      </c>
      <c r="U89" s="81" t="e">
        <f>HLOOKUP(R89,[16]Listas!$F$4:$J$5,2,0)</f>
        <v>#N/A</v>
      </c>
      <c r="V89" s="84" t="e">
        <f>INDEX([16]Listas!$F$6:$J$10,MATCH(Q89,[16]Listas!$D$6:$D$10,0),MATCH(R89,[16]Listas!$F$4:$J$4,0))</f>
        <v>#N/A</v>
      </c>
      <c r="W89" s="99"/>
      <c r="X89" s="961"/>
      <c r="Y89" s="962"/>
      <c r="Z89" s="963"/>
      <c r="AA89" s="85"/>
      <c r="AB89" s="112"/>
      <c r="AC89" s="97"/>
      <c r="AD89" s="85"/>
      <c r="AE89" s="99"/>
      <c r="AF89" s="81">
        <f t="shared" si="8"/>
        <v>0</v>
      </c>
      <c r="AG89" s="100" t="e">
        <f t="shared" si="9"/>
        <v>#N/A</v>
      </c>
      <c r="AH89" s="84" t="e">
        <f>IF(AG89&lt;=1,"Remota",VLOOKUP(AG89,[16]Listas!$C$6:$D$10,2,0))</f>
        <v>#N/A</v>
      </c>
      <c r="AI89" s="100" t="e">
        <f t="shared" si="10"/>
        <v>#N/A</v>
      </c>
      <c r="AJ89" s="84" t="e">
        <f>IF(AI89&lt;=1,"Insignificante",HLOOKUP(AI89,[16]Listas!$F$3:$J$4,2,0))</f>
        <v>#N/A</v>
      </c>
      <c r="AK89" s="82" t="e">
        <f t="shared" si="11"/>
        <v>#N/A</v>
      </c>
      <c r="AL89" s="84" t="e">
        <f>INDEX([16]Listas!$F$6:$J$10,MATCH(AH89,[16]Listas!$D$6:$D$10,0),MATCH(AJ89,[16]Listas!$F$4:$J$4,0))</f>
        <v>#N/A</v>
      </c>
    </row>
    <row r="90" spans="1:38" s="127" customFormat="1" ht="78" hidden="1" customHeight="1" x14ac:dyDescent="0.2">
      <c r="A90" s="97"/>
      <c r="B90" s="83"/>
      <c r="C90" s="961"/>
      <c r="D90" s="962"/>
      <c r="E90" s="963"/>
      <c r="F90" s="85"/>
      <c r="G90" s="961"/>
      <c r="H90" s="962"/>
      <c r="I90" s="963"/>
      <c r="J90" s="978"/>
      <c r="K90" s="978"/>
      <c r="L90" s="978"/>
      <c r="M90" s="97"/>
      <c r="N90" s="97"/>
      <c r="O90" s="97"/>
      <c r="P90" s="97"/>
      <c r="Q90" s="83"/>
      <c r="R90" s="83"/>
      <c r="S90" s="99"/>
      <c r="T90" s="81" t="e">
        <f>VLOOKUP(Q90,[16]Listas!$D$6:$E$10,2,0)</f>
        <v>#N/A</v>
      </c>
      <c r="U90" s="81" t="e">
        <f>HLOOKUP(R90,[16]Listas!$F$4:$J$5,2,0)</f>
        <v>#N/A</v>
      </c>
      <c r="V90" s="84" t="e">
        <f>INDEX([16]Listas!$F$6:$J$10,MATCH(Q90,[16]Listas!$D$6:$D$10,0),MATCH(R90,[16]Listas!$F$4:$J$4,0))</f>
        <v>#N/A</v>
      </c>
      <c r="W90" s="99"/>
      <c r="X90" s="961"/>
      <c r="Y90" s="962"/>
      <c r="Z90" s="963"/>
      <c r="AA90" s="85"/>
      <c r="AB90" s="112"/>
      <c r="AC90" s="97"/>
      <c r="AD90" s="85"/>
      <c r="AE90" s="99"/>
      <c r="AF90" s="81">
        <f t="shared" si="8"/>
        <v>0</v>
      </c>
      <c r="AG90" s="100" t="e">
        <f t="shared" si="9"/>
        <v>#N/A</v>
      </c>
      <c r="AH90" s="84" t="e">
        <f>IF(AG90&lt;=1,"Remota",VLOOKUP(AG90,[16]Listas!$C$6:$D$10,2,0))</f>
        <v>#N/A</v>
      </c>
      <c r="AI90" s="100" t="e">
        <f t="shared" si="10"/>
        <v>#N/A</v>
      </c>
      <c r="AJ90" s="84" t="e">
        <f>IF(AI90&lt;=1,"Insignificante",HLOOKUP(AI90,[16]Listas!$F$3:$J$4,2,0))</f>
        <v>#N/A</v>
      </c>
      <c r="AK90" s="82" t="e">
        <f t="shared" si="11"/>
        <v>#N/A</v>
      </c>
      <c r="AL90" s="84" t="e">
        <f>INDEX([16]Listas!$F$6:$J$10,MATCH(AH90,[16]Listas!$D$6:$D$10,0),MATCH(AJ90,[16]Listas!$F$4:$J$4,0))</f>
        <v>#N/A</v>
      </c>
    </row>
    <row r="91" spans="1:38" s="127" customFormat="1" ht="78" hidden="1" customHeight="1" x14ac:dyDescent="0.2">
      <c r="A91" s="97"/>
      <c r="B91" s="83"/>
      <c r="C91" s="961"/>
      <c r="D91" s="962"/>
      <c r="E91" s="963"/>
      <c r="F91" s="85"/>
      <c r="G91" s="961"/>
      <c r="H91" s="962"/>
      <c r="I91" s="963"/>
      <c r="J91" s="978"/>
      <c r="K91" s="978"/>
      <c r="L91" s="978"/>
      <c r="M91" s="97"/>
      <c r="N91" s="97"/>
      <c r="O91" s="97"/>
      <c r="P91" s="97"/>
      <c r="Q91" s="83"/>
      <c r="R91" s="83"/>
      <c r="S91" s="99"/>
      <c r="T91" s="81" t="e">
        <f>VLOOKUP(Q91,[16]Listas!$D$6:$E$10,2,0)</f>
        <v>#N/A</v>
      </c>
      <c r="U91" s="81" t="e">
        <f>HLOOKUP(R91,[16]Listas!$F$4:$J$5,2,0)</f>
        <v>#N/A</v>
      </c>
      <c r="V91" s="84" t="e">
        <f>INDEX([16]Listas!$F$6:$J$10,MATCH(Q91,[16]Listas!$D$6:$D$10,0),MATCH(R91,[16]Listas!$F$4:$J$4,0))</f>
        <v>#N/A</v>
      </c>
      <c r="W91" s="99"/>
      <c r="X91" s="961"/>
      <c r="Y91" s="962"/>
      <c r="Z91" s="963"/>
      <c r="AA91" s="85"/>
      <c r="AB91" s="112"/>
      <c r="AC91" s="97"/>
      <c r="AD91" s="85"/>
      <c r="AE91" s="99"/>
      <c r="AF91" s="81">
        <f t="shared" si="8"/>
        <v>0</v>
      </c>
      <c r="AG91" s="100" t="e">
        <f t="shared" si="9"/>
        <v>#N/A</v>
      </c>
      <c r="AH91" s="84" t="e">
        <f>IF(AG91&lt;=1,"Remota",VLOOKUP(AG91,[16]Listas!$C$6:$D$10,2,0))</f>
        <v>#N/A</v>
      </c>
      <c r="AI91" s="100" t="e">
        <f t="shared" si="10"/>
        <v>#N/A</v>
      </c>
      <c r="AJ91" s="84" t="e">
        <f>IF(AI91&lt;=1,"Insignificante",HLOOKUP(AI91,[16]Listas!$F$3:$J$4,2,0))</f>
        <v>#N/A</v>
      </c>
      <c r="AK91" s="82" t="e">
        <f t="shared" si="11"/>
        <v>#N/A</v>
      </c>
      <c r="AL91" s="84" t="e">
        <f>INDEX([16]Listas!$F$6:$J$10,MATCH(AH91,[16]Listas!$D$6:$D$10,0),MATCH(AJ91,[16]Listas!$F$4:$J$4,0))</f>
        <v>#N/A</v>
      </c>
    </row>
    <row r="92" spans="1:38" s="127" customFormat="1" ht="78" hidden="1" customHeight="1" x14ac:dyDescent="0.2">
      <c r="A92" s="97"/>
      <c r="B92" s="83"/>
      <c r="C92" s="961"/>
      <c r="D92" s="962"/>
      <c r="E92" s="963"/>
      <c r="F92" s="85"/>
      <c r="G92" s="961"/>
      <c r="H92" s="962"/>
      <c r="I92" s="963"/>
      <c r="J92" s="978"/>
      <c r="K92" s="978"/>
      <c r="L92" s="978"/>
      <c r="M92" s="97"/>
      <c r="N92" s="97"/>
      <c r="O92" s="97"/>
      <c r="P92" s="97"/>
      <c r="Q92" s="83"/>
      <c r="R92" s="83"/>
      <c r="S92" s="99"/>
      <c r="T92" s="81" t="e">
        <f>VLOOKUP(Q92,[16]Listas!$D$6:$E$10,2,0)</f>
        <v>#N/A</v>
      </c>
      <c r="U92" s="81" t="e">
        <f>HLOOKUP(R92,[16]Listas!$F$4:$J$5,2,0)</f>
        <v>#N/A</v>
      </c>
      <c r="V92" s="84" t="e">
        <f>INDEX([16]Listas!$F$6:$J$10,MATCH(Q92,[16]Listas!$D$6:$D$10,0),MATCH(R92,[16]Listas!$F$4:$J$4,0))</f>
        <v>#N/A</v>
      </c>
      <c r="W92" s="99"/>
      <c r="X92" s="961"/>
      <c r="Y92" s="962"/>
      <c r="Z92" s="963"/>
      <c r="AA92" s="85"/>
      <c r="AB92" s="112"/>
      <c r="AC92" s="97"/>
      <c r="AD92" s="85"/>
      <c r="AE92" s="99"/>
      <c r="AF92" s="81">
        <f t="shared" si="8"/>
        <v>0</v>
      </c>
      <c r="AG92" s="100" t="e">
        <f t="shared" si="9"/>
        <v>#N/A</v>
      </c>
      <c r="AH92" s="84" t="e">
        <f>IF(AG92&lt;=1,"Remota",VLOOKUP(AG92,[16]Listas!$C$6:$D$10,2,0))</f>
        <v>#N/A</v>
      </c>
      <c r="AI92" s="100" t="e">
        <f t="shared" si="10"/>
        <v>#N/A</v>
      </c>
      <c r="AJ92" s="84" t="e">
        <f>IF(AI92&lt;=1,"Insignificante",HLOOKUP(AI92,[16]Listas!$F$3:$J$4,2,0))</f>
        <v>#N/A</v>
      </c>
      <c r="AK92" s="82" t="e">
        <f t="shared" si="11"/>
        <v>#N/A</v>
      </c>
      <c r="AL92" s="84" t="e">
        <f>INDEX([16]Listas!$F$6:$J$10,MATCH(AH92,[16]Listas!$D$6:$D$10,0),MATCH(AJ92,[16]Listas!$F$4:$J$4,0))</f>
        <v>#N/A</v>
      </c>
    </row>
    <row r="93" spans="1:38" s="127" customFormat="1" ht="78" hidden="1" customHeight="1" x14ac:dyDescent="0.2">
      <c r="A93" s="97"/>
      <c r="B93" s="83"/>
      <c r="C93" s="961"/>
      <c r="D93" s="962"/>
      <c r="E93" s="963"/>
      <c r="F93" s="85"/>
      <c r="G93" s="961"/>
      <c r="H93" s="962"/>
      <c r="I93" s="963"/>
      <c r="J93" s="978"/>
      <c r="K93" s="978"/>
      <c r="L93" s="978"/>
      <c r="M93" s="97"/>
      <c r="N93" s="97"/>
      <c r="O93" s="97"/>
      <c r="P93" s="97"/>
      <c r="Q93" s="83"/>
      <c r="R93" s="83"/>
      <c r="S93" s="99"/>
      <c r="T93" s="81" t="e">
        <f>VLOOKUP(Q93,[16]Listas!$D$6:$E$10,2,0)</f>
        <v>#N/A</v>
      </c>
      <c r="U93" s="81" t="e">
        <f>HLOOKUP(R93,[16]Listas!$F$4:$J$5,2,0)</f>
        <v>#N/A</v>
      </c>
      <c r="V93" s="84" t="e">
        <f>INDEX([16]Listas!$F$6:$J$10,MATCH(Q93,[16]Listas!$D$6:$D$10,0),MATCH(R93,[16]Listas!$F$4:$J$4,0))</f>
        <v>#N/A</v>
      </c>
      <c r="W93" s="99"/>
      <c r="X93" s="961"/>
      <c r="Y93" s="962"/>
      <c r="Z93" s="963"/>
      <c r="AA93" s="85"/>
      <c r="AB93" s="112"/>
      <c r="AC93" s="97"/>
      <c r="AD93" s="85"/>
      <c r="AE93" s="99"/>
      <c r="AF93" s="81">
        <f t="shared" si="8"/>
        <v>0</v>
      </c>
      <c r="AG93" s="100" t="e">
        <f t="shared" si="9"/>
        <v>#N/A</v>
      </c>
      <c r="AH93" s="84" t="e">
        <f>IF(AG93&lt;=1,"Remota",VLOOKUP(AG93,[16]Listas!$C$6:$D$10,2,0))</f>
        <v>#N/A</v>
      </c>
      <c r="AI93" s="100" t="e">
        <f t="shared" si="10"/>
        <v>#N/A</v>
      </c>
      <c r="AJ93" s="84" t="e">
        <f>IF(AI93&lt;=1,"Insignificante",HLOOKUP(AI93,[16]Listas!$F$3:$J$4,2,0))</f>
        <v>#N/A</v>
      </c>
      <c r="AK93" s="82" t="e">
        <f t="shared" si="11"/>
        <v>#N/A</v>
      </c>
      <c r="AL93" s="84" t="e">
        <f>INDEX([16]Listas!$F$6:$J$10,MATCH(AH93,[16]Listas!$D$6:$D$10,0),MATCH(AJ93,[16]Listas!$F$4:$J$4,0))</f>
        <v>#N/A</v>
      </c>
    </row>
    <row r="94" spans="1:38" ht="19.5" customHeight="1" x14ac:dyDescent="0.2">
      <c r="A94" s="28"/>
      <c r="B94" s="27"/>
      <c r="C94" s="27"/>
      <c r="D94" s="27"/>
      <c r="E94" s="28"/>
      <c r="F94" s="28"/>
      <c r="G94" s="132"/>
      <c r="H94" s="132"/>
      <c r="I94" s="132"/>
      <c r="J94" s="28"/>
      <c r="L94" s="87"/>
      <c r="M94" s="87"/>
      <c r="N94" s="87"/>
      <c r="O94" s="87"/>
      <c r="P94" s="87"/>
      <c r="Q94" s="87"/>
      <c r="R94" s="87"/>
      <c r="S94" s="87"/>
      <c r="T94" s="87"/>
      <c r="U94" s="87"/>
      <c r="V94" s="28"/>
      <c r="W94" s="28"/>
      <c r="X94" s="132"/>
      <c r="Y94" s="132"/>
      <c r="Z94" s="132"/>
      <c r="AA94" s="132"/>
      <c r="AB94" s="132"/>
      <c r="AC94" s="28"/>
      <c r="AD94" s="28"/>
      <c r="AE94" s="28"/>
      <c r="AF94" s="28"/>
      <c r="AG94" s="28"/>
      <c r="AH94" s="28"/>
      <c r="AI94" s="28"/>
      <c r="AJ94" s="28"/>
      <c r="AK94" s="28"/>
      <c r="AL94" s="28"/>
    </row>
    <row r="95" spans="1:38" ht="24" customHeight="1" x14ac:dyDescent="0.2">
      <c r="A95" s="979" t="s">
        <v>260</v>
      </c>
      <c r="B95" s="980"/>
      <c r="C95" s="980"/>
      <c r="D95" s="980"/>
      <c r="E95" s="980"/>
      <c r="F95" s="980"/>
      <c r="G95" s="980"/>
      <c r="H95" s="980"/>
      <c r="I95" s="980"/>
      <c r="J95" s="980"/>
      <c r="K95" s="980"/>
      <c r="L95" s="981"/>
      <c r="N95" s="87" t="s">
        <v>257</v>
      </c>
      <c r="O95" s="87"/>
      <c r="AI95" s="28"/>
      <c r="AJ95" s="28"/>
      <c r="AK95" s="28"/>
      <c r="AL95" s="28"/>
    </row>
    <row r="96" spans="1:38" ht="10.5" customHeight="1" x14ac:dyDescent="0.2">
      <c r="A96" s="982"/>
      <c r="B96" s="983"/>
      <c r="C96" s="983"/>
      <c r="D96" s="983"/>
      <c r="E96" s="983"/>
      <c r="F96" s="983"/>
      <c r="G96" s="983"/>
      <c r="H96" s="983"/>
      <c r="I96" s="983"/>
      <c r="J96" s="983"/>
      <c r="K96" s="983"/>
      <c r="L96" s="984"/>
      <c r="M96" s="88"/>
      <c r="N96" s="975" t="s">
        <v>125</v>
      </c>
      <c r="O96" s="976"/>
      <c r="P96" s="976"/>
      <c r="Q96" s="976"/>
      <c r="R96" s="977"/>
      <c r="S96" s="89"/>
      <c r="T96" s="89"/>
      <c r="U96" s="89"/>
      <c r="V96" s="975" t="s">
        <v>67</v>
      </c>
      <c r="W96" s="976"/>
      <c r="X96" s="976"/>
      <c r="Y96" s="976"/>
      <c r="Z96" s="977"/>
      <c r="AA96" s="975" t="s">
        <v>68</v>
      </c>
      <c r="AB96" s="977"/>
      <c r="AC96" s="975" t="s">
        <v>69</v>
      </c>
      <c r="AD96" s="976"/>
      <c r="AE96" s="976"/>
      <c r="AF96" s="976"/>
      <c r="AG96" s="976"/>
      <c r="AH96" s="976"/>
      <c r="AI96" s="976"/>
      <c r="AJ96" s="976"/>
      <c r="AK96" s="976"/>
      <c r="AL96" s="977"/>
    </row>
    <row r="97" spans="1:38" s="2" customFormat="1" ht="30" customHeight="1" x14ac:dyDescent="0.2">
      <c r="A97" s="1109" t="s">
        <v>420</v>
      </c>
      <c r="B97" s="1110"/>
      <c r="C97" s="1110"/>
      <c r="D97" s="1110"/>
      <c r="E97" s="1110"/>
      <c r="F97" s="1110"/>
      <c r="G97" s="1110"/>
      <c r="H97" s="1110"/>
      <c r="I97" s="1110"/>
      <c r="J97" s="1110"/>
      <c r="K97" s="1110"/>
      <c r="L97" s="1111"/>
      <c r="M97" s="90"/>
      <c r="N97" s="1115" t="s">
        <v>70</v>
      </c>
      <c r="O97" s="1116"/>
      <c r="P97" s="1116"/>
      <c r="Q97" s="1116"/>
      <c r="R97" s="1117"/>
      <c r="S97" s="91"/>
      <c r="T97" s="91"/>
      <c r="U97" s="91"/>
      <c r="V97" s="1115" t="s">
        <v>421</v>
      </c>
      <c r="W97" s="1116"/>
      <c r="X97" s="1116"/>
      <c r="Y97" s="1116"/>
      <c r="Z97" s="1117"/>
      <c r="AA97" s="1115" t="s">
        <v>422</v>
      </c>
      <c r="AB97" s="1117"/>
      <c r="AC97" s="1115"/>
      <c r="AD97" s="1116"/>
      <c r="AE97" s="1116"/>
      <c r="AF97" s="1116"/>
      <c r="AG97" s="1116"/>
      <c r="AH97" s="1116"/>
      <c r="AI97" s="1116"/>
      <c r="AJ97" s="1116"/>
      <c r="AK97" s="1116"/>
      <c r="AL97" s="1117"/>
    </row>
    <row r="98" spans="1:38" s="2" customFormat="1" ht="30" customHeight="1" x14ac:dyDescent="0.2">
      <c r="A98" s="1109"/>
      <c r="B98" s="1110"/>
      <c r="C98" s="1110"/>
      <c r="D98" s="1110"/>
      <c r="E98" s="1110"/>
      <c r="F98" s="1110"/>
      <c r="G98" s="1110"/>
      <c r="H98" s="1110"/>
      <c r="I98" s="1110"/>
      <c r="J98" s="1110"/>
      <c r="K98" s="1110"/>
      <c r="L98" s="1111"/>
      <c r="M98" s="90"/>
      <c r="N98" s="1118"/>
      <c r="O98" s="1119"/>
      <c r="P98" s="1119"/>
      <c r="Q98" s="1119"/>
      <c r="R98" s="1120"/>
      <c r="S98" s="91"/>
      <c r="T98" s="91"/>
      <c r="U98" s="91"/>
      <c r="V98" s="1118"/>
      <c r="W98" s="1119"/>
      <c r="X98" s="1119"/>
      <c r="Y98" s="1119"/>
      <c r="Z98" s="1120"/>
      <c r="AA98" s="1118"/>
      <c r="AB98" s="1120"/>
      <c r="AC98" s="1118"/>
      <c r="AD98" s="1119"/>
      <c r="AE98" s="1119"/>
      <c r="AF98" s="1119"/>
      <c r="AG98" s="1119"/>
      <c r="AH98" s="1119"/>
      <c r="AI98" s="1119"/>
      <c r="AJ98" s="1119"/>
      <c r="AK98" s="1119"/>
      <c r="AL98" s="1120"/>
    </row>
    <row r="99" spans="1:38" s="2" customFormat="1" ht="30" customHeight="1" x14ac:dyDescent="0.2">
      <c r="A99" s="1109"/>
      <c r="B99" s="1110"/>
      <c r="C99" s="1110"/>
      <c r="D99" s="1110"/>
      <c r="E99" s="1110"/>
      <c r="F99" s="1110"/>
      <c r="G99" s="1110"/>
      <c r="H99" s="1110"/>
      <c r="I99" s="1110"/>
      <c r="J99" s="1110"/>
      <c r="K99" s="1110"/>
      <c r="L99" s="1111"/>
      <c r="M99" s="90"/>
      <c r="N99" s="1115" t="s">
        <v>18</v>
      </c>
      <c r="O99" s="1116"/>
      <c r="P99" s="1116"/>
      <c r="Q99" s="1116"/>
      <c r="R99" s="1117"/>
      <c r="S99" s="91"/>
      <c r="T99" s="91"/>
      <c r="U99" s="91"/>
      <c r="V99" s="1115" t="s">
        <v>423</v>
      </c>
      <c r="W99" s="1116"/>
      <c r="X99" s="1116"/>
      <c r="Y99" s="1116"/>
      <c r="Z99" s="1117"/>
      <c r="AA99" s="1115" t="s">
        <v>424</v>
      </c>
      <c r="AB99" s="1117"/>
      <c r="AC99" s="1115"/>
      <c r="AD99" s="1116"/>
      <c r="AE99" s="1116"/>
      <c r="AF99" s="1116"/>
      <c r="AG99" s="1116"/>
      <c r="AH99" s="1116"/>
      <c r="AI99" s="1116"/>
      <c r="AJ99" s="1116"/>
      <c r="AK99" s="1116"/>
      <c r="AL99" s="1117"/>
    </row>
    <row r="100" spans="1:38" s="2" customFormat="1" ht="30" customHeight="1" x14ac:dyDescent="0.2">
      <c r="A100" s="1112"/>
      <c r="B100" s="1113"/>
      <c r="C100" s="1113"/>
      <c r="D100" s="1113"/>
      <c r="E100" s="1113"/>
      <c r="F100" s="1113"/>
      <c r="G100" s="1113"/>
      <c r="H100" s="1113"/>
      <c r="I100" s="1113"/>
      <c r="J100" s="1113"/>
      <c r="K100" s="1113"/>
      <c r="L100" s="1114"/>
      <c r="M100" s="90"/>
      <c r="N100" s="1118"/>
      <c r="O100" s="1119"/>
      <c r="P100" s="1119"/>
      <c r="Q100" s="1119"/>
      <c r="R100" s="1120"/>
      <c r="S100" s="91"/>
      <c r="T100" s="91"/>
      <c r="U100" s="91"/>
      <c r="V100" s="1118"/>
      <c r="W100" s="1119"/>
      <c r="X100" s="1119"/>
      <c r="Y100" s="1119"/>
      <c r="Z100" s="1120"/>
      <c r="AA100" s="1118"/>
      <c r="AB100" s="1120"/>
      <c r="AC100" s="1118"/>
      <c r="AD100" s="1119"/>
      <c r="AE100" s="1119"/>
      <c r="AF100" s="1119"/>
      <c r="AG100" s="1119"/>
      <c r="AH100" s="1119"/>
      <c r="AI100" s="1119"/>
      <c r="AJ100" s="1119"/>
      <c r="AK100" s="1119"/>
      <c r="AL100" s="1120"/>
    </row>
    <row r="101" spans="1:38" s="2" customFormat="1" ht="30" customHeight="1" x14ac:dyDescent="0.2">
      <c r="A101" s="92"/>
      <c r="B101" s="92"/>
      <c r="C101" s="92"/>
      <c r="D101" s="92"/>
      <c r="E101" s="92"/>
      <c r="F101" s="92"/>
      <c r="G101" s="92"/>
      <c r="H101" s="92"/>
      <c r="I101" s="92"/>
      <c r="J101" s="92"/>
      <c r="K101" s="92"/>
      <c r="L101" s="92"/>
      <c r="M101" s="90"/>
      <c r="N101" s="974"/>
      <c r="O101" s="974"/>
      <c r="P101" s="974"/>
      <c r="Q101" s="974"/>
      <c r="R101" s="974"/>
      <c r="S101" s="93"/>
      <c r="T101" s="93"/>
      <c r="U101" s="93"/>
      <c r="V101" s="974"/>
      <c r="W101" s="974"/>
      <c r="X101" s="974"/>
      <c r="Y101" s="974"/>
      <c r="Z101" s="974"/>
      <c r="AA101" s="96"/>
      <c r="AB101" s="96"/>
      <c r="AC101" s="93"/>
      <c r="AD101" s="93"/>
      <c r="AE101" s="93"/>
      <c r="AF101" s="93"/>
      <c r="AG101" s="93"/>
      <c r="AH101" s="93"/>
      <c r="AI101" s="93"/>
      <c r="AJ101" s="93"/>
      <c r="AK101" s="93"/>
      <c r="AL101" s="93"/>
    </row>
    <row r="102" spans="1:38" s="2" customFormat="1" ht="30" customHeight="1" x14ac:dyDescent="0.2">
      <c r="A102" s="92"/>
      <c r="B102" s="92"/>
      <c r="C102" s="92"/>
      <c r="D102" s="92"/>
      <c r="E102" s="92"/>
      <c r="F102" s="92"/>
      <c r="G102" s="92"/>
      <c r="H102" s="92"/>
      <c r="I102" s="92"/>
      <c r="J102" s="92"/>
      <c r="K102" s="92"/>
      <c r="L102" s="92"/>
      <c r="M102" s="90"/>
      <c r="N102" s="973"/>
      <c r="O102" s="973"/>
      <c r="P102" s="973"/>
      <c r="Q102" s="973"/>
      <c r="R102" s="973"/>
      <c r="S102" s="90"/>
      <c r="T102" s="90"/>
      <c r="U102" s="90"/>
      <c r="V102" s="973"/>
      <c r="W102" s="973"/>
      <c r="X102" s="973"/>
      <c r="Y102" s="973"/>
      <c r="Z102" s="973"/>
      <c r="AA102" s="95"/>
      <c r="AB102" s="95"/>
      <c r="AC102" s="90"/>
      <c r="AD102" s="90"/>
      <c r="AE102" s="90"/>
      <c r="AF102" s="90"/>
      <c r="AG102" s="90"/>
      <c r="AH102" s="90"/>
      <c r="AI102" s="90"/>
      <c r="AJ102" s="90"/>
      <c r="AK102" s="90"/>
      <c r="AL102" s="90"/>
    </row>
    <row r="103" spans="1:38" s="2" customFormat="1" ht="30" customHeight="1" x14ac:dyDescent="0.2">
      <c r="A103" s="92"/>
      <c r="B103" s="92"/>
      <c r="C103" s="92"/>
      <c r="D103" s="92"/>
      <c r="E103" s="92"/>
      <c r="F103" s="92"/>
      <c r="G103" s="92"/>
      <c r="H103" s="92"/>
      <c r="I103" s="92"/>
      <c r="J103" s="92"/>
      <c r="K103" s="92"/>
      <c r="L103" s="92"/>
      <c r="M103" s="90"/>
      <c r="N103" s="973"/>
      <c r="O103" s="973"/>
      <c r="P103" s="973"/>
      <c r="Q103" s="973"/>
      <c r="R103" s="973"/>
      <c r="S103" s="90"/>
      <c r="T103" s="90"/>
      <c r="U103" s="90"/>
      <c r="V103" s="973"/>
      <c r="W103" s="973"/>
      <c r="X103" s="973"/>
      <c r="Y103" s="973"/>
      <c r="Z103" s="973"/>
      <c r="AA103" s="95"/>
      <c r="AB103" s="95"/>
      <c r="AC103" s="90"/>
      <c r="AD103" s="90"/>
      <c r="AE103" s="90"/>
      <c r="AF103" s="90"/>
      <c r="AG103" s="90"/>
      <c r="AH103" s="90"/>
      <c r="AI103" s="90"/>
      <c r="AJ103" s="90"/>
      <c r="AK103" s="90"/>
      <c r="AL103" s="90"/>
    </row>
    <row r="104" spans="1:38" s="2" customFormat="1" ht="30" customHeight="1" x14ac:dyDescent="0.2">
      <c r="A104" s="29"/>
      <c r="B104" s="29"/>
      <c r="C104" s="29"/>
      <c r="D104" s="29"/>
      <c r="E104" s="60"/>
      <c r="F104" s="29"/>
      <c r="G104" s="60"/>
      <c r="H104" s="60"/>
      <c r="I104" s="60"/>
      <c r="J104" s="60"/>
      <c r="K104" s="94"/>
      <c r="L104" s="94"/>
      <c r="M104" s="90"/>
      <c r="N104" s="973"/>
      <c r="O104" s="973"/>
      <c r="P104" s="973"/>
      <c r="Q104" s="973"/>
      <c r="R104" s="973"/>
      <c r="S104" s="90"/>
      <c r="T104" s="90"/>
      <c r="U104" s="90"/>
      <c r="V104" s="973"/>
      <c r="W104" s="973"/>
      <c r="X104" s="973"/>
      <c r="Y104" s="973"/>
      <c r="Z104" s="973"/>
      <c r="AA104" s="95"/>
      <c r="AB104" s="95"/>
      <c r="AC104" s="90"/>
      <c r="AD104" s="90"/>
      <c r="AE104" s="90"/>
      <c r="AF104" s="90"/>
      <c r="AG104" s="90"/>
      <c r="AH104" s="90"/>
      <c r="AI104" s="90"/>
      <c r="AJ104" s="90"/>
      <c r="AK104" s="90"/>
      <c r="AL104" s="90"/>
    </row>
    <row r="105" spans="1:38" x14ac:dyDescent="0.2">
      <c r="A105" s="30"/>
      <c r="B105" s="64"/>
      <c r="C105" s="64"/>
      <c r="D105" s="64"/>
      <c r="E105" s="30"/>
      <c r="F105" s="30"/>
      <c r="G105" s="134"/>
      <c r="H105" s="134"/>
      <c r="I105" s="134"/>
      <c r="J105" s="30"/>
      <c r="K105" s="30"/>
      <c r="L105" s="30"/>
      <c r="M105" s="30"/>
      <c r="N105" s="30"/>
      <c r="O105" s="30"/>
      <c r="P105" s="30"/>
      <c r="Q105" s="30"/>
      <c r="R105" s="30"/>
      <c r="S105" s="30"/>
      <c r="T105" s="30"/>
      <c r="U105" s="30"/>
      <c r="V105" s="30"/>
      <c r="W105" s="30"/>
      <c r="X105" s="134"/>
      <c r="Y105" s="134"/>
      <c r="Z105" s="134"/>
      <c r="AA105" s="134"/>
      <c r="AB105" s="134"/>
      <c r="AC105" s="30"/>
      <c r="AD105" s="30"/>
      <c r="AE105" s="30"/>
      <c r="AF105" s="30"/>
      <c r="AG105" s="30"/>
      <c r="AH105" s="30"/>
      <c r="AI105" s="30"/>
      <c r="AJ105" s="30"/>
      <c r="AK105" s="30"/>
      <c r="AL105" s="30"/>
    </row>
    <row r="106" spans="1:38" x14ac:dyDescent="0.2">
      <c r="A106" s="30"/>
      <c r="B106" s="64"/>
      <c r="C106" s="64"/>
      <c r="D106" s="64"/>
      <c r="E106" s="30"/>
      <c r="F106" s="30"/>
      <c r="G106" s="134"/>
      <c r="H106" s="134"/>
      <c r="I106" s="134"/>
      <c r="J106" s="30"/>
      <c r="K106" s="30"/>
      <c r="L106" s="30"/>
      <c r="M106" s="30"/>
      <c r="N106" s="30"/>
      <c r="O106" s="30"/>
      <c r="P106" s="30"/>
      <c r="Q106" s="30"/>
      <c r="R106" s="30"/>
      <c r="S106" s="30"/>
      <c r="T106" s="30"/>
      <c r="U106" s="30"/>
      <c r="V106" s="30"/>
      <c r="W106" s="30"/>
      <c r="X106" s="134"/>
      <c r="Y106" s="134"/>
      <c r="Z106" s="134"/>
      <c r="AA106" s="134"/>
      <c r="AB106" s="134"/>
      <c r="AC106" s="30"/>
      <c r="AD106" s="30"/>
      <c r="AE106" s="30"/>
      <c r="AF106" s="30"/>
      <c r="AG106" s="30"/>
      <c r="AH106" s="30"/>
      <c r="AI106" s="30"/>
      <c r="AJ106" s="30"/>
      <c r="AK106" s="30"/>
      <c r="AL106" s="30"/>
    </row>
    <row r="107" spans="1:38" x14ac:dyDescent="0.2">
      <c r="A107" s="30"/>
      <c r="B107" s="64"/>
      <c r="C107" s="64"/>
      <c r="D107" s="64"/>
      <c r="E107" s="30"/>
      <c r="F107" s="30"/>
      <c r="G107" s="134"/>
      <c r="H107" s="134"/>
      <c r="I107" s="134"/>
      <c r="J107" s="30"/>
      <c r="K107" s="30"/>
      <c r="L107" s="30"/>
      <c r="M107" s="30"/>
      <c r="N107" s="30"/>
      <c r="O107" s="30"/>
      <c r="P107" s="30"/>
      <c r="Q107" s="30"/>
      <c r="R107" s="30"/>
      <c r="S107" s="30"/>
      <c r="T107" s="30"/>
      <c r="U107" s="30"/>
      <c r="V107" s="30"/>
      <c r="W107" s="30"/>
      <c r="X107" s="134"/>
      <c r="Y107" s="134"/>
      <c r="Z107" s="134"/>
      <c r="AA107" s="134"/>
      <c r="AB107" s="134"/>
      <c r="AC107" s="30"/>
      <c r="AD107" s="30"/>
      <c r="AE107" s="30"/>
      <c r="AF107" s="30"/>
      <c r="AG107" s="30"/>
      <c r="AH107" s="30"/>
      <c r="AI107" s="30"/>
      <c r="AJ107" s="30"/>
      <c r="AK107" s="30"/>
      <c r="AL107" s="30"/>
    </row>
    <row r="108" spans="1:38" x14ac:dyDescent="0.2">
      <c r="A108" s="30"/>
      <c r="B108" s="64"/>
      <c r="C108" s="64"/>
      <c r="D108" s="64"/>
      <c r="E108" s="30"/>
      <c r="F108" s="30"/>
      <c r="G108" s="134"/>
      <c r="H108" s="134"/>
      <c r="I108" s="134"/>
      <c r="J108" s="30"/>
      <c r="K108" s="30"/>
      <c r="L108" s="30"/>
      <c r="M108" s="30"/>
      <c r="N108" s="30"/>
      <c r="O108" s="30"/>
      <c r="P108" s="30"/>
      <c r="Q108" s="30"/>
      <c r="R108" s="30"/>
      <c r="S108" s="30"/>
      <c r="T108" s="30"/>
      <c r="U108" s="30"/>
      <c r="V108" s="30"/>
      <c r="W108" s="30"/>
      <c r="X108" s="134"/>
      <c r="Y108" s="134"/>
      <c r="Z108" s="134"/>
      <c r="AA108" s="134"/>
      <c r="AB108" s="134"/>
      <c r="AC108" s="30"/>
      <c r="AD108" s="30"/>
      <c r="AE108" s="30"/>
      <c r="AF108" s="30"/>
      <c r="AG108" s="30"/>
      <c r="AH108" s="30"/>
      <c r="AI108" s="30"/>
      <c r="AJ108" s="30"/>
      <c r="AK108" s="30"/>
      <c r="AL108" s="30"/>
    </row>
    <row r="109" spans="1:38" x14ac:dyDescent="0.2">
      <c r="A109" s="30"/>
      <c r="B109" s="64"/>
      <c r="C109" s="64"/>
      <c r="D109" s="64"/>
      <c r="E109" s="30"/>
      <c r="F109" s="30"/>
      <c r="G109" s="134"/>
      <c r="H109" s="134"/>
      <c r="I109" s="134"/>
      <c r="J109" s="30"/>
      <c r="K109" s="30"/>
      <c r="L109" s="30"/>
      <c r="M109" s="30"/>
      <c r="N109" s="30"/>
      <c r="O109" s="30"/>
      <c r="P109" s="30"/>
      <c r="Q109" s="30"/>
      <c r="R109" s="30"/>
      <c r="S109" s="30"/>
      <c r="T109" s="30"/>
      <c r="U109" s="30"/>
      <c r="V109" s="30"/>
      <c r="W109" s="30"/>
      <c r="X109" s="134"/>
      <c r="Y109" s="134"/>
      <c r="Z109" s="134"/>
      <c r="AA109" s="134"/>
      <c r="AB109" s="134"/>
      <c r="AC109" s="30"/>
      <c r="AD109" s="30"/>
      <c r="AE109" s="30"/>
      <c r="AF109" s="30"/>
      <c r="AG109" s="30"/>
      <c r="AH109" s="30"/>
      <c r="AI109" s="30"/>
      <c r="AJ109" s="30"/>
      <c r="AK109" s="30"/>
      <c r="AL109" s="30"/>
    </row>
  </sheetData>
  <sheetProtection formatCells="0" formatColumns="0" formatRows="0" insertRows="0" sort="0" autoFilter="0" pivotTables="0"/>
  <mergeCells count="422">
    <mergeCell ref="AL9:AL12"/>
    <mergeCell ref="G10:I10"/>
    <mergeCell ref="X10:Z10"/>
    <mergeCell ref="G11:I11"/>
    <mergeCell ref="X11:Z11"/>
    <mergeCell ref="G12:I12"/>
    <mergeCell ref="X12:Z12"/>
    <mergeCell ref="Q9:Q12"/>
    <mergeCell ref="R9:R12"/>
    <mergeCell ref="V9:V12"/>
    <mergeCell ref="X9:Z9"/>
    <mergeCell ref="AA9:AA12"/>
    <mergeCell ref="AC9:AC12"/>
    <mergeCell ref="AD9:AD12"/>
    <mergeCell ref="AH9:AH12"/>
    <mergeCell ref="AJ9:AJ12"/>
    <mergeCell ref="B9:B12"/>
    <mergeCell ref="C9:E12"/>
    <mergeCell ref="F9:F12"/>
    <mergeCell ref="G9:I9"/>
    <mergeCell ref="J9:L12"/>
    <mergeCell ref="M9:M12"/>
    <mergeCell ref="N9:N12"/>
    <mergeCell ref="O9:O12"/>
    <mergeCell ref="P9:P12"/>
    <mergeCell ref="N104:R104"/>
    <mergeCell ref="V104:Z104"/>
    <mergeCell ref="AC99:AL100"/>
    <mergeCell ref="N101:R101"/>
    <mergeCell ref="V101:Z101"/>
    <mergeCell ref="N102:R102"/>
    <mergeCell ref="V102:Z102"/>
    <mergeCell ref="N103:R103"/>
    <mergeCell ref="V103:Z103"/>
    <mergeCell ref="AA96:AB96"/>
    <mergeCell ref="AC96:AL96"/>
    <mergeCell ref="A97:L100"/>
    <mergeCell ref="N97:R98"/>
    <mergeCell ref="V97:Z98"/>
    <mergeCell ref="AA97:AB98"/>
    <mergeCell ref="AC97:AL98"/>
    <mergeCell ref="N99:R100"/>
    <mergeCell ref="V99:Z100"/>
    <mergeCell ref="AA99:AB100"/>
    <mergeCell ref="C93:E93"/>
    <mergeCell ref="G93:I93"/>
    <mergeCell ref="J93:L93"/>
    <mergeCell ref="X93:Z93"/>
    <mergeCell ref="A95:L96"/>
    <mergeCell ref="N96:R96"/>
    <mergeCell ref="V96:Z96"/>
    <mergeCell ref="C91:E91"/>
    <mergeCell ref="G91:I91"/>
    <mergeCell ref="J91:L91"/>
    <mergeCell ref="X91:Z91"/>
    <mergeCell ref="C92:E92"/>
    <mergeCell ref="G92:I92"/>
    <mergeCell ref="J92:L92"/>
    <mergeCell ref="X92:Z92"/>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C27:E27"/>
    <mergeCell ref="G27:I27"/>
    <mergeCell ref="J27:L27"/>
    <mergeCell ref="X27:Z27"/>
    <mergeCell ref="C28:E28"/>
    <mergeCell ref="G28:I28"/>
    <mergeCell ref="J28:L28"/>
    <mergeCell ref="X28:Z28"/>
    <mergeCell ref="C26:E26"/>
    <mergeCell ref="G26:I26"/>
    <mergeCell ref="J26:L26"/>
    <mergeCell ref="X26:Z26"/>
    <mergeCell ref="C23:E23"/>
    <mergeCell ref="G23:I23"/>
    <mergeCell ref="J23:L23"/>
    <mergeCell ref="X23:Z23"/>
    <mergeCell ref="C24:E24"/>
    <mergeCell ref="G24:I24"/>
    <mergeCell ref="J24:L24"/>
    <mergeCell ref="X24:Z24"/>
    <mergeCell ref="AD20:AD21"/>
    <mergeCell ref="N20:N21"/>
    <mergeCell ref="O20:O21"/>
    <mergeCell ref="P20:P21"/>
    <mergeCell ref="Q20:Q21"/>
    <mergeCell ref="R20:R21"/>
    <mergeCell ref="V20:V21"/>
    <mergeCell ref="M20:M21"/>
    <mergeCell ref="C25:E25"/>
    <mergeCell ref="G25:I25"/>
    <mergeCell ref="J25:L25"/>
    <mergeCell ref="X25:Z25"/>
    <mergeCell ref="AC13:AC18"/>
    <mergeCell ref="J13:L18"/>
    <mergeCell ref="M13:M18"/>
    <mergeCell ref="C22:E22"/>
    <mergeCell ref="G22:I22"/>
    <mergeCell ref="J22:L22"/>
    <mergeCell ref="X22:Z22"/>
    <mergeCell ref="X20:Z20"/>
    <mergeCell ref="AA20:AA21"/>
    <mergeCell ref="AB20:AB21"/>
    <mergeCell ref="AC20:AC21"/>
    <mergeCell ref="X17:Z17"/>
    <mergeCell ref="G18:I18"/>
    <mergeCell ref="X18:Z18"/>
    <mergeCell ref="X19:Z19"/>
    <mergeCell ref="C19:E19"/>
    <mergeCell ref="O13:O18"/>
    <mergeCell ref="P13:P18"/>
    <mergeCell ref="Q13:Q18"/>
    <mergeCell ref="G17:I17"/>
    <mergeCell ref="AD13:AD18"/>
    <mergeCell ref="AJ20:AJ21"/>
    <mergeCell ref="AL20:AL21"/>
    <mergeCell ref="G21:I21"/>
    <mergeCell ref="X21:Z21"/>
    <mergeCell ref="AH20:AH21"/>
    <mergeCell ref="AH13:AH18"/>
    <mergeCell ref="AJ13:AJ18"/>
    <mergeCell ref="AL13:AL18"/>
    <mergeCell ref="G14:I14"/>
    <mergeCell ref="X14:Z14"/>
    <mergeCell ref="G15:I15"/>
    <mergeCell ref="X15:Z15"/>
    <mergeCell ref="G16:I16"/>
    <mergeCell ref="X16:Z16"/>
    <mergeCell ref="R13:R18"/>
    <mergeCell ref="V13:V18"/>
    <mergeCell ref="X13:Z13"/>
    <mergeCell ref="AA13:AA18"/>
    <mergeCell ref="AB13:AB18"/>
    <mergeCell ref="J20:L21"/>
    <mergeCell ref="G19:I19"/>
    <mergeCell ref="J19:L19"/>
    <mergeCell ref="N13:N18"/>
    <mergeCell ref="A13:A21"/>
    <mergeCell ref="B13:B18"/>
    <mergeCell ref="C13:E18"/>
    <mergeCell ref="F13:F18"/>
    <mergeCell ref="G13:I13"/>
    <mergeCell ref="B20:B21"/>
    <mergeCell ref="C20:E21"/>
    <mergeCell ref="F20:F21"/>
    <mergeCell ref="G20:I20"/>
    <mergeCell ref="A6:P6"/>
    <mergeCell ref="Q6:V6"/>
    <mergeCell ref="X6:AB6"/>
    <mergeCell ref="AC6:AC8"/>
    <mergeCell ref="AD6:AD8"/>
    <mergeCell ref="AA7:AA8"/>
    <mergeCell ref="AB7:AB8"/>
    <mergeCell ref="AF6:AL7"/>
    <mergeCell ref="A7:A8"/>
    <mergeCell ref="B7:B8"/>
    <mergeCell ref="C7:E8"/>
    <mergeCell ref="F7:F8"/>
    <mergeCell ref="G7:I8"/>
    <mergeCell ref="J7:L8"/>
    <mergeCell ref="M7:P7"/>
    <mergeCell ref="Q7:V7"/>
    <mergeCell ref="X7:Z8"/>
    <mergeCell ref="A1:J1"/>
    <mergeCell ref="K1:L4"/>
    <mergeCell ref="N1:V2"/>
    <mergeCell ref="X1:X2"/>
    <mergeCell ref="Y1:AD2"/>
    <mergeCell ref="A2:J2"/>
    <mergeCell ref="B3:H3"/>
    <mergeCell ref="I3:J3"/>
    <mergeCell ref="N3:V4"/>
    <mergeCell ref="X3:X4"/>
    <mergeCell ref="Y3:AD4"/>
    <mergeCell ref="B4:H4"/>
    <mergeCell ref="I4:J4"/>
  </mergeCells>
  <dataValidations count="4">
    <dataValidation type="whole" allowBlank="1" showInputMessage="1" showErrorMessage="1" sqref="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C22:AC93 JY22:JY93 TU22:TU93 ADQ22:ADQ93 ANM22:ANM93 AXI22:AXI93 BHE22:BHE93 BRA22:BRA93 CAW22:CAW93 CKS22:CKS93 CUO22:CUO93 DEK22:DEK93 DOG22:DOG93 DYC22:DYC93 EHY22:EHY93 ERU22:ERU93 FBQ22:FBQ93 FLM22:FLM93 FVI22:FVI93 GFE22:GFE93 GPA22:GPA93 GYW22:GYW93 HIS22:HIS93 HSO22:HSO93 ICK22:ICK93 IMG22:IMG93 IWC22:IWC93 JFY22:JFY93 JPU22:JPU93 JZQ22:JZQ93 KJM22:KJM93 KTI22:KTI93 LDE22:LDE93 LNA22:LNA93 LWW22:LWW93 MGS22:MGS93 MQO22:MQO93 NAK22:NAK93 NKG22:NKG93 NUC22:NUC93 ODY22:ODY93 ONU22:ONU93 OXQ22:OXQ93 PHM22:PHM93 PRI22:PRI93 QBE22:QBE93 QLA22:QLA93 QUW22:QUW93 RES22:RES93 ROO22:ROO93 RYK22:RYK93 SIG22:SIG93 SSC22:SSC93 TBY22:TBY93 TLU22:TLU93 TVQ22:TVQ93 UFM22:UFM93 UPI22:UPI93 UZE22:UZE93 VJA22:VJA93 VSW22:VSW93 WCS22:WCS93 WMO22:WMO93 WWK22:WWK93 AC65558:AC65629 JY65558:JY65629 TU65558:TU65629 ADQ65558:ADQ65629 ANM65558:ANM65629 AXI65558:AXI65629 BHE65558:BHE65629 BRA65558:BRA65629 CAW65558:CAW65629 CKS65558:CKS65629 CUO65558:CUO65629 DEK65558:DEK65629 DOG65558:DOG65629 DYC65558:DYC65629 EHY65558:EHY65629 ERU65558:ERU65629 FBQ65558:FBQ65629 FLM65558:FLM65629 FVI65558:FVI65629 GFE65558:GFE65629 GPA65558:GPA65629 GYW65558:GYW65629 HIS65558:HIS65629 HSO65558:HSO65629 ICK65558:ICK65629 IMG65558:IMG65629 IWC65558:IWC65629 JFY65558:JFY65629 JPU65558:JPU65629 JZQ65558:JZQ65629 KJM65558:KJM65629 KTI65558:KTI65629 LDE65558:LDE65629 LNA65558:LNA65629 LWW65558:LWW65629 MGS65558:MGS65629 MQO65558:MQO65629 NAK65558:NAK65629 NKG65558:NKG65629 NUC65558:NUC65629 ODY65558:ODY65629 ONU65558:ONU65629 OXQ65558:OXQ65629 PHM65558:PHM65629 PRI65558:PRI65629 QBE65558:QBE65629 QLA65558:QLA65629 QUW65558:QUW65629 RES65558:RES65629 ROO65558:ROO65629 RYK65558:RYK65629 SIG65558:SIG65629 SSC65558:SSC65629 TBY65558:TBY65629 TLU65558:TLU65629 TVQ65558:TVQ65629 UFM65558:UFM65629 UPI65558:UPI65629 UZE65558:UZE65629 VJA65558:VJA65629 VSW65558:VSW65629 WCS65558:WCS65629 WMO65558:WMO65629 WWK65558:WWK65629 AC131094:AC131165 JY131094:JY131165 TU131094:TU131165 ADQ131094:ADQ131165 ANM131094:ANM131165 AXI131094:AXI131165 BHE131094:BHE131165 BRA131094:BRA131165 CAW131094:CAW131165 CKS131094:CKS131165 CUO131094:CUO131165 DEK131094:DEK131165 DOG131094:DOG131165 DYC131094:DYC131165 EHY131094:EHY131165 ERU131094:ERU131165 FBQ131094:FBQ131165 FLM131094:FLM131165 FVI131094:FVI131165 GFE131094:GFE131165 GPA131094:GPA131165 GYW131094:GYW131165 HIS131094:HIS131165 HSO131094:HSO131165 ICK131094:ICK131165 IMG131094:IMG131165 IWC131094:IWC131165 JFY131094:JFY131165 JPU131094:JPU131165 JZQ131094:JZQ131165 KJM131094:KJM131165 KTI131094:KTI131165 LDE131094:LDE131165 LNA131094:LNA131165 LWW131094:LWW131165 MGS131094:MGS131165 MQO131094:MQO131165 NAK131094:NAK131165 NKG131094:NKG131165 NUC131094:NUC131165 ODY131094:ODY131165 ONU131094:ONU131165 OXQ131094:OXQ131165 PHM131094:PHM131165 PRI131094:PRI131165 QBE131094:QBE131165 QLA131094:QLA131165 QUW131094:QUW131165 RES131094:RES131165 ROO131094:ROO131165 RYK131094:RYK131165 SIG131094:SIG131165 SSC131094:SSC131165 TBY131094:TBY131165 TLU131094:TLU131165 TVQ131094:TVQ131165 UFM131094:UFM131165 UPI131094:UPI131165 UZE131094:UZE131165 VJA131094:VJA131165 VSW131094:VSW131165 WCS131094:WCS131165 WMO131094:WMO131165 WWK131094:WWK131165 AC196630:AC196701 JY196630:JY196701 TU196630:TU196701 ADQ196630:ADQ196701 ANM196630:ANM196701 AXI196630:AXI196701 BHE196630:BHE196701 BRA196630:BRA196701 CAW196630:CAW196701 CKS196630:CKS196701 CUO196630:CUO196701 DEK196630:DEK196701 DOG196630:DOG196701 DYC196630:DYC196701 EHY196630:EHY196701 ERU196630:ERU196701 FBQ196630:FBQ196701 FLM196630:FLM196701 FVI196630:FVI196701 GFE196630:GFE196701 GPA196630:GPA196701 GYW196630:GYW196701 HIS196630:HIS196701 HSO196630:HSO196701 ICK196630:ICK196701 IMG196630:IMG196701 IWC196630:IWC196701 JFY196630:JFY196701 JPU196630:JPU196701 JZQ196630:JZQ196701 KJM196630:KJM196701 KTI196630:KTI196701 LDE196630:LDE196701 LNA196630:LNA196701 LWW196630:LWW196701 MGS196630:MGS196701 MQO196630:MQO196701 NAK196630:NAK196701 NKG196630:NKG196701 NUC196630:NUC196701 ODY196630:ODY196701 ONU196630:ONU196701 OXQ196630:OXQ196701 PHM196630:PHM196701 PRI196630:PRI196701 QBE196630:QBE196701 QLA196630:QLA196701 QUW196630:QUW196701 RES196630:RES196701 ROO196630:ROO196701 RYK196630:RYK196701 SIG196630:SIG196701 SSC196630:SSC196701 TBY196630:TBY196701 TLU196630:TLU196701 TVQ196630:TVQ196701 UFM196630:UFM196701 UPI196630:UPI196701 UZE196630:UZE196701 VJA196630:VJA196701 VSW196630:VSW196701 WCS196630:WCS196701 WMO196630:WMO196701 WWK196630:WWK196701 AC262166:AC262237 JY262166:JY262237 TU262166:TU262237 ADQ262166:ADQ262237 ANM262166:ANM262237 AXI262166:AXI262237 BHE262166:BHE262237 BRA262166:BRA262237 CAW262166:CAW262237 CKS262166:CKS262237 CUO262166:CUO262237 DEK262166:DEK262237 DOG262166:DOG262237 DYC262166:DYC262237 EHY262166:EHY262237 ERU262166:ERU262237 FBQ262166:FBQ262237 FLM262166:FLM262237 FVI262166:FVI262237 GFE262166:GFE262237 GPA262166:GPA262237 GYW262166:GYW262237 HIS262166:HIS262237 HSO262166:HSO262237 ICK262166:ICK262237 IMG262166:IMG262237 IWC262166:IWC262237 JFY262166:JFY262237 JPU262166:JPU262237 JZQ262166:JZQ262237 KJM262166:KJM262237 KTI262166:KTI262237 LDE262166:LDE262237 LNA262166:LNA262237 LWW262166:LWW262237 MGS262166:MGS262237 MQO262166:MQO262237 NAK262166:NAK262237 NKG262166:NKG262237 NUC262166:NUC262237 ODY262166:ODY262237 ONU262166:ONU262237 OXQ262166:OXQ262237 PHM262166:PHM262237 PRI262166:PRI262237 QBE262166:QBE262237 QLA262166:QLA262237 QUW262166:QUW262237 RES262166:RES262237 ROO262166:ROO262237 RYK262166:RYK262237 SIG262166:SIG262237 SSC262166:SSC262237 TBY262166:TBY262237 TLU262166:TLU262237 TVQ262166:TVQ262237 UFM262166:UFM262237 UPI262166:UPI262237 UZE262166:UZE262237 VJA262166:VJA262237 VSW262166:VSW262237 WCS262166:WCS262237 WMO262166:WMO262237 WWK262166:WWK262237 AC327702:AC327773 JY327702:JY327773 TU327702:TU327773 ADQ327702:ADQ327773 ANM327702:ANM327773 AXI327702:AXI327773 BHE327702:BHE327773 BRA327702:BRA327773 CAW327702:CAW327773 CKS327702:CKS327773 CUO327702:CUO327773 DEK327702:DEK327773 DOG327702:DOG327773 DYC327702:DYC327773 EHY327702:EHY327773 ERU327702:ERU327773 FBQ327702:FBQ327773 FLM327702:FLM327773 FVI327702:FVI327773 GFE327702:GFE327773 GPA327702:GPA327773 GYW327702:GYW327773 HIS327702:HIS327773 HSO327702:HSO327773 ICK327702:ICK327773 IMG327702:IMG327773 IWC327702:IWC327773 JFY327702:JFY327773 JPU327702:JPU327773 JZQ327702:JZQ327773 KJM327702:KJM327773 KTI327702:KTI327773 LDE327702:LDE327773 LNA327702:LNA327773 LWW327702:LWW327773 MGS327702:MGS327773 MQO327702:MQO327773 NAK327702:NAK327773 NKG327702:NKG327773 NUC327702:NUC327773 ODY327702:ODY327773 ONU327702:ONU327773 OXQ327702:OXQ327773 PHM327702:PHM327773 PRI327702:PRI327773 QBE327702:QBE327773 QLA327702:QLA327773 QUW327702:QUW327773 RES327702:RES327773 ROO327702:ROO327773 RYK327702:RYK327773 SIG327702:SIG327773 SSC327702:SSC327773 TBY327702:TBY327773 TLU327702:TLU327773 TVQ327702:TVQ327773 UFM327702:UFM327773 UPI327702:UPI327773 UZE327702:UZE327773 VJA327702:VJA327773 VSW327702:VSW327773 WCS327702:WCS327773 WMO327702:WMO327773 WWK327702:WWK327773 AC393238:AC393309 JY393238:JY393309 TU393238:TU393309 ADQ393238:ADQ393309 ANM393238:ANM393309 AXI393238:AXI393309 BHE393238:BHE393309 BRA393238:BRA393309 CAW393238:CAW393309 CKS393238:CKS393309 CUO393238:CUO393309 DEK393238:DEK393309 DOG393238:DOG393309 DYC393238:DYC393309 EHY393238:EHY393309 ERU393238:ERU393309 FBQ393238:FBQ393309 FLM393238:FLM393309 FVI393238:FVI393309 GFE393238:GFE393309 GPA393238:GPA393309 GYW393238:GYW393309 HIS393238:HIS393309 HSO393238:HSO393309 ICK393238:ICK393309 IMG393238:IMG393309 IWC393238:IWC393309 JFY393238:JFY393309 JPU393238:JPU393309 JZQ393238:JZQ393309 KJM393238:KJM393309 KTI393238:KTI393309 LDE393238:LDE393309 LNA393238:LNA393309 LWW393238:LWW393309 MGS393238:MGS393309 MQO393238:MQO393309 NAK393238:NAK393309 NKG393238:NKG393309 NUC393238:NUC393309 ODY393238:ODY393309 ONU393238:ONU393309 OXQ393238:OXQ393309 PHM393238:PHM393309 PRI393238:PRI393309 QBE393238:QBE393309 QLA393238:QLA393309 QUW393238:QUW393309 RES393238:RES393309 ROO393238:ROO393309 RYK393238:RYK393309 SIG393238:SIG393309 SSC393238:SSC393309 TBY393238:TBY393309 TLU393238:TLU393309 TVQ393238:TVQ393309 UFM393238:UFM393309 UPI393238:UPI393309 UZE393238:UZE393309 VJA393238:VJA393309 VSW393238:VSW393309 WCS393238:WCS393309 WMO393238:WMO393309 WWK393238:WWK393309 AC458774:AC458845 JY458774:JY458845 TU458774:TU458845 ADQ458774:ADQ458845 ANM458774:ANM458845 AXI458774:AXI458845 BHE458774:BHE458845 BRA458774:BRA458845 CAW458774:CAW458845 CKS458774:CKS458845 CUO458774:CUO458845 DEK458774:DEK458845 DOG458774:DOG458845 DYC458774:DYC458845 EHY458774:EHY458845 ERU458774:ERU458845 FBQ458774:FBQ458845 FLM458774:FLM458845 FVI458774:FVI458845 GFE458774:GFE458845 GPA458774:GPA458845 GYW458774:GYW458845 HIS458774:HIS458845 HSO458774:HSO458845 ICK458774:ICK458845 IMG458774:IMG458845 IWC458774:IWC458845 JFY458774:JFY458845 JPU458774:JPU458845 JZQ458774:JZQ458845 KJM458774:KJM458845 KTI458774:KTI458845 LDE458774:LDE458845 LNA458774:LNA458845 LWW458774:LWW458845 MGS458774:MGS458845 MQO458774:MQO458845 NAK458774:NAK458845 NKG458774:NKG458845 NUC458774:NUC458845 ODY458774:ODY458845 ONU458774:ONU458845 OXQ458774:OXQ458845 PHM458774:PHM458845 PRI458774:PRI458845 QBE458774:QBE458845 QLA458774:QLA458845 QUW458774:QUW458845 RES458774:RES458845 ROO458774:ROO458845 RYK458774:RYK458845 SIG458774:SIG458845 SSC458774:SSC458845 TBY458774:TBY458845 TLU458774:TLU458845 TVQ458774:TVQ458845 UFM458774:UFM458845 UPI458774:UPI458845 UZE458774:UZE458845 VJA458774:VJA458845 VSW458774:VSW458845 WCS458774:WCS458845 WMO458774:WMO458845 WWK458774:WWK458845 AC524310:AC524381 JY524310:JY524381 TU524310:TU524381 ADQ524310:ADQ524381 ANM524310:ANM524381 AXI524310:AXI524381 BHE524310:BHE524381 BRA524310:BRA524381 CAW524310:CAW524381 CKS524310:CKS524381 CUO524310:CUO524381 DEK524310:DEK524381 DOG524310:DOG524381 DYC524310:DYC524381 EHY524310:EHY524381 ERU524310:ERU524381 FBQ524310:FBQ524381 FLM524310:FLM524381 FVI524310:FVI524381 GFE524310:GFE524381 GPA524310:GPA524381 GYW524310:GYW524381 HIS524310:HIS524381 HSO524310:HSO524381 ICK524310:ICK524381 IMG524310:IMG524381 IWC524310:IWC524381 JFY524310:JFY524381 JPU524310:JPU524381 JZQ524310:JZQ524381 KJM524310:KJM524381 KTI524310:KTI524381 LDE524310:LDE524381 LNA524310:LNA524381 LWW524310:LWW524381 MGS524310:MGS524381 MQO524310:MQO524381 NAK524310:NAK524381 NKG524310:NKG524381 NUC524310:NUC524381 ODY524310:ODY524381 ONU524310:ONU524381 OXQ524310:OXQ524381 PHM524310:PHM524381 PRI524310:PRI524381 QBE524310:QBE524381 QLA524310:QLA524381 QUW524310:QUW524381 RES524310:RES524381 ROO524310:ROO524381 RYK524310:RYK524381 SIG524310:SIG524381 SSC524310:SSC524381 TBY524310:TBY524381 TLU524310:TLU524381 TVQ524310:TVQ524381 UFM524310:UFM524381 UPI524310:UPI524381 UZE524310:UZE524381 VJA524310:VJA524381 VSW524310:VSW524381 WCS524310:WCS524381 WMO524310:WMO524381 WWK524310:WWK524381 AC589846:AC589917 JY589846:JY589917 TU589846:TU589917 ADQ589846:ADQ589917 ANM589846:ANM589917 AXI589846:AXI589917 BHE589846:BHE589917 BRA589846:BRA589917 CAW589846:CAW589917 CKS589846:CKS589917 CUO589846:CUO589917 DEK589846:DEK589917 DOG589846:DOG589917 DYC589846:DYC589917 EHY589846:EHY589917 ERU589846:ERU589917 FBQ589846:FBQ589917 FLM589846:FLM589917 FVI589846:FVI589917 GFE589846:GFE589917 GPA589846:GPA589917 GYW589846:GYW589917 HIS589846:HIS589917 HSO589846:HSO589917 ICK589846:ICK589917 IMG589846:IMG589917 IWC589846:IWC589917 JFY589846:JFY589917 JPU589846:JPU589917 JZQ589846:JZQ589917 KJM589846:KJM589917 KTI589846:KTI589917 LDE589846:LDE589917 LNA589846:LNA589917 LWW589846:LWW589917 MGS589846:MGS589917 MQO589846:MQO589917 NAK589846:NAK589917 NKG589846:NKG589917 NUC589846:NUC589917 ODY589846:ODY589917 ONU589846:ONU589917 OXQ589846:OXQ589917 PHM589846:PHM589917 PRI589846:PRI589917 QBE589846:QBE589917 QLA589846:QLA589917 QUW589846:QUW589917 RES589846:RES589917 ROO589846:ROO589917 RYK589846:RYK589917 SIG589846:SIG589917 SSC589846:SSC589917 TBY589846:TBY589917 TLU589846:TLU589917 TVQ589846:TVQ589917 UFM589846:UFM589917 UPI589846:UPI589917 UZE589846:UZE589917 VJA589846:VJA589917 VSW589846:VSW589917 WCS589846:WCS589917 WMO589846:WMO589917 WWK589846:WWK589917 AC655382:AC655453 JY655382:JY655453 TU655382:TU655453 ADQ655382:ADQ655453 ANM655382:ANM655453 AXI655382:AXI655453 BHE655382:BHE655453 BRA655382:BRA655453 CAW655382:CAW655453 CKS655382:CKS655453 CUO655382:CUO655453 DEK655382:DEK655453 DOG655382:DOG655453 DYC655382:DYC655453 EHY655382:EHY655453 ERU655382:ERU655453 FBQ655382:FBQ655453 FLM655382:FLM655453 FVI655382:FVI655453 GFE655382:GFE655453 GPA655382:GPA655453 GYW655382:GYW655453 HIS655382:HIS655453 HSO655382:HSO655453 ICK655382:ICK655453 IMG655382:IMG655453 IWC655382:IWC655453 JFY655382:JFY655453 JPU655382:JPU655453 JZQ655382:JZQ655453 KJM655382:KJM655453 KTI655382:KTI655453 LDE655382:LDE655453 LNA655382:LNA655453 LWW655382:LWW655453 MGS655382:MGS655453 MQO655382:MQO655453 NAK655382:NAK655453 NKG655382:NKG655453 NUC655382:NUC655453 ODY655382:ODY655453 ONU655382:ONU655453 OXQ655382:OXQ655453 PHM655382:PHM655453 PRI655382:PRI655453 QBE655382:QBE655453 QLA655382:QLA655453 QUW655382:QUW655453 RES655382:RES655453 ROO655382:ROO655453 RYK655382:RYK655453 SIG655382:SIG655453 SSC655382:SSC655453 TBY655382:TBY655453 TLU655382:TLU655453 TVQ655382:TVQ655453 UFM655382:UFM655453 UPI655382:UPI655453 UZE655382:UZE655453 VJA655382:VJA655453 VSW655382:VSW655453 WCS655382:WCS655453 WMO655382:WMO655453 WWK655382:WWK655453 AC720918:AC720989 JY720918:JY720989 TU720918:TU720989 ADQ720918:ADQ720989 ANM720918:ANM720989 AXI720918:AXI720989 BHE720918:BHE720989 BRA720918:BRA720989 CAW720918:CAW720989 CKS720918:CKS720989 CUO720918:CUO720989 DEK720918:DEK720989 DOG720918:DOG720989 DYC720918:DYC720989 EHY720918:EHY720989 ERU720918:ERU720989 FBQ720918:FBQ720989 FLM720918:FLM720989 FVI720918:FVI720989 GFE720918:GFE720989 GPA720918:GPA720989 GYW720918:GYW720989 HIS720918:HIS720989 HSO720918:HSO720989 ICK720918:ICK720989 IMG720918:IMG720989 IWC720918:IWC720989 JFY720918:JFY720989 JPU720918:JPU720989 JZQ720918:JZQ720989 KJM720918:KJM720989 KTI720918:KTI720989 LDE720918:LDE720989 LNA720918:LNA720989 LWW720918:LWW720989 MGS720918:MGS720989 MQO720918:MQO720989 NAK720918:NAK720989 NKG720918:NKG720989 NUC720918:NUC720989 ODY720918:ODY720989 ONU720918:ONU720989 OXQ720918:OXQ720989 PHM720918:PHM720989 PRI720918:PRI720989 QBE720918:QBE720989 QLA720918:QLA720989 QUW720918:QUW720989 RES720918:RES720989 ROO720918:ROO720989 RYK720918:RYK720989 SIG720918:SIG720989 SSC720918:SSC720989 TBY720918:TBY720989 TLU720918:TLU720989 TVQ720918:TVQ720989 UFM720918:UFM720989 UPI720918:UPI720989 UZE720918:UZE720989 VJA720918:VJA720989 VSW720918:VSW720989 WCS720918:WCS720989 WMO720918:WMO720989 WWK720918:WWK720989 AC786454:AC786525 JY786454:JY786525 TU786454:TU786525 ADQ786454:ADQ786525 ANM786454:ANM786525 AXI786454:AXI786525 BHE786454:BHE786525 BRA786454:BRA786525 CAW786454:CAW786525 CKS786454:CKS786525 CUO786454:CUO786525 DEK786454:DEK786525 DOG786454:DOG786525 DYC786454:DYC786525 EHY786454:EHY786525 ERU786454:ERU786525 FBQ786454:FBQ786525 FLM786454:FLM786525 FVI786454:FVI786525 GFE786454:GFE786525 GPA786454:GPA786525 GYW786454:GYW786525 HIS786454:HIS786525 HSO786454:HSO786525 ICK786454:ICK786525 IMG786454:IMG786525 IWC786454:IWC786525 JFY786454:JFY786525 JPU786454:JPU786525 JZQ786454:JZQ786525 KJM786454:KJM786525 KTI786454:KTI786525 LDE786454:LDE786525 LNA786454:LNA786525 LWW786454:LWW786525 MGS786454:MGS786525 MQO786454:MQO786525 NAK786454:NAK786525 NKG786454:NKG786525 NUC786454:NUC786525 ODY786454:ODY786525 ONU786454:ONU786525 OXQ786454:OXQ786525 PHM786454:PHM786525 PRI786454:PRI786525 QBE786454:QBE786525 QLA786454:QLA786525 QUW786454:QUW786525 RES786454:RES786525 ROO786454:ROO786525 RYK786454:RYK786525 SIG786454:SIG786525 SSC786454:SSC786525 TBY786454:TBY786525 TLU786454:TLU786525 TVQ786454:TVQ786525 UFM786454:UFM786525 UPI786454:UPI786525 UZE786454:UZE786525 VJA786454:VJA786525 VSW786454:VSW786525 WCS786454:WCS786525 WMO786454:WMO786525 WWK786454:WWK786525 AC851990:AC852061 JY851990:JY852061 TU851990:TU852061 ADQ851990:ADQ852061 ANM851990:ANM852061 AXI851990:AXI852061 BHE851990:BHE852061 BRA851990:BRA852061 CAW851990:CAW852061 CKS851990:CKS852061 CUO851990:CUO852061 DEK851990:DEK852061 DOG851990:DOG852061 DYC851990:DYC852061 EHY851990:EHY852061 ERU851990:ERU852061 FBQ851990:FBQ852061 FLM851990:FLM852061 FVI851990:FVI852061 GFE851990:GFE852061 GPA851990:GPA852061 GYW851990:GYW852061 HIS851990:HIS852061 HSO851990:HSO852061 ICK851990:ICK852061 IMG851990:IMG852061 IWC851990:IWC852061 JFY851990:JFY852061 JPU851990:JPU852061 JZQ851990:JZQ852061 KJM851990:KJM852061 KTI851990:KTI852061 LDE851990:LDE852061 LNA851990:LNA852061 LWW851990:LWW852061 MGS851990:MGS852061 MQO851990:MQO852061 NAK851990:NAK852061 NKG851990:NKG852061 NUC851990:NUC852061 ODY851990:ODY852061 ONU851990:ONU852061 OXQ851990:OXQ852061 PHM851990:PHM852061 PRI851990:PRI852061 QBE851990:QBE852061 QLA851990:QLA852061 QUW851990:QUW852061 RES851990:RES852061 ROO851990:ROO852061 RYK851990:RYK852061 SIG851990:SIG852061 SSC851990:SSC852061 TBY851990:TBY852061 TLU851990:TLU852061 TVQ851990:TVQ852061 UFM851990:UFM852061 UPI851990:UPI852061 UZE851990:UZE852061 VJA851990:VJA852061 VSW851990:VSW852061 WCS851990:WCS852061 WMO851990:WMO852061 WWK851990:WWK852061 AC917526:AC917597 JY917526:JY917597 TU917526:TU917597 ADQ917526:ADQ917597 ANM917526:ANM917597 AXI917526:AXI917597 BHE917526:BHE917597 BRA917526:BRA917597 CAW917526:CAW917597 CKS917526:CKS917597 CUO917526:CUO917597 DEK917526:DEK917597 DOG917526:DOG917597 DYC917526:DYC917597 EHY917526:EHY917597 ERU917526:ERU917597 FBQ917526:FBQ917597 FLM917526:FLM917597 FVI917526:FVI917597 GFE917526:GFE917597 GPA917526:GPA917597 GYW917526:GYW917597 HIS917526:HIS917597 HSO917526:HSO917597 ICK917526:ICK917597 IMG917526:IMG917597 IWC917526:IWC917597 JFY917526:JFY917597 JPU917526:JPU917597 JZQ917526:JZQ917597 KJM917526:KJM917597 KTI917526:KTI917597 LDE917526:LDE917597 LNA917526:LNA917597 LWW917526:LWW917597 MGS917526:MGS917597 MQO917526:MQO917597 NAK917526:NAK917597 NKG917526:NKG917597 NUC917526:NUC917597 ODY917526:ODY917597 ONU917526:ONU917597 OXQ917526:OXQ917597 PHM917526:PHM917597 PRI917526:PRI917597 QBE917526:QBE917597 QLA917526:QLA917597 QUW917526:QUW917597 RES917526:RES917597 ROO917526:ROO917597 RYK917526:RYK917597 SIG917526:SIG917597 SSC917526:SSC917597 TBY917526:TBY917597 TLU917526:TLU917597 TVQ917526:TVQ917597 UFM917526:UFM917597 UPI917526:UPI917597 UZE917526:UZE917597 VJA917526:VJA917597 VSW917526:VSW917597 WCS917526:WCS917597 WMO917526:WMO917597 WWK917526:WWK917597 AC983062:AC983133 JY983062:JY983133 TU983062:TU983133 ADQ983062:ADQ983133 ANM983062:ANM983133 AXI983062:AXI983133 BHE983062:BHE983133 BRA983062:BRA983133 CAW983062:CAW983133 CKS983062:CKS983133 CUO983062:CUO983133 DEK983062:DEK983133 DOG983062:DOG983133 DYC983062:DYC983133 EHY983062:EHY983133 ERU983062:ERU983133 FBQ983062:FBQ983133 FLM983062:FLM983133 FVI983062:FVI983133 GFE983062:GFE983133 GPA983062:GPA983133 GYW983062:GYW983133 HIS983062:HIS983133 HSO983062:HSO983133 ICK983062:ICK983133 IMG983062:IMG983133 IWC983062:IWC983133 JFY983062:JFY983133 JPU983062:JPU983133 JZQ983062:JZQ983133 KJM983062:KJM983133 KTI983062:KTI983133 LDE983062:LDE983133 LNA983062:LNA983133 LWW983062:LWW983133 MGS983062:MGS983133 MQO983062:MQO983133 NAK983062:NAK983133 NKG983062:NKG983133 NUC983062:NUC983133 ODY983062:ODY983133 ONU983062:ONU983133 OXQ983062:OXQ983133 PHM983062:PHM983133 PRI983062:PRI983133 QBE983062:QBE983133 QLA983062:QLA983133 QUW983062:QUW983133 RES983062:RES983133 ROO983062:ROO983133 RYK983062:RYK983133 SIG983062:SIG983133 SSC983062:SSC983133 TBY983062:TBY983133 TLU983062:TLU983133 TVQ983062:TVQ983133 UFM983062:UFM983133 UPI983062:UPI983133 UZE983062:UZE983133 VJA983062:VJA983133 VSW983062:VSW983133 WCS983062:WCS983133 WMO983062:WMO983133 WWK983062:WWK983133 AC13:AC14 JY13:JY14 TU13:TU14 ADQ13:ADQ14 ANM13:ANM14 AXI13:AXI14 BHE13:BHE14 BRA13:BRA14 CAW13:CAW14 CKS13:CKS14 CUO13:CUO14 DEK13:DEK14 DOG13:DOG14 DYC13:DYC14 EHY13:EHY14 ERU13:ERU14 FBQ13:FBQ14 FLM13:FLM14 FVI13:FVI14 GFE13:GFE14 GPA13:GPA14 GYW13:GYW14 HIS13:HIS14 HSO13:HSO14 ICK13:ICK14 IMG13:IMG14 IWC13:IWC14 JFY13:JFY14 JPU13:JPU14 JZQ13:JZQ14 KJM13:KJM14 KTI13:KTI14 LDE13:LDE14 LNA13:LNA14 LWW13:LWW14 MGS13:MGS14 MQO13:MQO14 NAK13:NAK14 NKG13:NKG14 NUC13:NUC14 ODY13:ODY14 ONU13:ONU14 OXQ13:OXQ14 PHM13:PHM14 PRI13:PRI14 QBE13:QBE14 QLA13:QLA14 QUW13:QUW14 RES13:RES14 ROO13:ROO14 RYK13:RYK14 SIG13:SIG14 SSC13:SSC14 TBY13:TBY14 TLU13:TLU14 TVQ13:TVQ14 UFM13:UFM14 UPI13:UPI14 UZE13:UZE14 VJA13:VJA14 VSW13:VSW14 WCS13:WCS14 WMO13:WMO14 WWK13:WWK14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AC19:AC20 JY19:JY20 TU19:TU20 ADQ19:ADQ20 ANM19:ANM20 AXI19:AXI20 BHE19:BHE20 BRA19:BRA20 CAW19:CAW20 CKS19:CKS20 CUO19:CUO20 DEK19:DEK20 DOG19:DOG20 DYC19:DYC20 EHY19:EHY20 ERU19:ERU20 FBQ19:FBQ20 FLM19:FLM20 FVI19:FVI20 GFE19:GFE20 GPA19:GPA20 GYW19:GYW20 HIS19:HIS20 HSO19:HSO20 ICK19:ICK20 IMG19:IMG20 IWC19:IWC20 JFY19:JFY20 JPU19:JPU20 JZQ19:JZQ20 KJM19:KJM20 KTI19:KTI20 LDE19:LDE20 LNA19:LNA20 LWW19:LWW20 MGS19:MGS20 MQO19:MQO20 NAK19:NAK20 NKG19:NKG20 NUC19:NUC20 ODY19:ODY20 ONU19:ONU20 OXQ19:OXQ20 PHM19:PHM20 PRI19:PRI20 QBE19:QBE20 QLA19:QLA20 QUW19:QUW20 RES19:RES20 ROO19:ROO20 RYK19:RYK20 SIG19:SIG20 SSC19:SSC20 TBY19:TBY20 TLU19:TLU20 TVQ19:TVQ20 UFM19:UFM20 UPI19:UPI20 UZE19:UZE20 VJA19:VJA20 VSW19:VSW20 WCS19:WCS20 WMO19:WMO20 WWK19:WWK20 AC65555:AC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AC131091:AC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AC196627:AC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AC262163:AC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AC327699:AC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AC393235:AC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AC458771:AC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AC524307:AC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AC589843:AC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AC655379:AC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AC720915:AC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AC786451:AC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AC851987:AC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AC917523:AC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AC983059:AC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formula1>0</formula1>
      <formula2>100</formula2>
    </dataValidation>
    <dataValidation type="list" showInputMessage="1" showErrorMessage="1" errorTitle="Rechazado" error="Solo son validadas las opciones de la lista" sqref="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13:AD14 JZ13:JZ14 TV13:TV14 ADR13:ADR14 ANN13:ANN14 AXJ13:AXJ14 BHF13:BHF14 BRB13:BRB14 CAX13:CAX14 CKT13:CKT14 CUP13:CUP14 DEL13:DEL14 DOH13:DOH14 DYD13:DYD14 EHZ13:EHZ14 ERV13:ERV14 FBR13:FBR14 FLN13:FLN14 FVJ13:FVJ14 GFF13:GFF14 GPB13:GPB14 GYX13:GYX14 HIT13:HIT14 HSP13:HSP14 ICL13:ICL14 IMH13:IMH14 IWD13:IWD14 JFZ13:JFZ14 JPV13:JPV14 JZR13:JZR14 KJN13:KJN14 KTJ13:KTJ14 LDF13:LDF14 LNB13:LNB14 LWX13:LWX14 MGT13:MGT14 MQP13:MQP14 NAL13:NAL14 NKH13:NKH14 NUD13:NUD14 ODZ13:ODZ14 ONV13:ONV14 OXR13:OXR14 PHN13:PHN14 PRJ13:PRJ14 QBF13:QBF14 QLB13:QLB14 QUX13:QUX14 RET13:RET14 ROP13:ROP14 RYL13:RYL14 SIH13:SIH14 SSD13:SSD14 TBZ13:TBZ14 TLV13:TLV14 TVR13:TVR14 UFN13:UFN14 UPJ13:UPJ14 UZF13:UZF14 VJB13:VJB14 VSX13:VSX14 WCT13:WCT14 WMP13:WMP14 WWL13:WWL14 AD65549:AD65550 JZ65549:JZ65550 TV65549:TV65550 ADR65549:ADR65550 ANN65549:ANN65550 AXJ65549:AXJ65550 BHF65549:BHF65550 BRB65549:BRB65550 CAX65549:CAX65550 CKT65549:CKT65550 CUP65549:CUP65550 DEL65549:DEL65550 DOH65549:DOH65550 DYD65549:DYD65550 EHZ65549:EHZ65550 ERV65549:ERV65550 FBR65549:FBR65550 FLN65549:FLN65550 FVJ65549:FVJ65550 GFF65549:GFF65550 GPB65549:GPB65550 GYX65549:GYX65550 HIT65549:HIT65550 HSP65549:HSP65550 ICL65549:ICL65550 IMH65549:IMH65550 IWD65549:IWD65550 JFZ65549:JFZ65550 JPV65549:JPV65550 JZR65549:JZR65550 KJN65549:KJN65550 KTJ65549:KTJ65550 LDF65549:LDF65550 LNB65549:LNB65550 LWX65549:LWX65550 MGT65549:MGT65550 MQP65549:MQP65550 NAL65549:NAL65550 NKH65549:NKH65550 NUD65549:NUD65550 ODZ65549:ODZ65550 ONV65549:ONV65550 OXR65549:OXR65550 PHN65549:PHN65550 PRJ65549:PRJ65550 QBF65549:QBF65550 QLB65549:QLB65550 QUX65549:QUX65550 RET65549:RET65550 ROP65549:ROP65550 RYL65549:RYL65550 SIH65549:SIH65550 SSD65549:SSD65550 TBZ65549:TBZ65550 TLV65549:TLV65550 TVR65549:TVR65550 UFN65549:UFN65550 UPJ65549:UPJ65550 UZF65549:UZF65550 VJB65549:VJB65550 VSX65549:VSX65550 WCT65549:WCT65550 WMP65549:WMP65550 WWL65549:WWL65550 AD131085:AD131086 JZ131085:JZ131086 TV131085:TV131086 ADR131085:ADR131086 ANN131085:ANN131086 AXJ131085:AXJ131086 BHF131085:BHF131086 BRB131085:BRB131086 CAX131085:CAX131086 CKT131085:CKT131086 CUP131085:CUP131086 DEL131085:DEL131086 DOH131085:DOH131086 DYD131085:DYD131086 EHZ131085:EHZ131086 ERV131085:ERV131086 FBR131085:FBR131086 FLN131085:FLN131086 FVJ131085:FVJ131086 GFF131085:GFF131086 GPB131085:GPB131086 GYX131085:GYX131086 HIT131085:HIT131086 HSP131085:HSP131086 ICL131085:ICL131086 IMH131085:IMH131086 IWD131085:IWD131086 JFZ131085:JFZ131086 JPV131085:JPV131086 JZR131085:JZR131086 KJN131085:KJN131086 KTJ131085:KTJ131086 LDF131085:LDF131086 LNB131085:LNB131086 LWX131085:LWX131086 MGT131085:MGT131086 MQP131085:MQP131086 NAL131085:NAL131086 NKH131085:NKH131086 NUD131085:NUD131086 ODZ131085:ODZ131086 ONV131085:ONV131086 OXR131085:OXR131086 PHN131085:PHN131086 PRJ131085:PRJ131086 QBF131085:QBF131086 QLB131085:QLB131086 QUX131085:QUX131086 RET131085:RET131086 ROP131085:ROP131086 RYL131085:RYL131086 SIH131085:SIH131086 SSD131085:SSD131086 TBZ131085:TBZ131086 TLV131085:TLV131086 TVR131085:TVR131086 UFN131085:UFN131086 UPJ131085:UPJ131086 UZF131085:UZF131086 VJB131085:VJB131086 VSX131085:VSX131086 WCT131085:WCT131086 WMP131085:WMP131086 WWL131085:WWL131086 AD196621:AD196622 JZ196621:JZ196622 TV196621:TV196622 ADR196621:ADR196622 ANN196621:ANN196622 AXJ196621:AXJ196622 BHF196621:BHF196622 BRB196621:BRB196622 CAX196621:CAX196622 CKT196621:CKT196622 CUP196621:CUP196622 DEL196621:DEL196622 DOH196621:DOH196622 DYD196621:DYD196622 EHZ196621:EHZ196622 ERV196621:ERV196622 FBR196621:FBR196622 FLN196621:FLN196622 FVJ196621:FVJ196622 GFF196621:GFF196622 GPB196621:GPB196622 GYX196621:GYX196622 HIT196621:HIT196622 HSP196621:HSP196622 ICL196621:ICL196622 IMH196621:IMH196622 IWD196621:IWD196622 JFZ196621:JFZ196622 JPV196621:JPV196622 JZR196621:JZR196622 KJN196621:KJN196622 KTJ196621:KTJ196622 LDF196621:LDF196622 LNB196621:LNB196622 LWX196621:LWX196622 MGT196621:MGT196622 MQP196621:MQP196622 NAL196621:NAL196622 NKH196621:NKH196622 NUD196621:NUD196622 ODZ196621:ODZ196622 ONV196621:ONV196622 OXR196621:OXR196622 PHN196621:PHN196622 PRJ196621:PRJ196622 QBF196621:QBF196622 QLB196621:QLB196622 QUX196621:QUX196622 RET196621:RET196622 ROP196621:ROP196622 RYL196621:RYL196622 SIH196621:SIH196622 SSD196621:SSD196622 TBZ196621:TBZ196622 TLV196621:TLV196622 TVR196621:TVR196622 UFN196621:UFN196622 UPJ196621:UPJ196622 UZF196621:UZF196622 VJB196621:VJB196622 VSX196621:VSX196622 WCT196621:WCT196622 WMP196621:WMP196622 WWL196621:WWL196622 AD262157:AD262158 JZ262157:JZ262158 TV262157:TV262158 ADR262157:ADR262158 ANN262157:ANN262158 AXJ262157:AXJ262158 BHF262157:BHF262158 BRB262157:BRB262158 CAX262157:CAX262158 CKT262157:CKT262158 CUP262157:CUP262158 DEL262157:DEL262158 DOH262157:DOH262158 DYD262157:DYD262158 EHZ262157:EHZ262158 ERV262157:ERV262158 FBR262157:FBR262158 FLN262157:FLN262158 FVJ262157:FVJ262158 GFF262157:GFF262158 GPB262157:GPB262158 GYX262157:GYX262158 HIT262157:HIT262158 HSP262157:HSP262158 ICL262157:ICL262158 IMH262157:IMH262158 IWD262157:IWD262158 JFZ262157:JFZ262158 JPV262157:JPV262158 JZR262157:JZR262158 KJN262157:KJN262158 KTJ262157:KTJ262158 LDF262157:LDF262158 LNB262157:LNB262158 LWX262157:LWX262158 MGT262157:MGT262158 MQP262157:MQP262158 NAL262157:NAL262158 NKH262157:NKH262158 NUD262157:NUD262158 ODZ262157:ODZ262158 ONV262157:ONV262158 OXR262157:OXR262158 PHN262157:PHN262158 PRJ262157:PRJ262158 QBF262157:QBF262158 QLB262157:QLB262158 QUX262157:QUX262158 RET262157:RET262158 ROP262157:ROP262158 RYL262157:RYL262158 SIH262157:SIH262158 SSD262157:SSD262158 TBZ262157:TBZ262158 TLV262157:TLV262158 TVR262157:TVR262158 UFN262157:UFN262158 UPJ262157:UPJ262158 UZF262157:UZF262158 VJB262157:VJB262158 VSX262157:VSX262158 WCT262157:WCT262158 WMP262157:WMP262158 WWL262157:WWL262158 AD327693:AD327694 JZ327693:JZ327694 TV327693:TV327694 ADR327693:ADR327694 ANN327693:ANN327694 AXJ327693:AXJ327694 BHF327693:BHF327694 BRB327693:BRB327694 CAX327693:CAX327694 CKT327693:CKT327694 CUP327693:CUP327694 DEL327693:DEL327694 DOH327693:DOH327694 DYD327693:DYD327694 EHZ327693:EHZ327694 ERV327693:ERV327694 FBR327693:FBR327694 FLN327693:FLN327694 FVJ327693:FVJ327694 GFF327693:GFF327694 GPB327693:GPB327694 GYX327693:GYX327694 HIT327693:HIT327694 HSP327693:HSP327694 ICL327693:ICL327694 IMH327693:IMH327694 IWD327693:IWD327694 JFZ327693:JFZ327694 JPV327693:JPV327694 JZR327693:JZR327694 KJN327693:KJN327694 KTJ327693:KTJ327694 LDF327693:LDF327694 LNB327693:LNB327694 LWX327693:LWX327694 MGT327693:MGT327694 MQP327693:MQP327694 NAL327693:NAL327694 NKH327693:NKH327694 NUD327693:NUD327694 ODZ327693:ODZ327694 ONV327693:ONV327694 OXR327693:OXR327694 PHN327693:PHN327694 PRJ327693:PRJ327694 QBF327693:QBF327694 QLB327693:QLB327694 QUX327693:QUX327694 RET327693:RET327694 ROP327693:ROP327694 RYL327693:RYL327694 SIH327693:SIH327694 SSD327693:SSD327694 TBZ327693:TBZ327694 TLV327693:TLV327694 TVR327693:TVR327694 UFN327693:UFN327694 UPJ327693:UPJ327694 UZF327693:UZF327694 VJB327693:VJB327694 VSX327693:VSX327694 WCT327693:WCT327694 WMP327693:WMP327694 WWL327693:WWL327694 AD393229:AD393230 JZ393229:JZ393230 TV393229:TV393230 ADR393229:ADR393230 ANN393229:ANN393230 AXJ393229:AXJ393230 BHF393229:BHF393230 BRB393229:BRB393230 CAX393229:CAX393230 CKT393229:CKT393230 CUP393229:CUP393230 DEL393229:DEL393230 DOH393229:DOH393230 DYD393229:DYD393230 EHZ393229:EHZ393230 ERV393229:ERV393230 FBR393229:FBR393230 FLN393229:FLN393230 FVJ393229:FVJ393230 GFF393229:GFF393230 GPB393229:GPB393230 GYX393229:GYX393230 HIT393229:HIT393230 HSP393229:HSP393230 ICL393229:ICL393230 IMH393229:IMH393230 IWD393229:IWD393230 JFZ393229:JFZ393230 JPV393229:JPV393230 JZR393229:JZR393230 KJN393229:KJN393230 KTJ393229:KTJ393230 LDF393229:LDF393230 LNB393229:LNB393230 LWX393229:LWX393230 MGT393229:MGT393230 MQP393229:MQP393230 NAL393229:NAL393230 NKH393229:NKH393230 NUD393229:NUD393230 ODZ393229:ODZ393230 ONV393229:ONV393230 OXR393229:OXR393230 PHN393229:PHN393230 PRJ393229:PRJ393230 QBF393229:QBF393230 QLB393229:QLB393230 QUX393229:QUX393230 RET393229:RET393230 ROP393229:ROP393230 RYL393229:RYL393230 SIH393229:SIH393230 SSD393229:SSD393230 TBZ393229:TBZ393230 TLV393229:TLV393230 TVR393229:TVR393230 UFN393229:UFN393230 UPJ393229:UPJ393230 UZF393229:UZF393230 VJB393229:VJB393230 VSX393229:VSX393230 WCT393229:WCT393230 WMP393229:WMP393230 WWL393229:WWL393230 AD458765:AD458766 JZ458765:JZ458766 TV458765:TV458766 ADR458765:ADR458766 ANN458765:ANN458766 AXJ458765:AXJ458766 BHF458765:BHF458766 BRB458765:BRB458766 CAX458765:CAX458766 CKT458765:CKT458766 CUP458765:CUP458766 DEL458765:DEL458766 DOH458765:DOH458766 DYD458765:DYD458766 EHZ458765:EHZ458766 ERV458765:ERV458766 FBR458765:FBR458766 FLN458765:FLN458766 FVJ458765:FVJ458766 GFF458765:GFF458766 GPB458765:GPB458766 GYX458765:GYX458766 HIT458765:HIT458766 HSP458765:HSP458766 ICL458765:ICL458766 IMH458765:IMH458766 IWD458765:IWD458766 JFZ458765:JFZ458766 JPV458765:JPV458766 JZR458765:JZR458766 KJN458765:KJN458766 KTJ458765:KTJ458766 LDF458765:LDF458766 LNB458765:LNB458766 LWX458765:LWX458766 MGT458765:MGT458766 MQP458765:MQP458766 NAL458765:NAL458766 NKH458765:NKH458766 NUD458765:NUD458766 ODZ458765:ODZ458766 ONV458765:ONV458766 OXR458765:OXR458766 PHN458765:PHN458766 PRJ458765:PRJ458766 QBF458765:QBF458766 QLB458765:QLB458766 QUX458765:QUX458766 RET458765:RET458766 ROP458765:ROP458766 RYL458765:RYL458766 SIH458765:SIH458766 SSD458765:SSD458766 TBZ458765:TBZ458766 TLV458765:TLV458766 TVR458765:TVR458766 UFN458765:UFN458766 UPJ458765:UPJ458766 UZF458765:UZF458766 VJB458765:VJB458766 VSX458765:VSX458766 WCT458765:WCT458766 WMP458765:WMP458766 WWL458765:WWL458766 AD524301:AD524302 JZ524301:JZ524302 TV524301:TV524302 ADR524301:ADR524302 ANN524301:ANN524302 AXJ524301:AXJ524302 BHF524301:BHF524302 BRB524301:BRB524302 CAX524301:CAX524302 CKT524301:CKT524302 CUP524301:CUP524302 DEL524301:DEL524302 DOH524301:DOH524302 DYD524301:DYD524302 EHZ524301:EHZ524302 ERV524301:ERV524302 FBR524301:FBR524302 FLN524301:FLN524302 FVJ524301:FVJ524302 GFF524301:GFF524302 GPB524301:GPB524302 GYX524301:GYX524302 HIT524301:HIT524302 HSP524301:HSP524302 ICL524301:ICL524302 IMH524301:IMH524302 IWD524301:IWD524302 JFZ524301:JFZ524302 JPV524301:JPV524302 JZR524301:JZR524302 KJN524301:KJN524302 KTJ524301:KTJ524302 LDF524301:LDF524302 LNB524301:LNB524302 LWX524301:LWX524302 MGT524301:MGT524302 MQP524301:MQP524302 NAL524301:NAL524302 NKH524301:NKH524302 NUD524301:NUD524302 ODZ524301:ODZ524302 ONV524301:ONV524302 OXR524301:OXR524302 PHN524301:PHN524302 PRJ524301:PRJ524302 QBF524301:QBF524302 QLB524301:QLB524302 QUX524301:QUX524302 RET524301:RET524302 ROP524301:ROP524302 RYL524301:RYL524302 SIH524301:SIH524302 SSD524301:SSD524302 TBZ524301:TBZ524302 TLV524301:TLV524302 TVR524301:TVR524302 UFN524301:UFN524302 UPJ524301:UPJ524302 UZF524301:UZF524302 VJB524301:VJB524302 VSX524301:VSX524302 WCT524301:WCT524302 WMP524301:WMP524302 WWL524301:WWL524302 AD589837:AD589838 JZ589837:JZ589838 TV589837:TV589838 ADR589837:ADR589838 ANN589837:ANN589838 AXJ589837:AXJ589838 BHF589837:BHF589838 BRB589837:BRB589838 CAX589837:CAX589838 CKT589837:CKT589838 CUP589837:CUP589838 DEL589837:DEL589838 DOH589837:DOH589838 DYD589837:DYD589838 EHZ589837:EHZ589838 ERV589837:ERV589838 FBR589837:FBR589838 FLN589837:FLN589838 FVJ589837:FVJ589838 GFF589837:GFF589838 GPB589837:GPB589838 GYX589837:GYX589838 HIT589837:HIT589838 HSP589837:HSP589838 ICL589837:ICL589838 IMH589837:IMH589838 IWD589837:IWD589838 JFZ589837:JFZ589838 JPV589837:JPV589838 JZR589837:JZR589838 KJN589837:KJN589838 KTJ589837:KTJ589838 LDF589837:LDF589838 LNB589837:LNB589838 LWX589837:LWX589838 MGT589837:MGT589838 MQP589837:MQP589838 NAL589837:NAL589838 NKH589837:NKH589838 NUD589837:NUD589838 ODZ589837:ODZ589838 ONV589837:ONV589838 OXR589837:OXR589838 PHN589837:PHN589838 PRJ589837:PRJ589838 QBF589837:QBF589838 QLB589837:QLB589838 QUX589837:QUX589838 RET589837:RET589838 ROP589837:ROP589838 RYL589837:RYL589838 SIH589837:SIH589838 SSD589837:SSD589838 TBZ589837:TBZ589838 TLV589837:TLV589838 TVR589837:TVR589838 UFN589837:UFN589838 UPJ589837:UPJ589838 UZF589837:UZF589838 VJB589837:VJB589838 VSX589837:VSX589838 WCT589837:WCT589838 WMP589837:WMP589838 WWL589837:WWL589838 AD655373:AD655374 JZ655373:JZ655374 TV655373:TV655374 ADR655373:ADR655374 ANN655373:ANN655374 AXJ655373:AXJ655374 BHF655373:BHF655374 BRB655373:BRB655374 CAX655373:CAX655374 CKT655373:CKT655374 CUP655373:CUP655374 DEL655373:DEL655374 DOH655373:DOH655374 DYD655373:DYD655374 EHZ655373:EHZ655374 ERV655373:ERV655374 FBR655373:FBR655374 FLN655373:FLN655374 FVJ655373:FVJ655374 GFF655373:GFF655374 GPB655373:GPB655374 GYX655373:GYX655374 HIT655373:HIT655374 HSP655373:HSP655374 ICL655373:ICL655374 IMH655373:IMH655374 IWD655373:IWD655374 JFZ655373:JFZ655374 JPV655373:JPV655374 JZR655373:JZR655374 KJN655373:KJN655374 KTJ655373:KTJ655374 LDF655373:LDF655374 LNB655373:LNB655374 LWX655373:LWX655374 MGT655373:MGT655374 MQP655373:MQP655374 NAL655373:NAL655374 NKH655373:NKH655374 NUD655373:NUD655374 ODZ655373:ODZ655374 ONV655373:ONV655374 OXR655373:OXR655374 PHN655373:PHN655374 PRJ655373:PRJ655374 QBF655373:QBF655374 QLB655373:QLB655374 QUX655373:QUX655374 RET655373:RET655374 ROP655373:ROP655374 RYL655373:RYL655374 SIH655373:SIH655374 SSD655373:SSD655374 TBZ655373:TBZ655374 TLV655373:TLV655374 TVR655373:TVR655374 UFN655373:UFN655374 UPJ655373:UPJ655374 UZF655373:UZF655374 VJB655373:VJB655374 VSX655373:VSX655374 WCT655373:WCT655374 WMP655373:WMP655374 WWL655373:WWL655374 AD720909:AD720910 JZ720909:JZ720910 TV720909:TV720910 ADR720909:ADR720910 ANN720909:ANN720910 AXJ720909:AXJ720910 BHF720909:BHF720910 BRB720909:BRB720910 CAX720909:CAX720910 CKT720909:CKT720910 CUP720909:CUP720910 DEL720909:DEL720910 DOH720909:DOH720910 DYD720909:DYD720910 EHZ720909:EHZ720910 ERV720909:ERV720910 FBR720909:FBR720910 FLN720909:FLN720910 FVJ720909:FVJ720910 GFF720909:GFF720910 GPB720909:GPB720910 GYX720909:GYX720910 HIT720909:HIT720910 HSP720909:HSP720910 ICL720909:ICL720910 IMH720909:IMH720910 IWD720909:IWD720910 JFZ720909:JFZ720910 JPV720909:JPV720910 JZR720909:JZR720910 KJN720909:KJN720910 KTJ720909:KTJ720910 LDF720909:LDF720910 LNB720909:LNB720910 LWX720909:LWX720910 MGT720909:MGT720910 MQP720909:MQP720910 NAL720909:NAL720910 NKH720909:NKH720910 NUD720909:NUD720910 ODZ720909:ODZ720910 ONV720909:ONV720910 OXR720909:OXR720910 PHN720909:PHN720910 PRJ720909:PRJ720910 QBF720909:QBF720910 QLB720909:QLB720910 QUX720909:QUX720910 RET720909:RET720910 ROP720909:ROP720910 RYL720909:RYL720910 SIH720909:SIH720910 SSD720909:SSD720910 TBZ720909:TBZ720910 TLV720909:TLV720910 TVR720909:TVR720910 UFN720909:UFN720910 UPJ720909:UPJ720910 UZF720909:UZF720910 VJB720909:VJB720910 VSX720909:VSX720910 WCT720909:WCT720910 WMP720909:WMP720910 WWL720909:WWL720910 AD786445:AD786446 JZ786445:JZ786446 TV786445:TV786446 ADR786445:ADR786446 ANN786445:ANN786446 AXJ786445:AXJ786446 BHF786445:BHF786446 BRB786445:BRB786446 CAX786445:CAX786446 CKT786445:CKT786446 CUP786445:CUP786446 DEL786445:DEL786446 DOH786445:DOH786446 DYD786445:DYD786446 EHZ786445:EHZ786446 ERV786445:ERV786446 FBR786445:FBR786446 FLN786445:FLN786446 FVJ786445:FVJ786446 GFF786445:GFF786446 GPB786445:GPB786446 GYX786445:GYX786446 HIT786445:HIT786446 HSP786445:HSP786446 ICL786445:ICL786446 IMH786445:IMH786446 IWD786445:IWD786446 JFZ786445:JFZ786446 JPV786445:JPV786446 JZR786445:JZR786446 KJN786445:KJN786446 KTJ786445:KTJ786446 LDF786445:LDF786446 LNB786445:LNB786446 LWX786445:LWX786446 MGT786445:MGT786446 MQP786445:MQP786446 NAL786445:NAL786446 NKH786445:NKH786446 NUD786445:NUD786446 ODZ786445:ODZ786446 ONV786445:ONV786446 OXR786445:OXR786446 PHN786445:PHN786446 PRJ786445:PRJ786446 QBF786445:QBF786446 QLB786445:QLB786446 QUX786445:QUX786446 RET786445:RET786446 ROP786445:ROP786446 RYL786445:RYL786446 SIH786445:SIH786446 SSD786445:SSD786446 TBZ786445:TBZ786446 TLV786445:TLV786446 TVR786445:TVR786446 UFN786445:UFN786446 UPJ786445:UPJ786446 UZF786445:UZF786446 VJB786445:VJB786446 VSX786445:VSX786446 WCT786445:WCT786446 WMP786445:WMP786446 WWL786445:WWL786446 AD851981:AD851982 JZ851981:JZ851982 TV851981:TV851982 ADR851981:ADR851982 ANN851981:ANN851982 AXJ851981:AXJ851982 BHF851981:BHF851982 BRB851981:BRB851982 CAX851981:CAX851982 CKT851981:CKT851982 CUP851981:CUP851982 DEL851981:DEL851982 DOH851981:DOH851982 DYD851981:DYD851982 EHZ851981:EHZ851982 ERV851981:ERV851982 FBR851981:FBR851982 FLN851981:FLN851982 FVJ851981:FVJ851982 GFF851981:GFF851982 GPB851981:GPB851982 GYX851981:GYX851982 HIT851981:HIT851982 HSP851981:HSP851982 ICL851981:ICL851982 IMH851981:IMH851982 IWD851981:IWD851982 JFZ851981:JFZ851982 JPV851981:JPV851982 JZR851981:JZR851982 KJN851981:KJN851982 KTJ851981:KTJ851982 LDF851981:LDF851982 LNB851981:LNB851982 LWX851981:LWX851982 MGT851981:MGT851982 MQP851981:MQP851982 NAL851981:NAL851982 NKH851981:NKH851982 NUD851981:NUD851982 ODZ851981:ODZ851982 ONV851981:ONV851982 OXR851981:OXR851982 PHN851981:PHN851982 PRJ851981:PRJ851982 QBF851981:QBF851982 QLB851981:QLB851982 QUX851981:QUX851982 RET851981:RET851982 ROP851981:ROP851982 RYL851981:RYL851982 SIH851981:SIH851982 SSD851981:SSD851982 TBZ851981:TBZ851982 TLV851981:TLV851982 TVR851981:TVR851982 UFN851981:UFN851982 UPJ851981:UPJ851982 UZF851981:UZF851982 VJB851981:VJB851982 VSX851981:VSX851982 WCT851981:WCT851982 WMP851981:WMP851982 WWL851981:WWL851982 AD917517:AD917518 JZ917517:JZ917518 TV917517:TV917518 ADR917517:ADR917518 ANN917517:ANN917518 AXJ917517:AXJ917518 BHF917517:BHF917518 BRB917517:BRB917518 CAX917517:CAX917518 CKT917517:CKT917518 CUP917517:CUP917518 DEL917517:DEL917518 DOH917517:DOH917518 DYD917517:DYD917518 EHZ917517:EHZ917518 ERV917517:ERV917518 FBR917517:FBR917518 FLN917517:FLN917518 FVJ917517:FVJ917518 GFF917517:GFF917518 GPB917517:GPB917518 GYX917517:GYX917518 HIT917517:HIT917518 HSP917517:HSP917518 ICL917517:ICL917518 IMH917517:IMH917518 IWD917517:IWD917518 JFZ917517:JFZ917518 JPV917517:JPV917518 JZR917517:JZR917518 KJN917517:KJN917518 KTJ917517:KTJ917518 LDF917517:LDF917518 LNB917517:LNB917518 LWX917517:LWX917518 MGT917517:MGT917518 MQP917517:MQP917518 NAL917517:NAL917518 NKH917517:NKH917518 NUD917517:NUD917518 ODZ917517:ODZ917518 ONV917517:ONV917518 OXR917517:OXR917518 PHN917517:PHN917518 PRJ917517:PRJ917518 QBF917517:QBF917518 QLB917517:QLB917518 QUX917517:QUX917518 RET917517:RET917518 ROP917517:ROP917518 RYL917517:RYL917518 SIH917517:SIH917518 SSD917517:SSD917518 TBZ917517:TBZ917518 TLV917517:TLV917518 TVR917517:TVR917518 UFN917517:UFN917518 UPJ917517:UPJ917518 UZF917517:UZF917518 VJB917517:VJB917518 VSX917517:VSX917518 WCT917517:WCT917518 WMP917517:WMP917518 WWL917517:WWL917518 AD983053:AD983054 JZ983053:JZ983054 TV983053:TV983054 ADR983053:ADR983054 ANN983053:ANN983054 AXJ983053:AXJ983054 BHF983053:BHF983054 BRB983053:BRB983054 CAX983053:CAX983054 CKT983053:CKT983054 CUP983053:CUP983054 DEL983053:DEL983054 DOH983053:DOH983054 DYD983053:DYD983054 EHZ983053:EHZ983054 ERV983053:ERV983054 FBR983053:FBR983054 FLN983053:FLN983054 FVJ983053:FVJ983054 GFF983053:GFF983054 GPB983053:GPB983054 GYX983053:GYX983054 HIT983053:HIT983054 HSP983053:HSP983054 ICL983053:ICL983054 IMH983053:IMH983054 IWD983053:IWD983054 JFZ983053:JFZ983054 JPV983053:JPV983054 JZR983053:JZR983054 KJN983053:KJN983054 KTJ983053:KTJ983054 LDF983053:LDF983054 LNB983053:LNB983054 LWX983053:LWX983054 MGT983053:MGT983054 MQP983053:MQP983054 NAL983053:NAL983054 NKH983053:NKH983054 NUD983053:NUD983054 ODZ983053:ODZ983054 ONV983053:ONV983054 OXR983053:OXR983054 PHN983053:PHN983054 PRJ983053:PRJ983054 QBF983053:QBF983054 QLB983053:QLB983054 QUX983053:QUX983054 RET983053:RET983054 ROP983053:ROP983054 RYL983053:RYL983054 SIH983053:SIH983054 SSD983053:SSD983054 TBZ983053:TBZ983054 TLV983053:TLV983054 TVR983053:TVR983054 UFN983053:UFN983054 UPJ983053:UPJ983054 UZF983053:UZF983054 VJB983053:VJB983054 VSX983053:VSX983054 WCT983053:WCT983054 WMP983053:WMP983054 WWL983053:WWL983054 AD19:AD20 JZ19:JZ20 TV19:TV20 ADR19:ADR20 ANN19:ANN20 AXJ19:AXJ20 BHF19:BHF20 BRB19:BRB20 CAX19:CAX20 CKT19:CKT20 CUP19:CUP20 DEL19:DEL20 DOH19:DOH20 DYD19:DYD20 EHZ19:EHZ20 ERV19:ERV20 FBR19:FBR20 FLN19:FLN20 FVJ19:FVJ20 GFF19:GFF20 GPB19:GPB20 GYX19:GYX20 HIT19:HIT20 HSP19:HSP20 ICL19:ICL20 IMH19:IMH20 IWD19:IWD20 JFZ19:JFZ20 JPV19:JPV20 JZR19:JZR20 KJN19:KJN20 KTJ19:KTJ20 LDF19:LDF20 LNB19:LNB20 LWX19:LWX20 MGT19:MGT20 MQP19:MQP20 NAL19:NAL20 NKH19:NKH20 NUD19:NUD20 ODZ19:ODZ20 ONV19:ONV20 OXR19:OXR20 PHN19:PHN20 PRJ19:PRJ20 QBF19:QBF20 QLB19:QLB20 QUX19:QUX20 RET19:RET20 ROP19:ROP20 RYL19:RYL20 SIH19:SIH20 SSD19:SSD20 TBZ19:TBZ20 TLV19:TLV20 TVR19:TVR20 UFN19:UFN20 UPJ19:UPJ20 UZF19:UZF20 VJB19:VJB20 VSX19:VSX20 WCT19:WCT20 WMP19:WMP20 WWL19:WWL20 AD65555:AD65556 JZ65555:JZ65556 TV65555:TV65556 ADR65555:ADR65556 ANN65555:ANN65556 AXJ65555:AXJ65556 BHF65555:BHF65556 BRB65555:BRB65556 CAX65555:CAX65556 CKT65555:CKT65556 CUP65555:CUP65556 DEL65555:DEL65556 DOH65555:DOH65556 DYD65555:DYD65556 EHZ65555:EHZ65556 ERV65555:ERV65556 FBR65555:FBR65556 FLN65555:FLN65556 FVJ65555:FVJ65556 GFF65555:GFF65556 GPB65555:GPB65556 GYX65555:GYX65556 HIT65555:HIT65556 HSP65555:HSP65556 ICL65555:ICL65556 IMH65555:IMH65556 IWD65555:IWD65556 JFZ65555:JFZ65556 JPV65555:JPV65556 JZR65555:JZR65556 KJN65555:KJN65556 KTJ65555:KTJ65556 LDF65555:LDF65556 LNB65555:LNB65556 LWX65555:LWX65556 MGT65555:MGT65556 MQP65555:MQP65556 NAL65555:NAL65556 NKH65555:NKH65556 NUD65555:NUD65556 ODZ65555:ODZ65556 ONV65555:ONV65556 OXR65555:OXR65556 PHN65555:PHN65556 PRJ65555:PRJ65556 QBF65555:QBF65556 QLB65555:QLB65556 QUX65555:QUX65556 RET65555:RET65556 ROP65555:ROP65556 RYL65555:RYL65556 SIH65555:SIH65556 SSD65555:SSD65556 TBZ65555:TBZ65556 TLV65555:TLV65556 TVR65555:TVR65556 UFN65555:UFN65556 UPJ65555:UPJ65556 UZF65555:UZF65556 VJB65555:VJB65556 VSX65555:VSX65556 WCT65555:WCT65556 WMP65555:WMP65556 WWL65555:WWL65556 AD131091:AD131092 JZ131091:JZ131092 TV131091:TV131092 ADR131091:ADR131092 ANN131091:ANN131092 AXJ131091:AXJ131092 BHF131091:BHF131092 BRB131091:BRB131092 CAX131091:CAX131092 CKT131091:CKT131092 CUP131091:CUP131092 DEL131091:DEL131092 DOH131091:DOH131092 DYD131091:DYD131092 EHZ131091:EHZ131092 ERV131091:ERV131092 FBR131091:FBR131092 FLN131091:FLN131092 FVJ131091:FVJ131092 GFF131091:GFF131092 GPB131091:GPB131092 GYX131091:GYX131092 HIT131091:HIT131092 HSP131091:HSP131092 ICL131091:ICL131092 IMH131091:IMH131092 IWD131091:IWD131092 JFZ131091:JFZ131092 JPV131091:JPV131092 JZR131091:JZR131092 KJN131091:KJN131092 KTJ131091:KTJ131092 LDF131091:LDF131092 LNB131091:LNB131092 LWX131091:LWX131092 MGT131091:MGT131092 MQP131091:MQP131092 NAL131091:NAL131092 NKH131091:NKH131092 NUD131091:NUD131092 ODZ131091:ODZ131092 ONV131091:ONV131092 OXR131091:OXR131092 PHN131091:PHN131092 PRJ131091:PRJ131092 QBF131091:QBF131092 QLB131091:QLB131092 QUX131091:QUX131092 RET131091:RET131092 ROP131091:ROP131092 RYL131091:RYL131092 SIH131091:SIH131092 SSD131091:SSD131092 TBZ131091:TBZ131092 TLV131091:TLV131092 TVR131091:TVR131092 UFN131091:UFN131092 UPJ131091:UPJ131092 UZF131091:UZF131092 VJB131091:VJB131092 VSX131091:VSX131092 WCT131091:WCT131092 WMP131091:WMP131092 WWL131091:WWL131092 AD196627:AD196628 JZ196627:JZ196628 TV196627:TV196628 ADR196627:ADR196628 ANN196627:ANN196628 AXJ196627:AXJ196628 BHF196627:BHF196628 BRB196627:BRB196628 CAX196627:CAX196628 CKT196627:CKT196628 CUP196627:CUP196628 DEL196627:DEL196628 DOH196627:DOH196628 DYD196627:DYD196628 EHZ196627:EHZ196628 ERV196627:ERV196628 FBR196627:FBR196628 FLN196627:FLN196628 FVJ196627:FVJ196628 GFF196627:GFF196628 GPB196627:GPB196628 GYX196627:GYX196628 HIT196627:HIT196628 HSP196627:HSP196628 ICL196627:ICL196628 IMH196627:IMH196628 IWD196627:IWD196628 JFZ196627:JFZ196628 JPV196627:JPV196628 JZR196627:JZR196628 KJN196627:KJN196628 KTJ196627:KTJ196628 LDF196627:LDF196628 LNB196627:LNB196628 LWX196627:LWX196628 MGT196627:MGT196628 MQP196627:MQP196628 NAL196627:NAL196628 NKH196627:NKH196628 NUD196627:NUD196628 ODZ196627:ODZ196628 ONV196627:ONV196628 OXR196627:OXR196628 PHN196627:PHN196628 PRJ196627:PRJ196628 QBF196627:QBF196628 QLB196627:QLB196628 QUX196627:QUX196628 RET196627:RET196628 ROP196627:ROP196628 RYL196627:RYL196628 SIH196627:SIH196628 SSD196627:SSD196628 TBZ196627:TBZ196628 TLV196627:TLV196628 TVR196627:TVR196628 UFN196627:UFN196628 UPJ196627:UPJ196628 UZF196627:UZF196628 VJB196627:VJB196628 VSX196627:VSX196628 WCT196627:WCT196628 WMP196627:WMP196628 WWL196627:WWL196628 AD262163:AD262164 JZ262163:JZ262164 TV262163:TV262164 ADR262163:ADR262164 ANN262163:ANN262164 AXJ262163:AXJ262164 BHF262163:BHF262164 BRB262163:BRB262164 CAX262163:CAX262164 CKT262163:CKT262164 CUP262163:CUP262164 DEL262163:DEL262164 DOH262163:DOH262164 DYD262163:DYD262164 EHZ262163:EHZ262164 ERV262163:ERV262164 FBR262163:FBR262164 FLN262163:FLN262164 FVJ262163:FVJ262164 GFF262163:GFF262164 GPB262163:GPB262164 GYX262163:GYX262164 HIT262163:HIT262164 HSP262163:HSP262164 ICL262163:ICL262164 IMH262163:IMH262164 IWD262163:IWD262164 JFZ262163:JFZ262164 JPV262163:JPV262164 JZR262163:JZR262164 KJN262163:KJN262164 KTJ262163:KTJ262164 LDF262163:LDF262164 LNB262163:LNB262164 LWX262163:LWX262164 MGT262163:MGT262164 MQP262163:MQP262164 NAL262163:NAL262164 NKH262163:NKH262164 NUD262163:NUD262164 ODZ262163:ODZ262164 ONV262163:ONV262164 OXR262163:OXR262164 PHN262163:PHN262164 PRJ262163:PRJ262164 QBF262163:QBF262164 QLB262163:QLB262164 QUX262163:QUX262164 RET262163:RET262164 ROP262163:ROP262164 RYL262163:RYL262164 SIH262163:SIH262164 SSD262163:SSD262164 TBZ262163:TBZ262164 TLV262163:TLV262164 TVR262163:TVR262164 UFN262163:UFN262164 UPJ262163:UPJ262164 UZF262163:UZF262164 VJB262163:VJB262164 VSX262163:VSX262164 WCT262163:WCT262164 WMP262163:WMP262164 WWL262163:WWL262164 AD327699:AD327700 JZ327699:JZ327700 TV327699:TV327700 ADR327699:ADR327700 ANN327699:ANN327700 AXJ327699:AXJ327700 BHF327699:BHF327700 BRB327699:BRB327700 CAX327699:CAX327700 CKT327699:CKT327700 CUP327699:CUP327700 DEL327699:DEL327700 DOH327699:DOH327700 DYD327699:DYD327700 EHZ327699:EHZ327700 ERV327699:ERV327700 FBR327699:FBR327700 FLN327699:FLN327700 FVJ327699:FVJ327700 GFF327699:GFF327700 GPB327699:GPB327700 GYX327699:GYX327700 HIT327699:HIT327700 HSP327699:HSP327700 ICL327699:ICL327700 IMH327699:IMH327700 IWD327699:IWD327700 JFZ327699:JFZ327700 JPV327699:JPV327700 JZR327699:JZR327700 KJN327699:KJN327700 KTJ327699:KTJ327700 LDF327699:LDF327700 LNB327699:LNB327700 LWX327699:LWX327700 MGT327699:MGT327700 MQP327699:MQP327700 NAL327699:NAL327700 NKH327699:NKH327700 NUD327699:NUD327700 ODZ327699:ODZ327700 ONV327699:ONV327700 OXR327699:OXR327700 PHN327699:PHN327700 PRJ327699:PRJ327700 QBF327699:QBF327700 QLB327699:QLB327700 QUX327699:QUX327700 RET327699:RET327700 ROP327699:ROP327700 RYL327699:RYL327700 SIH327699:SIH327700 SSD327699:SSD327700 TBZ327699:TBZ327700 TLV327699:TLV327700 TVR327699:TVR327700 UFN327699:UFN327700 UPJ327699:UPJ327700 UZF327699:UZF327700 VJB327699:VJB327700 VSX327699:VSX327700 WCT327699:WCT327700 WMP327699:WMP327700 WWL327699:WWL327700 AD393235:AD393236 JZ393235:JZ393236 TV393235:TV393236 ADR393235:ADR393236 ANN393235:ANN393236 AXJ393235:AXJ393236 BHF393235:BHF393236 BRB393235:BRB393236 CAX393235:CAX393236 CKT393235:CKT393236 CUP393235:CUP393236 DEL393235:DEL393236 DOH393235:DOH393236 DYD393235:DYD393236 EHZ393235:EHZ393236 ERV393235:ERV393236 FBR393235:FBR393236 FLN393235:FLN393236 FVJ393235:FVJ393236 GFF393235:GFF393236 GPB393235:GPB393236 GYX393235:GYX393236 HIT393235:HIT393236 HSP393235:HSP393236 ICL393235:ICL393236 IMH393235:IMH393236 IWD393235:IWD393236 JFZ393235:JFZ393236 JPV393235:JPV393236 JZR393235:JZR393236 KJN393235:KJN393236 KTJ393235:KTJ393236 LDF393235:LDF393236 LNB393235:LNB393236 LWX393235:LWX393236 MGT393235:MGT393236 MQP393235:MQP393236 NAL393235:NAL393236 NKH393235:NKH393236 NUD393235:NUD393236 ODZ393235:ODZ393236 ONV393235:ONV393236 OXR393235:OXR393236 PHN393235:PHN393236 PRJ393235:PRJ393236 QBF393235:QBF393236 QLB393235:QLB393236 QUX393235:QUX393236 RET393235:RET393236 ROP393235:ROP393236 RYL393235:RYL393236 SIH393235:SIH393236 SSD393235:SSD393236 TBZ393235:TBZ393236 TLV393235:TLV393236 TVR393235:TVR393236 UFN393235:UFN393236 UPJ393235:UPJ393236 UZF393235:UZF393236 VJB393235:VJB393236 VSX393235:VSX393236 WCT393235:WCT393236 WMP393235:WMP393236 WWL393235:WWL393236 AD458771:AD458772 JZ458771:JZ458772 TV458771:TV458772 ADR458771:ADR458772 ANN458771:ANN458772 AXJ458771:AXJ458772 BHF458771:BHF458772 BRB458771:BRB458772 CAX458771:CAX458772 CKT458771:CKT458772 CUP458771:CUP458772 DEL458771:DEL458772 DOH458771:DOH458772 DYD458771:DYD458772 EHZ458771:EHZ458772 ERV458771:ERV458772 FBR458771:FBR458772 FLN458771:FLN458772 FVJ458771:FVJ458772 GFF458771:GFF458772 GPB458771:GPB458772 GYX458771:GYX458772 HIT458771:HIT458772 HSP458771:HSP458772 ICL458771:ICL458772 IMH458771:IMH458772 IWD458771:IWD458772 JFZ458771:JFZ458772 JPV458771:JPV458772 JZR458771:JZR458772 KJN458771:KJN458772 KTJ458771:KTJ458772 LDF458771:LDF458772 LNB458771:LNB458772 LWX458771:LWX458772 MGT458771:MGT458772 MQP458771:MQP458772 NAL458771:NAL458772 NKH458771:NKH458772 NUD458771:NUD458772 ODZ458771:ODZ458772 ONV458771:ONV458772 OXR458771:OXR458772 PHN458771:PHN458772 PRJ458771:PRJ458772 QBF458771:QBF458772 QLB458771:QLB458772 QUX458771:QUX458772 RET458771:RET458772 ROP458771:ROP458772 RYL458771:RYL458772 SIH458771:SIH458772 SSD458771:SSD458772 TBZ458771:TBZ458772 TLV458771:TLV458772 TVR458771:TVR458772 UFN458771:UFN458772 UPJ458771:UPJ458772 UZF458771:UZF458772 VJB458771:VJB458772 VSX458771:VSX458772 WCT458771:WCT458772 WMP458771:WMP458772 WWL458771:WWL458772 AD524307:AD524308 JZ524307:JZ524308 TV524307:TV524308 ADR524307:ADR524308 ANN524307:ANN524308 AXJ524307:AXJ524308 BHF524307:BHF524308 BRB524307:BRB524308 CAX524307:CAX524308 CKT524307:CKT524308 CUP524307:CUP524308 DEL524307:DEL524308 DOH524307:DOH524308 DYD524307:DYD524308 EHZ524307:EHZ524308 ERV524307:ERV524308 FBR524307:FBR524308 FLN524307:FLN524308 FVJ524307:FVJ524308 GFF524307:GFF524308 GPB524307:GPB524308 GYX524307:GYX524308 HIT524307:HIT524308 HSP524307:HSP524308 ICL524307:ICL524308 IMH524307:IMH524308 IWD524307:IWD524308 JFZ524307:JFZ524308 JPV524307:JPV524308 JZR524307:JZR524308 KJN524307:KJN524308 KTJ524307:KTJ524308 LDF524307:LDF524308 LNB524307:LNB524308 LWX524307:LWX524308 MGT524307:MGT524308 MQP524307:MQP524308 NAL524307:NAL524308 NKH524307:NKH524308 NUD524307:NUD524308 ODZ524307:ODZ524308 ONV524307:ONV524308 OXR524307:OXR524308 PHN524307:PHN524308 PRJ524307:PRJ524308 QBF524307:QBF524308 QLB524307:QLB524308 QUX524307:QUX524308 RET524307:RET524308 ROP524307:ROP524308 RYL524307:RYL524308 SIH524307:SIH524308 SSD524307:SSD524308 TBZ524307:TBZ524308 TLV524307:TLV524308 TVR524307:TVR524308 UFN524307:UFN524308 UPJ524307:UPJ524308 UZF524307:UZF524308 VJB524307:VJB524308 VSX524307:VSX524308 WCT524307:WCT524308 WMP524307:WMP524308 WWL524307:WWL524308 AD589843:AD589844 JZ589843:JZ589844 TV589843:TV589844 ADR589843:ADR589844 ANN589843:ANN589844 AXJ589843:AXJ589844 BHF589843:BHF589844 BRB589843:BRB589844 CAX589843:CAX589844 CKT589843:CKT589844 CUP589843:CUP589844 DEL589843:DEL589844 DOH589843:DOH589844 DYD589843:DYD589844 EHZ589843:EHZ589844 ERV589843:ERV589844 FBR589843:FBR589844 FLN589843:FLN589844 FVJ589843:FVJ589844 GFF589843:GFF589844 GPB589843:GPB589844 GYX589843:GYX589844 HIT589843:HIT589844 HSP589843:HSP589844 ICL589843:ICL589844 IMH589843:IMH589844 IWD589843:IWD589844 JFZ589843:JFZ589844 JPV589843:JPV589844 JZR589843:JZR589844 KJN589843:KJN589844 KTJ589843:KTJ589844 LDF589843:LDF589844 LNB589843:LNB589844 LWX589843:LWX589844 MGT589843:MGT589844 MQP589843:MQP589844 NAL589843:NAL589844 NKH589843:NKH589844 NUD589843:NUD589844 ODZ589843:ODZ589844 ONV589843:ONV589844 OXR589843:OXR589844 PHN589843:PHN589844 PRJ589843:PRJ589844 QBF589843:QBF589844 QLB589843:QLB589844 QUX589843:QUX589844 RET589843:RET589844 ROP589843:ROP589844 RYL589843:RYL589844 SIH589843:SIH589844 SSD589843:SSD589844 TBZ589843:TBZ589844 TLV589843:TLV589844 TVR589843:TVR589844 UFN589843:UFN589844 UPJ589843:UPJ589844 UZF589843:UZF589844 VJB589843:VJB589844 VSX589843:VSX589844 WCT589843:WCT589844 WMP589843:WMP589844 WWL589843:WWL589844 AD655379:AD655380 JZ655379:JZ655380 TV655379:TV655380 ADR655379:ADR655380 ANN655379:ANN655380 AXJ655379:AXJ655380 BHF655379:BHF655380 BRB655379:BRB655380 CAX655379:CAX655380 CKT655379:CKT655380 CUP655379:CUP655380 DEL655379:DEL655380 DOH655379:DOH655380 DYD655379:DYD655380 EHZ655379:EHZ655380 ERV655379:ERV655380 FBR655379:FBR655380 FLN655379:FLN655380 FVJ655379:FVJ655380 GFF655379:GFF655380 GPB655379:GPB655380 GYX655379:GYX655380 HIT655379:HIT655380 HSP655379:HSP655380 ICL655379:ICL655380 IMH655379:IMH655380 IWD655379:IWD655380 JFZ655379:JFZ655380 JPV655379:JPV655380 JZR655379:JZR655380 KJN655379:KJN655380 KTJ655379:KTJ655380 LDF655379:LDF655380 LNB655379:LNB655380 LWX655379:LWX655380 MGT655379:MGT655380 MQP655379:MQP655380 NAL655379:NAL655380 NKH655379:NKH655380 NUD655379:NUD655380 ODZ655379:ODZ655380 ONV655379:ONV655380 OXR655379:OXR655380 PHN655379:PHN655380 PRJ655379:PRJ655380 QBF655379:QBF655380 QLB655379:QLB655380 QUX655379:QUX655380 RET655379:RET655380 ROP655379:ROP655380 RYL655379:RYL655380 SIH655379:SIH655380 SSD655379:SSD655380 TBZ655379:TBZ655380 TLV655379:TLV655380 TVR655379:TVR655380 UFN655379:UFN655380 UPJ655379:UPJ655380 UZF655379:UZF655380 VJB655379:VJB655380 VSX655379:VSX655380 WCT655379:WCT655380 WMP655379:WMP655380 WWL655379:WWL655380 AD720915:AD720916 JZ720915:JZ720916 TV720915:TV720916 ADR720915:ADR720916 ANN720915:ANN720916 AXJ720915:AXJ720916 BHF720915:BHF720916 BRB720915:BRB720916 CAX720915:CAX720916 CKT720915:CKT720916 CUP720915:CUP720916 DEL720915:DEL720916 DOH720915:DOH720916 DYD720915:DYD720916 EHZ720915:EHZ720916 ERV720915:ERV720916 FBR720915:FBR720916 FLN720915:FLN720916 FVJ720915:FVJ720916 GFF720915:GFF720916 GPB720915:GPB720916 GYX720915:GYX720916 HIT720915:HIT720916 HSP720915:HSP720916 ICL720915:ICL720916 IMH720915:IMH720916 IWD720915:IWD720916 JFZ720915:JFZ720916 JPV720915:JPV720916 JZR720915:JZR720916 KJN720915:KJN720916 KTJ720915:KTJ720916 LDF720915:LDF720916 LNB720915:LNB720916 LWX720915:LWX720916 MGT720915:MGT720916 MQP720915:MQP720916 NAL720915:NAL720916 NKH720915:NKH720916 NUD720915:NUD720916 ODZ720915:ODZ720916 ONV720915:ONV720916 OXR720915:OXR720916 PHN720915:PHN720916 PRJ720915:PRJ720916 QBF720915:QBF720916 QLB720915:QLB720916 QUX720915:QUX720916 RET720915:RET720916 ROP720915:ROP720916 RYL720915:RYL720916 SIH720915:SIH720916 SSD720915:SSD720916 TBZ720915:TBZ720916 TLV720915:TLV720916 TVR720915:TVR720916 UFN720915:UFN720916 UPJ720915:UPJ720916 UZF720915:UZF720916 VJB720915:VJB720916 VSX720915:VSX720916 WCT720915:WCT720916 WMP720915:WMP720916 WWL720915:WWL720916 AD786451:AD786452 JZ786451:JZ786452 TV786451:TV786452 ADR786451:ADR786452 ANN786451:ANN786452 AXJ786451:AXJ786452 BHF786451:BHF786452 BRB786451:BRB786452 CAX786451:CAX786452 CKT786451:CKT786452 CUP786451:CUP786452 DEL786451:DEL786452 DOH786451:DOH786452 DYD786451:DYD786452 EHZ786451:EHZ786452 ERV786451:ERV786452 FBR786451:FBR786452 FLN786451:FLN786452 FVJ786451:FVJ786452 GFF786451:GFF786452 GPB786451:GPB786452 GYX786451:GYX786452 HIT786451:HIT786452 HSP786451:HSP786452 ICL786451:ICL786452 IMH786451:IMH786452 IWD786451:IWD786452 JFZ786451:JFZ786452 JPV786451:JPV786452 JZR786451:JZR786452 KJN786451:KJN786452 KTJ786451:KTJ786452 LDF786451:LDF786452 LNB786451:LNB786452 LWX786451:LWX786452 MGT786451:MGT786452 MQP786451:MQP786452 NAL786451:NAL786452 NKH786451:NKH786452 NUD786451:NUD786452 ODZ786451:ODZ786452 ONV786451:ONV786452 OXR786451:OXR786452 PHN786451:PHN786452 PRJ786451:PRJ786452 QBF786451:QBF786452 QLB786451:QLB786452 QUX786451:QUX786452 RET786451:RET786452 ROP786451:ROP786452 RYL786451:RYL786452 SIH786451:SIH786452 SSD786451:SSD786452 TBZ786451:TBZ786452 TLV786451:TLV786452 TVR786451:TVR786452 UFN786451:UFN786452 UPJ786451:UPJ786452 UZF786451:UZF786452 VJB786451:VJB786452 VSX786451:VSX786452 WCT786451:WCT786452 WMP786451:WMP786452 WWL786451:WWL786452 AD851987:AD851988 JZ851987:JZ851988 TV851987:TV851988 ADR851987:ADR851988 ANN851987:ANN851988 AXJ851987:AXJ851988 BHF851987:BHF851988 BRB851987:BRB851988 CAX851987:CAX851988 CKT851987:CKT851988 CUP851987:CUP851988 DEL851987:DEL851988 DOH851987:DOH851988 DYD851987:DYD851988 EHZ851987:EHZ851988 ERV851987:ERV851988 FBR851987:FBR851988 FLN851987:FLN851988 FVJ851987:FVJ851988 GFF851987:GFF851988 GPB851987:GPB851988 GYX851987:GYX851988 HIT851987:HIT851988 HSP851987:HSP851988 ICL851987:ICL851988 IMH851987:IMH851988 IWD851987:IWD851988 JFZ851987:JFZ851988 JPV851987:JPV851988 JZR851987:JZR851988 KJN851987:KJN851988 KTJ851987:KTJ851988 LDF851987:LDF851988 LNB851987:LNB851988 LWX851987:LWX851988 MGT851987:MGT851988 MQP851987:MQP851988 NAL851987:NAL851988 NKH851987:NKH851988 NUD851987:NUD851988 ODZ851987:ODZ851988 ONV851987:ONV851988 OXR851987:OXR851988 PHN851987:PHN851988 PRJ851987:PRJ851988 QBF851987:QBF851988 QLB851987:QLB851988 QUX851987:QUX851988 RET851987:RET851988 ROP851987:ROP851988 RYL851987:RYL851988 SIH851987:SIH851988 SSD851987:SSD851988 TBZ851987:TBZ851988 TLV851987:TLV851988 TVR851987:TVR851988 UFN851987:UFN851988 UPJ851987:UPJ851988 UZF851987:UZF851988 VJB851987:VJB851988 VSX851987:VSX851988 WCT851987:WCT851988 WMP851987:WMP851988 WWL851987:WWL851988 AD917523:AD917524 JZ917523:JZ917524 TV917523:TV917524 ADR917523:ADR917524 ANN917523:ANN917524 AXJ917523:AXJ917524 BHF917523:BHF917524 BRB917523:BRB917524 CAX917523:CAX917524 CKT917523:CKT917524 CUP917523:CUP917524 DEL917523:DEL917524 DOH917523:DOH917524 DYD917523:DYD917524 EHZ917523:EHZ917524 ERV917523:ERV917524 FBR917523:FBR917524 FLN917523:FLN917524 FVJ917523:FVJ917524 GFF917523:GFF917524 GPB917523:GPB917524 GYX917523:GYX917524 HIT917523:HIT917524 HSP917523:HSP917524 ICL917523:ICL917524 IMH917523:IMH917524 IWD917523:IWD917524 JFZ917523:JFZ917524 JPV917523:JPV917524 JZR917523:JZR917524 KJN917523:KJN917524 KTJ917523:KTJ917524 LDF917523:LDF917524 LNB917523:LNB917524 LWX917523:LWX917524 MGT917523:MGT917524 MQP917523:MQP917524 NAL917523:NAL917524 NKH917523:NKH917524 NUD917523:NUD917524 ODZ917523:ODZ917524 ONV917523:ONV917524 OXR917523:OXR917524 PHN917523:PHN917524 PRJ917523:PRJ917524 QBF917523:QBF917524 QLB917523:QLB917524 QUX917523:QUX917524 RET917523:RET917524 ROP917523:ROP917524 RYL917523:RYL917524 SIH917523:SIH917524 SSD917523:SSD917524 TBZ917523:TBZ917524 TLV917523:TLV917524 TVR917523:TVR917524 UFN917523:UFN917524 UPJ917523:UPJ917524 UZF917523:UZF917524 VJB917523:VJB917524 VSX917523:VSX917524 WCT917523:WCT917524 WMP917523:WMP917524 WWL917523:WWL917524 AD983059:AD983060 JZ983059:JZ983060 TV983059:TV983060 ADR983059:ADR983060 ANN983059:ANN983060 AXJ983059:AXJ983060 BHF983059:BHF983060 BRB983059:BRB983060 CAX983059:CAX983060 CKT983059:CKT983060 CUP983059:CUP983060 DEL983059:DEL983060 DOH983059:DOH983060 DYD983059:DYD983060 EHZ983059:EHZ983060 ERV983059:ERV983060 FBR983059:FBR983060 FLN983059:FLN983060 FVJ983059:FVJ983060 GFF983059:GFF983060 GPB983059:GPB983060 GYX983059:GYX983060 HIT983059:HIT983060 HSP983059:HSP983060 ICL983059:ICL983060 IMH983059:IMH983060 IWD983059:IWD983060 JFZ983059:JFZ983060 JPV983059:JPV983060 JZR983059:JZR983060 KJN983059:KJN983060 KTJ983059:KTJ983060 LDF983059:LDF983060 LNB983059:LNB983060 LWX983059:LWX983060 MGT983059:MGT983060 MQP983059:MQP983060 NAL983059:NAL983060 NKH983059:NKH983060 NUD983059:NUD983060 ODZ983059:ODZ983060 ONV983059:ONV983060 OXR983059:OXR983060 PHN983059:PHN983060 PRJ983059:PRJ983060 QBF983059:QBF983060 QLB983059:QLB983060 QUX983059:QUX983060 RET983059:RET983060 ROP983059:ROP983060 RYL983059:RYL983060 SIH983059:SIH983060 SSD983059:SSD983060 TBZ983059:TBZ983060 TLV983059:TLV983060 TVR983059:TVR983060 UFN983059:UFN983060 UPJ983059:UPJ983060 UZF983059:UZF983060 VJB983059:VJB983060 VSX983059:VSX983060 WCT983059:WCT983060 WMP983059:WMP983060 WWL983059:WWL983060 AD22:AD93 JZ22:JZ93 TV22:TV93 ADR22:ADR93 ANN22:ANN93 AXJ22:AXJ93 BHF22:BHF93 BRB22:BRB93 CAX22:CAX93 CKT22:CKT93 CUP22:CUP93 DEL22:DEL93 DOH22:DOH93 DYD22:DYD93 EHZ22:EHZ93 ERV22:ERV93 FBR22:FBR93 FLN22:FLN93 FVJ22:FVJ93 GFF22:GFF93 GPB22:GPB93 GYX22:GYX93 HIT22:HIT93 HSP22:HSP93 ICL22:ICL93 IMH22:IMH93 IWD22:IWD93 JFZ22:JFZ93 JPV22:JPV93 JZR22:JZR93 KJN22:KJN93 KTJ22:KTJ93 LDF22:LDF93 LNB22:LNB93 LWX22:LWX93 MGT22:MGT93 MQP22:MQP93 NAL22:NAL93 NKH22:NKH93 NUD22:NUD93 ODZ22:ODZ93 ONV22:ONV93 OXR22:OXR93 PHN22:PHN93 PRJ22:PRJ93 QBF22:QBF93 QLB22:QLB93 QUX22:QUX93 RET22:RET93 ROP22:ROP93 RYL22:RYL93 SIH22:SIH93 SSD22:SSD93 TBZ22:TBZ93 TLV22:TLV93 TVR22:TVR93 UFN22:UFN93 UPJ22:UPJ93 UZF22:UZF93 VJB22:VJB93 VSX22:VSX93 WCT22:WCT93 WMP22:WMP93 WWL22:WWL93 AD65558:AD65629 JZ65558:JZ65629 TV65558:TV65629 ADR65558:ADR65629 ANN65558:ANN65629 AXJ65558:AXJ65629 BHF65558:BHF65629 BRB65558:BRB65629 CAX65558:CAX65629 CKT65558:CKT65629 CUP65558:CUP65629 DEL65558:DEL65629 DOH65558:DOH65629 DYD65558:DYD65629 EHZ65558:EHZ65629 ERV65558:ERV65629 FBR65558:FBR65629 FLN65558:FLN65629 FVJ65558:FVJ65629 GFF65558:GFF65629 GPB65558:GPB65629 GYX65558:GYX65629 HIT65558:HIT65629 HSP65558:HSP65629 ICL65558:ICL65629 IMH65558:IMH65629 IWD65558:IWD65629 JFZ65558:JFZ65629 JPV65558:JPV65629 JZR65558:JZR65629 KJN65558:KJN65629 KTJ65558:KTJ65629 LDF65558:LDF65629 LNB65558:LNB65629 LWX65558:LWX65629 MGT65558:MGT65629 MQP65558:MQP65629 NAL65558:NAL65629 NKH65558:NKH65629 NUD65558:NUD65629 ODZ65558:ODZ65629 ONV65558:ONV65629 OXR65558:OXR65629 PHN65558:PHN65629 PRJ65558:PRJ65629 QBF65558:QBF65629 QLB65558:QLB65629 QUX65558:QUX65629 RET65558:RET65629 ROP65558:ROP65629 RYL65558:RYL65629 SIH65558:SIH65629 SSD65558:SSD65629 TBZ65558:TBZ65629 TLV65558:TLV65629 TVR65558:TVR65629 UFN65558:UFN65629 UPJ65558:UPJ65629 UZF65558:UZF65629 VJB65558:VJB65629 VSX65558:VSX65629 WCT65558:WCT65629 WMP65558:WMP65629 WWL65558:WWL65629 AD131094:AD131165 JZ131094:JZ131165 TV131094:TV131165 ADR131094:ADR131165 ANN131094:ANN131165 AXJ131094:AXJ131165 BHF131094:BHF131165 BRB131094:BRB131165 CAX131094:CAX131165 CKT131094:CKT131165 CUP131094:CUP131165 DEL131094:DEL131165 DOH131094:DOH131165 DYD131094:DYD131165 EHZ131094:EHZ131165 ERV131094:ERV131165 FBR131094:FBR131165 FLN131094:FLN131165 FVJ131094:FVJ131165 GFF131094:GFF131165 GPB131094:GPB131165 GYX131094:GYX131165 HIT131094:HIT131165 HSP131094:HSP131165 ICL131094:ICL131165 IMH131094:IMH131165 IWD131094:IWD131165 JFZ131094:JFZ131165 JPV131094:JPV131165 JZR131094:JZR131165 KJN131094:KJN131165 KTJ131094:KTJ131165 LDF131094:LDF131165 LNB131094:LNB131165 LWX131094:LWX131165 MGT131094:MGT131165 MQP131094:MQP131165 NAL131094:NAL131165 NKH131094:NKH131165 NUD131094:NUD131165 ODZ131094:ODZ131165 ONV131094:ONV131165 OXR131094:OXR131165 PHN131094:PHN131165 PRJ131094:PRJ131165 QBF131094:QBF131165 QLB131094:QLB131165 QUX131094:QUX131165 RET131094:RET131165 ROP131094:ROP131165 RYL131094:RYL131165 SIH131094:SIH131165 SSD131094:SSD131165 TBZ131094:TBZ131165 TLV131094:TLV131165 TVR131094:TVR131165 UFN131094:UFN131165 UPJ131094:UPJ131165 UZF131094:UZF131165 VJB131094:VJB131165 VSX131094:VSX131165 WCT131094:WCT131165 WMP131094:WMP131165 WWL131094:WWL131165 AD196630:AD196701 JZ196630:JZ196701 TV196630:TV196701 ADR196630:ADR196701 ANN196630:ANN196701 AXJ196630:AXJ196701 BHF196630:BHF196701 BRB196630:BRB196701 CAX196630:CAX196701 CKT196630:CKT196701 CUP196630:CUP196701 DEL196630:DEL196701 DOH196630:DOH196701 DYD196630:DYD196701 EHZ196630:EHZ196701 ERV196630:ERV196701 FBR196630:FBR196701 FLN196630:FLN196701 FVJ196630:FVJ196701 GFF196630:GFF196701 GPB196630:GPB196701 GYX196630:GYX196701 HIT196630:HIT196701 HSP196630:HSP196701 ICL196630:ICL196701 IMH196630:IMH196701 IWD196630:IWD196701 JFZ196630:JFZ196701 JPV196630:JPV196701 JZR196630:JZR196701 KJN196630:KJN196701 KTJ196630:KTJ196701 LDF196630:LDF196701 LNB196630:LNB196701 LWX196630:LWX196701 MGT196630:MGT196701 MQP196630:MQP196701 NAL196630:NAL196701 NKH196630:NKH196701 NUD196630:NUD196701 ODZ196630:ODZ196701 ONV196630:ONV196701 OXR196630:OXR196701 PHN196630:PHN196701 PRJ196630:PRJ196701 QBF196630:QBF196701 QLB196630:QLB196701 QUX196630:QUX196701 RET196630:RET196701 ROP196630:ROP196701 RYL196630:RYL196701 SIH196630:SIH196701 SSD196630:SSD196701 TBZ196630:TBZ196701 TLV196630:TLV196701 TVR196630:TVR196701 UFN196630:UFN196701 UPJ196630:UPJ196701 UZF196630:UZF196701 VJB196630:VJB196701 VSX196630:VSX196701 WCT196630:WCT196701 WMP196630:WMP196701 WWL196630:WWL196701 AD262166:AD262237 JZ262166:JZ262237 TV262166:TV262237 ADR262166:ADR262237 ANN262166:ANN262237 AXJ262166:AXJ262237 BHF262166:BHF262237 BRB262166:BRB262237 CAX262166:CAX262237 CKT262166:CKT262237 CUP262166:CUP262237 DEL262166:DEL262237 DOH262166:DOH262237 DYD262166:DYD262237 EHZ262166:EHZ262237 ERV262166:ERV262237 FBR262166:FBR262237 FLN262166:FLN262237 FVJ262166:FVJ262237 GFF262166:GFF262237 GPB262166:GPB262237 GYX262166:GYX262237 HIT262166:HIT262237 HSP262166:HSP262237 ICL262166:ICL262237 IMH262166:IMH262237 IWD262166:IWD262237 JFZ262166:JFZ262237 JPV262166:JPV262237 JZR262166:JZR262237 KJN262166:KJN262237 KTJ262166:KTJ262237 LDF262166:LDF262237 LNB262166:LNB262237 LWX262166:LWX262237 MGT262166:MGT262237 MQP262166:MQP262237 NAL262166:NAL262237 NKH262166:NKH262237 NUD262166:NUD262237 ODZ262166:ODZ262237 ONV262166:ONV262237 OXR262166:OXR262237 PHN262166:PHN262237 PRJ262166:PRJ262237 QBF262166:QBF262237 QLB262166:QLB262237 QUX262166:QUX262237 RET262166:RET262237 ROP262166:ROP262237 RYL262166:RYL262237 SIH262166:SIH262237 SSD262166:SSD262237 TBZ262166:TBZ262237 TLV262166:TLV262237 TVR262166:TVR262237 UFN262166:UFN262237 UPJ262166:UPJ262237 UZF262166:UZF262237 VJB262166:VJB262237 VSX262166:VSX262237 WCT262166:WCT262237 WMP262166:WMP262237 WWL262166:WWL262237 AD327702:AD327773 JZ327702:JZ327773 TV327702:TV327773 ADR327702:ADR327773 ANN327702:ANN327773 AXJ327702:AXJ327773 BHF327702:BHF327773 BRB327702:BRB327773 CAX327702:CAX327773 CKT327702:CKT327773 CUP327702:CUP327773 DEL327702:DEL327773 DOH327702:DOH327773 DYD327702:DYD327773 EHZ327702:EHZ327773 ERV327702:ERV327773 FBR327702:FBR327773 FLN327702:FLN327773 FVJ327702:FVJ327773 GFF327702:GFF327773 GPB327702:GPB327773 GYX327702:GYX327773 HIT327702:HIT327773 HSP327702:HSP327773 ICL327702:ICL327773 IMH327702:IMH327773 IWD327702:IWD327773 JFZ327702:JFZ327773 JPV327702:JPV327773 JZR327702:JZR327773 KJN327702:KJN327773 KTJ327702:KTJ327773 LDF327702:LDF327773 LNB327702:LNB327773 LWX327702:LWX327773 MGT327702:MGT327773 MQP327702:MQP327773 NAL327702:NAL327773 NKH327702:NKH327773 NUD327702:NUD327773 ODZ327702:ODZ327773 ONV327702:ONV327773 OXR327702:OXR327773 PHN327702:PHN327773 PRJ327702:PRJ327773 QBF327702:QBF327773 QLB327702:QLB327773 QUX327702:QUX327773 RET327702:RET327773 ROP327702:ROP327773 RYL327702:RYL327773 SIH327702:SIH327773 SSD327702:SSD327773 TBZ327702:TBZ327773 TLV327702:TLV327773 TVR327702:TVR327773 UFN327702:UFN327773 UPJ327702:UPJ327773 UZF327702:UZF327773 VJB327702:VJB327773 VSX327702:VSX327773 WCT327702:WCT327773 WMP327702:WMP327773 WWL327702:WWL327773 AD393238:AD393309 JZ393238:JZ393309 TV393238:TV393309 ADR393238:ADR393309 ANN393238:ANN393309 AXJ393238:AXJ393309 BHF393238:BHF393309 BRB393238:BRB393309 CAX393238:CAX393309 CKT393238:CKT393309 CUP393238:CUP393309 DEL393238:DEL393309 DOH393238:DOH393309 DYD393238:DYD393309 EHZ393238:EHZ393309 ERV393238:ERV393309 FBR393238:FBR393309 FLN393238:FLN393309 FVJ393238:FVJ393309 GFF393238:GFF393309 GPB393238:GPB393309 GYX393238:GYX393309 HIT393238:HIT393309 HSP393238:HSP393309 ICL393238:ICL393309 IMH393238:IMH393309 IWD393238:IWD393309 JFZ393238:JFZ393309 JPV393238:JPV393309 JZR393238:JZR393309 KJN393238:KJN393309 KTJ393238:KTJ393309 LDF393238:LDF393309 LNB393238:LNB393309 LWX393238:LWX393309 MGT393238:MGT393309 MQP393238:MQP393309 NAL393238:NAL393309 NKH393238:NKH393309 NUD393238:NUD393309 ODZ393238:ODZ393309 ONV393238:ONV393309 OXR393238:OXR393309 PHN393238:PHN393309 PRJ393238:PRJ393309 QBF393238:QBF393309 QLB393238:QLB393309 QUX393238:QUX393309 RET393238:RET393309 ROP393238:ROP393309 RYL393238:RYL393309 SIH393238:SIH393309 SSD393238:SSD393309 TBZ393238:TBZ393309 TLV393238:TLV393309 TVR393238:TVR393309 UFN393238:UFN393309 UPJ393238:UPJ393309 UZF393238:UZF393309 VJB393238:VJB393309 VSX393238:VSX393309 WCT393238:WCT393309 WMP393238:WMP393309 WWL393238:WWL393309 AD458774:AD458845 JZ458774:JZ458845 TV458774:TV458845 ADR458774:ADR458845 ANN458774:ANN458845 AXJ458774:AXJ458845 BHF458774:BHF458845 BRB458774:BRB458845 CAX458774:CAX458845 CKT458774:CKT458845 CUP458774:CUP458845 DEL458774:DEL458845 DOH458774:DOH458845 DYD458774:DYD458845 EHZ458774:EHZ458845 ERV458774:ERV458845 FBR458774:FBR458845 FLN458774:FLN458845 FVJ458774:FVJ458845 GFF458774:GFF458845 GPB458774:GPB458845 GYX458774:GYX458845 HIT458774:HIT458845 HSP458774:HSP458845 ICL458774:ICL458845 IMH458774:IMH458845 IWD458774:IWD458845 JFZ458774:JFZ458845 JPV458774:JPV458845 JZR458774:JZR458845 KJN458774:KJN458845 KTJ458774:KTJ458845 LDF458774:LDF458845 LNB458774:LNB458845 LWX458774:LWX458845 MGT458774:MGT458845 MQP458774:MQP458845 NAL458774:NAL458845 NKH458774:NKH458845 NUD458774:NUD458845 ODZ458774:ODZ458845 ONV458774:ONV458845 OXR458774:OXR458845 PHN458774:PHN458845 PRJ458774:PRJ458845 QBF458774:QBF458845 QLB458774:QLB458845 QUX458774:QUX458845 RET458774:RET458845 ROP458774:ROP458845 RYL458774:RYL458845 SIH458774:SIH458845 SSD458774:SSD458845 TBZ458774:TBZ458845 TLV458774:TLV458845 TVR458774:TVR458845 UFN458774:UFN458845 UPJ458774:UPJ458845 UZF458774:UZF458845 VJB458774:VJB458845 VSX458774:VSX458845 WCT458774:WCT458845 WMP458774:WMP458845 WWL458774:WWL458845 AD524310:AD524381 JZ524310:JZ524381 TV524310:TV524381 ADR524310:ADR524381 ANN524310:ANN524381 AXJ524310:AXJ524381 BHF524310:BHF524381 BRB524310:BRB524381 CAX524310:CAX524381 CKT524310:CKT524381 CUP524310:CUP524381 DEL524310:DEL524381 DOH524310:DOH524381 DYD524310:DYD524381 EHZ524310:EHZ524381 ERV524310:ERV524381 FBR524310:FBR524381 FLN524310:FLN524381 FVJ524310:FVJ524381 GFF524310:GFF524381 GPB524310:GPB524381 GYX524310:GYX524381 HIT524310:HIT524381 HSP524310:HSP524381 ICL524310:ICL524381 IMH524310:IMH524381 IWD524310:IWD524381 JFZ524310:JFZ524381 JPV524310:JPV524381 JZR524310:JZR524381 KJN524310:KJN524381 KTJ524310:KTJ524381 LDF524310:LDF524381 LNB524310:LNB524381 LWX524310:LWX524381 MGT524310:MGT524381 MQP524310:MQP524381 NAL524310:NAL524381 NKH524310:NKH524381 NUD524310:NUD524381 ODZ524310:ODZ524381 ONV524310:ONV524381 OXR524310:OXR524381 PHN524310:PHN524381 PRJ524310:PRJ524381 QBF524310:QBF524381 QLB524310:QLB524381 QUX524310:QUX524381 RET524310:RET524381 ROP524310:ROP524381 RYL524310:RYL524381 SIH524310:SIH524381 SSD524310:SSD524381 TBZ524310:TBZ524381 TLV524310:TLV524381 TVR524310:TVR524381 UFN524310:UFN524381 UPJ524310:UPJ524381 UZF524310:UZF524381 VJB524310:VJB524381 VSX524310:VSX524381 WCT524310:WCT524381 WMP524310:WMP524381 WWL524310:WWL524381 AD589846:AD589917 JZ589846:JZ589917 TV589846:TV589917 ADR589846:ADR589917 ANN589846:ANN589917 AXJ589846:AXJ589917 BHF589846:BHF589917 BRB589846:BRB589917 CAX589846:CAX589917 CKT589846:CKT589917 CUP589846:CUP589917 DEL589846:DEL589917 DOH589846:DOH589917 DYD589846:DYD589917 EHZ589846:EHZ589917 ERV589846:ERV589917 FBR589846:FBR589917 FLN589846:FLN589917 FVJ589846:FVJ589917 GFF589846:GFF589917 GPB589846:GPB589917 GYX589846:GYX589917 HIT589846:HIT589917 HSP589846:HSP589917 ICL589846:ICL589917 IMH589846:IMH589917 IWD589846:IWD589917 JFZ589846:JFZ589917 JPV589846:JPV589917 JZR589846:JZR589917 KJN589846:KJN589917 KTJ589846:KTJ589917 LDF589846:LDF589917 LNB589846:LNB589917 LWX589846:LWX589917 MGT589846:MGT589917 MQP589846:MQP589917 NAL589846:NAL589917 NKH589846:NKH589917 NUD589846:NUD589917 ODZ589846:ODZ589917 ONV589846:ONV589917 OXR589846:OXR589917 PHN589846:PHN589917 PRJ589846:PRJ589917 QBF589846:QBF589917 QLB589846:QLB589917 QUX589846:QUX589917 RET589846:RET589917 ROP589846:ROP589917 RYL589846:RYL589917 SIH589846:SIH589917 SSD589846:SSD589917 TBZ589846:TBZ589917 TLV589846:TLV589917 TVR589846:TVR589917 UFN589846:UFN589917 UPJ589846:UPJ589917 UZF589846:UZF589917 VJB589846:VJB589917 VSX589846:VSX589917 WCT589846:WCT589917 WMP589846:WMP589917 WWL589846:WWL589917 AD655382:AD655453 JZ655382:JZ655453 TV655382:TV655453 ADR655382:ADR655453 ANN655382:ANN655453 AXJ655382:AXJ655453 BHF655382:BHF655453 BRB655382:BRB655453 CAX655382:CAX655453 CKT655382:CKT655453 CUP655382:CUP655453 DEL655382:DEL655453 DOH655382:DOH655453 DYD655382:DYD655453 EHZ655382:EHZ655453 ERV655382:ERV655453 FBR655382:FBR655453 FLN655382:FLN655453 FVJ655382:FVJ655453 GFF655382:GFF655453 GPB655382:GPB655453 GYX655382:GYX655453 HIT655382:HIT655453 HSP655382:HSP655453 ICL655382:ICL655453 IMH655382:IMH655453 IWD655382:IWD655453 JFZ655382:JFZ655453 JPV655382:JPV655453 JZR655382:JZR655453 KJN655382:KJN655453 KTJ655382:KTJ655453 LDF655382:LDF655453 LNB655382:LNB655453 LWX655382:LWX655453 MGT655382:MGT655453 MQP655382:MQP655453 NAL655382:NAL655453 NKH655382:NKH655453 NUD655382:NUD655453 ODZ655382:ODZ655453 ONV655382:ONV655453 OXR655382:OXR655453 PHN655382:PHN655453 PRJ655382:PRJ655453 QBF655382:QBF655453 QLB655382:QLB655453 QUX655382:QUX655453 RET655382:RET655453 ROP655382:ROP655453 RYL655382:RYL655453 SIH655382:SIH655453 SSD655382:SSD655453 TBZ655382:TBZ655453 TLV655382:TLV655453 TVR655382:TVR655453 UFN655382:UFN655453 UPJ655382:UPJ655453 UZF655382:UZF655453 VJB655382:VJB655453 VSX655382:VSX655453 WCT655382:WCT655453 WMP655382:WMP655453 WWL655382:WWL655453 AD720918:AD720989 JZ720918:JZ720989 TV720918:TV720989 ADR720918:ADR720989 ANN720918:ANN720989 AXJ720918:AXJ720989 BHF720918:BHF720989 BRB720918:BRB720989 CAX720918:CAX720989 CKT720918:CKT720989 CUP720918:CUP720989 DEL720918:DEL720989 DOH720918:DOH720989 DYD720918:DYD720989 EHZ720918:EHZ720989 ERV720918:ERV720989 FBR720918:FBR720989 FLN720918:FLN720989 FVJ720918:FVJ720989 GFF720918:GFF720989 GPB720918:GPB720989 GYX720918:GYX720989 HIT720918:HIT720989 HSP720918:HSP720989 ICL720918:ICL720989 IMH720918:IMH720989 IWD720918:IWD720989 JFZ720918:JFZ720989 JPV720918:JPV720989 JZR720918:JZR720989 KJN720918:KJN720989 KTJ720918:KTJ720989 LDF720918:LDF720989 LNB720918:LNB720989 LWX720918:LWX720989 MGT720918:MGT720989 MQP720918:MQP720989 NAL720918:NAL720989 NKH720918:NKH720989 NUD720918:NUD720989 ODZ720918:ODZ720989 ONV720918:ONV720989 OXR720918:OXR720989 PHN720918:PHN720989 PRJ720918:PRJ720989 QBF720918:QBF720989 QLB720918:QLB720989 QUX720918:QUX720989 RET720918:RET720989 ROP720918:ROP720989 RYL720918:RYL720989 SIH720918:SIH720989 SSD720918:SSD720989 TBZ720918:TBZ720989 TLV720918:TLV720989 TVR720918:TVR720989 UFN720918:UFN720989 UPJ720918:UPJ720989 UZF720918:UZF720989 VJB720918:VJB720989 VSX720918:VSX720989 WCT720918:WCT720989 WMP720918:WMP720989 WWL720918:WWL720989 AD786454:AD786525 JZ786454:JZ786525 TV786454:TV786525 ADR786454:ADR786525 ANN786454:ANN786525 AXJ786454:AXJ786525 BHF786454:BHF786525 BRB786454:BRB786525 CAX786454:CAX786525 CKT786454:CKT786525 CUP786454:CUP786525 DEL786454:DEL786525 DOH786454:DOH786525 DYD786454:DYD786525 EHZ786454:EHZ786525 ERV786454:ERV786525 FBR786454:FBR786525 FLN786454:FLN786525 FVJ786454:FVJ786525 GFF786454:GFF786525 GPB786454:GPB786525 GYX786454:GYX786525 HIT786454:HIT786525 HSP786454:HSP786525 ICL786454:ICL786525 IMH786454:IMH786525 IWD786454:IWD786525 JFZ786454:JFZ786525 JPV786454:JPV786525 JZR786454:JZR786525 KJN786454:KJN786525 KTJ786454:KTJ786525 LDF786454:LDF786525 LNB786454:LNB786525 LWX786454:LWX786525 MGT786454:MGT786525 MQP786454:MQP786525 NAL786454:NAL786525 NKH786454:NKH786525 NUD786454:NUD786525 ODZ786454:ODZ786525 ONV786454:ONV786525 OXR786454:OXR786525 PHN786454:PHN786525 PRJ786454:PRJ786525 QBF786454:QBF786525 QLB786454:QLB786525 QUX786454:QUX786525 RET786454:RET786525 ROP786454:ROP786525 RYL786454:RYL786525 SIH786454:SIH786525 SSD786454:SSD786525 TBZ786454:TBZ786525 TLV786454:TLV786525 TVR786454:TVR786525 UFN786454:UFN786525 UPJ786454:UPJ786525 UZF786454:UZF786525 VJB786454:VJB786525 VSX786454:VSX786525 WCT786454:WCT786525 WMP786454:WMP786525 WWL786454:WWL786525 AD851990:AD852061 JZ851990:JZ852061 TV851990:TV852061 ADR851990:ADR852061 ANN851990:ANN852061 AXJ851990:AXJ852061 BHF851990:BHF852061 BRB851990:BRB852061 CAX851990:CAX852061 CKT851990:CKT852061 CUP851990:CUP852061 DEL851990:DEL852061 DOH851990:DOH852061 DYD851990:DYD852061 EHZ851990:EHZ852061 ERV851990:ERV852061 FBR851990:FBR852061 FLN851990:FLN852061 FVJ851990:FVJ852061 GFF851990:GFF852061 GPB851990:GPB852061 GYX851990:GYX852061 HIT851990:HIT852061 HSP851990:HSP852061 ICL851990:ICL852061 IMH851990:IMH852061 IWD851990:IWD852061 JFZ851990:JFZ852061 JPV851990:JPV852061 JZR851990:JZR852061 KJN851990:KJN852061 KTJ851990:KTJ852061 LDF851990:LDF852061 LNB851990:LNB852061 LWX851990:LWX852061 MGT851990:MGT852061 MQP851990:MQP852061 NAL851990:NAL852061 NKH851990:NKH852061 NUD851990:NUD852061 ODZ851990:ODZ852061 ONV851990:ONV852061 OXR851990:OXR852061 PHN851990:PHN852061 PRJ851990:PRJ852061 QBF851990:QBF852061 QLB851990:QLB852061 QUX851990:QUX852061 RET851990:RET852061 ROP851990:ROP852061 RYL851990:RYL852061 SIH851990:SIH852061 SSD851990:SSD852061 TBZ851990:TBZ852061 TLV851990:TLV852061 TVR851990:TVR852061 UFN851990:UFN852061 UPJ851990:UPJ852061 UZF851990:UZF852061 VJB851990:VJB852061 VSX851990:VSX852061 WCT851990:WCT852061 WMP851990:WMP852061 WWL851990:WWL852061 AD917526:AD917597 JZ917526:JZ917597 TV917526:TV917597 ADR917526:ADR917597 ANN917526:ANN917597 AXJ917526:AXJ917597 BHF917526:BHF917597 BRB917526:BRB917597 CAX917526:CAX917597 CKT917526:CKT917597 CUP917526:CUP917597 DEL917526:DEL917597 DOH917526:DOH917597 DYD917526:DYD917597 EHZ917526:EHZ917597 ERV917526:ERV917597 FBR917526:FBR917597 FLN917526:FLN917597 FVJ917526:FVJ917597 GFF917526:GFF917597 GPB917526:GPB917597 GYX917526:GYX917597 HIT917526:HIT917597 HSP917526:HSP917597 ICL917526:ICL917597 IMH917526:IMH917597 IWD917526:IWD917597 JFZ917526:JFZ917597 JPV917526:JPV917597 JZR917526:JZR917597 KJN917526:KJN917597 KTJ917526:KTJ917597 LDF917526:LDF917597 LNB917526:LNB917597 LWX917526:LWX917597 MGT917526:MGT917597 MQP917526:MQP917597 NAL917526:NAL917597 NKH917526:NKH917597 NUD917526:NUD917597 ODZ917526:ODZ917597 ONV917526:ONV917597 OXR917526:OXR917597 PHN917526:PHN917597 PRJ917526:PRJ917597 QBF917526:QBF917597 QLB917526:QLB917597 QUX917526:QUX917597 RET917526:RET917597 ROP917526:ROP917597 RYL917526:RYL917597 SIH917526:SIH917597 SSD917526:SSD917597 TBZ917526:TBZ917597 TLV917526:TLV917597 TVR917526:TVR917597 UFN917526:UFN917597 UPJ917526:UPJ917597 UZF917526:UZF917597 VJB917526:VJB917597 VSX917526:VSX917597 WCT917526:WCT917597 WMP917526:WMP917597 WWL917526:WWL917597 AD983062:AD983133 JZ983062:JZ983133 TV983062:TV983133 ADR983062:ADR983133 ANN983062:ANN983133 AXJ983062:AXJ983133 BHF983062:BHF983133 BRB983062:BRB983133 CAX983062:CAX983133 CKT983062:CKT983133 CUP983062:CUP983133 DEL983062:DEL983133 DOH983062:DOH983133 DYD983062:DYD983133 EHZ983062:EHZ983133 ERV983062:ERV983133 FBR983062:FBR983133 FLN983062:FLN983133 FVJ983062:FVJ983133 GFF983062:GFF983133 GPB983062:GPB983133 GYX983062:GYX983133 HIT983062:HIT983133 HSP983062:HSP983133 ICL983062:ICL983133 IMH983062:IMH983133 IWD983062:IWD983133 JFZ983062:JFZ983133 JPV983062:JPV983133 JZR983062:JZR983133 KJN983062:KJN983133 KTJ983062:KTJ983133 LDF983062:LDF983133 LNB983062:LNB983133 LWX983062:LWX983133 MGT983062:MGT983133 MQP983062:MQP983133 NAL983062:NAL983133 NKH983062:NKH983133 NUD983062:NUD983133 ODZ983062:ODZ983133 ONV983062:ONV983133 OXR983062:OXR983133 PHN983062:PHN983133 PRJ983062:PRJ983133 QBF983062:QBF983133 QLB983062:QLB983133 QUX983062:QUX983133 RET983062:RET983133 ROP983062:ROP983133 RYL983062:RYL983133 SIH983062:SIH983133 SSD983062:SSD983133 TBZ983062:TBZ983133 TLV983062:TLV983133 TVR983062:TVR983133 UFN983062:UFN983133 UPJ983062:UPJ983133 UZF983062:UZF983133 VJB983062:VJB983133 VSX983062:VSX983133 WCT983062:WCT983133 WMP983062:WMP983133 WWL983062:WWL983133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formula1>Efecto</formula1>
    </dataValidation>
    <dataValidation type="list" allowBlank="1" showInputMessage="1" showErrorMessage="1" sqref="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R13:R14 JN13:JN14 TJ13:TJ14 ADF13:ADF14 ANB13:ANB14 AWX13:AWX14 BGT13:BGT14 BQP13:BQP14 CAL13:CAL14 CKH13:CKH14 CUD13:CUD14 DDZ13:DDZ14 DNV13:DNV14 DXR13:DXR14 EHN13:EHN14 ERJ13:ERJ14 FBF13:FBF14 FLB13:FLB14 FUX13:FUX14 GET13:GET14 GOP13:GOP14 GYL13:GYL14 HIH13:HIH14 HSD13:HSD14 IBZ13:IBZ14 ILV13:ILV14 IVR13:IVR14 JFN13:JFN14 JPJ13:JPJ14 JZF13:JZF14 KJB13:KJB14 KSX13:KSX14 LCT13:LCT14 LMP13:LMP14 LWL13:LWL14 MGH13:MGH14 MQD13:MQD14 MZZ13:MZZ14 NJV13:NJV14 NTR13:NTR14 ODN13:ODN14 ONJ13:ONJ14 OXF13:OXF14 PHB13:PHB14 PQX13:PQX14 QAT13:QAT14 QKP13:QKP14 QUL13:QUL14 REH13:REH14 ROD13:ROD14 RXZ13:RXZ14 SHV13:SHV14 SRR13:SRR14 TBN13:TBN14 TLJ13:TLJ14 TVF13:TVF14 UFB13:UFB14 UOX13:UOX14 UYT13:UYT14 VIP13:VIP14 VSL13:VSL14 WCH13:WCH14 WMD13:WMD14 WVZ13:WVZ14 R65549:R65550 JN65549:JN65550 TJ65549:TJ65550 ADF65549:ADF65550 ANB65549:ANB65550 AWX65549:AWX65550 BGT65549:BGT65550 BQP65549:BQP65550 CAL65549:CAL65550 CKH65549:CKH65550 CUD65549:CUD65550 DDZ65549:DDZ65550 DNV65549:DNV65550 DXR65549:DXR65550 EHN65549:EHN65550 ERJ65549:ERJ65550 FBF65549:FBF65550 FLB65549:FLB65550 FUX65549:FUX65550 GET65549:GET65550 GOP65549:GOP65550 GYL65549:GYL65550 HIH65549:HIH65550 HSD65549:HSD65550 IBZ65549:IBZ65550 ILV65549:ILV65550 IVR65549:IVR65550 JFN65549:JFN65550 JPJ65549:JPJ65550 JZF65549:JZF65550 KJB65549:KJB65550 KSX65549:KSX65550 LCT65549:LCT65550 LMP65549:LMP65550 LWL65549:LWL65550 MGH65549:MGH65550 MQD65549:MQD65550 MZZ65549:MZZ65550 NJV65549:NJV65550 NTR65549:NTR65550 ODN65549:ODN65550 ONJ65549:ONJ65550 OXF65549:OXF65550 PHB65549:PHB65550 PQX65549:PQX65550 QAT65549:QAT65550 QKP65549:QKP65550 QUL65549:QUL65550 REH65549:REH65550 ROD65549:ROD65550 RXZ65549:RXZ65550 SHV65549:SHV65550 SRR65549:SRR65550 TBN65549:TBN65550 TLJ65549:TLJ65550 TVF65549:TVF65550 UFB65549:UFB65550 UOX65549:UOX65550 UYT65549:UYT65550 VIP65549:VIP65550 VSL65549:VSL65550 WCH65549:WCH65550 WMD65549:WMD65550 WVZ65549:WVZ65550 R131085:R131086 JN131085:JN131086 TJ131085:TJ131086 ADF131085:ADF131086 ANB131085:ANB131086 AWX131085:AWX131086 BGT131085:BGT131086 BQP131085:BQP131086 CAL131085:CAL131086 CKH131085:CKH131086 CUD131085:CUD131086 DDZ131085:DDZ131086 DNV131085:DNV131086 DXR131085:DXR131086 EHN131085:EHN131086 ERJ131085:ERJ131086 FBF131085:FBF131086 FLB131085:FLB131086 FUX131085:FUX131086 GET131085:GET131086 GOP131085:GOP131086 GYL131085:GYL131086 HIH131085:HIH131086 HSD131085:HSD131086 IBZ131085:IBZ131086 ILV131085:ILV131086 IVR131085:IVR131086 JFN131085:JFN131086 JPJ131085:JPJ131086 JZF131085:JZF131086 KJB131085:KJB131086 KSX131085:KSX131086 LCT131085:LCT131086 LMP131085:LMP131086 LWL131085:LWL131086 MGH131085:MGH131086 MQD131085:MQD131086 MZZ131085:MZZ131086 NJV131085:NJV131086 NTR131085:NTR131086 ODN131085:ODN131086 ONJ131085:ONJ131086 OXF131085:OXF131086 PHB131085:PHB131086 PQX131085:PQX131086 QAT131085:QAT131086 QKP131085:QKP131086 QUL131085:QUL131086 REH131085:REH131086 ROD131085:ROD131086 RXZ131085:RXZ131086 SHV131085:SHV131086 SRR131085:SRR131086 TBN131085:TBN131086 TLJ131085:TLJ131086 TVF131085:TVF131086 UFB131085:UFB131086 UOX131085:UOX131086 UYT131085:UYT131086 VIP131085:VIP131086 VSL131085:VSL131086 WCH131085:WCH131086 WMD131085:WMD131086 WVZ131085:WVZ131086 R196621:R196622 JN196621:JN196622 TJ196621:TJ196622 ADF196621:ADF196622 ANB196621:ANB196622 AWX196621:AWX196622 BGT196621:BGT196622 BQP196621:BQP196622 CAL196621:CAL196622 CKH196621:CKH196622 CUD196621:CUD196622 DDZ196621:DDZ196622 DNV196621:DNV196622 DXR196621:DXR196622 EHN196621:EHN196622 ERJ196621:ERJ196622 FBF196621:FBF196622 FLB196621:FLB196622 FUX196621:FUX196622 GET196621:GET196622 GOP196621:GOP196622 GYL196621:GYL196622 HIH196621:HIH196622 HSD196621:HSD196622 IBZ196621:IBZ196622 ILV196621:ILV196622 IVR196621:IVR196622 JFN196621:JFN196622 JPJ196621:JPJ196622 JZF196621:JZF196622 KJB196621:KJB196622 KSX196621:KSX196622 LCT196621:LCT196622 LMP196621:LMP196622 LWL196621:LWL196622 MGH196621:MGH196622 MQD196621:MQD196622 MZZ196621:MZZ196622 NJV196621:NJV196622 NTR196621:NTR196622 ODN196621:ODN196622 ONJ196621:ONJ196622 OXF196621:OXF196622 PHB196621:PHB196622 PQX196621:PQX196622 QAT196621:QAT196622 QKP196621:QKP196622 QUL196621:QUL196622 REH196621:REH196622 ROD196621:ROD196622 RXZ196621:RXZ196622 SHV196621:SHV196622 SRR196621:SRR196622 TBN196621:TBN196622 TLJ196621:TLJ196622 TVF196621:TVF196622 UFB196621:UFB196622 UOX196621:UOX196622 UYT196621:UYT196622 VIP196621:VIP196622 VSL196621:VSL196622 WCH196621:WCH196622 WMD196621:WMD196622 WVZ196621:WVZ196622 R262157:R262158 JN262157:JN262158 TJ262157:TJ262158 ADF262157:ADF262158 ANB262157:ANB262158 AWX262157:AWX262158 BGT262157:BGT262158 BQP262157:BQP262158 CAL262157:CAL262158 CKH262157:CKH262158 CUD262157:CUD262158 DDZ262157:DDZ262158 DNV262157:DNV262158 DXR262157:DXR262158 EHN262157:EHN262158 ERJ262157:ERJ262158 FBF262157:FBF262158 FLB262157:FLB262158 FUX262157:FUX262158 GET262157:GET262158 GOP262157:GOP262158 GYL262157:GYL262158 HIH262157:HIH262158 HSD262157:HSD262158 IBZ262157:IBZ262158 ILV262157:ILV262158 IVR262157:IVR262158 JFN262157:JFN262158 JPJ262157:JPJ262158 JZF262157:JZF262158 KJB262157:KJB262158 KSX262157:KSX262158 LCT262157:LCT262158 LMP262157:LMP262158 LWL262157:LWL262158 MGH262157:MGH262158 MQD262157:MQD262158 MZZ262157:MZZ262158 NJV262157:NJV262158 NTR262157:NTR262158 ODN262157:ODN262158 ONJ262157:ONJ262158 OXF262157:OXF262158 PHB262157:PHB262158 PQX262157:PQX262158 QAT262157:QAT262158 QKP262157:QKP262158 QUL262157:QUL262158 REH262157:REH262158 ROD262157:ROD262158 RXZ262157:RXZ262158 SHV262157:SHV262158 SRR262157:SRR262158 TBN262157:TBN262158 TLJ262157:TLJ262158 TVF262157:TVF262158 UFB262157:UFB262158 UOX262157:UOX262158 UYT262157:UYT262158 VIP262157:VIP262158 VSL262157:VSL262158 WCH262157:WCH262158 WMD262157:WMD262158 WVZ262157:WVZ262158 R327693:R327694 JN327693:JN327694 TJ327693:TJ327694 ADF327693:ADF327694 ANB327693:ANB327694 AWX327693:AWX327694 BGT327693:BGT327694 BQP327693:BQP327694 CAL327693:CAL327694 CKH327693:CKH327694 CUD327693:CUD327694 DDZ327693:DDZ327694 DNV327693:DNV327694 DXR327693:DXR327694 EHN327693:EHN327694 ERJ327693:ERJ327694 FBF327693:FBF327694 FLB327693:FLB327694 FUX327693:FUX327694 GET327693:GET327694 GOP327693:GOP327694 GYL327693:GYL327694 HIH327693:HIH327694 HSD327693:HSD327694 IBZ327693:IBZ327694 ILV327693:ILV327694 IVR327693:IVR327694 JFN327693:JFN327694 JPJ327693:JPJ327694 JZF327693:JZF327694 KJB327693:KJB327694 KSX327693:KSX327694 LCT327693:LCT327694 LMP327693:LMP327694 LWL327693:LWL327694 MGH327693:MGH327694 MQD327693:MQD327694 MZZ327693:MZZ327694 NJV327693:NJV327694 NTR327693:NTR327694 ODN327693:ODN327694 ONJ327693:ONJ327694 OXF327693:OXF327694 PHB327693:PHB327694 PQX327693:PQX327694 QAT327693:QAT327694 QKP327693:QKP327694 QUL327693:QUL327694 REH327693:REH327694 ROD327693:ROD327694 RXZ327693:RXZ327694 SHV327693:SHV327694 SRR327693:SRR327694 TBN327693:TBN327694 TLJ327693:TLJ327694 TVF327693:TVF327694 UFB327693:UFB327694 UOX327693:UOX327694 UYT327693:UYT327694 VIP327693:VIP327694 VSL327693:VSL327694 WCH327693:WCH327694 WMD327693:WMD327694 WVZ327693:WVZ327694 R393229:R393230 JN393229:JN393230 TJ393229:TJ393230 ADF393229:ADF393230 ANB393229:ANB393230 AWX393229:AWX393230 BGT393229:BGT393230 BQP393229:BQP393230 CAL393229:CAL393230 CKH393229:CKH393230 CUD393229:CUD393230 DDZ393229:DDZ393230 DNV393229:DNV393230 DXR393229:DXR393230 EHN393229:EHN393230 ERJ393229:ERJ393230 FBF393229:FBF393230 FLB393229:FLB393230 FUX393229:FUX393230 GET393229:GET393230 GOP393229:GOP393230 GYL393229:GYL393230 HIH393229:HIH393230 HSD393229:HSD393230 IBZ393229:IBZ393230 ILV393229:ILV393230 IVR393229:IVR393230 JFN393229:JFN393230 JPJ393229:JPJ393230 JZF393229:JZF393230 KJB393229:KJB393230 KSX393229:KSX393230 LCT393229:LCT393230 LMP393229:LMP393230 LWL393229:LWL393230 MGH393229:MGH393230 MQD393229:MQD393230 MZZ393229:MZZ393230 NJV393229:NJV393230 NTR393229:NTR393230 ODN393229:ODN393230 ONJ393229:ONJ393230 OXF393229:OXF393230 PHB393229:PHB393230 PQX393229:PQX393230 QAT393229:QAT393230 QKP393229:QKP393230 QUL393229:QUL393230 REH393229:REH393230 ROD393229:ROD393230 RXZ393229:RXZ393230 SHV393229:SHV393230 SRR393229:SRR393230 TBN393229:TBN393230 TLJ393229:TLJ393230 TVF393229:TVF393230 UFB393229:UFB393230 UOX393229:UOX393230 UYT393229:UYT393230 VIP393229:VIP393230 VSL393229:VSL393230 WCH393229:WCH393230 WMD393229:WMD393230 WVZ393229:WVZ393230 R458765:R458766 JN458765:JN458766 TJ458765:TJ458766 ADF458765:ADF458766 ANB458765:ANB458766 AWX458765:AWX458766 BGT458765:BGT458766 BQP458765:BQP458766 CAL458765:CAL458766 CKH458765:CKH458766 CUD458765:CUD458766 DDZ458765:DDZ458766 DNV458765:DNV458766 DXR458765:DXR458766 EHN458765:EHN458766 ERJ458765:ERJ458766 FBF458765:FBF458766 FLB458765:FLB458766 FUX458765:FUX458766 GET458765:GET458766 GOP458765:GOP458766 GYL458765:GYL458766 HIH458765:HIH458766 HSD458765:HSD458766 IBZ458765:IBZ458766 ILV458765:ILV458766 IVR458765:IVR458766 JFN458765:JFN458766 JPJ458765:JPJ458766 JZF458765:JZF458766 KJB458765:KJB458766 KSX458765:KSX458766 LCT458765:LCT458766 LMP458765:LMP458766 LWL458765:LWL458766 MGH458765:MGH458766 MQD458765:MQD458766 MZZ458765:MZZ458766 NJV458765:NJV458766 NTR458765:NTR458766 ODN458765:ODN458766 ONJ458765:ONJ458766 OXF458765:OXF458766 PHB458765:PHB458766 PQX458765:PQX458766 QAT458765:QAT458766 QKP458765:QKP458766 QUL458765:QUL458766 REH458765:REH458766 ROD458765:ROD458766 RXZ458765:RXZ458766 SHV458765:SHV458766 SRR458765:SRR458766 TBN458765:TBN458766 TLJ458765:TLJ458766 TVF458765:TVF458766 UFB458765:UFB458766 UOX458765:UOX458766 UYT458765:UYT458766 VIP458765:VIP458766 VSL458765:VSL458766 WCH458765:WCH458766 WMD458765:WMD458766 WVZ458765:WVZ458766 R524301:R524302 JN524301:JN524302 TJ524301:TJ524302 ADF524301:ADF524302 ANB524301:ANB524302 AWX524301:AWX524302 BGT524301:BGT524302 BQP524301:BQP524302 CAL524301:CAL524302 CKH524301:CKH524302 CUD524301:CUD524302 DDZ524301:DDZ524302 DNV524301:DNV524302 DXR524301:DXR524302 EHN524301:EHN524302 ERJ524301:ERJ524302 FBF524301:FBF524302 FLB524301:FLB524302 FUX524301:FUX524302 GET524301:GET524302 GOP524301:GOP524302 GYL524301:GYL524302 HIH524301:HIH524302 HSD524301:HSD524302 IBZ524301:IBZ524302 ILV524301:ILV524302 IVR524301:IVR524302 JFN524301:JFN524302 JPJ524301:JPJ524302 JZF524301:JZF524302 KJB524301:KJB524302 KSX524301:KSX524302 LCT524301:LCT524302 LMP524301:LMP524302 LWL524301:LWL524302 MGH524301:MGH524302 MQD524301:MQD524302 MZZ524301:MZZ524302 NJV524301:NJV524302 NTR524301:NTR524302 ODN524301:ODN524302 ONJ524301:ONJ524302 OXF524301:OXF524302 PHB524301:PHB524302 PQX524301:PQX524302 QAT524301:QAT524302 QKP524301:QKP524302 QUL524301:QUL524302 REH524301:REH524302 ROD524301:ROD524302 RXZ524301:RXZ524302 SHV524301:SHV524302 SRR524301:SRR524302 TBN524301:TBN524302 TLJ524301:TLJ524302 TVF524301:TVF524302 UFB524301:UFB524302 UOX524301:UOX524302 UYT524301:UYT524302 VIP524301:VIP524302 VSL524301:VSL524302 WCH524301:WCH524302 WMD524301:WMD524302 WVZ524301:WVZ524302 R589837:R589838 JN589837:JN589838 TJ589837:TJ589838 ADF589837:ADF589838 ANB589837:ANB589838 AWX589837:AWX589838 BGT589837:BGT589838 BQP589837:BQP589838 CAL589837:CAL589838 CKH589837:CKH589838 CUD589837:CUD589838 DDZ589837:DDZ589838 DNV589837:DNV589838 DXR589837:DXR589838 EHN589837:EHN589838 ERJ589837:ERJ589838 FBF589837:FBF589838 FLB589837:FLB589838 FUX589837:FUX589838 GET589837:GET589838 GOP589837:GOP589838 GYL589837:GYL589838 HIH589837:HIH589838 HSD589837:HSD589838 IBZ589837:IBZ589838 ILV589837:ILV589838 IVR589837:IVR589838 JFN589837:JFN589838 JPJ589837:JPJ589838 JZF589837:JZF589838 KJB589837:KJB589838 KSX589837:KSX589838 LCT589837:LCT589838 LMP589837:LMP589838 LWL589837:LWL589838 MGH589837:MGH589838 MQD589837:MQD589838 MZZ589837:MZZ589838 NJV589837:NJV589838 NTR589837:NTR589838 ODN589837:ODN589838 ONJ589837:ONJ589838 OXF589837:OXF589838 PHB589837:PHB589838 PQX589837:PQX589838 QAT589837:QAT589838 QKP589837:QKP589838 QUL589837:QUL589838 REH589837:REH589838 ROD589837:ROD589838 RXZ589837:RXZ589838 SHV589837:SHV589838 SRR589837:SRR589838 TBN589837:TBN589838 TLJ589837:TLJ589838 TVF589837:TVF589838 UFB589837:UFB589838 UOX589837:UOX589838 UYT589837:UYT589838 VIP589837:VIP589838 VSL589837:VSL589838 WCH589837:WCH589838 WMD589837:WMD589838 WVZ589837:WVZ589838 R655373:R655374 JN655373:JN655374 TJ655373:TJ655374 ADF655373:ADF655374 ANB655373:ANB655374 AWX655373:AWX655374 BGT655373:BGT655374 BQP655373:BQP655374 CAL655373:CAL655374 CKH655373:CKH655374 CUD655373:CUD655374 DDZ655373:DDZ655374 DNV655373:DNV655374 DXR655373:DXR655374 EHN655373:EHN655374 ERJ655373:ERJ655374 FBF655373:FBF655374 FLB655373:FLB655374 FUX655373:FUX655374 GET655373:GET655374 GOP655373:GOP655374 GYL655373:GYL655374 HIH655373:HIH655374 HSD655373:HSD655374 IBZ655373:IBZ655374 ILV655373:ILV655374 IVR655373:IVR655374 JFN655373:JFN655374 JPJ655373:JPJ655374 JZF655373:JZF655374 KJB655373:KJB655374 KSX655373:KSX655374 LCT655373:LCT655374 LMP655373:LMP655374 LWL655373:LWL655374 MGH655373:MGH655374 MQD655373:MQD655374 MZZ655373:MZZ655374 NJV655373:NJV655374 NTR655373:NTR655374 ODN655373:ODN655374 ONJ655373:ONJ655374 OXF655373:OXF655374 PHB655373:PHB655374 PQX655373:PQX655374 QAT655373:QAT655374 QKP655373:QKP655374 QUL655373:QUL655374 REH655373:REH655374 ROD655373:ROD655374 RXZ655373:RXZ655374 SHV655373:SHV655374 SRR655373:SRR655374 TBN655373:TBN655374 TLJ655373:TLJ655374 TVF655373:TVF655374 UFB655373:UFB655374 UOX655373:UOX655374 UYT655373:UYT655374 VIP655373:VIP655374 VSL655373:VSL655374 WCH655373:WCH655374 WMD655373:WMD655374 WVZ655373:WVZ655374 R720909:R720910 JN720909:JN720910 TJ720909:TJ720910 ADF720909:ADF720910 ANB720909:ANB720910 AWX720909:AWX720910 BGT720909:BGT720910 BQP720909:BQP720910 CAL720909:CAL720910 CKH720909:CKH720910 CUD720909:CUD720910 DDZ720909:DDZ720910 DNV720909:DNV720910 DXR720909:DXR720910 EHN720909:EHN720910 ERJ720909:ERJ720910 FBF720909:FBF720910 FLB720909:FLB720910 FUX720909:FUX720910 GET720909:GET720910 GOP720909:GOP720910 GYL720909:GYL720910 HIH720909:HIH720910 HSD720909:HSD720910 IBZ720909:IBZ720910 ILV720909:ILV720910 IVR720909:IVR720910 JFN720909:JFN720910 JPJ720909:JPJ720910 JZF720909:JZF720910 KJB720909:KJB720910 KSX720909:KSX720910 LCT720909:LCT720910 LMP720909:LMP720910 LWL720909:LWL720910 MGH720909:MGH720910 MQD720909:MQD720910 MZZ720909:MZZ720910 NJV720909:NJV720910 NTR720909:NTR720910 ODN720909:ODN720910 ONJ720909:ONJ720910 OXF720909:OXF720910 PHB720909:PHB720910 PQX720909:PQX720910 QAT720909:QAT720910 QKP720909:QKP720910 QUL720909:QUL720910 REH720909:REH720910 ROD720909:ROD720910 RXZ720909:RXZ720910 SHV720909:SHV720910 SRR720909:SRR720910 TBN720909:TBN720910 TLJ720909:TLJ720910 TVF720909:TVF720910 UFB720909:UFB720910 UOX720909:UOX720910 UYT720909:UYT720910 VIP720909:VIP720910 VSL720909:VSL720910 WCH720909:WCH720910 WMD720909:WMD720910 WVZ720909:WVZ720910 R786445:R786446 JN786445:JN786446 TJ786445:TJ786446 ADF786445:ADF786446 ANB786445:ANB786446 AWX786445:AWX786446 BGT786445:BGT786446 BQP786445:BQP786446 CAL786445:CAL786446 CKH786445:CKH786446 CUD786445:CUD786446 DDZ786445:DDZ786446 DNV786445:DNV786446 DXR786445:DXR786446 EHN786445:EHN786446 ERJ786445:ERJ786446 FBF786445:FBF786446 FLB786445:FLB786446 FUX786445:FUX786446 GET786445:GET786446 GOP786445:GOP786446 GYL786445:GYL786446 HIH786445:HIH786446 HSD786445:HSD786446 IBZ786445:IBZ786446 ILV786445:ILV786446 IVR786445:IVR786446 JFN786445:JFN786446 JPJ786445:JPJ786446 JZF786445:JZF786446 KJB786445:KJB786446 KSX786445:KSX786446 LCT786445:LCT786446 LMP786445:LMP786446 LWL786445:LWL786446 MGH786445:MGH786446 MQD786445:MQD786446 MZZ786445:MZZ786446 NJV786445:NJV786446 NTR786445:NTR786446 ODN786445:ODN786446 ONJ786445:ONJ786446 OXF786445:OXF786446 PHB786445:PHB786446 PQX786445:PQX786446 QAT786445:QAT786446 QKP786445:QKP786446 QUL786445:QUL786446 REH786445:REH786446 ROD786445:ROD786446 RXZ786445:RXZ786446 SHV786445:SHV786446 SRR786445:SRR786446 TBN786445:TBN786446 TLJ786445:TLJ786446 TVF786445:TVF786446 UFB786445:UFB786446 UOX786445:UOX786446 UYT786445:UYT786446 VIP786445:VIP786446 VSL786445:VSL786446 WCH786445:WCH786446 WMD786445:WMD786446 WVZ786445:WVZ786446 R851981:R851982 JN851981:JN851982 TJ851981:TJ851982 ADF851981:ADF851982 ANB851981:ANB851982 AWX851981:AWX851982 BGT851981:BGT851982 BQP851981:BQP851982 CAL851981:CAL851982 CKH851981:CKH851982 CUD851981:CUD851982 DDZ851981:DDZ851982 DNV851981:DNV851982 DXR851981:DXR851982 EHN851981:EHN851982 ERJ851981:ERJ851982 FBF851981:FBF851982 FLB851981:FLB851982 FUX851981:FUX851982 GET851981:GET851982 GOP851981:GOP851982 GYL851981:GYL851982 HIH851981:HIH851982 HSD851981:HSD851982 IBZ851981:IBZ851982 ILV851981:ILV851982 IVR851981:IVR851982 JFN851981:JFN851982 JPJ851981:JPJ851982 JZF851981:JZF851982 KJB851981:KJB851982 KSX851981:KSX851982 LCT851981:LCT851982 LMP851981:LMP851982 LWL851981:LWL851982 MGH851981:MGH851982 MQD851981:MQD851982 MZZ851981:MZZ851982 NJV851981:NJV851982 NTR851981:NTR851982 ODN851981:ODN851982 ONJ851981:ONJ851982 OXF851981:OXF851982 PHB851981:PHB851982 PQX851981:PQX851982 QAT851981:QAT851982 QKP851981:QKP851982 QUL851981:QUL851982 REH851981:REH851982 ROD851981:ROD851982 RXZ851981:RXZ851982 SHV851981:SHV851982 SRR851981:SRR851982 TBN851981:TBN851982 TLJ851981:TLJ851982 TVF851981:TVF851982 UFB851981:UFB851982 UOX851981:UOX851982 UYT851981:UYT851982 VIP851981:VIP851982 VSL851981:VSL851982 WCH851981:WCH851982 WMD851981:WMD851982 WVZ851981:WVZ851982 R917517:R917518 JN917517:JN917518 TJ917517:TJ917518 ADF917517:ADF917518 ANB917517:ANB917518 AWX917517:AWX917518 BGT917517:BGT917518 BQP917517:BQP917518 CAL917517:CAL917518 CKH917517:CKH917518 CUD917517:CUD917518 DDZ917517:DDZ917518 DNV917517:DNV917518 DXR917517:DXR917518 EHN917517:EHN917518 ERJ917517:ERJ917518 FBF917517:FBF917518 FLB917517:FLB917518 FUX917517:FUX917518 GET917517:GET917518 GOP917517:GOP917518 GYL917517:GYL917518 HIH917517:HIH917518 HSD917517:HSD917518 IBZ917517:IBZ917518 ILV917517:ILV917518 IVR917517:IVR917518 JFN917517:JFN917518 JPJ917517:JPJ917518 JZF917517:JZF917518 KJB917517:KJB917518 KSX917517:KSX917518 LCT917517:LCT917518 LMP917517:LMP917518 LWL917517:LWL917518 MGH917517:MGH917518 MQD917517:MQD917518 MZZ917517:MZZ917518 NJV917517:NJV917518 NTR917517:NTR917518 ODN917517:ODN917518 ONJ917517:ONJ917518 OXF917517:OXF917518 PHB917517:PHB917518 PQX917517:PQX917518 QAT917517:QAT917518 QKP917517:QKP917518 QUL917517:QUL917518 REH917517:REH917518 ROD917517:ROD917518 RXZ917517:RXZ917518 SHV917517:SHV917518 SRR917517:SRR917518 TBN917517:TBN917518 TLJ917517:TLJ917518 TVF917517:TVF917518 UFB917517:UFB917518 UOX917517:UOX917518 UYT917517:UYT917518 VIP917517:VIP917518 VSL917517:VSL917518 WCH917517:WCH917518 WMD917517:WMD917518 WVZ917517:WVZ917518 R983053:R983054 JN983053:JN983054 TJ983053:TJ983054 ADF983053:ADF983054 ANB983053:ANB983054 AWX983053:AWX983054 BGT983053:BGT983054 BQP983053:BQP983054 CAL983053:CAL983054 CKH983053:CKH983054 CUD983053:CUD983054 DDZ983053:DDZ983054 DNV983053:DNV983054 DXR983053:DXR983054 EHN983053:EHN983054 ERJ983053:ERJ983054 FBF983053:FBF983054 FLB983053:FLB983054 FUX983053:FUX983054 GET983053:GET983054 GOP983053:GOP983054 GYL983053:GYL983054 HIH983053:HIH983054 HSD983053:HSD983054 IBZ983053:IBZ983054 ILV983053:ILV983054 IVR983053:IVR983054 JFN983053:JFN983054 JPJ983053:JPJ983054 JZF983053:JZF983054 KJB983053:KJB983054 KSX983053:KSX983054 LCT983053:LCT983054 LMP983053:LMP983054 LWL983053:LWL983054 MGH983053:MGH983054 MQD983053:MQD983054 MZZ983053:MZZ983054 NJV983053:NJV983054 NTR983053:NTR983054 ODN983053:ODN983054 ONJ983053:ONJ983054 OXF983053:OXF983054 PHB983053:PHB983054 PQX983053:PQX983054 QAT983053:QAT983054 QKP983053:QKP983054 QUL983053:QUL983054 REH983053:REH983054 ROD983053:ROD983054 RXZ983053:RXZ983054 SHV983053:SHV983054 SRR983053:SRR983054 TBN983053:TBN983054 TLJ983053:TLJ983054 TVF983053:TVF983054 UFB983053:UFB983054 UOX983053:UOX983054 UYT983053:UYT983054 VIP983053:VIP983054 VSL983053:VSL983054 WCH983053:WCH983054 WMD983053:WMD983054 WVZ983053:WVZ983054 R19:R20 JN19:JN20 TJ19:TJ20 ADF19:ADF20 ANB19:ANB20 AWX19:AWX20 BGT19:BGT20 BQP19:BQP20 CAL19:CAL20 CKH19:CKH20 CUD19:CUD20 DDZ19:DDZ20 DNV19:DNV20 DXR19:DXR20 EHN19:EHN20 ERJ19:ERJ20 FBF19:FBF20 FLB19:FLB20 FUX19:FUX20 GET19:GET20 GOP19:GOP20 GYL19:GYL20 HIH19:HIH20 HSD19:HSD20 IBZ19:IBZ20 ILV19:ILV20 IVR19:IVR20 JFN19:JFN20 JPJ19:JPJ20 JZF19:JZF20 KJB19:KJB20 KSX19:KSX20 LCT19:LCT20 LMP19:LMP20 LWL19:LWL20 MGH19:MGH20 MQD19:MQD20 MZZ19:MZZ20 NJV19:NJV20 NTR19:NTR20 ODN19:ODN20 ONJ19:ONJ20 OXF19:OXF20 PHB19:PHB20 PQX19:PQX20 QAT19:QAT20 QKP19:QKP20 QUL19:QUL20 REH19:REH20 ROD19:ROD20 RXZ19:RXZ20 SHV19:SHV20 SRR19:SRR20 TBN19:TBN20 TLJ19:TLJ20 TVF19:TVF20 UFB19:UFB20 UOX19:UOX20 UYT19:UYT20 VIP19:VIP20 VSL19:VSL20 WCH19:WCH20 WMD19:WMD20 WVZ19:WVZ20 R65555:R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R131091:R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R196627:R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R262163:R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R327699:R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R393235:R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R458771:R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R524307:R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R589843:R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R655379:R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R720915:R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R786451:R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R851987:R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R917523:R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R983059:R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WVZ983059:WVZ983060 R22:R93 JN22:JN93 TJ22:TJ93 ADF22:ADF93 ANB22:ANB93 AWX22:AWX93 BGT22:BGT93 BQP22:BQP93 CAL22:CAL93 CKH22:CKH93 CUD22:CUD93 DDZ22:DDZ93 DNV22:DNV93 DXR22:DXR93 EHN22:EHN93 ERJ22:ERJ93 FBF22:FBF93 FLB22:FLB93 FUX22:FUX93 GET22:GET93 GOP22:GOP93 GYL22:GYL93 HIH22:HIH93 HSD22:HSD93 IBZ22:IBZ93 ILV22:ILV93 IVR22:IVR93 JFN22:JFN93 JPJ22:JPJ93 JZF22:JZF93 KJB22:KJB93 KSX22:KSX93 LCT22:LCT93 LMP22:LMP93 LWL22:LWL93 MGH22:MGH93 MQD22:MQD93 MZZ22:MZZ93 NJV22:NJV93 NTR22:NTR93 ODN22:ODN93 ONJ22:ONJ93 OXF22:OXF93 PHB22:PHB93 PQX22:PQX93 QAT22:QAT93 QKP22:QKP93 QUL22:QUL93 REH22:REH93 ROD22:ROD93 RXZ22:RXZ93 SHV22:SHV93 SRR22:SRR93 TBN22:TBN93 TLJ22:TLJ93 TVF22:TVF93 UFB22:UFB93 UOX22:UOX93 UYT22:UYT93 VIP22:VIP93 VSL22:VSL93 WCH22:WCH93 WMD22:WMD93 WVZ22:WVZ93 R65558:R65629 JN65558:JN65629 TJ65558:TJ65629 ADF65558:ADF65629 ANB65558:ANB65629 AWX65558:AWX65629 BGT65558:BGT65629 BQP65558:BQP65629 CAL65558:CAL65629 CKH65558:CKH65629 CUD65558:CUD65629 DDZ65558:DDZ65629 DNV65558:DNV65629 DXR65558:DXR65629 EHN65558:EHN65629 ERJ65558:ERJ65629 FBF65558:FBF65629 FLB65558:FLB65629 FUX65558:FUX65629 GET65558:GET65629 GOP65558:GOP65629 GYL65558:GYL65629 HIH65558:HIH65629 HSD65558:HSD65629 IBZ65558:IBZ65629 ILV65558:ILV65629 IVR65558:IVR65629 JFN65558:JFN65629 JPJ65558:JPJ65629 JZF65558:JZF65629 KJB65558:KJB65629 KSX65558:KSX65629 LCT65558:LCT65629 LMP65558:LMP65629 LWL65558:LWL65629 MGH65558:MGH65629 MQD65558:MQD65629 MZZ65558:MZZ65629 NJV65558:NJV65629 NTR65558:NTR65629 ODN65558:ODN65629 ONJ65558:ONJ65629 OXF65558:OXF65629 PHB65558:PHB65629 PQX65558:PQX65629 QAT65558:QAT65629 QKP65558:QKP65629 QUL65558:QUL65629 REH65558:REH65629 ROD65558:ROD65629 RXZ65558:RXZ65629 SHV65558:SHV65629 SRR65558:SRR65629 TBN65558:TBN65629 TLJ65558:TLJ65629 TVF65558:TVF65629 UFB65558:UFB65629 UOX65558:UOX65629 UYT65558:UYT65629 VIP65558:VIP65629 VSL65558:VSL65629 WCH65558:WCH65629 WMD65558:WMD65629 WVZ65558:WVZ65629 R131094:R131165 JN131094:JN131165 TJ131094:TJ131165 ADF131094:ADF131165 ANB131094:ANB131165 AWX131094:AWX131165 BGT131094:BGT131165 BQP131094:BQP131165 CAL131094:CAL131165 CKH131094:CKH131165 CUD131094:CUD131165 DDZ131094:DDZ131165 DNV131094:DNV131165 DXR131094:DXR131165 EHN131094:EHN131165 ERJ131094:ERJ131165 FBF131094:FBF131165 FLB131094:FLB131165 FUX131094:FUX131165 GET131094:GET131165 GOP131094:GOP131165 GYL131094:GYL131165 HIH131094:HIH131165 HSD131094:HSD131165 IBZ131094:IBZ131165 ILV131094:ILV131165 IVR131094:IVR131165 JFN131094:JFN131165 JPJ131094:JPJ131165 JZF131094:JZF131165 KJB131094:KJB131165 KSX131094:KSX131165 LCT131094:LCT131165 LMP131094:LMP131165 LWL131094:LWL131165 MGH131094:MGH131165 MQD131094:MQD131165 MZZ131094:MZZ131165 NJV131094:NJV131165 NTR131094:NTR131165 ODN131094:ODN131165 ONJ131094:ONJ131165 OXF131094:OXF131165 PHB131094:PHB131165 PQX131094:PQX131165 QAT131094:QAT131165 QKP131094:QKP131165 QUL131094:QUL131165 REH131094:REH131165 ROD131094:ROD131165 RXZ131094:RXZ131165 SHV131094:SHV131165 SRR131094:SRR131165 TBN131094:TBN131165 TLJ131094:TLJ131165 TVF131094:TVF131165 UFB131094:UFB131165 UOX131094:UOX131165 UYT131094:UYT131165 VIP131094:VIP131165 VSL131094:VSL131165 WCH131094:WCH131165 WMD131094:WMD131165 WVZ131094:WVZ131165 R196630:R196701 JN196630:JN196701 TJ196630:TJ196701 ADF196630:ADF196701 ANB196630:ANB196701 AWX196630:AWX196701 BGT196630:BGT196701 BQP196630:BQP196701 CAL196630:CAL196701 CKH196630:CKH196701 CUD196630:CUD196701 DDZ196630:DDZ196701 DNV196630:DNV196701 DXR196630:DXR196701 EHN196630:EHN196701 ERJ196630:ERJ196701 FBF196630:FBF196701 FLB196630:FLB196701 FUX196630:FUX196701 GET196630:GET196701 GOP196630:GOP196701 GYL196630:GYL196701 HIH196630:HIH196701 HSD196630:HSD196701 IBZ196630:IBZ196701 ILV196630:ILV196701 IVR196630:IVR196701 JFN196630:JFN196701 JPJ196630:JPJ196701 JZF196630:JZF196701 KJB196630:KJB196701 KSX196630:KSX196701 LCT196630:LCT196701 LMP196630:LMP196701 LWL196630:LWL196701 MGH196630:MGH196701 MQD196630:MQD196701 MZZ196630:MZZ196701 NJV196630:NJV196701 NTR196630:NTR196701 ODN196630:ODN196701 ONJ196630:ONJ196701 OXF196630:OXF196701 PHB196630:PHB196701 PQX196630:PQX196701 QAT196630:QAT196701 QKP196630:QKP196701 QUL196630:QUL196701 REH196630:REH196701 ROD196630:ROD196701 RXZ196630:RXZ196701 SHV196630:SHV196701 SRR196630:SRR196701 TBN196630:TBN196701 TLJ196630:TLJ196701 TVF196630:TVF196701 UFB196630:UFB196701 UOX196630:UOX196701 UYT196630:UYT196701 VIP196630:VIP196701 VSL196630:VSL196701 WCH196630:WCH196701 WMD196630:WMD196701 WVZ196630:WVZ196701 R262166:R262237 JN262166:JN262237 TJ262166:TJ262237 ADF262166:ADF262237 ANB262166:ANB262237 AWX262166:AWX262237 BGT262166:BGT262237 BQP262166:BQP262237 CAL262166:CAL262237 CKH262166:CKH262237 CUD262166:CUD262237 DDZ262166:DDZ262237 DNV262166:DNV262237 DXR262166:DXR262237 EHN262166:EHN262237 ERJ262166:ERJ262237 FBF262166:FBF262237 FLB262166:FLB262237 FUX262166:FUX262237 GET262166:GET262237 GOP262166:GOP262237 GYL262166:GYL262237 HIH262166:HIH262237 HSD262166:HSD262237 IBZ262166:IBZ262237 ILV262166:ILV262237 IVR262166:IVR262237 JFN262166:JFN262237 JPJ262166:JPJ262237 JZF262166:JZF262237 KJB262166:KJB262237 KSX262166:KSX262237 LCT262166:LCT262237 LMP262166:LMP262237 LWL262166:LWL262237 MGH262166:MGH262237 MQD262166:MQD262237 MZZ262166:MZZ262237 NJV262166:NJV262237 NTR262166:NTR262237 ODN262166:ODN262237 ONJ262166:ONJ262237 OXF262166:OXF262237 PHB262166:PHB262237 PQX262166:PQX262237 QAT262166:QAT262237 QKP262166:QKP262237 QUL262166:QUL262237 REH262166:REH262237 ROD262166:ROD262237 RXZ262166:RXZ262237 SHV262166:SHV262237 SRR262166:SRR262237 TBN262166:TBN262237 TLJ262166:TLJ262237 TVF262166:TVF262237 UFB262166:UFB262237 UOX262166:UOX262237 UYT262166:UYT262237 VIP262166:VIP262237 VSL262166:VSL262237 WCH262166:WCH262237 WMD262166:WMD262237 WVZ262166:WVZ262237 R327702:R327773 JN327702:JN327773 TJ327702:TJ327773 ADF327702:ADF327773 ANB327702:ANB327773 AWX327702:AWX327773 BGT327702:BGT327773 BQP327702:BQP327773 CAL327702:CAL327773 CKH327702:CKH327773 CUD327702:CUD327773 DDZ327702:DDZ327773 DNV327702:DNV327773 DXR327702:DXR327773 EHN327702:EHN327773 ERJ327702:ERJ327773 FBF327702:FBF327773 FLB327702:FLB327773 FUX327702:FUX327773 GET327702:GET327773 GOP327702:GOP327773 GYL327702:GYL327773 HIH327702:HIH327773 HSD327702:HSD327773 IBZ327702:IBZ327773 ILV327702:ILV327773 IVR327702:IVR327773 JFN327702:JFN327773 JPJ327702:JPJ327773 JZF327702:JZF327773 KJB327702:KJB327773 KSX327702:KSX327773 LCT327702:LCT327773 LMP327702:LMP327773 LWL327702:LWL327773 MGH327702:MGH327773 MQD327702:MQD327773 MZZ327702:MZZ327773 NJV327702:NJV327773 NTR327702:NTR327773 ODN327702:ODN327773 ONJ327702:ONJ327773 OXF327702:OXF327773 PHB327702:PHB327773 PQX327702:PQX327773 QAT327702:QAT327773 QKP327702:QKP327773 QUL327702:QUL327773 REH327702:REH327773 ROD327702:ROD327773 RXZ327702:RXZ327773 SHV327702:SHV327773 SRR327702:SRR327773 TBN327702:TBN327773 TLJ327702:TLJ327773 TVF327702:TVF327773 UFB327702:UFB327773 UOX327702:UOX327773 UYT327702:UYT327773 VIP327702:VIP327773 VSL327702:VSL327773 WCH327702:WCH327773 WMD327702:WMD327773 WVZ327702:WVZ327773 R393238:R393309 JN393238:JN393309 TJ393238:TJ393309 ADF393238:ADF393309 ANB393238:ANB393309 AWX393238:AWX393309 BGT393238:BGT393309 BQP393238:BQP393309 CAL393238:CAL393309 CKH393238:CKH393309 CUD393238:CUD393309 DDZ393238:DDZ393309 DNV393238:DNV393309 DXR393238:DXR393309 EHN393238:EHN393309 ERJ393238:ERJ393309 FBF393238:FBF393309 FLB393238:FLB393309 FUX393238:FUX393309 GET393238:GET393309 GOP393238:GOP393309 GYL393238:GYL393309 HIH393238:HIH393309 HSD393238:HSD393309 IBZ393238:IBZ393309 ILV393238:ILV393309 IVR393238:IVR393309 JFN393238:JFN393309 JPJ393238:JPJ393309 JZF393238:JZF393309 KJB393238:KJB393309 KSX393238:KSX393309 LCT393238:LCT393309 LMP393238:LMP393309 LWL393238:LWL393309 MGH393238:MGH393309 MQD393238:MQD393309 MZZ393238:MZZ393309 NJV393238:NJV393309 NTR393238:NTR393309 ODN393238:ODN393309 ONJ393238:ONJ393309 OXF393238:OXF393309 PHB393238:PHB393309 PQX393238:PQX393309 QAT393238:QAT393309 QKP393238:QKP393309 QUL393238:QUL393309 REH393238:REH393309 ROD393238:ROD393309 RXZ393238:RXZ393309 SHV393238:SHV393309 SRR393238:SRR393309 TBN393238:TBN393309 TLJ393238:TLJ393309 TVF393238:TVF393309 UFB393238:UFB393309 UOX393238:UOX393309 UYT393238:UYT393309 VIP393238:VIP393309 VSL393238:VSL393309 WCH393238:WCH393309 WMD393238:WMD393309 WVZ393238:WVZ393309 R458774:R458845 JN458774:JN458845 TJ458774:TJ458845 ADF458774:ADF458845 ANB458774:ANB458845 AWX458774:AWX458845 BGT458774:BGT458845 BQP458774:BQP458845 CAL458774:CAL458845 CKH458774:CKH458845 CUD458774:CUD458845 DDZ458774:DDZ458845 DNV458774:DNV458845 DXR458774:DXR458845 EHN458774:EHN458845 ERJ458774:ERJ458845 FBF458774:FBF458845 FLB458774:FLB458845 FUX458774:FUX458845 GET458774:GET458845 GOP458774:GOP458845 GYL458774:GYL458845 HIH458774:HIH458845 HSD458774:HSD458845 IBZ458774:IBZ458845 ILV458774:ILV458845 IVR458774:IVR458845 JFN458774:JFN458845 JPJ458774:JPJ458845 JZF458774:JZF458845 KJB458774:KJB458845 KSX458774:KSX458845 LCT458774:LCT458845 LMP458774:LMP458845 LWL458774:LWL458845 MGH458774:MGH458845 MQD458774:MQD458845 MZZ458774:MZZ458845 NJV458774:NJV458845 NTR458774:NTR458845 ODN458774:ODN458845 ONJ458774:ONJ458845 OXF458774:OXF458845 PHB458774:PHB458845 PQX458774:PQX458845 QAT458774:QAT458845 QKP458774:QKP458845 QUL458774:QUL458845 REH458774:REH458845 ROD458774:ROD458845 RXZ458774:RXZ458845 SHV458774:SHV458845 SRR458774:SRR458845 TBN458774:TBN458845 TLJ458774:TLJ458845 TVF458774:TVF458845 UFB458774:UFB458845 UOX458774:UOX458845 UYT458774:UYT458845 VIP458774:VIP458845 VSL458774:VSL458845 WCH458774:WCH458845 WMD458774:WMD458845 WVZ458774:WVZ458845 R524310:R524381 JN524310:JN524381 TJ524310:TJ524381 ADF524310:ADF524381 ANB524310:ANB524381 AWX524310:AWX524381 BGT524310:BGT524381 BQP524310:BQP524381 CAL524310:CAL524381 CKH524310:CKH524381 CUD524310:CUD524381 DDZ524310:DDZ524381 DNV524310:DNV524381 DXR524310:DXR524381 EHN524310:EHN524381 ERJ524310:ERJ524381 FBF524310:FBF524381 FLB524310:FLB524381 FUX524310:FUX524381 GET524310:GET524381 GOP524310:GOP524381 GYL524310:GYL524381 HIH524310:HIH524381 HSD524310:HSD524381 IBZ524310:IBZ524381 ILV524310:ILV524381 IVR524310:IVR524381 JFN524310:JFN524381 JPJ524310:JPJ524381 JZF524310:JZF524381 KJB524310:KJB524381 KSX524310:KSX524381 LCT524310:LCT524381 LMP524310:LMP524381 LWL524310:LWL524381 MGH524310:MGH524381 MQD524310:MQD524381 MZZ524310:MZZ524381 NJV524310:NJV524381 NTR524310:NTR524381 ODN524310:ODN524381 ONJ524310:ONJ524381 OXF524310:OXF524381 PHB524310:PHB524381 PQX524310:PQX524381 QAT524310:QAT524381 QKP524310:QKP524381 QUL524310:QUL524381 REH524310:REH524381 ROD524310:ROD524381 RXZ524310:RXZ524381 SHV524310:SHV524381 SRR524310:SRR524381 TBN524310:TBN524381 TLJ524310:TLJ524381 TVF524310:TVF524381 UFB524310:UFB524381 UOX524310:UOX524381 UYT524310:UYT524381 VIP524310:VIP524381 VSL524310:VSL524381 WCH524310:WCH524381 WMD524310:WMD524381 WVZ524310:WVZ524381 R589846:R589917 JN589846:JN589917 TJ589846:TJ589917 ADF589846:ADF589917 ANB589846:ANB589917 AWX589846:AWX589917 BGT589846:BGT589917 BQP589846:BQP589917 CAL589846:CAL589917 CKH589846:CKH589917 CUD589846:CUD589917 DDZ589846:DDZ589917 DNV589846:DNV589917 DXR589846:DXR589917 EHN589846:EHN589917 ERJ589846:ERJ589917 FBF589846:FBF589917 FLB589846:FLB589917 FUX589846:FUX589917 GET589846:GET589917 GOP589846:GOP589917 GYL589846:GYL589917 HIH589846:HIH589917 HSD589846:HSD589917 IBZ589846:IBZ589917 ILV589846:ILV589917 IVR589846:IVR589917 JFN589846:JFN589917 JPJ589846:JPJ589917 JZF589846:JZF589917 KJB589846:KJB589917 KSX589846:KSX589917 LCT589846:LCT589917 LMP589846:LMP589917 LWL589846:LWL589917 MGH589846:MGH589917 MQD589846:MQD589917 MZZ589846:MZZ589917 NJV589846:NJV589917 NTR589846:NTR589917 ODN589846:ODN589917 ONJ589846:ONJ589917 OXF589846:OXF589917 PHB589846:PHB589917 PQX589846:PQX589917 QAT589846:QAT589917 QKP589846:QKP589917 QUL589846:QUL589917 REH589846:REH589917 ROD589846:ROD589917 RXZ589846:RXZ589917 SHV589846:SHV589917 SRR589846:SRR589917 TBN589846:TBN589917 TLJ589846:TLJ589917 TVF589846:TVF589917 UFB589846:UFB589917 UOX589846:UOX589917 UYT589846:UYT589917 VIP589846:VIP589917 VSL589846:VSL589917 WCH589846:WCH589917 WMD589846:WMD589917 WVZ589846:WVZ589917 R655382:R655453 JN655382:JN655453 TJ655382:TJ655453 ADF655382:ADF655453 ANB655382:ANB655453 AWX655382:AWX655453 BGT655382:BGT655453 BQP655382:BQP655453 CAL655382:CAL655453 CKH655382:CKH655453 CUD655382:CUD655453 DDZ655382:DDZ655453 DNV655382:DNV655453 DXR655382:DXR655453 EHN655382:EHN655453 ERJ655382:ERJ655453 FBF655382:FBF655453 FLB655382:FLB655453 FUX655382:FUX655453 GET655382:GET655453 GOP655382:GOP655453 GYL655382:GYL655453 HIH655382:HIH655453 HSD655382:HSD655453 IBZ655382:IBZ655453 ILV655382:ILV655453 IVR655382:IVR655453 JFN655382:JFN655453 JPJ655382:JPJ655453 JZF655382:JZF655453 KJB655382:KJB655453 KSX655382:KSX655453 LCT655382:LCT655453 LMP655382:LMP655453 LWL655382:LWL655453 MGH655382:MGH655453 MQD655382:MQD655453 MZZ655382:MZZ655453 NJV655382:NJV655453 NTR655382:NTR655453 ODN655382:ODN655453 ONJ655382:ONJ655453 OXF655382:OXF655453 PHB655382:PHB655453 PQX655382:PQX655453 QAT655382:QAT655453 QKP655382:QKP655453 QUL655382:QUL655453 REH655382:REH655453 ROD655382:ROD655453 RXZ655382:RXZ655453 SHV655382:SHV655453 SRR655382:SRR655453 TBN655382:TBN655453 TLJ655382:TLJ655453 TVF655382:TVF655453 UFB655382:UFB655453 UOX655382:UOX655453 UYT655382:UYT655453 VIP655382:VIP655453 VSL655382:VSL655453 WCH655382:WCH655453 WMD655382:WMD655453 WVZ655382:WVZ655453 R720918:R720989 JN720918:JN720989 TJ720918:TJ720989 ADF720918:ADF720989 ANB720918:ANB720989 AWX720918:AWX720989 BGT720918:BGT720989 BQP720918:BQP720989 CAL720918:CAL720989 CKH720918:CKH720989 CUD720918:CUD720989 DDZ720918:DDZ720989 DNV720918:DNV720989 DXR720918:DXR720989 EHN720918:EHN720989 ERJ720918:ERJ720989 FBF720918:FBF720989 FLB720918:FLB720989 FUX720918:FUX720989 GET720918:GET720989 GOP720918:GOP720989 GYL720918:GYL720989 HIH720918:HIH720989 HSD720918:HSD720989 IBZ720918:IBZ720989 ILV720918:ILV720989 IVR720918:IVR720989 JFN720918:JFN720989 JPJ720918:JPJ720989 JZF720918:JZF720989 KJB720918:KJB720989 KSX720918:KSX720989 LCT720918:LCT720989 LMP720918:LMP720989 LWL720918:LWL720989 MGH720918:MGH720989 MQD720918:MQD720989 MZZ720918:MZZ720989 NJV720918:NJV720989 NTR720918:NTR720989 ODN720918:ODN720989 ONJ720918:ONJ720989 OXF720918:OXF720989 PHB720918:PHB720989 PQX720918:PQX720989 QAT720918:QAT720989 QKP720918:QKP720989 QUL720918:QUL720989 REH720918:REH720989 ROD720918:ROD720989 RXZ720918:RXZ720989 SHV720918:SHV720989 SRR720918:SRR720989 TBN720918:TBN720989 TLJ720918:TLJ720989 TVF720918:TVF720989 UFB720918:UFB720989 UOX720918:UOX720989 UYT720918:UYT720989 VIP720918:VIP720989 VSL720918:VSL720989 WCH720918:WCH720989 WMD720918:WMD720989 WVZ720918:WVZ720989 R786454:R786525 JN786454:JN786525 TJ786454:TJ786525 ADF786454:ADF786525 ANB786454:ANB786525 AWX786454:AWX786525 BGT786454:BGT786525 BQP786454:BQP786525 CAL786454:CAL786525 CKH786454:CKH786525 CUD786454:CUD786525 DDZ786454:DDZ786525 DNV786454:DNV786525 DXR786454:DXR786525 EHN786454:EHN786525 ERJ786454:ERJ786525 FBF786454:FBF786525 FLB786454:FLB786525 FUX786454:FUX786525 GET786454:GET786525 GOP786454:GOP786525 GYL786454:GYL786525 HIH786454:HIH786525 HSD786454:HSD786525 IBZ786454:IBZ786525 ILV786454:ILV786525 IVR786454:IVR786525 JFN786454:JFN786525 JPJ786454:JPJ786525 JZF786454:JZF786525 KJB786454:KJB786525 KSX786454:KSX786525 LCT786454:LCT786525 LMP786454:LMP786525 LWL786454:LWL786525 MGH786454:MGH786525 MQD786454:MQD786525 MZZ786454:MZZ786525 NJV786454:NJV786525 NTR786454:NTR786525 ODN786454:ODN786525 ONJ786454:ONJ786525 OXF786454:OXF786525 PHB786454:PHB786525 PQX786454:PQX786525 QAT786454:QAT786525 QKP786454:QKP786525 QUL786454:QUL786525 REH786454:REH786525 ROD786454:ROD786525 RXZ786454:RXZ786525 SHV786454:SHV786525 SRR786454:SRR786525 TBN786454:TBN786525 TLJ786454:TLJ786525 TVF786454:TVF786525 UFB786454:UFB786525 UOX786454:UOX786525 UYT786454:UYT786525 VIP786454:VIP786525 VSL786454:VSL786525 WCH786454:WCH786525 WMD786454:WMD786525 WVZ786454:WVZ786525 R851990:R852061 JN851990:JN852061 TJ851990:TJ852061 ADF851990:ADF852061 ANB851990:ANB852061 AWX851990:AWX852061 BGT851990:BGT852061 BQP851990:BQP852061 CAL851990:CAL852061 CKH851990:CKH852061 CUD851990:CUD852061 DDZ851990:DDZ852061 DNV851990:DNV852061 DXR851990:DXR852061 EHN851990:EHN852061 ERJ851990:ERJ852061 FBF851990:FBF852061 FLB851990:FLB852061 FUX851990:FUX852061 GET851990:GET852061 GOP851990:GOP852061 GYL851990:GYL852061 HIH851990:HIH852061 HSD851990:HSD852061 IBZ851990:IBZ852061 ILV851990:ILV852061 IVR851990:IVR852061 JFN851990:JFN852061 JPJ851990:JPJ852061 JZF851990:JZF852061 KJB851990:KJB852061 KSX851990:KSX852061 LCT851990:LCT852061 LMP851990:LMP852061 LWL851990:LWL852061 MGH851990:MGH852061 MQD851990:MQD852061 MZZ851990:MZZ852061 NJV851990:NJV852061 NTR851990:NTR852061 ODN851990:ODN852061 ONJ851990:ONJ852061 OXF851990:OXF852061 PHB851990:PHB852061 PQX851990:PQX852061 QAT851990:QAT852061 QKP851990:QKP852061 QUL851990:QUL852061 REH851990:REH852061 ROD851990:ROD852061 RXZ851990:RXZ852061 SHV851990:SHV852061 SRR851990:SRR852061 TBN851990:TBN852061 TLJ851990:TLJ852061 TVF851990:TVF852061 UFB851990:UFB852061 UOX851990:UOX852061 UYT851990:UYT852061 VIP851990:VIP852061 VSL851990:VSL852061 WCH851990:WCH852061 WMD851990:WMD852061 WVZ851990:WVZ852061 R917526:R917597 JN917526:JN917597 TJ917526:TJ917597 ADF917526:ADF917597 ANB917526:ANB917597 AWX917526:AWX917597 BGT917526:BGT917597 BQP917526:BQP917597 CAL917526:CAL917597 CKH917526:CKH917597 CUD917526:CUD917597 DDZ917526:DDZ917597 DNV917526:DNV917597 DXR917526:DXR917597 EHN917526:EHN917597 ERJ917526:ERJ917597 FBF917526:FBF917597 FLB917526:FLB917597 FUX917526:FUX917597 GET917526:GET917597 GOP917526:GOP917597 GYL917526:GYL917597 HIH917526:HIH917597 HSD917526:HSD917597 IBZ917526:IBZ917597 ILV917526:ILV917597 IVR917526:IVR917597 JFN917526:JFN917597 JPJ917526:JPJ917597 JZF917526:JZF917597 KJB917526:KJB917597 KSX917526:KSX917597 LCT917526:LCT917597 LMP917526:LMP917597 LWL917526:LWL917597 MGH917526:MGH917597 MQD917526:MQD917597 MZZ917526:MZZ917597 NJV917526:NJV917597 NTR917526:NTR917597 ODN917526:ODN917597 ONJ917526:ONJ917597 OXF917526:OXF917597 PHB917526:PHB917597 PQX917526:PQX917597 QAT917526:QAT917597 QKP917526:QKP917597 QUL917526:QUL917597 REH917526:REH917597 ROD917526:ROD917597 RXZ917526:RXZ917597 SHV917526:SHV917597 SRR917526:SRR917597 TBN917526:TBN917597 TLJ917526:TLJ917597 TVF917526:TVF917597 UFB917526:UFB917597 UOX917526:UOX917597 UYT917526:UYT917597 VIP917526:VIP917597 VSL917526:VSL917597 WCH917526:WCH917597 WMD917526:WMD917597 WVZ917526:WVZ917597 R983062:R983133 JN983062:JN983133 TJ983062:TJ983133 ADF983062:ADF983133 ANB983062:ANB983133 AWX983062:AWX983133 BGT983062:BGT983133 BQP983062:BQP983133 CAL983062:CAL983133 CKH983062:CKH983133 CUD983062:CUD983133 DDZ983062:DDZ983133 DNV983062:DNV983133 DXR983062:DXR983133 EHN983062:EHN983133 ERJ983062:ERJ983133 FBF983062:FBF983133 FLB983062:FLB983133 FUX983062:FUX983133 GET983062:GET983133 GOP983062:GOP983133 GYL983062:GYL983133 HIH983062:HIH983133 HSD983062:HSD983133 IBZ983062:IBZ983133 ILV983062:ILV983133 IVR983062:IVR983133 JFN983062:JFN983133 JPJ983062:JPJ983133 JZF983062:JZF983133 KJB983062:KJB983133 KSX983062:KSX983133 LCT983062:LCT983133 LMP983062:LMP983133 LWL983062:LWL983133 MGH983062:MGH983133 MQD983062:MQD983133 MZZ983062:MZZ983133 NJV983062:NJV983133 NTR983062:NTR983133 ODN983062:ODN983133 ONJ983062:ONJ983133 OXF983062:OXF983133 PHB983062:PHB983133 PQX983062:PQX983133 QAT983062:QAT983133 QKP983062:QKP983133 QUL983062:QUL983133 REH983062:REH983133 ROD983062:ROD983133 RXZ983062:RXZ983133 SHV983062:SHV983133 SRR983062:SRR983133 TBN983062:TBN983133 TLJ983062:TLJ983133 TVF983062:TVF983133 UFB983062:UFB983133 UOX983062:UOX983133 UYT983062:UYT983133 VIP983062:VIP983133 VSL983062:VSL983133 WCH983062:WCH983133 WMD983062:WMD983133 WVZ983062:WVZ983133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formula1>IMPACTO</formula1>
    </dataValidation>
    <dataValidation type="list" allowBlank="1" showInputMessage="1" showErrorMessage="1" sqref="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Q19:Q20 JM19:JM20 TI19:TI20 ADE19:ADE20 ANA19:ANA20 AWW19:AWW20 BGS19:BGS20 BQO19:BQO20 CAK19:CAK20 CKG19:CKG20 CUC19:CUC20 DDY19:DDY20 DNU19:DNU20 DXQ19:DXQ20 EHM19:EHM20 ERI19:ERI20 FBE19:FBE20 FLA19:FLA20 FUW19:FUW20 GES19:GES20 GOO19:GOO20 GYK19:GYK20 HIG19:HIG20 HSC19:HSC20 IBY19:IBY20 ILU19:ILU20 IVQ19:IVQ20 JFM19:JFM20 JPI19:JPI20 JZE19:JZE20 KJA19:KJA20 KSW19:KSW20 LCS19:LCS20 LMO19:LMO20 LWK19:LWK20 MGG19:MGG20 MQC19:MQC20 MZY19:MZY20 NJU19:NJU20 NTQ19:NTQ20 ODM19:ODM20 ONI19:ONI20 OXE19:OXE20 PHA19:PHA20 PQW19:PQW20 QAS19:QAS20 QKO19:QKO20 QUK19:QUK20 REG19:REG20 ROC19:ROC20 RXY19:RXY20 SHU19:SHU20 SRQ19:SRQ20 TBM19:TBM20 TLI19:TLI20 TVE19:TVE20 UFA19:UFA20 UOW19:UOW20 UYS19:UYS20 VIO19:VIO20 VSK19:VSK20 WCG19:WCG20 WMC19:WMC20 WVY19:WVY20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Q22:Q93 JM22:JM93 TI22:TI93 ADE22:ADE93 ANA22:ANA93 AWW22:AWW93 BGS22:BGS93 BQO22:BQO93 CAK22:CAK93 CKG22:CKG93 CUC22:CUC93 DDY22:DDY93 DNU22:DNU93 DXQ22:DXQ93 EHM22:EHM93 ERI22:ERI93 FBE22:FBE93 FLA22:FLA93 FUW22:FUW93 GES22:GES93 GOO22:GOO93 GYK22:GYK93 HIG22:HIG93 HSC22:HSC93 IBY22:IBY93 ILU22:ILU93 IVQ22:IVQ93 JFM22:JFM93 JPI22:JPI93 JZE22:JZE93 KJA22:KJA93 KSW22:KSW93 LCS22:LCS93 LMO22:LMO93 LWK22:LWK93 MGG22:MGG93 MQC22:MQC93 MZY22:MZY93 NJU22:NJU93 NTQ22:NTQ93 ODM22:ODM93 ONI22:ONI93 OXE22:OXE93 PHA22:PHA93 PQW22:PQW93 QAS22:QAS93 QKO22:QKO93 QUK22:QUK93 REG22:REG93 ROC22:ROC93 RXY22:RXY93 SHU22:SHU93 SRQ22:SRQ93 TBM22:TBM93 TLI22:TLI93 TVE22:TVE93 UFA22:UFA93 UOW22:UOW93 UYS22:UYS93 VIO22:VIO93 VSK22:VSK93 WCG22:WCG93 WMC22:WMC93 WVY22:WVY93 Q65558:Q65629 JM65558:JM65629 TI65558:TI65629 ADE65558:ADE65629 ANA65558:ANA65629 AWW65558:AWW65629 BGS65558:BGS65629 BQO65558:BQO65629 CAK65558:CAK65629 CKG65558:CKG65629 CUC65558:CUC65629 DDY65558:DDY65629 DNU65558:DNU65629 DXQ65558:DXQ65629 EHM65558:EHM65629 ERI65558:ERI65629 FBE65558:FBE65629 FLA65558:FLA65629 FUW65558:FUW65629 GES65558:GES65629 GOO65558:GOO65629 GYK65558:GYK65629 HIG65558:HIG65629 HSC65558:HSC65629 IBY65558:IBY65629 ILU65558:ILU65629 IVQ65558:IVQ65629 JFM65558:JFM65629 JPI65558:JPI65629 JZE65558:JZE65629 KJA65558:KJA65629 KSW65558:KSW65629 LCS65558:LCS65629 LMO65558:LMO65629 LWK65558:LWK65629 MGG65558:MGG65629 MQC65558:MQC65629 MZY65558:MZY65629 NJU65558:NJU65629 NTQ65558:NTQ65629 ODM65558:ODM65629 ONI65558:ONI65629 OXE65558:OXE65629 PHA65558:PHA65629 PQW65558:PQW65629 QAS65558:QAS65629 QKO65558:QKO65629 QUK65558:QUK65629 REG65558:REG65629 ROC65558:ROC65629 RXY65558:RXY65629 SHU65558:SHU65629 SRQ65558:SRQ65629 TBM65558:TBM65629 TLI65558:TLI65629 TVE65558:TVE65629 UFA65558:UFA65629 UOW65558:UOW65629 UYS65558:UYS65629 VIO65558:VIO65629 VSK65558:VSK65629 WCG65558:WCG65629 WMC65558:WMC65629 WVY65558:WVY65629 Q131094:Q131165 JM131094:JM131165 TI131094:TI131165 ADE131094:ADE131165 ANA131094:ANA131165 AWW131094:AWW131165 BGS131094:BGS131165 BQO131094:BQO131165 CAK131094:CAK131165 CKG131094:CKG131165 CUC131094:CUC131165 DDY131094:DDY131165 DNU131094:DNU131165 DXQ131094:DXQ131165 EHM131094:EHM131165 ERI131094:ERI131165 FBE131094:FBE131165 FLA131094:FLA131165 FUW131094:FUW131165 GES131094:GES131165 GOO131094:GOO131165 GYK131094:GYK131165 HIG131094:HIG131165 HSC131094:HSC131165 IBY131094:IBY131165 ILU131094:ILU131165 IVQ131094:IVQ131165 JFM131094:JFM131165 JPI131094:JPI131165 JZE131094:JZE131165 KJA131094:KJA131165 KSW131094:KSW131165 LCS131094:LCS131165 LMO131094:LMO131165 LWK131094:LWK131165 MGG131094:MGG131165 MQC131094:MQC131165 MZY131094:MZY131165 NJU131094:NJU131165 NTQ131094:NTQ131165 ODM131094:ODM131165 ONI131094:ONI131165 OXE131094:OXE131165 PHA131094:PHA131165 PQW131094:PQW131165 QAS131094:QAS131165 QKO131094:QKO131165 QUK131094:QUK131165 REG131094:REG131165 ROC131094:ROC131165 RXY131094:RXY131165 SHU131094:SHU131165 SRQ131094:SRQ131165 TBM131094:TBM131165 TLI131094:TLI131165 TVE131094:TVE131165 UFA131094:UFA131165 UOW131094:UOW131165 UYS131094:UYS131165 VIO131094:VIO131165 VSK131094:VSK131165 WCG131094:WCG131165 WMC131094:WMC131165 WVY131094:WVY131165 Q196630:Q196701 JM196630:JM196701 TI196630:TI196701 ADE196630:ADE196701 ANA196630:ANA196701 AWW196630:AWW196701 BGS196630:BGS196701 BQO196630:BQO196701 CAK196630:CAK196701 CKG196630:CKG196701 CUC196630:CUC196701 DDY196630:DDY196701 DNU196630:DNU196701 DXQ196630:DXQ196701 EHM196630:EHM196701 ERI196630:ERI196701 FBE196630:FBE196701 FLA196630:FLA196701 FUW196630:FUW196701 GES196630:GES196701 GOO196630:GOO196701 GYK196630:GYK196701 HIG196630:HIG196701 HSC196630:HSC196701 IBY196630:IBY196701 ILU196630:ILU196701 IVQ196630:IVQ196701 JFM196630:JFM196701 JPI196630:JPI196701 JZE196630:JZE196701 KJA196630:KJA196701 KSW196630:KSW196701 LCS196630:LCS196701 LMO196630:LMO196701 LWK196630:LWK196701 MGG196630:MGG196701 MQC196630:MQC196701 MZY196630:MZY196701 NJU196630:NJU196701 NTQ196630:NTQ196701 ODM196630:ODM196701 ONI196630:ONI196701 OXE196630:OXE196701 PHA196630:PHA196701 PQW196630:PQW196701 QAS196630:QAS196701 QKO196630:QKO196701 QUK196630:QUK196701 REG196630:REG196701 ROC196630:ROC196701 RXY196630:RXY196701 SHU196630:SHU196701 SRQ196630:SRQ196701 TBM196630:TBM196701 TLI196630:TLI196701 TVE196630:TVE196701 UFA196630:UFA196701 UOW196630:UOW196701 UYS196630:UYS196701 VIO196630:VIO196701 VSK196630:VSK196701 WCG196630:WCG196701 WMC196630:WMC196701 WVY196630:WVY196701 Q262166:Q262237 JM262166:JM262237 TI262166:TI262237 ADE262166:ADE262237 ANA262166:ANA262237 AWW262166:AWW262237 BGS262166:BGS262237 BQO262166:BQO262237 CAK262166:CAK262237 CKG262166:CKG262237 CUC262166:CUC262237 DDY262166:DDY262237 DNU262166:DNU262237 DXQ262166:DXQ262237 EHM262166:EHM262237 ERI262166:ERI262237 FBE262166:FBE262237 FLA262166:FLA262237 FUW262166:FUW262237 GES262166:GES262237 GOO262166:GOO262237 GYK262166:GYK262237 HIG262166:HIG262237 HSC262166:HSC262237 IBY262166:IBY262237 ILU262166:ILU262237 IVQ262166:IVQ262237 JFM262166:JFM262237 JPI262166:JPI262237 JZE262166:JZE262237 KJA262166:KJA262237 KSW262166:KSW262237 LCS262166:LCS262237 LMO262166:LMO262237 LWK262166:LWK262237 MGG262166:MGG262237 MQC262166:MQC262237 MZY262166:MZY262237 NJU262166:NJU262237 NTQ262166:NTQ262237 ODM262166:ODM262237 ONI262166:ONI262237 OXE262166:OXE262237 PHA262166:PHA262237 PQW262166:PQW262237 QAS262166:QAS262237 QKO262166:QKO262237 QUK262166:QUK262237 REG262166:REG262237 ROC262166:ROC262237 RXY262166:RXY262237 SHU262166:SHU262237 SRQ262166:SRQ262237 TBM262166:TBM262237 TLI262166:TLI262237 TVE262166:TVE262237 UFA262166:UFA262237 UOW262166:UOW262237 UYS262166:UYS262237 VIO262166:VIO262237 VSK262166:VSK262237 WCG262166:WCG262237 WMC262166:WMC262237 WVY262166:WVY262237 Q327702:Q327773 JM327702:JM327773 TI327702:TI327773 ADE327702:ADE327773 ANA327702:ANA327773 AWW327702:AWW327773 BGS327702:BGS327773 BQO327702:BQO327773 CAK327702:CAK327773 CKG327702:CKG327773 CUC327702:CUC327773 DDY327702:DDY327773 DNU327702:DNU327773 DXQ327702:DXQ327773 EHM327702:EHM327773 ERI327702:ERI327773 FBE327702:FBE327773 FLA327702:FLA327773 FUW327702:FUW327773 GES327702:GES327773 GOO327702:GOO327773 GYK327702:GYK327773 HIG327702:HIG327773 HSC327702:HSC327773 IBY327702:IBY327773 ILU327702:ILU327773 IVQ327702:IVQ327773 JFM327702:JFM327773 JPI327702:JPI327773 JZE327702:JZE327773 KJA327702:KJA327773 KSW327702:KSW327773 LCS327702:LCS327773 LMO327702:LMO327773 LWK327702:LWK327773 MGG327702:MGG327773 MQC327702:MQC327773 MZY327702:MZY327773 NJU327702:NJU327773 NTQ327702:NTQ327773 ODM327702:ODM327773 ONI327702:ONI327773 OXE327702:OXE327773 PHA327702:PHA327773 PQW327702:PQW327773 QAS327702:QAS327773 QKO327702:QKO327773 QUK327702:QUK327773 REG327702:REG327773 ROC327702:ROC327773 RXY327702:RXY327773 SHU327702:SHU327773 SRQ327702:SRQ327773 TBM327702:TBM327773 TLI327702:TLI327773 TVE327702:TVE327773 UFA327702:UFA327773 UOW327702:UOW327773 UYS327702:UYS327773 VIO327702:VIO327773 VSK327702:VSK327773 WCG327702:WCG327773 WMC327702:WMC327773 WVY327702:WVY327773 Q393238:Q393309 JM393238:JM393309 TI393238:TI393309 ADE393238:ADE393309 ANA393238:ANA393309 AWW393238:AWW393309 BGS393238:BGS393309 BQO393238:BQO393309 CAK393238:CAK393309 CKG393238:CKG393309 CUC393238:CUC393309 DDY393238:DDY393309 DNU393238:DNU393309 DXQ393238:DXQ393309 EHM393238:EHM393309 ERI393238:ERI393309 FBE393238:FBE393309 FLA393238:FLA393309 FUW393238:FUW393309 GES393238:GES393309 GOO393238:GOO393309 GYK393238:GYK393309 HIG393238:HIG393309 HSC393238:HSC393309 IBY393238:IBY393309 ILU393238:ILU393309 IVQ393238:IVQ393309 JFM393238:JFM393309 JPI393238:JPI393309 JZE393238:JZE393309 KJA393238:KJA393309 KSW393238:KSW393309 LCS393238:LCS393309 LMO393238:LMO393309 LWK393238:LWK393309 MGG393238:MGG393309 MQC393238:MQC393309 MZY393238:MZY393309 NJU393238:NJU393309 NTQ393238:NTQ393309 ODM393238:ODM393309 ONI393238:ONI393309 OXE393238:OXE393309 PHA393238:PHA393309 PQW393238:PQW393309 QAS393238:QAS393309 QKO393238:QKO393309 QUK393238:QUK393309 REG393238:REG393309 ROC393238:ROC393309 RXY393238:RXY393309 SHU393238:SHU393309 SRQ393238:SRQ393309 TBM393238:TBM393309 TLI393238:TLI393309 TVE393238:TVE393309 UFA393238:UFA393309 UOW393238:UOW393309 UYS393238:UYS393309 VIO393238:VIO393309 VSK393238:VSK393309 WCG393238:WCG393309 WMC393238:WMC393309 WVY393238:WVY393309 Q458774:Q458845 JM458774:JM458845 TI458774:TI458845 ADE458774:ADE458845 ANA458774:ANA458845 AWW458774:AWW458845 BGS458774:BGS458845 BQO458774:BQO458845 CAK458774:CAK458845 CKG458774:CKG458845 CUC458774:CUC458845 DDY458774:DDY458845 DNU458774:DNU458845 DXQ458774:DXQ458845 EHM458774:EHM458845 ERI458774:ERI458845 FBE458774:FBE458845 FLA458774:FLA458845 FUW458774:FUW458845 GES458774:GES458845 GOO458774:GOO458845 GYK458774:GYK458845 HIG458774:HIG458845 HSC458774:HSC458845 IBY458774:IBY458845 ILU458774:ILU458845 IVQ458774:IVQ458845 JFM458774:JFM458845 JPI458774:JPI458845 JZE458774:JZE458845 KJA458774:KJA458845 KSW458774:KSW458845 LCS458774:LCS458845 LMO458774:LMO458845 LWK458774:LWK458845 MGG458774:MGG458845 MQC458774:MQC458845 MZY458774:MZY458845 NJU458774:NJU458845 NTQ458774:NTQ458845 ODM458774:ODM458845 ONI458774:ONI458845 OXE458774:OXE458845 PHA458774:PHA458845 PQW458774:PQW458845 QAS458774:QAS458845 QKO458774:QKO458845 QUK458774:QUK458845 REG458774:REG458845 ROC458774:ROC458845 RXY458774:RXY458845 SHU458774:SHU458845 SRQ458774:SRQ458845 TBM458774:TBM458845 TLI458774:TLI458845 TVE458774:TVE458845 UFA458774:UFA458845 UOW458774:UOW458845 UYS458774:UYS458845 VIO458774:VIO458845 VSK458774:VSK458845 WCG458774:WCG458845 WMC458774:WMC458845 WVY458774:WVY458845 Q524310:Q524381 JM524310:JM524381 TI524310:TI524381 ADE524310:ADE524381 ANA524310:ANA524381 AWW524310:AWW524381 BGS524310:BGS524381 BQO524310:BQO524381 CAK524310:CAK524381 CKG524310:CKG524381 CUC524310:CUC524381 DDY524310:DDY524381 DNU524310:DNU524381 DXQ524310:DXQ524381 EHM524310:EHM524381 ERI524310:ERI524381 FBE524310:FBE524381 FLA524310:FLA524381 FUW524310:FUW524381 GES524310:GES524381 GOO524310:GOO524381 GYK524310:GYK524381 HIG524310:HIG524381 HSC524310:HSC524381 IBY524310:IBY524381 ILU524310:ILU524381 IVQ524310:IVQ524381 JFM524310:JFM524381 JPI524310:JPI524381 JZE524310:JZE524381 KJA524310:KJA524381 KSW524310:KSW524381 LCS524310:LCS524381 LMO524310:LMO524381 LWK524310:LWK524381 MGG524310:MGG524381 MQC524310:MQC524381 MZY524310:MZY524381 NJU524310:NJU524381 NTQ524310:NTQ524381 ODM524310:ODM524381 ONI524310:ONI524381 OXE524310:OXE524381 PHA524310:PHA524381 PQW524310:PQW524381 QAS524310:QAS524381 QKO524310:QKO524381 QUK524310:QUK524381 REG524310:REG524381 ROC524310:ROC524381 RXY524310:RXY524381 SHU524310:SHU524381 SRQ524310:SRQ524381 TBM524310:TBM524381 TLI524310:TLI524381 TVE524310:TVE524381 UFA524310:UFA524381 UOW524310:UOW524381 UYS524310:UYS524381 VIO524310:VIO524381 VSK524310:VSK524381 WCG524310:WCG524381 WMC524310:WMC524381 WVY524310:WVY524381 Q589846:Q589917 JM589846:JM589917 TI589846:TI589917 ADE589846:ADE589917 ANA589846:ANA589917 AWW589846:AWW589917 BGS589846:BGS589917 BQO589846:BQO589917 CAK589846:CAK589917 CKG589846:CKG589917 CUC589846:CUC589917 DDY589846:DDY589917 DNU589846:DNU589917 DXQ589846:DXQ589917 EHM589846:EHM589917 ERI589846:ERI589917 FBE589846:FBE589917 FLA589846:FLA589917 FUW589846:FUW589917 GES589846:GES589917 GOO589846:GOO589917 GYK589846:GYK589917 HIG589846:HIG589917 HSC589846:HSC589917 IBY589846:IBY589917 ILU589846:ILU589917 IVQ589846:IVQ589917 JFM589846:JFM589917 JPI589846:JPI589917 JZE589846:JZE589917 KJA589846:KJA589917 KSW589846:KSW589917 LCS589846:LCS589917 LMO589846:LMO589917 LWK589846:LWK589917 MGG589846:MGG589917 MQC589846:MQC589917 MZY589846:MZY589917 NJU589846:NJU589917 NTQ589846:NTQ589917 ODM589846:ODM589917 ONI589846:ONI589917 OXE589846:OXE589917 PHA589846:PHA589917 PQW589846:PQW589917 QAS589846:QAS589917 QKO589846:QKO589917 QUK589846:QUK589917 REG589846:REG589917 ROC589846:ROC589917 RXY589846:RXY589917 SHU589846:SHU589917 SRQ589846:SRQ589917 TBM589846:TBM589917 TLI589846:TLI589917 TVE589846:TVE589917 UFA589846:UFA589917 UOW589846:UOW589917 UYS589846:UYS589917 VIO589846:VIO589917 VSK589846:VSK589917 WCG589846:WCG589917 WMC589846:WMC589917 WVY589846:WVY589917 Q655382:Q655453 JM655382:JM655453 TI655382:TI655453 ADE655382:ADE655453 ANA655382:ANA655453 AWW655382:AWW655453 BGS655382:BGS655453 BQO655382:BQO655453 CAK655382:CAK655453 CKG655382:CKG655453 CUC655382:CUC655453 DDY655382:DDY655453 DNU655382:DNU655453 DXQ655382:DXQ655453 EHM655382:EHM655453 ERI655382:ERI655453 FBE655382:FBE655453 FLA655382:FLA655453 FUW655382:FUW655453 GES655382:GES655453 GOO655382:GOO655453 GYK655382:GYK655453 HIG655382:HIG655453 HSC655382:HSC655453 IBY655382:IBY655453 ILU655382:ILU655453 IVQ655382:IVQ655453 JFM655382:JFM655453 JPI655382:JPI655453 JZE655382:JZE655453 KJA655382:KJA655453 KSW655382:KSW655453 LCS655382:LCS655453 LMO655382:LMO655453 LWK655382:LWK655453 MGG655382:MGG655453 MQC655382:MQC655453 MZY655382:MZY655453 NJU655382:NJU655453 NTQ655382:NTQ655453 ODM655382:ODM655453 ONI655382:ONI655453 OXE655382:OXE655453 PHA655382:PHA655453 PQW655382:PQW655453 QAS655382:QAS655453 QKO655382:QKO655453 QUK655382:QUK655453 REG655382:REG655453 ROC655382:ROC655453 RXY655382:RXY655453 SHU655382:SHU655453 SRQ655382:SRQ655453 TBM655382:TBM655453 TLI655382:TLI655453 TVE655382:TVE655453 UFA655382:UFA655453 UOW655382:UOW655453 UYS655382:UYS655453 VIO655382:VIO655453 VSK655382:VSK655453 WCG655382:WCG655453 WMC655382:WMC655453 WVY655382:WVY655453 Q720918:Q720989 JM720918:JM720989 TI720918:TI720989 ADE720918:ADE720989 ANA720918:ANA720989 AWW720918:AWW720989 BGS720918:BGS720989 BQO720918:BQO720989 CAK720918:CAK720989 CKG720918:CKG720989 CUC720918:CUC720989 DDY720918:DDY720989 DNU720918:DNU720989 DXQ720918:DXQ720989 EHM720918:EHM720989 ERI720918:ERI720989 FBE720918:FBE720989 FLA720918:FLA720989 FUW720918:FUW720989 GES720918:GES720989 GOO720918:GOO720989 GYK720918:GYK720989 HIG720918:HIG720989 HSC720918:HSC720989 IBY720918:IBY720989 ILU720918:ILU720989 IVQ720918:IVQ720989 JFM720918:JFM720989 JPI720918:JPI720989 JZE720918:JZE720989 KJA720918:KJA720989 KSW720918:KSW720989 LCS720918:LCS720989 LMO720918:LMO720989 LWK720918:LWK720989 MGG720918:MGG720989 MQC720918:MQC720989 MZY720918:MZY720989 NJU720918:NJU720989 NTQ720918:NTQ720989 ODM720918:ODM720989 ONI720918:ONI720989 OXE720918:OXE720989 PHA720918:PHA720989 PQW720918:PQW720989 QAS720918:QAS720989 QKO720918:QKO720989 QUK720918:QUK720989 REG720918:REG720989 ROC720918:ROC720989 RXY720918:RXY720989 SHU720918:SHU720989 SRQ720918:SRQ720989 TBM720918:TBM720989 TLI720918:TLI720989 TVE720918:TVE720989 UFA720918:UFA720989 UOW720918:UOW720989 UYS720918:UYS720989 VIO720918:VIO720989 VSK720918:VSK720989 WCG720918:WCG720989 WMC720918:WMC720989 WVY720918:WVY720989 Q786454:Q786525 JM786454:JM786525 TI786454:TI786525 ADE786454:ADE786525 ANA786454:ANA786525 AWW786454:AWW786525 BGS786454:BGS786525 BQO786454:BQO786525 CAK786454:CAK786525 CKG786454:CKG786525 CUC786454:CUC786525 DDY786454:DDY786525 DNU786454:DNU786525 DXQ786454:DXQ786525 EHM786454:EHM786525 ERI786454:ERI786525 FBE786454:FBE786525 FLA786454:FLA786525 FUW786454:FUW786525 GES786454:GES786525 GOO786454:GOO786525 GYK786454:GYK786525 HIG786454:HIG786525 HSC786454:HSC786525 IBY786454:IBY786525 ILU786454:ILU786525 IVQ786454:IVQ786525 JFM786454:JFM786525 JPI786454:JPI786525 JZE786454:JZE786525 KJA786454:KJA786525 KSW786454:KSW786525 LCS786454:LCS786525 LMO786454:LMO786525 LWK786454:LWK786525 MGG786454:MGG786525 MQC786454:MQC786525 MZY786454:MZY786525 NJU786454:NJU786525 NTQ786454:NTQ786525 ODM786454:ODM786525 ONI786454:ONI786525 OXE786454:OXE786525 PHA786454:PHA786525 PQW786454:PQW786525 QAS786454:QAS786525 QKO786454:QKO786525 QUK786454:QUK786525 REG786454:REG786525 ROC786454:ROC786525 RXY786454:RXY786525 SHU786454:SHU786525 SRQ786454:SRQ786525 TBM786454:TBM786525 TLI786454:TLI786525 TVE786454:TVE786525 UFA786454:UFA786525 UOW786454:UOW786525 UYS786454:UYS786525 VIO786454:VIO786525 VSK786454:VSK786525 WCG786454:WCG786525 WMC786454:WMC786525 WVY786454:WVY786525 Q851990:Q852061 JM851990:JM852061 TI851990:TI852061 ADE851990:ADE852061 ANA851990:ANA852061 AWW851990:AWW852061 BGS851990:BGS852061 BQO851990:BQO852061 CAK851990:CAK852061 CKG851990:CKG852061 CUC851990:CUC852061 DDY851990:DDY852061 DNU851990:DNU852061 DXQ851990:DXQ852061 EHM851990:EHM852061 ERI851990:ERI852061 FBE851990:FBE852061 FLA851990:FLA852061 FUW851990:FUW852061 GES851990:GES852061 GOO851990:GOO852061 GYK851990:GYK852061 HIG851990:HIG852061 HSC851990:HSC852061 IBY851990:IBY852061 ILU851990:ILU852061 IVQ851990:IVQ852061 JFM851990:JFM852061 JPI851990:JPI852061 JZE851990:JZE852061 KJA851990:KJA852061 KSW851990:KSW852061 LCS851990:LCS852061 LMO851990:LMO852061 LWK851990:LWK852061 MGG851990:MGG852061 MQC851990:MQC852061 MZY851990:MZY852061 NJU851990:NJU852061 NTQ851990:NTQ852061 ODM851990:ODM852061 ONI851990:ONI852061 OXE851990:OXE852061 PHA851990:PHA852061 PQW851990:PQW852061 QAS851990:QAS852061 QKO851990:QKO852061 QUK851990:QUK852061 REG851990:REG852061 ROC851990:ROC852061 RXY851990:RXY852061 SHU851990:SHU852061 SRQ851990:SRQ852061 TBM851990:TBM852061 TLI851990:TLI852061 TVE851990:TVE852061 UFA851990:UFA852061 UOW851990:UOW852061 UYS851990:UYS852061 VIO851990:VIO852061 VSK851990:VSK852061 WCG851990:WCG852061 WMC851990:WMC852061 WVY851990:WVY852061 Q917526:Q917597 JM917526:JM917597 TI917526:TI917597 ADE917526:ADE917597 ANA917526:ANA917597 AWW917526:AWW917597 BGS917526:BGS917597 BQO917526:BQO917597 CAK917526:CAK917597 CKG917526:CKG917597 CUC917526:CUC917597 DDY917526:DDY917597 DNU917526:DNU917597 DXQ917526:DXQ917597 EHM917526:EHM917597 ERI917526:ERI917597 FBE917526:FBE917597 FLA917526:FLA917597 FUW917526:FUW917597 GES917526:GES917597 GOO917526:GOO917597 GYK917526:GYK917597 HIG917526:HIG917597 HSC917526:HSC917597 IBY917526:IBY917597 ILU917526:ILU917597 IVQ917526:IVQ917597 JFM917526:JFM917597 JPI917526:JPI917597 JZE917526:JZE917597 KJA917526:KJA917597 KSW917526:KSW917597 LCS917526:LCS917597 LMO917526:LMO917597 LWK917526:LWK917597 MGG917526:MGG917597 MQC917526:MQC917597 MZY917526:MZY917597 NJU917526:NJU917597 NTQ917526:NTQ917597 ODM917526:ODM917597 ONI917526:ONI917597 OXE917526:OXE917597 PHA917526:PHA917597 PQW917526:PQW917597 QAS917526:QAS917597 QKO917526:QKO917597 QUK917526:QUK917597 REG917526:REG917597 ROC917526:ROC917597 RXY917526:RXY917597 SHU917526:SHU917597 SRQ917526:SRQ917597 TBM917526:TBM917597 TLI917526:TLI917597 TVE917526:TVE917597 UFA917526:UFA917597 UOW917526:UOW917597 UYS917526:UYS917597 VIO917526:VIO917597 VSK917526:VSK917597 WCG917526:WCG917597 WMC917526:WMC917597 WVY917526:WVY917597 Q983062:Q983133 JM983062:JM983133 TI983062:TI983133 ADE983062:ADE983133 ANA983062:ANA983133 AWW983062:AWW983133 BGS983062:BGS983133 BQO983062:BQO983133 CAK983062:CAK983133 CKG983062:CKG983133 CUC983062:CUC983133 DDY983062:DDY983133 DNU983062:DNU983133 DXQ983062:DXQ983133 EHM983062:EHM983133 ERI983062:ERI983133 FBE983062:FBE983133 FLA983062:FLA983133 FUW983062:FUW983133 GES983062:GES983133 GOO983062:GOO983133 GYK983062:GYK983133 HIG983062:HIG983133 HSC983062:HSC983133 IBY983062:IBY983133 ILU983062:ILU983133 IVQ983062:IVQ983133 JFM983062:JFM983133 JPI983062:JPI983133 JZE983062:JZE983133 KJA983062:KJA983133 KSW983062:KSW983133 LCS983062:LCS983133 LMO983062:LMO983133 LWK983062:LWK983133 MGG983062:MGG983133 MQC983062:MQC983133 MZY983062:MZY983133 NJU983062:NJU983133 NTQ983062:NTQ983133 ODM983062:ODM983133 ONI983062:ONI983133 OXE983062:OXE983133 PHA983062:PHA983133 PQW983062:PQW983133 QAS983062:QAS983133 QKO983062:QKO983133 QUK983062:QUK983133 REG983062:REG983133 ROC983062:ROC983133 RXY983062:RXY983133 SHU983062:SHU983133 SRQ983062:SRQ983133 TBM983062:TBM983133 TLI983062:TLI983133 TVE983062:TVE983133 UFA983062:UFA983133 UOW983062:UOW983133 UYS983062:UYS983133 VIO983062:VIO983133 VSK983062:VSK983133 WCG983062:WCG983133 WMC983062:WMC983133 WVY983062:WVY98313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formula1>PROBAB</formula1>
    </dataValidation>
  </dataValidations>
  <printOptions horizontalCentered="1" verticalCentered="1"/>
  <pageMargins left="0.19685039370078741" right="0.19685039370078741" top="0.39370078740157483" bottom="0.19685039370078741" header="0" footer="0.19685039370078741"/>
  <pageSetup paperSize="14" scale="65" orientation="landscape" r:id="rId1"/>
  <headerFooter alignWithMargins="0">
    <oddFooter xml:space="preserve">&amp;LFormato: FO-AC-07 Versión: 2&amp;CPágina &amp;P&amp;R </oddFooter>
  </headerFooter>
  <rowBreaks count="1" manualBreakCount="1">
    <brk id="101"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AH13:AH14 KD13:KD14 TZ13:TZ14 ADV13:ADV14 ANR13:ANR14 AXN13:AXN14 BHJ13:BHJ14 BRF13:BRF14 CBB13:CBB14 CKX13:CKX14 CUT13:CUT14 DEP13:DEP14 DOL13:DOL14 DYH13:DYH14 EID13:EID14 ERZ13:ERZ14 FBV13:FBV14 FLR13:FLR14 FVN13:FVN14 GFJ13:GFJ14 GPF13:GPF14 GZB13:GZB14 HIX13:HIX14 HST13:HST14 ICP13:ICP14 IML13:IML14 IWH13:IWH14 JGD13:JGD14 JPZ13:JPZ14 JZV13:JZV14 KJR13:KJR14 KTN13:KTN14 LDJ13:LDJ14 LNF13:LNF14 LXB13:LXB14 MGX13:MGX14 MQT13:MQT14 NAP13:NAP14 NKL13:NKL14 NUH13:NUH14 OED13:OED14 ONZ13:ONZ14 OXV13:OXV14 PHR13:PHR14 PRN13:PRN14 QBJ13:QBJ14 QLF13:QLF14 QVB13:QVB14 REX13:REX14 ROT13:ROT14 RYP13:RYP14 SIL13:SIL14 SSH13:SSH14 TCD13:TCD14 TLZ13:TLZ14 TVV13:TVV14 UFR13:UFR14 UPN13:UPN14 UZJ13:UZJ14 VJF13:VJF14 VTB13:VTB14 WCX13:WCX14 WMT13:WMT14 WWP13:WWP14 AH65549:AH65550 KD65549:KD65550 TZ65549:TZ65550 ADV65549:ADV65550 ANR65549:ANR65550 AXN65549:AXN65550 BHJ65549:BHJ65550 BRF65549:BRF65550 CBB65549:CBB65550 CKX65549:CKX65550 CUT65549:CUT65550 DEP65549:DEP65550 DOL65549:DOL65550 DYH65549:DYH65550 EID65549:EID65550 ERZ65549:ERZ65550 FBV65549:FBV65550 FLR65549:FLR65550 FVN65549:FVN65550 GFJ65549:GFJ65550 GPF65549:GPF65550 GZB65549:GZB65550 HIX65549:HIX65550 HST65549:HST65550 ICP65549:ICP65550 IML65549:IML65550 IWH65549:IWH65550 JGD65549:JGD65550 JPZ65549:JPZ65550 JZV65549:JZV65550 KJR65549:KJR65550 KTN65549:KTN65550 LDJ65549:LDJ65550 LNF65549:LNF65550 LXB65549:LXB65550 MGX65549:MGX65550 MQT65549:MQT65550 NAP65549:NAP65550 NKL65549:NKL65550 NUH65549:NUH65550 OED65549:OED65550 ONZ65549:ONZ65550 OXV65549:OXV65550 PHR65549:PHR65550 PRN65549:PRN65550 QBJ65549:QBJ65550 QLF65549:QLF65550 QVB65549:QVB65550 REX65549:REX65550 ROT65549:ROT65550 RYP65549:RYP65550 SIL65549:SIL65550 SSH65549:SSH65550 TCD65549:TCD65550 TLZ65549:TLZ65550 TVV65549:TVV65550 UFR65549:UFR65550 UPN65549:UPN65550 UZJ65549:UZJ65550 VJF65549:VJF65550 VTB65549:VTB65550 WCX65549:WCX65550 WMT65549:WMT65550 WWP65549:WWP65550 AH131085:AH131086 KD131085:KD131086 TZ131085:TZ131086 ADV131085:ADV131086 ANR131085:ANR131086 AXN131085:AXN131086 BHJ131085:BHJ131086 BRF131085:BRF131086 CBB131085:CBB131086 CKX131085:CKX131086 CUT131085:CUT131086 DEP131085:DEP131086 DOL131085:DOL131086 DYH131085:DYH131086 EID131085:EID131086 ERZ131085:ERZ131086 FBV131085:FBV131086 FLR131085:FLR131086 FVN131085:FVN131086 GFJ131085:GFJ131086 GPF131085:GPF131086 GZB131085:GZB131086 HIX131085:HIX131086 HST131085:HST131086 ICP131085:ICP131086 IML131085:IML131086 IWH131085:IWH131086 JGD131085:JGD131086 JPZ131085:JPZ131086 JZV131085:JZV131086 KJR131085:KJR131086 KTN131085:KTN131086 LDJ131085:LDJ131086 LNF131085:LNF131086 LXB131085:LXB131086 MGX131085:MGX131086 MQT131085:MQT131086 NAP131085:NAP131086 NKL131085:NKL131086 NUH131085:NUH131086 OED131085:OED131086 ONZ131085:ONZ131086 OXV131085:OXV131086 PHR131085:PHR131086 PRN131085:PRN131086 QBJ131085:QBJ131086 QLF131085:QLF131086 QVB131085:QVB131086 REX131085:REX131086 ROT131085:ROT131086 RYP131085:RYP131086 SIL131085:SIL131086 SSH131085:SSH131086 TCD131085:TCD131086 TLZ131085:TLZ131086 TVV131085:TVV131086 UFR131085:UFR131086 UPN131085:UPN131086 UZJ131085:UZJ131086 VJF131085:VJF131086 VTB131085:VTB131086 WCX131085:WCX131086 WMT131085:WMT131086 WWP131085:WWP131086 AH196621:AH196622 KD196621:KD196622 TZ196621:TZ196622 ADV196621:ADV196622 ANR196621:ANR196622 AXN196621:AXN196622 BHJ196621:BHJ196622 BRF196621:BRF196622 CBB196621:CBB196622 CKX196621:CKX196622 CUT196621:CUT196622 DEP196621:DEP196622 DOL196621:DOL196622 DYH196621:DYH196622 EID196621:EID196622 ERZ196621:ERZ196622 FBV196621:FBV196622 FLR196621:FLR196622 FVN196621:FVN196622 GFJ196621:GFJ196622 GPF196621:GPF196622 GZB196621:GZB196622 HIX196621:HIX196622 HST196621:HST196622 ICP196621:ICP196622 IML196621:IML196622 IWH196621:IWH196622 JGD196621:JGD196622 JPZ196621:JPZ196622 JZV196621:JZV196622 KJR196621:KJR196622 KTN196621:KTN196622 LDJ196621:LDJ196622 LNF196621:LNF196622 LXB196621:LXB196622 MGX196621:MGX196622 MQT196621:MQT196622 NAP196621:NAP196622 NKL196621:NKL196622 NUH196621:NUH196622 OED196621:OED196622 ONZ196621:ONZ196622 OXV196621:OXV196622 PHR196621:PHR196622 PRN196621:PRN196622 QBJ196621:QBJ196622 QLF196621:QLF196622 QVB196621:QVB196622 REX196621:REX196622 ROT196621:ROT196622 RYP196621:RYP196622 SIL196621:SIL196622 SSH196621:SSH196622 TCD196621:TCD196622 TLZ196621:TLZ196622 TVV196621:TVV196622 UFR196621:UFR196622 UPN196621:UPN196622 UZJ196621:UZJ196622 VJF196621:VJF196622 VTB196621:VTB196622 WCX196621:WCX196622 WMT196621:WMT196622 WWP196621:WWP196622 AH262157:AH262158 KD262157:KD262158 TZ262157:TZ262158 ADV262157:ADV262158 ANR262157:ANR262158 AXN262157:AXN262158 BHJ262157:BHJ262158 BRF262157:BRF262158 CBB262157:CBB262158 CKX262157:CKX262158 CUT262157:CUT262158 DEP262157:DEP262158 DOL262157:DOL262158 DYH262157:DYH262158 EID262157:EID262158 ERZ262157:ERZ262158 FBV262157:FBV262158 FLR262157:FLR262158 FVN262157:FVN262158 GFJ262157:GFJ262158 GPF262157:GPF262158 GZB262157:GZB262158 HIX262157:HIX262158 HST262157:HST262158 ICP262157:ICP262158 IML262157:IML262158 IWH262157:IWH262158 JGD262157:JGD262158 JPZ262157:JPZ262158 JZV262157:JZV262158 KJR262157:KJR262158 KTN262157:KTN262158 LDJ262157:LDJ262158 LNF262157:LNF262158 LXB262157:LXB262158 MGX262157:MGX262158 MQT262157:MQT262158 NAP262157:NAP262158 NKL262157:NKL262158 NUH262157:NUH262158 OED262157:OED262158 ONZ262157:ONZ262158 OXV262157:OXV262158 PHR262157:PHR262158 PRN262157:PRN262158 QBJ262157:QBJ262158 QLF262157:QLF262158 QVB262157:QVB262158 REX262157:REX262158 ROT262157:ROT262158 RYP262157:RYP262158 SIL262157:SIL262158 SSH262157:SSH262158 TCD262157:TCD262158 TLZ262157:TLZ262158 TVV262157:TVV262158 UFR262157:UFR262158 UPN262157:UPN262158 UZJ262157:UZJ262158 VJF262157:VJF262158 VTB262157:VTB262158 WCX262157:WCX262158 WMT262157:WMT262158 WWP262157:WWP262158 AH327693:AH327694 KD327693:KD327694 TZ327693:TZ327694 ADV327693:ADV327694 ANR327693:ANR327694 AXN327693:AXN327694 BHJ327693:BHJ327694 BRF327693:BRF327694 CBB327693:CBB327694 CKX327693:CKX327694 CUT327693:CUT327694 DEP327693:DEP327694 DOL327693:DOL327694 DYH327693:DYH327694 EID327693:EID327694 ERZ327693:ERZ327694 FBV327693:FBV327694 FLR327693:FLR327694 FVN327693:FVN327694 GFJ327693:GFJ327694 GPF327693:GPF327694 GZB327693:GZB327694 HIX327693:HIX327694 HST327693:HST327694 ICP327693:ICP327694 IML327693:IML327694 IWH327693:IWH327694 JGD327693:JGD327694 JPZ327693:JPZ327694 JZV327693:JZV327694 KJR327693:KJR327694 KTN327693:KTN327694 LDJ327693:LDJ327694 LNF327693:LNF327694 LXB327693:LXB327694 MGX327693:MGX327694 MQT327693:MQT327694 NAP327693:NAP327694 NKL327693:NKL327694 NUH327693:NUH327694 OED327693:OED327694 ONZ327693:ONZ327694 OXV327693:OXV327694 PHR327693:PHR327694 PRN327693:PRN327694 QBJ327693:QBJ327694 QLF327693:QLF327694 QVB327693:QVB327694 REX327693:REX327694 ROT327693:ROT327694 RYP327693:RYP327694 SIL327693:SIL327694 SSH327693:SSH327694 TCD327693:TCD327694 TLZ327693:TLZ327694 TVV327693:TVV327694 UFR327693:UFR327694 UPN327693:UPN327694 UZJ327693:UZJ327694 VJF327693:VJF327694 VTB327693:VTB327694 WCX327693:WCX327694 WMT327693:WMT327694 WWP327693:WWP327694 AH393229:AH393230 KD393229:KD393230 TZ393229:TZ393230 ADV393229:ADV393230 ANR393229:ANR393230 AXN393229:AXN393230 BHJ393229:BHJ393230 BRF393229:BRF393230 CBB393229:CBB393230 CKX393229:CKX393230 CUT393229:CUT393230 DEP393229:DEP393230 DOL393229:DOL393230 DYH393229:DYH393230 EID393229:EID393230 ERZ393229:ERZ393230 FBV393229:FBV393230 FLR393229:FLR393230 FVN393229:FVN393230 GFJ393229:GFJ393230 GPF393229:GPF393230 GZB393229:GZB393230 HIX393229:HIX393230 HST393229:HST393230 ICP393229:ICP393230 IML393229:IML393230 IWH393229:IWH393230 JGD393229:JGD393230 JPZ393229:JPZ393230 JZV393229:JZV393230 KJR393229:KJR393230 KTN393229:KTN393230 LDJ393229:LDJ393230 LNF393229:LNF393230 LXB393229:LXB393230 MGX393229:MGX393230 MQT393229:MQT393230 NAP393229:NAP393230 NKL393229:NKL393230 NUH393229:NUH393230 OED393229:OED393230 ONZ393229:ONZ393230 OXV393229:OXV393230 PHR393229:PHR393230 PRN393229:PRN393230 QBJ393229:QBJ393230 QLF393229:QLF393230 QVB393229:QVB393230 REX393229:REX393230 ROT393229:ROT393230 RYP393229:RYP393230 SIL393229:SIL393230 SSH393229:SSH393230 TCD393229:TCD393230 TLZ393229:TLZ393230 TVV393229:TVV393230 UFR393229:UFR393230 UPN393229:UPN393230 UZJ393229:UZJ393230 VJF393229:VJF393230 VTB393229:VTB393230 WCX393229:WCX393230 WMT393229:WMT393230 WWP393229:WWP393230 AH458765:AH458766 KD458765:KD458766 TZ458765:TZ458766 ADV458765:ADV458766 ANR458765:ANR458766 AXN458765:AXN458766 BHJ458765:BHJ458766 BRF458765:BRF458766 CBB458765:CBB458766 CKX458765:CKX458766 CUT458765:CUT458766 DEP458765:DEP458766 DOL458765:DOL458766 DYH458765:DYH458766 EID458765:EID458766 ERZ458765:ERZ458766 FBV458765:FBV458766 FLR458765:FLR458766 FVN458765:FVN458766 GFJ458765:GFJ458766 GPF458765:GPF458766 GZB458765:GZB458766 HIX458765:HIX458766 HST458765:HST458766 ICP458765:ICP458766 IML458765:IML458766 IWH458765:IWH458766 JGD458765:JGD458766 JPZ458765:JPZ458766 JZV458765:JZV458766 KJR458765:KJR458766 KTN458765:KTN458766 LDJ458765:LDJ458766 LNF458765:LNF458766 LXB458765:LXB458766 MGX458765:MGX458766 MQT458765:MQT458766 NAP458765:NAP458766 NKL458765:NKL458766 NUH458765:NUH458766 OED458765:OED458766 ONZ458765:ONZ458766 OXV458765:OXV458766 PHR458765:PHR458766 PRN458765:PRN458766 QBJ458765:QBJ458766 QLF458765:QLF458766 QVB458765:QVB458766 REX458765:REX458766 ROT458765:ROT458766 RYP458765:RYP458766 SIL458765:SIL458766 SSH458765:SSH458766 TCD458765:TCD458766 TLZ458765:TLZ458766 TVV458765:TVV458766 UFR458765:UFR458766 UPN458765:UPN458766 UZJ458765:UZJ458766 VJF458765:VJF458766 VTB458765:VTB458766 WCX458765:WCX458766 WMT458765:WMT458766 WWP458765:WWP458766 AH524301:AH524302 KD524301:KD524302 TZ524301:TZ524302 ADV524301:ADV524302 ANR524301:ANR524302 AXN524301:AXN524302 BHJ524301:BHJ524302 BRF524301:BRF524302 CBB524301:CBB524302 CKX524301:CKX524302 CUT524301:CUT524302 DEP524301:DEP524302 DOL524301:DOL524302 DYH524301:DYH524302 EID524301:EID524302 ERZ524301:ERZ524302 FBV524301:FBV524302 FLR524301:FLR524302 FVN524301:FVN524302 GFJ524301:GFJ524302 GPF524301:GPF524302 GZB524301:GZB524302 HIX524301:HIX524302 HST524301:HST524302 ICP524301:ICP524302 IML524301:IML524302 IWH524301:IWH524302 JGD524301:JGD524302 JPZ524301:JPZ524302 JZV524301:JZV524302 KJR524301:KJR524302 KTN524301:KTN524302 LDJ524301:LDJ524302 LNF524301:LNF524302 LXB524301:LXB524302 MGX524301:MGX524302 MQT524301:MQT524302 NAP524301:NAP524302 NKL524301:NKL524302 NUH524301:NUH524302 OED524301:OED524302 ONZ524301:ONZ524302 OXV524301:OXV524302 PHR524301:PHR524302 PRN524301:PRN524302 QBJ524301:QBJ524302 QLF524301:QLF524302 QVB524301:QVB524302 REX524301:REX524302 ROT524301:ROT524302 RYP524301:RYP524302 SIL524301:SIL524302 SSH524301:SSH524302 TCD524301:TCD524302 TLZ524301:TLZ524302 TVV524301:TVV524302 UFR524301:UFR524302 UPN524301:UPN524302 UZJ524301:UZJ524302 VJF524301:VJF524302 VTB524301:VTB524302 WCX524301:WCX524302 WMT524301:WMT524302 WWP524301:WWP524302 AH589837:AH589838 KD589837:KD589838 TZ589837:TZ589838 ADV589837:ADV589838 ANR589837:ANR589838 AXN589837:AXN589838 BHJ589837:BHJ589838 BRF589837:BRF589838 CBB589837:CBB589838 CKX589837:CKX589838 CUT589837:CUT589838 DEP589837:DEP589838 DOL589837:DOL589838 DYH589837:DYH589838 EID589837:EID589838 ERZ589837:ERZ589838 FBV589837:FBV589838 FLR589837:FLR589838 FVN589837:FVN589838 GFJ589837:GFJ589838 GPF589837:GPF589838 GZB589837:GZB589838 HIX589837:HIX589838 HST589837:HST589838 ICP589837:ICP589838 IML589837:IML589838 IWH589837:IWH589838 JGD589837:JGD589838 JPZ589837:JPZ589838 JZV589837:JZV589838 KJR589837:KJR589838 KTN589837:KTN589838 LDJ589837:LDJ589838 LNF589837:LNF589838 LXB589837:LXB589838 MGX589837:MGX589838 MQT589837:MQT589838 NAP589837:NAP589838 NKL589837:NKL589838 NUH589837:NUH589838 OED589837:OED589838 ONZ589837:ONZ589838 OXV589837:OXV589838 PHR589837:PHR589838 PRN589837:PRN589838 QBJ589837:QBJ589838 QLF589837:QLF589838 QVB589837:QVB589838 REX589837:REX589838 ROT589837:ROT589838 RYP589837:RYP589838 SIL589837:SIL589838 SSH589837:SSH589838 TCD589837:TCD589838 TLZ589837:TLZ589838 TVV589837:TVV589838 UFR589837:UFR589838 UPN589837:UPN589838 UZJ589837:UZJ589838 VJF589837:VJF589838 VTB589837:VTB589838 WCX589837:WCX589838 WMT589837:WMT589838 WWP589837:WWP589838 AH655373:AH655374 KD655373:KD655374 TZ655373:TZ655374 ADV655373:ADV655374 ANR655373:ANR655374 AXN655373:AXN655374 BHJ655373:BHJ655374 BRF655373:BRF655374 CBB655373:CBB655374 CKX655373:CKX655374 CUT655373:CUT655374 DEP655373:DEP655374 DOL655373:DOL655374 DYH655373:DYH655374 EID655373:EID655374 ERZ655373:ERZ655374 FBV655373:FBV655374 FLR655373:FLR655374 FVN655373:FVN655374 GFJ655373:GFJ655374 GPF655373:GPF655374 GZB655373:GZB655374 HIX655373:HIX655374 HST655373:HST655374 ICP655373:ICP655374 IML655373:IML655374 IWH655373:IWH655374 JGD655373:JGD655374 JPZ655373:JPZ655374 JZV655373:JZV655374 KJR655373:KJR655374 KTN655373:KTN655374 LDJ655373:LDJ655374 LNF655373:LNF655374 LXB655373:LXB655374 MGX655373:MGX655374 MQT655373:MQT655374 NAP655373:NAP655374 NKL655373:NKL655374 NUH655373:NUH655374 OED655373:OED655374 ONZ655373:ONZ655374 OXV655373:OXV655374 PHR655373:PHR655374 PRN655373:PRN655374 QBJ655373:QBJ655374 QLF655373:QLF655374 QVB655373:QVB655374 REX655373:REX655374 ROT655373:ROT655374 RYP655373:RYP655374 SIL655373:SIL655374 SSH655373:SSH655374 TCD655373:TCD655374 TLZ655373:TLZ655374 TVV655373:TVV655374 UFR655373:UFR655374 UPN655373:UPN655374 UZJ655373:UZJ655374 VJF655373:VJF655374 VTB655373:VTB655374 WCX655373:WCX655374 WMT655373:WMT655374 WWP655373:WWP655374 AH720909:AH720910 KD720909:KD720910 TZ720909:TZ720910 ADV720909:ADV720910 ANR720909:ANR720910 AXN720909:AXN720910 BHJ720909:BHJ720910 BRF720909:BRF720910 CBB720909:CBB720910 CKX720909:CKX720910 CUT720909:CUT720910 DEP720909:DEP720910 DOL720909:DOL720910 DYH720909:DYH720910 EID720909:EID720910 ERZ720909:ERZ720910 FBV720909:FBV720910 FLR720909:FLR720910 FVN720909:FVN720910 GFJ720909:GFJ720910 GPF720909:GPF720910 GZB720909:GZB720910 HIX720909:HIX720910 HST720909:HST720910 ICP720909:ICP720910 IML720909:IML720910 IWH720909:IWH720910 JGD720909:JGD720910 JPZ720909:JPZ720910 JZV720909:JZV720910 KJR720909:KJR720910 KTN720909:KTN720910 LDJ720909:LDJ720910 LNF720909:LNF720910 LXB720909:LXB720910 MGX720909:MGX720910 MQT720909:MQT720910 NAP720909:NAP720910 NKL720909:NKL720910 NUH720909:NUH720910 OED720909:OED720910 ONZ720909:ONZ720910 OXV720909:OXV720910 PHR720909:PHR720910 PRN720909:PRN720910 QBJ720909:QBJ720910 QLF720909:QLF720910 QVB720909:QVB720910 REX720909:REX720910 ROT720909:ROT720910 RYP720909:RYP720910 SIL720909:SIL720910 SSH720909:SSH720910 TCD720909:TCD720910 TLZ720909:TLZ720910 TVV720909:TVV720910 UFR720909:UFR720910 UPN720909:UPN720910 UZJ720909:UZJ720910 VJF720909:VJF720910 VTB720909:VTB720910 WCX720909:WCX720910 WMT720909:WMT720910 WWP720909:WWP720910 AH786445:AH786446 KD786445:KD786446 TZ786445:TZ786446 ADV786445:ADV786446 ANR786445:ANR786446 AXN786445:AXN786446 BHJ786445:BHJ786446 BRF786445:BRF786446 CBB786445:CBB786446 CKX786445:CKX786446 CUT786445:CUT786446 DEP786445:DEP786446 DOL786445:DOL786446 DYH786445:DYH786446 EID786445:EID786446 ERZ786445:ERZ786446 FBV786445:FBV786446 FLR786445:FLR786446 FVN786445:FVN786446 GFJ786445:GFJ786446 GPF786445:GPF786446 GZB786445:GZB786446 HIX786445:HIX786446 HST786445:HST786446 ICP786445:ICP786446 IML786445:IML786446 IWH786445:IWH786446 JGD786445:JGD786446 JPZ786445:JPZ786446 JZV786445:JZV786446 KJR786445:KJR786446 KTN786445:KTN786446 LDJ786445:LDJ786446 LNF786445:LNF786446 LXB786445:LXB786446 MGX786445:MGX786446 MQT786445:MQT786446 NAP786445:NAP786446 NKL786445:NKL786446 NUH786445:NUH786446 OED786445:OED786446 ONZ786445:ONZ786446 OXV786445:OXV786446 PHR786445:PHR786446 PRN786445:PRN786446 QBJ786445:QBJ786446 QLF786445:QLF786446 QVB786445:QVB786446 REX786445:REX786446 ROT786445:ROT786446 RYP786445:RYP786446 SIL786445:SIL786446 SSH786445:SSH786446 TCD786445:TCD786446 TLZ786445:TLZ786446 TVV786445:TVV786446 UFR786445:UFR786446 UPN786445:UPN786446 UZJ786445:UZJ786446 VJF786445:VJF786446 VTB786445:VTB786446 WCX786445:WCX786446 WMT786445:WMT786446 WWP786445:WWP786446 AH851981:AH851982 KD851981:KD851982 TZ851981:TZ851982 ADV851981:ADV851982 ANR851981:ANR851982 AXN851981:AXN851982 BHJ851981:BHJ851982 BRF851981:BRF851982 CBB851981:CBB851982 CKX851981:CKX851982 CUT851981:CUT851982 DEP851981:DEP851982 DOL851981:DOL851982 DYH851981:DYH851982 EID851981:EID851982 ERZ851981:ERZ851982 FBV851981:FBV851982 FLR851981:FLR851982 FVN851981:FVN851982 GFJ851981:GFJ851982 GPF851981:GPF851982 GZB851981:GZB851982 HIX851981:HIX851982 HST851981:HST851982 ICP851981:ICP851982 IML851981:IML851982 IWH851981:IWH851982 JGD851981:JGD851982 JPZ851981:JPZ851982 JZV851981:JZV851982 KJR851981:KJR851982 KTN851981:KTN851982 LDJ851981:LDJ851982 LNF851981:LNF851982 LXB851981:LXB851982 MGX851981:MGX851982 MQT851981:MQT851982 NAP851981:NAP851982 NKL851981:NKL851982 NUH851981:NUH851982 OED851981:OED851982 ONZ851981:ONZ851982 OXV851981:OXV851982 PHR851981:PHR851982 PRN851981:PRN851982 QBJ851981:QBJ851982 QLF851981:QLF851982 QVB851981:QVB851982 REX851981:REX851982 ROT851981:ROT851982 RYP851981:RYP851982 SIL851981:SIL851982 SSH851981:SSH851982 TCD851981:TCD851982 TLZ851981:TLZ851982 TVV851981:TVV851982 UFR851981:UFR851982 UPN851981:UPN851982 UZJ851981:UZJ851982 VJF851981:VJF851982 VTB851981:VTB851982 WCX851981:WCX851982 WMT851981:WMT851982 WWP851981:WWP851982 AH917517:AH917518 KD917517:KD917518 TZ917517:TZ917518 ADV917517:ADV917518 ANR917517:ANR917518 AXN917517:AXN917518 BHJ917517:BHJ917518 BRF917517:BRF917518 CBB917517:CBB917518 CKX917517:CKX917518 CUT917517:CUT917518 DEP917517:DEP917518 DOL917517:DOL917518 DYH917517:DYH917518 EID917517:EID917518 ERZ917517:ERZ917518 FBV917517:FBV917518 FLR917517:FLR917518 FVN917517:FVN917518 GFJ917517:GFJ917518 GPF917517:GPF917518 GZB917517:GZB917518 HIX917517:HIX917518 HST917517:HST917518 ICP917517:ICP917518 IML917517:IML917518 IWH917517:IWH917518 JGD917517:JGD917518 JPZ917517:JPZ917518 JZV917517:JZV917518 KJR917517:KJR917518 KTN917517:KTN917518 LDJ917517:LDJ917518 LNF917517:LNF917518 LXB917517:LXB917518 MGX917517:MGX917518 MQT917517:MQT917518 NAP917517:NAP917518 NKL917517:NKL917518 NUH917517:NUH917518 OED917517:OED917518 ONZ917517:ONZ917518 OXV917517:OXV917518 PHR917517:PHR917518 PRN917517:PRN917518 QBJ917517:QBJ917518 QLF917517:QLF917518 QVB917517:QVB917518 REX917517:REX917518 ROT917517:ROT917518 RYP917517:RYP917518 SIL917517:SIL917518 SSH917517:SSH917518 TCD917517:TCD917518 TLZ917517:TLZ917518 TVV917517:TVV917518 UFR917517:UFR917518 UPN917517:UPN917518 UZJ917517:UZJ917518 VJF917517:VJF917518 VTB917517:VTB917518 WCX917517:WCX917518 WMT917517:WMT917518 WWP917517:WWP917518 AH983053:AH983054 KD983053:KD983054 TZ983053:TZ983054 ADV983053:ADV983054 ANR983053:ANR983054 AXN983053:AXN983054 BHJ983053:BHJ983054 BRF983053:BRF983054 CBB983053:CBB983054 CKX983053:CKX983054 CUT983053:CUT983054 DEP983053:DEP983054 DOL983053:DOL983054 DYH983053:DYH983054 EID983053:EID983054 ERZ983053:ERZ983054 FBV983053:FBV983054 FLR983053:FLR983054 FVN983053:FVN983054 GFJ983053:GFJ983054 GPF983053:GPF983054 GZB983053:GZB983054 HIX983053:HIX983054 HST983053:HST983054 ICP983053:ICP983054 IML983053:IML983054 IWH983053:IWH983054 JGD983053:JGD983054 JPZ983053:JPZ983054 JZV983053:JZV983054 KJR983053:KJR983054 KTN983053:KTN983054 LDJ983053:LDJ983054 LNF983053:LNF983054 LXB983053:LXB983054 MGX983053:MGX983054 MQT983053:MQT983054 NAP983053:NAP983054 NKL983053:NKL983054 NUH983053:NUH983054 OED983053:OED983054 ONZ983053:ONZ983054 OXV983053:OXV983054 PHR983053:PHR983054 PRN983053:PRN983054 QBJ983053:QBJ983054 QLF983053:QLF983054 QVB983053:QVB983054 REX983053:REX983054 ROT983053:ROT983054 RYP983053:RYP983054 SIL983053:SIL983054 SSH983053:SSH983054 TCD983053:TCD983054 TLZ983053:TLZ983054 TVV983053:TVV983054 UFR983053:UFR983054 UPN983053:UPN983054 UZJ983053:UZJ983054 VJF983053:VJF983054 VTB983053:VTB983054 WCX983053:WCX983054 WMT983053:WMT983054 WWP983053:WWP983054 AJ13:AJ14 KF13:KF14 UB13:UB14 ADX13:ADX14 ANT13:ANT14 AXP13:AXP14 BHL13:BHL14 BRH13:BRH14 CBD13:CBD14 CKZ13:CKZ14 CUV13:CUV14 DER13:DER14 DON13:DON14 DYJ13:DYJ14 EIF13:EIF14 ESB13:ESB14 FBX13:FBX14 FLT13:FLT14 FVP13:FVP14 GFL13:GFL14 GPH13:GPH14 GZD13:GZD14 HIZ13:HIZ14 HSV13:HSV14 ICR13:ICR14 IMN13:IMN14 IWJ13:IWJ14 JGF13:JGF14 JQB13:JQB14 JZX13:JZX14 KJT13:KJT14 KTP13:KTP14 LDL13:LDL14 LNH13:LNH14 LXD13:LXD14 MGZ13:MGZ14 MQV13:MQV14 NAR13:NAR14 NKN13:NKN14 NUJ13:NUJ14 OEF13:OEF14 OOB13:OOB14 OXX13:OXX14 PHT13:PHT14 PRP13:PRP14 QBL13:QBL14 QLH13:QLH14 QVD13:QVD14 REZ13:REZ14 ROV13:ROV14 RYR13:RYR14 SIN13:SIN14 SSJ13:SSJ14 TCF13:TCF14 TMB13:TMB14 TVX13:TVX14 UFT13:UFT14 UPP13:UPP14 UZL13:UZL14 VJH13:VJH14 VTD13:VTD14 WCZ13:WCZ14 WMV13:WMV14 WWR13:WWR14 AJ65549:AJ65550 KF65549:KF65550 UB65549:UB65550 ADX65549:ADX65550 ANT65549:ANT65550 AXP65549:AXP65550 BHL65549:BHL65550 BRH65549:BRH65550 CBD65549:CBD65550 CKZ65549:CKZ65550 CUV65549:CUV65550 DER65549:DER65550 DON65549:DON65550 DYJ65549:DYJ65550 EIF65549:EIF65550 ESB65549:ESB65550 FBX65549:FBX65550 FLT65549:FLT65550 FVP65549:FVP65550 GFL65549:GFL65550 GPH65549:GPH65550 GZD65549:GZD65550 HIZ65549:HIZ65550 HSV65549:HSV65550 ICR65549:ICR65550 IMN65549:IMN65550 IWJ65549:IWJ65550 JGF65549:JGF65550 JQB65549:JQB65550 JZX65549:JZX65550 KJT65549:KJT65550 KTP65549:KTP65550 LDL65549:LDL65550 LNH65549:LNH65550 LXD65549:LXD65550 MGZ65549:MGZ65550 MQV65549:MQV65550 NAR65549:NAR65550 NKN65549:NKN65550 NUJ65549:NUJ65550 OEF65549:OEF65550 OOB65549:OOB65550 OXX65549:OXX65550 PHT65549:PHT65550 PRP65549:PRP65550 QBL65549:QBL65550 QLH65549:QLH65550 QVD65549:QVD65550 REZ65549:REZ65550 ROV65549:ROV65550 RYR65549:RYR65550 SIN65549:SIN65550 SSJ65549:SSJ65550 TCF65549:TCF65550 TMB65549:TMB65550 TVX65549:TVX65550 UFT65549:UFT65550 UPP65549:UPP65550 UZL65549:UZL65550 VJH65549:VJH65550 VTD65549:VTD65550 WCZ65549:WCZ65550 WMV65549:WMV65550 WWR65549:WWR65550 AJ131085:AJ131086 KF131085:KF131086 UB131085:UB131086 ADX131085:ADX131086 ANT131085:ANT131086 AXP131085:AXP131086 BHL131085:BHL131086 BRH131085:BRH131086 CBD131085:CBD131086 CKZ131085:CKZ131086 CUV131085:CUV131086 DER131085:DER131086 DON131085:DON131086 DYJ131085:DYJ131086 EIF131085:EIF131086 ESB131085:ESB131086 FBX131085:FBX131086 FLT131085:FLT131086 FVP131085:FVP131086 GFL131085:GFL131086 GPH131085:GPH131086 GZD131085:GZD131086 HIZ131085:HIZ131086 HSV131085:HSV131086 ICR131085:ICR131086 IMN131085:IMN131086 IWJ131085:IWJ131086 JGF131085:JGF131086 JQB131085:JQB131086 JZX131085:JZX131086 KJT131085:KJT131086 KTP131085:KTP131086 LDL131085:LDL131086 LNH131085:LNH131086 LXD131085:LXD131086 MGZ131085:MGZ131086 MQV131085:MQV131086 NAR131085:NAR131086 NKN131085:NKN131086 NUJ131085:NUJ131086 OEF131085:OEF131086 OOB131085:OOB131086 OXX131085:OXX131086 PHT131085:PHT131086 PRP131085:PRP131086 QBL131085:QBL131086 QLH131085:QLH131086 QVD131085:QVD131086 REZ131085:REZ131086 ROV131085:ROV131086 RYR131085:RYR131086 SIN131085:SIN131086 SSJ131085:SSJ131086 TCF131085:TCF131086 TMB131085:TMB131086 TVX131085:TVX131086 UFT131085:UFT131086 UPP131085:UPP131086 UZL131085:UZL131086 VJH131085:VJH131086 VTD131085:VTD131086 WCZ131085:WCZ131086 WMV131085:WMV131086 WWR131085:WWR131086 AJ196621:AJ196622 KF196621:KF196622 UB196621:UB196622 ADX196621:ADX196622 ANT196621:ANT196622 AXP196621:AXP196622 BHL196621:BHL196622 BRH196621:BRH196622 CBD196621:CBD196622 CKZ196621:CKZ196622 CUV196621:CUV196622 DER196621:DER196622 DON196621:DON196622 DYJ196621:DYJ196622 EIF196621:EIF196622 ESB196621:ESB196622 FBX196621:FBX196622 FLT196621:FLT196622 FVP196621:FVP196622 GFL196621:GFL196622 GPH196621:GPH196622 GZD196621:GZD196622 HIZ196621:HIZ196622 HSV196621:HSV196622 ICR196621:ICR196622 IMN196621:IMN196622 IWJ196621:IWJ196622 JGF196621:JGF196622 JQB196621:JQB196622 JZX196621:JZX196622 KJT196621:KJT196622 KTP196621:KTP196622 LDL196621:LDL196622 LNH196621:LNH196622 LXD196621:LXD196622 MGZ196621:MGZ196622 MQV196621:MQV196622 NAR196621:NAR196622 NKN196621:NKN196622 NUJ196621:NUJ196622 OEF196621:OEF196622 OOB196621:OOB196622 OXX196621:OXX196622 PHT196621:PHT196622 PRP196621:PRP196622 QBL196621:QBL196622 QLH196621:QLH196622 QVD196621:QVD196622 REZ196621:REZ196622 ROV196621:ROV196622 RYR196621:RYR196622 SIN196621:SIN196622 SSJ196621:SSJ196622 TCF196621:TCF196622 TMB196621:TMB196622 TVX196621:TVX196622 UFT196621:UFT196622 UPP196621:UPP196622 UZL196621:UZL196622 VJH196621:VJH196622 VTD196621:VTD196622 WCZ196621:WCZ196622 WMV196621:WMV196622 WWR196621:WWR196622 AJ262157:AJ262158 KF262157:KF262158 UB262157:UB262158 ADX262157:ADX262158 ANT262157:ANT262158 AXP262157:AXP262158 BHL262157:BHL262158 BRH262157:BRH262158 CBD262157:CBD262158 CKZ262157:CKZ262158 CUV262157:CUV262158 DER262157:DER262158 DON262157:DON262158 DYJ262157:DYJ262158 EIF262157:EIF262158 ESB262157:ESB262158 FBX262157:FBX262158 FLT262157:FLT262158 FVP262157:FVP262158 GFL262157:GFL262158 GPH262157:GPH262158 GZD262157:GZD262158 HIZ262157:HIZ262158 HSV262157:HSV262158 ICR262157:ICR262158 IMN262157:IMN262158 IWJ262157:IWJ262158 JGF262157:JGF262158 JQB262157:JQB262158 JZX262157:JZX262158 KJT262157:KJT262158 KTP262157:KTP262158 LDL262157:LDL262158 LNH262157:LNH262158 LXD262157:LXD262158 MGZ262157:MGZ262158 MQV262157:MQV262158 NAR262157:NAR262158 NKN262157:NKN262158 NUJ262157:NUJ262158 OEF262157:OEF262158 OOB262157:OOB262158 OXX262157:OXX262158 PHT262157:PHT262158 PRP262157:PRP262158 QBL262157:QBL262158 QLH262157:QLH262158 QVD262157:QVD262158 REZ262157:REZ262158 ROV262157:ROV262158 RYR262157:RYR262158 SIN262157:SIN262158 SSJ262157:SSJ262158 TCF262157:TCF262158 TMB262157:TMB262158 TVX262157:TVX262158 UFT262157:UFT262158 UPP262157:UPP262158 UZL262157:UZL262158 VJH262157:VJH262158 VTD262157:VTD262158 WCZ262157:WCZ262158 WMV262157:WMV262158 WWR262157:WWR262158 AJ327693:AJ327694 KF327693:KF327694 UB327693:UB327694 ADX327693:ADX327694 ANT327693:ANT327694 AXP327693:AXP327694 BHL327693:BHL327694 BRH327693:BRH327694 CBD327693:CBD327694 CKZ327693:CKZ327694 CUV327693:CUV327694 DER327693:DER327694 DON327693:DON327694 DYJ327693:DYJ327694 EIF327693:EIF327694 ESB327693:ESB327694 FBX327693:FBX327694 FLT327693:FLT327694 FVP327693:FVP327694 GFL327693:GFL327694 GPH327693:GPH327694 GZD327693:GZD327694 HIZ327693:HIZ327694 HSV327693:HSV327694 ICR327693:ICR327694 IMN327693:IMN327694 IWJ327693:IWJ327694 JGF327693:JGF327694 JQB327693:JQB327694 JZX327693:JZX327694 KJT327693:KJT327694 KTP327693:KTP327694 LDL327693:LDL327694 LNH327693:LNH327694 LXD327693:LXD327694 MGZ327693:MGZ327694 MQV327693:MQV327694 NAR327693:NAR327694 NKN327693:NKN327694 NUJ327693:NUJ327694 OEF327693:OEF327694 OOB327693:OOB327694 OXX327693:OXX327694 PHT327693:PHT327694 PRP327693:PRP327694 QBL327693:QBL327694 QLH327693:QLH327694 QVD327693:QVD327694 REZ327693:REZ327694 ROV327693:ROV327694 RYR327693:RYR327694 SIN327693:SIN327694 SSJ327693:SSJ327694 TCF327693:TCF327694 TMB327693:TMB327694 TVX327693:TVX327694 UFT327693:UFT327694 UPP327693:UPP327694 UZL327693:UZL327694 VJH327693:VJH327694 VTD327693:VTD327694 WCZ327693:WCZ327694 WMV327693:WMV327694 WWR327693:WWR327694 AJ393229:AJ393230 KF393229:KF393230 UB393229:UB393230 ADX393229:ADX393230 ANT393229:ANT393230 AXP393229:AXP393230 BHL393229:BHL393230 BRH393229:BRH393230 CBD393229:CBD393230 CKZ393229:CKZ393230 CUV393229:CUV393230 DER393229:DER393230 DON393229:DON393230 DYJ393229:DYJ393230 EIF393229:EIF393230 ESB393229:ESB393230 FBX393229:FBX393230 FLT393229:FLT393230 FVP393229:FVP393230 GFL393229:GFL393230 GPH393229:GPH393230 GZD393229:GZD393230 HIZ393229:HIZ393230 HSV393229:HSV393230 ICR393229:ICR393230 IMN393229:IMN393230 IWJ393229:IWJ393230 JGF393229:JGF393230 JQB393229:JQB393230 JZX393229:JZX393230 KJT393229:KJT393230 KTP393229:KTP393230 LDL393229:LDL393230 LNH393229:LNH393230 LXD393229:LXD393230 MGZ393229:MGZ393230 MQV393229:MQV393230 NAR393229:NAR393230 NKN393229:NKN393230 NUJ393229:NUJ393230 OEF393229:OEF393230 OOB393229:OOB393230 OXX393229:OXX393230 PHT393229:PHT393230 PRP393229:PRP393230 QBL393229:QBL393230 QLH393229:QLH393230 QVD393229:QVD393230 REZ393229:REZ393230 ROV393229:ROV393230 RYR393229:RYR393230 SIN393229:SIN393230 SSJ393229:SSJ393230 TCF393229:TCF393230 TMB393229:TMB393230 TVX393229:TVX393230 UFT393229:UFT393230 UPP393229:UPP393230 UZL393229:UZL393230 VJH393229:VJH393230 VTD393229:VTD393230 WCZ393229:WCZ393230 WMV393229:WMV393230 WWR393229:WWR393230 AJ458765:AJ458766 KF458765:KF458766 UB458765:UB458766 ADX458765:ADX458766 ANT458765:ANT458766 AXP458765:AXP458766 BHL458765:BHL458766 BRH458765:BRH458766 CBD458765:CBD458766 CKZ458765:CKZ458766 CUV458765:CUV458766 DER458765:DER458766 DON458765:DON458766 DYJ458765:DYJ458766 EIF458765:EIF458766 ESB458765:ESB458766 FBX458765:FBX458766 FLT458765:FLT458766 FVP458765:FVP458766 GFL458765:GFL458766 GPH458765:GPH458766 GZD458765:GZD458766 HIZ458765:HIZ458766 HSV458765:HSV458766 ICR458765:ICR458766 IMN458765:IMN458766 IWJ458765:IWJ458766 JGF458765:JGF458766 JQB458765:JQB458766 JZX458765:JZX458766 KJT458765:KJT458766 KTP458765:KTP458766 LDL458765:LDL458766 LNH458765:LNH458766 LXD458765:LXD458766 MGZ458765:MGZ458766 MQV458765:MQV458766 NAR458765:NAR458766 NKN458765:NKN458766 NUJ458765:NUJ458766 OEF458765:OEF458766 OOB458765:OOB458766 OXX458765:OXX458766 PHT458765:PHT458766 PRP458765:PRP458766 QBL458765:QBL458766 QLH458765:QLH458766 QVD458765:QVD458766 REZ458765:REZ458766 ROV458765:ROV458766 RYR458765:RYR458766 SIN458765:SIN458766 SSJ458765:SSJ458766 TCF458765:TCF458766 TMB458765:TMB458766 TVX458765:TVX458766 UFT458765:UFT458766 UPP458765:UPP458766 UZL458765:UZL458766 VJH458765:VJH458766 VTD458765:VTD458766 WCZ458765:WCZ458766 WMV458765:WMV458766 WWR458765:WWR458766 AJ524301:AJ524302 KF524301:KF524302 UB524301:UB524302 ADX524301:ADX524302 ANT524301:ANT524302 AXP524301:AXP524302 BHL524301:BHL524302 BRH524301:BRH524302 CBD524301:CBD524302 CKZ524301:CKZ524302 CUV524301:CUV524302 DER524301:DER524302 DON524301:DON524302 DYJ524301:DYJ524302 EIF524301:EIF524302 ESB524301:ESB524302 FBX524301:FBX524302 FLT524301:FLT524302 FVP524301:FVP524302 GFL524301:GFL524302 GPH524301:GPH524302 GZD524301:GZD524302 HIZ524301:HIZ524302 HSV524301:HSV524302 ICR524301:ICR524302 IMN524301:IMN524302 IWJ524301:IWJ524302 JGF524301:JGF524302 JQB524301:JQB524302 JZX524301:JZX524302 KJT524301:KJT524302 KTP524301:KTP524302 LDL524301:LDL524302 LNH524301:LNH524302 LXD524301:LXD524302 MGZ524301:MGZ524302 MQV524301:MQV524302 NAR524301:NAR524302 NKN524301:NKN524302 NUJ524301:NUJ524302 OEF524301:OEF524302 OOB524301:OOB524302 OXX524301:OXX524302 PHT524301:PHT524302 PRP524301:PRP524302 QBL524301:QBL524302 QLH524301:QLH524302 QVD524301:QVD524302 REZ524301:REZ524302 ROV524301:ROV524302 RYR524301:RYR524302 SIN524301:SIN524302 SSJ524301:SSJ524302 TCF524301:TCF524302 TMB524301:TMB524302 TVX524301:TVX524302 UFT524301:UFT524302 UPP524301:UPP524302 UZL524301:UZL524302 VJH524301:VJH524302 VTD524301:VTD524302 WCZ524301:WCZ524302 WMV524301:WMV524302 WWR524301:WWR524302 AJ589837:AJ589838 KF589837:KF589838 UB589837:UB589838 ADX589837:ADX589838 ANT589837:ANT589838 AXP589837:AXP589838 BHL589837:BHL589838 BRH589837:BRH589838 CBD589837:CBD589838 CKZ589837:CKZ589838 CUV589837:CUV589838 DER589837:DER589838 DON589837:DON589838 DYJ589837:DYJ589838 EIF589837:EIF589838 ESB589837:ESB589838 FBX589837:FBX589838 FLT589837:FLT589838 FVP589837:FVP589838 GFL589837:GFL589838 GPH589837:GPH589838 GZD589837:GZD589838 HIZ589837:HIZ589838 HSV589837:HSV589838 ICR589837:ICR589838 IMN589837:IMN589838 IWJ589837:IWJ589838 JGF589837:JGF589838 JQB589837:JQB589838 JZX589837:JZX589838 KJT589837:KJT589838 KTP589837:KTP589838 LDL589837:LDL589838 LNH589837:LNH589838 LXD589837:LXD589838 MGZ589837:MGZ589838 MQV589837:MQV589838 NAR589837:NAR589838 NKN589837:NKN589838 NUJ589837:NUJ589838 OEF589837:OEF589838 OOB589837:OOB589838 OXX589837:OXX589838 PHT589837:PHT589838 PRP589837:PRP589838 QBL589837:QBL589838 QLH589837:QLH589838 QVD589837:QVD589838 REZ589837:REZ589838 ROV589837:ROV589838 RYR589837:RYR589838 SIN589837:SIN589838 SSJ589837:SSJ589838 TCF589837:TCF589838 TMB589837:TMB589838 TVX589837:TVX589838 UFT589837:UFT589838 UPP589837:UPP589838 UZL589837:UZL589838 VJH589837:VJH589838 VTD589837:VTD589838 WCZ589837:WCZ589838 WMV589837:WMV589838 WWR589837:WWR589838 AJ655373:AJ655374 KF655373:KF655374 UB655373:UB655374 ADX655373:ADX655374 ANT655373:ANT655374 AXP655373:AXP655374 BHL655373:BHL655374 BRH655373:BRH655374 CBD655373:CBD655374 CKZ655373:CKZ655374 CUV655373:CUV655374 DER655373:DER655374 DON655373:DON655374 DYJ655373:DYJ655374 EIF655373:EIF655374 ESB655373:ESB655374 FBX655373:FBX655374 FLT655373:FLT655374 FVP655373:FVP655374 GFL655373:GFL655374 GPH655373:GPH655374 GZD655373:GZD655374 HIZ655373:HIZ655374 HSV655373:HSV655374 ICR655373:ICR655374 IMN655373:IMN655374 IWJ655373:IWJ655374 JGF655373:JGF655374 JQB655373:JQB655374 JZX655373:JZX655374 KJT655373:KJT655374 KTP655373:KTP655374 LDL655373:LDL655374 LNH655373:LNH655374 LXD655373:LXD655374 MGZ655373:MGZ655374 MQV655373:MQV655374 NAR655373:NAR655374 NKN655373:NKN655374 NUJ655373:NUJ655374 OEF655373:OEF655374 OOB655373:OOB655374 OXX655373:OXX655374 PHT655373:PHT655374 PRP655373:PRP655374 QBL655373:QBL655374 QLH655373:QLH655374 QVD655373:QVD655374 REZ655373:REZ655374 ROV655373:ROV655374 RYR655373:RYR655374 SIN655373:SIN655374 SSJ655373:SSJ655374 TCF655373:TCF655374 TMB655373:TMB655374 TVX655373:TVX655374 UFT655373:UFT655374 UPP655373:UPP655374 UZL655373:UZL655374 VJH655373:VJH655374 VTD655373:VTD655374 WCZ655373:WCZ655374 WMV655373:WMV655374 WWR655373:WWR655374 AJ720909:AJ720910 KF720909:KF720910 UB720909:UB720910 ADX720909:ADX720910 ANT720909:ANT720910 AXP720909:AXP720910 BHL720909:BHL720910 BRH720909:BRH720910 CBD720909:CBD720910 CKZ720909:CKZ720910 CUV720909:CUV720910 DER720909:DER720910 DON720909:DON720910 DYJ720909:DYJ720910 EIF720909:EIF720910 ESB720909:ESB720910 FBX720909:FBX720910 FLT720909:FLT720910 FVP720909:FVP720910 GFL720909:GFL720910 GPH720909:GPH720910 GZD720909:GZD720910 HIZ720909:HIZ720910 HSV720909:HSV720910 ICR720909:ICR720910 IMN720909:IMN720910 IWJ720909:IWJ720910 JGF720909:JGF720910 JQB720909:JQB720910 JZX720909:JZX720910 KJT720909:KJT720910 KTP720909:KTP720910 LDL720909:LDL720910 LNH720909:LNH720910 LXD720909:LXD720910 MGZ720909:MGZ720910 MQV720909:MQV720910 NAR720909:NAR720910 NKN720909:NKN720910 NUJ720909:NUJ720910 OEF720909:OEF720910 OOB720909:OOB720910 OXX720909:OXX720910 PHT720909:PHT720910 PRP720909:PRP720910 QBL720909:QBL720910 QLH720909:QLH720910 QVD720909:QVD720910 REZ720909:REZ720910 ROV720909:ROV720910 RYR720909:RYR720910 SIN720909:SIN720910 SSJ720909:SSJ720910 TCF720909:TCF720910 TMB720909:TMB720910 TVX720909:TVX720910 UFT720909:UFT720910 UPP720909:UPP720910 UZL720909:UZL720910 VJH720909:VJH720910 VTD720909:VTD720910 WCZ720909:WCZ720910 WMV720909:WMV720910 WWR720909:WWR720910 AJ786445:AJ786446 KF786445:KF786446 UB786445:UB786446 ADX786445:ADX786446 ANT786445:ANT786446 AXP786445:AXP786446 BHL786445:BHL786446 BRH786445:BRH786446 CBD786445:CBD786446 CKZ786445:CKZ786446 CUV786445:CUV786446 DER786445:DER786446 DON786445:DON786446 DYJ786445:DYJ786446 EIF786445:EIF786446 ESB786445:ESB786446 FBX786445:FBX786446 FLT786445:FLT786446 FVP786445:FVP786446 GFL786445:GFL786446 GPH786445:GPH786446 GZD786445:GZD786446 HIZ786445:HIZ786446 HSV786445:HSV786446 ICR786445:ICR786446 IMN786445:IMN786446 IWJ786445:IWJ786446 JGF786445:JGF786446 JQB786445:JQB786446 JZX786445:JZX786446 KJT786445:KJT786446 KTP786445:KTP786446 LDL786445:LDL786446 LNH786445:LNH786446 LXD786445:LXD786446 MGZ786445:MGZ786446 MQV786445:MQV786446 NAR786445:NAR786446 NKN786445:NKN786446 NUJ786445:NUJ786446 OEF786445:OEF786446 OOB786445:OOB786446 OXX786445:OXX786446 PHT786445:PHT786446 PRP786445:PRP786446 QBL786445:QBL786446 QLH786445:QLH786446 QVD786445:QVD786446 REZ786445:REZ786446 ROV786445:ROV786446 RYR786445:RYR786446 SIN786445:SIN786446 SSJ786445:SSJ786446 TCF786445:TCF786446 TMB786445:TMB786446 TVX786445:TVX786446 UFT786445:UFT786446 UPP786445:UPP786446 UZL786445:UZL786446 VJH786445:VJH786446 VTD786445:VTD786446 WCZ786445:WCZ786446 WMV786445:WMV786446 WWR786445:WWR786446 AJ851981:AJ851982 KF851981:KF851982 UB851981:UB851982 ADX851981:ADX851982 ANT851981:ANT851982 AXP851981:AXP851982 BHL851981:BHL851982 BRH851981:BRH851982 CBD851981:CBD851982 CKZ851981:CKZ851982 CUV851981:CUV851982 DER851981:DER851982 DON851981:DON851982 DYJ851981:DYJ851982 EIF851981:EIF851982 ESB851981:ESB851982 FBX851981:FBX851982 FLT851981:FLT851982 FVP851981:FVP851982 GFL851981:GFL851982 GPH851981:GPH851982 GZD851981:GZD851982 HIZ851981:HIZ851982 HSV851981:HSV851982 ICR851981:ICR851982 IMN851981:IMN851982 IWJ851981:IWJ851982 JGF851981:JGF851982 JQB851981:JQB851982 JZX851981:JZX851982 KJT851981:KJT851982 KTP851981:KTP851982 LDL851981:LDL851982 LNH851981:LNH851982 LXD851981:LXD851982 MGZ851981:MGZ851982 MQV851981:MQV851982 NAR851981:NAR851982 NKN851981:NKN851982 NUJ851981:NUJ851982 OEF851981:OEF851982 OOB851981:OOB851982 OXX851981:OXX851982 PHT851981:PHT851982 PRP851981:PRP851982 QBL851981:QBL851982 QLH851981:QLH851982 QVD851981:QVD851982 REZ851981:REZ851982 ROV851981:ROV851982 RYR851981:RYR851982 SIN851981:SIN851982 SSJ851981:SSJ851982 TCF851981:TCF851982 TMB851981:TMB851982 TVX851981:TVX851982 UFT851981:UFT851982 UPP851981:UPP851982 UZL851981:UZL851982 VJH851981:VJH851982 VTD851981:VTD851982 WCZ851981:WCZ851982 WMV851981:WMV851982 WWR851981:WWR851982 AJ917517:AJ917518 KF917517:KF917518 UB917517:UB917518 ADX917517:ADX917518 ANT917517:ANT917518 AXP917517:AXP917518 BHL917517:BHL917518 BRH917517:BRH917518 CBD917517:CBD917518 CKZ917517:CKZ917518 CUV917517:CUV917518 DER917517:DER917518 DON917517:DON917518 DYJ917517:DYJ917518 EIF917517:EIF917518 ESB917517:ESB917518 FBX917517:FBX917518 FLT917517:FLT917518 FVP917517:FVP917518 GFL917517:GFL917518 GPH917517:GPH917518 GZD917517:GZD917518 HIZ917517:HIZ917518 HSV917517:HSV917518 ICR917517:ICR917518 IMN917517:IMN917518 IWJ917517:IWJ917518 JGF917517:JGF917518 JQB917517:JQB917518 JZX917517:JZX917518 KJT917517:KJT917518 KTP917517:KTP917518 LDL917517:LDL917518 LNH917517:LNH917518 LXD917517:LXD917518 MGZ917517:MGZ917518 MQV917517:MQV917518 NAR917517:NAR917518 NKN917517:NKN917518 NUJ917517:NUJ917518 OEF917517:OEF917518 OOB917517:OOB917518 OXX917517:OXX917518 PHT917517:PHT917518 PRP917517:PRP917518 QBL917517:QBL917518 QLH917517:QLH917518 QVD917517:QVD917518 REZ917517:REZ917518 ROV917517:ROV917518 RYR917517:RYR917518 SIN917517:SIN917518 SSJ917517:SSJ917518 TCF917517:TCF917518 TMB917517:TMB917518 TVX917517:TVX917518 UFT917517:UFT917518 UPP917517:UPP917518 UZL917517:UZL917518 VJH917517:VJH917518 VTD917517:VTD917518 WCZ917517:WCZ917518 WMV917517:WMV917518 WWR917517:WWR917518 AJ983053:AJ983054 KF983053:KF983054 UB983053:UB983054 ADX983053:ADX983054 ANT983053:ANT983054 AXP983053:AXP983054 BHL983053:BHL983054 BRH983053:BRH983054 CBD983053:CBD983054 CKZ983053:CKZ983054 CUV983053:CUV983054 DER983053:DER983054 DON983053:DON983054 DYJ983053:DYJ983054 EIF983053:EIF983054 ESB983053:ESB983054 FBX983053:FBX983054 FLT983053:FLT983054 FVP983053:FVP983054 GFL983053:GFL983054 GPH983053:GPH983054 GZD983053:GZD983054 HIZ983053:HIZ983054 HSV983053:HSV983054 ICR983053:ICR983054 IMN983053:IMN983054 IWJ983053:IWJ983054 JGF983053:JGF983054 JQB983053:JQB983054 JZX983053:JZX983054 KJT983053:KJT983054 KTP983053:KTP983054 LDL983053:LDL983054 LNH983053:LNH983054 LXD983053:LXD983054 MGZ983053:MGZ983054 MQV983053:MQV983054 NAR983053:NAR983054 NKN983053:NKN983054 NUJ983053:NUJ983054 OEF983053:OEF983054 OOB983053:OOB983054 OXX983053:OXX983054 PHT983053:PHT983054 PRP983053:PRP983054 QBL983053:QBL983054 QLH983053:QLH983054 QVD983053:QVD983054 REZ983053:REZ983054 ROV983053:ROV983054 RYR983053:RYR983054 SIN983053:SIN983054 SSJ983053:SSJ983054 TCF983053:TCF983054 TMB983053:TMB983054 TVX983053:TVX983054 UFT983053:UFT983054 UPP983053:UPP983054 UZL983053:UZL983054 VJH983053:VJH983054 VTD983053:VTD983054 WCZ983053:WCZ983054 WMV983053:WMV983054 WWR983053:WWR983054 AH19:AH20 KD19:KD20 TZ19:TZ20 ADV19:ADV20 ANR19:ANR20 AXN19:AXN20 BHJ19:BHJ20 BRF19:BRF20 CBB19:CBB20 CKX19:CKX20 CUT19:CUT20 DEP19:DEP20 DOL19:DOL20 DYH19:DYH20 EID19:EID20 ERZ19:ERZ20 FBV19:FBV20 FLR19:FLR20 FVN19:FVN20 GFJ19:GFJ20 GPF19:GPF20 GZB19:GZB20 HIX19:HIX20 HST19:HST20 ICP19:ICP20 IML19:IML20 IWH19:IWH20 JGD19:JGD20 JPZ19:JPZ20 JZV19:JZV20 KJR19:KJR20 KTN19:KTN20 LDJ19:LDJ20 LNF19:LNF20 LXB19:LXB20 MGX19:MGX20 MQT19:MQT20 NAP19:NAP20 NKL19:NKL20 NUH19:NUH20 OED19:OED20 ONZ19:ONZ20 OXV19:OXV20 PHR19:PHR20 PRN19:PRN20 QBJ19:QBJ20 QLF19:QLF20 QVB19:QVB20 REX19:REX20 ROT19:ROT20 RYP19:RYP20 SIL19:SIL20 SSH19:SSH20 TCD19:TCD20 TLZ19:TLZ20 TVV19:TVV20 UFR19:UFR20 UPN19:UPN20 UZJ19:UZJ20 VJF19:VJF20 VTB19:VTB20 WCX19:WCX20 WMT19:WMT20 WWP19:WWP20 AH65555:AH65556 KD65555:KD65556 TZ65555:TZ65556 ADV65555:ADV65556 ANR65555:ANR65556 AXN65555:AXN65556 BHJ65555:BHJ65556 BRF65555:BRF65556 CBB65555:CBB65556 CKX65555:CKX65556 CUT65555:CUT65556 DEP65555:DEP65556 DOL65555:DOL65556 DYH65555:DYH65556 EID65555:EID65556 ERZ65555:ERZ65556 FBV65555:FBV65556 FLR65555:FLR65556 FVN65555:FVN65556 GFJ65555:GFJ65556 GPF65555:GPF65556 GZB65555:GZB65556 HIX65555:HIX65556 HST65555:HST65556 ICP65555:ICP65556 IML65555:IML65556 IWH65555:IWH65556 JGD65555:JGD65556 JPZ65555:JPZ65556 JZV65555:JZV65556 KJR65555:KJR65556 KTN65555:KTN65556 LDJ65555:LDJ65556 LNF65555:LNF65556 LXB65555:LXB65556 MGX65555:MGX65556 MQT65555:MQT65556 NAP65555:NAP65556 NKL65555:NKL65556 NUH65555:NUH65556 OED65555:OED65556 ONZ65555:ONZ65556 OXV65555:OXV65556 PHR65555:PHR65556 PRN65555:PRN65556 QBJ65555:QBJ65556 QLF65555:QLF65556 QVB65555:QVB65556 REX65555:REX65556 ROT65555:ROT65556 RYP65555:RYP65556 SIL65555:SIL65556 SSH65555:SSH65556 TCD65555:TCD65556 TLZ65555:TLZ65556 TVV65555:TVV65556 UFR65555:UFR65556 UPN65555:UPN65556 UZJ65555:UZJ65556 VJF65555:VJF65556 VTB65555:VTB65556 WCX65555:WCX65556 WMT65555:WMT65556 WWP65555:WWP65556 AH131091:AH131092 KD131091:KD131092 TZ131091:TZ131092 ADV131091:ADV131092 ANR131091:ANR131092 AXN131091:AXN131092 BHJ131091:BHJ131092 BRF131091:BRF131092 CBB131091:CBB131092 CKX131091:CKX131092 CUT131091:CUT131092 DEP131091:DEP131092 DOL131091:DOL131092 DYH131091:DYH131092 EID131091:EID131092 ERZ131091:ERZ131092 FBV131091:FBV131092 FLR131091:FLR131092 FVN131091:FVN131092 GFJ131091:GFJ131092 GPF131091:GPF131092 GZB131091:GZB131092 HIX131091:HIX131092 HST131091:HST131092 ICP131091:ICP131092 IML131091:IML131092 IWH131091:IWH131092 JGD131091:JGD131092 JPZ131091:JPZ131092 JZV131091:JZV131092 KJR131091:KJR131092 KTN131091:KTN131092 LDJ131091:LDJ131092 LNF131091:LNF131092 LXB131091:LXB131092 MGX131091:MGX131092 MQT131091:MQT131092 NAP131091:NAP131092 NKL131091:NKL131092 NUH131091:NUH131092 OED131091:OED131092 ONZ131091:ONZ131092 OXV131091:OXV131092 PHR131091:PHR131092 PRN131091:PRN131092 QBJ131091:QBJ131092 QLF131091:QLF131092 QVB131091:QVB131092 REX131091:REX131092 ROT131091:ROT131092 RYP131091:RYP131092 SIL131091:SIL131092 SSH131091:SSH131092 TCD131091:TCD131092 TLZ131091:TLZ131092 TVV131091:TVV131092 UFR131091:UFR131092 UPN131091:UPN131092 UZJ131091:UZJ131092 VJF131091:VJF131092 VTB131091:VTB131092 WCX131091:WCX131092 WMT131091:WMT131092 WWP131091:WWP131092 AH196627:AH196628 KD196627:KD196628 TZ196627:TZ196628 ADV196627:ADV196628 ANR196627:ANR196628 AXN196627:AXN196628 BHJ196627:BHJ196628 BRF196627:BRF196628 CBB196627:CBB196628 CKX196627:CKX196628 CUT196627:CUT196628 DEP196627:DEP196628 DOL196627:DOL196628 DYH196627:DYH196628 EID196627:EID196628 ERZ196627:ERZ196628 FBV196627:FBV196628 FLR196627:FLR196628 FVN196627:FVN196628 GFJ196627:GFJ196628 GPF196627:GPF196628 GZB196627:GZB196628 HIX196627:HIX196628 HST196627:HST196628 ICP196627:ICP196628 IML196627:IML196628 IWH196627:IWH196628 JGD196627:JGD196628 JPZ196627:JPZ196628 JZV196627:JZV196628 KJR196627:KJR196628 KTN196627:KTN196628 LDJ196627:LDJ196628 LNF196627:LNF196628 LXB196627:LXB196628 MGX196627:MGX196628 MQT196627:MQT196628 NAP196627:NAP196628 NKL196627:NKL196628 NUH196627:NUH196628 OED196627:OED196628 ONZ196627:ONZ196628 OXV196627:OXV196628 PHR196627:PHR196628 PRN196627:PRN196628 QBJ196627:QBJ196628 QLF196627:QLF196628 QVB196627:QVB196628 REX196627:REX196628 ROT196627:ROT196628 RYP196627:RYP196628 SIL196627:SIL196628 SSH196627:SSH196628 TCD196627:TCD196628 TLZ196627:TLZ196628 TVV196627:TVV196628 UFR196627:UFR196628 UPN196627:UPN196628 UZJ196627:UZJ196628 VJF196627:VJF196628 VTB196627:VTB196628 WCX196627:WCX196628 WMT196627:WMT196628 WWP196627:WWP196628 AH262163:AH262164 KD262163:KD262164 TZ262163:TZ262164 ADV262163:ADV262164 ANR262163:ANR262164 AXN262163:AXN262164 BHJ262163:BHJ262164 BRF262163:BRF262164 CBB262163:CBB262164 CKX262163:CKX262164 CUT262163:CUT262164 DEP262163:DEP262164 DOL262163:DOL262164 DYH262163:DYH262164 EID262163:EID262164 ERZ262163:ERZ262164 FBV262163:FBV262164 FLR262163:FLR262164 FVN262163:FVN262164 GFJ262163:GFJ262164 GPF262163:GPF262164 GZB262163:GZB262164 HIX262163:HIX262164 HST262163:HST262164 ICP262163:ICP262164 IML262163:IML262164 IWH262163:IWH262164 JGD262163:JGD262164 JPZ262163:JPZ262164 JZV262163:JZV262164 KJR262163:KJR262164 KTN262163:KTN262164 LDJ262163:LDJ262164 LNF262163:LNF262164 LXB262163:LXB262164 MGX262163:MGX262164 MQT262163:MQT262164 NAP262163:NAP262164 NKL262163:NKL262164 NUH262163:NUH262164 OED262163:OED262164 ONZ262163:ONZ262164 OXV262163:OXV262164 PHR262163:PHR262164 PRN262163:PRN262164 QBJ262163:QBJ262164 QLF262163:QLF262164 QVB262163:QVB262164 REX262163:REX262164 ROT262163:ROT262164 RYP262163:RYP262164 SIL262163:SIL262164 SSH262163:SSH262164 TCD262163:TCD262164 TLZ262163:TLZ262164 TVV262163:TVV262164 UFR262163:UFR262164 UPN262163:UPN262164 UZJ262163:UZJ262164 VJF262163:VJF262164 VTB262163:VTB262164 WCX262163:WCX262164 WMT262163:WMT262164 WWP262163:WWP262164 AH327699:AH327700 KD327699:KD327700 TZ327699:TZ327700 ADV327699:ADV327700 ANR327699:ANR327700 AXN327699:AXN327700 BHJ327699:BHJ327700 BRF327699:BRF327700 CBB327699:CBB327700 CKX327699:CKX327700 CUT327699:CUT327700 DEP327699:DEP327700 DOL327699:DOL327700 DYH327699:DYH327700 EID327699:EID327700 ERZ327699:ERZ327700 FBV327699:FBV327700 FLR327699:FLR327700 FVN327699:FVN327700 GFJ327699:GFJ327700 GPF327699:GPF327700 GZB327699:GZB327700 HIX327699:HIX327700 HST327699:HST327700 ICP327699:ICP327700 IML327699:IML327700 IWH327699:IWH327700 JGD327699:JGD327700 JPZ327699:JPZ327700 JZV327699:JZV327700 KJR327699:KJR327700 KTN327699:KTN327700 LDJ327699:LDJ327700 LNF327699:LNF327700 LXB327699:LXB327700 MGX327699:MGX327700 MQT327699:MQT327700 NAP327699:NAP327700 NKL327699:NKL327700 NUH327699:NUH327700 OED327699:OED327700 ONZ327699:ONZ327700 OXV327699:OXV327700 PHR327699:PHR327700 PRN327699:PRN327700 QBJ327699:QBJ327700 QLF327699:QLF327700 QVB327699:QVB327700 REX327699:REX327700 ROT327699:ROT327700 RYP327699:RYP327700 SIL327699:SIL327700 SSH327699:SSH327700 TCD327699:TCD327700 TLZ327699:TLZ327700 TVV327699:TVV327700 UFR327699:UFR327700 UPN327699:UPN327700 UZJ327699:UZJ327700 VJF327699:VJF327700 VTB327699:VTB327700 WCX327699:WCX327700 WMT327699:WMT327700 WWP327699:WWP327700 AH393235:AH393236 KD393235:KD393236 TZ393235:TZ393236 ADV393235:ADV393236 ANR393235:ANR393236 AXN393235:AXN393236 BHJ393235:BHJ393236 BRF393235:BRF393236 CBB393235:CBB393236 CKX393235:CKX393236 CUT393235:CUT393236 DEP393235:DEP393236 DOL393235:DOL393236 DYH393235:DYH393236 EID393235:EID393236 ERZ393235:ERZ393236 FBV393235:FBV393236 FLR393235:FLR393236 FVN393235:FVN393236 GFJ393235:GFJ393236 GPF393235:GPF393236 GZB393235:GZB393236 HIX393235:HIX393236 HST393235:HST393236 ICP393235:ICP393236 IML393235:IML393236 IWH393235:IWH393236 JGD393235:JGD393236 JPZ393235:JPZ393236 JZV393235:JZV393236 KJR393235:KJR393236 KTN393235:KTN393236 LDJ393235:LDJ393236 LNF393235:LNF393236 LXB393235:LXB393236 MGX393235:MGX393236 MQT393235:MQT393236 NAP393235:NAP393236 NKL393235:NKL393236 NUH393235:NUH393236 OED393235:OED393236 ONZ393235:ONZ393236 OXV393235:OXV393236 PHR393235:PHR393236 PRN393235:PRN393236 QBJ393235:QBJ393236 QLF393235:QLF393236 QVB393235:QVB393236 REX393235:REX393236 ROT393235:ROT393236 RYP393235:RYP393236 SIL393235:SIL393236 SSH393235:SSH393236 TCD393235:TCD393236 TLZ393235:TLZ393236 TVV393235:TVV393236 UFR393235:UFR393236 UPN393235:UPN393236 UZJ393235:UZJ393236 VJF393235:VJF393236 VTB393235:VTB393236 WCX393235:WCX393236 WMT393235:WMT393236 WWP393235:WWP393236 AH458771:AH458772 KD458771:KD458772 TZ458771:TZ458772 ADV458771:ADV458772 ANR458771:ANR458772 AXN458771:AXN458772 BHJ458771:BHJ458772 BRF458771:BRF458772 CBB458771:CBB458772 CKX458771:CKX458772 CUT458771:CUT458772 DEP458771:DEP458772 DOL458771:DOL458772 DYH458771:DYH458772 EID458771:EID458772 ERZ458771:ERZ458772 FBV458771:FBV458772 FLR458771:FLR458772 FVN458771:FVN458772 GFJ458771:GFJ458772 GPF458771:GPF458772 GZB458771:GZB458772 HIX458771:HIX458772 HST458771:HST458772 ICP458771:ICP458772 IML458771:IML458772 IWH458771:IWH458772 JGD458771:JGD458772 JPZ458771:JPZ458772 JZV458771:JZV458772 KJR458771:KJR458772 KTN458771:KTN458772 LDJ458771:LDJ458772 LNF458771:LNF458772 LXB458771:LXB458772 MGX458771:MGX458772 MQT458771:MQT458772 NAP458771:NAP458772 NKL458771:NKL458772 NUH458771:NUH458772 OED458771:OED458772 ONZ458771:ONZ458772 OXV458771:OXV458772 PHR458771:PHR458772 PRN458771:PRN458772 QBJ458771:QBJ458772 QLF458771:QLF458772 QVB458771:QVB458772 REX458771:REX458772 ROT458771:ROT458772 RYP458771:RYP458772 SIL458771:SIL458772 SSH458771:SSH458772 TCD458771:TCD458772 TLZ458771:TLZ458772 TVV458771:TVV458772 UFR458771:UFR458772 UPN458771:UPN458772 UZJ458771:UZJ458772 VJF458771:VJF458772 VTB458771:VTB458772 WCX458771:WCX458772 WMT458771:WMT458772 WWP458771:WWP458772 AH524307:AH524308 KD524307:KD524308 TZ524307:TZ524308 ADV524307:ADV524308 ANR524307:ANR524308 AXN524307:AXN524308 BHJ524307:BHJ524308 BRF524307:BRF524308 CBB524307:CBB524308 CKX524307:CKX524308 CUT524307:CUT524308 DEP524307:DEP524308 DOL524307:DOL524308 DYH524307:DYH524308 EID524307:EID524308 ERZ524307:ERZ524308 FBV524307:FBV524308 FLR524307:FLR524308 FVN524307:FVN524308 GFJ524307:GFJ524308 GPF524307:GPF524308 GZB524307:GZB524308 HIX524307:HIX524308 HST524307:HST524308 ICP524307:ICP524308 IML524307:IML524308 IWH524307:IWH524308 JGD524307:JGD524308 JPZ524307:JPZ524308 JZV524307:JZV524308 KJR524307:KJR524308 KTN524307:KTN524308 LDJ524307:LDJ524308 LNF524307:LNF524308 LXB524307:LXB524308 MGX524307:MGX524308 MQT524307:MQT524308 NAP524307:NAP524308 NKL524307:NKL524308 NUH524307:NUH524308 OED524307:OED524308 ONZ524307:ONZ524308 OXV524307:OXV524308 PHR524307:PHR524308 PRN524307:PRN524308 QBJ524307:QBJ524308 QLF524307:QLF524308 QVB524307:QVB524308 REX524307:REX524308 ROT524307:ROT524308 RYP524307:RYP524308 SIL524307:SIL524308 SSH524307:SSH524308 TCD524307:TCD524308 TLZ524307:TLZ524308 TVV524307:TVV524308 UFR524307:UFR524308 UPN524307:UPN524308 UZJ524307:UZJ524308 VJF524307:VJF524308 VTB524307:VTB524308 WCX524307:WCX524308 WMT524307:WMT524308 WWP524307:WWP524308 AH589843:AH589844 KD589843:KD589844 TZ589843:TZ589844 ADV589843:ADV589844 ANR589843:ANR589844 AXN589843:AXN589844 BHJ589843:BHJ589844 BRF589843:BRF589844 CBB589843:CBB589844 CKX589843:CKX589844 CUT589843:CUT589844 DEP589843:DEP589844 DOL589843:DOL589844 DYH589843:DYH589844 EID589843:EID589844 ERZ589843:ERZ589844 FBV589843:FBV589844 FLR589843:FLR589844 FVN589843:FVN589844 GFJ589843:GFJ589844 GPF589843:GPF589844 GZB589843:GZB589844 HIX589843:HIX589844 HST589843:HST589844 ICP589843:ICP589844 IML589843:IML589844 IWH589843:IWH589844 JGD589843:JGD589844 JPZ589843:JPZ589844 JZV589843:JZV589844 KJR589843:KJR589844 KTN589843:KTN589844 LDJ589843:LDJ589844 LNF589843:LNF589844 LXB589843:LXB589844 MGX589843:MGX589844 MQT589843:MQT589844 NAP589843:NAP589844 NKL589843:NKL589844 NUH589843:NUH589844 OED589843:OED589844 ONZ589843:ONZ589844 OXV589843:OXV589844 PHR589843:PHR589844 PRN589843:PRN589844 QBJ589843:QBJ589844 QLF589843:QLF589844 QVB589843:QVB589844 REX589843:REX589844 ROT589843:ROT589844 RYP589843:RYP589844 SIL589843:SIL589844 SSH589843:SSH589844 TCD589843:TCD589844 TLZ589843:TLZ589844 TVV589843:TVV589844 UFR589843:UFR589844 UPN589843:UPN589844 UZJ589843:UZJ589844 VJF589843:VJF589844 VTB589843:VTB589844 WCX589843:WCX589844 WMT589843:WMT589844 WWP589843:WWP589844 AH655379:AH655380 KD655379:KD655380 TZ655379:TZ655380 ADV655379:ADV655380 ANR655379:ANR655380 AXN655379:AXN655380 BHJ655379:BHJ655380 BRF655379:BRF655380 CBB655379:CBB655380 CKX655379:CKX655380 CUT655379:CUT655380 DEP655379:DEP655380 DOL655379:DOL655380 DYH655379:DYH655380 EID655379:EID655380 ERZ655379:ERZ655380 FBV655379:FBV655380 FLR655379:FLR655380 FVN655379:FVN655380 GFJ655379:GFJ655380 GPF655379:GPF655380 GZB655379:GZB655380 HIX655379:HIX655380 HST655379:HST655380 ICP655379:ICP655380 IML655379:IML655380 IWH655379:IWH655380 JGD655379:JGD655380 JPZ655379:JPZ655380 JZV655379:JZV655380 KJR655379:KJR655380 KTN655379:KTN655380 LDJ655379:LDJ655380 LNF655379:LNF655380 LXB655379:LXB655380 MGX655379:MGX655380 MQT655379:MQT655380 NAP655379:NAP655380 NKL655379:NKL655380 NUH655379:NUH655380 OED655379:OED655380 ONZ655379:ONZ655380 OXV655379:OXV655380 PHR655379:PHR655380 PRN655379:PRN655380 QBJ655379:QBJ655380 QLF655379:QLF655380 QVB655379:QVB655380 REX655379:REX655380 ROT655379:ROT655380 RYP655379:RYP655380 SIL655379:SIL655380 SSH655379:SSH655380 TCD655379:TCD655380 TLZ655379:TLZ655380 TVV655379:TVV655380 UFR655379:UFR655380 UPN655379:UPN655380 UZJ655379:UZJ655380 VJF655379:VJF655380 VTB655379:VTB655380 WCX655379:WCX655380 WMT655379:WMT655380 WWP655379:WWP655380 AH720915:AH720916 KD720915:KD720916 TZ720915:TZ720916 ADV720915:ADV720916 ANR720915:ANR720916 AXN720915:AXN720916 BHJ720915:BHJ720916 BRF720915:BRF720916 CBB720915:CBB720916 CKX720915:CKX720916 CUT720915:CUT720916 DEP720915:DEP720916 DOL720915:DOL720916 DYH720915:DYH720916 EID720915:EID720916 ERZ720915:ERZ720916 FBV720915:FBV720916 FLR720915:FLR720916 FVN720915:FVN720916 GFJ720915:GFJ720916 GPF720915:GPF720916 GZB720915:GZB720916 HIX720915:HIX720916 HST720915:HST720916 ICP720915:ICP720916 IML720915:IML720916 IWH720915:IWH720916 JGD720915:JGD720916 JPZ720915:JPZ720916 JZV720915:JZV720916 KJR720915:KJR720916 KTN720915:KTN720916 LDJ720915:LDJ720916 LNF720915:LNF720916 LXB720915:LXB720916 MGX720915:MGX720916 MQT720915:MQT720916 NAP720915:NAP720916 NKL720915:NKL720916 NUH720915:NUH720916 OED720915:OED720916 ONZ720915:ONZ720916 OXV720915:OXV720916 PHR720915:PHR720916 PRN720915:PRN720916 QBJ720915:QBJ720916 QLF720915:QLF720916 QVB720915:QVB720916 REX720915:REX720916 ROT720915:ROT720916 RYP720915:RYP720916 SIL720915:SIL720916 SSH720915:SSH720916 TCD720915:TCD720916 TLZ720915:TLZ720916 TVV720915:TVV720916 UFR720915:UFR720916 UPN720915:UPN720916 UZJ720915:UZJ720916 VJF720915:VJF720916 VTB720915:VTB720916 WCX720915:WCX720916 WMT720915:WMT720916 WWP720915:WWP720916 AH786451:AH786452 KD786451:KD786452 TZ786451:TZ786452 ADV786451:ADV786452 ANR786451:ANR786452 AXN786451:AXN786452 BHJ786451:BHJ786452 BRF786451:BRF786452 CBB786451:CBB786452 CKX786451:CKX786452 CUT786451:CUT786452 DEP786451:DEP786452 DOL786451:DOL786452 DYH786451:DYH786452 EID786451:EID786452 ERZ786451:ERZ786452 FBV786451:FBV786452 FLR786451:FLR786452 FVN786451:FVN786452 GFJ786451:GFJ786452 GPF786451:GPF786452 GZB786451:GZB786452 HIX786451:HIX786452 HST786451:HST786452 ICP786451:ICP786452 IML786451:IML786452 IWH786451:IWH786452 JGD786451:JGD786452 JPZ786451:JPZ786452 JZV786451:JZV786452 KJR786451:KJR786452 KTN786451:KTN786452 LDJ786451:LDJ786452 LNF786451:LNF786452 LXB786451:LXB786452 MGX786451:MGX786452 MQT786451:MQT786452 NAP786451:NAP786452 NKL786451:NKL786452 NUH786451:NUH786452 OED786451:OED786452 ONZ786451:ONZ786452 OXV786451:OXV786452 PHR786451:PHR786452 PRN786451:PRN786452 QBJ786451:QBJ786452 QLF786451:QLF786452 QVB786451:QVB786452 REX786451:REX786452 ROT786451:ROT786452 RYP786451:RYP786452 SIL786451:SIL786452 SSH786451:SSH786452 TCD786451:TCD786452 TLZ786451:TLZ786452 TVV786451:TVV786452 UFR786451:UFR786452 UPN786451:UPN786452 UZJ786451:UZJ786452 VJF786451:VJF786452 VTB786451:VTB786452 WCX786451:WCX786452 WMT786451:WMT786452 WWP786451:WWP786452 AH851987:AH851988 KD851987:KD851988 TZ851987:TZ851988 ADV851987:ADV851988 ANR851987:ANR851988 AXN851987:AXN851988 BHJ851987:BHJ851988 BRF851987:BRF851988 CBB851987:CBB851988 CKX851987:CKX851988 CUT851987:CUT851988 DEP851987:DEP851988 DOL851987:DOL851988 DYH851987:DYH851988 EID851987:EID851988 ERZ851987:ERZ851988 FBV851987:FBV851988 FLR851987:FLR851988 FVN851987:FVN851988 GFJ851987:GFJ851988 GPF851987:GPF851988 GZB851987:GZB851988 HIX851987:HIX851988 HST851987:HST851988 ICP851987:ICP851988 IML851987:IML851988 IWH851987:IWH851988 JGD851987:JGD851988 JPZ851987:JPZ851988 JZV851987:JZV851988 KJR851987:KJR851988 KTN851987:KTN851988 LDJ851987:LDJ851988 LNF851987:LNF851988 LXB851987:LXB851988 MGX851987:MGX851988 MQT851987:MQT851988 NAP851987:NAP851988 NKL851987:NKL851988 NUH851987:NUH851988 OED851987:OED851988 ONZ851987:ONZ851988 OXV851987:OXV851988 PHR851987:PHR851988 PRN851987:PRN851988 QBJ851987:QBJ851988 QLF851987:QLF851988 QVB851987:QVB851988 REX851987:REX851988 ROT851987:ROT851988 RYP851987:RYP851988 SIL851987:SIL851988 SSH851987:SSH851988 TCD851987:TCD851988 TLZ851987:TLZ851988 TVV851987:TVV851988 UFR851987:UFR851988 UPN851987:UPN851988 UZJ851987:UZJ851988 VJF851987:VJF851988 VTB851987:VTB851988 WCX851987:WCX851988 WMT851987:WMT851988 WWP851987:WWP851988 AH917523:AH917524 KD917523:KD917524 TZ917523:TZ917524 ADV917523:ADV917524 ANR917523:ANR917524 AXN917523:AXN917524 BHJ917523:BHJ917524 BRF917523:BRF917524 CBB917523:CBB917524 CKX917523:CKX917524 CUT917523:CUT917524 DEP917523:DEP917524 DOL917523:DOL917524 DYH917523:DYH917524 EID917523:EID917524 ERZ917523:ERZ917524 FBV917523:FBV917524 FLR917523:FLR917524 FVN917523:FVN917524 GFJ917523:GFJ917524 GPF917523:GPF917524 GZB917523:GZB917524 HIX917523:HIX917524 HST917523:HST917524 ICP917523:ICP917524 IML917523:IML917524 IWH917523:IWH917524 JGD917523:JGD917524 JPZ917523:JPZ917524 JZV917523:JZV917524 KJR917523:KJR917524 KTN917523:KTN917524 LDJ917523:LDJ917524 LNF917523:LNF917524 LXB917523:LXB917524 MGX917523:MGX917524 MQT917523:MQT917524 NAP917523:NAP917524 NKL917523:NKL917524 NUH917523:NUH917524 OED917523:OED917524 ONZ917523:ONZ917524 OXV917523:OXV917524 PHR917523:PHR917524 PRN917523:PRN917524 QBJ917523:QBJ917524 QLF917523:QLF917524 QVB917523:QVB917524 REX917523:REX917524 ROT917523:ROT917524 RYP917523:RYP917524 SIL917523:SIL917524 SSH917523:SSH917524 TCD917523:TCD917524 TLZ917523:TLZ917524 TVV917523:TVV917524 UFR917523:UFR917524 UPN917523:UPN917524 UZJ917523:UZJ917524 VJF917523:VJF917524 VTB917523:VTB917524 WCX917523:WCX917524 WMT917523:WMT917524 WWP917523:WWP917524 AH983059:AH983060 KD983059:KD983060 TZ983059:TZ983060 ADV983059:ADV983060 ANR983059:ANR983060 AXN983059:AXN983060 BHJ983059:BHJ983060 BRF983059:BRF983060 CBB983059:CBB983060 CKX983059:CKX983060 CUT983059:CUT983060 DEP983059:DEP983060 DOL983059:DOL983060 DYH983059:DYH983060 EID983059:EID983060 ERZ983059:ERZ983060 FBV983059:FBV983060 FLR983059:FLR983060 FVN983059:FVN983060 GFJ983059:GFJ983060 GPF983059:GPF983060 GZB983059:GZB983060 HIX983059:HIX983060 HST983059:HST983060 ICP983059:ICP983060 IML983059:IML983060 IWH983059:IWH983060 JGD983059:JGD983060 JPZ983059:JPZ983060 JZV983059:JZV983060 KJR983059:KJR983060 KTN983059:KTN983060 LDJ983059:LDJ983060 LNF983059:LNF983060 LXB983059:LXB983060 MGX983059:MGX983060 MQT983059:MQT983060 NAP983059:NAP983060 NKL983059:NKL983060 NUH983059:NUH983060 OED983059:OED983060 ONZ983059:ONZ983060 OXV983059:OXV983060 PHR983059:PHR983060 PRN983059:PRN983060 QBJ983059:QBJ983060 QLF983059:QLF983060 QVB983059:QVB983060 REX983059:REX983060 ROT983059:ROT983060 RYP983059:RYP983060 SIL983059:SIL983060 SSH983059:SSH983060 TCD983059:TCD983060 TLZ983059:TLZ983060 TVV983059:TVV983060 UFR983059:UFR983060 UPN983059:UPN983060 UZJ983059:UZJ983060 VJF983059:VJF983060 VTB983059:VTB983060 WCX983059:WCX983060 WMT983059:WMT983060 WWP983059:WWP983060 AJ19:AJ20 KF19:KF20 UB19:UB20 ADX19:ADX20 ANT19:ANT20 AXP19:AXP20 BHL19:BHL20 BRH19:BRH20 CBD19:CBD20 CKZ19:CKZ20 CUV19:CUV20 DER19:DER20 DON19:DON20 DYJ19:DYJ20 EIF19:EIF20 ESB19:ESB20 FBX19:FBX20 FLT19:FLT20 FVP19:FVP20 GFL19:GFL20 GPH19:GPH20 GZD19:GZD20 HIZ19:HIZ20 HSV19:HSV20 ICR19:ICR20 IMN19:IMN20 IWJ19:IWJ20 JGF19:JGF20 JQB19:JQB20 JZX19:JZX20 KJT19:KJT20 KTP19:KTP20 LDL19:LDL20 LNH19:LNH20 LXD19:LXD20 MGZ19:MGZ20 MQV19:MQV20 NAR19:NAR20 NKN19:NKN20 NUJ19:NUJ20 OEF19:OEF20 OOB19:OOB20 OXX19:OXX20 PHT19:PHT20 PRP19:PRP20 QBL19:QBL20 QLH19:QLH20 QVD19:QVD20 REZ19:REZ20 ROV19:ROV20 RYR19:RYR20 SIN19:SIN20 SSJ19:SSJ20 TCF19:TCF20 TMB19:TMB20 TVX19:TVX20 UFT19:UFT20 UPP19:UPP20 UZL19:UZL20 VJH19:VJH20 VTD19:VTD20 WCZ19:WCZ20 WMV19:WMV20 WWR19:WWR20 AJ65555:AJ65556 KF65555:KF65556 UB65555:UB65556 ADX65555:ADX65556 ANT65555:ANT65556 AXP65555:AXP65556 BHL65555:BHL65556 BRH65555:BRH65556 CBD65555:CBD65556 CKZ65555:CKZ65556 CUV65555:CUV65556 DER65555:DER65556 DON65555:DON65556 DYJ65555:DYJ65556 EIF65555:EIF65556 ESB65555:ESB65556 FBX65555:FBX65556 FLT65555:FLT65556 FVP65555:FVP65556 GFL65555:GFL65556 GPH65555:GPH65556 GZD65555:GZD65556 HIZ65555:HIZ65556 HSV65555:HSV65556 ICR65555:ICR65556 IMN65555:IMN65556 IWJ65555:IWJ65556 JGF65555:JGF65556 JQB65555:JQB65556 JZX65555:JZX65556 KJT65555:KJT65556 KTP65555:KTP65556 LDL65555:LDL65556 LNH65555:LNH65556 LXD65555:LXD65556 MGZ65555:MGZ65556 MQV65555:MQV65556 NAR65555:NAR65556 NKN65555:NKN65556 NUJ65555:NUJ65556 OEF65555:OEF65556 OOB65555:OOB65556 OXX65555:OXX65556 PHT65555:PHT65556 PRP65555:PRP65556 QBL65555:QBL65556 QLH65555:QLH65556 QVD65555:QVD65556 REZ65555:REZ65556 ROV65555:ROV65556 RYR65555:RYR65556 SIN65555:SIN65556 SSJ65555:SSJ65556 TCF65555:TCF65556 TMB65555:TMB65556 TVX65555:TVX65556 UFT65555:UFT65556 UPP65555:UPP65556 UZL65555:UZL65556 VJH65555:VJH65556 VTD65555:VTD65556 WCZ65555:WCZ65556 WMV65555:WMV65556 WWR65555:WWR65556 AJ131091:AJ131092 KF131091:KF131092 UB131091:UB131092 ADX131091:ADX131092 ANT131091:ANT131092 AXP131091:AXP131092 BHL131091:BHL131092 BRH131091:BRH131092 CBD131091:CBD131092 CKZ131091:CKZ131092 CUV131091:CUV131092 DER131091:DER131092 DON131091:DON131092 DYJ131091:DYJ131092 EIF131091:EIF131092 ESB131091:ESB131092 FBX131091:FBX131092 FLT131091:FLT131092 FVP131091:FVP131092 GFL131091:GFL131092 GPH131091:GPH131092 GZD131091:GZD131092 HIZ131091:HIZ131092 HSV131091:HSV131092 ICR131091:ICR131092 IMN131091:IMN131092 IWJ131091:IWJ131092 JGF131091:JGF131092 JQB131091:JQB131092 JZX131091:JZX131092 KJT131091:KJT131092 KTP131091:KTP131092 LDL131091:LDL131092 LNH131091:LNH131092 LXD131091:LXD131092 MGZ131091:MGZ131092 MQV131091:MQV131092 NAR131091:NAR131092 NKN131091:NKN131092 NUJ131091:NUJ131092 OEF131091:OEF131092 OOB131091:OOB131092 OXX131091:OXX131092 PHT131091:PHT131092 PRP131091:PRP131092 QBL131091:QBL131092 QLH131091:QLH131092 QVD131091:QVD131092 REZ131091:REZ131092 ROV131091:ROV131092 RYR131091:RYR131092 SIN131091:SIN131092 SSJ131091:SSJ131092 TCF131091:TCF131092 TMB131091:TMB131092 TVX131091:TVX131092 UFT131091:UFT131092 UPP131091:UPP131092 UZL131091:UZL131092 VJH131091:VJH131092 VTD131091:VTD131092 WCZ131091:WCZ131092 WMV131091:WMV131092 WWR131091:WWR131092 AJ196627:AJ196628 KF196627:KF196628 UB196627:UB196628 ADX196627:ADX196628 ANT196627:ANT196628 AXP196627:AXP196628 BHL196627:BHL196628 BRH196627:BRH196628 CBD196627:CBD196628 CKZ196627:CKZ196628 CUV196627:CUV196628 DER196627:DER196628 DON196627:DON196628 DYJ196627:DYJ196628 EIF196627:EIF196628 ESB196627:ESB196628 FBX196627:FBX196628 FLT196627:FLT196628 FVP196627:FVP196628 GFL196627:GFL196628 GPH196627:GPH196628 GZD196627:GZD196628 HIZ196627:HIZ196628 HSV196627:HSV196628 ICR196627:ICR196628 IMN196627:IMN196628 IWJ196627:IWJ196628 JGF196627:JGF196628 JQB196627:JQB196628 JZX196627:JZX196628 KJT196627:KJT196628 KTP196627:KTP196628 LDL196627:LDL196628 LNH196627:LNH196628 LXD196627:LXD196628 MGZ196627:MGZ196628 MQV196627:MQV196628 NAR196627:NAR196628 NKN196627:NKN196628 NUJ196627:NUJ196628 OEF196627:OEF196628 OOB196627:OOB196628 OXX196627:OXX196628 PHT196627:PHT196628 PRP196627:PRP196628 QBL196627:QBL196628 QLH196627:QLH196628 QVD196627:QVD196628 REZ196627:REZ196628 ROV196627:ROV196628 RYR196627:RYR196628 SIN196627:SIN196628 SSJ196627:SSJ196628 TCF196627:TCF196628 TMB196627:TMB196628 TVX196627:TVX196628 UFT196627:UFT196628 UPP196627:UPP196628 UZL196627:UZL196628 VJH196627:VJH196628 VTD196627:VTD196628 WCZ196627:WCZ196628 WMV196627:WMV196628 WWR196627:WWR196628 AJ262163:AJ262164 KF262163:KF262164 UB262163:UB262164 ADX262163:ADX262164 ANT262163:ANT262164 AXP262163:AXP262164 BHL262163:BHL262164 BRH262163:BRH262164 CBD262163:CBD262164 CKZ262163:CKZ262164 CUV262163:CUV262164 DER262163:DER262164 DON262163:DON262164 DYJ262163:DYJ262164 EIF262163:EIF262164 ESB262163:ESB262164 FBX262163:FBX262164 FLT262163:FLT262164 FVP262163:FVP262164 GFL262163:GFL262164 GPH262163:GPH262164 GZD262163:GZD262164 HIZ262163:HIZ262164 HSV262163:HSV262164 ICR262163:ICR262164 IMN262163:IMN262164 IWJ262163:IWJ262164 JGF262163:JGF262164 JQB262163:JQB262164 JZX262163:JZX262164 KJT262163:KJT262164 KTP262163:KTP262164 LDL262163:LDL262164 LNH262163:LNH262164 LXD262163:LXD262164 MGZ262163:MGZ262164 MQV262163:MQV262164 NAR262163:NAR262164 NKN262163:NKN262164 NUJ262163:NUJ262164 OEF262163:OEF262164 OOB262163:OOB262164 OXX262163:OXX262164 PHT262163:PHT262164 PRP262163:PRP262164 QBL262163:QBL262164 QLH262163:QLH262164 QVD262163:QVD262164 REZ262163:REZ262164 ROV262163:ROV262164 RYR262163:RYR262164 SIN262163:SIN262164 SSJ262163:SSJ262164 TCF262163:TCF262164 TMB262163:TMB262164 TVX262163:TVX262164 UFT262163:UFT262164 UPP262163:UPP262164 UZL262163:UZL262164 VJH262163:VJH262164 VTD262163:VTD262164 WCZ262163:WCZ262164 WMV262163:WMV262164 WWR262163:WWR262164 AJ327699:AJ327700 KF327699:KF327700 UB327699:UB327700 ADX327699:ADX327700 ANT327699:ANT327700 AXP327699:AXP327700 BHL327699:BHL327700 BRH327699:BRH327700 CBD327699:CBD327700 CKZ327699:CKZ327700 CUV327699:CUV327700 DER327699:DER327700 DON327699:DON327700 DYJ327699:DYJ327700 EIF327699:EIF327700 ESB327699:ESB327700 FBX327699:FBX327700 FLT327699:FLT327700 FVP327699:FVP327700 GFL327699:GFL327700 GPH327699:GPH327700 GZD327699:GZD327700 HIZ327699:HIZ327700 HSV327699:HSV327700 ICR327699:ICR327700 IMN327699:IMN327700 IWJ327699:IWJ327700 JGF327699:JGF327700 JQB327699:JQB327700 JZX327699:JZX327700 KJT327699:KJT327700 KTP327699:KTP327700 LDL327699:LDL327700 LNH327699:LNH327700 LXD327699:LXD327700 MGZ327699:MGZ327700 MQV327699:MQV327700 NAR327699:NAR327700 NKN327699:NKN327700 NUJ327699:NUJ327700 OEF327699:OEF327700 OOB327699:OOB327700 OXX327699:OXX327700 PHT327699:PHT327700 PRP327699:PRP327700 QBL327699:QBL327700 QLH327699:QLH327700 QVD327699:QVD327700 REZ327699:REZ327700 ROV327699:ROV327700 RYR327699:RYR327700 SIN327699:SIN327700 SSJ327699:SSJ327700 TCF327699:TCF327700 TMB327699:TMB327700 TVX327699:TVX327700 UFT327699:UFT327700 UPP327699:UPP327700 UZL327699:UZL327700 VJH327699:VJH327700 VTD327699:VTD327700 WCZ327699:WCZ327700 WMV327699:WMV327700 WWR327699:WWR327700 AJ393235:AJ393236 KF393235:KF393236 UB393235:UB393236 ADX393235:ADX393236 ANT393235:ANT393236 AXP393235:AXP393236 BHL393235:BHL393236 BRH393235:BRH393236 CBD393235:CBD393236 CKZ393235:CKZ393236 CUV393235:CUV393236 DER393235:DER393236 DON393235:DON393236 DYJ393235:DYJ393236 EIF393235:EIF393236 ESB393235:ESB393236 FBX393235:FBX393236 FLT393235:FLT393236 FVP393235:FVP393236 GFL393235:GFL393236 GPH393235:GPH393236 GZD393235:GZD393236 HIZ393235:HIZ393236 HSV393235:HSV393236 ICR393235:ICR393236 IMN393235:IMN393236 IWJ393235:IWJ393236 JGF393235:JGF393236 JQB393235:JQB393236 JZX393235:JZX393236 KJT393235:KJT393236 KTP393235:KTP393236 LDL393235:LDL393236 LNH393235:LNH393236 LXD393235:LXD393236 MGZ393235:MGZ393236 MQV393235:MQV393236 NAR393235:NAR393236 NKN393235:NKN393236 NUJ393235:NUJ393236 OEF393235:OEF393236 OOB393235:OOB393236 OXX393235:OXX393236 PHT393235:PHT393236 PRP393235:PRP393236 QBL393235:QBL393236 QLH393235:QLH393236 QVD393235:QVD393236 REZ393235:REZ393236 ROV393235:ROV393236 RYR393235:RYR393236 SIN393235:SIN393236 SSJ393235:SSJ393236 TCF393235:TCF393236 TMB393235:TMB393236 TVX393235:TVX393236 UFT393235:UFT393236 UPP393235:UPP393236 UZL393235:UZL393236 VJH393235:VJH393236 VTD393235:VTD393236 WCZ393235:WCZ393236 WMV393235:WMV393236 WWR393235:WWR393236 AJ458771:AJ458772 KF458771:KF458772 UB458771:UB458772 ADX458771:ADX458772 ANT458771:ANT458772 AXP458771:AXP458772 BHL458771:BHL458772 BRH458771:BRH458772 CBD458771:CBD458772 CKZ458771:CKZ458772 CUV458771:CUV458772 DER458771:DER458772 DON458771:DON458772 DYJ458771:DYJ458772 EIF458771:EIF458772 ESB458771:ESB458772 FBX458771:FBX458772 FLT458771:FLT458772 FVP458771:FVP458772 GFL458771:GFL458772 GPH458771:GPH458772 GZD458771:GZD458772 HIZ458771:HIZ458772 HSV458771:HSV458772 ICR458771:ICR458772 IMN458771:IMN458772 IWJ458771:IWJ458772 JGF458771:JGF458772 JQB458771:JQB458772 JZX458771:JZX458772 KJT458771:KJT458772 KTP458771:KTP458772 LDL458771:LDL458772 LNH458771:LNH458772 LXD458771:LXD458772 MGZ458771:MGZ458772 MQV458771:MQV458772 NAR458771:NAR458772 NKN458771:NKN458772 NUJ458771:NUJ458772 OEF458771:OEF458772 OOB458771:OOB458772 OXX458771:OXX458772 PHT458771:PHT458772 PRP458771:PRP458772 QBL458771:QBL458772 QLH458771:QLH458772 QVD458771:QVD458772 REZ458771:REZ458772 ROV458771:ROV458772 RYR458771:RYR458772 SIN458771:SIN458772 SSJ458771:SSJ458772 TCF458771:TCF458772 TMB458771:TMB458772 TVX458771:TVX458772 UFT458771:UFT458772 UPP458771:UPP458772 UZL458771:UZL458772 VJH458771:VJH458772 VTD458771:VTD458772 WCZ458771:WCZ458772 WMV458771:WMV458772 WWR458771:WWR458772 AJ524307:AJ524308 KF524307:KF524308 UB524307:UB524308 ADX524307:ADX524308 ANT524307:ANT524308 AXP524307:AXP524308 BHL524307:BHL524308 BRH524307:BRH524308 CBD524307:CBD524308 CKZ524307:CKZ524308 CUV524307:CUV524308 DER524307:DER524308 DON524307:DON524308 DYJ524307:DYJ524308 EIF524307:EIF524308 ESB524307:ESB524308 FBX524307:FBX524308 FLT524307:FLT524308 FVP524307:FVP524308 GFL524307:GFL524308 GPH524307:GPH524308 GZD524307:GZD524308 HIZ524307:HIZ524308 HSV524307:HSV524308 ICR524307:ICR524308 IMN524307:IMN524308 IWJ524307:IWJ524308 JGF524307:JGF524308 JQB524307:JQB524308 JZX524307:JZX524308 KJT524307:KJT524308 KTP524307:KTP524308 LDL524307:LDL524308 LNH524307:LNH524308 LXD524307:LXD524308 MGZ524307:MGZ524308 MQV524307:MQV524308 NAR524307:NAR524308 NKN524307:NKN524308 NUJ524307:NUJ524308 OEF524307:OEF524308 OOB524307:OOB524308 OXX524307:OXX524308 PHT524307:PHT524308 PRP524307:PRP524308 QBL524307:QBL524308 QLH524307:QLH524308 QVD524307:QVD524308 REZ524307:REZ524308 ROV524307:ROV524308 RYR524307:RYR524308 SIN524307:SIN524308 SSJ524307:SSJ524308 TCF524307:TCF524308 TMB524307:TMB524308 TVX524307:TVX524308 UFT524307:UFT524308 UPP524307:UPP524308 UZL524307:UZL524308 VJH524307:VJH524308 VTD524307:VTD524308 WCZ524307:WCZ524308 WMV524307:WMV524308 WWR524307:WWR524308 AJ589843:AJ589844 KF589843:KF589844 UB589843:UB589844 ADX589843:ADX589844 ANT589843:ANT589844 AXP589843:AXP589844 BHL589843:BHL589844 BRH589843:BRH589844 CBD589843:CBD589844 CKZ589843:CKZ589844 CUV589843:CUV589844 DER589843:DER589844 DON589843:DON589844 DYJ589843:DYJ589844 EIF589843:EIF589844 ESB589843:ESB589844 FBX589843:FBX589844 FLT589843:FLT589844 FVP589843:FVP589844 GFL589843:GFL589844 GPH589843:GPH589844 GZD589843:GZD589844 HIZ589843:HIZ589844 HSV589843:HSV589844 ICR589843:ICR589844 IMN589843:IMN589844 IWJ589843:IWJ589844 JGF589843:JGF589844 JQB589843:JQB589844 JZX589843:JZX589844 KJT589843:KJT589844 KTP589843:KTP589844 LDL589843:LDL589844 LNH589843:LNH589844 LXD589843:LXD589844 MGZ589843:MGZ589844 MQV589843:MQV589844 NAR589843:NAR589844 NKN589843:NKN589844 NUJ589843:NUJ589844 OEF589843:OEF589844 OOB589843:OOB589844 OXX589843:OXX589844 PHT589843:PHT589844 PRP589843:PRP589844 QBL589843:QBL589844 QLH589843:QLH589844 QVD589843:QVD589844 REZ589843:REZ589844 ROV589843:ROV589844 RYR589843:RYR589844 SIN589843:SIN589844 SSJ589843:SSJ589844 TCF589843:TCF589844 TMB589843:TMB589844 TVX589843:TVX589844 UFT589843:UFT589844 UPP589843:UPP589844 UZL589843:UZL589844 VJH589843:VJH589844 VTD589843:VTD589844 WCZ589843:WCZ589844 WMV589843:WMV589844 WWR589843:WWR589844 AJ655379:AJ655380 KF655379:KF655380 UB655379:UB655380 ADX655379:ADX655380 ANT655379:ANT655380 AXP655379:AXP655380 BHL655379:BHL655380 BRH655379:BRH655380 CBD655379:CBD655380 CKZ655379:CKZ655380 CUV655379:CUV655380 DER655379:DER655380 DON655379:DON655380 DYJ655379:DYJ655380 EIF655379:EIF655380 ESB655379:ESB655380 FBX655379:FBX655380 FLT655379:FLT655380 FVP655379:FVP655380 GFL655379:GFL655380 GPH655379:GPH655380 GZD655379:GZD655380 HIZ655379:HIZ655380 HSV655379:HSV655380 ICR655379:ICR655380 IMN655379:IMN655380 IWJ655379:IWJ655380 JGF655379:JGF655380 JQB655379:JQB655380 JZX655379:JZX655380 KJT655379:KJT655380 KTP655379:KTP655380 LDL655379:LDL655380 LNH655379:LNH655380 LXD655379:LXD655380 MGZ655379:MGZ655380 MQV655379:MQV655380 NAR655379:NAR655380 NKN655379:NKN655380 NUJ655379:NUJ655380 OEF655379:OEF655380 OOB655379:OOB655380 OXX655379:OXX655380 PHT655379:PHT655380 PRP655379:PRP655380 QBL655379:QBL655380 QLH655379:QLH655380 QVD655379:QVD655380 REZ655379:REZ655380 ROV655379:ROV655380 RYR655379:RYR655380 SIN655379:SIN655380 SSJ655379:SSJ655380 TCF655379:TCF655380 TMB655379:TMB655380 TVX655379:TVX655380 UFT655379:UFT655380 UPP655379:UPP655380 UZL655379:UZL655380 VJH655379:VJH655380 VTD655379:VTD655380 WCZ655379:WCZ655380 WMV655379:WMV655380 WWR655379:WWR655380 AJ720915:AJ720916 KF720915:KF720916 UB720915:UB720916 ADX720915:ADX720916 ANT720915:ANT720916 AXP720915:AXP720916 BHL720915:BHL720916 BRH720915:BRH720916 CBD720915:CBD720916 CKZ720915:CKZ720916 CUV720915:CUV720916 DER720915:DER720916 DON720915:DON720916 DYJ720915:DYJ720916 EIF720915:EIF720916 ESB720915:ESB720916 FBX720915:FBX720916 FLT720915:FLT720916 FVP720915:FVP720916 GFL720915:GFL720916 GPH720915:GPH720916 GZD720915:GZD720916 HIZ720915:HIZ720916 HSV720915:HSV720916 ICR720915:ICR720916 IMN720915:IMN720916 IWJ720915:IWJ720916 JGF720915:JGF720916 JQB720915:JQB720916 JZX720915:JZX720916 KJT720915:KJT720916 KTP720915:KTP720916 LDL720915:LDL720916 LNH720915:LNH720916 LXD720915:LXD720916 MGZ720915:MGZ720916 MQV720915:MQV720916 NAR720915:NAR720916 NKN720915:NKN720916 NUJ720915:NUJ720916 OEF720915:OEF720916 OOB720915:OOB720916 OXX720915:OXX720916 PHT720915:PHT720916 PRP720915:PRP720916 QBL720915:QBL720916 QLH720915:QLH720916 QVD720915:QVD720916 REZ720915:REZ720916 ROV720915:ROV720916 RYR720915:RYR720916 SIN720915:SIN720916 SSJ720915:SSJ720916 TCF720915:TCF720916 TMB720915:TMB720916 TVX720915:TVX720916 UFT720915:UFT720916 UPP720915:UPP720916 UZL720915:UZL720916 VJH720915:VJH720916 VTD720915:VTD720916 WCZ720915:WCZ720916 WMV720915:WMV720916 WWR720915:WWR720916 AJ786451:AJ786452 KF786451:KF786452 UB786451:UB786452 ADX786451:ADX786452 ANT786451:ANT786452 AXP786451:AXP786452 BHL786451:BHL786452 BRH786451:BRH786452 CBD786451:CBD786452 CKZ786451:CKZ786452 CUV786451:CUV786452 DER786451:DER786452 DON786451:DON786452 DYJ786451:DYJ786452 EIF786451:EIF786452 ESB786451:ESB786452 FBX786451:FBX786452 FLT786451:FLT786452 FVP786451:FVP786452 GFL786451:GFL786452 GPH786451:GPH786452 GZD786451:GZD786452 HIZ786451:HIZ786452 HSV786451:HSV786452 ICR786451:ICR786452 IMN786451:IMN786452 IWJ786451:IWJ786452 JGF786451:JGF786452 JQB786451:JQB786452 JZX786451:JZX786452 KJT786451:KJT786452 KTP786451:KTP786452 LDL786451:LDL786452 LNH786451:LNH786452 LXD786451:LXD786452 MGZ786451:MGZ786452 MQV786451:MQV786452 NAR786451:NAR786452 NKN786451:NKN786452 NUJ786451:NUJ786452 OEF786451:OEF786452 OOB786451:OOB786452 OXX786451:OXX786452 PHT786451:PHT786452 PRP786451:PRP786452 QBL786451:QBL786452 QLH786451:QLH786452 QVD786451:QVD786452 REZ786451:REZ786452 ROV786451:ROV786452 RYR786451:RYR786452 SIN786451:SIN786452 SSJ786451:SSJ786452 TCF786451:TCF786452 TMB786451:TMB786452 TVX786451:TVX786452 UFT786451:UFT786452 UPP786451:UPP786452 UZL786451:UZL786452 VJH786451:VJH786452 VTD786451:VTD786452 WCZ786451:WCZ786452 WMV786451:WMV786452 WWR786451:WWR786452 AJ851987:AJ851988 KF851987:KF851988 UB851987:UB851988 ADX851987:ADX851988 ANT851987:ANT851988 AXP851987:AXP851988 BHL851987:BHL851988 BRH851987:BRH851988 CBD851987:CBD851988 CKZ851987:CKZ851988 CUV851987:CUV851988 DER851987:DER851988 DON851987:DON851988 DYJ851987:DYJ851988 EIF851987:EIF851988 ESB851987:ESB851988 FBX851987:FBX851988 FLT851987:FLT851988 FVP851987:FVP851988 GFL851987:GFL851988 GPH851987:GPH851988 GZD851987:GZD851988 HIZ851987:HIZ851988 HSV851987:HSV851988 ICR851987:ICR851988 IMN851987:IMN851988 IWJ851987:IWJ851988 JGF851987:JGF851988 JQB851987:JQB851988 JZX851987:JZX851988 KJT851987:KJT851988 KTP851987:KTP851988 LDL851987:LDL851988 LNH851987:LNH851988 LXD851987:LXD851988 MGZ851987:MGZ851988 MQV851987:MQV851988 NAR851987:NAR851988 NKN851987:NKN851988 NUJ851987:NUJ851988 OEF851987:OEF851988 OOB851987:OOB851988 OXX851987:OXX851988 PHT851987:PHT851988 PRP851987:PRP851988 QBL851987:QBL851988 QLH851987:QLH851988 QVD851987:QVD851988 REZ851987:REZ851988 ROV851987:ROV851988 RYR851987:RYR851988 SIN851987:SIN851988 SSJ851987:SSJ851988 TCF851987:TCF851988 TMB851987:TMB851988 TVX851987:TVX851988 UFT851987:UFT851988 UPP851987:UPP851988 UZL851987:UZL851988 VJH851987:VJH851988 VTD851987:VTD851988 WCZ851987:WCZ851988 WMV851987:WMV851988 WWR851987:WWR851988 AJ917523:AJ917524 KF917523:KF917524 UB917523:UB917524 ADX917523:ADX917524 ANT917523:ANT917524 AXP917523:AXP917524 BHL917523:BHL917524 BRH917523:BRH917524 CBD917523:CBD917524 CKZ917523:CKZ917524 CUV917523:CUV917524 DER917523:DER917524 DON917523:DON917524 DYJ917523:DYJ917524 EIF917523:EIF917524 ESB917523:ESB917524 FBX917523:FBX917524 FLT917523:FLT917524 FVP917523:FVP917524 GFL917523:GFL917524 GPH917523:GPH917524 GZD917523:GZD917524 HIZ917523:HIZ917524 HSV917523:HSV917524 ICR917523:ICR917524 IMN917523:IMN917524 IWJ917523:IWJ917524 JGF917523:JGF917524 JQB917523:JQB917524 JZX917523:JZX917524 KJT917523:KJT917524 KTP917523:KTP917524 LDL917523:LDL917524 LNH917523:LNH917524 LXD917523:LXD917524 MGZ917523:MGZ917524 MQV917523:MQV917524 NAR917523:NAR917524 NKN917523:NKN917524 NUJ917523:NUJ917524 OEF917523:OEF917524 OOB917523:OOB917524 OXX917523:OXX917524 PHT917523:PHT917524 PRP917523:PRP917524 QBL917523:QBL917524 QLH917523:QLH917524 QVD917523:QVD917524 REZ917523:REZ917524 ROV917523:ROV917524 RYR917523:RYR917524 SIN917523:SIN917524 SSJ917523:SSJ917524 TCF917523:TCF917524 TMB917523:TMB917524 TVX917523:TVX917524 UFT917523:UFT917524 UPP917523:UPP917524 UZL917523:UZL917524 VJH917523:VJH917524 VTD917523:VTD917524 WCZ917523:WCZ917524 WMV917523:WMV917524 WWR917523:WWR917524 AJ983059:AJ983060 KF983059:KF983060 UB983059:UB983060 ADX983059:ADX983060 ANT983059:ANT983060 AXP983059:AXP983060 BHL983059:BHL983060 BRH983059:BRH983060 CBD983059:CBD983060 CKZ983059:CKZ983060 CUV983059:CUV983060 DER983059:DER983060 DON983059:DON983060 DYJ983059:DYJ983060 EIF983059:EIF983060 ESB983059:ESB983060 FBX983059:FBX983060 FLT983059:FLT983060 FVP983059:FVP983060 GFL983059:GFL983060 GPH983059:GPH983060 GZD983059:GZD983060 HIZ983059:HIZ983060 HSV983059:HSV983060 ICR983059:ICR983060 IMN983059:IMN983060 IWJ983059:IWJ983060 JGF983059:JGF983060 JQB983059:JQB983060 JZX983059:JZX983060 KJT983059:KJT983060 KTP983059:KTP983060 LDL983059:LDL983060 LNH983059:LNH983060 LXD983059:LXD983060 MGZ983059:MGZ983060 MQV983059:MQV983060 NAR983059:NAR983060 NKN983059:NKN983060 NUJ983059:NUJ983060 OEF983059:OEF983060 OOB983059:OOB983060 OXX983059:OXX983060 PHT983059:PHT983060 PRP983059:PRP983060 QBL983059:QBL983060 QLH983059:QLH983060 QVD983059:QVD983060 REZ983059:REZ983060 ROV983059:ROV983060 RYR983059:RYR983060 SIN983059:SIN983060 SSJ983059:SSJ983060 TCF983059:TCF983060 TMB983059:TMB983060 TVX983059:TVX983060 UFT983059:UFT983060 UPP983059:UPP983060 UZL983059:UZL983060 VJH983059:VJH983060 VTD983059:VTD983060 WCZ983059:WCZ983060 WMV983059:WMV983060 WWR983059:WWR983060 AI65545:AI65629 KE65545:KE65629 UA65545:UA65629 ADW65545:ADW65629 ANS65545:ANS65629 AXO65545:AXO65629 BHK65545:BHK65629 BRG65545:BRG65629 CBC65545:CBC65629 CKY65545:CKY65629 CUU65545:CUU65629 DEQ65545:DEQ65629 DOM65545:DOM65629 DYI65545:DYI65629 EIE65545:EIE65629 ESA65545:ESA65629 FBW65545:FBW65629 FLS65545:FLS65629 FVO65545:FVO65629 GFK65545:GFK65629 GPG65545:GPG65629 GZC65545:GZC65629 HIY65545:HIY65629 HSU65545:HSU65629 ICQ65545:ICQ65629 IMM65545:IMM65629 IWI65545:IWI65629 JGE65545:JGE65629 JQA65545:JQA65629 JZW65545:JZW65629 KJS65545:KJS65629 KTO65545:KTO65629 LDK65545:LDK65629 LNG65545:LNG65629 LXC65545:LXC65629 MGY65545:MGY65629 MQU65545:MQU65629 NAQ65545:NAQ65629 NKM65545:NKM65629 NUI65545:NUI65629 OEE65545:OEE65629 OOA65545:OOA65629 OXW65545:OXW65629 PHS65545:PHS65629 PRO65545:PRO65629 QBK65545:QBK65629 QLG65545:QLG65629 QVC65545:QVC65629 REY65545:REY65629 ROU65545:ROU65629 RYQ65545:RYQ65629 SIM65545:SIM65629 SSI65545:SSI65629 TCE65545:TCE65629 TMA65545:TMA65629 TVW65545:TVW65629 UFS65545:UFS65629 UPO65545:UPO65629 UZK65545:UZK65629 VJG65545:VJG65629 VTC65545:VTC65629 WCY65545:WCY65629 WMU65545:WMU65629 WWQ65545:WWQ65629 AI131081:AI131165 KE131081:KE131165 UA131081:UA131165 ADW131081:ADW131165 ANS131081:ANS131165 AXO131081:AXO131165 BHK131081:BHK131165 BRG131081:BRG131165 CBC131081:CBC131165 CKY131081:CKY131165 CUU131081:CUU131165 DEQ131081:DEQ131165 DOM131081:DOM131165 DYI131081:DYI131165 EIE131081:EIE131165 ESA131081:ESA131165 FBW131081:FBW131165 FLS131081:FLS131165 FVO131081:FVO131165 GFK131081:GFK131165 GPG131081:GPG131165 GZC131081:GZC131165 HIY131081:HIY131165 HSU131081:HSU131165 ICQ131081:ICQ131165 IMM131081:IMM131165 IWI131081:IWI131165 JGE131081:JGE131165 JQA131081:JQA131165 JZW131081:JZW131165 KJS131081:KJS131165 KTO131081:KTO131165 LDK131081:LDK131165 LNG131081:LNG131165 LXC131081:LXC131165 MGY131081:MGY131165 MQU131081:MQU131165 NAQ131081:NAQ131165 NKM131081:NKM131165 NUI131081:NUI131165 OEE131081:OEE131165 OOA131081:OOA131165 OXW131081:OXW131165 PHS131081:PHS131165 PRO131081:PRO131165 QBK131081:QBK131165 QLG131081:QLG131165 QVC131081:QVC131165 REY131081:REY131165 ROU131081:ROU131165 RYQ131081:RYQ131165 SIM131081:SIM131165 SSI131081:SSI131165 TCE131081:TCE131165 TMA131081:TMA131165 TVW131081:TVW131165 UFS131081:UFS131165 UPO131081:UPO131165 UZK131081:UZK131165 VJG131081:VJG131165 VTC131081:VTC131165 WCY131081:WCY131165 WMU131081:WMU131165 WWQ131081:WWQ131165 AI196617:AI196701 KE196617:KE196701 UA196617:UA196701 ADW196617:ADW196701 ANS196617:ANS196701 AXO196617:AXO196701 BHK196617:BHK196701 BRG196617:BRG196701 CBC196617:CBC196701 CKY196617:CKY196701 CUU196617:CUU196701 DEQ196617:DEQ196701 DOM196617:DOM196701 DYI196617:DYI196701 EIE196617:EIE196701 ESA196617:ESA196701 FBW196617:FBW196701 FLS196617:FLS196701 FVO196617:FVO196701 GFK196617:GFK196701 GPG196617:GPG196701 GZC196617:GZC196701 HIY196617:HIY196701 HSU196617:HSU196701 ICQ196617:ICQ196701 IMM196617:IMM196701 IWI196617:IWI196701 JGE196617:JGE196701 JQA196617:JQA196701 JZW196617:JZW196701 KJS196617:KJS196701 KTO196617:KTO196701 LDK196617:LDK196701 LNG196617:LNG196701 LXC196617:LXC196701 MGY196617:MGY196701 MQU196617:MQU196701 NAQ196617:NAQ196701 NKM196617:NKM196701 NUI196617:NUI196701 OEE196617:OEE196701 OOA196617:OOA196701 OXW196617:OXW196701 PHS196617:PHS196701 PRO196617:PRO196701 QBK196617:QBK196701 QLG196617:QLG196701 QVC196617:QVC196701 REY196617:REY196701 ROU196617:ROU196701 RYQ196617:RYQ196701 SIM196617:SIM196701 SSI196617:SSI196701 TCE196617:TCE196701 TMA196617:TMA196701 TVW196617:TVW196701 UFS196617:UFS196701 UPO196617:UPO196701 UZK196617:UZK196701 VJG196617:VJG196701 VTC196617:VTC196701 WCY196617:WCY196701 WMU196617:WMU196701 WWQ196617:WWQ196701 AI262153:AI262237 KE262153:KE262237 UA262153:UA262237 ADW262153:ADW262237 ANS262153:ANS262237 AXO262153:AXO262237 BHK262153:BHK262237 BRG262153:BRG262237 CBC262153:CBC262237 CKY262153:CKY262237 CUU262153:CUU262237 DEQ262153:DEQ262237 DOM262153:DOM262237 DYI262153:DYI262237 EIE262153:EIE262237 ESA262153:ESA262237 FBW262153:FBW262237 FLS262153:FLS262237 FVO262153:FVO262237 GFK262153:GFK262237 GPG262153:GPG262237 GZC262153:GZC262237 HIY262153:HIY262237 HSU262153:HSU262237 ICQ262153:ICQ262237 IMM262153:IMM262237 IWI262153:IWI262237 JGE262153:JGE262237 JQA262153:JQA262237 JZW262153:JZW262237 KJS262153:KJS262237 KTO262153:KTO262237 LDK262153:LDK262237 LNG262153:LNG262237 LXC262153:LXC262237 MGY262153:MGY262237 MQU262153:MQU262237 NAQ262153:NAQ262237 NKM262153:NKM262237 NUI262153:NUI262237 OEE262153:OEE262237 OOA262153:OOA262237 OXW262153:OXW262237 PHS262153:PHS262237 PRO262153:PRO262237 QBK262153:QBK262237 QLG262153:QLG262237 QVC262153:QVC262237 REY262153:REY262237 ROU262153:ROU262237 RYQ262153:RYQ262237 SIM262153:SIM262237 SSI262153:SSI262237 TCE262153:TCE262237 TMA262153:TMA262237 TVW262153:TVW262237 UFS262153:UFS262237 UPO262153:UPO262237 UZK262153:UZK262237 VJG262153:VJG262237 VTC262153:VTC262237 WCY262153:WCY262237 WMU262153:WMU262237 WWQ262153:WWQ262237 AI327689:AI327773 KE327689:KE327773 UA327689:UA327773 ADW327689:ADW327773 ANS327689:ANS327773 AXO327689:AXO327773 BHK327689:BHK327773 BRG327689:BRG327773 CBC327689:CBC327773 CKY327689:CKY327773 CUU327689:CUU327773 DEQ327689:DEQ327773 DOM327689:DOM327773 DYI327689:DYI327773 EIE327689:EIE327773 ESA327689:ESA327773 FBW327689:FBW327773 FLS327689:FLS327773 FVO327689:FVO327773 GFK327689:GFK327773 GPG327689:GPG327773 GZC327689:GZC327773 HIY327689:HIY327773 HSU327689:HSU327773 ICQ327689:ICQ327773 IMM327689:IMM327773 IWI327689:IWI327773 JGE327689:JGE327773 JQA327689:JQA327773 JZW327689:JZW327773 KJS327689:KJS327773 KTO327689:KTO327773 LDK327689:LDK327773 LNG327689:LNG327773 LXC327689:LXC327773 MGY327689:MGY327773 MQU327689:MQU327773 NAQ327689:NAQ327773 NKM327689:NKM327773 NUI327689:NUI327773 OEE327689:OEE327773 OOA327689:OOA327773 OXW327689:OXW327773 PHS327689:PHS327773 PRO327689:PRO327773 QBK327689:QBK327773 QLG327689:QLG327773 QVC327689:QVC327773 REY327689:REY327773 ROU327689:ROU327773 RYQ327689:RYQ327773 SIM327689:SIM327773 SSI327689:SSI327773 TCE327689:TCE327773 TMA327689:TMA327773 TVW327689:TVW327773 UFS327689:UFS327773 UPO327689:UPO327773 UZK327689:UZK327773 VJG327689:VJG327773 VTC327689:VTC327773 WCY327689:WCY327773 WMU327689:WMU327773 WWQ327689:WWQ327773 AI393225:AI393309 KE393225:KE393309 UA393225:UA393309 ADW393225:ADW393309 ANS393225:ANS393309 AXO393225:AXO393309 BHK393225:BHK393309 BRG393225:BRG393309 CBC393225:CBC393309 CKY393225:CKY393309 CUU393225:CUU393309 DEQ393225:DEQ393309 DOM393225:DOM393309 DYI393225:DYI393309 EIE393225:EIE393309 ESA393225:ESA393309 FBW393225:FBW393309 FLS393225:FLS393309 FVO393225:FVO393309 GFK393225:GFK393309 GPG393225:GPG393309 GZC393225:GZC393309 HIY393225:HIY393309 HSU393225:HSU393309 ICQ393225:ICQ393309 IMM393225:IMM393309 IWI393225:IWI393309 JGE393225:JGE393309 JQA393225:JQA393309 JZW393225:JZW393309 KJS393225:KJS393309 KTO393225:KTO393309 LDK393225:LDK393309 LNG393225:LNG393309 LXC393225:LXC393309 MGY393225:MGY393309 MQU393225:MQU393309 NAQ393225:NAQ393309 NKM393225:NKM393309 NUI393225:NUI393309 OEE393225:OEE393309 OOA393225:OOA393309 OXW393225:OXW393309 PHS393225:PHS393309 PRO393225:PRO393309 QBK393225:QBK393309 QLG393225:QLG393309 QVC393225:QVC393309 REY393225:REY393309 ROU393225:ROU393309 RYQ393225:RYQ393309 SIM393225:SIM393309 SSI393225:SSI393309 TCE393225:TCE393309 TMA393225:TMA393309 TVW393225:TVW393309 UFS393225:UFS393309 UPO393225:UPO393309 UZK393225:UZK393309 VJG393225:VJG393309 VTC393225:VTC393309 WCY393225:WCY393309 WMU393225:WMU393309 WWQ393225:WWQ393309 AI458761:AI458845 KE458761:KE458845 UA458761:UA458845 ADW458761:ADW458845 ANS458761:ANS458845 AXO458761:AXO458845 BHK458761:BHK458845 BRG458761:BRG458845 CBC458761:CBC458845 CKY458761:CKY458845 CUU458761:CUU458845 DEQ458761:DEQ458845 DOM458761:DOM458845 DYI458761:DYI458845 EIE458761:EIE458845 ESA458761:ESA458845 FBW458761:FBW458845 FLS458761:FLS458845 FVO458761:FVO458845 GFK458761:GFK458845 GPG458761:GPG458845 GZC458761:GZC458845 HIY458761:HIY458845 HSU458761:HSU458845 ICQ458761:ICQ458845 IMM458761:IMM458845 IWI458761:IWI458845 JGE458761:JGE458845 JQA458761:JQA458845 JZW458761:JZW458845 KJS458761:KJS458845 KTO458761:KTO458845 LDK458761:LDK458845 LNG458761:LNG458845 LXC458761:LXC458845 MGY458761:MGY458845 MQU458761:MQU458845 NAQ458761:NAQ458845 NKM458761:NKM458845 NUI458761:NUI458845 OEE458761:OEE458845 OOA458761:OOA458845 OXW458761:OXW458845 PHS458761:PHS458845 PRO458761:PRO458845 QBK458761:QBK458845 QLG458761:QLG458845 QVC458761:QVC458845 REY458761:REY458845 ROU458761:ROU458845 RYQ458761:RYQ458845 SIM458761:SIM458845 SSI458761:SSI458845 TCE458761:TCE458845 TMA458761:TMA458845 TVW458761:TVW458845 UFS458761:UFS458845 UPO458761:UPO458845 UZK458761:UZK458845 VJG458761:VJG458845 VTC458761:VTC458845 WCY458761:WCY458845 WMU458761:WMU458845 WWQ458761:WWQ458845 AI524297:AI524381 KE524297:KE524381 UA524297:UA524381 ADW524297:ADW524381 ANS524297:ANS524381 AXO524297:AXO524381 BHK524297:BHK524381 BRG524297:BRG524381 CBC524297:CBC524381 CKY524297:CKY524381 CUU524297:CUU524381 DEQ524297:DEQ524381 DOM524297:DOM524381 DYI524297:DYI524381 EIE524297:EIE524381 ESA524297:ESA524381 FBW524297:FBW524381 FLS524297:FLS524381 FVO524297:FVO524381 GFK524297:GFK524381 GPG524297:GPG524381 GZC524297:GZC524381 HIY524297:HIY524381 HSU524297:HSU524381 ICQ524297:ICQ524381 IMM524297:IMM524381 IWI524297:IWI524381 JGE524297:JGE524381 JQA524297:JQA524381 JZW524297:JZW524381 KJS524297:KJS524381 KTO524297:KTO524381 LDK524297:LDK524381 LNG524297:LNG524381 LXC524297:LXC524381 MGY524297:MGY524381 MQU524297:MQU524381 NAQ524297:NAQ524381 NKM524297:NKM524381 NUI524297:NUI524381 OEE524297:OEE524381 OOA524297:OOA524381 OXW524297:OXW524381 PHS524297:PHS524381 PRO524297:PRO524381 QBK524297:QBK524381 QLG524297:QLG524381 QVC524297:QVC524381 REY524297:REY524381 ROU524297:ROU524381 RYQ524297:RYQ524381 SIM524297:SIM524381 SSI524297:SSI524381 TCE524297:TCE524381 TMA524297:TMA524381 TVW524297:TVW524381 UFS524297:UFS524381 UPO524297:UPO524381 UZK524297:UZK524381 VJG524297:VJG524381 VTC524297:VTC524381 WCY524297:WCY524381 WMU524297:WMU524381 WWQ524297:WWQ524381 AI589833:AI589917 KE589833:KE589917 UA589833:UA589917 ADW589833:ADW589917 ANS589833:ANS589917 AXO589833:AXO589917 BHK589833:BHK589917 BRG589833:BRG589917 CBC589833:CBC589917 CKY589833:CKY589917 CUU589833:CUU589917 DEQ589833:DEQ589917 DOM589833:DOM589917 DYI589833:DYI589917 EIE589833:EIE589917 ESA589833:ESA589917 FBW589833:FBW589917 FLS589833:FLS589917 FVO589833:FVO589917 GFK589833:GFK589917 GPG589833:GPG589917 GZC589833:GZC589917 HIY589833:HIY589917 HSU589833:HSU589917 ICQ589833:ICQ589917 IMM589833:IMM589917 IWI589833:IWI589917 JGE589833:JGE589917 JQA589833:JQA589917 JZW589833:JZW589917 KJS589833:KJS589917 KTO589833:KTO589917 LDK589833:LDK589917 LNG589833:LNG589917 LXC589833:LXC589917 MGY589833:MGY589917 MQU589833:MQU589917 NAQ589833:NAQ589917 NKM589833:NKM589917 NUI589833:NUI589917 OEE589833:OEE589917 OOA589833:OOA589917 OXW589833:OXW589917 PHS589833:PHS589917 PRO589833:PRO589917 QBK589833:QBK589917 QLG589833:QLG589917 QVC589833:QVC589917 REY589833:REY589917 ROU589833:ROU589917 RYQ589833:RYQ589917 SIM589833:SIM589917 SSI589833:SSI589917 TCE589833:TCE589917 TMA589833:TMA589917 TVW589833:TVW589917 UFS589833:UFS589917 UPO589833:UPO589917 UZK589833:UZK589917 VJG589833:VJG589917 VTC589833:VTC589917 WCY589833:WCY589917 WMU589833:WMU589917 WWQ589833:WWQ589917 AI655369:AI655453 KE655369:KE655453 UA655369:UA655453 ADW655369:ADW655453 ANS655369:ANS655453 AXO655369:AXO655453 BHK655369:BHK655453 BRG655369:BRG655453 CBC655369:CBC655453 CKY655369:CKY655453 CUU655369:CUU655453 DEQ655369:DEQ655453 DOM655369:DOM655453 DYI655369:DYI655453 EIE655369:EIE655453 ESA655369:ESA655453 FBW655369:FBW655453 FLS655369:FLS655453 FVO655369:FVO655453 GFK655369:GFK655453 GPG655369:GPG655453 GZC655369:GZC655453 HIY655369:HIY655453 HSU655369:HSU655453 ICQ655369:ICQ655453 IMM655369:IMM655453 IWI655369:IWI655453 JGE655369:JGE655453 JQA655369:JQA655453 JZW655369:JZW655453 KJS655369:KJS655453 KTO655369:KTO655453 LDK655369:LDK655453 LNG655369:LNG655453 LXC655369:LXC655453 MGY655369:MGY655453 MQU655369:MQU655453 NAQ655369:NAQ655453 NKM655369:NKM655453 NUI655369:NUI655453 OEE655369:OEE655453 OOA655369:OOA655453 OXW655369:OXW655453 PHS655369:PHS655453 PRO655369:PRO655453 QBK655369:QBK655453 QLG655369:QLG655453 QVC655369:QVC655453 REY655369:REY655453 ROU655369:ROU655453 RYQ655369:RYQ655453 SIM655369:SIM655453 SSI655369:SSI655453 TCE655369:TCE655453 TMA655369:TMA655453 TVW655369:TVW655453 UFS655369:UFS655453 UPO655369:UPO655453 UZK655369:UZK655453 VJG655369:VJG655453 VTC655369:VTC655453 WCY655369:WCY655453 WMU655369:WMU655453 WWQ655369:WWQ655453 AI720905:AI720989 KE720905:KE720989 UA720905:UA720989 ADW720905:ADW720989 ANS720905:ANS720989 AXO720905:AXO720989 BHK720905:BHK720989 BRG720905:BRG720989 CBC720905:CBC720989 CKY720905:CKY720989 CUU720905:CUU720989 DEQ720905:DEQ720989 DOM720905:DOM720989 DYI720905:DYI720989 EIE720905:EIE720989 ESA720905:ESA720989 FBW720905:FBW720989 FLS720905:FLS720989 FVO720905:FVO720989 GFK720905:GFK720989 GPG720905:GPG720989 GZC720905:GZC720989 HIY720905:HIY720989 HSU720905:HSU720989 ICQ720905:ICQ720989 IMM720905:IMM720989 IWI720905:IWI720989 JGE720905:JGE720989 JQA720905:JQA720989 JZW720905:JZW720989 KJS720905:KJS720989 KTO720905:KTO720989 LDK720905:LDK720989 LNG720905:LNG720989 LXC720905:LXC720989 MGY720905:MGY720989 MQU720905:MQU720989 NAQ720905:NAQ720989 NKM720905:NKM720989 NUI720905:NUI720989 OEE720905:OEE720989 OOA720905:OOA720989 OXW720905:OXW720989 PHS720905:PHS720989 PRO720905:PRO720989 QBK720905:QBK720989 QLG720905:QLG720989 QVC720905:QVC720989 REY720905:REY720989 ROU720905:ROU720989 RYQ720905:RYQ720989 SIM720905:SIM720989 SSI720905:SSI720989 TCE720905:TCE720989 TMA720905:TMA720989 TVW720905:TVW720989 UFS720905:UFS720989 UPO720905:UPO720989 UZK720905:UZK720989 VJG720905:VJG720989 VTC720905:VTC720989 WCY720905:WCY720989 WMU720905:WMU720989 WWQ720905:WWQ720989 AI786441:AI786525 KE786441:KE786525 UA786441:UA786525 ADW786441:ADW786525 ANS786441:ANS786525 AXO786441:AXO786525 BHK786441:BHK786525 BRG786441:BRG786525 CBC786441:CBC786525 CKY786441:CKY786525 CUU786441:CUU786525 DEQ786441:DEQ786525 DOM786441:DOM786525 DYI786441:DYI786525 EIE786441:EIE786525 ESA786441:ESA786525 FBW786441:FBW786525 FLS786441:FLS786525 FVO786441:FVO786525 GFK786441:GFK786525 GPG786441:GPG786525 GZC786441:GZC786525 HIY786441:HIY786525 HSU786441:HSU786525 ICQ786441:ICQ786525 IMM786441:IMM786525 IWI786441:IWI786525 JGE786441:JGE786525 JQA786441:JQA786525 JZW786441:JZW786525 KJS786441:KJS786525 KTO786441:KTO786525 LDK786441:LDK786525 LNG786441:LNG786525 LXC786441:LXC786525 MGY786441:MGY786525 MQU786441:MQU786525 NAQ786441:NAQ786525 NKM786441:NKM786525 NUI786441:NUI786525 OEE786441:OEE786525 OOA786441:OOA786525 OXW786441:OXW786525 PHS786441:PHS786525 PRO786441:PRO786525 QBK786441:QBK786525 QLG786441:QLG786525 QVC786441:QVC786525 REY786441:REY786525 ROU786441:ROU786525 RYQ786441:RYQ786525 SIM786441:SIM786525 SSI786441:SSI786525 TCE786441:TCE786525 TMA786441:TMA786525 TVW786441:TVW786525 UFS786441:UFS786525 UPO786441:UPO786525 UZK786441:UZK786525 VJG786441:VJG786525 VTC786441:VTC786525 WCY786441:WCY786525 WMU786441:WMU786525 WWQ786441:WWQ786525 AI851977:AI852061 KE851977:KE852061 UA851977:UA852061 ADW851977:ADW852061 ANS851977:ANS852061 AXO851977:AXO852061 BHK851977:BHK852061 BRG851977:BRG852061 CBC851977:CBC852061 CKY851977:CKY852061 CUU851977:CUU852061 DEQ851977:DEQ852061 DOM851977:DOM852061 DYI851977:DYI852061 EIE851977:EIE852061 ESA851977:ESA852061 FBW851977:FBW852061 FLS851977:FLS852061 FVO851977:FVO852061 GFK851977:GFK852061 GPG851977:GPG852061 GZC851977:GZC852061 HIY851977:HIY852061 HSU851977:HSU852061 ICQ851977:ICQ852061 IMM851977:IMM852061 IWI851977:IWI852061 JGE851977:JGE852061 JQA851977:JQA852061 JZW851977:JZW852061 KJS851977:KJS852061 KTO851977:KTO852061 LDK851977:LDK852061 LNG851977:LNG852061 LXC851977:LXC852061 MGY851977:MGY852061 MQU851977:MQU852061 NAQ851977:NAQ852061 NKM851977:NKM852061 NUI851977:NUI852061 OEE851977:OEE852061 OOA851977:OOA852061 OXW851977:OXW852061 PHS851977:PHS852061 PRO851977:PRO852061 QBK851977:QBK852061 QLG851977:QLG852061 QVC851977:QVC852061 REY851977:REY852061 ROU851977:ROU852061 RYQ851977:RYQ852061 SIM851977:SIM852061 SSI851977:SSI852061 TCE851977:TCE852061 TMA851977:TMA852061 TVW851977:TVW852061 UFS851977:UFS852061 UPO851977:UPO852061 UZK851977:UZK852061 VJG851977:VJG852061 VTC851977:VTC852061 WCY851977:WCY852061 WMU851977:WMU852061 WWQ851977:WWQ852061 AI917513:AI917597 KE917513:KE917597 UA917513:UA917597 ADW917513:ADW917597 ANS917513:ANS917597 AXO917513:AXO917597 BHK917513:BHK917597 BRG917513:BRG917597 CBC917513:CBC917597 CKY917513:CKY917597 CUU917513:CUU917597 DEQ917513:DEQ917597 DOM917513:DOM917597 DYI917513:DYI917597 EIE917513:EIE917597 ESA917513:ESA917597 FBW917513:FBW917597 FLS917513:FLS917597 FVO917513:FVO917597 GFK917513:GFK917597 GPG917513:GPG917597 GZC917513:GZC917597 HIY917513:HIY917597 HSU917513:HSU917597 ICQ917513:ICQ917597 IMM917513:IMM917597 IWI917513:IWI917597 JGE917513:JGE917597 JQA917513:JQA917597 JZW917513:JZW917597 KJS917513:KJS917597 KTO917513:KTO917597 LDK917513:LDK917597 LNG917513:LNG917597 LXC917513:LXC917597 MGY917513:MGY917597 MQU917513:MQU917597 NAQ917513:NAQ917597 NKM917513:NKM917597 NUI917513:NUI917597 OEE917513:OEE917597 OOA917513:OOA917597 OXW917513:OXW917597 PHS917513:PHS917597 PRO917513:PRO917597 QBK917513:QBK917597 QLG917513:QLG917597 QVC917513:QVC917597 REY917513:REY917597 ROU917513:ROU917597 RYQ917513:RYQ917597 SIM917513:SIM917597 SSI917513:SSI917597 TCE917513:TCE917597 TMA917513:TMA917597 TVW917513:TVW917597 UFS917513:UFS917597 UPO917513:UPO917597 UZK917513:UZK917597 VJG917513:VJG917597 VTC917513:VTC917597 WCY917513:WCY917597 WMU917513:WMU917597 WWQ917513:WWQ917597 AI983049:AI983133 KE983049:KE983133 UA983049:UA983133 ADW983049:ADW983133 ANS983049:ANS983133 AXO983049:AXO983133 BHK983049:BHK983133 BRG983049:BRG983133 CBC983049:CBC983133 CKY983049:CKY983133 CUU983049:CUU983133 DEQ983049:DEQ983133 DOM983049:DOM983133 DYI983049:DYI983133 EIE983049:EIE983133 ESA983049:ESA983133 FBW983049:FBW983133 FLS983049:FLS983133 FVO983049:FVO983133 GFK983049:GFK983133 GPG983049:GPG983133 GZC983049:GZC983133 HIY983049:HIY983133 HSU983049:HSU983133 ICQ983049:ICQ983133 IMM983049:IMM983133 IWI983049:IWI983133 JGE983049:JGE983133 JQA983049:JQA983133 JZW983049:JZW983133 KJS983049:KJS983133 KTO983049:KTO983133 LDK983049:LDK983133 LNG983049:LNG983133 LXC983049:LXC983133 MGY983049:MGY983133 MQU983049:MQU983133 NAQ983049:NAQ983133 NKM983049:NKM983133 NUI983049:NUI983133 OEE983049:OEE983133 OOA983049:OOA983133 OXW983049:OXW983133 PHS983049:PHS983133 PRO983049:PRO983133 QBK983049:QBK983133 QLG983049:QLG983133 QVC983049:QVC983133 REY983049:REY983133 ROU983049:ROU983133 RYQ983049:RYQ983133 SIM983049:SIM983133 SSI983049:SSI983133 TCE983049:TCE983133 TMA983049:TMA983133 TVW983049:TVW983133 UFS983049:UFS983133 UPO983049:UPO983133 UZK983049:UZK983133 VJG983049:VJG983133 VTC983049:VTC983133 WCY983049:WCY983133 WMU983049:WMU983133 WWQ983049:WWQ983133 AF65545:AG65629 KB65545:KC65629 TX65545:TY65629 ADT65545:ADU65629 ANP65545:ANQ65629 AXL65545:AXM65629 BHH65545:BHI65629 BRD65545:BRE65629 CAZ65545:CBA65629 CKV65545:CKW65629 CUR65545:CUS65629 DEN65545:DEO65629 DOJ65545:DOK65629 DYF65545:DYG65629 EIB65545:EIC65629 ERX65545:ERY65629 FBT65545:FBU65629 FLP65545:FLQ65629 FVL65545:FVM65629 GFH65545:GFI65629 GPD65545:GPE65629 GYZ65545:GZA65629 HIV65545:HIW65629 HSR65545:HSS65629 ICN65545:ICO65629 IMJ65545:IMK65629 IWF65545:IWG65629 JGB65545:JGC65629 JPX65545:JPY65629 JZT65545:JZU65629 KJP65545:KJQ65629 KTL65545:KTM65629 LDH65545:LDI65629 LND65545:LNE65629 LWZ65545:LXA65629 MGV65545:MGW65629 MQR65545:MQS65629 NAN65545:NAO65629 NKJ65545:NKK65629 NUF65545:NUG65629 OEB65545:OEC65629 ONX65545:ONY65629 OXT65545:OXU65629 PHP65545:PHQ65629 PRL65545:PRM65629 QBH65545:QBI65629 QLD65545:QLE65629 QUZ65545:QVA65629 REV65545:REW65629 ROR65545:ROS65629 RYN65545:RYO65629 SIJ65545:SIK65629 SSF65545:SSG65629 TCB65545:TCC65629 TLX65545:TLY65629 TVT65545:TVU65629 UFP65545:UFQ65629 UPL65545:UPM65629 UZH65545:UZI65629 VJD65545:VJE65629 VSZ65545:VTA65629 WCV65545:WCW65629 WMR65545:WMS65629 WWN65545:WWO65629 AF131081:AG131165 KB131081:KC131165 TX131081:TY131165 ADT131081:ADU131165 ANP131081:ANQ131165 AXL131081:AXM131165 BHH131081:BHI131165 BRD131081:BRE131165 CAZ131081:CBA131165 CKV131081:CKW131165 CUR131081:CUS131165 DEN131081:DEO131165 DOJ131081:DOK131165 DYF131081:DYG131165 EIB131081:EIC131165 ERX131081:ERY131165 FBT131081:FBU131165 FLP131081:FLQ131165 FVL131081:FVM131165 GFH131081:GFI131165 GPD131081:GPE131165 GYZ131081:GZA131165 HIV131081:HIW131165 HSR131081:HSS131165 ICN131081:ICO131165 IMJ131081:IMK131165 IWF131081:IWG131165 JGB131081:JGC131165 JPX131081:JPY131165 JZT131081:JZU131165 KJP131081:KJQ131165 KTL131081:KTM131165 LDH131081:LDI131165 LND131081:LNE131165 LWZ131081:LXA131165 MGV131081:MGW131165 MQR131081:MQS131165 NAN131081:NAO131165 NKJ131081:NKK131165 NUF131081:NUG131165 OEB131081:OEC131165 ONX131081:ONY131165 OXT131081:OXU131165 PHP131081:PHQ131165 PRL131081:PRM131165 QBH131081:QBI131165 QLD131081:QLE131165 QUZ131081:QVA131165 REV131081:REW131165 ROR131081:ROS131165 RYN131081:RYO131165 SIJ131081:SIK131165 SSF131081:SSG131165 TCB131081:TCC131165 TLX131081:TLY131165 TVT131081:TVU131165 UFP131081:UFQ131165 UPL131081:UPM131165 UZH131081:UZI131165 VJD131081:VJE131165 VSZ131081:VTA131165 WCV131081:WCW131165 WMR131081:WMS131165 WWN131081:WWO131165 AF196617:AG196701 KB196617:KC196701 TX196617:TY196701 ADT196617:ADU196701 ANP196617:ANQ196701 AXL196617:AXM196701 BHH196617:BHI196701 BRD196617:BRE196701 CAZ196617:CBA196701 CKV196617:CKW196701 CUR196617:CUS196701 DEN196617:DEO196701 DOJ196617:DOK196701 DYF196617:DYG196701 EIB196617:EIC196701 ERX196617:ERY196701 FBT196617:FBU196701 FLP196617:FLQ196701 FVL196617:FVM196701 GFH196617:GFI196701 GPD196617:GPE196701 GYZ196617:GZA196701 HIV196617:HIW196701 HSR196617:HSS196701 ICN196617:ICO196701 IMJ196617:IMK196701 IWF196617:IWG196701 JGB196617:JGC196701 JPX196617:JPY196701 JZT196617:JZU196701 KJP196617:KJQ196701 KTL196617:KTM196701 LDH196617:LDI196701 LND196617:LNE196701 LWZ196617:LXA196701 MGV196617:MGW196701 MQR196617:MQS196701 NAN196617:NAO196701 NKJ196617:NKK196701 NUF196617:NUG196701 OEB196617:OEC196701 ONX196617:ONY196701 OXT196617:OXU196701 PHP196617:PHQ196701 PRL196617:PRM196701 QBH196617:QBI196701 QLD196617:QLE196701 QUZ196617:QVA196701 REV196617:REW196701 ROR196617:ROS196701 RYN196617:RYO196701 SIJ196617:SIK196701 SSF196617:SSG196701 TCB196617:TCC196701 TLX196617:TLY196701 TVT196617:TVU196701 UFP196617:UFQ196701 UPL196617:UPM196701 UZH196617:UZI196701 VJD196617:VJE196701 VSZ196617:VTA196701 WCV196617:WCW196701 WMR196617:WMS196701 WWN196617:WWO196701 AF262153:AG262237 KB262153:KC262237 TX262153:TY262237 ADT262153:ADU262237 ANP262153:ANQ262237 AXL262153:AXM262237 BHH262153:BHI262237 BRD262153:BRE262237 CAZ262153:CBA262237 CKV262153:CKW262237 CUR262153:CUS262237 DEN262153:DEO262237 DOJ262153:DOK262237 DYF262153:DYG262237 EIB262153:EIC262237 ERX262153:ERY262237 FBT262153:FBU262237 FLP262153:FLQ262237 FVL262153:FVM262237 GFH262153:GFI262237 GPD262153:GPE262237 GYZ262153:GZA262237 HIV262153:HIW262237 HSR262153:HSS262237 ICN262153:ICO262237 IMJ262153:IMK262237 IWF262153:IWG262237 JGB262153:JGC262237 JPX262153:JPY262237 JZT262153:JZU262237 KJP262153:KJQ262237 KTL262153:KTM262237 LDH262153:LDI262237 LND262153:LNE262237 LWZ262153:LXA262237 MGV262153:MGW262237 MQR262153:MQS262237 NAN262153:NAO262237 NKJ262153:NKK262237 NUF262153:NUG262237 OEB262153:OEC262237 ONX262153:ONY262237 OXT262153:OXU262237 PHP262153:PHQ262237 PRL262153:PRM262237 QBH262153:QBI262237 QLD262153:QLE262237 QUZ262153:QVA262237 REV262153:REW262237 ROR262153:ROS262237 RYN262153:RYO262237 SIJ262153:SIK262237 SSF262153:SSG262237 TCB262153:TCC262237 TLX262153:TLY262237 TVT262153:TVU262237 UFP262153:UFQ262237 UPL262153:UPM262237 UZH262153:UZI262237 VJD262153:VJE262237 VSZ262153:VTA262237 WCV262153:WCW262237 WMR262153:WMS262237 WWN262153:WWO262237 AF327689:AG327773 KB327689:KC327773 TX327689:TY327773 ADT327689:ADU327773 ANP327689:ANQ327773 AXL327689:AXM327773 BHH327689:BHI327773 BRD327689:BRE327773 CAZ327689:CBA327773 CKV327689:CKW327773 CUR327689:CUS327773 DEN327689:DEO327773 DOJ327689:DOK327773 DYF327689:DYG327773 EIB327689:EIC327773 ERX327689:ERY327773 FBT327689:FBU327773 FLP327689:FLQ327773 FVL327689:FVM327773 GFH327689:GFI327773 GPD327689:GPE327773 GYZ327689:GZA327773 HIV327689:HIW327773 HSR327689:HSS327773 ICN327689:ICO327773 IMJ327689:IMK327773 IWF327689:IWG327773 JGB327689:JGC327773 JPX327689:JPY327773 JZT327689:JZU327773 KJP327689:KJQ327773 KTL327689:KTM327773 LDH327689:LDI327773 LND327689:LNE327773 LWZ327689:LXA327773 MGV327689:MGW327773 MQR327689:MQS327773 NAN327689:NAO327773 NKJ327689:NKK327773 NUF327689:NUG327773 OEB327689:OEC327773 ONX327689:ONY327773 OXT327689:OXU327773 PHP327689:PHQ327773 PRL327689:PRM327773 QBH327689:QBI327773 QLD327689:QLE327773 QUZ327689:QVA327773 REV327689:REW327773 ROR327689:ROS327773 RYN327689:RYO327773 SIJ327689:SIK327773 SSF327689:SSG327773 TCB327689:TCC327773 TLX327689:TLY327773 TVT327689:TVU327773 UFP327689:UFQ327773 UPL327689:UPM327773 UZH327689:UZI327773 VJD327689:VJE327773 VSZ327689:VTA327773 WCV327689:WCW327773 WMR327689:WMS327773 WWN327689:WWO327773 AF393225:AG393309 KB393225:KC393309 TX393225:TY393309 ADT393225:ADU393309 ANP393225:ANQ393309 AXL393225:AXM393309 BHH393225:BHI393309 BRD393225:BRE393309 CAZ393225:CBA393309 CKV393225:CKW393309 CUR393225:CUS393309 DEN393225:DEO393309 DOJ393225:DOK393309 DYF393225:DYG393309 EIB393225:EIC393309 ERX393225:ERY393309 FBT393225:FBU393309 FLP393225:FLQ393309 FVL393225:FVM393309 GFH393225:GFI393309 GPD393225:GPE393309 GYZ393225:GZA393309 HIV393225:HIW393309 HSR393225:HSS393309 ICN393225:ICO393309 IMJ393225:IMK393309 IWF393225:IWG393309 JGB393225:JGC393309 JPX393225:JPY393309 JZT393225:JZU393309 KJP393225:KJQ393309 KTL393225:KTM393309 LDH393225:LDI393309 LND393225:LNE393309 LWZ393225:LXA393309 MGV393225:MGW393309 MQR393225:MQS393309 NAN393225:NAO393309 NKJ393225:NKK393309 NUF393225:NUG393309 OEB393225:OEC393309 ONX393225:ONY393309 OXT393225:OXU393309 PHP393225:PHQ393309 PRL393225:PRM393309 QBH393225:QBI393309 QLD393225:QLE393309 QUZ393225:QVA393309 REV393225:REW393309 ROR393225:ROS393309 RYN393225:RYO393309 SIJ393225:SIK393309 SSF393225:SSG393309 TCB393225:TCC393309 TLX393225:TLY393309 TVT393225:TVU393309 UFP393225:UFQ393309 UPL393225:UPM393309 UZH393225:UZI393309 VJD393225:VJE393309 VSZ393225:VTA393309 WCV393225:WCW393309 WMR393225:WMS393309 WWN393225:WWO393309 AF458761:AG458845 KB458761:KC458845 TX458761:TY458845 ADT458761:ADU458845 ANP458761:ANQ458845 AXL458761:AXM458845 BHH458761:BHI458845 BRD458761:BRE458845 CAZ458761:CBA458845 CKV458761:CKW458845 CUR458761:CUS458845 DEN458761:DEO458845 DOJ458761:DOK458845 DYF458761:DYG458845 EIB458761:EIC458845 ERX458761:ERY458845 FBT458761:FBU458845 FLP458761:FLQ458845 FVL458761:FVM458845 GFH458761:GFI458845 GPD458761:GPE458845 GYZ458761:GZA458845 HIV458761:HIW458845 HSR458761:HSS458845 ICN458761:ICO458845 IMJ458761:IMK458845 IWF458761:IWG458845 JGB458761:JGC458845 JPX458761:JPY458845 JZT458761:JZU458845 KJP458761:KJQ458845 KTL458761:KTM458845 LDH458761:LDI458845 LND458761:LNE458845 LWZ458761:LXA458845 MGV458761:MGW458845 MQR458761:MQS458845 NAN458761:NAO458845 NKJ458761:NKK458845 NUF458761:NUG458845 OEB458761:OEC458845 ONX458761:ONY458845 OXT458761:OXU458845 PHP458761:PHQ458845 PRL458761:PRM458845 QBH458761:QBI458845 QLD458761:QLE458845 QUZ458761:QVA458845 REV458761:REW458845 ROR458761:ROS458845 RYN458761:RYO458845 SIJ458761:SIK458845 SSF458761:SSG458845 TCB458761:TCC458845 TLX458761:TLY458845 TVT458761:TVU458845 UFP458761:UFQ458845 UPL458761:UPM458845 UZH458761:UZI458845 VJD458761:VJE458845 VSZ458761:VTA458845 WCV458761:WCW458845 WMR458761:WMS458845 WWN458761:WWO458845 AF524297:AG524381 KB524297:KC524381 TX524297:TY524381 ADT524297:ADU524381 ANP524297:ANQ524381 AXL524297:AXM524381 BHH524297:BHI524381 BRD524297:BRE524381 CAZ524297:CBA524381 CKV524297:CKW524381 CUR524297:CUS524381 DEN524297:DEO524381 DOJ524297:DOK524381 DYF524297:DYG524381 EIB524297:EIC524381 ERX524297:ERY524381 FBT524297:FBU524381 FLP524297:FLQ524381 FVL524297:FVM524381 GFH524297:GFI524381 GPD524297:GPE524381 GYZ524297:GZA524381 HIV524297:HIW524381 HSR524297:HSS524381 ICN524297:ICO524381 IMJ524297:IMK524381 IWF524297:IWG524381 JGB524297:JGC524381 JPX524297:JPY524381 JZT524297:JZU524381 KJP524297:KJQ524381 KTL524297:KTM524381 LDH524297:LDI524381 LND524297:LNE524381 LWZ524297:LXA524381 MGV524297:MGW524381 MQR524297:MQS524381 NAN524297:NAO524381 NKJ524297:NKK524381 NUF524297:NUG524381 OEB524297:OEC524381 ONX524297:ONY524381 OXT524297:OXU524381 PHP524297:PHQ524381 PRL524297:PRM524381 QBH524297:QBI524381 QLD524297:QLE524381 QUZ524297:QVA524381 REV524297:REW524381 ROR524297:ROS524381 RYN524297:RYO524381 SIJ524297:SIK524381 SSF524297:SSG524381 TCB524297:TCC524381 TLX524297:TLY524381 TVT524297:TVU524381 UFP524297:UFQ524381 UPL524297:UPM524381 UZH524297:UZI524381 VJD524297:VJE524381 VSZ524297:VTA524381 WCV524297:WCW524381 WMR524297:WMS524381 WWN524297:WWO524381 AF589833:AG589917 KB589833:KC589917 TX589833:TY589917 ADT589833:ADU589917 ANP589833:ANQ589917 AXL589833:AXM589917 BHH589833:BHI589917 BRD589833:BRE589917 CAZ589833:CBA589917 CKV589833:CKW589917 CUR589833:CUS589917 DEN589833:DEO589917 DOJ589833:DOK589917 DYF589833:DYG589917 EIB589833:EIC589917 ERX589833:ERY589917 FBT589833:FBU589917 FLP589833:FLQ589917 FVL589833:FVM589917 GFH589833:GFI589917 GPD589833:GPE589917 GYZ589833:GZA589917 HIV589833:HIW589917 HSR589833:HSS589917 ICN589833:ICO589917 IMJ589833:IMK589917 IWF589833:IWG589917 JGB589833:JGC589917 JPX589833:JPY589917 JZT589833:JZU589917 KJP589833:KJQ589917 KTL589833:KTM589917 LDH589833:LDI589917 LND589833:LNE589917 LWZ589833:LXA589917 MGV589833:MGW589917 MQR589833:MQS589917 NAN589833:NAO589917 NKJ589833:NKK589917 NUF589833:NUG589917 OEB589833:OEC589917 ONX589833:ONY589917 OXT589833:OXU589917 PHP589833:PHQ589917 PRL589833:PRM589917 QBH589833:QBI589917 QLD589833:QLE589917 QUZ589833:QVA589917 REV589833:REW589917 ROR589833:ROS589917 RYN589833:RYO589917 SIJ589833:SIK589917 SSF589833:SSG589917 TCB589833:TCC589917 TLX589833:TLY589917 TVT589833:TVU589917 UFP589833:UFQ589917 UPL589833:UPM589917 UZH589833:UZI589917 VJD589833:VJE589917 VSZ589833:VTA589917 WCV589833:WCW589917 WMR589833:WMS589917 WWN589833:WWO589917 AF655369:AG655453 KB655369:KC655453 TX655369:TY655453 ADT655369:ADU655453 ANP655369:ANQ655453 AXL655369:AXM655453 BHH655369:BHI655453 BRD655369:BRE655453 CAZ655369:CBA655453 CKV655369:CKW655453 CUR655369:CUS655453 DEN655369:DEO655453 DOJ655369:DOK655453 DYF655369:DYG655453 EIB655369:EIC655453 ERX655369:ERY655453 FBT655369:FBU655453 FLP655369:FLQ655453 FVL655369:FVM655453 GFH655369:GFI655453 GPD655369:GPE655453 GYZ655369:GZA655453 HIV655369:HIW655453 HSR655369:HSS655453 ICN655369:ICO655453 IMJ655369:IMK655453 IWF655369:IWG655453 JGB655369:JGC655453 JPX655369:JPY655453 JZT655369:JZU655453 KJP655369:KJQ655453 KTL655369:KTM655453 LDH655369:LDI655453 LND655369:LNE655453 LWZ655369:LXA655453 MGV655369:MGW655453 MQR655369:MQS655453 NAN655369:NAO655453 NKJ655369:NKK655453 NUF655369:NUG655453 OEB655369:OEC655453 ONX655369:ONY655453 OXT655369:OXU655453 PHP655369:PHQ655453 PRL655369:PRM655453 QBH655369:QBI655453 QLD655369:QLE655453 QUZ655369:QVA655453 REV655369:REW655453 ROR655369:ROS655453 RYN655369:RYO655453 SIJ655369:SIK655453 SSF655369:SSG655453 TCB655369:TCC655453 TLX655369:TLY655453 TVT655369:TVU655453 UFP655369:UFQ655453 UPL655369:UPM655453 UZH655369:UZI655453 VJD655369:VJE655453 VSZ655369:VTA655453 WCV655369:WCW655453 WMR655369:WMS655453 WWN655369:WWO655453 AF720905:AG720989 KB720905:KC720989 TX720905:TY720989 ADT720905:ADU720989 ANP720905:ANQ720989 AXL720905:AXM720989 BHH720905:BHI720989 BRD720905:BRE720989 CAZ720905:CBA720989 CKV720905:CKW720989 CUR720905:CUS720989 DEN720905:DEO720989 DOJ720905:DOK720989 DYF720905:DYG720989 EIB720905:EIC720989 ERX720905:ERY720989 FBT720905:FBU720989 FLP720905:FLQ720989 FVL720905:FVM720989 GFH720905:GFI720989 GPD720905:GPE720989 GYZ720905:GZA720989 HIV720905:HIW720989 HSR720905:HSS720989 ICN720905:ICO720989 IMJ720905:IMK720989 IWF720905:IWG720989 JGB720905:JGC720989 JPX720905:JPY720989 JZT720905:JZU720989 KJP720905:KJQ720989 KTL720905:KTM720989 LDH720905:LDI720989 LND720905:LNE720989 LWZ720905:LXA720989 MGV720905:MGW720989 MQR720905:MQS720989 NAN720905:NAO720989 NKJ720905:NKK720989 NUF720905:NUG720989 OEB720905:OEC720989 ONX720905:ONY720989 OXT720905:OXU720989 PHP720905:PHQ720989 PRL720905:PRM720989 QBH720905:QBI720989 QLD720905:QLE720989 QUZ720905:QVA720989 REV720905:REW720989 ROR720905:ROS720989 RYN720905:RYO720989 SIJ720905:SIK720989 SSF720905:SSG720989 TCB720905:TCC720989 TLX720905:TLY720989 TVT720905:TVU720989 UFP720905:UFQ720989 UPL720905:UPM720989 UZH720905:UZI720989 VJD720905:VJE720989 VSZ720905:VTA720989 WCV720905:WCW720989 WMR720905:WMS720989 WWN720905:WWO720989 AF786441:AG786525 KB786441:KC786525 TX786441:TY786525 ADT786441:ADU786525 ANP786441:ANQ786525 AXL786441:AXM786525 BHH786441:BHI786525 BRD786441:BRE786525 CAZ786441:CBA786525 CKV786441:CKW786525 CUR786441:CUS786525 DEN786441:DEO786525 DOJ786441:DOK786525 DYF786441:DYG786525 EIB786441:EIC786525 ERX786441:ERY786525 FBT786441:FBU786525 FLP786441:FLQ786525 FVL786441:FVM786525 GFH786441:GFI786525 GPD786441:GPE786525 GYZ786441:GZA786525 HIV786441:HIW786525 HSR786441:HSS786525 ICN786441:ICO786525 IMJ786441:IMK786525 IWF786441:IWG786525 JGB786441:JGC786525 JPX786441:JPY786525 JZT786441:JZU786525 KJP786441:KJQ786525 KTL786441:KTM786525 LDH786441:LDI786525 LND786441:LNE786525 LWZ786441:LXA786525 MGV786441:MGW786525 MQR786441:MQS786525 NAN786441:NAO786525 NKJ786441:NKK786525 NUF786441:NUG786525 OEB786441:OEC786525 ONX786441:ONY786525 OXT786441:OXU786525 PHP786441:PHQ786525 PRL786441:PRM786525 QBH786441:QBI786525 QLD786441:QLE786525 QUZ786441:QVA786525 REV786441:REW786525 ROR786441:ROS786525 RYN786441:RYO786525 SIJ786441:SIK786525 SSF786441:SSG786525 TCB786441:TCC786525 TLX786441:TLY786525 TVT786441:TVU786525 UFP786441:UFQ786525 UPL786441:UPM786525 UZH786441:UZI786525 VJD786441:VJE786525 VSZ786441:VTA786525 WCV786441:WCW786525 WMR786441:WMS786525 WWN786441:WWO786525 AF851977:AG852061 KB851977:KC852061 TX851977:TY852061 ADT851977:ADU852061 ANP851977:ANQ852061 AXL851977:AXM852061 BHH851977:BHI852061 BRD851977:BRE852061 CAZ851977:CBA852061 CKV851977:CKW852061 CUR851977:CUS852061 DEN851977:DEO852061 DOJ851977:DOK852061 DYF851977:DYG852061 EIB851977:EIC852061 ERX851977:ERY852061 FBT851977:FBU852061 FLP851977:FLQ852061 FVL851977:FVM852061 GFH851977:GFI852061 GPD851977:GPE852061 GYZ851977:GZA852061 HIV851977:HIW852061 HSR851977:HSS852061 ICN851977:ICO852061 IMJ851977:IMK852061 IWF851977:IWG852061 JGB851977:JGC852061 JPX851977:JPY852061 JZT851977:JZU852061 KJP851977:KJQ852061 KTL851977:KTM852061 LDH851977:LDI852061 LND851977:LNE852061 LWZ851977:LXA852061 MGV851977:MGW852061 MQR851977:MQS852061 NAN851977:NAO852061 NKJ851977:NKK852061 NUF851977:NUG852061 OEB851977:OEC852061 ONX851977:ONY852061 OXT851977:OXU852061 PHP851977:PHQ852061 PRL851977:PRM852061 QBH851977:QBI852061 QLD851977:QLE852061 QUZ851977:QVA852061 REV851977:REW852061 ROR851977:ROS852061 RYN851977:RYO852061 SIJ851977:SIK852061 SSF851977:SSG852061 TCB851977:TCC852061 TLX851977:TLY852061 TVT851977:TVU852061 UFP851977:UFQ852061 UPL851977:UPM852061 UZH851977:UZI852061 VJD851977:VJE852061 VSZ851977:VTA852061 WCV851977:WCW852061 WMR851977:WMS852061 WWN851977:WWO852061 AF917513:AG917597 KB917513:KC917597 TX917513:TY917597 ADT917513:ADU917597 ANP917513:ANQ917597 AXL917513:AXM917597 BHH917513:BHI917597 BRD917513:BRE917597 CAZ917513:CBA917597 CKV917513:CKW917597 CUR917513:CUS917597 DEN917513:DEO917597 DOJ917513:DOK917597 DYF917513:DYG917597 EIB917513:EIC917597 ERX917513:ERY917597 FBT917513:FBU917597 FLP917513:FLQ917597 FVL917513:FVM917597 GFH917513:GFI917597 GPD917513:GPE917597 GYZ917513:GZA917597 HIV917513:HIW917597 HSR917513:HSS917597 ICN917513:ICO917597 IMJ917513:IMK917597 IWF917513:IWG917597 JGB917513:JGC917597 JPX917513:JPY917597 JZT917513:JZU917597 KJP917513:KJQ917597 KTL917513:KTM917597 LDH917513:LDI917597 LND917513:LNE917597 LWZ917513:LXA917597 MGV917513:MGW917597 MQR917513:MQS917597 NAN917513:NAO917597 NKJ917513:NKK917597 NUF917513:NUG917597 OEB917513:OEC917597 ONX917513:ONY917597 OXT917513:OXU917597 PHP917513:PHQ917597 PRL917513:PRM917597 QBH917513:QBI917597 QLD917513:QLE917597 QUZ917513:QVA917597 REV917513:REW917597 ROR917513:ROS917597 RYN917513:RYO917597 SIJ917513:SIK917597 SSF917513:SSG917597 TCB917513:TCC917597 TLX917513:TLY917597 TVT917513:TVU917597 UFP917513:UFQ917597 UPL917513:UPM917597 UZH917513:UZI917597 VJD917513:VJE917597 VSZ917513:VTA917597 WCV917513:WCW917597 WMR917513:WMS917597 WWN917513:WWO917597 AF983049:AG983133 KB983049:KC983133 TX983049:TY983133 ADT983049:ADU983133 ANP983049:ANQ983133 AXL983049:AXM983133 BHH983049:BHI983133 BRD983049:BRE983133 CAZ983049:CBA983133 CKV983049:CKW983133 CUR983049:CUS983133 DEN983049:DEO983133 DOJ983049:DOK983133 DYF983049:DYG983133 EIB983049:EIC983133 ERX983049:ERY983133 FBT983049:FBU983133 FLP983049:FLQ983133 FVL983049:FVM983133 GFH983049:GFI983133 GPD983049:GPE983133 GYZ983049:GZA983133 HIV983049:HIW983133 HSR983049:HSS983133 ICN983049:ICO983133 IMJ983049:IMK983133 IWF983049:IWG983133 JGB983049:JGC983133 JPX983049:JPY983133 JZT983049:JZU983133 KJP983049:KJQ983133 KTL983049:KTM983133 LDH983049:LDI983133 LND983049:LNE983133 LWZ983049:LXA983133 MGV983049:MGW983133 MQR983049:MQS983133 NAN983049:NAO983133 NKJ983049:NKK983133 NUF983049:NUG983133 OEB983049:OEC983133 ONX983049:ONY983133 OXT983049:OXU983133 PHP983049:PHQ983133 PRL983049:PRM983133 QBH983049:QBI983133 QLD983049:QLE983133 QUZ983049:QVA983133 REV983049:REW983133 ROR983049:ROS983133 RYN983049:RYO983133 SIJ983049:SIK983133 SSF983049:SSG983133 TCB983049:TCC983133 TLX983049:TLY983133 TVT983049:TVU983133 UFP983049:UFQ983133 UPL983049:UPM983133 UZH983049:UZI983133 VJD983049:VJE983133 VSZ983049:VTA983133 WCV983049:WCW983133 WMR983049:WMS983133 WWN983049:WWO983133 AH22:AH93 KD22:KD93 TZ22:TZ93 ADV22:ADV93 ANR22:ANR93 AXN22:AXN93 BHJ22:BHJ93 BRF22:BRF93 CBB22:CBB93 CKX22:CKX93 CUT22:CUT93 DEP22:DEP93 DOL22:DOL93 DYH22:DYH93 EID22:EID93 ERZ22:ERZ93 FBV22:FBV93 FLR22:FLR93 FVN22:FVN93 GFJ22:GFJ93 GPF22:GPF93 GZB22:GZB93 HIX22:HIX93 HST22:HST93 ICP22:ICP93 IML22:IML93 IWH22:IWH93 JGD22:JGD93 JPZ22:JPZ93 JZV22:JZV93 KJR22:KJR93 KTN22:KTN93 LDJ22:LDJ93 LNF22:LNF93 LXB22:LXB93 MGX22:MGX93 MQT22:MQT93 NAP22:NAP93 NKL22:NKL93 NUH22:NUH93 OED22:OED93 ONZ22:ONZ93 OXV22:OXV93 PHR22:PHR93 PRN22:PRN93 QBJ22:QBJ93 QLF22:QLF93 QVB22:QVB93 REX22:REX93 ROT22:ROT93 RYP22:RYP93 SIL22:SIL93 SSH22:SSH93 TCD22:TCD93 TLZ22:TLZ93 TVV22:TVV93 UFR22:UFR93 UPN22:UPN93 UZJ22:UZJ93 VJF22:VJF93 VTB22:VTB93 WCX22:WCX93 WMT22:WMT93 WWP22:WWP93 AH65558:AH65629 KD65558:KD65629 TZ65558:TZ65629 ADV65558:ADV65629 ANR65558:ANR65629 AXN65558:AXN65629 BHJ65558:BHJ65629 BRF65558:BRF65629 CBB65558:CBB65629 CKX65558:CKX65629 CUT65558:CUT65629 DEP65558:DEP65629 DOL65558:DOL65629 DYH65558:DYH65629 EID65558:EID65629 ERZ65558:ERZ65629 FBV65558:FBV65629 FLR65558:FLR65629 FVN65558:FVN65629 GFJ65558:GFJ65629 GPF65558:GPF65629 GZB65558:GZB65629 HIX65558:HIX65629 HST65558:HST65629 ICP65558:ICP65629 IML65558:IML65629 IWH65558:IWH65629 JGD65558:JGD65629 JPZ65558:JPZ65629 JZV65558:JZV65629 KJR65558:KJR65629 KTN65558:KTN65629 LDJ65558:LDJ65629 LNF65558:LNF65629 LXB65558:LXB65629 MGX65558:MGX65629 MQT65558:MQT65629 NAP65558:NAP65629 NKL65558:NKL65629 NUH65558:NUH65629 OED65558:OED65629 ONZ65558:ONZ65629 OXV65558:OXV65629 PHR65558:PHR65629 PRN65558:PRN65629 QBJ65558:QBJ65629 QLF65558:QLF65629 QVB65558:QVB65629 REX65558:REX65629 ROT65558:ROT65629 RYP65558:RYP65629 SIL65558:SIL65629 SSH65558:SSH65629 TCD65558:TCD65629 TLZ65558:TLZ65629 TVV65558:TVV65629 UFR65558:UFR65629 UPN65558:UPN65629 UZJ65558:UZJ65629 VJF65558:VJF65629 VTB65558:VTB65629 WCX65558:WCX65629 WMT65558:WMT65629 WWP65558:WWP65629 AH131094:AH131165 KD131094:KD131165 TZ131094:TZ131165 ADV131094:ADV131165 ANR131094:ANR131165 AXN131094:AXN131165 BHJ131094:BHJ131165 BRF131094:BRF131165 CBB131094:CBB131165 CKX131094:CKX131165 CUT131094:CUT131165 DEP131094:DEP131165 DOL131094:DOL131165 DYH131094:DYH131165 EID131094:EID131165 ERZ131094:ERZ131165 FBV131094:FBV131165 FLR131094:FLR131165 FVN131094:FVN131165 GFJ131094:GFJ131165 GPF131094:GPF131165 GZB131094:GZB131165 HIX131094:HIX131165 HST131094:HST131165 ICP131094:ICP131165 IML131094:IML131165 IWH131094:IWH131165 JGD131094:JGD131165 JPZ131094:JPZ131165 JZV131094:JZV131165 KJR131094:KJR131165 KTN131094:KTN131165 LDJ131094:LDJ131165 LNF131094:LNF131165 LXB131094:LXB131165 MGX131094:MGX131165 MQT131094:MQT131165 NAP131094:NAP131165 NKL131094:NKL131165 NUH131094:NUH131165 OED131094:OED131165 ONZ131094:ONZ131165 OXV131094:OXV131165 PHR131094:PHR131165 PRN131094:PRN131165 QBJ131094:QBJ131165 QLF131094:QLF131165 QVB131094:QVB131165 REX131094:REX131165 ROT131094:ROT131165 RYP131094:RYP131165 SIL131094:SIL131165 SSH131094:SSH131165 TCD131094:TCD131165 TLZ131094:TLZ131165 TVV131094:TVV131165 UFR131094:UFR131165 UPN131094:UPN131165 UZJ131094:UZJ131165 VJF131094:VJF131165 VTB131094:VTB131165 WCX131094:WCX131165 WMT131094:WMT131165 WWP131094:WWP131165 AH196630:AH196701 KD196630:KD196701 TZ196630:TZ196701 ADV196630:ADV196701 ANR196630:ANR196701 AXN196630:AXN196701 BHJ196630:BHJ196701 BRF196630:BRF196701 CBB196630:CBB196701 CKX196630:CKX196701 CUT196630:CUT196701 DEP196630:DEP196701 DOL196630:DOL196701 DYH196630:DYH196701 EID196630:EID196701 ERZ196630:ERZ196701 FBV196630:FBV196701 FLR196630:FLR196701 FVN196630:FVN196701 GFJ196630:GFJ196701 GPF196630:GPF196701 GZB196630:GZB196701 HIX196630:HIX196701 HST196630:HST196701 ICP196630:ICP196701 IML196630:IML196701 IWH196630:IWH196701 JGD196630:JGD196701 JPZ196630:JPZ196701 JZV196630:JZV196701 KJR196630:KJR196701 KTN196630:KTN196701 LDJ196630:LDJ196701 LNF196630:LNF196701 LXB196630:LXB196701 MGX196630:MGX196701 MQT196630:MQT196701 NAP196630:NAP196701 NKL196630:NKL196701 NUH196630:NUH196701 OED196630:OED196701 ONZ196630:ONZ196701 OXV196630:OXV196701 PHR196630:PHR196701 PRN196630:PRN196701 QBJ196630:QBJ196701 QLF196630:QLF196701 QVB196630:QVB196701 REX196630:REX196701 ROT196630:ROT196701 RYP196630:RYP196701 SIL196630:SIL196701 SSH196630:SSH196701 TCD196630:TCD196701 TLZ196630:TLZ196701 TVV196630:TVV196701 UFR196630:UFR196701 UPN196630:UPN196701 UZJ196630:UZJ196701 VJF196630:VJF196701 VTB196630:VTB196701 WCX196630:WCX196701 WMT196630:WMT196701 WWP196630:WWP196701 AH262166:AH262237 KD262166:KD262237 TZ262166:TZ262237 ADV262166:ADV262237 ANR262166:ANR262237 AXN262166:AXN262237 BHJ262166:BHJ262237 BRF262166:BRF262237 CBB262166:CBB262237 CKX262166:CKX262237 CUT262166:CUT262237 DEP262166:DEP262237 DOL262166:DOL262237 DYH262166:DYH262237 EID262166:EID262237 ERZ262166:ERZ262237 FBV262166:FBV262237 FLR262166:FLR262237 FVN262166:FVN262237 GFJ262166:GFJ262237 GPF262166:GPF262237 GZB262166:GZB262237 HIX262166:HIX262237 HST262166:HST262237 ICP262166:ICP262237 IML262166:IML262237 IWH262166:IWH262237 JGD262166:JGD262237 JPZ262166:JPZ262237 JZV262166:JZV262237 KJR262166:KJR262237 KTN262166:KTN262237 LDJ262166:LDJ262237 LNF262166:LNF262237 LXB262166:LXB262237 MGX262166:MGX262237 MQT262166:MQT262237 NAP262166:NAP262237 NKL262166:NKL262237 NUH262166:NUH262237 OED262166:OED262237 ONZ262166:ONZ262237 OXV262166:OXV262237 PHR262166:PHR262237 PRN262166:PRN262237 QBJ262166:QBJ262237 QLF262166:QLF262237 QVB262166:QVB262237 REX262166:REX262237 ROT262166:ROT262237 RYP262166:RYP262237 SIL262166:SIL262237 SSH262166:SSH262237 TCD262166:TCD262237 TLZ262166:TLZ262237 TVV262166:TVV262237 UFR262166:UFR262237 UPN262166:UPN262237 UZJ262166:UZJ262237 VJF262166:VJF262237 VTB262166:VTB262237 WCX262166:WCX262237 WMT262166:WMT262237 WWP262166:WWP262237 AH327702:AH327773 KD327702:KD327773 TZ327702:TZ327773 ADV327702:ADV327773 ANR327702:ANR327773 AXN327702:AXN327773 BHJ327702:BHJ327773 BRF327702:BRF327773 CBB327702:CBB327773 CKX327702:CKX327773 CUT327702:CUT327773 DEP327702:DEP327773 DOL327702:DOL327773 DYH327702:DYH327773 EID327702:EID327773 ERZ327702:ERZ327773 FBV327702:FBV327773 FLR327702:FLR327773 FVN327702:FVN327773 GFJ327702:GFJ327773 GPF327702:GPF327773 GZB327702:GZB327773 HIX327702:HIX327773 HST327702:HST327773 ICP327702:ICP327773 IML327702:IML327773 IWH327702:IWH327773 JGD327702:JGD327773 JPZ327702:JPZ327773 JZV327702:JZV327773 KJR327702:KJR327773 KTN327702:KTN327773 LDJ327702:LDJ327773 LNF327702:LNF327773 LXB327702:LXB327773 MGX327702:MGX327773 MQT327702:MQT327773 NAP327702:NAP327773 NKL327702:NKL327773 NUH327702:NUH327773 OED327702:OED327773 ONZ327702:ONZ327773 OXV327702:OXV327773 PHR327702:PHR327773 PRN327702:PRN327773 QBJ327702:QBJ327773 QLF327702:QLF327773 QVB327702:QVB327773 REX327702:REX327773 ROT327702:ROT327773 RYP327702:RYP327773 SIL327702:SIL327773 SSH327702:SSH327773 TCD327702:TCD327773 TLZ327702:TLZ327773 TVV327702:TVV327773 UFR327702:UFR327773 UPN327702:UPN327773 UZJ327702:UZJ327773 VJF327702:VJF327773 VTB327702:VTB327773 WCX327702:WCX327773 WMT327702:WMT327773 WWP327702:WWP327773 AH393238:AH393309 KD393238:KD393309 TZ393238:TZ393309 ADV393238:ADV393309 ANR393238:ANR393309 AXN393238:AXN393309 BHJ393238:BHJ393309 BRF393238:BRF393309 CBB393238:CBB393309 CKX393238:CKX393309 CUT393238:CUT393309 DEP393238:DEP393309 DOL393238:DOL393309 DYH393238:DYH393309 EID393238:EID393309 ERZ393238:ERZ393309 FBV393238:FBV393309 FLR393238:FLR393309 FVN393238:FVN393309 GFJ393238:GFJ393309 GPF393238:GPF393309 GZB393238:GZB393309 HIX393238:HIX393309 HST393238:HST393309 ICP393238:ICP393309 IML393238:IML393309 IWH393238:IWH393309 JGD393238:JGD393309 JPZ393238:JPZ393309 JZV393238:JZV393309 KJR393238:KJR393309 KTN393238:KTN393309 LDJ393238:LDJ393309 LNF393238:LNF393309 LXB393238:LXB393309 MGX393238:MGX393309 MQT393238:MQT393309 NAP393238:NAP393309 NKL393238:NKL393309 NUH393238:NUH393309 OED393238:OED393309 ONZ393238:ONZ393309 OXV393238:OXV393309 PHR393238:PHR393309 PRN393238:PRN393309 QBJ393238:QBJ393309 QLF393238:QLF393309 QVB393238:QVB393309 REX393238:REX393309 ROT393238:ROT393309 RYP393238:RYP393309 SIL393238:SIL393309 SSH393238:SSH393309 TCD393238:TCD393309 TLZ393238:TLZ393309 TVV393238:TVV393309 UFR393238:UFR393309 UPN393238:UPN393309 UZJ393238:UZJ393309 VJF393238:VJF393309 VTB393238:VTB393309 WCX393238:WCX393309 WMT393238:WMT393309 WWP393238:WWP393309 AH458774:AH458845 KD458774:KD458845 TZ458774:TZ458845 ADV458774:ADV458845 ANR458774:ANR458845 AXN458774:AXN458845 BHJ458774:BHJ458845 BRF458774:BRF458845 CBB458774:CBB458845 CKX458774:CKX458845 CUT458774:CUT458845 DEP458774:DEP458845 DOL458774:DOL458845 DYH458774:DYH458845 EID458774:EID458845 ERZ458774:ERZ458845 FBV458774:FBV458845 FLR458774:FLR458845 FVN458774:FVN458845 GFJ458774:GFJ458845 GPF458774:GPF458845 GZB458774:GZB458845 HIX458774:HIX458845 HST458774:HST458845 ICP458774:ICP458845 IML458774:IML458845 IWH458774:IWH458845 JGD458774:JGD458845 JPZ458774:JPZ458845 JZV458774:JZV458845 KJR458774:KJR458845 KTN458774:KTN458845 LDJ458774:LDJ458845 LNF458774:LNF458845 LXB458774:LXB458845 MGX458774:MGX458845 MQT458774:MQT458845 NAP458774:NAP458845 NKL458774:NKL458845 NUH458774:NUH458845 OED458774:OED458845 ONZ458774:ONZ458845 OXV458774:OXV458845 PHR458774:PHR458845 PRN458774:PRN458845 QBJ458774:QBJ458845 QLF458774:QLF458845 QVB458774:QVB458845 REX458774:REX458845 ROT458774:ROT458845 RYP458774:RYP458845 SIL458774:SIL458845 SSH458774:SSH458845 TCD458774:TCD458845 TLZ458774:TLZ458845 TVV458774:TVV458845 UFR458774:UFR458845 UPN458774:UPN458845 UZJ458774:UZJ458845 VJF458774:VJF458845 VTB458774:VTB458845 WCX458774:WCX458845 WMT458774:WMT458845 WWP458774:WWP458845 AH524310:AH524381 KD524310:KD524381 TZ524310:TZ524381 ADV524310:ADV524381 ANR524310:ANR524381 AXN524310:AXN524381 BHJ524310:BHJ524381 BRF524310:BRF524381 CBB524310:CBB524381 CKX524310:CKX524381 CUT524310:CUT524381 DEP524310:DEP524381 DOL524310:DOL524381 DYH524310:DYH524381 EID524310:EID524381 ERZ524310:ERZ524381 FBV524310:FBV524381 FLR524310:FLR524381 FVN524310:FVN524381 GFJ524310:GFJ524381 GPF524310:GPF524381 GZB524310:GZB524381 HIX524310:HIX524381 HST524310:HST524381 ICP524310:ICP524381 IML524310:IML524381 IWH524310:IWH524381 JGD524310:JGD524381 JPZ524310:JPZ524381 JZV524310:JZV524381 KJR524310:KJR524381 KTN524310:KTN524381 LDJ524310:LDJ524381 LNF524310:LNF524381 LXB524310:LXB524381 MGX524310:MGX524381 MQT524310:MQT524381 NAP524310:NAP524381 NKL524310:NKL524381 NUH524310:NUH524381 OED524310:OED524381 ONZ524310:ONZ524381 OXV524310:OXV524381 PHR524310:PHR524381 PRN524310:PRN524381 QBJ524310:QBJ524381 QLF524310:QLF524381 QVB524310:QVB524381 REX524310:REX524381 ROT524310:ROT524381 RYP524310:RYP524381 SIL524310:SIL524381 SSH524310:SSH524381 TCD524310:TCD524381 TLZ524310:TLZ524381 TVV524310:TVV524381 UFR524310:UFR524381 UPN524310:UPN524381 UZJ524310:UZJ524381 VJF524310:VJF524381 VTB524310:VTB524381 WCX524310:WCX524381 WMT524310:WMT524381 WWP524310:WWP524381 AH589846:AH589917 KD589846:KD589917 TZ589846:TZ589917 ADV589846:ADV589917 ANR589846:ANR589917 AXN589846:AXN589917 BHJ589846:BHJ589917 BRF589846:BRF589917 CBB589846:CBB589917 CKX589846:CKX589917 CUT589846:CUT589917 DEP589846:DEP589917 DOL589846:DOL589917 DYH589846:DYH589917 EID589846:EID589917 ERZ589846:ERZ589917 FBV589846:FBV589917 FLR589846:FLR589917 FVN589846:FVN589917 GFJ589846:GFJ589917 GPF589846:GPF589917 GZB589846:GZB589917 HIX589846:HIX589917 HST589846:HST589917 ICP589846:ICP589917 IML589846:IML589917 IWH589846:IWH589917 JGD589846:JGD589917 JPZ589846:JPZ589917 JZV589846:JZV589917 KJR589846:KJR589917 KTN589846:KTN589917 LDJ589846:LDJ589917 LNF589846:LNF589917 LXB589846:LXB589917 MGX589846:MGX589917 MQT589846:MQT589917 NAP589846:NAP589917 NKL589846:NKL589917 NUH589846:NUH589917 OED589846:OED589917 ONZ589846:ONZ589917 OXV589846:OXV589917 PHR589846:PHR589917 PRN589846:PRN589917 QBJ589846:QBJ589917 QLF589846:QLF589917 QVB589846:QVB589917 REX589846:REX589917 ROT589846:ROT589917 RYP589846:RYP589917 SIL589846:SIL589917 SSH589846:SSH589917 TCD589846:TCD589917 TLZ589846:TLZ589917 TVV589846:TVV589917 UFR589846:UFR589917 UPN589846:UPN589917 UZJ589846:UZJ589917 VJF589846:VJF589917 VTB589846:VTB589917 WCX589846:WCX589917 WMT589846:WMT589917 WWP589846:WWP589917 AH655382:AH655453 KD655382:KD655453 TZ655382:TZ655453 ADV655382:ADV655453 ANR655382:ANR655453 AXN655382:AXN655453 BHJ655382:BHJ655453 BRF655382:BRF655453 CBB655382:CBB655453 CKX655382:CKX655453 CUT655382:CUT655453 DEP655382:DEP655453 DOL655382:DOL655453 DYH655382:DYH655453 EID655382:EID655453 ERZ655382:ERZ655453 FBV655382:FBV655453 FLR655382:FLR655453 FVN655382:FVN655453 GFJ655382:GFJ655453 GPF655382:GPF655453 GZB655382:GZB655453 HIX655382:HIX655453 HST655382:HST655453 ICP655382:ICP655453 IML655382:IML655453 IWH655382:IWH655453 JGD655382:JGD655453 JPZ655382:JPZ655453 JZV655382:JZV655453 KJR655382:KJR655453 KTN655382:KTN655453 LDJ655382:LDJ655453 LNF655382:LNF655453 LXB655382:LXB655453 MGX655382:MGX655453 MQT655382:MQT655453 NAP655382:NAP655453 NKL655382:NKL655453 NUH655382:NUH655453 OED655382:OED655453 ONZ655382:ONZ655453 OXV655382:OXV655453 PHR655382:PHR655453 PRN655382:PRN655453 QBJ655382:QBJ655453 QLF655382:QLF655453 QVB655382:QVB655453 REX655382:REX655453 ROT655382:ROT655453 RYP655382:RYP655453 SIL655382:SIL655453 SSH655382:SSH655453 TCD655382:TCD655453 TLZ655382:TLZ655453 TVV655382:TVV655453 UFR655382:UFR655453 UPN655382:UPN655453 UZJ655382:UZJ655453 VJF655382:VJF655453 VTB655382:VTB655453 WCX655382:WCX655453 WMT655382:WMT655453 WWP655382:WWP655453 AH720918:AH720989 KD720918:KD720989 TZ720918:TZ720989 ADV720918:ADV720989 ANR720918:ANR720989 AXN720918:AXN720989 BHJ720918:BHJ720989 BRF720918:BRF720989 CBB720918:CBB720989 CKX720918:CKX720989 CUT720918:CUT720989 DEP720918:DEP720989 DOL720918:DOL720989 DYH720918:DYH720989 EID720918:EID720989 ERZ720918:ERZ720989 FBV720918:FBV720989 FLR720918:FLR720989 FVN720918:FVN720989 GFJ720918:GFJ720989 GPF720918:GPF720989 GZB720918:GZB720989 HIX720918:HIX720989 HST720918:HST720989 ICP720918:ICP720989 IML720918:IML720989 IWH720918:IWH720989 JGD720918:JGD720989 JPZ720918:JPZ720989 JZV720918:JZV720989 KJR720918:KJR720989 KTN720918:KTN720989 LDJ720918:LDJ720989 LNF720918:LNF720989 LXB720918:LXB720989 MGX720918:MGX720989 MQT720918:MQT720989 NAP720918:NAP720989 NKL720918:NKL720989 NUH720918:NUH720989 OED720918:OED720989 ONZ720918:ONZ720989 OXV720918:OXV720989 PHR720918:PHR720989 PRN720918:PRN720989 QBJ720918:QBJ720989 QLF720918:QLF720989 QVB720918:QVB720989 REX720918:REX720989 ROT720918:ROT720989 RYP720918:RYP720989 SIL720918:SIL720989 SSH720918:SSH720989 TCD720918:TCD720989 TLZ720918:TLZ720989 TVV720918:TVV720989 UFR720918:UFR720989 UPN720918:UPN720989 UZJ720918:UZJ720989 VJF720918:VJF720989 VTB720918:VTB720989 WCX720918:WCX720989 WMT720918:WMT720989 WWP720918:WWP720989 AH786454:AH786525 KD786454:KD786525 TZ786454:TZ786525 ADV786454:ADV786525 ANR786454:ANR786525 AXN786454:AXN786525 BHJ786454:BHJ786525 BRF786454:BRF786525 CBB786454:CBB786525 CKX786454:CKX786525 CUT786454:CUT786525 DEP786454:DEP786525 DOL786454:DOL786525 DYH786454:DYH786525 EID786454:EID786525 ERZ786454:ERZ786525 FBV786454:FBV786525 FLR786454:FLR786525 FVN786454:FVN786525 GFJ786454:GFJ786525 GPF786454:GPF786525 GZB786454:GZB786525 HIX786454:HIX786525 HST786454:HST786525 ICP786454:ICP786525 IML786454:IML786525 IWH786454:IWH786525 JGD786454:JGD786525 JPZ786454:JPZ786525 JZV786454:JZV786525 KJR786454:KJR786525 KTN786454:KTN786525 LDJ786454:LDJ786525 LNF786454:LNF786525 LXB786454:LXB786525 MGX786454:MGX786525 MQT786454:MQT786525 NAP786454:NAP786525 NKL786454:NKL786525 NUH786454:NUH786525 OED786454:OED786525 ONZ786454:ONZ786525 OXV786454:OXV786525 PHR786454:PHR786525 PRN786454:PRN786525 QBJ786454:QBJ786525 QLF786454:QLF786525 QVB786454:QVB786525 REX786454:REX786525 ROT786454:ROT786525 RYP786454:RYP786525 SIL786454:SIL786525 SSH786454:SSH786525 TCD786454:TCD786525 TLZ786454:TLZ786525 TVV786454:TVV786525 UFR786454:UFR786525 UPN786454:UPN786525 UZJ786454:UZJ786525 VJF786454:VJF786525 VTB786454:VTB786525 WCX786454:WCX786525 WMT786454:WMT786525 WWP786454:WWP786525 AH851990:AH852061 KD851990:KD852061 TZ851990:TZ852061 ADV851990:ADV852061 ANR851990:ANR852061 AXN851990:AXN852061 BHJ851990:BHJ852061 BRF851990:BRF852061 CBB851990:CBB852061 CKX851990:CKX852061 CUT851990:CUT852061 DEP851990:DEP852061 DOL851990:DOL852061 DYH851990:DYH852061 EID851990:EID852061 ERZ851990:ERZ852061 FBV851990:FBV852061 FLR851990:FLR852061 FVN851990:FVN852061 GFJ851990:GFJ852061 GPF851990:GPF852061 GZB851990:GZB852061 HIX851990:HIX852061 HST851990:HST852061 ICP851990:ICP852061 IML851990:IML852061 IWH851990:IWH852061 JGD851990:JGD852061 JPZ851990:JPZ852061 JZV851990:JZV852061 KJR851990:KJR852061 KTN851990:KTN852061 LDJ851990:LDJ852061 LNF851990:LNF852061 LXB851990:LXB852061 MGX851990:MGX852061 MQT851990:MQT852061 NAP851990:NAP852061 NKL851990:NKL852061 NUH851990:NUH852061 OED851990:OED852061 ONZ851990:ONZ852061 OXV851990:OXV852061 PHR851990:PHR852061 PRN851990:PRN852061 QBJ851990:QBJ852061 QLF851990:QLF852061 QVB851990:QVB852061 REX851990:REX852061 ROT851990:ROT852061 RYP851990:RYP852061 SIL851990:SIL852061 SSH851990:SSH852061 TCD851990:TCD852061 TLZ851990:TLZ852061 TVV851990:TVV852061 UFR851990:UFR852061 UPN851990:UPN852061 UZJ851990:UZJ852061 VJF851990:VJF852061 VTB851990:VTB852061 WCX851990:WCX852061 WMT851990:WMT852061 WWP851990:WWP852061 AH917526:AH917597 KD917526:KD917597 TZ917526:TZ917597 ADV917526:ADV917597 ANR917526:ANR917597 AXN917526:AXN917597 BHJ917526:BHJ917597 BRF917526:BRF917597 CBB917526:CBB917597 CKX917526:CKX917597 CUT917526:CUT917597 DEP917526:DEP917597 DOL917526:DOL917597 DYH917526:DYH917597 EID917526:EID917597 ERZ917526:ERZ917597 FBV917526:FBV917597 FLR917526:FLR917597 FVN917526:FVN917597 GFJ917526:GFJ917597 GPF917526:GPF917597 GZB917526:GZB917597 HIX917526:HIX917597 HST917526:HST917597 ICP917526:ICP917597 IML917526:IML917597 IWH917526:IWH917597 JGD917526:JGD917597 JPZ917526:JPZ917597 JZV917526:JZV917597 KJR917526:KJR917597 KTN917526:KTN917597 LDJ917526:LDJ917597 LNF917526:LNF917597 LXB917526:LXB917597 MGX917526:MGX917597 MQT917526:MQT917597 NAP917526:NAP917597 NKL917526:NKL917597 NUH917526:NUH917597 OED917526:OED917597 ONZ917526:ONZ917597 OXV917526:OXV917597 PHR917526:PHR917597 PRN917526:PRN917597 QBJ917526:QBJ917597 QLF917526:QLF917597 QVB917526:QVB917597 REX917526:REX917597 ROT917526:ROT917597 RYP917526:RYP917597 SIL917526:SIL917597 SSH917526:SSH917597 TCD917526:TCD917597 TLZ917526:TLZ917597 TVV917526:TVV917597 UFR917526:UFR917597 UPN917526:UPN917597 UZJ917526:UZJ917597 VJF917526:VJF917597 VTB917526:VTB917597 WCX917526:WCX917597 WMT917526:WMT917597 WWP917526:WWP917597 AH983062:AH983133 KD983062:KD983133 TZ983062:TZ983133 ADV983062:ADV983133 ANR983062:ANR983133 AXN983062:AXN983133 BHJ983062:BHJ983133 BRF983062:BRF983133 CBB983062:CBB983133 CKX983062:CKX983133 CUT983062:CUT983133 DEP983062:DEP983133 DOL983062:DOL983133 DYH983062:DYH983133 EID983062:EID983133 ERZ983062:ERZ983133 FBV983062:FBV983133 FLR983062:FLR983133 FVN983062:FVN983133 GFJ983062:GFJ983133 GPF983062:GPF983133 GZB983062:GZB983133 HIX983062:HIX983133 HST983062:HST983133 ICP983062:ICP983133 IML983062:IML983133 IWH983062:IWH983133 JGD983062:JGD983133 JPZ983062:JPZ983133 JZV983062:JZV983133 KJR983062:KJR983133 KTN983062:KTN983133 LDJ983062:LDJ983133 LNF983062:LNF983133 LXB983062:LXB983133 MGX983062:MGX983133 MQT983062:MQT983133 NAP983062:NAP983133 NKL983062:NKL983133 NUH983062:NUH983133 OED983062:OED983133 ONZ983062:ONZ983133 OXV983062:OXV983133 PHR983062:PHR983133 PRN983062:PRN983133 QBJ983062:QBJ983133 QLF983062:QLF983133 QVB983062:QVB983133 REX983062:REX983133 ROT983062:ROT983133 RYP983062:RYP983133 SIL983062:SIL983133 SSH983062:SSH983133 TCD983062:TCD983133 TLZ983062:TLZ983133 TVV983062:TVV983133 UFR983062:UFR983133 UPN983062:UPN983133 UZJ983062:UZJ983133 VJF983062:VJF983133 VTB983062:VTB983133 WCX983062:WCX983133 WMT983062:WMT983133 WWP983062:WWP983133 AJ22:AJ93 KF22:KF93 UB22:UB93 ADX22:ADX93 ANT22:ANT93 AXP22:AXP93 BHL22:BHL93 BRH22:BRH93 CBD22:CBD93 CKZ22:CKZ93 CUV22:CUV93 DER22:DER93 DON22:DON93 DYJ22:DYJ93 EIF22:EIF93 ESB22:ESB93 FBX22:FBX93 FLT22:FLT93 FVP22:FVP93 GFL22:GFL93 GPH22:GPH93 GZD22:GZD93 HIZ22:HIZ93 HSV22:HSV93 ICR22:ICR93 IMN22:IMN93 IWJ22:IWJ93 JGF22:JGF93 JQB22:JQB93 JZX22:JZX93 KJT22:KJT93 KTP22:KTP93 LDL22:LDL93 LNH22:LNH93 LXD22:LXD93 MGZ22:MGZ93 MQV22:MQV93 NAR22:NAR93 NKN22:NKN93 NUJ22:NUJ93 OEF22:OEF93 OOB22:OOB93 OXX22:OXX93 PHT22:PHT93 PRP22:PRP93 QBL22:QBL93 QLH22:QLH93 QVD22:QVD93 REZ22:REZ93 ROV22:ROV93 RYR22:RYR93 SIN22:SIN93 SSJ22:SSJ93 TCF22:TCF93 TMB22:TMB93 TVX22:TVX93 UFT22:UFT93 UPP22:UPP93 UZL22:UZL93 VJH22:VJH93 VTD22:VTD93 WCZ22:WCZ93 WMV22:WMV93 WWR22:WWR93 AJ65558:AJ65629 KF65558:KF65629 UB65558:UB65629 ADX65558:ADX65629 ANT65558:ANT65629 AXP65558:AXP65629 BHL65558:BHL65629 BRH65558:BRH65629 CBD65558:CBD65629 CKZ65558:CKZ65629 CUV65558:CUV65629 DER65558:DER65629 DON65558:DON65629 DYJ65558:DYJ65629 EIF65558:EIF65629 ESB65558:ESB65629 FBX65558:FBX65629 FLT65558:FLT65629 FVP65558:FVP65629 GFL65558:GFL65629 GPH65558:GPH65629 GZD65558:GZD65629 HIZ65558:HIZ65629 HSV65558:HSV65629 ICR65558:ICR65629 IMN65558:IMN65629 IWJ65558:IWJ65629 JGF65558:JGF65629 JQB65558:JQB65629 JZX65558:JZX65629 KJT65558:KJT65629 KTP65558:KTP65629 LDL65558:LDL65629 LNH65558:LNH65629 LXD65558:LXD65629 MGZ65558:MGZ65629 MQV65558:MQV65629 NAR65558:NAR65629 NKN65558:NKN65629 NUJ65558:NUJ65629 OEF65558:OEF65629 OOB65558:OOB65629 OXX65558:OXX65629 PHT65558:PHT65629 PRP65558:PRP65629 QBL65558:QBL65629 QLH65558:QLH65629 QVD65558:QVD65629 REZ65558:REZ65629 ROV65558:ROV65629 RYR65558:RYR65629 SIN65558:SIN65629 SSJ65558:SSJ65629 TCF65558:TCF65629 TMB65558:TMB65629 TVX65558:TVX65629 UFT65558:UFT65629 UPP65558:UPP65629 UZL65558:UZL65629 VJH65558:VJH65629 VTD65558:VTD65629 WCZ65558:WCZ65629 WMV65558:WMV65629 WWR65558:WWR65629 AJ131094:AJ131165 KF131094:KF131165 UB131094:UB131165 ADX131094:ADX131165 ANT131094:ANT131165 AXP131094:AXP131165 BHL131094:BHL131165 BRH131094:BRH131165 CBD131094:CBD131165 CKZ131094:CKZ131165 CUV131094:CUV131165 DER131094:DER131165 DON131094:DON131165 DYJ131094:DYJ131165 EIF131094:EIF131165 ESB131094:ESB131165 FBX131094:FBX131165 FLT131094:FLT131165 FVP131094:FVP131165 GFL131094:GFL131165 GPH131094:GPH131165 GZD131094:GZD131165 HIZ131094:HIZ131165 HSV131094:HSV131165 ICR131094:ICR131165 IMN131094:IMN131165 IWJ131094:IWJ131165 JGF131094:JGF131165 JQB131094:JQB131165 JZX131094:JZX131165 KJT131094:KJT131165 KTP131094:KTP131165 LDL131094:LDL131165 LNH131094:LNH131165 LXD131094:LXD131165 MGZ131094:MGZ131165 MQV131094:MQV131165 NAR131094:NAR131165 NKN131094:NKN131165 NUJ131094:NUJ131165 OEF131094:OEF131165 OOB131094:OOB131165 OXX131094:OXX131165 PHT131094:PHT131165 PRP131094:PRP131165 QBL131094:QBL131165 QLH131094:QLH131165 QVD131094:QVD131165 REZ131094:REZ131165 ROV131094:ROV131165 RYR131094:RYR131165 SIN131094:SIN131165 SSJ131094:SSJ131165 TCF131094:TCF131165 TMB131094:TMB131165 TVX131094:TVX131165 UFT131094:UFT131165 UPP131094:UPP131165 UZL131094:UZL131165 VJH131094:VJH131165 VTD131094:VTD131165 WCZ131094:WCZ131165 WMV131094:WMV131165 WWR131094:WWR131165 AJ196630:AJ196701 KF196630:KF196701 UB196630:UB196701 ADX196630:ADX196701 ANT196630:ANT196701 AXP196630:AXP196701 BHL196630:BHL196701 BRH196630:BRH196701 CBD196630:CBD196701 CKZ196630:CKZ196701 CUV196630:CUV196701 DER196630:DER196701 DON196630:DON196701 DYJ196630:DYJ196701 EIF196630:EIF196701 ESB196630:ESB196701 FBX196630:FBX196701 FLT196630:FLT196701 FVP196630:FVP196701 GFL196630:GFL196701 GPH196630:GPH196701 GZD196630:GZD196701 HIZ196630:HIZ196701 HSV196630:HSV196701 ICR196630:ICR196701 IMN196630:IMN196701 IWJ196630:IWJ196701 JGF196630:JGF196701 JQB196630:JQB196701 JZX196630:JZX196701 KJT196630:KJT196701 KTP196630:KTP196701 LDL196630:LDL196701 LNH196630:LNH196701 LXD196630:LXD196701 MGZ196630:MGZ196701 MQV196630:MQV196701 NAR196630:NAR196701 NKN196630:NKN196701 NUJ196630:NUJ196701 OEF196630:OEF196701 OOB196630:OOB196701 OXX196630:OXX196701 PHT196630:PHT196701 PRP196630:PRP196701 QBL196630:QBL196701 QLH196630:QLH196701 QVD196630:QVD196701 REZ196630:REZ196701 ROV196630:ROV196701 RYR196630:RYR196701 SIN196630:SIN196701 SSJ196630:SSJ196701 TCF196630:TCF196701 TMB196630:TMB196701 TVX196630:TVX196701 UFT196630:UFT196701 UPP196630:UPP196701 UZL196630:UZL196701 VJH196630:VJH196701 VTD196630:VTD196701 WCZ196630:WCZ196701 WMV196630:WMV196701 WWR196630:WWR196701 AJ262166:AJ262237 KF262166:KF262237 UB262166:UB262237 ADX262166:ADX262237 ANT262166:ANT262237 AXP262166:AXP262237 BHL262166:BHL262237 BRH262166:BRH262237 CBD262166:CBD262237 CKZ262166:CKZ262237 CUV262166:CUV262237 DER262166:DER262237 DON262166:DON262237 DYJ262166:DYJ262237 EIF262166:EIF262237 ESB262166:ESB262237 FBX262166:FBX262237 FLT262166:FLT262237 FVP262166:FVP262237 GFL262166:GFL262237 GPH262166:GPH262237 GZD262166:GZD262237 HIZ262166:HIZ262237 HSV262166:HSV262237 ICR262166:ICR262237 IMN262166:IMN262237 IWJ262166:IWJ262237 JGF262166:JGF262237 JQB262166:JQB262237 JZX262166:JZX262237 KJT262166:KJT262237 KTP262166:KTP262237 LDL262166:LDL262237 LNH262166:LNH262237 LXD262166:LXD262237 MGZ262166:MGZ262237 MQV262166:MQV262237 NAR262166:NAR262237 NKN262166:NKN262237 NUJ262166:NUJ262237 OEF262166:OEF262237 OOB262166:OOB262237 OXX262166:OXX262237 PHT262166:PHT262237 PRP262166:PRP262237 QBL262166:QBL262237 QLH262166:QLH262237 QVD262166:QVD262237 REZ262166:REZ262237 ROV262166:ROV262237 RYR262166:RYR262237 SIN262166:SIN262237 SSJ262166:SSJ262237 TCF262166:TCF262237 TMB262166:TMB262237 TVX262166:TVX262237 UFT262166:UFT262237 UPP262166:UPP262237 UZL262166:UZL262237 VJH262166:VJH262237 VTD262166:VTD262237 WCZ262166:WCZ262237 WMV262166:WMV262237 WWR262166:WWR262237 AJ327702:AJ327773 KF327702:KF327773 UB327702:UB327773 ADX327702:ADX327773 ANT327702:ANT327773 AXP327702:AXP327773 BHL327702:BHL327773 BRH327702:BRH327773 CBD327702:CBD327773 CKZ327702:CKZ327773 CUV327702:CUV327773 DER327702:DER327773 DON327702:DON327773 DYJ327702:DYJ327773 EIF327702:EIF327773 ESB327702:ESB327773 FBX327702:FBX327773 FLT327702:FLT327773 FVP327702:FVP327773 GFL327702:GFL327773 GPH327702:GPH327773 GZD327702:GZD327773 HIZ327702:HIZ327773 HSV327702:HSV327773 ICR327702:ICR327773 IMN327702:IMN327773 IWJ327702:IWJ327773 JGF327702:JGF327773 JQB327702:JQB327773 JZX327702:JZX327773 KJT327702:KJT327773 KTP327702:KTP327773 LDL327702:LDL327773 LNH327702:LNH327773 LXD327702:LXD327773 MGZ327702:MGZ327773 MQV327702:MQV327773 NAR327702:NAR327773 NKN327702:NKN327773 NUJ327702:NUJ327773 OEF327702:OEF327773 OOB327702:OOB327773 OXX327702:OXX327773 PHT327702:PHT327773 PRP327702:PRP327773 QBL327702:QBL327773 QLH327702:QLH327773 QVD327702:QVD327773 REZ327702:REZ327773 ROV327702:ROV327773 RYR327702:RYR327773 SIN327702:SIN327773 SSJ327702:SSJ327773 TCF327702:TCF327773 TMB327702:TMB327773 TVX327702:TVX327773 UFT327702:UFT327773 UPP327702:UPP327773 UZL327702:UZL327773 VJH327702:VJH327773 VTD327702:VTD327773 WCZ327702:WCZ327773 WMV327702:WMV327773 WWR327702:WWR327773 AJ393238:AJ393309 KF393238:KF393309 UB393238:UB393309 ADX393238:ADX393309 ANT393238:ANT393309 AXP393238:AXP393309 BHL393238:BHL393309 BRH393238:BRH393309 CBD393238:CBD393309 CKZ393238:CKZ393309 CUV393238:CUV393309 DER393238:DER393309 DON393238:DON393309 DYJ393238:DYJ393309 EIF393238:EIF393309 ESB393238:ESB393309 FBX393238:FBX393309 FLT393238:FLT393309 FVP393238:FVP393309 GFL393238:GFL393309 GPH393238:GPH393309 GZD393238:GZD393309 HIZ393238:HIZ393309 HSV393238:HSV393309 ICR393238:ICR393309 IMN393238:IMN393309 IWJ393238:IWJ393309 JGF393238:JGF393309 JQB393238:JQB393309 JZX393238:JZX393309 KJT393238:KJT393309 KTP393238:KTP393309 LDL393238:LDL393309 LNH393238:LNH393309 LXD393238:LXD393309 MGZ393238:MGZ393309 MQV393238:MQV393309 NAR393238:NAR393309 NKN393238:NKN393309 NUJ393238:NUJ393309 OEF393238:OEF393309 OOB393238:OOB393309 OXX393238:OXX393309 PHT393238:PHT393309 PRP393238:PRP393309 QBL393238:QBL393309 QLH393238:QLH393309 QVD393238:QVD393309 REZ393238:REZ393309 ROV393238:ROV393309 RYR393238:RYR393309 SIN393238:SIN393309 SSJ393238:SSJ393309 TCF393238:TCF393309 TMB393238:TMB393309 TVX393238:TVX393309 UFT393238:UFT393309 UPP393238:UPP393309 UZL393238:UZL393309 VJH393238:VJH393309 VTD393238:VTD393309 WCZ393238:WCZ393309 WMV393238:WMV393309 WWR393238:WWR393309 AJ458774:AJ458845 KF458774:KF458845 UB458774:UB458845 ADX458774:ADX458845 ANT458774:ANT458845 AXP458774:AXP458845 BHL458774:BHL458845 BRH458774:BRH458845 CBD458774:CBD458845 CKZ458774:CKZ458845 CUV458774:CUV458845 DER458774:DER458845 DON458774:DON458845 DYJ458774:DYJ458845 EIF458774:EIF458845 ESB458774:ESB458845 FBX458774:FBX458845 FLT458774:FLT458845 FVP458774:FVP458845 GFL458774:GFL458845 GPH458774:GPH458845 GZD458774:GZD458845 HIZ458774:HIZ458845 HSV458774:HSV458845 ICR458774:ICR458845 IMN458774:IMN458845 IWJ458774:IWJ458845 JGF458774:JGF458845 JQB458774:JQB458845 JZX458774:JZX458845 KJT458774:KJT458845 KTP458774:KTP458845 LDL458774:LDL458845 LNH458774:LNH458845 LXD458774:LXD458845 MGZ458774:MGZ458845 MQV458774:MQV458845 NAR458774:NAR458845 NKN458774:NKN458845 NUJ458774:NUJ458845 OEF458774:OEF458845 OOB458774:OOB458845 OXX458774:OXX458845 PHT458774:PHT458845 PRP458774:PRP458845 QBL458774:QBL458845 QLH458774:QLH458845 QVD458774:QVD458845 REZ458774:REZ458845 ROV458774:ROV458845 RYR458774:RYR458845 SIN458774:SIN458845 SSJ458774:SSJ458845 TCF458774:TCF458845 TMB458774:TMB458845 TVX458774:TVX458845 UFT458774:UFT458845 UPP458774:UPP458845 UZL458774:UZL458845 VJH458774:VJH458845 VTD458774:VTD458845 WCZ458774:WCZ458845 WMV458774:WMV458845 WWR458774:WWR458845 AJ524310:AJ524381 KF524310:KF524381 UB524310:UB524381 ADX524310:ADX524381 ANT524310:ANT524381 AXP524310:AXP524381 BHL524310:BHL524381 BRH524310:BRH524381 CBD524310:CBD524381 CKZ524310:CKZ524381 CUV524310:CUV524381 DER524310:DER524381 DON524310:DON524381 DYJ524310:DYJ524381 EIF524310:EIF524381 ESB524310:ESB524381 FBX524310:FBX524381 FLT524310:FLT524381 FVP524310:FVP524381 GFL524310:GFL524381 GPH524310:GPH524381 GZD524310:GZD524381 HIZ524310:HIZ524381 HSV524310:HSV524381 ICR524310:ICR524381 IMN524310:IMN524381 IWJ524310:IWJ524381 JGF524310:JGF524381 JQB524310:JQB524381 JZX524310:JZX524381 KJT524310:KJT524381 KTP524310:KTP524381 LDL524310:LDL524381 LNH524310:LNH524381 LXD524310:LXD524381 MGZ524310:MGZ524381 MQV524310:MQV524381 NAR524310:NAR524381 NKN524310:NKN524381 NUJ524310:NUJ524381 OEF524310:OEF524381 OOB524310:OOB524381 OXX524310:OXX524381 PHT524310:PHT524381 PRP524310:PRP524381 QBL524310:QBL524381 QLH524310:QLH524381 QVD524310:QVD524381 REZ524310:REZ524381 ROV524310:ROV524381 RYR524310:RYR524381 SIN524310:SIN524381 SSJ524310:SSJ524381 TCF524310:TCF524381 TMB524310:TMB524381 TVX524310:TVX524381 UFT524310:UFT524381 UPP524310:UPP524381 UZL524310:UZL524381 VJH524310:VJH524381 VTD524310:VTD524381 WCZ524310:WCZ524381 WMV524310:WMV524381 WWR524310:WWR524381 AJ589846:AJ589917 KF589846:KF589917 UB589846:UB589917 ADX589846:ADX589917 ANT589846:ANT589917 AXP589846:AXP589917 BHL589846:BHL589917 BRH589846:BRH589917 CBD589846:CBD589917 CKZ589846:CKZ589917 CUV589846:CUV589917 DER589846:DER589917 DON589846:DON589917 DYJ589846:DYJ589917 EIF589846:EIF589917 ESB589846:ESB589917 FBX589846:FBX589917 FLT589846:FLT589917 FVP589846:FVP589917 GFL589846:GFL589917 GPH589846:GPH589917 GZD589846:GZD589917 HIZ589846:HIZ589917 HSV589846:HSV589917 ICR589846:ICR589917 IMN589846:IMN589917 IWJ589846:IWJ589917 JGF589846:JGF589917 JQB589846:JQB589917 JZX589846:JZX589917 KJT589846:KJT589917 KTP589846:KTP589917 LDL589846:LDL589917 LNH589846:LNH589917 LXD589846:LXD589917 MGZ589846:MGZ589917 MQV589846:MQV589917 NAR589846:NAR589917 NKN589846:NKN589917 NUJ589846:NUJ589917 OEF589846:OEF589917 OOB589846:OOB589917 OXX589846:OXX589917 PHT589846:PHT589917 PRP589846:PRP589917 QBL589846:QBL589917 QLH589846:QLH589917 QVD589846:QVD589917 REZ589846:REZ589917 ROV589846:ROV589917 RYR589846:RYR589917 SIN589846:SIN589917 SSJ589846:SSJ589917 TCF589846:TCF589917 TMB589846:TMB589917 TVX589846:TVX589917 UFT589846:UFT589917 UPP589846:UPP589917 UZL589846:UZL589917 VJH589846:VJH589917 VTD589846:VTD589917 WCZ589846:WCZ589917 WMV589846:WMV589917 WWR589846:WWR589917 AJ655382:AJ655453 KF655382:KF655453 UB655382:UB655453 ADX655382:ADX655453 ANT655382:ANT655453 AXP655382:AXP655453 BHL655382:BHL655453 BRH655382:BRH655453 CBD655382:CBD655453 CKZ655382:CKZ655453 CUV655382:CUV655453 DER655382:DER655453 DON655382:DON655453 DYJ655382:DYJ655453 EIF655382:EIF655453 ESB655382:ESB655453 FBX655382:FBX655453 FLT655382:FLT655453 FVP655382:FVP655453 GFL655382:GFL655453 GPH655382:GPH655453 GZD655382:GZD655453 HIZ655382:HIZ655453 HSV655382:HSV655453 ICR655382:ICR655453 IMN655382:IMN655453 IWJ655382:IWJ655453 JGF655382:JGF655453 JQB655382:JQB655453 JZX655382:JZX655453 KJT655382:KJT655453 KTP655382:KTP655453 LDL655382:LDL655453 LNH655382:LNH655453 LXD655382:LXD655453 MGZ655382:MGZ655453 MQV655382:MQV655453 NAR655382:NAR655453 NKN655382:NKN655453 NUJ655382:NUJ655453 OEF655382:OEF655453 OOB655382:OOB655453 OXX655382:OXX655453 PHT655382:PHT655453 PRP655382:PRP655453 QBL655382:QBL655453 QLH655382:QLH655453 QVD655382:QVD655453 REZ655382:REZ655453 ROV655382:ROV655453 RYR655382:RYR655453 SIN655382:SIN655453 SSJ655382:SSJ655453 TCF655382:TCF655453 TMB655382:TMB655453 TVX655382:TVX655453 UFT655382:UFT655453 UPP655382:UPP655453 UZL655382:UZL655453 VJH655382:VJH655453 VTD655382:VTD655453 WCZ655382:WCZ655453 WMV655382:WMV655453 WWR655382:WWR655453 AJ720918:AJ720989 KF720918:KF720989 UB720918:UB720989 ADX720918:ADX720989 ANT720918:ANT720989 AXP720918:AXP720989 BHL720918:BHL720989 BRH720918:BRH720989 CBD720918:CBD720989 CKZ720918:CKZ720989 CUV720918:CUV720989 DER720918:DER720989 DON720918:DON720989 DYJ720918:DYJ720989 EIF720918:EIF720989 ESB720918:ESB720989 FBX720918:FBX720989 FLT720918:FLT720989 FVP720918:FVP720989 GFL720918:GFL720989 GPH720918:GPH720989 GZD720918:GZD720989 HIZ720918:HIZ720989 HSV720918:HSV720989 ICR720918:ICR720989 IMN720918:IMN720989 IWJ720918:IWJ720989 JGF720918:JGF720989 JQB720918:JQB720989 JZX720918:JZX720989 KJT720918:KJT720989 KTP720918:KTP720989 LDL720918:LDL720989 LNH720918:LNH720989 LXD720918:LXD720989 MGZ720918:MGZ720989 MQV720918:MQV720989 NAR720918:NAR720989 NKN720918:NKN720989 NUJ720918:NUJ720989 OEF720918:OEF720989 OOB720918:OOB720989 OXX720918:OXX720989 PHT720918:PHT720989 PRP720918:PRP720989 QBL720918:QBL720989 QLH720918:QLH720989 QVD720918:QVD720989 REZ720918:REZ720989 ROV720918:ROV720989 RYR720918:RYR720989 SIN720918:SIN720989 SSJ720918:SSJ720989 TCF720918:TCF720989 TMB720918:TMB720989 TVX720918:TVX720989 UFT720918:UFT720989 UPP720918:UPP720989 UZL720918:UZL720989 VJH720918:VJH720989 VTD720918:VTD720989 WCZ720918:WCZ720989 WMV720918:WMV720989 WWR720918:WWR720989 AJ786454:AJ786525 KF786454:KF786525 UB786454:UB786525 ADX786454:ADX786525 ANT786454:ANT786525 AXP786454:AXP786525 BHL786454:BHL786525 BRH786454:BRH786525 CBD786454:CBD786525 CKZ786454:CKZ786525 CUV786454:CUV786525 DER786454:DER786525 DON786454:DON786525 DYJ786454:DYJ786525 EIF786454:EIF786525 ESB786454:ESB786525 FBX786454:FBX786525 FLT786454:FLT786525 FVP786454:FVP786525 GFL786454:GFL786525 GPH786454:GPH786525 GZD786454:GZD786525 HIZ786454:HIZ786525 HSV786454:HSV786525 ICR786454:ICR786525 IMN786454:IMN786525 IWJ786454:IWJ786525 JGF786454:JGF786525 JQB786454:JQB786525 JZX786454:JZX786525 KJT786454:KJT786525 KTP786454:KTP786525 LDL786454:LDL786525 LNH786454:LNH786525 LXD786454:LXD786525 MGZ786454:MGZ786525 MQV786454:MQV786525 NAR786454:NAR786525 NKN786454:NKN786525 NUJ786454:NUJ786525 OEF786454:OEF786525 OOB786454:OOB786525 OXX786454:OXX786525 PHT786454:PHT786525 PRP786454:PRP786525 QBL786454:QBL786525 QLH786454:QLH786525 QVD786454:QVD786525 REZ786454:REZ786525 ROV786454:ROV786525 RYR786454:RYR786525 SIN786454:SIN786525 SSJ786454:SSJ786525 TCF786454:TCF786525 TMB786454:TMB786525 TVX786454:TVX786525 UFT786454:UFT786525 UPP786454:UPP786525 UZL786454:UZL786525 VJH786454:VJH786525 VTD786454:VTD786525 WCZ786454:WCZ786525 WMV786454:WMV786525 WWR786454:WWR786525 AJ851990:AJ852061 KF851990:KF852061 UB851990:UB852061 ADX851990:ADX852061 ANT851990:ANT852061 AXP851990:AXP852061 BHL851990:BHL852061 BRH851990:BRH852061 CBD851990:CBD852061 CKZ851990:CKZ852061 CUV851990:CUV852061 DER851990:DER852061 DON851990:DON852061 DYJ851990:DYJ852061 EIF851990:EIF852061 ESB851990:ESB852061 FBX851990:FBX852061 FLT851990:FLT852061 FVP851990:FVP852061 GFL851990:GFL852061 GPH851990:GPH852061 GZD851990:GZD852061 HIZ851990:HIZ852061 HSV851990:HSV852061 ICR851990:ICR852061 IMN851990:IMN852061 IWJ851990:IWJ852061 JGF851990:JGF852061 JQB851990:JQB852061 JZX851990:JZX852061 KJT851990:KJT852061 KTP851990:KTP852061 LDL851990:LDL852061 LNH851990:LNH852061 LXD851990:LXD852061 MGZ851990:MGZ852061 MQV851990:MQV852061 NAR851990:NAR852061 NKN851990:NKN852061 NUJ851990:NUJ852061 OEF851990:OEF852061 OOB851990:OOB852061 OXX851990:OXX852061 PHT851990:PHT852061 PRP851990:PRP852061 QBL851990:QBL852061 QLH851990:QLH852061 QVD851990:QVD852061 REZ851990:REZ852061 ROV851990:ROV852061 RYR851990:RYR852061 SIN851990:SIN852061 SSJ851990:SSJ852061 TCF851990:TCF852061 TMB851990:TMB852061 TVX851990:TVX852061 UFT851990:UFT852061 UPP851990:UPP852061 UZL851990:UZL852061 VJH851990:VJH852061 VTD851990:VTD852061 WCZ851990:WCZ852061 WMV851990:WMV852061 WWR851990:WWR852061 AJ917526:AJ917597 KF917526:KF917597 UB917526:UB917597 ADX917526:ADX917597 ANT917526:ANT917597 AXP917526:AXP917597 BHL917526:BHL917597 BRH917526:BRH917597 CBD917526:CBD917597 CKZ917526:CKZ917597 CUV917526:CUV917597 DER917526:DER917597 DON917526:DON917597 DYJ917526:DYJ917597 EIF917526:EIF917597 ESB917526:ESB917597 FBX917526:FBX917597 FLT917526:FLT917597 FVP917526:FVP917597 GFL917526:GFL917597 GPH917526:GPH917597 GZD917526:GZD917597 HIZ917526:HIZ917597 HSV917526:HSV917597 ICR917526:ICR917597 IMN917526:IMN917597 IWJ917526:IWJ917597 JGF917526:JGF917597 JQB917526:JQB917597 JZX917526:JZX917597 KJT917526:KJT917597 KTP917526:KTP917597 LDL917526:LDL917597 LNH917526:LNH917597 LXD917526:LXD917597 MGZ917526:MGZ917597 MQV917526:MQV917597 NAR917526:NAR917597 NKN917526:NKN917597 NUJ917526:NUJ917597 OEF917526:OEF917597 OOB917526:OOB917597 OXX917526:OXX917597 PHT917526:PHT917597 PRP917526:PRP917597 QBL917526:QBL917597 QLH917526:QLH917597 QVD917526:QVD917597 REZ917526:REZ917597 ROV917526:ROV917597 RYR917526:RYR917597 SIN917526:SIN917597 SSJ917526:SSJ917597 TCF917526:TCF917597 TMB917526:TMB917597 TVX917526:TVX917597 UFT917526:UFT917597 UPP917526:UPP917597 UZL917526:UZL917597 VJH917526:VJH917597 VTD917526:VTD917597 WCZ917526:WCZ917597 WMV917526:WMV917597 WWR917526:WWR917597 AJ983062:AJ983133 KF983062:KF983133 UB983062:UB983133 ADX983062:ADX983133 ANT983062:ANT983133 AXP983062:AXP983133 BHL983062:BHL983133 BRH983062:BRH983133 CBD983062:CBD983133 CKZ983062:CKZ983133 CUV983062:CUV983133 DER983062:DER983133 DON983062:DON983133 DYJ983062:DYJ983133 EIF983062:EIF983133 ESB983062:ESB983133 FBX983062:FBX983133 FLT983062:FLT983133 FVP983062:FVP983133 GFL983062:GFL983133 GPH983062:GPH983133 GZD983062:GZD983133 HIZ983062:HIZ983133 HSV983062:HSV983133 ICR983062:ICR983133 IMN983062:IMN983133 IWJ983062:IWJ983133 JGF983062:JGF983133 JQB983062:JQB983133 JZX983062:JZX983133 KJT983062:KJT983133 KTP983062:KTP983133 LDL983062:LDL983133 LNH983062:LNH983133 LXD983062:LXD983133 MGZ983062:MGZ983133 MQV983062:MQV983133 NAR983062:NAR983133 NKN983062:NKN983133 NUJ983062:NUJ983133 OEF983062:OEF983133 OOB983062:OOB983133 OXX983062:OXX983133 PHT983062:PHT983133 PRP983062:PRP983133 QBL983062:QBL983133 QLH983062:QLH983133 QVD983062:QVD983133 REZ983062:REZ983133 ROV983062:ROV983133 RYR983062:RYR983133 SIN983062:SIN983133 SSJ983062:SSJ983133 TCF983062:TCF983133 TMB983062:TMB983133 TVX983062:TVX983133 UFT983062:UFT983133 UPP983062:UPP983133 UZL983062:UZL983133 VJH983062:VJH983133 VTD983062:VTD983133 WCZ983062:WCZ983133 WMV983062:WMV983133 WWR983062:WWR983133 WWN9:WWO93 WMR9:WMS93 WCV9:WCW93 VSZ9:VTA93 VJD9:VJE93 UZH9:UZI93 UPL9:UPM93 UFP9:UFQ93 TVT9:TVU93 TLX9:TLY93 TCB9:TCC93 SSF9:SSG93 SIJ9:SIK93 RYN9:RYO93 ROR9:ROS93 REV9:REW93 QUZ9:QVA93 QLD9:QLE93 QBH9:QBI93 PRL9:PRM93 PHP9:PHQ93 OXT9:OXU93 ONX9:ONY93 OEB9:OEC93 NUF9:NUG93 NKJ9:NKK93 NAN9:NAO93 MQR9:MQS93 MGV9:MGW93 LWZ9:LXA93 LND9:LNE93 LDH9:LDI93 KTL9:KTM93 KJP9:KJQ93 JZT9:JZU93 JPX9:JPY93 JGB9:JGC93 IWF9:IWG93 IMJ9:IMK93 ICN9:ICO93 HSR9:HSS93 HIV9:HIW93 GYZ9:GZA93 GPD9:GPE93 GFH9:GFI93 FVL9:FVM93 FLP9:FLQ93 FBT9:FBU93 ERX9:ERY93 EIB9:EIC93 DYF9:DYG93 DOJ9:DOK93 DEN9:DEO93 CUR9:CUS93 CKV9:CKW93 CAZ9:CBA93 BRD9:BRE93 BHH9:BHI93 AXL9:AXM93 ANP9:ANQ93 ADT9:ADU93 TX9:TY93 KB9:KC93 AF9:AG93 WWQ9:WWQ93 WMU9:WMU93 WCY9:WCY93 VTC9:VTC93 VJG9:VJG93 UZK9:UZK93 UPO9:UPO93 UFS9:UFS93 TVW9:TVW93 TMA9:TMA93 TCE9:TCE93 SSI9:SSI93 SIM9:SIM93 RYQ9:RYQ93 ROU9:ROU93 REY9:REY93 QVC9:QVC93 QLG9:QLG93 QBK9:QBK93 PRO9:PRO93 PHS9:PHS93 OXW9:OXW93 OOA9:OOA93 OEE9:OEE93 NUI9:NUI93 NKM9:NKM93 NAQ9:NAQ93 MQU9:MQU93 MGY9:MGY93 LXC9:LXC93 LNG9:LNG93 LDK9:LDK93 KTO9:KTO93 KJS9:KJS93 JZW9:JZW93 JQA9:JQA93 JGE9:JGE93 IWI9:IWI93 IMM9:IMM93 ICQ9:ICQ93 HSU9:HSU93 HIY9:HIY93 GZC9:GZC93 GPG9:GPG93 GFK9:GFK93 FVO9:FVO93 FLS9:FLS93 FBW9:FBW93 ESA9:ESA93 EIE9:EIE93 DYI9:DYI93 DOM9:DOM93 DEQ9:DEQ93 CUU9:CUU93 CKY9:CKY93 CBC9:CBC93 BRG9:BRG93 BHK9:BHK93 AXO9:AXO93 ANS9:ANS93 ADW9:ADW93 UA9:UA93 KE9:KE93 AI9:AI93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9"/>
  <sheetViews>
    <sheetView showGridLines="0" view="pageBreakPreview" zoomScale="115" zoomScaleNormal="10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11.7109375" style="185" customWidth="1"/>
    <col min="28" max="28" width="23.42578125" style="185" customWidth="1"/>
    <col min="29" max="29" width="4.140625" style="182" customWidth="1"/>
    <col min="30" max="30" width="4"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11.7109375" style="165" customWidth="1"/>
    <col min="284" max="284" width="23.42578125" style="165" customWidth="1"/>
    <col min="285" max="285" width="4.140625" style="165" customWidth="1"/>
    <col min="286" max="286" width="4"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11.7109375" style="165" customWidth="1"/>
    <col min="540" max="540" width="23.42578125" style="165" customWidth="1"/>
    <col min="541" max="541" width="4.140625" style="165" customWidth="1"/>
    <col min="542" max="542" width="4"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11.7109375" style="165" customWidth="1"/>
    <col min="796" max="796" width="23.42578125" style="165" customWidth="1"/>
    <col min="797" max="797" width="4.140625" style="165" customWidth="1"/>
    <col min="798" max="798" width="4"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11.7109375" style="165" customWidth="1"/>
    <col min="1052" max="1052" width="23.42578125" style="165" customWidth="1"/>
    <col min="1053" max="1053" width="4.140625" style="165" customWidth="1"/>
    <col min="1054" max="1054" width="4"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11.7109375" style="165" customWidth="1"/>
    <col min="1308" max="1308" width="23.42578125" style="165" customWidth="1"/>
    <col min="1309" max="1309" width="4.140625" style="165" customWidth="1"/>
    <col min="1310" max="1310" width="4"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11.7109375" style="165" customWidth="1"/>
    <col min="1564" max="1564" width="23.42578125" style="165" customWidth="1"/>
    <col min="1565" max="1565" width="4.140625" style="165" customWidth="1"/>
    <col min="1566" max="1566" width="4"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11.7109375" style="165" customWidth="1"/>
    <col min="1820" max="1820" width="23.42578125" style="165" customWidth="1"/>
    <col min="1821" max="1821" width="4.140625" style="165" customWidth="1"/>
    <col min="1822" max="1822" width="4"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11.7109375" style="165" customWidth="1"/>
    <col min="2076" max="2076" width="23.42578125" style="165" customWidth="1"/>
    <col min="2077" max="2077" width="4.140625" style="165" customWidth="1"/>
    <col min="2078" max="2078" width="4"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11.7109375" style="165" customWidth="1"/>
    <col min="2332" max="2332" width="23.42578125" style="165" customWidth="1"/>
    <col min="2333" max="2333" width="4.140625" style="165" customWidth="1"/>
    <col min="2334" max="2334" width="4"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11.7109375" style="165" customWidth="1"/>
    <col min="2588" max="2588" width="23.42578125" style="165" customWidth="1"/>
    <col min="2589" max="2589" width="4.140625" style="165" customWidth="1"/>
    <col min="2590" max="2590" width="4"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11.7109375" style="165" customWidth="1"/>
    <col min="2844" max="2844" width="23.42578125" style="165" customWidth="1"/>
    <col min="2845" max="2845" width="4.140625" style="165" customWidth="1"/>
    <col min="2846" max="2846" width="4"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11.7109375" style="165" customWidth="1"/>
    <col min="3100" max="3100" width="23.42578125" style="165" customWidth="1"/>
    <col min="3101" max="3101" width="4.140625" style="165" customWidth="1"/>
    <col min="3102" max="3102" width="4"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11.7109375" style="165" customWidth="1"/>
    <col min="3356" max="3356" width="23.42578125" style="165" customWidth="1"/>
    <col min="3357" max="3357" width="4.140625" style="165" customWidth="1"/>
    <col min="3358" max="3358" width="4"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11.7109375" style="165" customWidth="1"/>
    <col min="3612" max="3612" width="23.42578125" style="165" customWidth="1"/>
    <col min="3613" max="3613" width="4.140625" style="165" customWidth="1"/>
    <col min="3614" max="3614" width="4"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11.7109375" style="165" customWidth="1"/>
    <col min="3868" max="3868" width="23.42578125" style="165" customWidth="1"/>
    <col min="3869" max="3869" width="4.140625" style="165" customWidth="1"/>
    <col min="3870" max="3870" width="4"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11.7109375" style="165" customWidth="1"/>
    <col min="4124" max="4124" width="23.42578125" style="165" customWidth="1"/>
    <col min="4125" max="4125" width="4.140625" style="165" customWidth="1"/>
    <col min="4126" max="4126" width="4"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11.7109375" style="165" customWidth="1"/>
    <col min="4380" max="4380" width="23.42578125" style="165" customWidth="1"/>
    <col min="4381" max="4381" width="4.140625" style="165" customWidth="1"/>
    <col min="4382" max="4382" width="4"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11.7109375" style="165" customWidth="1"/>
    <col min="4636" max="4636" width="23.42578125" style="165" customWidth="1"/>
    <col min="4637" max="4637" width="4.140625" style="165" customWidth="1"/>
    <col min="4638" max="4638" width="4"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11.7109375" style="165" customWidth="1"/>
    <col min="4892" max="4892" width="23.42578125" style="165" customWidth="1"/>
    <col min="4893" max="4893" width="4.140625" style="165" customWidth="1"/>
    <col min="4894" max="4894" width="4"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11.7109375" style="165" customWidth="1"/>
    <col min="5148" max="5148" width="23.42578125" style="165" customWidth="1"/>
    <col min="5149" max="5149" width="4.140625" style="165" customWidth="1"/>
    <col min="5150" max="5150" width="4"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11.7109375" style="165" customWidth="1"/>
    <col min="5404" max="5404" width="23.42578125" style="165" customWidth="1"/>
    <col min="5405" max="5405" width="4.140625" style="165" customWidth="1"/>
    <col min="5406" max="5406" width="4"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11.7109375" style="165" customWidth="1"/>
    <col min="5660" max="5660" width="23.42578125" style="165" customWidth="1"/>
    <col min="5661" max="5661" width="4.140625" style="165" customWidth="1"/>
    <col min="5662" max="5662" width="4"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11.7109375" style="165" customWidth="1"/>
    <col min="5916" max="5916" width="23.42578125" style="165" customWidth="1"/>
    <col min="5917" max="5917" width="4.140625" style="165" customWidth="1"/>
    <col min="5918" max="5918" width="4"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11.7109375" style="165" customWidth="1"/>
    <col min="6172" max="6172" width="23.42578125" style="165" customWidth="1"/>
    <col min="6173" max="6173" width="4.140625" style="165" customWidth="1"/>
    <col min="6174" max="6174" width="4"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11.7109375" style="165" customWidth="1"/>
    <col min="6428" max="6428" width="23.42578125" style="165" customWidth="1"/>
    <col min="6429" max="6429" width="4.140625" style="165" customWidth="1"/>
    <col min="6430" max="6430" width="4"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11.7109375" style="165" customWidth="1"/>
    <col min="6684" max="6684" width="23.42578125" style="165" customWidth="1"/>
    <col min="6685" max="6685" width="4.140625" style="165" customWidth="1"/>
    <col min="6686" max="6686" width="4"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11.7109375" style="165" customWidth="1"/>
    <col min="6940" max="6940" width="23.42578125" style="165" customWidth="1"/>
    <col min="6941" max="6941" width="4.140625" style="165" customWidth="1"/>
    <col min="6942" max="6942" width="4"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11.7109375" style="165" customWidth="1"/>
    <col min="7196" max="7196" width="23.42578125" style="165" customWidth="1"/>
    <col min="7197" max="7197" width="4.140625" style="165" customWidth="1"/>
    <col min="7198" max="7198" width="4"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11.7109375" style="165" customWidth="1"/>
    <col min="7452" max="7452" width="23.42578125" style="165" customWidth="1"/>
    <col min="7453" max="7453" width="4.140625" style="165" customWidth="1"/>
    <col min="7454" max="7454" width="4"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11.7109375" style="165" customWidth="1"/>
    <col min="7708" max="7708" width="23.42578125" style="165" customWidth="1"/>
    <col min="7709" max="7709" width="4.140625" style="165" customWidth="1"/>
    <col min="7710" max="7710" width="4"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11.7109375" style="165" customWidth="1"/>
    <col min="7964" max="7964" width="23.42578125" style="165" customWidth="1"/>
    <col min="7965" max="7965" width="4.140625" style="165" customWidth="1"/>
    <col min="7966" max="7966" width="4"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11.7109375" style="165" customWidth="1"/>
    <col min="8220" max="8220" width="23.42578125" style="165" customWidth="1"/>
    <col min="8221" max="8221" width="4.140625" style="165" customWidth="1"/>
    <col min="8222" max="8222" width="4"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11.7109375" style="165" customWidth="1"/>
    <col min="8476" max="8476" width="23.42578125" style="165" customWidth="1"/>
    <col min="8477" max="8477" width="4.140625" style="165" customWidth="1"/>
    <col min="8478" max="8478" width="4"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11.7109375" style="165" customWidth="1"/>
    <col min="8732" max="8732" width="23.42578125" style="165" customWidth="1"/>
    <col min="8733" max="8733" width="4.140625" style="165" customWidth="1"/>
    <col min="8734" max="8734" width="4"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11.7109375" style="165" customWidth="1"/>
    <col min="8988" max="8988" width="23.42578125" style="165" customWidth="1"/>
    <col min="8989" max="8989" width="4.140625" style="165" customWidth="1"/>
    <col min="8990" max="8990" width="4"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11.7109375" style="165" customWidth="1"/>
    <col min="9244" max="9244" width="23.42578125" style="165" customWidth="1"/>
    <col min="9245" max="9245" width="4.140625" style="165" customWidth="1"/>
    <col min="9246" max="9246" width="4"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11.7109375" style="165" customWidth="1"/>
    <col min="9500" max="9500" width="23.42578125" style="165" customWidth="1"/>
    <col min="9501" max="9501" width="4.140625" style="165" customWidth="1"/>
    <col min="9502" max="9502" width="4"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11.7109375" style="165" customWidth="1"/>
    <col min="9756" max="9756" width="23.42578125" style="165" customWidth="1"/>
    <col min="9757" max="9757" width="4.140625" style="165" customWidth="1"/>
    <col min="9758" max="9758" width="4"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11.7109375" style="165" customWidth="1"/>
    <col min="10012" max="10012" width="23.42578125" style="165" customWidth="1"/>
    <col min="10013" max="10013" width="4.140625" style="165" customWidth="1"/>
    <col min="10014" max="10014" width="4"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11.7109375" style="165" customWidth="1"/>
    <col min="10268" max="10268" width="23.42578125" style="165" customWidth="1"/>
    <col min="10269" max="10269" width="4.140625" style="165" customWidth="1"/>
    <col min="10270" max="10270" width="4"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11.7109375" style="165" customWidth="1"/>
    <col min="10524" max="10524" width="23.42578125" style="165" customWidth="1"/>
    <col min="10525" max="10525" width="4.140625" style="165" customWidth="1"/>
    <col min="10526" max="10526" width="4"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11.7109375" style="165" customWidth="1"/>
    <col min="10780" max="10780" width="23.42578125" style="165" customWidth="1"/>
    <col min="10781" max="10781" width="4.140625" style="165" customWidth="1"/>
    <col min="10782" max="10782" width="4"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11.7109375" style="165" customWidth="1"/>
    <col min="11036" max="11036" width="23.42578125" style="165" customWidth="1"/>
    <col min="11037" max="11037" width="4.140625" style="165" customWidth="1"/>
    <col min="11038" max="11038" width="4"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11.7109375" style="165" customWidth="1"/>
    <col min="11292" max="11292" width="23.42578125" style="165" customWidth="1"/>
    <col min="11293" max="11293" width="4.140625" style="165" customWidth="1"/>
    <col min="11294" max="11294" width="4"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11.7109375" style="165" customWidth="1"/>
    <col min="11548" max="11548" width="23.42578125" style="165" customWidth="1"/>
    <col min="11549" max="11549" width="4.140625" style="165" customWidth="1"/>
    <col min="11550" max="11550" width="4"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11.7109375" style="165" customWidth="1"/>
    <col min="11804" max="11804" width="23.42578125" style="165" customWidth="1"/>
    <col min="11805" max="11805" width="4.140625" style="165" customWidth="1"/>
    <col min="11806" max="11806" width="4"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11.7109375" style="165" customWidth="1"/>
    <col min="12060" max="12060" width="23.42578125" style="165" customWidth="1"/>
    <col min="12061" max="12061" width="4.140625" style="165" customWidth="1"/>
    <col min="12062" max="12062" width="4"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11.7109375" style="165" customWidth="1"/>
    <col min="12316" max="12316" width="23.42578125" style="165" customWidth="1"/>
    <col min="12317" max="12317" width="4.140625" style="165" customWidth="1"/>
    <col min="12318" max="12318" width="4"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11.7109375" style="165" customWidth="1"/>
    <col min="12572" max="12572" width="23.42578125" style="165" customWidth="1"/>
    <col min="12573" max="12573" width="4.140625" style="165" customWidth="1"/>
    <col min="12574" max="12574" width="4"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11.7109375" style="165" customWidth="1"/>
    <col min="12828" max="12828" width="23.42578125" style="165" customWidth="1"/>
    <col min="12829" max="12829" width="4.140625" style="165" customWidth="1"/>
    <col min="12830" max="12830" width="4"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11.7109375" style="165" customWidth="1"/>
    <col min="13084" max="13084" width="23.42578125" style="165" customWidth="1"/>
    <col min="13085" max="13085" width="4.140625" style="165" customWidth="1"/>
    <col min="13086" max="13086" width="4"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11.7109375" style="165" customWidth="1"/>
    <col min="13340" max="13340" width="23.42578125" style="165" customWidth="1"/>
    <col min="13341" max="13341" width="4.140625" style="165" customWidth="1"/>
    <col min="13342" max="13342" width="4"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11.7109375" style="165" customWidth="1"/>
    <col min="13596" max="13596" width="23.42578125" style="165" customWidth="1"/>
    <col min="13597" max="13597" width="4.140625" style="165" customWidth="1"/>
    <col min="13598" max="13598" width="4"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11.7109375" style="165" customWidth="1"/>
    <col min="13852" max="13852" width="23.42578125" style="165" customWidth="1"/>
    <col min="13853" max="13853" width="4.140625" style="165" customWidth="1"/>
    <col min="13854" max="13854" width="4"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11.7109375" style="165" customWidth="1"/>
    <col min="14108" max="14108" width="23.42578125" style="165" customWidth="1"/>
    <col min="14109" max="14109" width="4.140625" style="165" customWidth="1"/>
    <col min="14110" max="14110" width="4"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11.7109375" style="165" customWidth="1"/>
    <col min="14364" max="14364" width="23.42578125" style="165" customWidth="1"/>
    <col min="14365" max="14365" width="4.140625" style="165" customWidth="1"/>
    <col min="14366" max="14366" width="4"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11.7109375" style="165" customWidth="1"/>
    <col min="14620" max="14620" width="23.42578125" style="165" customWidth="1"/>
    <col min="14621" max="14621" width="4.140625" style="165" customWidth="1"/>
    <col min="14622" max="14622" width="4"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11.7109375" style="165" customWidth="1"/>
    <col min="14876" max="14876" width="23.42578125" style="165" customWidth="1"/>
    <col min="14877" max="14877" width="4.140625" style="165" customWidth="1"/>
    <col min="14878" max="14878" width="4"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11.7109375" style="165" customWidth="1"/>
    <col min="15132" max="15132" width="23.42578125" style="165" customWidth="1"/>
    <col min="15133" max="15133" width="4.140625" style="165" customWidth="1"/>
    <col min="15134" max="15134" width="4"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11.7109375" style="165" customWidth="1"/>
    <col min="15388" max="15388" width="23.42578125" style="165" customWidth="1"/>
    <col min="15389" max="15389" width="4.140625" style="165" customWidth="1"/>
    <col min="15390" max="15390" width="4"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11.7109375" style="165" customWidth="1"/>
    <col min="15644" max="15644" width="23.42578125" style="165" customWidth="1"/>
    <col min="15645" max="15645" width="4.140625" style="165" customWidth="1"/>
    <col min="15646" max="15646" width="4"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11.7109375" style="165" customWidth="1"/>
    <col min="15900" max="15900" width="23.42578125" style="165" customWidth="1"/>
    <col min="15901" max="15901" width="4.140625" style="165" customWidth="1"/>
    <col min="15902" max="15902" width="4"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11.7109375" style="165" customWidth="1"/>
    <col min="16156" max="16156" width="23.42578125" style="165" customWidth="1"/>
    <col min="16157" max="16157" width="4.140625" style="165" customWidth="1"/>
    <col min="16158" max="16158" width="4"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337</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43277</v>
      </c>
      <c r="O3" s="646"/>
      <c r="P3" s="647"/>
      <c r="Q3" s="647"/>
      <c r="R3" s="647"/>
      <c r="S3" s="647"/>
      <c r="T3" s="647"/>
      <c r="U3" s="647"/>
      <c r="V3" s="648"/>
      <c r="W3" s="136"/>
      <c r="X3" s="652" t="s">
        <v>247</v>
      </c>
      <c r="Y3" s="690" t="s">
        <v>11</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380"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370"/>
      <c r="B5" s="366"/>
      <c r="C5" s="366"/>
      <c r="D5" s="366"/>
      <c r="E5" s="366"/>
      <c r="F5" s="370"/>
      <c r="G5" s="153"/>
      <c r="H5" s="153"/>
      <c r="I5" s="153"/>
      <c r="J5" s="366"/>
      <c r="K5" s="366"/>
      <c r="L5" s="366"/>
      <c r="M5" s="366"/>
      <c r="N5" s="366"/>
      <c r="O5" s="366"/>
      <c r="P5" s="366"/>
      <c r="Q5" s="366"/>
      <c r="R5" s="366"/>
      <c r="S5" s="366"/>
      <c r="T5" s="366"/>
      <c r="U5" s="366"/>
      <c r="V5" s="366"/>
      <c r="W5" s="366"/>
      <c r="X5" s="153"/>
      <c r="Y5" s="153"/>
      <c r="Z5" s="153"/>
      <c r="AA5" s="153"/>
      <c r="AB5" s="153"/>
      <c r="AC5" s="366"/>
      <c r="AD5" s="366"/>
      <c r="AE5" s="366"/>
      <c r="AF5" s="366"/>
      <c r="AG5" s="366"/>
      <c r="AH5" s="366"/>
      <c r="AI5" s="366"/>
      <c r="AJ5" s="366"/>
      <c r="AK5" s="366"/>
      <c r="AL5" s="370"/>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09" t="s">
        <v>385</v>
      </c>
      <c r="D7" s="610"/>
      <c r="E7" s="611"/>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2"/>
      <c r="D8" s="613"/>
      <c r="E8" s="614"/>
      <c r="F8" s="608"/>
      <c r="G8" s="617"/>
      <c r="H8" s="618"/>
      <c r="I8" s="605"/>
      <c r="J8" s="608"/>
      <c r="K8" s="608"/>
      <c r="L8" s="608"/>
      <c r="M8" s="159" t="s">
        <v>50</v>
      </c>
      <c r="N8" s="159" t="s">
        <v>381</v>
      </c>
      <c r="O8" s="159" t="s">
        <v>16</v>
      </c>
      <c r="P8" s="159" t="s">
        <v>380</v>
      </c>
      <c r="Q8" s="365" t="s">
        <v>51</v>
      </c>
      <c r="R8" s="365" t="s">
        <v>52</v>
      </c>
      <c r="S8" s="161"/>
      <c r="T8" s="161" t="s">
        <v>112</v>
      </c>
      <c r="U8" s="161" t="s">
        <v>114</v>
      </c>
      <c r="V8" s="365" t="s">
        <v>53</v>
      </c>
      <c r="W8" s="162"/>
      <c r="X8" s="621"/>
      <c r="Y8" s="621"/>
      <c r="Z8" s="621"/>
      <c r="AA8" s="605"/>
      <c r="AB8" s="607"/>
      <c r="AC8" s="602"/>
      <c r="AD8" s="603"/>
      <c r="AE8" s="162"/>
      <c r="AF8" s="163" t="s">
        <v>253</v>
      </c>
      <c r="AG8" s="163" t="s">
        <v>119</v>
      </c>
      <c r="AH8" s="365" t="s">
        <v>51</v>
      </c>
      <c r="AI8" s="164" t="s">
        <v>120</v>
      </c>
      <c r="AJ8" s="365" t="s">
        <v>52</v>
      </c>
      <c r="AK8" s="161" t="s">
        <v>55</v>
      </c>
      <c r="AL8" s="365" t="s">
        <v>55</v>
      </c>
    </row>
    <row r="9" spans="1:47" s="171" customFormat="1" ht="33.75" customHeight="1" x14ac:dyDescent="0.2">
      <c r="A9" s="1134" t="s">
        <v>961</v>
      </c>
      <c r="B9" s="794" t="s">
        <v>962</v>
      </c>
      <c r="C9" s="803" t="s">
        <v>278</v>
      </c>
      <c r="D9" s="804"/>
      <c r="E9" s="805"/>
      <c r="F9" s="554" t="s">
        <v>960</v>
      </c>
      <c r="G9" s="577" t="s">
        <v>378</v>
      </c>
      <c r="H9" s="578"/>
      <c r="I9" s="579"/>
      <c r="J9" s="803" t="s">
        <v>377</v>
      </c>
      <c r="K9" s="804"/>
      <c r="L9" s="805"/>
      <c r="M9" s="557"/>
      <c r="N9" s="557"/>
      <c r="O9" s="557" t="s">
        <v>0</v>
      </c>
      <c r="P9" s="557"/>
      <c r="Q9" s="803" t="s">
        <v>255</v>
      </c>
      <c r="R9" s="803" t="s">
        <v>254</v>
      </c>
      <c r="S9" s="557"/>
      <c r="T9" s="557"/>
      <c r="U9" s="557"/>
      <c r="V9" s="547" t="s">
        <v>976</v>
      </c>
      <c r="W9" s="547" t="s">
        <v>976</v>
      </c>
      <c r="X9" s="576" t="s">
        <v>963</v>
      </c>
      <c r="Y9" s="576"/>
      <c r="Z9" s="576"/>
      <c r="AA9" s="363" t="s">
        <v>4</v>
      </c>
      <c r="AB9" s="803" t="s">
        <v>964</v>
      </c>
      <c r="AC9" s="1134">
        <v>79</v>
      </c>
      <c r="AD9" s="1134" t="s">
        <v>59</v>
      </c>
      <c r="AE9" s="788" t="e">
        <f>IF(AD9&lt;=1,"Insignificante",HLOOKUP(AD9,[39]Listas!$F$3:$J$4,2,0))</f>
        <v>#N/A</v>
      </c>
      <c r="AF9" s="384"/>
      <c r="AG9" s="379"/>
      <c r="AH9" s="788" t="str">
        <f>IF(AG9&lt;=1,"Remota",VLOOKUP(AG9,[39]Listas!$C$6:$D$10,2,0))</f>
        <v>Remota</v>
      </c>
      <c r="AI9" s="788" t="str">
        <f>IF(OR(AC9="Impacto",AC9="Ambos"),V9-AF9,V9)</f>
        <v>12
ALTO</v>
      </c>
      <c r="AJ9" s="544" t="str">
        <f>IF(AI14&lt;=1,"Insignificante",HLOOKUP(AI14,[14]Listas!$F$3:$J$4,2,0))</f>
        <v>Insignificante</v>
      </c>
      <c r="AK9" s="544" t="e">
        <f>IF(#REF!&lt;=1,"Insignificante",HLOOKUP(#REF!,[14]Listas!$F$3:$J$4,2,0))</f>
        <v>#REF!</v>
      </c>
      <c r="AL9" s="788" t="str">
        <f>INDEX([39]Listas!$F$6:$J$10,MATCH(AH9,[39]Listas!$D$6:$D$10,0),MATCH(AJ9,[39]Listas!$F$4:$J$4,0))</f>
        <v>1
INFERIOR</v>
      </c>
    </row>
    <row r="10" spans="1:47" s="171" customFormat="1" ht="33.75" customHeight="1" x14ac:dyDescent="0.2">
      <c r="A10" s="1135"/>
      <c r="B10" s="795"/>
      <c r="C10" s="812"/>
      <c r="D10" s="813"/>
      <c r="E10" s="814"/>
      <c r="F10" s="555"/>
      <c r="G10" s="577" t="s">
        <v>375</v>
      </c>
      <c r="H10" s="578"/>
      <c r="I10" s="579"/>
      <c r="J10" s="812"/>
      <c r="K10" s="813"/>
      <c r="L10" s="814"/>
      <c r="M10" s="558"/>
      <c r="N10" s="558"/>
      <c r="O10" s="558"/>
      <c r="P10" s="558"/>
      <c r="Q10" s="812"/>
      <c r="R10" s="812"/>
      <c r="S10" s="558"/>
      <c r="T10" s="558"/>
      <c r="U10" s="558"/>
      <c r="V10" s="548"/>
      <c r="W10" s="548"/>
      <c r="X10" s="576" t="s">
        <v>965</v>
      </c>
      <c r="Y10" s="576"/>
      <c r="Z10" s="576"/>
      <c r="AA10" s="363" t="s">
        <v>4</v>
      </c>
      <c r="AB10" s="812"/>
      <c r="AC10" s="1135"/>
      <c r="AD10" s="1135"/>
      <c r="AE10" s="789" t="str">
        <f>IF(AD10&lt;=1,"Insignificante",HLOOKUP(AD10,[39]Listas!$F$3:$J$4,2,0))</f>
        <v>Insignificante</v>
      </c>
      <c r="AF10" s="384"/>
      <c r="AG10" s="379"/>
      <c r="AH10" s="789" t="str">
        <f>IF(AG10&lt;=1,"Remota",VLOOKUP(AG10,[39]Listas!$C$6:$D$10,2,0))</f>
        <v>Remota</v>
      </c>
      <c r="AI10" s="789">
        <f>IF(OR(AC10="Impacto",AC10="Ambos"),V10-AF10,V10)</f>
        <v>0</v>
      </c>
      <c r="AJ10" s="545"/>
      <c r="AK10" s="545"/>
      <c r="AL10" s="789" t="e">
        <f>INDEX([39]Listas!$F$6:$J$10,MATCH(AH10,[39]Listas!$D$6:$D$10,0),MATCH(AJ10,[39]Listas!$F$4:$J$4,0))</f>
        <v>#N/A</v>
      </c>
    </row>
    <row r="11" spans="1:47" s="171" customFormat="1" ht="33.75" customHeight="1" x14ac:dyDescent="0.2">
      <c r="A11" s="1135"/>
      <c r="B11" s="795"/>
      <c r="C11" s="812"/>
      <c r="D11" s="813"/>
      <c r="E11" s="814"/>
      <c r="F11" s="555"/>
      <c r="G11" s="577" t="s">
        <v>507</v>
      </c>
      <c r="H11" s="578"/>
      <c r="I11" s="579"/>
      <c r="J11" s="812"/>
      <c r="K11" s="813"/>
      <c r="L11" s="814"/>
      <c r="M11" s="558"/>
      <c r="N11" s="558"/>
      <c r="O11" s="558"/>
      <c r="P11" s="558"/>
      <c r="Q11" s="812"/>
      <c r="R11" s="812"/>
      <c r="S11" s="558"/>
      <c r="T11" s="558"/>
      <c r="U11" s="558"/>
      <c r="V11" s="548"/>
      <c r="W11" s="548"/>
      <c r="X11" s="576" t="s">
        <v>728</v>
      </c>
      <c r="Y11" s="576"/>
      <c r="Z11" s="576"/>
      <c r="AA11" s="363" t="s">
        <v>4</v>
      </c>
      <c r="AB11" s="812"/>
      <c r="AC11" s="1135"/>
      <c r="AD11" s="1135"/>
      <c r="AE11" s="789" t="str">
        <f>IF(AD11&lt;=1,"Insignificante",HLOOKUP(AD11,[39]Listas!$F$3:$J$4,2,0))</f>
        <v>Insignificante</v>
      </c>
      <c r="AF11" s="384"/>
      <c r="AG11" s="379"/>
      <c r="AH11" s="789" t="str">
        <f>IF(AG11&lt;=1,"Remota",VLOOKUP(AG11,[39]Listas!$C$6:$D$10,2,0))</f>
        <v>Remota</v>
      </c>
      <c r="AI11" s="789">
        <f t="shared" ref="AI11:AI16" si="0">IF(OR(AC11="Impacto",AC11="Ambos"),V11-AF11,V11)</f>
        <v>0</v>
      </c>
      <c r="AJ11" s="545"/>
      <c r="AK11" s="545"/>
      <c r="AL11" s="789" t="e">
        <f>INDEX([39]Listas!$F$6:$J$10,MATCH(AH11,[39]Listas!$D$6:$D$10,0),MATCH(AJ11,[39]Listas!$F$4:$J$4,0))</f>
        <v>#N/A</v>
      </c>
    </row>
    <row r="12" spans="1:47" s="171" customFormat="1" ht="33.75" customHeight="1" x14ac:dyDescent="0.2">
      <c r="A12" s="1135"/>
      <c r="B12" s="795"/>
      <c r="C12" s="812"/>
      <c r="D12" s="813"/>
      <c r="E12" s="814"/>
      <c r="F12" s="555"/>
      <c r="G12" s="577" t="s">
        <v>509</v>
      </c>
      <c r="H12" s="578"/>
      <c r="I12" s="579"/>
      <c r="J12" s="812"/>
      <c r="K12" s="813"/>
      <c r="L12" s="814"/>
      <c r="M12" s="558"/>
      <c r="N12" s="558"/>
      <c r="O12" s="558"/>
      <c r="P12" s="558"/>
      <c r="Q12" s="812"/>
      <c r="R12" s="812"/>
      <c r="S12" s="558"/>
      <c r="T12" s="558"/>
      <c r="U12" s="558"/>
      <c r="V12" s="548"/>
      <c r="W12" s="548"/>
      <c r="X12" s="576" t="s">
        <v>729</v>
      </c>
      <c r="Y12" s="576"/>
      <c r="Z12" s="576"/>
      <c r="AA12" s="363" t="s">
        <v>4</v>
      </c>
      <c r="AB12" s="812"/>
      <c r="AC12" s="1135"/>
      <c r="AD12" s="1135"/>
      <c r="AE12" s="789" t="str">
        <f>IF(AD12&lt;=1,"Insignificante",HLOOKUP(AD12,[39]Listas!$F$3:$J$4,2,0))</f>
        <v>Insignificante</v>
      </c>
      <c r="AF12" s="384"/>
      <c r="AG12" s="379"/>
      <c r="AH12" s="789" t="str">
        <f>IF(AG12&lt;=1,"Remota",VLOOKUP(AG12,[39]Listas!$C$6:$D$10,2,0))</f>
        <v>Remota</v>
      </c>
      <c r="AI12" s="789">
        <f t="shared" si="0"/>
        <v>0</v>
      </c>
      <c r="AJ12" s="545"/>
      <c r="AK12" s="546"/>
      <c r="AL12" s="789" t="e">
        <f>INDEX([39]Listas!$F$6:$J$10,MATCH(AH12,[39]Listas!$D$6:$D$10,0),MATCH(AJ12,[39]Listas!$F$4:$J$4,0))</f>
        <v>#N/A</v>
      </c>
    </row>
    <row r="13" spans="1:47" s="171" customFormat="1" ht="33.75" customHeight="1" x14ac:dyDescent="0.2">
      <c r="A13" s="1135"/>
      <c r="B13" s="795"/>
      <c r="C13" s="812"/>
      <c r="D13" s="813"/>
      <c r="E13" s="814"/>
      <c r="F13" s="555"/>
      <c r="G13" s="577" t="s">
        <v>511</v>
      </c>
      <c r="H13" s="578"/>
      <c r="I13" s="579"/>
      <c r="J13" s="812"/>
      <c r="K13" s="813"/>
      <c r="L13" s="814"/>
      <c r="M13" s="558"/>
      <c r="N13" s="558"/>
      <c r="O13" s="558"/>
      <c r="P13" s="558"/>
      <c r="Q13" s="812"/>
      <c r="R13" s="812"/>
      <c r="S13" s="558"/>
      <c r="T13" s="558"/>
      <c r="U13" s="558"/>
      <c r="V13" s="548"/>
      <c r="W13" s="548"/>
      <c r="X13" s="576" t="s">
        <v>842</v>
      </c>
      <c r="Y13" s="576"/>
      <c r="Z13" s="576"/>
      <c r="AA13" s="363" t="s">
        <v>4</v>
      </c>
      <c r="AB13" s="812"/>
      <c r="AC13" s="1135"/>
      <c r="AD13" s="1135"/>
      <c r="AE13" s="789" t="str">
        <f>IF(AD13&lt;=1,"Insignificante",HLOOKUP(AD13,[39]Listas!$F$3:$J$4,2,0))</f>
        <v>Insignificante</v>
      </c>
      <c r="AF13" s="384"/>
      <c r="AG13" s="379"/>
      <c r="AH13" s="789" t="str">
        <f>IF(AG13&lt;=1,"Remota",VLOOKUP(AG13,[39]Listas!$C$6:$D$10,2,0))</f>
        <v>Remota</v>
      </c>
      <c r="AI13" s="789">
        <f t="shared" si="0"/>
        <v>0</v>
      </c>
      <c r="AJ13" s="545"/>
      <c r="AK13" s="383"/>
      <c r="AL13" s="789" t="e">
        <f>INDEX([39]Listas!$F$6:$J$10,MATCH(AH13,[39]Listas!$D$6:$D$10,0),MATCH(AJ13,[39]Listas!$F$4:$J$4,0))</f>
        <v>#N/A</v>
      </c>
    </row>
    <row r="14" spans="1:47" s="171" customFormat="1" ht="33.75" customHeight="1" x14ac:dyDescent="0.2">
      <c r="A14" s="1136"/>
      <c r="B14" s="796"/>
      <c r="C14" s="640"/>
      <c r="D14" s="641"/>
      <c r="E14" s="642"/>
      <c r="F14" s="556"/>
      <c r="G14" s="577" t="s">
        <v>373</v>
      </c>
      <c r="H14" s="578"/>
      <c r="I14" s="579"/>
      <c r="J14" s="812"/>
      <c r="K14" s="813"/>
      <c r="L14" s="814"/>
      <c r="M14" s="559"/>
      <c r="N14" s="559"/>
      <c r="O14" s="559"/>
      <c r="P14" s="559"/>
      <c r="Q14" s="812"/>
      <c r="R14" s="812"/>
      <c r="S14" s="559"/>
      <c r="T14" s="559"/>
      <c r="U14" s="559"/>
      <c r="V14" s="549"/>
      <c r="W14" s="549"/>
      <c r="X14" s="576" t="s">
        <v>731</v>
      </c>
      <c r="Y14" s="576"/>
      <c r="Z14" s="576"/>
      <c r="AA14" s="363" t="s">
        <v>4</v>
      </c>
      <c r="AB14" s="812"/>
      <c r="AC14" s="1135"/>
      <c r="AD14" s="1135"/>
      <c r="AE14" s="789" t="str">
        <f>IF(AD14&lt;=1,"Insignificante",HLOOKUP(AD14,[39]Listas!$F$3:$J$4,2,0))</f>
        <v>Insignificante</v>
      </c>
      <c r="AF14" s="384"/>
      <c r="AG14" s="379"/>
      <c r="AH14" s="789" t="str">
        <f>IF(AG14&lt;=1,"Remota",VLOOKUP(AG14,[39]Listas!$C$6:$D$10,2,0))</f>
        <v>Remota</v>
      </c>
      <c r="AI14" s="789">
        <f t="shared" si="0"/>
        <v>0</v>
      </c>
      <c r="AJ14" s="546"/>
      <c r="AK14" s="383"/>
      <c r="AL14" s="789" t="e">
        <f>INDEX([39]Listas!$F$6:$J$10,MATCH(AH14,[39]Listas!$D$6:$D$10,0),MATCH(AJ14,[39]Listas!$F$4:$J$4,0))</f>
        <v>#N/A</v>
      </c>
    </row>
    <row r="15" spans="1:47" s="171" customFormat="1" ht="42" customHeight="1" x14ac:dyDescent="0.2">
      <c r="A15" s="803" t="s">
        <v>961</v>
      </c>
      <c r="B15" s="810" t="s">
        <v>966</v>
      </c>
      <c r="C15" s="803" t="s">
        <v>366</v>
      </c>
      <c r="D15" s="804"/>
      <c r="E15" s="805"/>
      <c r="F15" s="554" t="s">
        <v>960</v>
      </c>
      <c r="G15" s="577" t="s">
        <v>365</v>
      </c>
      <c r="H15" s="578"/>
      <c r="I15" s="579"/>
      <c r="J15" s="803" t="s">
        <v>364</v>
      </c>
      <c r="K15" s="804"/>
      <c r="L15" s="805"/>
      <c r="M15" s="557"/>
      <c r="N15" s="557"/>
      <c r="O15" s="557" t="s">
        <v>0</v>
      </c>
      <c r="P15" s="557"/>
      <c r="Q15" s="803" t="s">
        <v>259</v>
      </c>
      <c r="R15" s="803" t="s">
        <v>254</v>
      </c>
      <c r="S15" s="167"/>
      <c r="T15" s="384"/>
      <c r="U15" s="384"/>
      <c r="V15" s="547" t="str">
        <f>INDEX([14]Listas!$F$6:$J$10,MATCH(Q20,[14]Listas!$D$6:$D$10,0),MATCH(R20,[14]Listas!$F$4:$J$4,0))</f>
        <v>8
MODERADO</v>
      </c>
      <c r="W15" s="167"/>
      <c r="X15" s="576" t="s">
        <v>519</v>
      </c>
      <c r="Y15" s="576"/>
      <c r="Z15" s="576"/>
      <c r="AA15" s="363" t="s">
        <v>788</v>
      </c>
      <c r="AB15" s="803" t="s">
        <v>964</v>
      </c>
      <c r="AC15" s="1134">
        <v>79</v>
      </c>
      <c r="AD15" s="1134" t="s">
        <v>58</v>
      </c>
      <c r="AE15" s="547" t="e">
        <f>IF(AD15&lt;=1,"Insignificante",HLOOKUP(AD15,[39]Listas!$F$3:$J$4,2,0))</f>
        <v>#N/A</v>
      </c>
      <c r="AF15" s="384"/>
      <c r="AG15" s="379"/>
      <c r="AH15" s="547" t="str">
        <f>IF(AG15&lt;=1,"Remota",VLOOKUP(AG15,[39]Listas!$C$6:$D$10,2,0))</f>
        <v>Remota</v>
      </c>
      <c r="AI15" s="1130" t="e">
        <f>IF(OR(AC15="Impacto",AC15="Ambos"),#REF!-AF15,#REF!)</f>
        <v>#REF!</v>
      </c>
      <c r="AJ15" s="547" t="str">
        <f>IF(AI17&lt;=1,"Insignificante",HLOOKUP(AI17,[39]Listas!$F$3:$J$4,2,0))</f>
        <v>Insignificante</v>
      </c>
      <c r="AK15" s="383"/>
      <c r="AL15" s="547" t="str">
        <f>INDEX([14]Listas!$F$6:$J$10,MATCH(AH20,[14]Listas!$D$6:$D$10,0),MATCH(AJ20,[14]Listas!$F$4:$J$4,0))</f>
        <v>4
MODERADO</v>
      </c>
    </row>
    <row r="16" spans="1:47" s="171" customFormat="1" ht="45.75" customHeight="1" x14ac:dyDescent="0.2">
      <c r="A16" s="812"/>
      <c r="B16" s="811" t="s">
        <v>157</v>
      </c>
      <c r="C16" s="812"/>
      <c r="D16" s="813"/>
      <c r="E16" s="814"/>
      <c r="F16" s="555"/>
      <c r="G16" s="577" t="s">
        <v>362</v>
      </c>
      <c r="H16" s="578"/>
      <c r="I16" s="579"/>
      <c r="J16" s="812"/>
      <c r="K16" s="813"/>
      <c r="L16" s="814"/>
      <c r="M16" s="558"/>
      <c r="N16" s="558"/>
      <c r="O16" s="558"/>
      <c r="P16" s="558"/>
      <c r="Q16" s="812"/>
      <c r="R16" s="812"/>
      <c r="S16" s="167"/>
      <c r="T16" s="384" t="e">
        <f>VLOOKUP(Q16,[14]Listas!$D$6:$E$10,2,0)</f>
        <v>#N/A</v>
      </c>
      <c r="U16" s="384" t="e">
        <f>HLOOKUP(R16,[14]Listas!$F$4:$J$5,2,0)</f>
        <v>#N/A</v>
      </c>
      <c r="V16" s="548"/>
      <c r="W16" s="167"/>
      <c r="X16" s="576" t="s">
        <v>736</v>
      </c>
      <c r="Y16" s="576"/>
      <c r="Z16" s="576"/>
      <c r="AA16" s="363" t="s">
        <v>788</v>
      </c>
      <c r="AB16" s="812"/>
      <c r="AC16" s="1135"/>
      <c r="AD16" s="1135"/>
      <c r="AE16" s="548" t="str">
        <f>IF(AD16&lt;=1,"Insignificante",HLOOKUP(AD16,[39]Listas!$F$3:$J$4,2,0))</f>
        <v>Insignificante</v>
      </c>
      <c r="AF16" s="384">
        <f t="shared" ref="AF16:AF68" si="1">IF(AC16&lt;=33,0,IF(AC16&gt;81,2,1))</f>
        <v>0</v>
      </c>
      <c r="AG16" s="379" t="e">
        <f t="shared" ref="AG16:AG68" si="2">IF(OR(AD16="Probabilidad",AD16="Ambos"),T16-AF16,T16)</f>
        <v>#N/A</v>
      </c>
      <c r="AH16" s="548" t="e">
        <f>IF(AG16&lt;=1,"Remota",VLOOKUP(AG16,[39]Listas!$C$6:$D$10,2,0))</f>
        <v>#N/A</v>
      </c>
      <c r="AI16" s="1131">
        <f t="shared" si="0"/>
        <v>0</v>
      </c>
      <c r="AJ16" s="548"/>
      <c r="AK16" s="383" t="e">
        <f t="shared" ref="AK16:AK79" si="3">AG16*AI16</f>
        <v>#N/A</v>
      </c>
      <c r="AL16" s="548"/>
    </row>
    <row r="17" spans="1:38" s="171" customFormat="1" ht="46.5" customHeight="1" x14ac:dyDescent="0.2">
      <c r="A17" s="812"/>
      <c r="B17" s="811" t="s">
        <v>157</v>
      </c>
      <c r="C17" s="812"/>
      <c r="D17" s="813"/>
      <c r="E17" s="814"/>
      <c r="F17" s="555"/>
      <c r="G17" s="577" t="s">
        <v>461</v>
      </c>
      <c r="H17" s="578"/>
      <c r="I17" s="579"/>
      <c r="J17" s="812"/>
      <c r="K17" s="813"/>
      <c r="L17" s="814"/>
      <c r="M17" s="558"/>
      <c r="N17" s="558"/>
      <c r="O17" s="558"/>
      <c r="P17" s="558"/>
      <c r="Q17" s="812"/>
      <c r="R17" s="812"/>
      <c r="S17" s="167"/>
      <c r="T17" s="384" t="e">
        <f>VLOOKUP(Q17,[14]Listas!$D$6:$E$10,2,0)</f>
        <v>#N/A</v>
      </c>
      <c r="U17" s="384" t="e">
        <f>HLOOKUP(R17,[14]Listas!$F$4:$J$5,2,0)</f>
        <v>#N/A</v>
      </c>
      <c r="V17" s="548"/>
      <c r="W17" s="167"/>
      <c r="X17" s="576" t="s">
        <v>737</v>
      </c>
      <c r="Y17" s="576"/>
      <c r="Z17" s="576"/>
      <c r="AA17" s="363" t="s">
        <v>788</v>
      </c>
      <c r="AB17" s="812"/>
      <c r="AC17" s="1135"/>
      <c r="AD17" s="1135"/>
      <c r="AE17" s="548" t="str">
        <f>IF(AD17&lt;=1,"Insignificante",HLOOKUP(AD17,[39]Listas!$F$3:$J$4,2,0))</f>
        <v>Insignificante</v>
      </c>
      <c r="AF17" s="384">
        <f t="shared" si="1"/>
        <v>0</v>
      </c>
      <c r="AG17" s="379" t="e">
        <f t="shared" si="2"/>
        <v>#N/A</v>
      </c>
      <c r="AH17" s="548" t="e">
        <f>IF(AG17&lt;=1,"Remota",VLOOKUP(AG17,[39]Listas!$C$6:$D$10,2,0))</f>
        <v>#N/A</v>
      </c>
      <c r="AI17" s="1131">
        <f>IF(OR(AC17="Impacto",AC17="Ambos"),V17-AF17,V17)</f>
        <v>0</v>
      </c>
      <c r="AJ17" s="548"/>
      <c r="AK17" s="383" t="e">
        <f t="shared" si="3"/>
        <v>#N/A</v>
      </c>
      <c r="AL17" s="548"/>
    </row>
    <row r="18" spans="1:38" s="171" customFormat="1" ht="38.25" customHeight="1" x14ac:dyDescent="0.2">
      <c r="A18" s="812"/>
      <c r="B18" s="811"/>
      <c r="C18" s="812"/>
      <c r="D18" s="813"/>
      <c r="E18" s="814"/>
      <c r="F18" s="555"/>
      <c r="G18" s="577" t="s">
        <v>349</v>
      </c>
      <c r="H18" s="578"/>
      <c r="I18" s="579"/>
      <c r="J18" s="812"/>
      <c r="K18" s="813"/>
      <c r="L18" s="814"/>
      <c r="M18" s="558"/>
      <c r="N18" s="558"/>
      <c r="O18" s="558"/>
      <c r="P18" s="558"/>
      <c r="Q18" s="812"/>
      <c r="R18" s="812"/>
      <c r="S18" s="167"/>
      <c r="T18" s="384" t="e">
        <f>VLOOKUP(Q18,[14]Listas!$D$6:$E$10,2,0)</f>
        <v>#N/A</v>
      </c>
      <c r="U18" s="384" t="e">
        <f>HLOOKUP(R18,[14]Listas!$F$4:$J$5,2,0)</f>
        <v>#N/A</v>
      </c>
      <c r="V18" s="548"/>
      <c r="W18" s="167"/>
      <c r="X18" s="576" t="s">
        <v>531</v>
      </c>
      <c r="Y18" s="576"/>
      <c r="Z18" s="576"/>
      <c r="AA18" s="363" t="s">
        <v>788</v>
      </c>
      <c r="AB18" s="812"/>
      <c r="AC18" s="1135"/>
      <c r="AD18" s="1135"/>
      <c r="AE18" s="548"/>
      <c r="AF18" s="384">
        <f t="shared" si="1"/>
        <v>0</v>
      </c>
      <c r="AG18" s="379" t="e">
        <f t="shared" si="2"/>
        <v>#N/A</v>
      </c>
      <c r="AH18" s="548"/>
      <c r="AI18" s="1131"/>
      <c r="AJ18" s="548"/>
      <c r="AK18" s="383" t="e">
        <f t="shared" si="3"/>
        <v>#N/A</v>
      </c>
      <c r="AL18" s="548"/>
    </row>
    <row r="19" spans="1:38" s="171" customFormat="1" ht="27" customHeight="1" x14ac:dyDescent="0.2">
      <c r="A19" s="640"/>
      <c r="B19" s="1133" t="s">
        <v>157</v>
      </c>
      <c r="C19" s="640"/>
      <c r="D19" s="641"/>
      <c r="E19" s="642"/>
      <c r="F19" s="556"/>
      <c r="G19" s="577" t="s">
        <v>360</v>
      </c>
      <c r="H19" s="578"/>
      <c r="I19" s="579"/>
      <c r="J19" s="640"/>
      <c r="K19" s="641"/>
      <c r="L19" s="642"/>
      <c r="M19" s="559"/>
      <c r="N19" s="559"/>
      <c r="O19" s="559"/>
      <c r="P19" s="559"/>
      <c r="Q19" s="640"/>
      <c r="R19" s="640"/>
      <c r="S19" s="167"/>
      <c r="T19" s="384" t="e">
        <f>VLOOKUP(Q19,[14]Listas!$D$6:$E$10,2,0)</f>
        <v>#N/A</v>
      </c>
      <c r="U19" s="384" t="e">
        <f>HLOOKUP(R19,[14]Listas!$F$4:$J$5,2,0)</f>
        <v>#N/A</v>
      </c>
      <c r="V19" s="549"/>
      <c r="W19" s="167"/>
      <c r="X19" s="576" t="s">
        <v>738</v>
      </c>
      <c r="Y19" s="576"/>
      <c r="Z19" s="576"/>
      <c r="AA19" s="363" t="s">
        <v>4</v>
      </c>
      <c r="AB19" s="640"/>
      <c r="AC19" s="1136"/>
      <c r="AD19" s="1136"/>
      <c r="AE19" s="549" t="str">
        <f>IF(AD19&lt;=1,"Insignificante",HLOOKUP(AD19,[39]Listas!$F$3:$J$4,2,0))</f>
        <v>Insignificante</v>
      </c>
      <c r="AF19" s="384">
        <f t="shared" si="1"/>
        <v>0</v>
      </c>
      <c r="AG19" s="379" t="e">
        <f t="shared" si="2"/>
        <v>#N/A</v>
      </c>
      <c r="AH19" s="549" t="e">
        <f>IF(AG19&lt;=1,"Remota",VLOOKUP(AG19,[39]Listas!$C$6:$D$10,2,0))</f>
        <v>#N/A</v>
      </c>
      <c r="AI19" s="1132" t="str">
        <f>IF(OR(AC19="Impacto",AC19="Ambos"),V15-AF19,V15)</f>
        <v>8
MODERADO</v>
      </c>
      <c r="AJ19" s="549"/>
      <c r="AK19" s="383" t="e">
        <f t="shared" si="3"/>
        <v>#N/A</v>
      </c>
      <c r="AL19" s="549"/>
    </row>
    <row r="20" spans="1:38" s="171" customFormat="1" ht="48.75" customHeight="1" x14ac:dyDescent="0.2">
      <c r="A20" s="803" t="s">
        <v>961</v>
      </c>
      <c r="B20" s="810" t="s">
        <v>967</v>
      </c>
      <c r="C20" s="803" t="s">
        <v>473</v>
      </c>
      <c r="D20" s="804"/>
      <c r="E20" s="805"/>
      <c r="F20" s="554" t="s">
        <v>960</v>
      </c>
      <c r="G20" s="577" t="s">
        <v>474</v>
      </c>
      <c r="H20" s="578"/>
      <c r="I20" s="579"/>
      <c r="J20" s="803" t="s">
        <v>475</v>
      </c>
      <c r="K20" s="804"/>
      <c r="L20" s="805"/>
      <c r="M20" s="557"/>
      <c r="N20" s="557"/>
      <c r="O20" s="557" t="s">
        <v>0</v>
      </c>
      <c r="P20" s="557"/>
      <c r="Q20" s="803" t="s">
        <v>255</v>
      </c>
      <c r="R20" s="803" t="s">
        <v>254</v>
      </c>
      <c r="S20" s="167"/>
      <c r="T20" s="384">
        <f>VLOOKUP(Q20,[14]Listas!$D$6:$E$10,2,0)</f>
        <v>4</v>
      </c>
      <c r="U20" s="384">
        <f>HLOOKUP(R20,[14]Listas!$F$4:$J$5,2,0)</f>
        <v>2</v>
      </c>
      <c r="V20" s="547" t="str">
        <f>INDEX([14]Listas!$F$6:$J$10,MATCH(Q20,[14]Listas!$D$6:$D$10,0),MATCH(R20,[14]Listas!$F$4:$J$4,0))</f>
        <v>8
MODERADO</v>
      </c>
      <c r="W20" s="167"/>
      <c r="X20" s="576" t="s">
        <v>968</v>
      </c>
      <c r="Y20" s="576"/>
      <c r="Z20" s="576"/>
      <c r="AA20" s="363" t="s">
        <v>788</v>
      </c>
      <c r="AB20" s="803" t="s">
        <v>969</v>
      </c>
      <c r="AC20" s="864">
        <v>50</v>
      </c>
      <c r="AD20" s="864" t="s">
        <v>57</v>
      </c>
      <c r="AE20" s="547" t="e">
        <f>IF(AD20&lt;=1,"Insignificante",HLOOKUP(AD20,[39]Listas!$F$3:$J$4,2,0))</f>
        <v>#N/A</v>
      </c>
      <c r="AF20" s="384">
        <f t="shared" si="1"/>
        <v>1</v>
      </c>
      <c r="AG20" s="379">
        <f t="shared" si="2"/>
        <v>4</v>
      </c>
      <c r="AH20" s="547" t="str">
        <f>IF(AG20&lt;=1,"Remota",VLOOKUP(AG20,[39]Listas!$C$6:$D$10,2,0))</f>
        <v>Alta</v>
      </c>
      <c r="AI20" s="1130" t="str">
        <f t="shared" ref="AI20:AI26" si="4">IF(OR(AC20="Impacto",AC20="Ambos"),V20-AF20,V20)</f>
        <v>8
MODERADO</v>
      </c>
      <c r="AJ20" s="547" t="str">
        <f>IF(AI23&lt;=1,"Insignificante",HLOOKUP(AI23,[39]Listas!$F$3:$J$4,2,0))</f>
        <v>Insignificante</v>
      </c>
      <c r="AK20" s="383" t="e">
        <f t="shared" si="3"/>
        <v>#VALUE!</v>
      </c>
      <c r="AL20" s="547" t="str">
        <f>INDEX([39]Listas!$F$6:$J$10,MATCH(AH20,[39]Listas!$D$6:$D$10,0),MATCH(AJ20,[39]Listas!$F$4:$J$4,0))</f>
        <v>4
MODERADO</v>
      </c>
    </row>
    <row r="21" spans="1:38" s="171" customFormat="1" ht="40.5" customHeight="1" x14ac:dyDescent="0.2">
      <c r="A21" s="812"/>
      <c r="B21" s="811" t="s">
        <v>157</v>
      </c>
      <c r="C21" s="812"/>
      <c r="D21" s="813"/>
      <c r="E21" s="814"/>
      <c r="F21" s="555"/>
      <c r="G21" s="577" t="s">
        <v>479</v>
      </c>
      <c r="H21" s="578"/>
      <c r="I21" s="579"/>
      <c r="J21" s="812"/>
      <c r="K21" s="813"/>
      <c r="L21" s="814"/>
      <c r="M21" s="558"/>
      <c r="N21" s="558"/>
      <c r="O21" s="558"/>
      <c r="P21" s="558"/>
      <c r="Q21" s="812"/>
      <c r="R21" s="812"/>
      <c r="S21" s="167"/>
      <c r="T21" s="384" t="e">
        <f>VLOOKUP(Q21,[14]Listas!$D$6:$E$10,2,0)</f>
        <v>#N/A</v>
      </c>
      <c r="U21" s="384" t="e">
        <f>HLOOKUP(R21,[14]Listas!$F$4:$J$5,2,0)</f>
        <v>#N/A</v>
      </c>
      <c r="V21" s="548"/>
      <c r="W21" s="167"/>
      <c r="X21" s="576" t="s">
        <v>968</v>
      </c>
      <c r="Y21" s="576"/>
      <c r="Z21" s="576"/>
      <c r="AA21" s="363" t="s">
        <v>788</v>
      </c>
      <c r="AB21" s="812"/>
      <c r="AC21" s="865"/>
      <c r="AD21" s="865"/>
      <c r="AE21" s="548" t="str">
        <f>IF(AD21&lt;=1,"Insignificante",HLOOKUP(AD21,[39]Listas!$F$3:$J$4,2,0))</f>
        <v>Insignificante</v>
      </c>
      <c r="AF21" s="384">
        <f t="shared" si="1"/>
        <v>0</v>
      </c>
      <c r="AG21" s="379" t="e">
        <f t="shared" si="2"/>
        <v>#N/A</v>
      </c>
      <c r="AH21" s="548" t="e">
        <f>IF(AG21&lt;=1,"Remota",VLOOKUP(AG21,[39]Listas!$C$6:$D$10,2,0))</f>
        <v>#N/A</v>
      </c>
      <c r="AI21" s="1131">
        <f t="shared" si="4"/>
        <v>0</v>
      </c>
      <c r="AJ21" s="548"/>
      <c r="AK21" s="383" t="e">
        <f t="shared" si="3"/>
        <v>#N/A</v>
      </c>
      <c r="AL21" s="548" t="e">
        <f>INDEX([39]Listas!$F$6:$J$10,MATCH(AH21,[39]Listas!$D$6:$D$10,0),MATCH(AJ21,[39]Listas!$F$4:$J$4,0))</f>
        <v>#N/A</v>
      </c>
    </row>
    <row r="22" spans="1:38" s="171" customFormat="1" ht="46.5" customHeight="1" x14ac:dyDescent="0.2">
      <c r="A22" s="812"/>
      <c r="B22" s="811" t="s">
        <v>157</v>
      </c>
      <c r="C22" s="812"/>
      <c r="D22" s="813"/>
      <c r="E22" s="814"/>
      <c r="F22" s="555"/>
      <c r="G22" s="577" t="s">
        <v>708</v>
      </c>
      <c r="H22" s="578"/>
      <c r="I22" s="579"/>
      <c r="J22" s="812"/>
      <c r="K22" s="813"/>
      <c r="L22" s="814"/>
      <c r="M22" s="558"/>
      <c r="N22" s="558"/>
      <c r="O22" s="558"/>
      <c r="P22" s="558"/>
      <c r="Q22" s="812"/>
      <c r="R22" s="812"/>
      <c r="S22" s="167"/>
      <c r="T22" s="384" t="e">
        <f>VLOOKUP(Q22,[14]Listas!$D$6:$E$10,2,0)</f>
        <v>#N/A</v>
      </c>
      <c r="U22" s="384" t="e">
        <f>HLOOKUP(R22,[14]Listas!$F$4:$J$5,2,0)</f>
        <v>#N/A</v>
      </c>
      <c r="V22" s="548"/>
      <c r="W22" s="167"/>
      <c r="X22" s="576" t="s">
        <v>970</v>
      </c>
      <c r="Y22" s="576"/>
      <c r="Z22" s="576"/>
      <c r="AA22" s="363" t="s">
        <v>788</v>
      </c>
      <c r="AB22" s="812"/>
      <c r="AC22" s="865"/>
      <c r="AD22" s="865"/>
      <c r="AE22" s="548" t="str">
        <f>IF(AD22&lt;=1,"Insignificante",HLOOKUP(AD22,[39]Listas!$F$3:$J$4,2,0))</f>
        <v>Insignificante</v>
      </c>
      <c r="AF22" s="384">
        <f t="shared" si="1"/>
        <v>0</v>
      </c>
      <c r="AG22" s="379" t="e">
        <f t="shared" si="2"/>
        <v>#N/A</v>
      </c>
      <c r="AH22" s="548" t="e">
        <f>IF(AG22&lt;=1,"Remota",VLOOKUP(AG22,[39]Listas!$C$6:$D$10,2,0))</f>
        <v>#N/A</v>
      </c>
      <c r="AI22" s="1131">
        <f t="shared" si="4"/>
        <v>0</v>
      </c>
      <c r="AJ22" s="548"/>
      <c r="AK22" s="383" t="e">
        <f t="shared" si="3"/>
        <v>#N/A</v>
      </c>
      <c r="AL22" s="548" t="e">
        <f>INDEX([39]Listas!$F$6:$J$10,MATCH(AH22,[39]Listas!$D$6:$D$10,0),MATCH(AJ22,[39]Listas!$F$4:$J$4,0))</f>
        <v>#N/A</v>
      </c>
    </row>
    <row r="23" spans="1:38" s="171" customFormat="1" ht="56.25" customHeight="1" x14ac:dyDescent="0.2">
      <c r="A23" s="640"/>
      <c r="B23" s="1133" t="s">
        <v>157</v>
      </c>
      <c r="C23" s="640"/>
      <c r="D23" s="641"/>
      <c r="E23" s="642"/>
      <c r="F23" s="556"/>
      <c r="G23" s="577" t="s">
        <v>481</v>
      </c>
      <c r="H23" s="578"/>
      <c r="I23" s="579"/>
      <c r="J23" s="640"/>
      <c r="K23" s="641"/>
      <c r="L23" s="642"/>
      <c r="M23" s="559"/>
      <c r="N23" s="559"/>
      <c r="O23" s="559"/>
      <c r="P23" s="559"/>
      <c r="Q23" s="640"/>
      <c r="R23" s="640"/>
      <c r="S23" s="167"/>
      <c r="T23" s="384" t="e">
        <f>VLOOKUP(Q23,[14]Listas!$D$6:$E$10,2,0)</f>
        <v>#N/A</v>
      </c>
      <c r="U23" s="384" t="e">
        <f>HLOOKUP(R23,[14]Listas!$F$4:$J$5,2,0)</f>
        <v>#N/A</v>
      </c>
      <c r="V23" s="549"/>
      <c r="W23" s="167"/>
      <c r="X23" s="576" t="s">
        <v>970</v>
      </c>
      <c r="Y23" s="576"/>
      <c r="Z23" s="576"/>
      <c r="AA23" s="363" t="s">
        <v>788</v>
      </c>
      <c r="AB23" s="640"/>
      <c r="AC23" s="1129"/>
      <c r="AD23" s="1129"/>
      <c r="AE23" s="549" t="str">
        <f>IF(AD23&lt;=1,"Insignificante",HLOOKUP(AD23,[39]Listas!$F$3:$J$4,2,0))</f>
        <v>Insignificante</v>
      </c>
      <c r="AF23" s="384">
        <f t="shared" si="1"/>
        <v>0</v>
      </c>
      <c r="AG23" s="379" t="e">
        <f t="shared" si="2"/>
        <v>#N/A</v>
      </c>
      <c r="AH23" s="549" t="e">
        <f>IF(AG23&lt;=1,"Remota",VLOOKUP(AG23,[39]Listas!$C$6:$D$10,2,0))</f>
        <v>#N/A</v>
      </c>
      <c r="AI23" s="1132">
        <f t="shared" si="4"/>
        <v>0</v>
      </c>
      <c r="AJ23" s="549"/>
      <c r="AK23" s="383" t="e">
        <f t="shared" si="3"/>
        <v>#N/A</v>
      </c>
      <c r="AL23" s="549" t="e">
        <f>INDEX([39]Listas!$F$6:$J$10,MATCH(AH23,[39]Listas!$D$6:$D$10,0),MATCH(AJ23,[39]Listas!$F$4:$J$4,0))</f>
        <v>#N/A</v>
      </c>
    </row>
    <row r="24" spans="1:38" s="171" customFormat="1" ht="78" customHeight="1" x14ac:dyDescent="0.2">
      <c r="A24" s="807" t="s">
        <v>961</v>
      </c>
      <c r="B24" s="806" t="s">
        <v>971</v>
      </c>
      <c r="C24" s="807" t="s">
        <v>605</v>
      </c>
      <c r="D24" s="807"/>
      <c r="E24" s="807"/>
      <c r="F24" s="554" t="s">
        <v>960</v>
      </c>
      <c r="G24" s="577" t="s">
        <v>606</v>
      </c>
      <c r="H24" s="578"/>
      <c r="I24" s="579"/>
      <c r="J24" s="807" t="s">
        <v>652</v>
      </c>
      <c r="K24" s="807"/>
      <c r="L24" s="807"/>
      <c r="M24" s="557"/>
      <c r="N24" s="557"/>
      <c r="O24" s="557" t="s">
        <v>0</v>
      </c>
      <c r="P24" s="557"/>
      <c r="Q24" s="807" t="s">
        <v>15</v>
      </c>
      <c r="R24" s="807" t="s">
        <v>262</v>
      </c>
      <c r="S24" s="167"/>
      <c r="T24" s="384">
        <f>VLOOKUP(Q24,[14]Listas!$D$6:$E$10,2,0)</f>
        <v>3</v>
      </c>
      <c r="U24" s="384">
        <f>HLOOKUP(R24,[14]Listas!$F$4:$J$5,2,0)</f>
        <v>1</v>
      </c>
      <c r="V24" s="547" t="str">
        <f>INDEX([14]Listas!$F$6:$J$10,MATCH(Q24,[14]Listas!$D$6:$D$10,0),MATCH(R24,[14]Listas!$F$4:$J$4,0))</f>
        <v>3
INFERIOR</v>
      </c>
      <c r="W24" s="167"/>
      <c r="X24" s="576" t="s">
        <v>972</v>
      </c>
      <c r="Y24" s="576"/>
      <c r="Z24" s="576"/>
      <c r="AA24" s="363" t="s">
        <v>788</v>
      </c>
      <c r="AB24" s="807" t="s">
        <v>973</v>
      </c>
      <c r="AC24" s="864">
        <v>84</v>
      </c>
      <c r="AD24" s="864" t="s">
        <v>58</v>
      </c>
      <c r="AE24" s="547" t="e">
        <f>IF(AD24&lt;=1,"Insignificante",HLOOKUP(AD24,[39]Listas!$F$3:$J$4,2,0))</f>
        <v>#N/A</v>
      </c>
      <c r="AF24" s="384">
        <f t="shared" si="1"/>
        <v>2</v>
      </c>
      <c r="AG24" s="379">
        <f t="shared" si="2"/>
        <v>1</v>
      </c>
      <c r="AH24" s="547" t="str">
        <f>IF(AG24&lt;=1,"Remota",VLOOKUP(AG24,[39]Listas!$C$6:$D$10,2,0))</f>
        <v>Remota</v>
      </c>
      <c r="AI24" s="1130" t="str">
        <f t="shared" si="4"/>
        <v>3
INFERIOR</v>
      </c>
      <c r="AJ24" s="547" t="str">
        <f>IF(AI26&lt;=1,"Insignificante",HLOOKUP(AI26,[39]Listas!$F$3:$J$4,2,0))</f>
        <v>Insignificante</v>
      </c>
      <c r="AK24" s="383" t="e">
        <f t="shared" si="3"/>
        <v>#VALUE!</v>
      </c>
      <c r="AL24" s="547" t="str">
        <f>INDEX([39]Listas!$F$6:$J$10,MATCH(AH24,[39]Listas!$D$6:$D$10,0),MATCH(AJ24,[39]Listas!$F$4:$J$4,0))</f>
        <v>1
INFERIOR</v>
      </c>
    </row>
    <row r="25" spans="1:38" s="171" customFormat="1" ht="54.75" customHeight="1" x14ac:dyDescent="0.2">
      <c r="A25" s="807"/>
      <c r="B25" s="806" t="s">
        <v>157</v>
      </c>
      <c r="C25" s="807"/>
      <c r="D25" s="807"/>
      <c r="E25" s="807"/>
      <c r="F25" s="555"/>
      <c r="G25" s="577" t="s">
        <v>608</v>
      </c>
      <c r="H25" s="578"/>
      <c r="I25" s="579"/>
      <c r="J25" s="807"/>
      <c r="K25" s="807"/>
      <c r="L25" s="807"/>
      <c r="M25" s="558"/>
      <c r="N25" s="558"/>
      <c r="O25" s="558"/>
      <c r="P25" s="558"/>
      <c r="Q25" s="807"/>
      <c r="R25" s="807"/>
      <c r="S25" s="167"/>
      <c r="T25" s="384" t="e">
        <f>VLOOKUP(Q25,[14]Listas!$D$6:$E$10,2,0)</f>
        <v>#N/A</v>
      </c>
      <c r="U25" s="384" t="e">
        <f>HLOOKUP(R25,[14]Listas!$F$4:$J$5,2,0)</f>
        <v>#N/A</v>
      </c>
      <c r="V25" s="548"/>
      <c r="W25" s="167"/>
      <c r="X25" s="576" t="s">
        <v>974</v>
      </c>
      <c r="Y25" s="576"/>
      <c r="Z25" s="576"/>
      <c r="AA25" s="363" t="s">
        <v>4</v>
      </c>
      <c r="AB25" s="807"/>
      <c r="AC25" s="865"/>
      <c r="AD25" s="865"/>
      <c r="AE25" s="548" t="str">
        <f>IF(AD25&lt;=1,"Insignificante",HLOOKUP(AD25,[39]Listas!$F$3:$J$4,2,0))</f>
        <v>Insignificante</v>
      </c>
      <c r="AF25" s="384">
        <f t="shared" si="1"/>
        <v>0</v>
      </c>
      <c r="AG25" s="379" t="e">
        <f t="shared" si="2"/>
        <v>#N/A</v>
      </c>
      <c r="AH25" s="548" t="e">
        <f>IF(AG25&lt;=1,"Remota",VLOOKUP(AG25,[39]Listas!$C$6:$D$10,2,0))</f>
        <v>#N/A</v>
      </c>
      <c r="AI25" s="1131">
        <f t="shared" si="4"/>
        <v>0</v>
      </c>
      <c r="AJ25" s="548"/>
      <c r="AK25" s="383" t="e">
        <f t="shared" si="3"/>
        <v>#N/A</v>
      </c>
      <c r="AL25" s="548" t="e">
        <f>INDEX([39]Listas!$F$6:$J$10,MATCH(AH25,[39]Listas!$D$6:$D$10,0),MATCH(AJ25,[39]Listas!$F$4:$J$4,0))</f>
        <v>#N/A</v>
      </c>
    </row>
    <row r="26" spans="1:38" s="171" customFormat="1" ht="54.75" customHeight="1" x14ac:dyDescent="0.2">
      <c r="A26" s="807"/>
      <c r="B26" s="806" t="s">
        <v>157</v>
      </c>
      <c r="C26" s="807"/>
      <c r="D26" s="807"/>
      <c r="E26" s="807"/>
      <c r="F26" s="556"/>
      <c r="G26" s="577" t="s">
        <v>609</v>
      </c>
      <c r="H26" s="578"/>
      <c r="I26" s="579"/>
      <c r="J26" s="807"/>
      <c r="K26" s="807"/>
      <c r="L26" s="807"/>
      <c r="M26" s="559"/>
      <c r="N26" s="559"/>
      <c r="O26" s="559"/>
      <c r="P26" s="559"/>
      <c r="Q26" s="807"/>
      <c r="R26" s="807"/>
      <c r="S26" s="167"/>
      <c r="T26" s="384" t="e">
        <f>VLOOKUP(Q26,[14]Listas!$D$6:$E$10,2,0)</f>
        <v>#N/A</v>
      </c>
      <c r="U26" s="384" t="e">
        <f>HLOOKUP(R26,[14]Listas!$F$4:$J$5,2,0)</f>
        <v>#N/A</v>
      </c>
      <c r="V26" s="549"/>
      <c r="W26" s="167"/>
      <c r="X26" s="576" t="s">
        <v>975</v>
      </c>
      <c r="Y26" s="576"/>
      <c r="Z26" s="576"/>
      <c r="AA26" s="363" t="s">
        <v>4</v>
      </c>
      <c r="AB26" s="807"/>
      <c r="AC26" s="1129"/>
      <c r="AD26" s="1129"/>
      <c r="AE26" s="549" t="str">
        <f>IF(AD26&lt;=1,"Insignificante",HLOOKUP(AD26,[39]Listas!$F$3:$J$4,2,0))</f>
        <v>Insignificante</v>
      </c>
      <c r="AF26" s="384">
        <f t="shared" si="1"/>
        <v>0</v>
      </c>
      <c r="AG26" s="379" t="e">
        <f t="shared" si="2"/>
        <v>#N/A</v>
      </c>
      <c r="AH26" s="549" t="e">
        <f>IF(AG26&lt;=1,"Remota",VLOOKUP(AG26,[39]Listas!$C$6:$D$10,2,0))</f>
        <v>#N/A</v>
      </c>
      <c r="AI26" s="1132">
        <f t="shared" si="4"/>
        <v>0</v>
      </c>
      <c r="AJ26" s="549"/>
      <c r="AK26" s="383" t="e">
        <f t="shared" si="3"/>
        <v>#N/A</v>
      </c>
      <c r="AL26" s="549" t="e">
        <f>INDEX([39]Listas!$F$6:$J$10,MATCH(AH26,[39]Listas!$D$6:$D$10,0),MATCH(AJ26,[39]Listas!$F$4:$J$4,0))</f>
        <v>#N/A</v>
      </c>
    </row>
    <row r="27" spans="1:38" s="171" customFormat="1" ht="78" hidden="1" customHeight="1" x14ac:dyDescent="0.2">
      <c r="A27" s="361"/>
      <c r="B27" s="362"/>
      <c r="C27" s="308"/>
      <c r="D27" s="412"/>
      <c r="E27" s="413"/>
      <c r="F27" s="363"/>
      <c r="G27" s="535"/>
      <c r="H27" s="575"/>
      <c r="I27" s="536"/>
      <c r="J27" s="550"/>
      <c r="K27" s="550"/>
      <c r="L27" s="550"/>
      <c r="M27" s="361"/>
      <c r="N27" s="361"/>
      <c r="O27" s="361"/>
      <c r="P27" s="361"/>
      <c r="Q27" s="362"/>
      <c r="R27" s="362"/>
      <c r="S27" s="167"/>
      <c r="T27" s="384" t="e">
        <f>VLOOKUP(Q27,[14]Listas!$D$6:$E$10,2,0)</f>
        <v>#N/A</v>
      </c>
      <c r="U27" s="384" t="e">
        <f>HLOOKUP(R27,[14]Listas!$F$4:$J$5,2,0)</f>
        <v>#N/A</v>
      </c>
      <c r="V27" s="381" t="e">
        <f>INDEX([14]Listas!$F$6:$J$10,MATCH(Q27,[14]Listas!$D$6:$D$10,0),MATCH(R27,[14]Listas!$F$4:$J$4,0))</f>
        <v>#N/A</v>
      </c>
      <c r="W27" s="167"/>
      <c r="X27" s="535"/>
      <c r="Y27" s="575"/>
      <c r="Z27" s="536"/>
      <c r="AA27" s="363"/>
      <c r="AB27" s="201"/>
      <c r="AC27" s="361"/>
      <c r="AD27" s="363"/>
      <c r="AE27" s="167"/>
      <c r="AF27" s="384">
        <f t="shared" si="1"/>
        <v>0</v>
      </c>
      <c r="AG27" s="379" t="e">
        <f t="shared" si="2"/>
        <v>#N/A</v>
      </c>
      <c r="AH27" s="382" t="e">
        <f>IF(AG27&lt;=1,"Remota",VLOOKUP(AG27,[14]Listas!$C$6:$D$10,2,0))</f>
        <v>#N/A</v>
      </c>
      <c r="AI27" s="379" t="e">
        <f t="shared" ref="AI27:AI68" si="5">IF(OR(AD27="Impacto",AD27="Ambos"),U27-AF27,U27)</f>
        <v>#N/A</v>
      </c>
      <c r="AJ27" s="382" t="e">
        <f>IF(AI27&lt;=1,"Insignificante",HLOOKUP(AI27,[14]Listas!$F$3:$J$4,2,0))</f>
        <v>#N/A</v>
      </c>
      <c r="AK27" s="383" t="e">
        <f t="shared" si="3"/>
        <v>#N/A</v>
      </c>
      <c r="AL27" s="381" t="e">
        <f>INDEX([14]Listas!$F$6:$J$10,MATCH(AH27,[14]Listas!$D$6:$D$10,0),MATCH(AJ27,[14]Listas!$F$4:$J$4,0))</f>
        <v>#N/A</v>
      </c>
    </row>
    <row r="28" spans="1:38" s="171" customFormat="1" ht="78" hidden="1" customHeight="1" x14ac:dyDescent="0.2">
      <c r="A28" s="361"/>
      <c r="B28" s="362"/>
      <c r="C28" s="414"/>
      <c r="D28" s="415"/>
      <c r="E28" s="416"/>
      <c r="F28" s="363"/>
      <c r="G28" s="535"/>
      <c r="H28" s="575"/>
      <c r="I28" s="536"/>
      <c r="J28" s="550"/>
      <c r="K28" s="550"/>
      <c r="L28" s="550"/>
      <c r="M28" s="361"/>
      <c r="N28" s="361"/>
      <c r="O28" s="361"/>
      <c r="P28" s="361"/>
      <c r="Q28" s="362"/>
      <c r="R28" s="362"/>
      <c r="S28" s="167"/>
      <c r="T28" s="384" t="e">
        <f>VLOOKUP(Q28,[14]Listas!$D$6:$E$10,2,0)</f>
        <v>#N/A</v>
      </c>
      <c r="U28" s="384" t="e">
        <f>HLOOKUP(R28,[14]Listas!$F$4:$J$5,2,0)</f>
        <v>#N/A</v>
      </c>
      <c r="V28" s="381" t="e">
        <f>INDEX([14]Listas!$F$6:$J$10,MATCH(Q28,[14]Listas!$D$6:$D$10,0),MATCH(R28,[14]Listas!$F$4:$J$4,0))</f>
        <v>#N/A</v>
      </c>
      <c r="W28" s="167"/>
      <c r="X28" s="535"/>
      <c r="Y28" s="575"/>
      <c r="Z28" s="536"/>
      <c r="AA28" s="363"/>
      <c r="AB28" s="201"/>
      <c r="AC28" s="361"/>
      <c r="AD28" s="363"/>
      <c r="AE28" s="167"/>
      <c r="AF28" s="384">
        <f t="shared" si="1"/>
        <v>0</v>
      </c>
      <c r="AG28" s="379" t="e">
        <f t="shared" si="2"/>
        <v>#N/A</v>
      </c>
      <c r="AH28" s="382" t="e">
        <f>IF(AG28&lt;=1,"Remota",VLOOKUP(AG28,[14]Listas!$C$6:$D$10,2,0))</f>
        <v>#N/A</v>
      </c>
      <c r="AI28" s="379" t="e">
        <f t="shared" si="5"/>
        <v>#N/A</v>
      </c>
      <c r="AJ28" s="382" t="e">
        <f>IF(AI28&lt;=1,"Insignificante",HLOOKUP(AI28,[14]Listas!$F$3:$J$4,2,0))</f>
        <v>#N/A</v>
      </c>
      <c r="AK28" s="383" t="e">
        <f t="shared" si="3"/>
        <v>#N/A</v>
      </c>
      <c r="AL28" s="381" t="e">
        <f>INDEX([14]Listas!$F$6:$J$10,MATCH(AH28,[14]Listas!$D$6:$D$10,0),MATCH(AJ28,[14]Listas!$F$4:$J$4,0))</f>
        <v>#N/A</v>
      </c>
    </row>
    <row r="29" spans="1:38" s="171" customFormat="1" ht="78" hidden="1" customHeight="1" x14ac:dyDescent="0.2">
      <c r="A29" s="361"/>
      <c r="B29" s="362"/>
      <c r="C29" s="414"/>
      <c r="D29" s="415"/>
      <c r="E29" s="416"/>
      <c r="F29" s="363"/>
      <c r="G29" s="535"/>
      <c r="H29" s="575"/>
      <c r="I29" s="536"/>
      <c r="J29" s="550"/>
      <c r="K29" s="550"/>
      <c r="L29" s="550"/>
      <c r="M29" s="361"/>
      <c r="N29" s="361"/>
      <c r="O29" s="361"/>
      <c r="P29" s="361"/>
      <c r="Q29" s="362"/>
      <c r="R29" s="362"/>
      <c r="S29" s="167"/>
      <c r="T29" s="384" t="e">
        <f>VLOOKUP(Q29,[14]Listas!$D$6:$E$10,2,0)</f>
        <v>#N/A</v>
      </c>
      <c r="U29" s="384" t="e">
        <f>HLOOKUP(R29,[14]Listas!$F$4:$J$5,2,0)</f>
        <v>#N/A</v>
      </c>
      <c r="V29" s="381" t="e">
        <f>INDEX([14]Listas!$F$6:$J$10,MATCH(Q29,[14]Listas!$D$6:$D$10,0),MATCH(R29,[14]Listas!$F$4:$J$4,0))</f>
        <v>#N/A</v>
      </c>
      <c r="W29" s="167"/>
      <c r="X29" s="535"/>
      <c r="Y29" s="575"/>
      <c r="Z29" s="536"/>
      <c r="AA29" s="363"/>
      <c r="AB29" s="201"/>
      <c r="AC29" s="361"/>
      <c r="AD29" s="363"/>
      <c r="AE29" s="167"/>
      <c r="AF29" s="384">
        <f t="shared" si="1"/>
        <v>0</v>
      </c>
      <c r="AG29" s="379" t="e">
        <f t="shared" si="2"/>
        <v>#N/A</v>
      </c>
      <c r="AH29" s="382" t="e">
        <f>IF(AG29&lt;=1,"Remota",VLOOKUP(AG29,[14]Listas!$C$6:$D$10,2,0))</f>
        <v>#N/A</v>
      </c>
      <c r="AI29" s="379" t="e">
        <f t="shared" si="5"/>
        <v>#N/A</v>
      </c>
      <c r="AJ29" s="382" t="e">
        <f>IF(AI29&lt;=1,"Insignificante",HLOOKUP(AI29,[14]Listas!$F$3:$J$4,2,0))</f>
        <v>#N/A</v>
      </c>
      <c r="AK29" s="383" t="e">
        <f t="shared" si="3"/>
        <v>#N/A</v>
      </c>
      <c r="AL29" s="381" t="e">
        <f>INDEX([14]Listas!$F$6:$J$10,MATCH(AH29,[14]Listas!$D$6:$D$10,0),MATCH(AJ29,[14]Listas!$F$4:$J$4,0))</f>
        <v>#N/A</v>
      </c>
    </row>
    <row r="30" spans="1:38" s="171" customFormat="1" ht="78" hidden="1" customHeight="1" x14ac:dyDescent="0.2">
      <c r="A30" s="361"/>
      <c r="B30" s="362"/>
      <c r="C30" s="417"/>
      <c r="D30" s="418"/>
      <c r="E30" s="419"/>
      <c r="F30" s="363"/>
      <c r="G30" s="535"/>
      <c r="H30" s="575"/>
      <c r="I30" s="536"/>
      <c r="J30" s="550"/>
      <c r="K30" s="550"/>
      <c r="L30" s="550"/>
      <c r="M30" s="361"/>
      <c r="N30" s="361"/>
      <c r="O30" s="361"/>
      <c r="P30" s="361"/>
      <c r="Q30" s="362"/>
      <c r="R30" s="362"/>
      <c r="S30" s="167"/>
      <c r="T30" s="384" t="e">
        <f>VLOOKUP(Q30,[14]Listas!$D$6:$E$10,2,0)</f>
        <v>#N/A</v>
      </c>
      <c r="U30" s="384" t="e">
        <f>HLOOKUP(R30,[14]Listas!$F$4:$J$5,2,0)</f>
        <v>#N/A</v>
      </c>
      <c r="V30" s="381" t="e">
        <f>INDEX([14]Listas!$F$6:$J$10,MATCH(Q30,[14]Listas!$D$6:$D$10,0),MATCH(R30,[14]Listas!$F$4:$J$4,0))</f>
        <v>#N/A</v>
      </c>
      <c r="W30" s="167"/>
      <c r="X30" s="535"/>
      <c r="Y30" s="575"/>
      <c r="Z30" s="536"/>
      <c r="AA30" s="363"/>
      <c r="AB30" s="201"/>
      <c r="AC30" s="361"/>
      <c r="AD30" s="363"/>
      <c r="AE30" s="167"/>
      <c r="AF30" s="384">
        <f t="shared" si="1"/>
        <v>0</v>
      </c>
      <c r="AG30" s="379" t="e">
        <f t="shared" si="2"/>
        <v>#N/A</v>
      </c>
      <c r="AH30" s="382" t="e">
        <f>IF(AG30&lt;=1,"Remota",VLOOKUP(AG30,[14]Listas!$C$6:$D$10,2,0))</f>
        <v>#N/A</v>
      </c>
      <c r="AI30" s="379" t="e">
        <f t="shared" si="5"/>
        <v>#N/A</v>
      </c>
      <c r="AJ30" s="382" t="e">
        <f>IF(AI30&lt;=1,"Insignificante",HLOOKUP(AI30,[14]Listas!$F$3:$J$4,2,0))</f>
        <v>#N/A</v>
      </c>
      <c r="AK30" s="383" t="e">
        <f t="shared" si="3"/>
        <v>#N/A</v>
      </c>
      <c r="AL30" s="381" t="e">
        <f>INDEX([14]Listas!$F$6:$J$10,MATCH(AH30,[14]Listas!$D$6:$D$10,0),MATCH(AJ30,[14]Listas!$F$4:$J$4,0))</f>
        <v>#N/A</v>
      </c>
    </row>
    <row r="31" spans="1:38" s="171" customFormat="1" ht="78" hidden="1" customHeight="1" x14ac:dyDescent="0.2">
      <c r="A31" s="361"/>
      <c r="B31" s="362"/>
      <c r="C31" s="807" t="s">
        <v>605</v>
      </c>
      <c r="D31" s="807"/>
      <c r="E31" s="807"/>
      <c r="F31" s="363"/>
      <c r="G31" s="535"/>
      <c r="H31" s="575"/>
      <c r="I31" s="536"/>
      <c r="J31" s="550"/>
      <c r="K31" s="550"/>
      <c r="L31" s="550"/>
      <c r="M31" s="361"/>
      <c r="N31" s="361"/>
      <c r="O31" s="361"/>
      <c r="P31" s="361"/>
      <c r="Q31" s="362"/>
      <c r="R31" s="362"/>
      <c r="S31" s="167"/>
      <c r="T31" s="384" t="e">
        <f>VLOOKUP(Q31,[14]Listas!$D$6:$E$10,2,0)</f>
        <v>#N/A</v>
      </c>
      <c r="U31" s="384" t="e">
        <f>HLOOKUP(R31,[14]Listas!$F$4:$J$5,2,0)</f>
        <v>#N/A</v>
      </c>
      <c r="V31" s="381" t="e">
        <f>INDEX([14]Listas!$F$6:$J$10,MATCH(Q31,[14]Listas!$D$6:$D$10,0),MATCH(R31,[14]Listas!$F$4:$J$4,0))</f>
        <v>#N/A</v>
      </c>
      <c r="W31" s="167"/>
      <c r="X31" s="535"/>
      <c r="Y31" s="575"/>
      <c r="Z31" s="536"/>
      <c r="AA31" s="363"/>
      <c r="AB31" s="201"/>
      <c r="AC31" s="361"/>
      <c r="AD31" s="363"/>
      <c r="AE31" s="167"/>
      <c r="AF31" s="384">
        <f t="shared" si="1"/>
        <v>0</v>
      </c>
      <c r="AG31" s="379" t="e">
        <f t="shared" si="2"/>
        <v>#N/A</v>
      </c>
      <c r="AH31" s="382" t="e">
        <f>IF(AG31&lt;=1,"Remota",VLOOKUP(AG31,[14]Listas!$C$6:$D$10,2,0))</f>
        <v>#N/A</v>
      </c>
      <c r="AI31" s="379" t="e">
        <f t="shared" si="5"/>
        <v>#N/A</v>
      </c>
      <c r="AJ31" s="382" t="e">
        <f>IF(AI31&lt;=1,"Insignificante",HLOOKUP(AI31,[14]Listas!$F$3:$J$4,2,0))</f>
        <v>#N/A</v>
      </c>
      <c r="AK31" s="383" t="e">
        <f t="shared" si="3"/>
        <v>#N/A</v>
      </c>
      <c r="AL31" s="381" t="e">
        <f>INDEX([14]Listas!$F$6:$J$10,MATCH(AH31,[14]Listas!$D$6:$D$10,0),MATCH(AJ31,[14]Listas!$F$4:$J$4,0))</f>
        <v>#N/A</v>
      </c>
    </row>
    <row r="32" spans="1:38" s="171" customFormat="1" ht="78" hidden="1" customHeight="1" x14ac:dyDescent="0.2">
      <c r="A32" s="361"/>
      <c r="B32" s="362"/>
      <c r="C32" s="807"/>
      <c r="D32" s="807"/>
      <c r="E32" s="807"/>
      <c r="F32" s="363"/>
      <c r="G32" s="535"/>
      <c r="H32" s="575"/>
      <c r="I32" s="536"/>
      <c r="J32" s="550"/>
      <c r="K32" s="550"/>
      <c r="L32" s="550"/>
      <c r="M32" s="361"/>
      <c r="N32" s="361"/>
      <c r="O32" s="361"/>
      <c r="P32" s="361"/>
      <c r="Q32" s="362"/>
      <c r="R32" s="362"/>
      <c r="S32" s="167"/>
      <c r="T32" s="384" t="e">
        <f>VLOOKUP(Q32,[14]Listas!$D$6:$E$10,2,0)</f>
        <v>#N/A</v>
      </c>
      <c r="U32" s="384" t="e">
        <f>HLOOKUP(R32,[14]Listas!$F$4:$J$5,2,0)</f>
        <v>#N/A</v>
      </c>
      <c r="V32" s="381" t="e">
        <f>INDEX([14]Listas!$F$6:$J$10,MATCH(Q32,[14]Listas!$D$6:$D$10,0),MATCH(R32,[14]Listas!$F$4:$J$4,0))</f>
        <v>#N/A</v>
      </c>
      <c r="W32" s="167"/>
      <c r="X32" s="535"/>
      <c r="Y32" s="575"/>
      <c r="Z32" s="536"/>
      <c r="AA32" s="363"/>
      <c r="AB32" s="201"/>
      <c r="AC32" s="361"/>
      <c r="AD32" s="363"/>
      <c r="AE32" s="167"/>
      <c r="AF32" s="384">
        <f t="shared" si="1"/>
        <v>0</v>
      </c>
      <c r="AG32" s="379" t="e">
        <f t="shared" si="2"/>
        <v>#N/A</v>
      </c>
      <c r="AH32" s="382" t="e">
        <f>IF(AG32&lt;=1,"Remota",VLOOKUP(AG32,[14]Listas!$C$6:$D$10,2,0))</f>
        <v>#N/A</v>
      </c>
      <c r="AI32" s="379" t="e">
        <f t="shared" si="5"/>
        <v>#N/A</v>
      </c>
      <c r="AJ32" s="382" t="e">
        <f>IF(AI32&lt;=1,"Insignificante",HLOOKUP(AI32,[14]Listas!$F$3:$J$4,2,0))</f>
        <v>#N/A</v>
      </c>
      <c r="AK32" s="383" t="e">
        <f t="shared" si="3"/>
        <v>#N/A</v>
      </c>
      <c r="AL32" s="381" t="e">
        <f>INDEX([14]Listas!$F$6:$J$10,MATCH(AH32,[14]Listas!$D$6:$D$10,0),MATCH(AJ32,[14]Listas!$F$4:$J$4,0))</f>
        <v>#N/A</v>
      </c>
    </row>
    <row r="33" spans="1:38" s="171" customFormat="1" ht="78" hidden="1" customHeight="1" x14ac:dyDescent="0.2">
      <c r="A33" s="361"/>
      <c r="B33" s="362"/>
      <c r="C33" s="807"/>
      <c r="D33" s="807"/>
      <c r="E33" s="807"/>
      <c r="F33" s="363"/>
      <c r="G33" s="535"/>
      <c r="H33" s="575"/>
      <c r="I33" s="536"/>
      <c r="J33" s="550"/>
      <c r="K33" s="550"/>
      <c r="L33" s="550"/>
      <c r="M33" s="361"/>
      <c r="N33" s="361"/>
      <c r="O33" s="361"/>
      <c r="P33" s="361"/>
      <c r="Q33" s="362"/>
      <c r="R33" s="362"/>
      <c r="S33" s="167"/>
      <c r="T33" s="384" t="e">
        <f>VLOOKUP(Q33,[14]Listas!$D$6:$E$10,2,0)</f>
        <v>#N/A</v>
      </c>
      <c r="U33" s="384" t="e">
        <f>HLOOKUP(R33,[14]Listas!$F$4:$J$5,2,0)</f>
        <v>#N/A</v>
      </c>
      <c r="V33" s="381" t="e">
        <f>INDEX([14]Listas!$F$6:$J$10,MATCH(Q33,[14]Listas!$D$6:$D$10,0),MATCH(R33,[14]Listas!$F$4:$J$4,0))</f>
        <v>#N/A</v>
      </c>
      <c r="W33" s="167"/>
      <c r="X33" s="535"/>
      <c r="Y33" s="575"/>
      <c r="Z33" s="536"/>
      <c r="AA33" s="363"/>
      <c r="AB33" s="201"/>
      <c r="AC33" s="361"/>
      <c r="AD33" s="363"/>
      <c r="AE33" s="167"/>
      <c r="AF33" s="384">
        <f t="shared" si="1"/>
        <v>0</v>
      </c>
      <c r="AG33" s="379" t="e">
        <f t="shared" si="2"/>
        <v>#N/A</v>
      </c>
      <c r="AH33" s="382" t="e">
        <f>IF(AG33&lt;=1,"Remota",VLOOKUP(AG33,[14]Listas!$C$6:$D$10,2,0))</f>
        <v>#N/A</v>
      </c>
      <c r="AI33" s="379" t="e">
        <f t="shared" si="5"/>
        <v>#N/A</v>
      </c>
      <c r="AJ33" s="382" t="e">
        <f>IF(AI33&lt;=1,"Insignificante",HLOOKUP(AI33,[14]Listas!$F$3:$J$4,2,0))</f>
        <v>#N/A</v>
      </c>
      <c r="AK33" s="383" t="e">
        <f t="shared" si="3"/>
        <v>#N/A</v>
      </c>
      <c r="AL33" s="381" t="e">
        <f>INDEX([14]Listas!$F$6:$J$10,MATCH(AH33,[14]Listas!$D$6:$D$10,0),MATCH(AJ33,[14]Listas!$F$4:$J$4,0))</f>
        <v>#N/A</v>
      </c>
    </row>
    <row r="34" spans="1:38" s="171" customFormat="1" ht="78" hidden="1" customHeight="1" x14ac:dyDescent="0.2">
      <c r="A34" s="361"/>
      <c r="B34" s="362"/>
      <c r="C34" s="535"/>
      <c r="D34" s="575"/>
      <c r="E34" s="536"/>
      <c r="F34" s="363"/>
      <c r="G34" s="535"/>
      <c r="H34" s="575"/>
      <c r="I34" s="536"/>
      <c r="J34" s="550"/>
      <c r="K34" s="550"/>
      <c r="L34" s="550"/>
      <c r="M34" s="361"/>
      <c r="N34" s="361"/>
      <c r="O34" s="361"/>
      <c r="P34" s="361"/>
      <c r="Q34" s="362"/>
      <c r="R34" s="362"/>
      <c r="S34" s="167"/>
      <c r="T34" s="384" t="e">
        <f>VLOOKUP(Q34,[14]Listas!$D$6:$E$10,2,0)</f>
        <v>#N/A</v>
      </c>
      <c r="U34" s="384" t="e">
        <f>HLOOKUP(R34,[14]Listas!$F$4:$J$5,2,0)</f>
        <v>#N/A</v>
      </c>
      <c r="V34" s="381" t="e">
        <f>INDEX([14]Listas!$F$6:$J$10,MATCH(Q34,[14]Listas!$D$6:$D$10,0),MATCH(R34,[14]Listas!$F$4:$J$4,0))</f>
        <v>#N/A</v>
      </c>
      <c r="W34" s="167"/>
      <c r="X34" s="535"/>
      <c r="Y34" s="575"/>
      <c r="Z34" s="536"/>
      <c r="AA34" s="363"/>
      <c r="AB34" s="201"/>
      <c r="AC34" s="361"/>
      <c r="AD34" s="363"/>
      <c r="AE34" s="167"/>
      <c r="AF34" s="384">
        <f t="shared" si="1"/>
        <v>0</v>
      </c>
      <c r="AG34" s="379" t="e">
        <f t="shared" si="2"/>
        <v>#N/A</v>
      </c>
      <c r="AH34" s="382" t="e">
        <f>IF(AG34&lt;=1,"Remota",VLOOKUP(AG34,[14]Listas!$C$6:$D$10,2,0))</f>
        <v>#N/A</v>
      </c>
      <c r="AI34" s="379" t="e">
        <f t="shared" si="5"/>
        <v>#N/A</v>
      </c>
      <c r="AJ34" s="382" t="e">
        <f>IF(AI34&lt;=1,"Insignificante",HLOOKUP(AI34,[14]Listas!$F$3:$J$4,2,0))</f>
        <v>#N/A</v>
      </c>
      <c r="AK34" s="383" t="e">
        <f t="shared" si="3"/>
        <v>#N/A</v>
      </c>
      <c r="AL34" s="381" t="e">
        <f>INDEX([14]Listas!$F$6:$J$10,MATCH(AH34,[14]Listas!$D$6:$D$10,0),MATCH(AJ34,[14]Listas!$F$4:$J$4,0))</f>
        <v>#N/A</v>
      </c>
    </row>
    <row r="35" spans="1:38" s="171" customFormat="1" ht="78" hidden="1" customHeight="1" x14ac:dyDescent="0.2">
      <c r="A35" s="361"/>
      <c r="B35" s="362"/>
      <c r="C35" s="535"/>
      <c r="D35" s="575"/>
      <c r="E35" s="536"/>
      <c r="F35" s="363"/>
      <c r="G35" s="535"/>
      <c r="H35" s="575"/>
      <c r="I35" s="536"/>
      <c r="J35" s="550"/>
      <c r="K35" s="550"/>
      <c r="L35" s="550"/>
      <c r="M35" s="361"/>
      <c r="N35" s="361"/>
      <c r="O35" s="361"/>
      <c r="P35" s="361"/>
      <c r="Q35" s="362"/>
      <c r="R35" s="362"/>
      <c r="S35" s="167"/>
      <c r="T35" s="384" t="e">
        <f>VLOOKUP(Q35,[14]Listas!$D$6:$E$10,2,0)</f>
        <v>#N/A</v>
      </c>
      <c r="U35" s="384" t="e">
        <f>HLOOKUP(R35,[14]Listas!$F$4:$J$5,2,0)</f>
        <v>#N/A</v>
      </c>
      <c r="V35" s="381" t="e">
        <f>INDEX([14]Listas!$F$6:$J$10,MATCH(Q35,[14]Listas!$D$6:$D$10,0),MATCH(R35,[14]Listas!$F$4:$J$4,0))</f>
        <v>#N/A</v>
      </c>
      <c r="W35" s="167"/>
      <c r="X35" s="535"/>
      <c r="Y35" s="575"/>
      <c r="Z35" s="536"/>
      <c r="AA35" s="363"/>
      <c r="AB35" s="201"/>
      <c r="AC35" s="361"/>
      <c r="AD35" s="363"/>
      <c r="AE35" s="167"/>
      <c r="AF35" s="384">
        <f t="shared" si="1"/>
        <v>0</v>
      </c>
      <c r="AG35" s="379" t="e">
        <f t="shared" si="2"/>
        <v>#N/A</v>
      </c>
      <c r="AH35" s="382" t="e">
        <f>IF(AG35&lt;=1,"Remota",VLOOKUP(AG35,[14]Listas!$C$6:$D$10,2,0))</f>
        <v>#N/A</v>
      </c>
      <c r="AI35" s="379" t="e">
        <f t="shared" si="5"/>
        <v>#N/A</v>
      </c>
      <c r="AJ35" s="382" t="e">
        <f>IF(AI35&lt;=1,"Insignificante",HLOOKUP(AI35,[14]Listas!$F$3:$J$4,2,0))</f>
        <v>#N/A</v>
      </c>
      <c r="AK35" s="383" t="e">
        <f t="shared" si="3"/>
        <v>#N/A</v>
      </c>
      <c r="AL35" s="381" t="e">
        <f>INDEX([14]Listas!$F$6:$J$10,MATCH(AH35,[14]Listas!$D$6:$D$10,0),MATCH(AJ35,[14]Listas!$F$4:$J$4,0))</f>
        <v>#N/A</v>
      </c>
    </row>
    <row r="36" spans="1:38" s="171" customFormat="1" ht="78" hidden="1" customHeight="1" x14ac:dyDescent="0.2">
      <c r="A36" s="361"/>
      <c r="B36" s="362"/>
      <c r="C36" s="535"/>
      <c r="D36" s="575"/>
      <c r="E36" s="536"/>
      <c r="F36" s="363"/>
      <c r="G36" s="535"/>
      <c r="H36" s="575"/>
      <c r="I36" s="536"/>
      <c r="J36" s="550"/>
      <c r="K36" s="550"/>
      <c r="L36" s="550"/>
      <c r="M36" s="361"/>
      <c r="N36" s="361"/>
      <c r="O36" s="361"/>
      <c r="P36" s="361"/>
      <c r="Q36" s="362"/>
      <c r="R36" s="362"/>
      <c r="S36" s="167"/>
      <c r="T36" s="384" t="e">
        <f>VLOOKUP(Q36,[14]Listas!$D$6:$E$10,2,0)</f>
        <v>#N/A</v>
      </c>
      <c r="U36" s="384" t="e">
        <f>HLOOKUP(R36,[14]Listas!$F$4:$J$5,2,0)</f>
        <v>#N/A</v>
      </c>
      <c r="V36" s="381" t="e">
        <f>INDEX([14]Listas!$F$6:$J$10,MATCH(Q36,[14]Listas!$D$6:$D$10,0),MATCH(R36,[14]Listas!$F$4:$J$4,0))</f>
        <v>#N/A</v>
      </c>
      <c r="W36" s="167"/>
      <c r="X36" s="535"/>
      <c r="Y36" s="575"/>
      <c r="Z36" s="536"/>
      <c r="AA36" s="363"/>
      <c r="AB36" s="201"/>
      <c r="AC36" s="361"/>
      <c r="AD36" s="363"/>
      <c r="AE36" s="167"/>
      <c r="AF36" s="384">
        <f t="shared" si="1"/>
        <v>0</v>
      </c>
      <c r="AG36" s="379" t="e">
        <f t="shared" si="2"/>
        <v>#N/A</v>
      </c>
      <c r="AH36" s="382" t="e">
        <f>IF(AG36&lt;=1,"Remota",VLOOKUP(AG36,[14]Listas!$C$6:$D$10,2,0))</f>
        <v>#N/A</v>
      </c>
      <c r="AI36" s="379" t="e">
        <f t="shared" si="5"/>
        <v>#N/A</v>
      </c>
      <c r="AJ36" s="382" t="e">
        <f>IF(AI36&lt;=1,"Insignificante",HLOOKUP(AI36,[14]Listas!$F$3:$J$4,2,0))</f>
        <v>#N/A</v>
      </c>
      <c r="AK36" s="383" t="e">
        <f t="shared" si="3"/>
        <v>#N/A</v>
      </c>
      <c r="AL36" s="381" t="e">
        <f>INDEX([14]Listas!$F$6:$J$10,MATCH(AH36,[14]Listas!$D$6:$D$10,0),MATCH(AJ36,[14]Listas!$F$4:$J$4,0))</f>
        <v>#N/A</v>
      </c>
    </row>
    <row r="37" spans="1:38" s="171" customFormat="1" ht="78" hidden="1" customHeight="1" x14ac:dyDescent="0.2">
      <c r="A37" s="361"/>
      <c r="B37" s="362"/>
      <c r="C37" s="535"/>
      <c r="D37" s="575"/>
      <c r="E37" s="536"/>
      <c r="F37" s="363"/>
      <c r="G37" s="535"/>
      <c r="H37" s="575"/>
      <c r="I37" s="536"/>
      <c r="J37" s="550"/>
      <c r="K37" s="550"/>
      <c r="L37" s="550"/>
      <c r="M37" s="361"/>
      <c r="N37" s="361"/>
      <c r="O37" s="361"/>
      <c r="P37" s="361"/>
      <c r="Q37" s="362"/>
      <c r="R37" s="362"/>
      <c r="S37" s="167"/>
      <c r="T37" s="384" t="e">
        <f>VLOOKUP(Q37,[14]Listas!$D$6:$E$10,2,0)</f>
        <v>#N/A</v>
      </c>
      <c r="U37" s="384" t="e">
        <f>HLOOKUP(R37,[14]Listas!$F$4:$J$5,2,0)</f>
        <v>#N/A</v>
      </c>
      <c r="V37" s="381" t="e">
        <f>INDEX([14]Listas!$F$6:$J$10,MATCH(Q37,[14]Listas!$D$6:$D$10,0),MATCH(R37,[14]Listas!$F$4:$J$4,0))</f>
        <v>#N/A</v>
      </c>
      <c r="W37" s="167"/>
      <c r="X37" s="535"/>
      <c r="Y37" s="575"/>
      <c r="Z37" s="536"/>
      <c r="AA37" s="363"/>
      <c r="AB37" s="201"/>
      <c r="AC37" s="361"/>
      <c r="AD37" s="363"/>
      <c r="AE37" s="167"/>
      <c r="AF37" s="384">
        <f t="shared" si="1"/>
        <v>0</v>
      </c>
      <c r="AG37" s="379" t="e">
        <f t="shared" si="2"/>
        <v>#N/A</v>
      </c>
      <c r="AH37" s="382" t="e">
        <f>IF(AG37&lt;=1,"Remota",VLOOKUP(AG37,[14]Listas!$C$6:$D$10,2,0))</f>
        <v>#N/A</v>
      </c>
      <c r="AI37" s="379" t="e">
        <f t="shared" si="5"/>
        <v>#N/A</v>
      </c>
      <c r="AJ37" s="382" t="e">
        <f>IF(AI37&lt;=1,"Insignificante",HLOOKUP(AI37,[14]Listas!$F$3:$J$4,2,0))</f>
        <v>#N/A</v>
      </c>
      <c r="AK37" s="383" t="e">
        <f t="shared" si="3"/>
        <v>#N/A</v>
      </c>
      <c r="AL37" s="381" t="e">
        <f>INDEX([14]Listas!$F$6:$J$10,MATCH(AH37,[14]Listas!$D$6:$D$10,0),MATCH(AJ37,[14]Listas!$F$4:$J$4,0))</f>
        <v>#N/A</v>
      </c>
    </row>
    <row r="38" spans="1:38" s="171" customFormat="1" ht="78" hidden="1" customHeight="1" x14ac:dyDescent="0.2">
      <c r="A38" s="361"/>
      <c r="B38" s="362"/>
      <c r="C38" s="535"/>
      <c r="D38" s="575"/>
      <c r="E38" s="536"/>
      <c r="F38" s="363"/>
      <c r="G38" s="535"/>
      <c r="H38" s="575"/>
      <c r="I38" s="536"/>
      <c r="J38" s="550"/>
      <c r="K38" s="550"/>
      <c r="L38" s="550"/>
      <c r="M38" s="361"/>
      <c r="N38" s="361"/>
      <c r="O38" s="361"/>
      <c r="P38" s="361"/>
      <c r="Q38" s="362"/>
      <c r="R38" s="362"/>
      <c r="S38" s="167"/>
      <c r="T38" s="384" t="e">
        <f>VLOOKUP(Q38,[14]Listas!$D$6:$E$10,2,0)</f>
        <v>#N/A</v>
      </c>
      <c r="U38" s="384" t="e">
        <f>HLOOKUP(R38,[14]Listas!$F$4:$J$5,2,0)</f>
        <v>#N/A</v>
      </c>
      <c r="V38" s="381" t="e">
        <f>INDEX([14]Listas!$F$6:$J$10,MATCH(Q38,[14]Listas!$D$6:$D$10,0),MATCH(R38,[14]Listas!$F$4:$J$4,0))</f>
        <v>#N/A</v>
      </c>
      <c r="W38" s="167"/>
      <c r="X38" s="535"/>
      <c r="Y38" s="575"/>
      <c r="Z38" s="536"/>
      <c r="AA38" s="363"/>
      <c r="AB38" s="201"/>
      <c r="AC38" s="361"/>
      <c r="AD38" s="363"/>
      <c r="AE38" s="167"/>
      <c r="AF38" s="384">
        <f t="shared" si="1"/>
        <v>0</v>
      </c>
      <c r="AG38" s="379" t="e">
        <f t="shared" si="2"/>
        <v>#N/A</v>
      </c>
      <c r="AH38" s="382" t="e">
        <f>IF(AG38&lt;=1,"Remota",VLOOKUP(AG38,[14]Listas!$C$6:$D$10,2,0))</f>
        <v>#N/A</v>
      </c>
      <c r="AI38" s="379" t="e">
        <f t="shared" si="5"/>
        <v>#N/A</v>
      </c>
      <c r="AJ38" s="382" t="e">
        <f>IF(AI38&lt;=1,"Insignificante",HLOOKUP(AI38,[14]Listas!$F$3:$J$4,2,0))</f>
        <v>#N/A</v>
      </c>
      <c r="AK38" s="383" t="e">
        <f t="shared" si="3"/>
        <v>#N/A</v>
      </c>
      <c r="AL38" s="381" t="e">
        <f>INDEX([14]Listas!$F$6:$J$10,MATCH(AH38,[14]Listas!$D$6:$D$10,0),MATCH(AJ38,[14]Listas!$F$4:$J$4,0))</f>
        <v>#N/A</v>
      </c>
    </row>
    <row r="39" spans="1:38" s="171" customFormat="1" ht="78" hidden="1" customHeight="1" x14ac:dyDescent="0.2">
      <c r="A39" s="361"/>
      <c r="B39" s="362"/>
      <c r="C39" s="535"/>
      <c r="D39" s="575"/>
      <c r="E39" s="536"/>
      <c r="F39" s="363"/>
      <c r="G39" s="535"/>
      <c r="H39" s="575"/>
      <c r="I39" s="536"/>
      <c r="J39" s="550"/>
      <c r="K39" s="550"/>
      <c r="L39" s="550"/>
      <c r="M39" s="361"/>
      <c r="N39" s="361"/>
      <c r="O39" s="361"/>
      <c r="P39" s="361"/>
      <c r="Q39" s="362"/>
      <c r="R39" s="362"/>
      <c r="S39" s="167"/>
      <c r="T39" s="384" t="e">
        <f>VLOOKUP(Q39,[14]Listas!$D$6:$E$10,2,0)</f>
        <v>#N/A</v>
      </c>
      <c r="U39" s="384" t="e">
        <f>HLOOKUP(R39,[14]Listas!$F$4:$J$5,2,0)</f>
        <v>#N/A</v>
      </c>
      <c r="V39" s="381" t="e">
        <f>INDEX([14]Listas!$F$6:$J$10,MATCH(Q39,[14]Listas!$D$6:$D$10,0),MATCH(R39,[14]Listas!$F$4:$J$4,0))</f>
        <v>#N/A</v>
      </c>
      <c r="W39" s="167"/>
      <c r="X39" s="535"/>
      <c r="Y39" s="575"/>
      <c r="Z39" s="536"/>
      <c r="AA39" s="363"/>
      <c r="AB39" s="201"/>
      <c r="AC39" s="361"/>
      <c r="AD39" s="363"/>
      <c r="AE39" s="167"/>
      <c r="AF39" s="384">
        <f t="shared" si="1"/>
        <v>0</v>
      </c>
      <c r="AG39" s="379" t="e">
        <f t="shared" si="2"/>
        <v>#N/A</v>
      </c>
      <c r="AH39" s="382" t="e">
        <f>IF(AG39&lt;=1,"Remota",VLOOKUP(AG39,[14]Listas!$C$6:$D$10,2,0))</f>
        <v>#N/A</v>
      </c>
      <c r="AI39" s="379" t="e">
        <f t="shared" si="5"/>
        <v>#N/A</v>
      </c>
      <c r="AJ39" s="382" t="e">
        <f>IF(AI39&lt;=1,"Insignificante",HLOOKUP(AI39,[14]Listas!$F$3:$J$4,2,0))</f>
        <v>#N/A</v>
      </c>
      <c r="AK39" s="383" t="e">
        <f t="shared" si="3"/>
        <v>#N/A</v>
      </c>
      <c r="AL39" s="381" t="e">
        <f>INDEX([14]Listas!$F$6:$J$10,MATCH(AH39,[14]Listas!$D$6:$D$10,0),MATCH(AJ39,[14]Listas!$F$4:$J$4,0))</f>
        <v>#N/A</v>
      </c>
    </row>
    <row r="40" spans="1:38" s="171" customFormat="1" ht="78" hidden="1" customHeight="1" x14ac:dyDescent="0.2">
      <c r="A40" s="361"/>
      <c r="B40" s="362"/>
      <c r="C40" s="535"/>
      <c r="D40" s="575"/>
      <c r="E40" s="536"/>
      <c r="F40" s="363"/>
      <c r="G40" s="535"/>
      <c r="H40" s="575"/>
      <c r="I40" s="536"/>
      <c r="J40" s="550"/>
      <c r="K40" s="550"/>
      <c r="L40" s="550"/>
      <c r="M40" s="361"/>
      <c r="N40" s="361"/>
      <c r="O40" s="361"/>
      <c r="P40" s="361"/>
      <c r="Q40" s="362"/>
      <c r="R40" s="362"/>
      <c r="S40" s="167"/>
      <c r="T40" s="384" t="e">
        <f>VLOOKUP(Q40,[14]Listas!$D$6:$E$10,2,0)</f>
        <v>#N/A</v>
      </c>
      <c r="U40" s="384" t="e">
        <f>HLOOKUP(R40,[14]Listas!$F$4:$J$5,2,0)</f>
        <v>#N/A</v>
      </c>
      <c r="V40" s="381" t="e">
        <f>INDEX([14]Listas!$F$6:$J$10,MATCH(Q40,[14]Listas!$D$6:$D$10,0),MATCH(R40,[14]Listas!$F$4:$J$4,0))</f>
        <v>#N/A</v>
      </c>
      <c r="W40" s="167"/>
      <c r="X40" s="535"/>
      <c r="Y40" s="575"/>
      <c r="Z40" s="536"/>
      <c r="AA40" s="363"/>
      <c r="AB40" s="201"/>
      <c r="AC40" s="361"/>
      <c r="AD40" s="363"/>
      <c r="AE40" s="167"/>
      <c r="AF40" s="384">
        <f t="shared" si="1"/>
        <v>0</v>
      </c>
      <c r="AG40" s="379" t="e">
        <f t="shared" si="2"/>
        <v>#N/A</v>
      </c>
      <c r="AH40" s="382" t="e">
        <f>IF(AG40&lt;=1,"Remota",VLOOKUP(AG40,[14]Listas!$C$6:$D$10,2,0))</f>
        <v>#N/A</v>
      </c>
      <c r="AI40" s="379" t="e">
        <f t="shared" si="5"/>
        <v>#N/A</v>
      </c>
      <c r="AJ40" s="382" t="e">
        <f>IF(AI40&lt;=1,"Insignificante",HLOOKUP(AI40,[14]Listas!$F$3:$J$4,2,0))</f>
        <v>#N/A</v>
      </c>
      <c r="AK40" s="383" t="e">
        <f t="shared" si="3"/>
        <v>#N/A</v>
      </c>
      <c r="AL40" s="381" t="e">
        <f>INDEX([14]Listas!$F$6:$J$10,MATCH(AH40,[14]Listas!$D$6:$D$10,0),MATCH(AJ40,[14]Listas!$F$4:$J$4,0))</f>
        <v>#N/A</v>
      </c>
    </row>
    <row r="41" spans="1:38" s="171" customFormat="1" ht="78" hidden="1" customHeight="1" x14ac:dyDescent="0.2">
      <c r="A41" s="361"/>
      <c r="B41" s="362"/>
      <c r="C41" s="535"/>
      <c r="D41" s="575"/>
      <c r="E41" s="536"/>
      <c r="F41" s="363"/>
      <c r="G41" s="535"/>
      <c r="H41" s="575"/>
      <c r="I41" s="536"/>
      <c r="J41" s="550"/>
      <c r="K41" s="550"/>
      <c r="L41" s="550"/>
      <c r="M41" s="361"/>
      <c r="N41" s="361"/>
      <c r="O41" s="361"/>
      <c r="P41" s="361"/>
      <c r="Q41" s="362"/>
      <c r="R41" s="362"/>
      <c r="S41" s="167"/>
      <c r="T41" s="384" t="e">
        <f>VLOOKUP(Q41,[14]Listas!$D$6:$E$10,2,0)</f>
        <v>#N/A</v>
      </c>
      <c r="U41" s="384" t="e">
        <f>HLOOKUP(R41,[14]Listas!$F$4:$J$5,2,0)</f>
        <v>#N/A</v>
      </c>
      <c r="V41" s="381" t="e">
        <f>INDEX([14]Listas!$F$6:$J$10,MATCH(Q41,[14]Listas!$D$6:$D$10,0),MATCH(R41,[14]Listas!$F$4:$J$4,0))</f>
        <v>#N/A</v>
      </c>
      <c r="W41" s="167"/>
      <c r="X41" s="535"/>
      <c r="Y41" s="575"/>
      <c r="Z41" s="536"/>
      <c r="AA41" s="363"/>
      <c r="AB41" s="201"/>
      <c r="AC41" s="361"/>
      <c r="AD41" s="363"/>
      <c r="AE41" s="167"/>
      <c r="AF41" s="384">
        <f t="shared" si="1"/>
        <v>0</v>
      </c>
      <c r="AG41" s="379" t="e">
        <f t="shared" si="2"/>
        <v>#N/A</v>
      </c>
      <c r="AH41" s="382" t="e">
        <f>IF(AG41&lt;=1,"Remota",VLOOKUP(AG41,[14]Listas!$C$6:$D$10,2,0))</f>
        <v>#N/A</v>
      </c>
      <c r="AI41" s="379" t="e">
        <f t="shared" si="5"/>
        <v>#N/A</v>
      </c>
      <c r="AJ41" s="382" t="e">
        <f>IF(AI41&lt;=1,"Insignificante",HLOOKUP(AI41,[14]Listas!$F$3:$J$4,2,0))</f>
        <v>#N/A</v>
      </c>
      <c r="AK41" s="383" t="e">
        <f t="shared" si="3"/>
        <v>#N/A</v>
      </c>
      <c r="AL41" s="381" t="e">
        <f>INDEX([14]Listas!$F$6:$J$10,MATCH(AH41,[14]Listas!$D$6:$D$10,0),MATCH(AJ41,[14]Listas!$F$4:$J$4,0))</f>
        <v>#N/A</v>
      </c>
    </row>
    <row r="42" spans="1:38" s="171" customFormat="1" ht="124.5" hidden="1" customHeight="1" x14ac:dyDescent="0.2">
      <c r="A42" s="361"/>
      <c r="B42" s="362"/>
      <c r="C42" s="535"/>
      <c r="D42" s="575"/>
      <c r="E42" s="536"/>
      <c r="F42" s="363"/>
      <c r="G42" s="535"/>
      <c r="H42" s="575"/>
      <c r="I42" s="536"/>
      <c r="J42" s="550"/>
      <c r="K42" s="550"/>
      <c r="L42" s="550"/>
      <c r="M42" s="361"/>
      <c r="N42" s="361"/>
      <c r="O42" s="361"/>
      <c r="P42" s="361"/>
      <c r="Q42" s="362"/>
      <c r="R42" s="362"/>
      <c r="S42" s="167"/>
      <c r="T42" s="384" t="e">
        <f>VLOOKUP(Q42,[14]Listas!$D$6:$E$10,2,0)</f>
        <v>#N/A</v>
      </c>
      <c r="U42" s="384" t="e">
        <f>HLOOKUP(R42,[14]Listas!$F$4:$J$5,2,0)</f>
        <v>#N/A</v>
      </c>
      <c r="V42" s="381" t="e">
        <f>INDEX([14]Listas!$F$6:$J$10,MATCH(Q42,[14]Listas!$D$6:$D$10,0),MATCH(R42,[14]Listas!$F$4:$J$4,0))</f>
        <v>#N/A</v>
      </c>
      <c r="W42" s="167"/>
      <c r="X42" s="535"/>
      <c r="Y42" s="575"/>
      <c r="Z42" s="536"/>
      <c r="AA42" s="363"/>
      <c r="AB42" s="201"/>
      <c r="AC42" s="361"/>
      <c r="AD42" s="363"/>
      <c r="AE42" s="167"/>
      <c r="AF42" s="384">
        <f t="shared" si="1"/>
        <v>0</v>
      </c>
      <c r="AG42" s="379" t="e">
        <f t="shared" si="2"/>
        <v>#N/A</v>
      </c>
      <c r="AH42" s="382" t="e">
        <f>IF(AG42&lt;=1,"Remota",VLOOKUP(AG42,[14]Listas!$C$6:$D$10,2,0))</f>
        <v>#N/A</v>
      </c>
      <c r="AI42" s="379" t="e">
        <f t="shared" si="5"/>
        <v>#N/A</v>
      </c>
      <c r="AJ42" s="382" t="e">
        <f>IF(AI42&lt;=1,"Insignificante",HLOOKUP(AI42,[14]Listas!$F$3:$J$4,2,0))</f>
        <v>#N/A</v>
      </c>
      <c r="AK42" s="383" t="e">
        <f t="shared" si="3"/>
        <v>#N/A</v>
      </c>
      <c r="AL42" s="381" t="e">
        <f>INDEX([14]Listas!$F$6:$J$10,MATCH(AH42,[14]Listas!$D$6:$D$10,0),MATCH(AJ42,[14]Listas!$F$4:$J$4,0))</f>
        <v>#N/A</v>
      </c>
    </row>
    <row r="43" spans="1:38" s="171" customFormat="1" ht="124.5" hidden="1" customHeight="1" x14ac:dyDescent="0.2">
      <c r="A43" s="361"/>
      <c r="B43" s="362"/>
      <c r="C43" s="535"/>
      <c r="D43" s="575"/>
      <c r="E43" s="536"/>
      <c r="F43" s="363"/>
      <c r="G43" s="535"/>
      <c r="H43" s="575"/>
      <c r="I43" s="536"/>
      <c r="J43" s="550"/>
      <c r="K43" s="550"/>
      <c r="L43" s="550"/>
      <c r="M43" s="361"/>
      <c r="N43" s="361"/>
      <c r="O43" s="361"/>
      <c r="P43" s="361"/>
      <c r="Q43" s="362"/>
      <c r="R43" s="362"/>
      <c r="S43" s="167"/>
      <c r="T43" s="384" t="e">
        <f>VLOOKUP(Q43,[14]Listas!$D$6:$E$10,2,0)</f>
        <v>#N/A</v>
      </c>
      <c r="U43" s="384" t="e">
        <f>HLOOKUP(R43,[14]Listas!$F$4:$J$5,2,0)</f>
        <v>#N/A</v>
      </c>
      <c r="V43" s="381" t="e">
        <f>INDEX([14]Listas!$F$6:$J$10,MATCH(Q43,[14]Listas!$D$6:$D$10,0),MATCH(R43,[14]Listas!$F$4:$J$4,0))</f>
        <v>#N/A</v>
      </c>
      <c r="W43" s="167"/>
      <c r="X43" s="535"/>
      <c r="Y43" s="575"/>
      <c r="Z43" s="536"/>
      <c r="AA43" s="363"/>
      <c r="AB43" s="201"/>
      <c r="AC43" s="361"/>
      <c r="AD43" s="363"/>
      <c r="AE43" s="167"/>
      <c r="AF43" s="384">
        <f t="shared" si="1"/>
        <v>0</v>
      </c>
      <c r="AG43" s="379" t="e">
        <f t="shared" si="2"/>
        <v>#N/A</v>
      </c>
      <c r="AH43" s="382" t="e">
        <f>IF(AG43&lt;=1,"Remota",VLOOKUP(AG43,[14]Listas!$C$6:$D$10,2,0))</f>
        <v>#N/A</v>
      </c>
      <c r="AI43" s="379" t="e">
        <f t="shared" si="5"/>
        <v>#N/A</v>
      </c>
      <c r="AJ43" s="382" t="e">
        <f>IF(AI43&lt;=1,"Insignificante",HLOOKUP(AI43,[14]Listas!$F$3:$J$4,2,0))</f>
        <v>#N/A</v>
      </c>
      <c r="AK43" s="383" t="e">
        <f t="shared" si="3"/>
        <v>#N/A</v>
      </c>
      <c r="AL43" s="381" t="e">
        <f>INDEX([14]Listas!$F$6:$J$10,MATCH(AH43,[14]Listas!$D$6:$D$10,0),MATCH(AJ43,[14]Listas!$F$4:$J$4,0))</f>
        <v>#N/A</v>
      </c>
    </row>
    <row r="44" spans="1:38" s="171" customFormat="1" ht="124.5" hidden="1" customHeight="1" x14ac:dyDescent="0.2">
      <c r="A44" s="361"/>
      <c r="B44" s="362"/>
      <c r="C44" s="535"/>
      <c r="D44" s="575"/>
      <c r="E44" s="536"/>
      <c r="F44" s="363"/>
      <c r="G44" s="535"/>
      <c r="H44" s="575"/>
      <c r="I44" s="536"/>
      <c r="J44" s="550"/>
      <c r="K44" s="550"/>
      <c r="L44" s="550"/>
      <c r="M44" s="361"/>
      <c r="N44" s="361"/>
      <c r="O44" s="361"/>
      <c r="P44" s="361"/>
      <c r="Q44" s="362"/>
      <c r="R44" s="362"/>
      <c r="S44" s="167"/>
      <c r="T44" s="384" t="e">
        <f>VLOOKUP(Q44,[14]Listas!$D$6:$E$10,2,0)</f>
        <v>#N/A</v>
      </c>
      <c r="U44" s="384" t="e">
        <f>HLOOKUP(R44,[14]Listas!$F$4:$J$5,2,0)</f>
        <v>#N/A</v>
      </c>
      <c r="V44" s="381" t="e">
        <f>INDEX([14]Listas!$F$6:$J$10,MATCH(Q44,[14]Listas!$D$6:$D$10,0),MATCH(R44,[14]Listas!$F$4:$J$4,0))</f>
        <v>#N/A</v>
      </c>
      <c r="W44" s="167"/>
      <c r="X44" s="535"/>
      <c r="Y44" s="575"/>
      <c r="Z44" s="536"/>
      <c r="AA44" s="363"/>
      <c r="AB44" s="201"/>
      <c r="AC44" s="361"/>
      <c r="AD44" s="363"/>
      <c r="AE44" s="167"/>
      <c r="AF44" s="384">
        <f t="shared" si="1"/>
        <v>0</v>
      </c>
      <c r="AG44" s="379" t="e">
        <f t="shared" si="2"/>
        <v>#N/A</v>
      </c>
      <c r="AH44" s="382" t="e">
        <f>IF(AG44&lt;=1,"Remota",VLOOKUP(AG44,[14]Listas!$C$6:$D$10,2,0))</f>
        <v>#N/A</v>
      </c>
      <c r="AI44" s="379" t="e">
        <f t="shared" si="5"/>
        <v>#N/A</v>
      </c>
      <c r="AJ44" s="382" t="e">
        <f>IF(AI44&lt;=1,"Insignificante",HLOOKUP(AI44,[14]Listas!$F$3:$J$4,2,0))</f>
        <v>#N/A</v>
      </c>
      <c r="AK44" s="383" t="e">
        <f t="shared" si="3"/>
        <v>#N/A</v>
      </c>
      <c r="AL44" s="381" t="e">
        <f>INDEX([14]Listas!$F$6:$J$10,MATCH(AH44,[14]Listas!$D$6:$D$10,0),MATCH(AJ44,[14]Listas!$F$4:$J$4,0))</f>
        <v>#N/A</v>
      </c>
    </row>
    <row r="45" spans="1:38" s="171" customFormat="1" ht="78" hidden="1" customHeight="1" x14ac:dyDescent="0.2">
      <c r="A45" s="361"/>
      <c r="B45" s="362"/>
      <c r="C45" s="535"/>
      <c r="D45" s="575"/>
      <c r="E45" s="536"/>
      <c r="F45" s="363"/>
      <c r="G45" s="535"/>
      <c r="H45" s="575"/>
      <c r="I45" s="536"/>
      <c r="J45" s="550"/>
      <c r="K45" s="550"/>
      <c r="L45" s="550"/>
      <c r="M45" s="361"/>
      <c r="N45" s="361"/>
      <c r="O45" s="361"/>
      <c r="P45" s="361"/>
      <c r="Q45" s="362"/>
      <c r="R45" s="362"/>
      <c r="S45" s="167"/>
      <c r="T45" s="384" t="e">
        <f>VLOOKUP(Q45,[14]Listas!$D$6:$E$10,2,0)</f>
        <v>#N/A</v>
      </c>
      <c r="U45" s="384" t="e">
        <f>HLOOKUP(R45,[14]Listas!$F$4:$J$5,2,0)</f>
        <v>#N/A</v>
      </c>
      <c r="V45" s="381" t="e">
        <f>INDEX([14]Listas!$F$6:$J$10,MATCH(Q45,[14]Listas!$D$6:$D$10,0),MATCH(R45,[14]Listas!$F$4:$J$4,0))</f>
        <v>#N/A</v>
      </c>
      <c r="W45" s="167"/>
      <c r="X45" s="535"/>
      <c r="Y45" s="575"/>
      <c r="Z45" s="536"/>
      <c r="AA45" s="363"/>
      <c r="AB45" s="201"/>
      <c r="AC45" s="361"/>
      <c r="AD45" s="363"/>
      <c r="AE45" s="167"/>
      <c r="AF45" s="384">
        <f t="shared" si="1"/>
        <v>0</v>
      </c>
      <c r="AG45" s="379" t="e">
        <f t="shared" si="2"/>
        <v>#N/A</v>
      </c>
      <c r="AH45" s="382" t="e">
        <f>IF(AG45&lt;=1,"Remota",VLOOKUP(AG45,[14]Listas!$C$6:$D$10,2,0))</f>
        <v>#N/A</v>
      </c>
      <c r="AI45" s="379" t="e">
        <f t="shared" si="5"/>
        <v>#N/A</v>
      </c>
      <c r="AJ45" s="382" t="e">
        <f>IF(AI45&lt;=1,"Insignificante",HLOOKUP(AI45,[14]Listas!$F$3:$J$4,2,0))</f>
        <v>#N/A</v>
      </c>
      <c r="AK45" s="383" t="e">
        <f t="shared" si="3"/>
        <v>#N/A</v>
      </c>
      <c r="AL45" s="381" t="e">
        <f>INDEX([14]Listas!$F$6:$J$10,MATCH(AH45,[14]Listas!$D$6:$D$10,0),MATCH(AJ45,[14]Listas!$F$4:$J$4,0))</f>
        <v>#N/A</v>
      </c>
    </row>
    <row r="46" spans="1:38" s="171" customFormat="1" ht="78" hidden="1" customHeight="1" x14ac:dyDescent="0.2">
      <c r="A46" s="361"/>
      <c r="B46" s="362"/>
      <c r="C46" s="535"/>
      <c r="D46" s="575"/>
      <c r="E46" s="536"/>
      <c r="F46" s="363"/>
      <c r="G46" s="535"/>
      <c r="H46" s="575"/>
      <c r="I46" s="536"/>
      <c r="J46" s="550"/>
      <c r="K46" s="550"/>
      <c r="L46" s="550"/>
      <c r="M46" s="361"/>
      <c r="N46" s="361"/>
      <c r="O46" s="361"/>
      <c r="P46" s="361"/>
      <c r="Q46" s="362"/>
      <c r="R46" s="362"/>
      <c r="S46" s="167"/>
      <c r="T46" s="384" t="e">
        <f>VLOOKUP(Q46,[14]Listas!$D$6:$E$10,2,0)</f>
        <v>#N/A</v>
      </c>
      <c r="U46" s="384" t="e">
        <f>HLOOKUP(R46,[14]Listas!$F$4:$J$5,2,0)</f>
        <v>#N/A</v>
      </c>
      <c r="V46" s="381" t="e">
        <f>INDEX([14]Listas!$F$6:$J$10,MATCH(Q46,[14]Listas!$D$6:$D$10,0),MATCH(R46,[14]Listas!$F$4:$J$4,0))</f>
        <v>#N/A</v>
      </c>
      <c r="W46" s="167"/>
      <c r="X46" s="535"/>
      <c r="Y46" s="575"/>
      <c r="Z46" s="536"/>
      <c r="AA46" s="363"/>
      <c r="AB46" s="201"/>
      <c r="AC46" s="361"/>
      <c r="AD46" s="363"/>
      <c r="AE46" s="167"/>
      <c r="AF46" s="384">
        <f t="shared" si="1"/>
        <v>0</v>
      </c>
      <c r="AG46" s="379" t="e">
        <f t="shared" si="2"/>
        <v>#N/A</v>
      </c>
      <c r="AH46" s="382" t="e">
        <f>IF(AG46&lt;=1,"Remota",VLOOKUP(AG46,[14]Listas!$C$6:$D$10,2,0))</f>
        <v>#N/A</v>
      </c>
      <c r="AI46" s="379" t="e">
        <f t="shared" si="5"/>
        <v>#N/A</v>
      </c>
      <c r="AJ46" s="382" t="e">
        <f>IF(AI46&lt;=1,"Insignificante",HLOOKUP(AI46,[14]Listas!$F$3:$J$4,2,0))</f>
        <v>#N/A</v>
      </c>
      <c r="AK46" s="383" t="e">
        <f t="shared" si="3"/>
        <v>#N/A</v>
      </c>
      <c r="AL46" s="381" t="e">
        <f>INDEX([14]Listas!$F$6:$J$10,MATCH(AH46,[14]Listas!$D$6:$D$10,0),MATCH(AJ46,[14]Listas!$F$4:$J$4,0))</f>
        <v>#N/A</v>
      </c>
    </row>
    <row r="47" spans="1:38" s="171" customFormat="1" ht="78" hidden="1" customHeight="1" x14ac:dyDescent="0.2">
      <c r="A47" s="361"/>
      <c r="B47" s="362"/>
      <c r="C47" s="535"/>
      <c r="D47" s="575"/>
      <c r="E47" s="536"/>
      <c r="F47" s="363"/>
      <c r="G47" s="535"/>
      <c r="H47" s="575"/>
      <c r="I47" s="536"/>
      <c r="J47" s="550"/>
      <c r="K47" s="550"/>
      <c r="L47" s="550"/>
      <c r="M47" s="361"/>
      <c r="N47" s="361"/>
      <c r="O47" s="361"/>
      <c r="P47" s="361"/>
      <c r="Q47" s="362"/>
      <c r="R47" s="362"/>
      <c r="S47" s="167"/>
      <c r="T47" s="384" t="e">
        <f>VLOOKUP(Q47,[14]Listas!$D$6:$E$10,2,0)</f>
        <v>#N/A</v>
      </c>
      <c r="U47" s="384" t="e">
        <f>HLOOKUP(R47,[14]Listas!$F$4:$J$5,2,0)</f>
        <v>#N/A</v>
      </c>
      <c r="V47" s="381" t="e">
        <f>INDEX([14]Listas!$F$6:$J$10,MATCH(Q47,[14]Listas!$D$6:$D$10,0),MATCH(R47,[14]Listas!$F$4:$J$4,0))</f>
        <v>#N/A</v>
      </c>
      <c r="W47" s="167"/>
      <c r="X47" s="535"/>
      <c r="Y47" s="575"/>
      <c r="Z47" s="536"/>
      <c r="AA47" s="363"/>
      <c r="AB47" s="201"/>
      <c r="AC47" s="361"/>
      <c r="AD47" s="363"/>
      <c r="AE47" s="167"/>
      <c r="AF47" s="384">
        <f t="shared" si="1"/>
        <v>0</v>
      </c>
      <c r="AG47" s="379" t="e">
        <f t="shared" si="2"/>
        <v>#N/A</v>
      </c>
      <c r="AH47" s="382" t="e">
        <f>IF(AG47&lt;=1,"Remota",VLOOKUP(AG47,[14]Listas!$C$6:$D$10,2,0))</f>
        <v>#N/A</v>
      </c>
      <c r="AI47" s="379" t="e">
        <f t="shared" si="5"/>
        <v>#N/A</v>
      </c>
      <c r="AJ47" s="382" t="e">
        <f>IF(AI47&lt;=1,"Insignificante",HLOOKUP(AI47,[14]Listas!$F$3:$J$4,2,0))</f>
        <v>#N/A</v>
      </c>
      <c r="AK47" s="383" t="e">
        <f t="shared" si="3"/>
        <v>#N/A</v>
      </c>
      <c r="AL47" s="381" t="e">
        <f>INDEX([14]Listas!$F$6:$J$10,MATCH(AH47,[14]Listas!$D$6:$D$10,0),MATCH(AJ47,[14]Listas!$F$4:$J$4,0))</f>
        <v>#N/A</v>
      </c>
    </row>
    <row r="48" spans="1:38" s="171" customFormat="1" ht="78" hidden="1" customHeight="1" x14ac:dyDescent="0.2">
      <c r="A48" s="361"/>
      <c r="B48" s="362"/>
      <c r="C48" s="535"/>
      <c r="D48" s="575"/>
      <c r="E48" s="536"/>
      <c r="F48" s="363"/>
      <c r="G48" s="535"/>
      <c r="H48" s="575"/>
      <c r="I48" s="536"/>
      <c r="J48" s="550"/>
      <c r="K48" s="550"/>
      <c r="L48" s="550"/>
      <c r="M48" s="361"/>
      <c r="N48" s="361"/>
      <c r="O48" s="361"/>
      <c r="P48" s="361"/>
      <c r="Q48" s="362"/>
      <c r="R48" s="362"/>
      <c r="S48" s="167"/>
      <c r="T48" s="384" t="e">
        <f>VLOOKUP(Q48,[14]Listas!$D$6:$E$10,2,0)</f>
        <v>#N/A</v>
      </c>
      <c r="U48" s="384" t="e">
        <f>HLOOKUP(R48,[14]Listas!$F$4:$J$5,2,0)</f>
        <v>#N/A</v>
      </c>
      <c r="V48" s="381" t="e">
        <f>INDEX([14]Listas!$F$6:$J$10,MATCH(Q48,[14]Listas!$D$6:$D$10,0),MATCH(R48,[14]Listas!$F$4:$J$4,0))</f>
        <v>#N/A</v>
      </c>
      <c r="W48" s="167"/>
      <c r="X48" s="535"/>
      <c r="Y48" s="575"/>
      <c r="Z48" s="536"/>
      <c r="AA48" s="363"/>
      <c r="AB48" s="201"/>
      <c r="AC48" s="361"/>
      <c r="AD48" s="363"/>
      <c r="AE48" s="167"/>
      <c r="AF48" s="384">
        <f t="shared" si="1"/>
        <v>0</v>
      </c>
      <c r="AG48" s="379" t="e">
        <f t="shared" si="2"/>
        <v>#N/A</v>
      </c>
      <c r="AH48" s="382" t="e">
        <f>IF(AG48&lt;=1,"Remota",VLOOKUP(AG48,[14]Listas!$C$6:$D$10,2,0))</f>
        <v>#N/A</v>
      </c>
      <c r="AI48" s="379" t="e">
        <f t="shared" si="5"/>
        <v>#N/A</v>
      </c>
      <c r="AJ48" s="382" t="e">
        <f>IF(AI48&lt;=1,"Insignificante",HLOOKUP(AI48,[14]Listas!$F$3:$J$4,2,0))</f>
        <v>#N/A</v>
      </c>
      <c r="AK48" s="383" t="e">
        <f t="shared" si="3"/>
        <v>#N/A</v>
      </c>
      <c r="AL48" s="381" t="e">
        <f>INDEX([14]Listas!$F$6:$J$10,MATCH(AH48,[14]Listas!$D$6:$D$10,0),MATCH(AJ48,[14]Listas!$F$4:$J$4,0))</f>
        <v>#N/A</v>
      </c>
    </row>
    <row r="49" spans="1:38" s="171" customFormat="1" ht="78" hidden="1" customHeight="1" x14ac:dyDescent="0.2">
      <c r="A49" s="361"/>
      <c r="B49" s="362"/>
      <c r="C49" s="535"/>
      <c r="D49" s="575"/>
      <c r="E49" s="536"/>
      <c r="F49" s="363"/>
      <c r="G49" s="535"/>
      <c r="H49" s="575"/>
      <c r="I49" s="536"/>
      <c r="J49" s="550"/>
      <c r="K49" s="550"/>
      <c r="L49" s="550"/>
      <c r="M49" s="361"/>
      <c r="N49" s="361"/>
      <c r="O49" s="361"/>
      <c r="P49" s="361"/>
      <c r="Q49" s="362"/>
      <c r="R49" s="362"/>
      <c r="S49" s="167"/>
      <c r="T49" s="384" t="e">
        <f>VLOOKUP(Q49,[14]Listas!$D$6:$E$10,2,0)</f>
        <v>#N/A</v>
      </c>
      <c r="U49" s="384" t="e">
        <f>HLOOKUP(R49,[14]Listas!$F$4:$J$5,2,0)</f>
        <v>#N/A</v>
      </c>
      <c r="V49" s="381" t="e">
        <f>INDEX([14]Listas!$F$6:$J$10,MATCH(Q49,[14]Listas!$D$6:$D$10,0),MATCH(R49,[14]Listas!$F$4:$J$4,0))</f>
        <v>#N/A</v>
      </c>
      <c r="W49" s="167"/>
      <c r="X49" s="535"/>
      <c r="Y49" s="575"/>
      <c r="Z49" s="536"/>
      <c r="AA49" s="363"/>
      <c r="AB49" s="201"/>
      <c r="AC49" s="361"/>
      <c r="AD49" s="363"/>
      <c r="AE49" s="167"/>
      <c r="AF49" s="384">
        <f t="shared" si="1"/>
        <v>0</v>
      </c>
      <c r="AG49" s="379" t="e">
        <f t="shared" si="2"/>
        <v>#N/A</v>
      </c>
      <c r="AH49" s="382" t="e">
        <f>IF(AG49&lt;=1,"Remota",VLOOKUP(AG49,[14]Listas!$C$6:$D$10,2,0))</f>
        <v>#N/A</v>
      </c>
      <c r="AI49" s="379" t="e">
        <f t="shared" si="5"/>
        <v>#N/A</v>
      </c>
      <c r="AJ49" s="382" t="e">
        <f>IF(AI49&lt;=1,"Insignificante",HLOOKUP(AI49,[14]Listas!$F$3:$J$4,2,0))</f>
        <v>#N/A</v>
      </c>
      <c r="AK49" s="383" t="e">
        <f t="shared" si="3"/>
        <v>#N/A</v>
      </c>
      <c r="AL49" s="381" t="e">
        <f>INDEX([14]Listas!$F$6:$J$10,MATCH(AH49,[14]Listas!$D$6:$D$10,0),MATCH(AJ49,[14]Listas!$F$4:$J$4,0))</f>
        <v>#N/A</v>
      </c>
    </row>
    <row r="50" spans="1:38" s="171" customFormat="1" ht="78" hidden="1" customHeight="1" x14ac:dyDescent="0.2">
      <c r="A50" s="361"/>
      <c r="B50" s="362"/>
      <c r="C50" s="535"/>
      <c r="D50" s="575"/>
      <c r="E50" s="536"/>
      <c r="F50" s="363"/>
      <c r="G50" s="535"/>
      <c r="H50" s="575"/>
      <c r="I50" s="536"/>
      <c r="J50" s="550"/>
      <c r="K50" s="550"/>
      <c r="L50" s="550"/>
      <c r="M50" s="361"/>
      <c r="N50" s="361"/>
      <c r="O50" s="361"/>
      <c r="P50" s="361"/>
      <c r="Q50" s="362"/>
      <c r="R50" s="362"/>
      <c r="S50" s="167"/>
      <c r="T50" s="384" t="e">
        <f>VLOOKUP(Q50,[14]Listas!$D$6:$E$10,2,0)</f>
        <v>#N/A</v>
      </c>
      <c r="U50" s="384" t="e">
        <f>HLOOKUP(R50,[14]Listas!$F$4:$J$5,2,0)</f>
        <v>#N/A</v>
      </c>
      <c r="V50" s="381" t="e">
        <f>INDEX([14]Listas!$F$6:$J$10,MATCH(Q50,[14]Listas!$D$6:$D$10,0),MATCH(R50,[14]Listas!$F$4:$J$4,0))</f>
        <v>#N/A</v>
      </c>
      <c r="W50" s="167"/>
      <c r="X50" s="535"/>
      <c r="Y50" s="575"/>
      <c r="Z50" s="536"/>
      <c r="AA50" s="363"/>
      <c r="AB50" s="201"/>
      <c r="AC50" s="361"/>
      <c r="AD50" s="363"/>
      <c r="AE50" s="167"/>
      <c r="AF50" s="384">
        <f t="shared" si="1"/>
        <v>0</v>
      </c>
      <c r="AG50" s="379" t="e">
        <f t="shared" si="2"/>
        <v>#N/A</v>
      </c>
      <c r="AH50" s="382" t="e">
        <f>IF(AG50&lt;=1,"Remota",VLOOKUP(AG50,[14]Listas!$C$6:$D$10,2,0))</f>
        <v>#N/A</v>
      </c>
      <c r="AI50" s="379" t="e">
        <f t="shared" si="5"/>
        <v>#N/A</v>
      </c>
      <c r="AJ50" s="382" t="e">
        <f>IF(AI50&lt;=1,"Insignificante",HLOOKUP(AI50,[14]Listas!$F$3:$J$4,2,0))</f>
        <v>#N/A</v>
      </c>
      <c r="AK50" s="383" t="e">
        <f t="shared" si="3"/>
        <v>#N/A</v>
      </c>
      <c r="AL50" s="381" t="e">
        <f>INDEX([14]Listas!$F$6:$J$10,MATCH(AH50,[14]Listas!$D$6:$D$10,0),MATCH(AJ50,[14]Listas!$F$4:$J$4,0))</f>
        <v>#N/A</v>
      </c>
    </row>
    <row r="51" spans="1:38" s="171" customFormat="1" ht="78" hidden="1" customHeight="1" x14ac:dyDescent="0.2">
      <c r="A51" s="361"/>
      <c r="B51" s="362"/>
      <c r="C51" s="535"/>
      <c r="D51" s="575"/>
      <c r="E51" s="536"/>
      <c r="F51" s="363"/>
      <c r="G51" s="535"/>
      <c r="H51" s="575"/>
      <c r="I51" s="536"/>
      <c r="J51" s="550"/>
      <c r="K51" s="550"/>
      <c r="L51" s="550"/>
      <c r="M51" s="361"/>
      <c r="N51" s="361"/>
      <c r="O51" s="361"/>
      <c r="P51" s="361"/>
      <c r="Q51" s="362"/>
      <c r="R51" s="362"/>
      <c r="S51" s="167"/>
      <c r="T51" s="384" t="e">
        <f>VLOOKUP(Q51,[14]Listas!$D$6:$E$10,2,0)</f>
        <v>#N/A</v>
      </c>
      <c r="U51" s="384" t="e">
        <f>HLOOKUP(R51,[14]Listas!$F$4:$J$5,2,0)</f>
        <v>#N/A</v>
      </c>
      <c r="V51" s="381" t="e">
        <f>INDEX([14]Listas!$F$6:$J$10,MATCH(Q51,[14]Listas!$D$6:$D$10,0),MATCH(R51,[14]Listas!$F$4:$J$4,0))</f>
        <v>#N/A</v>
      </c>
      <c r="W51" s="167"/>
      <c r="X51" s="535"/>
      <c r="Y51" s="575"/>
      <c r="Z51" s="536"/>
      <c r="AA51" s="363"/>
      <c r="AB51" s="201"/>
      <c r="AC51" s="361"/>
      <c r="AD51" s="363"/>
      <c r="AE51" s="167"/>
      <c r="AF51" s="384">
        <f t="shared" si="1"/>
        <v>0</v>
      </c>
      <c r="AG51" s="379" t="e">
        <f t="shared" si="2"/>
        <v>#N/A</v>
      </c>
      <c r="AH51" s="382" t="e">
        <f>IF(AG51&lt;=1,"Remota",VLOOKUP(AG51,[14]Listas!$C$6:$D$10,2,0))</f>
        <v>#N/A</v>
      </c>
      <c r="AI51" s="379" t="e">
        <f t="shared" si="5"/>
        <v>#N/A</v>
      </c>
      <c r="AJ51" s="382" t="e">
        <f>IF(AI51&lt;=1,"Insignificante",HLOOKUP(AI51,[14]Listas!$F$3:$J$4,2,0))</f>
        <v>#N/A</v>
      </c>
      <c r="AK51" s="383" t="e">
        <f t="shared" si="3"/>
        <v>#N/A</v>
      </c>
      <c r="AL51" s="381" t="e">
        <f>INDEX([14]Listas!$F$6:$J$10,MATCH(AH51,[14]Listas!$D$6:$D$10,0),MATCH(AJ51,[14]Listas!$F$4:$J$4,0))</f>
        <v>#N/A</v>
      </c>
    </row>
    <row r="52" spans="1:38" s="171" customFormat="1" ht="78" hidden="1" customHeight="1" x14ac:dyDescent="0.2">
      <c r="A52" s="361"/>
      <c r="B52" s="362"/>
      <c r="C52" s="535"/>
      <c r="D52" s="575"/>
      <c r="E52" s="536"/>
      <c r="F52" s="363"/>
      <c r="G52" s="535"/>
      <c r="H52" s="575"/>
      <c r="I52" s="536"/>
      <c r="J52" s="550"/>
      <c r="K52" s="550"/>
      <c r="L52" s="550"/>
      <c r="M52" s="361"/>
      <c r="N52" s="361"/>
      <c r="O52" s="361"/>
      <c r="P52" s="361"/>
      <c r="Q52" s="362"/>
      <c r="R52" s="362"/>
      <c r="S52" s="167"/>
      <c r="T52" s="384" t="e">
        <f>VLOOKUP(Q52,[14]Listas!$D$6:$E$10,2,0)</f>
        <v>#N/A</v>
      </c>
      <c r="U52" s="384" t="e">
        <f>HLOOKUP(R52,[14]Listas!$F$4:$J$5,2,0)</f>
        <v>#N/A</v>
      </c>
      <c r="V52" s="381" t="e">
        <f>INDEX([14]Listas!$F$6:$J$10,MATCH(Q52,[14]Listas!$D$6:$D$10,0),MATCH(R52,[14]Listas!$F$4:$J$4,0))</f>
        <v>#N/A</v>
      </c>
      <c r="W52" s="167"/>
      <c r="X52" s="535"/>
      <c r="Y52" s="575"/>
      <c r="Z52" s="536"/>
      <c r="AA52" s="363"/>
      <c r="AB52" s="201"/>
      <c r="AC52" s="361"/>
      <c r="AD52" s="363"/>
      <c r="AE52" s="167"/>
      <c r="AF52" s="384">
        <f t="shared" si="1"/>
        <v>0</v>
      </c>
      <c r="AG52" s="379" t="e">
        <f t="shared" si="2"/>
        <v>#N/A</v>
      </c>
      <c r="AH52" s="382" t="e">
        <f>IF(AG52&lt;=1,"Remota",VLOOKUP(AG52,[14]Listas!$C$6:$D$10,2,0))</f>
        <v>#N/A</v>
      </c>
      <c r="AI52" s="379" t="e">
        <f t="shared" si="5"/>
        <v>#N/A</v>
      </c>
      <c r="AJ52" s="382" t="e">
        <f>IF(AI52&lt;=1,"Insignificante",HLOOKUP(AI52,[14]Listas!$F$3:$J$4,2,0))</f>
        <v>#N/A</v>
      </c>
      <c r="AK52" s="383" t="e">
        <f t="shared" si="3"/>
        <v>#N/A</v>
      </c>
      <c r="AL52" s="381" t="e">
        <f>INDEX([14]Listas!$F$6:$J$10,MATCH(AH52,[14]Listas!$D$6:$D$10,0),MATCH(AJ52,[14]Listas!$F$4:$J$4,0))</f>
        <v>#N/A</v>
      </c>
    </row>
    <row r="53" spans="1:38" s="171" customFormat="1" ht="78" hidden="1" customHeight="1" x14ac:dyDescent="0.2">
      <c r="A53" s="361"/>
      <c r="B53" s="362"/>
      <c r="C53" s="535"/>
      <c r="D53" s="575"/>
      <c r="E53" s="536"/>
      <c r="F53" s="363"/>
      <c r="G53" s="535"/>
      <c r="H53" s="575"/>
      <c r="I53" s="536"/>
      <c r="J53" s="550"/>
      <c r="K53" s="550"/>
      <c r="L53" s="550"/>
      <c r="M53" s="361"/>
      <c r="N53" s="361"/>
      <c r="O53" s="361"/>
      <c r="P53" s="361"/>
      <c r="Q53" s="362"/>
      <c r="R53" s="362"/>
      <c r="S53" s="167"/>
      <c r="T53" s="384" t="e">
        <f>VLOOKUP(Q53,[14]Listas!$D$6:$E$10,2,0)</f>
        <v>#N/A</v>
      </c>
      <c r="U53" s="384" t="e">
        <f>HLOOKUP(R53,[14]Listas!$F$4:$J$5,2,0)</f>
        <v>#N/A</v>
      </c>
      <c r="V53" s="381" t="e">
        <f>INDEX([14]Listas!$F$6:$J$10,MATCH(Q53,[14]Listas!$D$6:$D$10,0),MATCH(R53,[14]Listas!$F$4:$J$4,0))</f>
        <v>#N/A</v>
      </c>
      <c r="W53" s="167"/>
      <c r="X53" s="535"/>
      <c r="Y53" s="575"/>
      <c r="Z53" s="536"/>
      <c r="AA53" s="363"/>
      <c r="AB53" s="201"/>
      <c r="AC53" s="361"/>
      <c r="AD53" s="363"/>
      <c r="AE53" s="167"/>
      <c r="AF53" s="384">
        <f t="shared" si="1"/>
        <v>0</v>
      </c>
      <c r="AG53" s="379" t="e">
        <f t="shared" si="2"/>
        <v>#N/A</v>
      </c>
      <c r="AH53" s="382" t="e">
        <f>IF(AG53&lt;=1,"Remota",VLOOKUP(AG53,[14]Listas!$C$6:$D$10,2,0))</f>
        <v>#N/A</v>
      </c>
      <c r="AI53" s="379" t="e">
        <f t="shared" si="5"/>
        <v>#N/A</v>
      </c>
      <c r="AJ53" s="382" t="e">
        <f>IF(AI53&lt;=1,"Insignificante",HLOOKUP(AI53,[14]Listas!$F$3:$J$4,2,0))</f>
        <v>#N/A</v>
      </c>
      <c r="AK53" s="383" t="e">
        <f t="shared" si="3"/>
        <v>#N/A</v>
      </c>
      <c r="AL53" s="381" t="e">
        <f>INDEX([14]Listas!$F$6:$J$10,MATCH(AH53,[14]Listas!$D$6:$D$10,0),MATCH(AJ53,[14]Listas!$F$4:$J$4,0))</f>
        <v>#N/A</v>
      </c>
    </row>
    <row r="54" spans="1:38" s="171" customFormat="1" ht="78" hidden="1" customHeight="1" x14ac:dyDescent="0.2">
      <c r="A54" s="361"/>
      <c r="B54" s="362"/>
      <c r="C54" s="535"/>
      <c r="D54" s="575"/>
      <c r="E54" s="536"/>
      <c r="F54" s="363"/>
      <c r="G54" s="535"/>
      <c r="H54" s="575"/>
      <c r="I54" s="536"/>
      <c r="J54" s="550"/>
      <c r="K54" s="550"/>
      <c r="L54" s="550"/>
      <c r="M54" s="361"/>
      <c r="N54" s="361"/>
      <c r="O54" s="361"/>
      <c r="P54" s="361"/>
      <c r="Q54" s="362"/>
      <c r="R54" s="362"/>
      <c r="S54" s="167"/>
      <c r="T54" s="384" t="e">
        <f>VLOOKUP(Q54,[14]Listas!$D$6:$E$10,2,0)</f>
        <v>#N/A</v>
      </c>
      <c r="U54" s="384" t="e">
        <f>HLOOKUP(R54,[14]Listas!$F$4:$J$5,2,0)</f>
        <v>#N/A</v>
      </c>
      <c r="V54" s="381" t="e">
        <f>INDEX([14]Listas!$F$6:$J$10,MATCH(Q54,[14]Listas!$D$6:$D$10,0),MATCH(R54,[14]Listas!$F$4:$J$4,0))</f>
        <v>#N/A</v>
      </c>
      <c r="W54" s="167"/>
      <c r="X54" s="535"/>
      <c r="Y54" s="575"/>
      <c r="Z54" s="536"/>
      <c r="AA54" s="363"/>
      <c r="AB54" s="201"/>
      <c r="AC54" s="361"/>
      <c r="AD54" s="363"/>
      <c r="AE54" s="167"/>
      <c r="AF54" s="384">
        <f t="shared" si="1"/>
        <v>0</v>
      </c>
      <c r="AG54" s="379" t="e">
        <f t="shared" si="2"/>
        <v>#N/A</v>
      </c>
      <c r="AH54" s="382" t="e">
        <f>IF(AG54&lt;=1,"Remota",VLOOKUP(AG54,[14]Listas!$C$6:$D$10,2,0))</f>
        <v>#N/A</v>
      </c>
      <c r="AI54" s="379" t="e">
        <f t="shared" si="5"/>
        <v>#N/A</v>
      </c>
      <c r="AJ54" s="382" t="e">
        <f>IF(AI54&lt;=1,"Insignificante",HLOOKUP(AI54,[14]Listas!$F$3:$J$4,2,0))</f>
        <v>#N/A</v>
      </c>
      <c r="AK54" s="383" t="e">
        <f t="shared" si="3"/>
        <v>#N/A</v>
      </c>
      <c r="AL54" s="381" t="e">
        <f>INDEX([14]Listas!$F$6:$J$10,MATCH(AH54,[14]Listas!$D$6:$D$10,0),MATCH(AJ54,[14]Listas!$F$4:$J$4,0))</f>
        <v>#N/A</v>
      </c>
    </row>
    <row r="55" spans="1:38" s="171" customFormat="1" ht="78" hidden="1" customHeight="1" x14ac:dyDescent="0.2">
      <c r="A55" s="361"/>
      <c r="B55" s="362"/>
      <c r="C55" s="535"/>
      <c r="D55" s="575"/>
      <c r="E55" s="536"/>
      <c r="F55" s="363"/>
      <c r="G55" s="535"/>
      <c r="H55" s="575"/>
      <c r="I55" s="536"/>
      <c r="J55" s="550"/>
      <c r="K55" s="550"/>
      <c r="L55" s="550"/>
      <c r="M55" s="361"/>
      <c r="N55" s="361"/>
      <c r="O55" s="361"/>
      <c r="P55" s="361"/>
      <c r="Q55" s="362"/>
      <c r="R55" s="362"/>
      <c r="S55" s="167"/>
      <c r="T55" s="384" t="e">
        <f>VLOOKUP(Q55,[14]Listas!$D$6:$E$10,2,0)</f>
        <v>#N/A</v>
      </c>
      <c r="U55" s="384" t="e">
        <f>HLOOKUP(R55,[14]Listas!$F$4:$J$5,2,0)</f>
        <v>#N/A</v>
      </c>
      <c r="V55" s="381" t="e">
        <f>INDEX([14]Listas!$F$6:$J$10,MATCH(Q55,[14]Listas!$D$6:$D$10,0),MATCH(R55,[14]Listas!$F$4:$J$4,0))</f>
        <v>#N/A</v>
      </c>
      <c r="W55" s="167"/>
      <c r="X55" s="535"/>
      <c r="Y55" s="575"/>
      <c r="Z55" s="536"/>
      <c r="AA55" s="363"/>
      <c r="AB55" s="201"/>
      <c r="AC55" s="361"/>
      <c r="AD55" s="363"/>
      <c r="AE55" s="167"/>
      <c r="AF55" s="384">
        <f t="shared" si="1"/>
        <v>0</v>
      </c>
      <c r="AG55" s="379" t="e">
        <f t="shared" si="2"/>
        <v>#N/A</v>
      </c>
      <c r="AH55" s="382" t="e">
        <f>IF(AG55&lt;=1,"Remota",VLOOKUP(AG55,[14]Listas!$C$6:$D$10,2,0))</f>
        <v>#N/A</v>
      </c>
      <c r="AI55" s="379" t="e">
        <f t="shared" si="5"/>
        <v>#N/A</v>
      </c>
      <c r="AJ55" s="382" t="e">
        <f>IF(AI55&lt;=1,"Insignificante",HLOOKUP(AI55,[14]Listas!$F$3:$J$4,2,0))</f>
        <v>#N/A</v>
      </c>
      <c r="AK55" s="383" t="e">
        <f t="shared" si="3"/>
        <v>#N/A</v>
      </c>
      <c r="AL55" s="381" t="e">
        <f>INDEX([14]Listas!$F$6:$J$10,MATCH(AH55,[14]Listas!$D$6:$D$10,0),MATCH(AJ55,[14]Listas!$F$4:$J$4,0))</f>
        <v>#N/A</v>
      </c>
    </row>
    <row r="56" spans="1:38" s="171" customFormat="1" ht="78" hidden="1" customHeight="1" x14ac:dyDescent="0.2">
      <c r="A56" s="361"/>
      <c r="B56" s="362"/>
      <c r="C56" s="535"/>
      <c r="D56" s="575"/>
      <c r="E56" s="536"/>
      <c r="F56" s="363"/>
      <c r="G56" s="535"/>
      <c r="H56" s="575"/>
      <c r="I56" s="536"/>
      <c r="J56" s="550"/>
      <c r="K56" s="550"/>
      <c r="L56" s="550"/>
      <c r="M56" s="361"/>
      <c r="N56" s="361"/>
      <c r="O56" s="361"/>
      <c r="P56" s="361"/>
      <c r="Q56" s="362"/>
      <c r="R56" s="362"/>
      <c r="S56" s="167"/>
      <c r="T56" s="384" t="e">
        <f>VLOOKUP(Q56,[14]Listas!$D$6:$E$10,2,0)</f>
        <v>#N/A</v>
      </c>
      <c r="U56" s="384" t="e">
        <f>HLOOKUP(R56,[14]Listas!$F$4:$J$5,2,0)</f>
        <v>#N/A</v>
      </c>
      <c r="V56" s="381" t="e">
        <f>INDEX([14]Listas!$F$6:$J$10,MATCH(Q56,[14]Listas!$D$6:$D$10,0),MATCH(R56,[14]Listas!$F$4:$J$4,0))</f>
        <v>#N/A</v>
      </c>
      <c r="W56" s="167"/>
      <c r="X56" s="535"/>
      <c r="Y56" s="575"/>
      <c r="Z56" s="536"/>
      <c r="AA56" s="363"/>
      <c r="AB56" s="201"/>
      <c r="AC56" s="361"/>
      <c r="AD56" s="363"/>
      <c r="AE56" s="167"/>
      <c r="AF56" s="384">
        <f t="shared" si="1"/>
        <v>0</v>
      </c>
      <c r="AG56" s="379" t="e">
        <f t="shared" si="2"/>
        <v>#N/A</v>
      </c>
      <c r="AH56" s="382" t="e">
        <f>IF(AG56&lt;=1,"Remota",VLOOKUP(AG56,[14]Listas!$C$6:$D$10,2,0))</f>
        <v>#N/A</v>
      </c>
      <c r="AI56" s="379" t="e">
        <f t="shared" si="5"/>
        <v>#N/A</v>
      </c>
      <c r="AJ56" s="382" t="e">
        <f>IF(AI56&lt;=1,"Insignificante",HLOOKUP(AI56,[14]Listas!$F$3:$J$4,2,0))</f>
        <v>#N/A</v>
      </c>
      <c r="AK56" s="383" t="e">
        <f t="shared" si="3"/>
        <v>#N/A</v>
      </c>
      <c r="AL56" s="381" t="e">
        <f>INDEX([14]Listas!$F$6:$J$10,MATCH(AH56,[14]Listas!$D$6:$D$10,0),MATCH(AJ56,[14]Listas!$F$4:$J$4,0))</f>
        <v>#N/A</v>
      </c>
    </row>
    <row r="57" spans="1:38" s="171" customFormat="1" ht="78" hidden="1" customHeight="1" x14ac:dyDescent="0.2">
      <c r="A57" s="361"/>
      <c r="B57" s="362"/>
      <c r="C57" s="535"/>
      <c r="D57" s="575"/>
      <c r="E57" s="536"/>
      <c r="F57" s="363"/>
      <c r="G57" s="535"/>
      <c r="H57" s="575"/>
      <c r="I57" s="536"/>
      <c r="J57" s="550"/>
      <c r="K57" s="550"/>
      <c r="L57" s="550"/>
      <c r="M57" s="361"/>
      <c r="N57" s="361"/>
      <c r="O57" s="361"/>
      <c r="P57" s="361"/>
      <c r="Q57" s="362"/>
      <c r="R57" s="362"/>
      <c r="S57" s="167"/>
      <c r="T57" s="384" t="e">
        <f>VLOOKUP(Q57,[14]Listas!$D$6:$E$10,2,0)</f>
        <v>#N/A</v>
      </c>
      <c r="U57" s="384" t="e">
        <f>HLOOKUP(R57,[14]Listas!$F$4:$J$5,2,0)</f>
        <v>#N/A</v>
      </c>
      <c r="V57" s="381" t="e">
        <f>INDEX([14]Listas!$F$6:$J$10,MATCH(Q57,[14]Listas!$D$6:$D$10,0),MATCH(R57,[14]Listas!$F$4:$J$4,0))</f>
        <v>#N/A</v>
      </c>
      <c r="W57" s="167"/>
      <c r="X57" s="535"/>
      <c r="Y57" s="575"/>
      <c r="Z57" s="536"/>
      <c r="AA57" s="363"/>
      <c r="AB57" s="201"/>
      <c r="AC57" s="361"/>
      <c r="AD57" s="363"/>
      <c r="AE57" s="167"/>
      <c r="AF57" s="384">
        <f t="shared" si="1"/>
        <v>0</v>
      </c>
      <c r="AG57" s="379" t="e">
        <f t="shared" si="2"/>
        <v>#N/A</v>
      </c>
      <c r="AH57" s="382" t="e">
        <f>IF(AG57&lt;=1,"Remota",VLOOKUP(AG57,[14]Listas!$C$6:$D$10,2,0))</f>
        <v>#N/A</v>
      </c>
      <c r="AI57" s="379" t="e">
        <f t="shared" si="5"/>
        <v>#N/A</v>
      </c>
      <c r="AJ57" s="382" t="e">
        <f>IF(AI57&lt;=1,"Insignificante",HLOOKUP(AI57,[14]Listas!$F$3:$J$4,2,0))</f>
        <v>#N/A</v>
      </c>
      <c r="AK57" s="383" t="e">
        <f t="shared" si="3"/>
        <v>#N/A</v>
      </c>
      <c r="AL57" s="381" t="e">
        <f>INDEX([14]Listas!$F$6:$J$10,MATCH(AH57,[14]Listas!$D$6:$D$10,0),MATCH(AJ57,[14]Listas!$F$4:$J$4,0))</f>
        <v>#N/A</v>
      </c>
    </row>
    <row r="58" spans="1:38" s="171" customFormat="1" ht="78" hidden="1" customHeight="1" x14ac:dyDescent="0.2">
      <c r="A58" s="361"/>
      <c r="B58" s="362"/>
      <c r="C58" s="535"/>
      <c r="D58" s="575"/>
      <c r="E58" s="536"/>
      <c r="F58" s="363"/>
      <c r="G58" s="535"/>
      <c r="H58" s="575"/>
      <c r="I58" s="536"/>
      <c r="J58" s="550"/>
      <c r="K58" s="550"/>
      <c r="L58" s="550"/>
      <c r="M58" s="361"/>
      <c r="N58" s="361"/>
      <c r="O58" s="361"/>
      <c r="P58" s="361"/>
      <c r="Q58" s="362"/>
      <c r="R58" s="362"/>
      <c r="S58" s="167"/>
      <c r="T58" s="384" t="e">
        <f>VLOOKUP(Q58,[14]Listas!$D$6:$E$10,2,0)</f>
        <v>#N/A</v>
      </c>
      <c r="U58" s="384" t="e">
        <f>HLOOKUP(R58,[14]Listas!$F$4:$J$5,2,0)</f>
        <v>#N/A</v>
      </c>
      <c r="V58" s="381" t="e">
        <f>INDEX([14]Listas!$F$6:$J$10,MATCH(Q58,[14]Listas!$D$6:$D$10,0),MATCH(R58,[14]Listas!$F$4:$J$4,0))</f>
        <v>#N/A</v>
      </c>
      <c r="W58" s="167"/>
      <c r="X58" s="535"/>
      <c r="Y58" s="575"/>
      <c r="Z58" s="536"/>
      <c r="AA58" s="363"/>
      <c r="AB58" s="201"/>
      <c r="AC58" s="361"/>
      <c r="AD58" s="363"/>
      <c r="AE58" s="167"/>
      <c r="AF58" s="384">
        <f t="shared" si="1"/>
        <v>0</v>
      </c>
      <c r="AG58" s="379" t="e">
        <f t="shared" si="2"/>
        <v>#N/A</v>
      </c>
      <c r="AH58" s="382" t="e">
        <f>IF(AG58&lt;=1,"Remota",VLOOKUP(AG58,[14]Listas!$C$6:$D$10,2,0))</f>
        <v>#N/A</v>
      </c>
      <c r="AI58" s="379" t="e">
        <f t="shared" si="5"/>
        <v>#N/A</v>
      </c>
      <c r="AJ58" s="382" t="e">
        <f>IF(AI58&lt;=1,"Insignificante",HLOOKUP(AI58,[14]Listas!$F$3:$J$4,2,0))</f>
        <v>#N/A</v>
      </c>
      <c r="AK58" s="383" t="e">
        <f t="shared" si="3"/>
        <v>#N/A</v>
      </c>
      <c r="AL58" s="381" t="e">
        <f>INDEX([14]Listas!$F$6:$J$10,MATCH(AH58,[14]Listas!$D$6:$D$10,0),MATCH(AJ58,[14]Listas!$F$4:$J$4,0))</f>
        <v>#N/A</v>
      </c>
    </row>
    <row r="59" spans="1:38" s="171" customFormat="1" ht="78" hidden="1" customHeight="1" x14ac:dyDescent="0.2">
      <c r="A59" s="361"/>
      <c r="B59" s="362"/>
      <c r="C59" s="535"/>
      <c r="D59" s="575"/>
      <c r="E59" s="536"/>
      <c r="F59" s="363"/>
      <c r="G59" s="535"/>
      <c r="H59" s="575"/>
      <c r="I59" s="536"/>
      <c r="J59" s="550"/>
      <c r="K59" s="550"/>
      <c r="L59" s="550"/>
      <c r="M59" s="361"/>
      <c r="N59" s="361"/>
      <c r="O59" s="361"/>
      <c r="P59" s="361"/>
      <c r="Q59" s="362"/>
      <c r="R59" s="362"/>
      <c r="S59" s="167"/>
      <c r="T59" s="384" t="e">
        <f>VLOOKUP(Q59,[14]Listas!$D$6:$E$10,2,0)</f>
        <v>#N/A</v>
      </c>
      <c r="U59" s="384" t="e">
        <f>HLOOKUP(R59,[14]Listas!$F$4:$J$5,2,0)</f>
        <v>#N/A</v>
      </c>
      <c r="V59" s="381" t="e">
        <f>INDEX([14]Listas!$F$6:$J$10,MATCH(Q59,[14]Listas!$D$6:$D$10,0),MATCH(R59,[14]Listas!$F$4:$J$4,0))</f>
        <v>#N/A</v>
      </c>
      <c r="W59" s="167"/>
      <c r="X59" s="535"/>
      <c r="Y59" s="575"/>
      <c r="Z59" s="536"/>
      <c r="AA59" s="363"/>
      <c r="AB59" s="201"/>
      <c r="AC59" s="361"/>
      <c r="AD59" s="363"/>
      <c r="AE59" s="167"/>
      <c r="AF59" s="384">
        <f t="shared" si="1"/>
        <v>0</v>
      </c>
      <c r="AG59" s="379" t="e">
        <f t="shared" si="2"/>
        <v>#N/A</v>
      </c>
      <c r="AH59" s="382" t="e">
        <f>IF(AG59&lt;=1,"Remota",VLOOKUP(AG59,[14]Listas!$C$6:$D$10,2,0))</f>
        <v>#N/A</v>
      </c>
      <c r="AI59" s="379" t="e">
        <f t="shared" si="5"/>
        <v>#N/A</v>
      </c>
      <c r="AJ59" s="382" t="e">
        <f>IF(AI59&lt;=1,"Insignificante",HLOOKUP(AI59,[14]Listas!$F$3:$J$4,2,0))</f>
        <v>#N/A</v>
      </c>
      <c r="AK59" s="383" t="e">
        <f t="shared" si="3"/>
        <v>#N/A</v>
      </c>
      <c r="AL59" s="381" t="e">
        <f>INDEX([14]Listas!$F$6:$J$10,MATCH(AH59,[14]Listas!$D$6:$D$10,0),MATCH(AJ59,[14]Listas!$F$4:$J$4,0))</f>
        <v>#N/A</v>
      </c>
    </row>
    <row r="60" spans="1:38" s="171" customFormat="1" ht="78" hidden="1" customHeight="1" x14ac:dyDescent="0.2">
      <c r="A60" s="361"/>
      <c r="B60" s="362"/>
      <c r="C60" s="535"/>
      <c r="D60" s="575"/>
      <c r="E60" s="536"/>
      <c r="F60" s="363"/>
      <c r="G60" s="535"/>
      <c r="H60" s="575"/>
      <c r="I60" s="536"/>
      <c r="J60" s="550"/>
      <c r="K60" s="550"/>
      <c r="L60" s="550"/>
      <c r="M60" s="361"/>
      <c r="N60" s="361"/>
      <c r="O60" s="361"/>
      <c r="P60" s="361"/>
      <c r="Q60" s="362"/>
      <c r="R60" s="362"/>
      <c r="S60" s="167"/>
      <c r="T60" s="384" t="e">
        <f>VLOOKUP(Q60,[14]Listas!$D$6:$E$10,2,0)</f>
        <v>#N/A</v>
      </c>
      <c r="U60" s="384" t="e">
        <f>HLOOKUP(R60,[14]Listas!$F$4:$J$5,2,0)</f>
        <v>#N/A</v>
      </c>
      <c r="V60" s="381" t="e">
        <f>INDEX([14]Listas!$F$6:$J$10,MATCH(Q60,[14]Listas!$D$6:$D$10,0),MATCH(R60,[14]Listas!$F$4:$J$4,0))</f>
        <v>#N/A</v>
      </c>
      <c r="W60" s="167"/>
      <c r="X60" s="535"/>
      <c r="Y60" s="575"/>
      <c r="Z60" s="536"/>
      <c r="AA60" s="363"/>
      <c r="AB60" s="201"/>
      <c r="AC60" s="361"/>
      <c r="AD60" s="363"/>
      <c r="AE60" s="167"/>
      <c r="AF60" s="384">
        <f t="shared" si="1"/>
        <v>0</v>
      </c>
      <c r="AG60" s="379" t="e">
        <f t="shared" si="2"/>
        <v>#N/A</v>
      </c>
      <c r="AH60" s="382" t="e">
        <f>IF(AG60&lt;=1,"Remota",VLOOKUP(AG60,[14]Listas!$C$6:$D$10,2,0))</f>
        <v>#N/A</v>
      </c>
      <c r="AI60" s="379" t="e">
        <f t="shared" si="5"/>
        <v>#N/A</v>
      </c>
      <c r="AJ60" s="382" t="e">
        <f>IF(AI60&lt;=1,"Insignificante",HLOOKUP(AI60,[14]Listas!$F$3:$J$4,2,0))</f>
        <v>#N/A</v>
      </c>
      <c r="AK60" s="383" t="e">
        <f t="shared" si="3"/>
        <v>#N/A</v>
      </c>
      <c r="AL60" s="381" t="e">
        <f>INDEX([14]Listas!$F$6:$J$10,MATCH(AH60,[14]Listas!$D$6:$D$10,0),MATCH(AJ60,[14]Listas!$F$4:$J$4,0))</f>
        <v>#N/A</v>
      </c>
    </row>
    <row r="61" spans="1:38" s="171" customFormat="1" ht="78" hidden="1" customHeight="1" x14ac:dyDescent="0.2">
      <c r="A61" s="361"/>
      <c r="B61" s="362"/>
      <c r="C61" s="535"/>
      <c r="D61" s="575"/>
      <c r="E61" s="536"/>
      <c r="F61" s="363"/>
      <c r="G61" s="535"/>
      <c r="H61" s="575"/>
      <c r="I61" s="536"/>
      <c r="J61" s="550"/>
      <c r="K61" s="550"/>
      <c r="L61" s="550"/>
      <c r="M61" s="361"/>
      <c r="N61" s="361"/>
      <c r="O61" s="361"/>
      <c r="P61" s="361"/>
      <c r="Q61" s="362"/>
      <c r="R61" s="362"/>
      <c r="S61" s="167"/>
      <c r="T61" s="384" t="e">
        <f>VLOOKUP(Q61,[14]Listas!$D$6:$E$10,2,0)</f>
        <v>#N/A</v>
      </c>
      <c r="U61" s="384" t="e">
        <f>HLOOKUP(R61,[14]Listas!$F$4:$J$5,2,0)</f>
        <v>#N/A</v>
      </c>
      <c r="V61" s="381" t="e">
        <f>INDEX([14]Listas!$F$6:$J$10,MATCH(Q61,[14]Listas!$D$6:$D$10,0),MATCH(R61,[14]Listas!$F$4:$J$4,0))</f>
        <v>#N/A</v>
      </c>
      <c r="W61" s="167"/>
      <c r="X61" s="535"/>
      <c r="Y61" s="575"/>
      <c r="Z61" s="536"/>
      <c r="AA61" s="363"/>
      <c r="AB61" s="201"/>
      <c r="AC61" s="361"/>
      <c r="AD61" s="363"/>
      <c r="AE61" s="167"/>
      <c r="AF61" s="384">
        <f t="shared" si="1"/>
        <v>0</v>
      </c>
      <c r="AG61" s="379" t="e">
        <f t="shared" si="2"/>
        <v>#N/A</v>
      </c>
      <c r="AH61" s="382" t="e">
        <f>IF(AG61&lt;=1,"Remota",VLOOKUP(AG61,[14]Listas!$C$6:$D$10,2,0))</f>
        <v>#N/A</v>
      </c>
      <c r="AI61" s="379" t="e">
        <f t="shared" si="5"/>
        <v>#N/A</v>
      </c>
      <c r="AJ61" s="382" t="e">
        <f>IF(AI61&lt;=1,"Insignificante",HLOOKUP(AI61,[14]Listas!$F$3:$J$4,2,0))</f>
        <v>#N/A</v>
      </c>
      <c r="AK61" s="383" t="e">
        <f t="shared" si="3"/>
        <v>#N/A</v>
      </c>
      <c r="AL61" s="381" t="e">
        <f>INDEX([14]Listas!$F$6:$J$10,MATCH(AH61,[14]Listas!$D$6:$D$10,0),MATCH(AJ61,[14]Listas!$F$4:$J$4,0))</f>
        <v>#N/A</v>
      </c>
    </row>
    <row r="62" spans="1:38" s="171" customFormat="1" ht="78" hidden="1" customHeight="1" x14ac:dyDescent="0.2">
      <c r="A62" s="361"/>
      <c r="B62" s="362"/>
      <c r="C62" s="535"/>
      <c r="D62" s="575"/>
      <c r="E62" s="536"/>
      <c r="F62" s="363"/>
      <c r="G62" s="535"/>
      <c r="H62" s="575"/>
      <c r="I62" s="536"/>
      <c r="J62" s="550"/>
      <c r="K62" s="550"/>
      <c r="L62" s="550"/>
      <c r="M62" s="361"/>
      <c r="N62" s="361"/>
      <c r="O62" s="361"/>
      <c r="P62" s="361"/>
      <c r="Q62" s="362"/>
      <c r="R62" s="362"/>
      <c r="S62" s="167"/>
      <c r="T62" s="384" t="e">
        <f>VLOOKUP(Q62,[14]Listas!$D$6:$E$10,2,0)</f>
        <v>#N/A</v>
      </c>
      <c r="U62" s="384" t="e">
        <f>HLOOKUP(R62,[14]Listas!$F$4:$J$5,2,0)</f>
        <v>#N/A</v>
      </c>
      <c r="V62" s="381" t="e">
        <f>INDEX([14]Listas!$F$6:$J$10,MATCH(Q62,[14]Listas!$D$6:$D$10,0),MATCH(R62,[14]Listas!$F$4:$J$4,0))</f>
        <v>#N/A</v>
      </c>
      <c r="W62" s="167"/>
      <c r="X62" s="535"/>
      <c r="Y62" s="575"/>
      <c r="Z62" s="536"/>
      <c r="AA62" s="363"/>
      <c r="AB62" s="201"/>
      <c r="AC62" s="361"/>
      <c r="AD62" s="363"/>
      <c r="AE62" s="167"/>
      <c r="AF62" s="384">
        <f t="shared" si="1"/>
        <v>0</v>
      </c>
      <c r="AG62" s="379" t="e">
        <f t="shared" si="2"/>
        <v>#N/A</v>
      </c>
      <c r="AH62" s="382" t="e">
        <f>IF(AG62&lt;=1,"Remota",VLOOKUP(AG62,[14]Listas!$C$6:$D$10,2,0))</f>
        <v>#N/A</v>
      </c>
      <c r="AI62" s="379" t="e">
        <f t="shared" si="5"/>
        <v>#N/A</v>
      </c>
      <c r="AJ62" s="382" t="e">
        <f>IF(AI62&lt;=1,"Insignificante",HLOOKUP(AI62,[14]Listas!$F$3:$J$4,2,0))</f>
        <v>#N/A</v>
      </c>
      <c r="AK62" s="383" t="e">
        <f t="shared" si="3"/>
        <v>#N/A</v>
      </c>
      <c r="AL62" s="381" t="e">
        <f>INDEX([14]Listas!$F$6:$J$10,MATCH(AH62,[14]Listas!$D$6:$D$10,0),MATCH(AJ62,[14]Listas!$F$4:$J$4,0))</f>
        <v>#N/A</v>
      </c>
    </row>
    <row r="63" spans="1:38" s="171" customFormat="1" ht="78" hidden="1" customHeight="1" x14ac:dyDescent="0.2">
      <c r="A63" s="361"/>
      <c r="B63" s="362"/>
      <c r="C63" s="535"/>
      <c r="D63" s="575"/>
      <c r="E63" s="536"/>
      <c r="F63" s="363"/>
      <c r="G63" s="535"/>
      <c r="H63" s="575"/>
      <c r="I63" s="536"/>
      <c r="J63" s="550"/>
      <c r="K63" s="550"/>
      <c r="L63" s="550"/>
      <c r="M63" s="361"/>
      <c r="N63" s="361"/>
      <c r="O63" s="361"/>
      <c r="P63" s="361"/>
      <c r="Q63" s="362"/>
      <c r="R63" s="362"/>
      <c r="S63" s="167"/>
      <c r="T63" s="384" t="e">
        <f>VLOOKUP(Q63,[14]Listas!$D$6:$E$10,2,0)</f>
        <v>#N/A</v>
      </c>
      <c r="U63" s="384" t="e">
        <f>HLOOKUP(R63,[14]Listas!$F$4:$J$5,2,0)</f>
        <v>#N/A</v>
      </c>
      <c r="V63" s="381" t="e">
        <f>INDEX([14]Listas!$F$6:$J$10,MATCH(Q63,[14]Listas!$D$6:$D$10,0),MATCH(R63,[14]Listas!$F$4:$J$4,0))</f>
        <v>#N/A</v>
      </c>
      <c r="W63" s="167"/>
      <c r="X63" s="535"/>
      <c r="Y63" s="575"/>
      <c r="Z63" s="536"/>
      <c r="AA63" s="363"/>
      <c r="AB63" s="201"/>
      <c r="AC63" s="361"/>
      <c r="AD63" s="363"/>
      <c r="AE63" s="167"/>
      <c r="AF63" s="384">
        <f t="shared" si="1"/>
        <v>0</v>
      </c>
      <c r="AG63" s="379" t="e">
        <f t="shared" si="2"/>
        <v>#N/A</v>
      </c>
      <c r="AH63" s="382" t="e">
        <f>IF(AG63&lt;=1,"Remota",VLOOKUP(AG63,[14]Listas!$C$6:$D$10,2,0))</f>
        <v>#N/A</v>
      </c>
      <c r="AI63" s="379" t="e">
        <f t="shared" si="5"/>
        <v>#N/A</v>
      </c>
      <c r="AJ63" s="382" t="e">
        <f>IF(AI63&lt;=1,"Insignificante",HLOOKUP(AI63,[14]Listas!$F$3:$J$4,2,0))</f>
        <v>#N/A</v>
      </c>
      <c r="AK63" s="383" t="e">
        <f t="shared" si="3"/>
        <v>#N/A</v>
      </c>
      <c r="AL63" s="381" t="e">
        <f>INDEX([14]Listas!$F$6:$J$10,MATCH(AH63,[14]Listas!$D$6:$D$10,0),MATCH(AJ63,[14]Listas!$F$4:$J$4,0))</f>
        <v>#N/A</v>
      </c>
    </row>
    <row r="64" spans="1:38" s="171" customFormat="1" ht="78" hidden="1" customHeight="1" x14ac:dyDescent="0.2">
      <c r="A64" s="361"/>
      <c r="B64" s="362"/>
      <c r="C64" s="535"/>
      <c r="D64" s="575"/>
      <c r="E64" s="536"/>
      <c r="F64" s="363"/>
      <c r="G64" s="535"/>
      <c r="H64" s="575"/>
      <c r="I64" s="536"/>
      <c r="J64" s="550"/>
      <c r="K64" s="550"/>
      <c r="L64" s="550"/>
      <c r="M64" s="361"/>
      <c r="N64" s="361"/>
      <c r="O64" s="361"/>
      <c r="P64" s="361"/>
      <c r="Q64" s="362"/>
      <c r="R64" s="362"/>
      <c r="S64" s="167"/>
      <c r="T64" s="384" t="e">
        <f>VLOOKUP(Q64,[14]Listas!$D$6:$E$10,2,0)</f>
        <v>#N/A</v>
      </c>
      <c r="U64" s="384" t="e">
        <f>HLOOKUP(R64,[14]Listas!$F$4:$J$5,2,0)</f>
        <v>#N/A</v>
      </c>
      <c r="V64" s="381" t="e">
        <f>INDEX([14]Listas!$F$6:$J$10,MATCH(Q64,[14]Listas!$D$6:$D$10,0),MATCH(R64,[14]Listas!$F$4:$J$4,0))</f>
        <v>#N/A</v>
      </c>
      <c r="W64" s="167"/>
      <c r="X64" s="535"/>
      <c r="Y64" s="575"/>
      <c r="Z64" s="536"/>
      <c r="AA64" s="363"/>
      <c r="AB64" s="201"/>
      <c r="AC64" s="361"/>
      <c r="AD64" s="363"/>
      <c r="AE64" s="167"/>
      <c r="AF64" s="384">
        <f t="shared" si="1"/>
        <v>0</v>
      </c>
      <c r="AG64" s="379" t="e">
        <f t="shared" si="2"/>
        <v>#N/A</v>
      </c>
      <c r="AH64" s="382" t="e">
        <f>IF(AG64&lt;=1,"Remota",VLOOKUP(AG64,[14]Listas!$C$6:$D$10,2,0))</f>
        <v>#N/A</v>
      </c>
      <c r="AI64" s="379" t="e">
        <f t="shared" si="5"/>
        <v>#N/A</v>
      </c>
      <c r="AJ64" s="382" t="e">
        <f>IF(AI64&lt;=1,"Insignificante",HLOOKUP(AI64,[14]Listas!$F$3:$J$4,2,0))</f>
        <v>#N/A</v>
      </c>
      <c r="AK64" s="383" t="e">
        <f t="shared" si="3"/>
        <v>#N/A</v>
      </c>
      <c r="AL64" s="381" t="e">
        <f>INDEX([14]Listas!$F$6:$J$10,MATCH(AH64,[14]Listas!$D$6:$D$10,0),MATCH(AJ64,[14]Listas!$F$4:$J$4,0))</f>
        <v>#N/A</v>
      </c>
    </row>
    <row r="65" spans="1:38" s="171" customFormat="1" ht="78" hidden="1" customHeight="1" x14ac:dyDescent="0.2">
      <c r="A65" s="361"/>
      <c r="B65" s="362"/>
      <c r="C65" s="535"/>
      <c r="D65" s="575"/>
      <c r="E65" s="536"/>
      <c r="F65" s="363"/>
      <c r="G65" s="535"/>
      <c r="H65" s="575"/>
      <c r="I65" s="536"/>
      <c r="J65" s="550"/>
      <c r="K65" s="550"/>
      <c r="L65" s="550"/>
      <c r="M65" s="361"/>
      <c r="N65" s="361"/>
      <c r="O65" s="361"/>
      <c r="P65" s="361"/>
      <c r="Q65" s="362"/>
      <c r="R65" s="362"/>
      <c r="S65" s="167"/>
      <c r="T65" s="384" t="e">
        <f>VLOOKUP(Q65,[14]Listas!$D$6:$E$10,2,0)</f>
        <v>#N/A</v>
      </c>
      <c r="U65" s="384" t="e">
        <f>HLOOKUP(R65,[14]Listas!$F$4:$J$5,2,0)</f>
        <v>#N/A</v>
      </c>
      <c r="V65" s="381" t="e">
        <f>INDEX([14]Listas!$F$6:$J$10,MATCH(Q65,[14]Listas!$D$6:$D$10,0),MATCH(R65,[14]Listas!$F$4:$J$4,0))</f>
        <v>#N/A</v>
      </c>
      <c r="W65" s="167"/>
      <c r="X65" s="535"/>
      <c r="Y65" s="575"/>
      <c r="Z65" s="536"/>
      <c r="AA65" s="363"/>
      <c r="AB65" s="201"/>
      <c r="AC65" s="361"/>
      <c r="AD65" s="363"/>
      <c r="AE65" s="167"/>
      <c r="AF65" s="384">
        <f t="shared" si="1"/>
        <v>0</v>
      </c>
      <c r="AG65" s="379" t="e">
        <f t="shared" si="2"/>
        <v>#N/A</v>
      </c>
      <c r="AH65" s="382" t="e">
        <f>IF(AG65&lt;=1,"Remota",VLOOKUP(AG65,[14]Listas!$C$6:$D$10,2,0))</f>
        <v>#N/A</v>
      </c>
      <c r="AI65" s="379" t="e">
        <f t="shared" si="5"/>
        <v>#N/A</v>
      </c>
      <c r="AJ65" s="382" t="e">
        <f>IF(AI65&lt;=1,"Insignificante",HLOOKUP(AI65,[14]Listas!$F$3:$J$4,2,0))</f>
        <v>#N/A</v>
      </c>
      <c r="AK65" s="383" t="e">
        <f t="shared" si="3"/>
        <v>#N/A</v>
      </c>
      <c r="AL65" s="381" t="e">
        <f>INDEX([14]Listas!$F$6:$J$10,MATCH(AH65,[14]Listas!$D$6:$D$10,0),MATCH(AJ65,[14]Listas!$F$4:$J$4,0))</f>
        <v>#N/A</v>
      </c>
    </row>
    <row r="66" spans="1:38" s="171" customFormat="1" ht="78" hidden="1" customHeight="1" x14ac:dyDescent="0.2">
      <c r="A66" s="361"/>
      <c r="B66" s="362"/>
      <c r="C66" s="535"/>
      <c r="D66" s="575"/>
      <c r="E66" s="536"/>
      <c r="F66" s="363"/>
      <c r="G66" s="535"/>
      <c r="H66" s="575"/>
      <c r="I66" s="536"/>
      <c r="J66" s="550"/>
      <c r="K66" s="550"/>
      <c r="L66" s="550"/>
      <c r="M66" s="361"/>
      <c r="N66" s="361"/>
      <c r="O66" s="361"/>
      <c r="P66" s="361"/>
      <c r="Q66" s="362"/>
      <c r="R66" s="362"/>
      <c r="S66" s="167"/>
      <c r="T66" s="384" t="e">
        <f>VLOOKUP(Q66,[14]Listas!$D$6:$E$10,2,0)</f>
        <v>#N/A</v>
      </c>
      <c r="U66" s="384" t="e">
        <f>HLOOKUP(R66,[14]Listas!$F$4:$J$5,2,0)</f>
        <v>#N/A</v>
      </c>
      <c r="V66" s="381" t="e">
        <f>INDEX([14]Listas!$F$6:$J$10,MATCH(Q66,[14]Listas!$D$6:$D$10,0),MATCH(R66,[14]Listas!$F$4:$J$4,0))</f>
        <v>#N/A</v>
      </c>
      <c r="W66" s="167"/>
      <c r="X66" s="535"/>
      <c r="Y66" s="575"/>
      <c r="Z66" s="536"/>
      <c r="AA66" s="363"/>
      <c r="AB66" s="201"/>
      <c r="AC66" s="361"/>
      <c r="AD66" s="363"/>
      <c r="AE66" s="167"/>
      <c r="AF66" s="384">
        <f t="shared" si="1"/>
        <v>0</v>
      </c>
      <c r="AG66" s="379" t="e">
        <f t="shared" si="2"/>
        <v>#N/A</v>
      </c>
      <c r="AH66" s="382" t="e">
        <f>IF(AG66&lt;=1,"Remota",VLOOKUP(AG66,[14]Listas!$C$6:$D$10,2,0))</f>
        <v>#N/A</v>
      </c>
      <c r="AI66" s="379" t="e">
        <f t="shared" si="5"/>
        <v>#N/A</v>
      </c>
      <c r="AJ66" s="382" t="e">
        <f>IF(AI66&lt;=1,"Insignificante",HLOOKUP(AI66,[14]Listas!$F$3:$J$4,2,0))</f>
        <v>#N/A</v>
      </c>
      <c r="AK66" s="383" t="e">
        <f t="shared" si="3"/>
        <v>#N/A</v>
      </c>
      <c r="AL66" s="381" t="e">
        <f>INDEX([14]Listas!$F$6:$J$10,MATCH(AH66,[14]Listas!$D$6:$D$10,0),MATCH(AJ66,[14]Listas!$F$4:$J$4,0))</f>
        <v>#N/A</v>
      </c>
    </row>
    <row r="67" spans="1:38" s="171" customFormat="1" ht="78" hidden="1" customHeight="1" x14ac:dyDescent="0.2">
      <c r="A67" s="361"/>
      <c r="B67" s="362"/>
      <c r="C67" s="535"/>
      <c r="D67" s="575"/>
      <c r="E67" s="536"/>
      <c r="F67" s="363"/>
      <c r="G67" s="535"/>
      <c r="H67" s="575"/>
      <c r="I67" s="536"/>
      <c r="J67" s="550"/>
      <c r="K67" s="550"/>
      <c r="L67" s="550"/>
      <c r="M67" s="361"/>
      <c r="N67" s="361"/>
      <c r="O67" s="361"/>
      <c r="P67" s="361"/>
      <c r="Q67" s="362"/>
      <c r="R67" s="362"/>
      <c r="S67" s="167"/>
      <c r="T67" s="384" t="e">
        <f>VLOOKUP(Q67,[14]Listas!$D$6:$E$10,2,0)</f>
        <v>#N/A</v>
      </c>
      <c r="U67" s="384" t="e">
        <f>HLOOKUP(R67,[14]Listas!$F$4:$J$5,2,0)</f>
        <v>#N/A</v>
      </c>
      <c r="V67" s="381" t="e">
        <f>INDEX([14]Listas!$F$6:$J$10,MATCH(Q67,[14]Listas!$D$6:$D$10,0),MATCH(R67,[14]Listas!$F$4:$J$4,0))</f>
        <v>#N/A</v>
      </c>
      <c r="W67" s="167"/>
      <c r="X67" s="535"/>
      <c r="Y67" s="575"/>
      <c r="Z67" s="536"/>
      <c r="AA67" s="363"/>
      <c r="AB67" s="201"/>
      <c r="AC67" s="361"/>
      <c r="AD67" s="363"/>
      <c r="AE67" s="167"/>
      <c r="AF67" s="384">
        <f t="shared" si="1"/>
        <v>0</v>
      </c>
      <c r="AG67" s="379" t="e">
        <f t="shared" si="2"/>
        <v>#N/A</v>
      </c>
      <c r="AH67" s="382" t="e">
        <f>IF(AG67&lt;=1,"Remota",VLOOKUP(AG67,[14]Listas!$C$6:$D$10,2,0))</f>
        <v>#N/A</v>
      </c>
      <c r="AI67" s="379" t="e">
        <f t="shared" si="5"/>
        <v>#N/A</v>
      </c>
      <c r="AJ67" s="382" t="e">
        <f>IF(AI67&lt;=1,"Insignificante",HLOOKUP(AI67,[14]Listas!$F$3:$J$4,2,0))</f>
        <v>#N/A</v>
      </c>
      <c r="AK67" s="383" t="e">
        <f t="shared" si="3"/>
        <v>#N/A</v>
      </c>
      <c r="AL67" s="381" t="e">
        <f>INDEX([14]Listas!$F$6:$J$10,MATCH(AH67,[14]Listas!$D$6:$D$10,0),MATCH(AJ67,[14]Listas!$F$4:$J$4,0))</f>
        <v>#N/A</v>
      </c>
    </row>
    <row r="68" spans="1:38" s="171" customFormat="1" ht="78" hidden="1" customHeight="1" x14ac:dyDescent="0.2">
      <c r="A68" s="361"/>
      <c r="B68" s="362"/>
      <c r="C68" s="535"/>
      <c r="D68" s="575"/>
      <c r="E68" s="536"/>
      <c r="F68" s="363"/>
      <c r="G68" s="535"/>
      <c r="H68" s="575"/>
      <c r="I68" s="536"/>
      <c r="J68" s="550"/>
      <c r="K68" s="550"/>
      <c r="L68" s="550"/>
      <c r="M68" s="361"/>
      <c r="N68" s="361"/>
      <c r="O68" s="361"/>
      <c r="P68" s="361"/>
      <c r="Q68" s="362"/>
      <c r="R68" s="362"/>
      <c r="S68" s="167"/>
      <c r="T68" s="384" t="e">
        <f>VLOOKUP(Q68,[14]Listas!$D$6:$E$10,2,0)</f>
        <v>#N/A</v>
      </c>
      <c r="U68" s="384" t="e">
        <f>HLOOKUP(R68,[14]Listas!$F$4:$J$5,2,0)</f>
        <v>#N/A</v>
      </c>
      <c r="V68" s="381" t="e">
        <f>INDEX([14]Listas!$F$6:$J$10,MATCH(Q68,[14]Listas!$D$6:$D$10,0),MATCH(R68,[14]Listas!$F$4:$J$4,0))</f>
        <v>#N/A</v>
      </c>
      <c r="W68" s="167"/>
      <c r="X68" s="535"/>
      <c r="Y68" s="575"/>
      <c r="Z68" s="536"/>
      <c r="AA68" s="363"/>
      <c r="AB68" s="201"/>
      <c r="AC68" s="361"/>
      <c r="AD68" s="363"/>
      <c r="AE68" s="167"/>
      <c r="AF68" s="384">
        <f t="shared" si="1"/>
        <v>0</v>
      </c>
      <c r="AG68" s="379" t="e">
        <f t="shared" si="2"/>
        <v>#N/A</v>
      </c>
      <c r="AH68" s="382" t="e">
        <f>IF(AG68&lt;=1,"Remota",VLOOKUP(AG68,[14]Listas!$C$6:$D$10,2,0))</f>
        <v>#N/A</v>
      </c>
      <c r="AI68" s="379" t="e">
        <f t="shared" si="5"/>
        <v>#N/A</v>
      </c>
      <c r="AJ68" s="382" t="e">
        <f>IF(AI68&lt;=1,"Insignificante",HLOOKUP(AI68,[14]Listas!$F$3:$J$4,2,0))</f>
        <v>#N/A</v>
      </c>
      <c r="AK68" s="383" t="e">
        <f t="shared" si="3"/>
        <v>#N/A</v>
      </c>
      <c r="AL68" s="381" t="e">
        <f>INDEX([14]Listas!$F$6:$J$10,MATCH(AH68,[14]Listas!$D$6:$D$10,0),MATCH(AJ68,[14]Listas!$F$4:$J$4,0))</f>
        <v>#N/A</v>
      </c>
    </row>
    <row r="69" spans="1:38" s="171" customFormat="1" ht="78" hidden="1" customHeight="1" x14ac:dyDescent="0.2">
      <c r="A69" s="361"/>
      <c r="B69" s="362"/>
      <c r="C69" s="535"/>
      <c r="D69" s="575"/>
      <c r="E69" s="536"/>
      <c r="F69" s="363"/>
      <c r="G69" s="535"/>
      <c r="H69" s="575"/>
      <c r="I69" s="536"/>
      <c r="J69" s="550"/>
      <c r="K69" s="550"/>
      <c r="L69" s="550"/>
      <c r="M69" s="361"/>
      <c r="N69" s="361"/>
      <c r="O69" s="361"/>
      <c r="P69" s="361"/>
      <c r="Q69" s="362"/>
      <c r="R69" s="362"/>
      <c r="S69" s="167"/>
      <c r="T69" s="384" t="e">
        <f>VLOOKUP(Q69,[14]Listas!$D$6:$E$10,2,0)</f>
        <v>#N/A</v>
      </c>
      <c r="U69" s="384" t="e">
        <f>HLOOKUP(R69,[14]Listas!$F$4:$J$5,2,0)</f>
        <v>#N/A</v>
      </c>
      <c r="V69" s="381" t="e">
        <f>INDEX([14]Listas!$F$6:$J$10,MATCH(Q69,[14]Listas!$D$6:$D$10,0),MATCH(R69,[14]Listas!$F$4:$J$4,0))</f>
        <v>#N/A</v>
      </c>
      <c r="W69" s="167"/>
      <c r="X69" s="535"/>
      <c r="Y69" s="575"/>
      <c r="Z69" s="536"/>
      <c r="AA69" s="363"/>
      <c r="AB69" s="201"/>
      <c r="AC69" s="361"/>
      <c r="AD69" s="363"/>
      <c r="AE69" s="167"/>
      <c r="AF69" s="384">
        <f t="shared" ref="AF69:AF83" si="6">IF(AC69&lt;=33,0,IF(AC69&gt;81,2,1))</f>
        <v>0</v>
      </c>
      <c r="AG69" s="379" t="e">
        <f t="shared" ref="AG69:AG83" si="7">IF(OR(AD69="Probabilidad",AD69="Ambos"),T69-AF69,T69)</f>
        <v>#N/A</v>
      </c>
      <c r="AH69" s="382" t="e">
        <f>IF(AG69&lt;=1,"Remota",VLOOKUP(AG69,[14]Listas!$C$6:$D$10,2,0))</f>
        <v>#N/A</v>
      </c>
      <c r="AI69" s="379" t="e">
        <f t="shared" ref="AI69:AI83" si="8">IF(OR(AD69="Impacto",AD69="Ambos"),U69-AF69,U69)</f>
        <v>#N/A</v>
      </c>
      <c r="AJ69" s="382" t="e">
        <f>IF(AI69&lt;=1,"Insignificante",HLOOKUP(AI69,[14]Listas!$F$3:$J$4,2,0))</f>
        <v>#N/A</v>
      </c>
      <c r="AK69" s="383" t="e">
        <f t="shared" si="3"/>
        <v>#N/A</v>
      </c>
      <c r="AL69" s="381" t="e">
        <f>INDEX([14]Listas!$F$6:$J$10,MATCH(AH69,[14]Listas!$D$6:$D$10,0),MATCH(AJ69,[14]Listas!$F$4:$J$4,0))</f>
        <v>#N/A</v>
      </c>
    </row>
    <row r="70" spans="1:38" s="171" customFormat="1" ht="78" hidden="1" customHeight="1" x14ac:dyDescent="0.2">
      <c r="A70" s="361"/>
      <c r="B70" s="362"/>
      <c r="C70" s="535"/>
      <c r="D70" s="575"/>
      <c r="E70" s="536"/>
      <c r="F70" s="363"/>
      <c r="G70" s="535"/>
      <c r="H70" s="575"/>
      <c r="I70" s="536"/>
      <c r="J70" s="550"/>
      <c r="K70" s="550"/>
      <c r="L70" s="550"/>
      <c r="M70" s="361"/>
      <c r="N70" s="361"/>
      <c r="O70" s="361"/>
      <c r="P70" s="361"/>
      <c r="Q70" s="362"/>
      <c r="R70" s="362"/>
      <c r="S70" s="167"/>
      <c r="T70" s="384" t="e">
        <f>VLOOKUP(Q70,[14]Listas!$D$6:$E$10,2,0)</f>
        <v>#N/A</v>
      </c>
      <c r="U70" s="384" t="e">
        <f>HLOOKUP(R70,[14]Listas!$F$4:$J$5,2,0)</f>
        <v>#N/A</v>
      </c>
      <c r="V70" s="381" t="e">
        <f>INDEX([14]Listas!$F$6:$J$10,MATCH(Q70,[14]Listas!$D$6:$D$10,0),MATCH(R70,[14]Listas!$F$4:$J$4,0))</f>
        <v>#N/A</v>
      </c>
      <c r="W70" s="167"/>
      <c r="X70" s="535"/>
      <c r="Y70" s="575"/>
      <c r="Z70" s="536"/>
      <c r="AA70" s="363"/>
      <c r="AB70" s="201"/>
      <c r="AC70" s="361"/>
      <c r="AD70" s="363"/>
      <c r="AE70" s="167"/>
      <c r="AF70" s="384">
        <f t="shared" si="6"/>
        <v>0</v>
      </c>
      <c r="AG70" s="379" t="e">
        <f t="shared" si="7"/>
        <v>#N/A</v>
      </c>
      <c r="AH70" s="382" t="e">
        <f>IF(AG70&lt;=1,"Remota",VLOOKUP(AG70,[14]Listas!$C$6:$D$10,2,0))</f>
        <v>#N/A</v>
      </c>
      <c r="AI70" s="379" t="e">
        <f t="shared" si="8"/>
        <v>#N/A</v>
      </c>
      <c r="AJ70" s="382" t="e">
        <f>IF(AI70&lt;=1,"Insignificante",HLOOKUP(AI70,[14]Listas!$F$3:$J$4,2,0))</f>
        <v>#N/A</v>
      </c>
      <c r="AK70" s="383" t="e">
        <f t="shared" si="3"/>
        <v>#N/A</v>
      </c>
      <c r="AL70" s="381" t="e">
        <f>INDEX([14]Listas!$F$6:$J$10,MATCH(AH70,[14]Listas!$D$6:$D$10,0),MATCH(AJ70,[14]Listas!$F$4:$J$4,0))</f>
        <v>#N/A</v>
      </c>
    </row>
    <row r="71" spans="1:38" s="171" customFormat="1" ht="78" hidden="1" customHeight="1" x14ac:dyDescent="0.2">
      <c r="A71" s="361"/>
      <c r="B71" s="362"/>
      <c r="C71" s="535"/>
      <c r="D71" s="575"/>
      <c r="E71" s="536"/>
      <c r="F71" s="363"/>
      <c r="G71" s="535"/>
      <c r="H71" s="575"/>
      <c r="I71" s="536"/>
      <c r="J71" s="550"/>
      <c r="K71" s="550"/>
      <c r="L71" s="550"/>
      <c r="M71" s="361"/>
      <c r="N71" s="361"/>
      <c r="O71" s="361"/>
      <c r="P71" s="361"/>
      <c r="Q71" s="362"/>
      <c r="R71" s="362"/>
      <c r="S71" s="167"/>
      <c r="T71" s="384" t="e">
        <f>VLOOKUP(Q71,[14]Listas!$D$6:$E$10,2,0)</f>
        <v>#N/A</v>
      </c>
      <c r="U71" s="384" t="e">
        <f>HLOOKUP(R71,[14]Listas!$F$4:$J$5,2,0)</f>
        <v>#N/A</v>
      </c>
      <c r="V71" s="381" t="e">
        <f>INDEX([14]Listas!$F$6:$J$10,MATCH(Q71,[14]Listas!$D$6:$D$10,0),MATCH(R71,[14]Listas!$F$4:$J$4,0))</f>
        <v>#N/A</v>
      </c>
      <c r="W71" s="167"/>
      <c r="X71" s="535"/>
      <c r="Y71" s="575"/>
      <c r="Z71" s="536"/>
      <c r="AA71" s="363"/>
      <c r="AB71" s="201"/>
      <c r="AC71" s="361"/>
      <c r="AD71" s="363"/>
      <c r="AE71" s="167"/>
      <c r="AF71" s="384">
        <f t="shared" si="6"/>
        <v>0</v>
      </c>
      <c r="AG71" s="379" t="e">
        <f t="shared" si="7"/>
        <v>#N/A</v>
      </c>
      <c r="AH71" s="382" t="e">
        <f>IF(AG71&lt;=1,"Remota",VLOOKUP(AG71,[14]Listas!$C$6:$D$10,2,0))</f>
        <v>#N/A</v>
      </c>
      <c r="AI71" s="379" t="e">
        <f t="shared" si="8"/>
        <v>#N/A</v>
      </c>
      <c r="AJ71" s="382" t="e">
        <f>IF(AI71&lt;=1,"Insignificante",HLOOKUP(AI71,[14]Listas!$F$3:$J$4,2,0))</f>
        <v>#N/A</v>
      </c>
      <c r="AK71" s="383" t="e">
        <f t="shared" si="3"/>
        <v>#N/A</v>
      </c>
      <c r="AL71" s="381" t="e">
        <f>INDEX([14]Listas!$F$6:$J$10,MATCH(AH71,[14]Listas!$D$6:$D$10,0),MATCH(AJ71,[14]Listas!$F$4:$J$4,0))</f>
        <v>#N/A</v>
      </c>
    </row>
    <row r="72" spans="1:38" s="171" customFormat="1" ht="78" hidden="1" customHeight="1" x14ac:dyDescent="0.2">
      <c r="A72" s="361"/>
      <c r="B72" s="362"/>
      <c r="C72" s="535"/>
      <c r="D72" s="575"/>
      <c r="E72" s="536"/>
      <c r="F72" s="363"/>
      <c r="G72" s="535"/>
      <c r="H72" s="575"/>
      <c r="I72" s="536"/>
      <c r="J72" s="550"/>
      <c r="K72" s="550"/>
      <c r="L72" s="550"/>
      <c r="M72" s="361"/>
      <c r="N72" s="361"/>
      <c r="O72" s="361"/>
      <c r="P72" s="361"/>
      <c r="Q72" s="362"/>
      <c r="R72" s="362"/>
      <c r="S72" s="167"/>
      <c r="T72" s="384" t="e">
        <f>VLOOKUP(Q72,[14]Listas!$D$6:$E$10,2,0)</f>
        <v>#N/A</v>
      </c>
      <c r="U72" s="384" t="e">
        <f>HLOOKUP(R72,[14]Listas!$F$4:$J$5,2,0)</f>
        <v>#N/A</v>
      </c>
      <c r="V72" s="381" t="e">
        <f>INDEX([14]Listas!$F$6:$J$10,MATCH(Q72,[14]Listas!$D$6:$D$10,0),MATCH(R72,[14]Listas!$F$4:$J$4,0))</f>
        <v>#N/A</v>
      </c>
      <c r="W72" s="167"/>
      <c r="X72" s="535"/>
      <c r="Y72" s="575"/>
      <c r="Z72" s="536"/>
      <c r="AA72" s="363"/>
      <c r="AB72" s="201"/>
      <c r="AC72" s="361"/>
      <c r="AD72" s="363"/>
      <c r="AE72" s="167"/>
      <c r="AF72" s="384">
        <f t="shared" si="6"/>
        <v>0</v>
      </c>
      <c r="AG72" s="379" t="e">
        <f t="shared" si="7"/>
        <v>#N/A</v>
      </c>
      <c r="AH72" s="382" t="e">
        <f>IF(AG72&lt;=1,"Remota",VLOOKUP(AG72,[14]Listas!$C$6:$D$10,2,0))</f>
        <v>#N/A</v>
      </c>
      <c r="AI72" s="379" t="e">
        <f t="shared" si="8"/>
        <v>#N/A</v>
      </c>
      <c r="AJ72" s="382" t="e">
        <f>IF(AI72&lt;=1,"Insignificante",HLOOKUP(AI72,[14]Listas!$F$3:$J$4,2,0))</f>
        <v>#N/A</v>
      </c>
      <c r="AK72" s="383" t="e">
        <f t="shared" si="3"/>
        <v>#N/A</v>
      </c>
      <c r="AL72" s="381" t="e">
        <f>INDEX([14]Listas!$F$6:$J$10,MATCH(AH72,[14]Listas!$D$6:$D$10,0),MATCH(AJ72,[14]Listas!$F$4:$J$4,0))</f>
        <v>#N/A</v>
      </c>
    </row>
    <row r="73" spans="1:38" s="171" customFormat="1" ht="78" hidden="1" customHeight="1" x14ac:dyDescent="0.2">
      <c r="A73" s="361"/>
      <c r="B73" s="362"/>
      <c r="C73" s="535"/>
      <c r="D73" s="575"/>
      <c r="E73" s="536"/>
      <c r="F73" s="363"/>
      <c r="G73" s="535"/>
      <c r="H73" s="575"/>
      <c r="I73" s="536"/>
      <c r="J73" s="550"/>
      <c r="K73" s="550"/>
      <c r="L73" s="550"/>
      <c r="M73" s="361"/>
      <c r="N73" s="361"/>
      <c r="O73" s="361"/>
      <c r="P73" s="361"/>
      <c r="Q73" s="362"/>
      <c r="R73" s="362"/>
      <c r="S73" s="167"/>
      <c r="T73" s="384" t="e">
        <f>VLOOKUP(Q73,[14]Listas!$D$6:$E$10,2,0)</f>
        <v>#N/A</v>
      </c>
      <c r="U73" s="384" t="e">
        <f>HLOOKUP(R73,[14]Listas!$F$4:$J$5,2,0)</f>
        <v>#N/A</v>
      </c>
      <c r="V73" s="381" t="e">
        <f>INDEX([14]Listas!$F$6:$J$10,MATCH(Q73,[14]Listas!$D$6:$D$10,0),MATCH(R73,[14]Listas!$F$4:$J$4,0))</f>
        <v>#N/A</v>
      </c>
      <c r="W73" s="167"/>
      <c r="X73" s="535"/>
      <c r="Y73" s="575"/>
      <c r="Z73" s="536"/>
      <c r="AA73" s="363"/>
      <c r="AB73" s="201"/>
      <c r="AC73" s="361"/>
      <c r="AD73" s="363"/>
      <c r="AE73" s="167"/>
      <c r="AF73" s="384">
        <f t="shared" si="6"/>
        <v>0</v>
      </c>
      <c r="AG73" s="379" t="e">
        <f t="shared" si="7"/>
        <v>#N/A</v>
      </c>
      <c r="AH73" s="382" t="e">
        <f>IF(AG73&lt;=1,"Remota",VLOOKUP(AG73,[14]Listas!$C$6:$D$10,2,0))</f>
        <v>#N/A</v>
      </c>
      <c r="AI73" s="379" t="e">
        <f t="shared" si="8"/>
        <v>#N/A</v>
      </c>
      <c r="AJ73" s="382" t="e">
        <f>IF(AI73&lt;=1,"Insignificante",HLOOKUP(AI73,[14]Listas!$F$3:$J$4,2,0))</f>
        <v>#N/A</v>
      </c>
      <c r="AK73" s="383" t="e">
        <f t="shared" si="3"/>
        <v>#N/A</v>
      </c>
      <c r="AL73" s="381" t="e">
        <f>INDEX([14]Listas!$F$6:$J$10,MATCH(AH73,[14]Listas!$D$6:$D$10,0),MATCH(AJ73,[14]Listas!$F$4:$J$4,0))</f>
        <v>#N/A</v>
      </c>
    </row>
    <row r="74" spans="1:38" s="171" customFormat="1" ht="78" hidden="1" customHeight="1" x14ac:dyDescent="0.2">
      <c r="A74" s="361"/>
      <c r="B74" s="362"/>
      <c r="C74" s="535"/>
      <c r="D74" s="575"/>
      <c r="E74" s="536"/>
      <c r="F74" s="363"/>
      <c r="G74" s="535"/>
      <c r="H74" s="575"/>
      <c r="I74" s="536"/>
      <c r="J74" s="550"/>
      <c r="K74" s="550"/>
      <c r="L74" s="550"/>
      <c r="M74" s="361"/>
      <c r="N74" s="361"/>
      <c r="O74" s="361"/>
      <c r="P74" s="361"/>
      <c r="Q74" s="362"/>
      <c r="R74" s="362"/>
      <c r="S74" s="167"/>
      <c r="T74" s="384" t="e">
        <f>VLOOKUP(Q74,[14]Listas!$D$6:$E$10,2,0)</f>
        <v>#N/A</v>
      </c>
      <c r="U74" s="384" t="e">
        <f>HLOOKUP(R74,[14]Listas!$F$4:$J$5,2,0)</f>
        <v>#N/A</v>
      </c>
      <c r="V74" s="381" t="e">
        <f>INDEX([14]Listas!$F$6:$J$10,MATCH(Q74,[14]Listas!$D$6:$D$10,0),MATCH(R74,[14]Listas!$F$4:$J$4,0))</f>
        <v>#N/A</v>
      </c>
      <c r="W74" s="167"/>
      <c r="X74" s="535"/>
      <c r="Y74" s="575"/>
      <c r="Z74" s="536"/>
      <c r="AA74" s="363"/>
      <c r="AB74" s="201"/>
      <c r="AC74" s="361"/>
      <c r="AD74" s="363"/>
      <c r="AE74" s="167"/>
      <c r="AF74" s="384">
        <f t="shared" si="6"/>
        <v>0</v>
      </c>
      <c r="AG74" s="379" t="e">
        <f t="shared" si="7"/>
        <v>#N/A</v>
      </c>
      <c r="AH74" s="382" t="e">
        <f>IF(AG74&lt;=1,"Remota",VLOOKUP(AG74,[14]Listas!$C$6:$D$10,2,0))</f>
        <v>#N/A</v>
      </c>
      <c r="AI74" s="379" t="e">
        <f t="shared" si="8"/>
        <v>#N/A</v>
      </c>
      <c r="AJ74" s="382" t="e">
        <f>IF(AI74&lt;=1,"Insignificante",HLOOKUP(AI74,[14]Listas!$F$3:$J$4,2,0))</f>
        <v>#N/A</v>
      </c>
      <c r="AK74" s="383" t="e">
        <f t="shared" si="3"/>
        <v>#N/A</v>
      </c>
      <c r="AL74" s="381" t="e">
        <f>INDEX([14]Listas!$F$6:$J$10,MATCH(AH74,[14]Listas!$D$6:$D$10,0),MATCH(AJ74,[14]Listas!$F$4:$J$4,0))</f>
        <v>#N/A</v>
      </c>
    </row>
    <row r="75" spans="1:38" s="171" customFormat="1" ht="78" hidden="1" customHeight="1" x14ac:dyDescent="0.2">
      <c r="A75" s="361"/>
      <c r="B75" s="362"/>
      <c r="C75" s="535"/>
      <c r="D75" s="575"/>
      <c r="E75" s="536"/>
      <c r="F75" s="363"/>
      <c r="G75" s="535"/>
      <c r="H75" s="575"/>
      <c r="I75" s="536"/>
      <c r="J75" s="550"/>
      <c r="K75" s="550"/>
      <c r="L75" s="550"/>
      <c r="M75" s="361"/>
      <c r="N75" s="361"/>
      <c r="O75" s="361"/>
      <c r="P75" s="361"/>
      <c r="Q75" s="362"/>
      <c r="R75" s="362"/>
      <c r="S75" s="167"/>
      <c r="T75" s="384" t="e">
        <f>VLOOKUP(Q75,[14]Listas!$D$6:$E$10,2,0)</f>
        <v>#N/A</v>
      </c>
      <c r="U75" s="384" t="e">
        <f>HLOOKUP(R75,[14]Listas!$F$4:$J$5,2,0)</f>
        <v>#N/A</v>
      </c>
      <c r="V75" s="381" t="e">
        <f>INDEX([14]Listas!$F$6:$J$10,MATCH(Q75,[14]Listas!$D$6:$D$10,0),MATCH(R75,[14]Listas!$F$4:$J$4,0))</f>
        <v>#N/A</v>
      </c>
      <c r="W75" s="167"/>
      <c r="X75" s="535"/>
      <c r="Y75" s="575"/>
      <c r="Z75" s="536"/>
      <c r="AA75" s="363"/>
      <c r="AB75" s="201"/>
      <c r="AC75" s="361"/>
      <c r="AD75" s="363"/>
      <c r="AE75" s="167"/>
      <c r="AF75" s="384">
        <f t="shared" si="6"/>
        <v>0</v>
      </c>
      <c r="AG75" s="379" t="e">
        <f t="shared" si="7"/>
        <v>#N/A</v>
      </c>
      <c r="AH75" s="382" t="e">
        <f>IF(AG75&lt;=1,"Remota",VLOOKUP(AG75,[14]Listas!$C$6:$D$10,2,0))</f>
        <v>#N/A</v>
      </c>
      <c r="AI75" s="379" t="e">
        <f t="shared" si="8"/>
        <v>#N/A</v>
      </c>
      <c r="AJ75" s="382" t="e">
        <f>IF(AI75&lt;=1,"Insignificante",HLOOKUP(AI75,[14]Listas!$F$3:$J$4,2,0))</f>
        <v>#N/A</v>
      </c>
      <c r="AK75" s="383" t="e">
        <f t="shared" si="3"/>
        <v>#N/A</v>
      </c>
      <c r="AL75" s="381" t="e">
        <f>INDEX([14]Listas!$F$6:$J$10,MATCH(AH75,[14]Listas!$D$6:$D$10,0),MATCH(AJ75,[14]Listas!$F$4:$J$4,0))</f>
        <v>#N/A</v>
      </c>
    </row>
    <row r="76" spans="1:38" s="171" customFormat="1" ht="78" hidden="1" customHeight="1" x14ac:dyDescent="0.2">
      <c r="A76" s="361"/>
      <c r="B76" s="362"/>
      <c r="C76" s="535"/>
      <c r="D76" s="575"/>
      <c r="E76" s="536"/>
      <c r="F76" s="363"/>
      <c r="G76" s="535"/>
      <c r="H76" s="575"/>
      <c r="I76" s="536"/>
      <c r="J76" s="550"/>
      <c r="K76" s="550"/>
      <c r="L76" s="550"/>
      <c r="M76" s="361"/>
      <c r="N76" s="361"/>
      <c r="O76" s="361"/>
      <c r="P76" s="361"/>
      <c r="Q76" s="362"/>
      <c r="R76" s="362"/>
      <c r="S76" s="167"/>
      <c r="T76" s="384" t="e">
        <f>VLOOKUP(Q76,[14]Listas!$D$6:$E$10,2,0)</f>
        <v>#N/A</v>
      </c>
      <c r="U76" s="384" t="e">
        <f>HLOOKUP(R76,[14]Listas!$F$4:$J$5,2,0)</f>
        <v>#N/A</v>
      </c>
      <c r="V76" s="381" t="e">
        <f>INDEX([14]Listas!$F$6:$J$10,MATCH(Q76,[14]Listas!$D$6:$D$10,0),MATCH(R76,[14]Listas!$F$4:$J$4,0))</f>
        <v>#N/A</v>
      </c>
      <c r="W76" s="167"/>
      <c r="X76" s="535"/>
      <c r="Y76" s="575"/>
      <c r="Z76" s="536"/>
      <c r="AA76" s="363"/>
      <c r="AB76" s="201"/>
      <c r="AC76" s="361"/>
      <c r="AD76" s="363"/>
      <c r="AE76" s="167"/>
      <c r="AF76" s="384">
        <f t="shared" si="6"/>
        <v>0</v>
      </c>
      <c r="AG76" s="379" t="e">
        <f t="shared" si="7"/>
        <v>#N/A</v>
      </c>
      <c r="AH76" s="382" t="e">
        <f>IF(AG76&lt;=1,"Remota",VLOOKUP(AG76,[14]Listas!$C$6:$D$10,2,0))</f>
        <v>#N/A</v>
      </c>
      <c r="AI76" s="379" t="e">
        <f t="shared" si="8"/>
        <v>#N/A</v>
      </c>
      <c r="AJ76" s="382" t="e">
        <f>IF(AI76&lt;=1,"Insignificante",HLOOKUP(AI76,[14]Listas!$F$3:$J$4,2,0))</f>
        <v>#N/A</v>
      </c>
      <c r="AK76" s="383" t="e">
        <f t="shared" si="3"/>
        <v>#N/A</v>
      </c>
      <c r="AL76" s="381" t="e">
        <f>INDEX([14]Listas!$F$6:$J$10,MATCH(AH76,[14]Listas!$D$6:$D$10,0),MATCH(AJ76,[14]Listas!$F$4:$J$4,0))</f>
        <v>#N/A</v>
      </c>
    </row>
    <row r="77" spans="1:38" s="171" customFormat="1" ht="78" hidden="1" customHeight="1" x14ac:dyDescent="0.2">
      <c r="A77" s="361"/>
      <c r="B77" s="362"/>
      <c r="C77" s="535"/>
      <c r="D77" s="575"/>
      <c r="E77" s="536"/>
      <c r="F77" s="363"/>
      <c r="G77" s="535"/>
      <c r="H77" s="575"/>
      <c r="I77" s="536"/>
      <c r="J77" s="550"/>
      <c r="K77" s="550"/>
      <c r="L77" s="550"/>
      <c r="M77" s="361"/>
      <c r="N77" s="361"/>
      <c r="O77" s="361"/>
      <c r="P77" s="361"/>
      <c r="Q77" s="362"/>
      <c r="R77" s="362"/>
      <c r="S77" s="167"/>
      <c r="T77" s="384" t="e">
        <f>VLOOKUP(Q77,[14]Listas!$D$6:$E$10,2,0)</f>
        <v>#N/A</v>
      </c>
      <c r="U77" s="384" t="e">
        <f>HLOOKUP(R77,[14]Listas!$F$4:$J$5,2,0)</f>
        <v>#N/A</v>
      </c>
      <c r="V77" s="381" t="e">
        <f>INDEX([14]Listas!$F$6:$J$10,MATCH(Q77,[14]Listas!$D$6:$D$10,0),MATCH(R77,[14]Listas!$F$4:$J$4,0))</f>
        <v>#N/A</v>
      </c>
      <c r="W77" s="167"/>
      <c r="X77" s="535"/>
      <c r="Y77" s="575"/>
      <c r="Z77" s="536"/>
      <c r="AA77" s="363"/>
      <c r="AB77" s="201"/>
      <c r="AC77" s="361"/>
      <c r="AD77" s="363"/>
      <c r="AE77" s="167"/>
      <c r="AF77" s="384">
        <f t="shared" si="6"/>
        <v>0</v>
      </c>
      <c r="AG77" s="379" t="e">
        <f t="shared" si="7"/>
        <v>#N/A</v>
      </c>
      <c r="AH77" s="382" t="e">
        <f>IF(AG77&lt;=1,"Remota",VLOOKUP(AG77,[14]Listas!$C$6:$D$10,2,0))</f>
        <v>#N/A</v>
      </c>
      <c r="AI77" s="379" t="e">
        <f t="shared" si="8"/>
        <v>#N/A</v>
      </c>
      <c r="AJ77" s="382" t="e">
        <f>IF(AI77&lt;=1,"Insignificante",HLOOKUP(AI77,[14]Listas!$F$3:$J$4,2,0))</f>
        <v>#N/A</v>
      </c>
      <c r="AK77" s="383" t="e">
        <f t="shared" si="3"/>
        <v>#N/A</v>
      </c>
      <c r="AL77" s="381" t="e">
        <f>INDEX([14]Listas!$F$6:$J$10,MATCH(AH77,[14]Listas!$D$6:$D$10,0),MATCH(AJ77,[14]Listas!$F$4:$J$4,0))</f>
        <v>#N/A</v>
      </c>
    </row>
    <row r="78" spans="1:38" s="171" customFormat="1" ht="78" hidden="1" customHeight="1" x14ac:dyDescent="0.2">
      <c r="A78" s="361"/>
      <c r="B78" s="362"/>
      <c r="C78" s="535"/>
      <c r="D78" s="575"/>
      <c r="E78" s="536"/>
      <c r="F78" s="363"/>
      <c r="G78" s="535"/>
      <c r="H78" s="575"/>
      <c r="I78" s="536"/>
      <c r="J78" s="550"/>
      <c r="K78" s="550"/>
      <c r="L78" s="550"/>
      <c r="M78" s="361"/>
      <c r="N78" s="361"/>
      <c r="O78" s="361"/>
      <c r="P78" s="361"/>
      <c r="Q78" s="362"/>
      <c r="R78" s="362"/>
      <c r="S78" s="167"/>
      <c r="T78" s="384" t="e">
        <f>VLOOKUP(Q78,[14]Listas!$D$6:$E$10,2,0)</f>
        <v>#N/A</v>
      </c>
      <c r="U78" s="384" t="e">
        <f>HLOOKUP(R78,[14]Listas!$F$4:$J$5,2,0)</f>
        <v>#N/A</v>
      </c>
      <c r="V78" s="381" t="e">
        <f>INDEX([14]Listas!$F$6:$J$10,MATCH(Q78,[14]Listas!$D$6:$D$10,0),MATCH(R78,[14]Listas!$F$4:$J$4,0))</f>
        <v>#N/A</v>
      </c>
      <c r="W78" s="167"/>
      <c r="X78" s="535"/>
      <c r="Y78" s="575"/>
      <c r="Z78" s="536"/>
      <c r="AA78" s="363"/>
      <c r="AB78" s="201"/>
      <c r="AC78" s="361"/>
      <c r="AD78" s="363"/>
      <c r="AE78" s="167"/>
      <c r="AF78" s="384">
        <f t="shared" si="6"/>
        <v>0</v>
      </c>
      <c r="AG78" s="379" t="e">
        <f t="shared" si="7"/>
        <v>#N/A</v>
      </c>
      <c r="AH78" s="382" t="e">
        <f>IF(AG78&lt;=1,"Remota",VLOOKUP(AG78,[14]Listas!$C$6:$D$10,2,0))</f>
        <v>#N/A</v>
      </c>
      <c r="AI78" s="379" t="e">
        <f t="shared" si="8"/>
        <v>#N/A</v>
      </c>
      <c r="AJ78" s="382" t="e">
        <f>IF(AI78&lt;=1,"Insignificante",HLOOKUP(AI78,[14]Listas!$F$3:$J$4,2,0))</f>
        <v>#N/A</v>
      </c>
      <c r="AK78" s="383" t="e">
        <f t="shared" si="3"/>
        <v>#N/A</v>
      </c>
      <c r="AL78" s="381" t="e">
        <f>INDEX([14]Listas!$F$6:$J$10,MATCH(AH78,[14]Listas!$D$6:$D$10,0),MATCH(AJ78,[14]Listas!$F$4:$J$4,0))</f>
        <v>#N/A</v>
      </c>
    </row>
    <row r="79" spans="1:38" s="171" customFormat="1" ht="78" hidden="1" customHeight="1" x14ac:dyDescent="0.2">
      <c r="A79" s="361"/>
      <c r="B79" s="362"/>
      <c r="C79" s="535"/>
      <c r="D79" s="575"/>
      <c r="E79" s="536"/>
      <c r="F79" s="363"/>
      <c r="G79" s="535"/>
      <c r="H79" s="575"/>
      <c r="I79" s="536"/>
      <c r="J79" s="550"/>
      <c r="K79" s="550"/>
      <c r="L79" s="550"/>
      <c r="M79" s="361"/>
      <c r="N79" s="361"/>
      <c r="O79" s="361"/>
      <c r="P79" s="361"/>
      <c r="Q79" s="362"/>
      <c r="R79" s="362"/>
      <c r="S79" s="167"/>
      <c r="T79" s="384" t="e">
        <f>VLOOKUP(Q79,[14]Listas!$D$6:$E$10,2,0)</f>
        <v>#N/A</v>
      </c>
      <c r="U79" s="384" t="e">
        <f>HLOOKUP(R79,[14]Listas!$F$4:$J$5,2,0)</f>
        <v>#N/A</v>
      </c>
      <c r="V79" s="381" t="e">
        <f>INDEX([14]Listas!$F$6:$J$10,MATCH(Q79,[14]Listas!$D$6:$D$10,0),MATCH(R79,[14]Listas!$F$4:$J$4,0))</f>
        <v>#N/A</v>
      </c>
      <c r="W79" s="167"/>
      <c r="X79" s="535"/>
      <c r="Y79" s="575"/>
      <c r="Z79" s="536"/>
      <c r="AA79" s="363"/>
      <c r="AB79" s="201"/>
      <c r="AC79" s="361"/>
      <c r="AD79" s="363"/>
      <c r="AE79" s="167"/>
      <c r="AF79" s="384">
        <f t="shared" si="6"/>
        <v>0</v>
      </c>
      <c r="AG79" s="379" t="e">
        <f t="shared" si="7"/>
        <v>#N/A</v>
      </c>
      <c r="AH79" s="382" t="e">
        <f>IF(AG79&lt;=1,"Remota",VLOOKUP(AG79,[14]Listas!$C$6:$D$10,2,0))</f>
        <v>#N/A</v>
      </c>
      <c r="AI79" s="379" t="e">
        <f t="shared" si="8"/>
        <v>#N/A</v>
      </c>
      <c r="AJ79" s="382" t="e">
        <f>IF(AI79&lt;=1,"Insignificante",HLOOKUP(AI79,[14]Listas!$F$3:$J$4,2,0))</f>
        <v>#N/A</v>
      </c>
      <c r="AK79" s="383" t="e">
        <f t="shared" si="3"/>
        <v>#N/A</v>
      </c>
      <c r="AL79" s="381" t="e">
        <f>INDEX([14]Listas!$F$6:$J$10,MATCH(AH79,[14]Listas!$D$6:$D$10,0),MATCH(AJ79,[14]Listas!$F$4:$J$4,0))</f>
        <v>#N/A</v>
      </c>
    </row>
    <row r="80" spans="1:38" s="171" customFormat="1" ht="78" hidden="1" customHeight="1" x14ac:dyDescent="0.2">
      <c r="A80" s="361"/>
      <c r="B80" s="362"/>
      <c r="C80" s="535"/>
      <c r="D80" s="575"/>
      <c r="E80" s="536"/>
      <c r="F80" s="363"/>
      <c r="G80" s="535"/>
      <c r="H80" s="575"/>
      <c r="I80" s="536"/>
      <c r="J80" s="550"/>
      <c r="K80" s="550"/>
      <c r="L80" s="550"/>
      <c r="M80" s="361"/>
      <c r="N80" s="361"/>
      <c r="O80" s="361"/>
      <c r="P80" s="361"/>
      <c r="Q80" s="362"/>
      <c r="R80" s="362"/>
      <c r="S80" s="167"/>
      <c r="T80" s="384" t="e">
        <f>VLOOKUP(Q80,[14]Listas!$D$6:$E$10,2,0)</f>
        <v>#N/A</v>
      </c>
      <c r="U80" s="384" t="e">
        <f>HLOOKUP(R80,[14]Listas!$F$4:$J$5,2,0)</f>
        <v>#N/A</v>
      </c>
      <c r="V80" s="381" t="e">
        <f>INDEX([14]Listas!$F$6:$J$10,MATCH(Q80,[14]Listas!$D$6:$D$10,0),MATCH(R80,[14]Listas!$F$4:$J$4,0))</f>
        <v>#N/A</v>
      </c>
      <c r="W80" s="167"/>
      <c r="X80" s="535"/>
      <c r="Y80" s="575"/>
      <c r="Z80" s="536"/>
      <c r="AA80" s="363"/>
      <c r="AB80" s="201"/>
      <c r="AC80" s="361"/>
      <c r="AD80" s="363"/>
      <c r="AE80" s="167"/>
      <c r="AF80" s="384">
        <f t="shared" si="6"/>
        <v>0</v>
      </c>
      <c r="AG80" s="379" t="e">
        <f t="shared" si="7"/>
        <v>#N/A</v>
      </c>
      <c r="AH80" s="382" t="e">
        <f>IF(AG80&lt;=1,"Remota",VLOOKUP(AG80,[14]Listas!$C$6:$D$10,2,0))</f>
        <v>#N/A</v>
      </c>
      <c r="AI80" s="379" t="e">
        <f t="shared" si="8"/>
        <v>#N/A</v>
      </c>
      <c r="AJ80" s="382" t="e">
        <f>IF(AI80&lt;=1,"Insignificante",HLOOKUP(AI80,[14]Listas!$F$3:$J$4,2,0))</f>
        <v>#N/A</v>
      </c>
      <c r="AK80" s="383" t="e">
        <f t="shared" ref="AK80:AK83" si="9">AG80*AI80</f>
        <v>#N/A</v>
      </c>
      <c r="AL80" s="381" t="e">
        <f>INDEX([14]Listas!$F$6:$J$10,MATCH(AH80,[14]Listas!$D$6:$D$10,0),MATCH(AJ80,[14]Listas!$F$4:$J$4,0))</f>
        <v>#N/A</v>
      </c>
    </row>
    <row r="81" spans="1:38" s="171" customFormat="1" ht="78" hidden="1" customHeight="1" x14ac:dyDescent="0.2">
      <c r="A81" s="361"/>
      <c r="B81" s="362"/>
      <c r="C81" s="535"/>
      <c r="D81" s="575"/>
      <c r="E81" s="536"/>
      <c r="F81" s="363"/>
      <c r="G81" s="535"/>
      <c r="H81" s="575"/>
      <c r="I81" s="536"/>
      <c r="J81" s="550"/>
      <c r="K81" s="550"/>
      <c r="L81" s="550"/>
      <c r="M81" s="361"/>
      <c r="N81" s="361"/>
      <c r="O81" s="361"/>
      <c r="P81" s="361"/>
      <c r="Q81" s="362"/>
      <c r="R81" s="362"/>
      <c r="S81" s="167"/>
      <c r="T81" s="384" t="e">
        <f>VLOOKUP(Q81,[14]Listas!$D$6:$E$10,2,0)</f>
        <v>#N/A</v>
      </c>
      <c r="U81" s="384" t="e">
        <f>HLOOKUP(R81,[14]Listas!$F$4:$J$5,2,0)</f>
        <v>#N/A</v>
      </c>
      <c r="V81" s="381" t="e">
        <f>INDEX([14]Listas!$F$6:$J$10,MATCH(Q81,[14]Listas!$D$6:$D$10,0),MATCH(R81,[14]Listas!$F$4:$J$4,0))</f>
        <v>#N/A</v>
      </c>
      <c r="W81" s="167"/>
      <c r="X81" s="535"/>
      <c r="Y81" s="575"/>
      <c r="Z81" s="536"/>
      <c r="AA81" s="363"/>
      <c r="AB81" s="201"/>
      <c r="AC81" s="361"/>
      <c r="AD81" s="363"/>
      <c r="AE81" s="167"/>
      <c r="AF81" s="384">
        <f t="shared" si="6"/>
        <v>0</v>
      </c>
      <c r="AG81" s="379" t="e">
        <f t="shared" si="7"/>
        <v>#N/A</v>
      </c>
      <c r="AH81" s="382" t="e">
        <f>IF(AG81&lt;=1,"Remota",VLOOKUP(AG81,[14]Listas!$C$6:$D$10,2,0))</f>
        <v>#N/A</v>
      </c>
      <c r="AI81" s="379" t="e">
        <f t="shared" si="8"/>
        <v>#N/A</v>
      </c>
      <c r="AJ81" s="382" t="e">
        <f>IF(AI81&lt;=1,"Insignificante",HLOOKUP(AI81,[14]Listas!$F$3:$J$4,2,0))</f>
        <v>#N/A</v>
      </c>
      <c r="AK81" s="383" t="e">
        <f t="shared" si="9"/>
        <v>#N/A</v>
      </c>
      <c r="AL81" s="381" t="e">
        <f>INDEX([14]Listas!$F$6:$J$10,MATCH(AH81,[14]Listas!$D$6:$D$10,0),MATCH(AJ81,[14]Listas!$F$4:$J$4,0))</f>
        <v>#N/A</v>
      </c>
    </row>
    <row r="82" spans="1:38" s="171" customFormat="1" ht="78" hidden="1" customHeight="1" x14ac:dyDescent="0.2">
      <c r="A82" s="361"/>
      <c r="B82" s="362"/>
      <c r="C82" s="535"/>
      <c r="D82" s="575"/>
      <c r="E82" s="536"/>
      <c r="F82" s="363"/>
      <c r="G82" s="535"/>
      <c r="H82" s="575"/>
      <c r="I82" s="536"/>
      <c r="J82" s="550"/>
      <c r="K82" s="550"/>
      <c r="L82" s="550"/>
      <c r="M82" s="361"/>
      <c r="N82" s="361"/>
      <c r="O82" s="361"/>
      <c r="P82" s="361"/>
      <c r="Q82" s="362"/>
      <c r="R82" s="362"/>
      <c r="S82" s="167"/>
      <c r="T82" s="384" t="e">
        <f>VLOOKUP(Q82,[14]Listas!$D$6:$E$10,2,0)</f>
        <v>#N/A</v>
      </c>
      <c r="U82" s="384" t="e">
        <f>HLOOKUP(R82,[14]Listas!$F$4:$J$5,2,0)</f>
        <v>#N/A</v>
      </c>
      <c r="V82" s="381" t="e">
        <f>INDEX([14]Listas!$F$6:$J$10,MATCH(Q82,[14]Listas!$D$6:$D$10,0),MATCH(R82,[14]Listas!$F$4:$J$4,0))</f>
        <v>#N/A</v>
      </c>
      <c r="W82" s="167"/>
      <c r="X82" s="535"/>
      <c r="Y82" s="575"/>
      <c r="Z82" s="536"/>
      <c r="AA82" s="363"/>
      <c r="AB82" s="201"/>
      <c r="AC82" s="361"/>
      <c r="AD82" s="363"/>
      <c r="AE82" s="167"/>
      <c r="AF82" s="384">
        <f t="shared" si="6"/>
        <v>0</v>
      </c>
      <c r="AG82" s="379" t="e">
        <f t="shared" si="7"/>
        <v>#N/A</v>
      </c>
      <c r="AH82" s="382" t="e">
        <f>IF(AG82&lt;=1,"Remota",VLOOKUP(AG82,[14]Listas!$C$6:$D$10,2,0))</f>
        <v>#N/A</v>
      </c>
      <c r="AI82" s="379" t="e">
        <f t="shared" si="8"/>
        <v>#N/A</v>
      </c>
      <c r="AJ82" s="382" t="e">
        <f>IF(AI82&lt;=1,"Insignificante",HLOOKUP(AI82,[14]Listas!$F$3:$J$4,2,0))</f>
        <v>#N/A</v>
      </c>
      <c r="AK82" s="383" t="e">
        <f t="shared" si="9"/>
        <v>#N/A</v>
      </c>
      <c r="AL82" s="381" t="e">
        <f>INDEX([14]Listas!$F$6:$J$10,MATCH(AH82,[14]Listas!$D$6:$D$10,0),MATCH(AJ82,[14]Listas!$F$4:$J$4,0))</f>
        <v>#N/A</v>
      </c>
    </row>
    <row r="83" spans="1:38" s="171" customFormat="1" ht="78" hidden="1" customHeight="1" x14ac:dyDescent="0.2">
      <c r="A83" s="361"/>
      <c r="B83" s="362"/>
      <c r="C83" s="535"/>
      <c r="D83" s="575"/>
      <c r="E83" s="536"/>
      <c r="F83" s="363"/>
      <c r="G83" s="535"/>
      <c r="H83" s="575"/>
      <c r="I83" s="536"/>
      <c r="J83" s="550"/>
      <c r="K83" s="550"/>
      <c r="L83" s="550"/>
      <c r="M83" s="361"/>
      <c r="N83" s="361"/>
      <c r="O83" s="361"/>
      <c r="P83" s="361"/>
      <c r="Q83" s="362"/>
      <c r="R83" s="362"/>
      <c r="S83" s="167"/>
      <c r="T83" s="384" t="e">
        <f>VLOOKUP(Q83,[14]Listas!$D$6:$E$10,2,0)</f>
        <v>#N/A</v>
      </c>
      <c r="U83" s="384" t="e">
        <f>HLOOKUP(R83,[14]Listas!$F$4:$J$5,2,0)</f>
        <v>#N/A</v>
      </c>
      <c r="V83" s="381" t="e">
        <f>INDEX([14]Listas!$F$6:$J$10,MATCH(Q83,[14]Listas!$D$6:$D$10,0),MATCH(R83,[14]Listas!$F$4:$J$4,0))</f>
        <v>#N/A</v>
      </c>
      <c r="W83" s="167"/>
      <c r="X83" s="535"/>
      <c r="Y83" s="575"/>
      <c r="Z83" s="536"/>
      <c r="AA83" s="363"/>
      <c r="AB83" s="201"/>
      <c r="AC83" s="361"/>
      <c r="AD83" s="363"/>
      <c r="AE83" s="167"/>
      <c r="AF83" s="384">
        <f t="shared" si="6"/>
        <v>0</v>
      </c>
      <c r="AG83" s="379" t="e">
        <f t="shared" si="7"/>
        <v>#N/A</v>
      </c>
      <c r="AH83" s="382" t="e">
        <f>IF(AG83&lt;=1,"Remota",VLOOKUP(AG83,[14]Listas!$C$6:$D$10,2,0))</f>
        <v>#N/A</v>
      </c>
      <c r="AI83" s="379" t="e">
        <f t="shared" si="8"/>
        <v>#N/A</v>
      </c>
      <c r="AJ83" s="382" t="e">
        <f>IF(AI83&lt;=1,"Insignificante",HLOOKUP(AI83,[14]Listas!$F$3:$J$4,2,0))</f>
        <v>#N/A</v>
      </c>
      <c r="AK83" s="383" t="e">
        <f t="shared" si="9"/>
        <v>#N/A</v>
      </c>
      <c r="AL83" s="381" t="e">
        <f>INDEX([14]Listas!$F$6:$J$10,MATCH(AH83,[14]Listas!$D$6:$D$10,0),MATCH(AJ83,[14]Listas!$F$4:$J$4,0))</f>
        <v>#N/A</v>
      </c>
    </row>
    <row r="84" spans="1:38" ht="5.25" customHeight="1" x14ac:dyDescent="0.2">
      <c r="A84" s="179"/>
      <c r="B84" s="180"/>
      <c r="C84" s="180"/>
      <c r="D84" s="180"/>
      <c r="E84" s="179"/>
      <c r="F84" s="179"/>
      <c r="G84" s="181"/>
      <c r="H84" s="181"/>
      <c r="I84" s="181"/>
      <c r="J84" s="179"/>
      <c r="L84" s="183"/>
      <c r="M84" s="183"/>
      <c r="N84" s="183"/>
      <c r="O84" s="183"/>
      <c r="P84" s="183"/>
      <c r="Q84" s="183"/>
      <c r="R84" s="183"/>
      <c r="S84" s="183"/>
      <c r="T84" s="183"/>
      <c r="U84" s="183"/>
      <c r="V84" s="179"/>
      <c r="W84" s="179"/>
      <c r="X84" s="181"/>
      <c r="Y84" s="181"/>
      <c r="Z84" s="181"/>
      <c r="AA84" s="181"/>
      <c r="AB84" s="181"/>
      <c r="AC84" s="179"/>
      <c r="AD84" s="179"/>
      <c r="AE84" s="179"/>
      <c r="AF84" s="179"/>
      <c r="AG84" s="179"/>
      <c r="AH84" s="179"/>
      <c r="AI84" s="179"/>
      <c r="AJ84" s="179"/>
      <c r="AK84" s="179"/>
      <c r="AL84" s="184"/>
    </row>
    <row r="85" spans="1:38" ht="11.25" customHeight="1" x14ac:dyDescent="0.2">
      <c r="A85" s="699" t="s">
        <v>256</v>
      </c>
      <c r="B85" s="700"/>
      <c r="C85" s="700"/>
      <c r="D85" s="700"/>
      <c r="E85" s="700"/>
      <c r="F85" s="700"/>
      <c r="G85" s="700"/>
      <c r="H85" s="700"/>
      <c r="I85" s="700"/>
      <c r="J85" s="700"/>
      <c r="K85" s="700"/>
      <c r="L85" s="701"/>
      <c r="N85" s="183" t="s">
        <v>257</v>
      </c>
      <c r="O85" s="183"/>
      <c r="AI85" s="179"/>
      <c r="AJ85" s="179"/>
      <c r="AK85" s="179"/>
      <c r="AL85" s="184"/>
    </row>
    <row r="86" spans="1:38" x14ac:dyDescent="0.2">
      <c r="A86" s="669"/>
      <c r="B86" s="670"/>
      <c r="C86" s="670"/>
      <c r="D86" s="670"/>
      <c r="E86" s="670"/>
      <c r="F86" s="670"/>
      <c r="G86" s="670"/>
      <c r="H86" s="670"/>
      <c r="I86" s="670"/>
      <c r="J86" s="670"/>
      <c r="K86" s="670"/>
      <c r="L86" s="671"/>
      <c r="M86" s="186"/>
      <c r="N86" s="539" t="s">
        <v>125</v>
      </c>
      <c r="O86" s="540"/>
      <c r="P86" s="540"/>
      <c r="Q86" s="540"/>
      <c r="R86" s="541"/>
      <c r="S86" s="187"/>
      <c r="T86" s="187"/>
      <c r="U86" s="187"/>
      <c r="V86" s="539" t="s">
        <v>67</v>
      </c>
      <c r="W86" s="540"/>
      <c r="X86" s="540"/>
      <c r="Y86" s="540"/>
      <c r="Z86" s="541"/>
      <c r="AA86" s="539" t="s">
        <v>68</v>
      </c>
      <c r="AB86" s="541"/>
      <c r="AC86" s="539" t="s">
        <v>69</v>
      </c>
      <c r="AD86" s="540"/>
      <c r="AE86" s="540"/>
      <c r="AF86" s="540"/>
      <c r="AG86" s="540"/>
      <c r="AH86" s="540"/>
      <c r="AI86" s="540"/>
      <c r="AJ86" s="540"/>
      <c r="AK86" s="540"/>
      <c r="AL86" s="541"/>
    </row>
    <row r="87" spans="1:38" s="154" customFormat="1" ht="30" customHeight="1" x14ac:dyDescent="0.2">
      <c r="A87" s="702"/>
      <c r="B87" s="703"/>
      <c r="C87" s="703"/>
      <c r="D87" s="703"/>
      <c r="E87" s="703"/>
      <c r="F87" s="703"/>
      <c r="G87" s="703"/>
      <c r="H87" s="703"/>
      <c r="I87" s="703"/>
      <c r="J87" s="703"/>
      <c r="K87" s="703"/>
      <c r="L87" s="704"/>
      <c r="M87" s="188"/>
      <c r="N87" s="532" t="s">
        <v>11</v>
      </c>
      <c r="O87" s="533"/>
      <c r="P87" s="533"/>
      <c r="Q87" s="533"/>
      <c r="R87" s="534"/>
      <c r="S87" s="189"/>
      <c r="T87" s="189"/>
      <c r="U87" s="189"/>
      <c r="V87" s="532" t="s">
        <v>162</v>
      </c>
      <c r="W87" s="533"/>
      <c r="X87" s="533"/>
      <c r="Y87" s="533"/>
      <c r="Z87" s="534"/>
      <c r="AA87" s="532" t="s">
        <v>147</v>
      </c>
      <c r="AB87" s="534"/>
      <c r="AC87" s="532"/>
      <c r="AD87" s="533"/>
      <c r="AE87" s="533"/>
      <c r="AF87" s="533"/>
      <c r="AG87" s="533"/>
      <c r="AH87" s="533"/>
      <c r="AI87" s="533"/>
      <c r="AJ87" s="533"/>
      <c r="AK87" s="533"/>
      <c r="AL87" s="534"/>
    </row>
    <row r="88" spans="1:38" s="154" customFormat="1" ht="30" customHeight="1" x14ac:dyDescent="0.2">
      <c r="A88" s="702"/>
      <c r="B88" s="703"/>
      <c r="C88" s="703"/>
      <c r="D88" s="703"/>
      <c r="E88" s="703"/>
      <c r="F88" s="703"/>
      <c r="G88" s="703"/>
      <c r="H88" s="703"/>
      <c r="I88" s="703"/>
      <c r="J88" s="703"/>
      <c r="K88" s="703"/>
      <c r="L88" s="704"/>
      <c r="M88" s="188"/>
      <c r="N88" s="532"/>
      <c r="O88" s="533"/>
      <c r="P88" s="533"/>
      <c r="Q88" s="533"/>
      <c r="R88" s="534"/>
      <c r="S88" s="189"/>
      <c r="T88" s="189"/>
      <c r="U88" s="189"/>
      <c r="V88" s="532"/>
      <c r="W88" s="533"/>
      <c r="X88" s="533"/>
      <c r="Y88" s="533"/>
      <c r="Z88" s="534"/>
      <c r="AA88" s="532"/>
      <c r="AB88" s="534"/>
      <c r="AC88" s="532"/>
      <c r="AD88" s="533"/>
      <c r="AE88" s="533"/>
      <c r="AF88" s="533"/>
      <c r="AG88" s="533"/>
      <c r="AH88" s="533"/>
      <c r="AI88" s="533"/>
      <c r="AJ88" s="533"/>
      <c r="AK88" s="533"/>
      <c r="AL88" s="534"/>
    </row>
    <row r="89" spans="1:38" s="154" customFormat="1" ht="30" customHeight="1" x14ac:dyDescent="0.2">
      <c r="A89" s="702"/>
      <c r="B89" s="703"/>
      <c r="C89" s="703"/>
      <c r="D89" s="703"/>
      <c r="E89" s="703"/>
      <c r="F89" s="703"/>
      <c r="G89" s="703"/>
      <c r="H89" s="703"/>
      <c r="I89" s="703"/>
      <c r="J89" s="703"/>
      <c r="K89" s="703"/>
      <c r="L89" s="704"/>
      <c r="M89" s="188"/>
      <c r="N89" s="532"/>
      <c r="O89" s="533"/>
      <c r="P89" s="533"/>
      <c r="Q89" s="533"/>
      <c r="R89" s="534"/>
      <c r="S89" s="189"/>
      <c r="T89" s="189"/>
      <c r="U89" s="189"/>
      <c r="V89" s="532"/>
      <c r="W89" s="533"/>
      <c r="X89" s="533"/>
      <c r="Y89" s="533"/>
      <c r="Z89" s="534"/>
      <c r="AA89" s="532"/>
      <c r="AB89" s="534"/>
      <c r="AC89" s="532"/>
      <c r="AD89" s="533"/>
      <c r="AE89" s="533"/>
      <c r="AF89" s="533"/>
      <c r="AG89" s="533"/>
      <c r="AH89" s="533"/>
      <c r="AI89" s="533"/>
      <c r="AJ89" s="533"/>
      <c r="AK89" s="533"/>
      <c r="AL89" s="534"/>
    </row>
    <row r="90" spans="1:38" s="154" customFormat="1" ht="30" customHeight="1" x14ac:dyDescent="0.2">
      <c r="A90" s="705"/>
      <c r="B90" s="706"/>
      <c r="C90" s="706"/>
      <c r="D90" s="706"/>
      <c r="E90" s="706"/>
      <c r="F90" s="706"/>
      <c r="G90" s="706"/>
      <c r="H90" s="706"/>
      <c r="I90" s="706"/>
      <c r="J90" s="706"/>
      <c r="K90" s="706"/>
      <c r="L90" s="707"/>
      <c r="M90" s="188"/>
      <c r="N90" s="532"/>
      <c r="O90" s="533"/>
      <c r="P90" s="533"/>
      <c r="Q90" s="533"/>
      <c r="R90" s="534"/>
      <c r="S90" s="189"/>
      <c r="T90" s="189"/>
      <c r="U90" s="189"/>
      <c r="V90" s="532"/>
      <c r="W90" s="533"/>
      <c r="X90" s="533"/>
      <c r="Y90" s="533"/>
      <c r="Z90" s="534"/>
      <c r="AA90" s="532"/>
      <c r="AB90" s="534"/>
      <c r="AC90" s="532"/>
      <c r="AD90" s="533"/>
      <c r="AE90" s="533"/>
      <c r="AF90" s="533"/>
      <c r="AG90" s="533"/>
      <c r="AH90" s="533"/>
      <c r="AI90" s="533"/>
      <c r="AJ90" s="533"/>
      <c r="AK90" s="533"/>
      <c r="AL90" s="534"/>
    </row>
    <row r="91" spans="1:38" s="154" customFormat="1" ht="30" customHeight="1" x14ac:dyDescent="0.2">
      <c r="A91" s="190"/>
      <c r="B91" s="190"/>
      <c r="C91" s="190"/>
      <c r="D91" s="190"/>
      <c r="E91" s="190"/>
      <c r="F91" s="190"/>
      <c r="G91" s="190"/>
      <c r="H91" s="190"/>
      <c r="I91" s="190"/>
      <c r="J91" s="190"/>
      <c r="K91" s="190"/>
      <c r="L91" s="190"/>
      <c r="M91" s="188"/>
      <c r="N91" s="662"/>
      <c r="O91" s="662"/>
      <c r="P91" s="662"/>
      <c r="Q91" s="662"/>
      <c r="R91" s="662"/>
      <c r="S91" s="191"/>
      <c r="T91" s="191"/>
      <c r="U91" s="191"/>
      <c r="V91" s="662"/>
      <c r="W91" s="662"/>
      <c r="X91" s="662"/>
      <c r="Y91" s="662"/>
      <c r="Z91" s="662"/>
      <c r="AA91" s="367"/>
      <c r="AB91" s="367"/>
      <c r="AC91" s="191"/>
      <c r="AD91" s="191"/>
      <c r="AE91" s="191"/>
      <c r="AF91" s="191"/>
      <c r="AG91" s="191"/>
      <c r="AH91" s="191"/>
      <c r="AI91" s="191"/>
      <c r="AJ91" s="191"/>
      <c r="AK91" s="191"/>
      <c r="AL91" s="191"/>
    </row>
    <row r="92" spans="1:38" s="154" customFormat="1" ht="30" customHeight="1" x14ac:dyDescent="0.2">
      <c r="A92" s="190"/>
      <c r="B92" s="190"/>
      <c r="C92" s="190"/>
      <c r="D92" s="190"/>
      <c r="E92" s="190"/>
      <c r="F92" s="190"/>
      <c r="G92" s="190"/>
      <c r="H92" s="190"/>
      <c r="I92" s="190"/>
      <c r="J92" s="190"/>
      <c r="K92" s="190"/>
      <c r="L92" s="190"/>
      <c r="M92" s="188"/>
      <c r="N92" s="537"/>
      <c r="O92" s="537"/>
      <c r="P92" s="537"/>
      <c r="Q92" s="537"/>
      <c r="R92" s="537"/>
      <c r="S92" s="188"/>
      <c r="T92" s="188"/>
      <c r="U92" s="188"/>
      <c r="V92" s="537"/>
      <c r="W92" s="537"/>
      <c r="X92" s="537"/>
      <c r="Y92" s="537"/>
      <c r="Z92" s="537"/>
      <c r="AA92" s="360"/>
      <c r="AB92" s="360"/>
      <c r="AC92" s="188"/>
      <c r="AD92" s="188"/>
      <c r="AE92" s="188"/>
      <c r="AF92" s="188"/>
      <c r="AG92" s="188"/>
      <c r="AH92" s="188"/>
      <c r="AI92" s="188"/>
      <c r="AJ92" s="188"/>
      <c r="AK92" s="188"/>
      <c r="AL92" s="188"/>
    </row>
    <row r="93" spans="1:38" s="154" customFormat="1" ht="30" customHeight="1" x14ac:dyDescent="0.2">
      <c r="A93" s="190"/>
      <c r="B93" s="190"/>
      <c r="C93" s="190"/>
      <c r="D93" s="190"/>
      <c r="E93" s="190"/>
      <c r="F93" s="190"/>
      <c r="G93" s="190"/>
      <c r="H93" s="190"/>
      <c r="I93" s="190"/>
      <c r="J93" s="190"/>
      <c r="K93" s="190"/>
      <c r="L93" s="190"/>
      <c r="M93" s="188"/>
      <c r="N93" s="537"/>
      <c r="O93" s="537"/>
      <c r="P93" s="537"/>
      <c r="Q93" s="537"/>
      <c r="R93" s="537"/>
      <c r="S93" s="188"/>
      <c r="T93" s="188"/>
      <c r="U93" s="188"/>
      <c r="V93" s="537"/>
      <c r="W93" s="537"/>
      <c r="X93" s="537"/>
      <c r="Y93" s="537"/>
      <c r="Z93" s="537"/>
      <c r="AA93" s="360"/>
      <c r="AB93" s="360"/>
      <c r="AC93" s="188"/>
      <c r="AD93" s="188"/>
      <c r="AE93" s="188"/>
      <c r="AF93" s="188"/>
      <c r="AG93" s="188"/>
      <c r="AH93" s="188"/>
      <c r="AI93" s="188"/>
      <c r="AJ93" s="188"/>
      <c r="AK93" s="188"/>
      <c r="AL93" s="188"/>
    </row>
    <row r="94" spans="1:38" s="154" customFormat="1" ht="30" customHeight="1" x14ac:dyDescent="0.2">
      <c r="A94" s="192"/>
      <c r="B94" s="192"/>
      <c r="C94" s="192"/>
      <c r="D94" s="192"/>
      <c r="E94" s="193"/>
      <c r="F94" s="192"/>
      <c r="G94" s="193"/>
      <c r="H94" s="193"/>
      <c r="I94" s="193"/>
      <c r="J94" s="193"/>
      <c r="K94" s="194"/>
      <c r="L94" s="194"/>
      <c r="M94" s="188"/>
      <c r="N94" s="537"/>
      <c r="O94" s="537"/>
      <c r="P94" s="537"/>
      <c r="Q94" s="537"/>
      <c r="R94" s="537"/>
      <c r="S94" s="188"/>
      <c r="T94" s="188"/>
      <c r="U94" s="188"/>
      <c r="V94" s="537"/>
      <c r="W94" s="537"/>
      <c r="X94" s="537"/>
      <c r="Y94" s="537"/>
      <c r="Z94" s="537"/>
      <c r="AA94" s="360"/>
      <c r="AB94" s="360"/>
      <c r="AC94" s="188"/>
      <c r="AD94" s="188"/>
      <c r="AE94" s="188"/>
      <c r="AF94" s="188"/>
      <c r="AG94" s="188"/>
      <c r="AH94" s="188"/>
      <c r="AI94" s="188"/>
      <c r="AJ94" s="188"/>
      <c r="AK94" s="188"/>
      <c r="AL94" s="188"/>
    </row>
    <row r="95" spans="1:38" x14ac:dyDescent="0.2">
      <c r="A95" s="195"/>
      <c r="B95" s="196"/>
      <c r="C95" s="196"/>
      <c r="D95" s="196"/>
      <c r="E95" s="195"/>
      <c r="F95" s="195"/>
      <c r="G95" s="197"/>
      <c r="H95" s="197"/>
      <c r="I95" s="197"/>
      <c r="J95" s="195"/>
      <c r="K95" s="195"/>
      <c r="L95" s="195"/>
      <c r="M95" s="195"/>
      <c r="N95" s="195"/>
      <c r="O95" s="195"/>
      <c r="P95" s="195"/>
      <c r="Q95" s="195"/>
      <c r="R95" s="195"/>
      <c r="S95" s="195"/>
      <c r="T95" s="195"/>
      <c r="U95" s="195"/>
      <c r="V95" s="195"/>
      <c r="W95" s="195"/>
      <c r="X95" s="197"/>
      <c r="Y95" s="197"/>
      <c r="Z95" s="197"/>
      <c r="AA95" s="197"/>
      <c r="AB95" s="197"/>
      <c r="AC95" s="195"/>
      <c r="AD95" s="195"/>
      <c r="AE95" s="195"/>
      <c r="AF95" s="195"/>
      <c r="AG95" s="195"/>
      <c r="AH95" s="195"/>
      <c r="AI95" s="195"/>
      <c r="AJ95" s="195"/>
      <c r="AK95" s="195"/>
      <c r="AL95" s="198"/>
    </row>
    <row r="96" spans="1:38" x14ac:dyDescent="0.2">
      <c r="A96" s="195"/>
      <c r="B96" s="196"/>
      <c r="C96" s="196"/>
      <c r="D96" s="196"/>
      <c r="E96" s="195"/>
      <c r="F96" s="195"/>
      <c r="G96" s="197"/>
      <c r="H96" s="197"/>
      <c r="I96" s="197"/>
      <c r="J96" s="195"/>
      <c r="K96" s="195"/>
      <c r="L96" s="195"/>
      <c r="M96" s="195"/>
      <c r="N96" s="195"/>
      <c r="O96" s="195"/>
      <c r="P96" s="195"/>
      <c r="Q96" s="195"/>
      <c r="R96" s="195"/>
      <c r="S96" s="195"/>
      <c r="T96" s="195"/>
      <c r="U96" s="195"/>
      <c r="V96" s="195"/>
      <c r="W96" s="195"/>
      <c r="X96" s="197"/>
      <c r="Y96" s="197"/>
      <c r="Z96" s="197"/>
      <c r="AA96" s="197"/>
      <c r="AB96" s="197"/>
      <c r="AC96" s="195"/>
      <c r="AD96" s="195"/>
      <c r="AE96" s="195"/>
      <c r="AF96" s="195"/>
      <c r="AG96" s="195"/>
      <c r="AH96" s="195"/>
      <c r="AI96" s="195"/>
      <c r="AJ96" s="195"/>
      <c r="AK96" s="195"/>
      <c r="AL96" s="198"/>
    </row>
    <row r="97" spans="1:38" x14ac:dyDescent="0.2">
      <c r="A97" s="195"/>
      <c r="B97" s="196"/>
      <c r="C97" s="196"/>
      <c r="D97" s="196"/>
      <c r="E97" s="195"/>
      <c r="F97" s="195"/>
      <c r="G97" s="197"/>
      <c r="H97" s="197"/>
      <c r="I97" s="197"/>
      <c r="J97" s="195"/>
      <c r="K97" s="195"/>
      <c r="L97" s="195"/>
      <c r="M97" s="195"/>
      <c r="N97" s="195"/>
      <c r="O97" s="195"/>
      <c r="P97" s="195"/>
      <c r="Q97" s="195"/>
      <c r="R97" s="195"/>
      <c r="S97" s="195"/>
      <c r="T97" s="195"/>
      <c r="U97" s="195"/>
      <c r="V97" s="195"/>
      <c r="W97" s="195"/>
      <c r="X97" s="197"/>
      <c r="Y97" s="197"/>
      <c r="Z97" s="197"/>
      <c r="AA97" s="197"/>
      <c r="AB97" s="197"/>
      <c r="AC97" s="195"/>
      <c r="AD97" s="195"/>
      <c r="AE97" s="195"/>
      <c r="AF97" s="195"/>
      <c r="AG97" s="195"/>
      <c r="AH97" s="195"/>
      <c r="AI97" s="195"/>
      <c r="AJ97" s="195"/>
      <c r="AK97" s="195"/>
      <c r="AL97" s="198"/>
    </row>
    <row r="98" spans="1:38" x14ac:dyDescent="0.2">
      <c r="A98" s="195"/>
      <c r="B98" s="196"/>
      <c r="C98" s="196"/>
      <c r="D98" s="196"/>
      <c r="E98" s="195"/>
      <c r="F98" s="195"/>
      <c r="G98" s="197"/>
      <c r="H98" s="197"/>
      <c r="I98" s="197"/>
      <c r="J98" s="195"/>
      <c r="K98" s="195"/>
      <c r="L98" s="195"/>
      <c r="M98" s="195"/>
      <c r="N98" s="195"/>
      <c r="O98" s="195"/>
      <c r="P98" s="195"/>
      <c r="Q98" s="195"/>
      <c r="R98" s="195"/>
      <c r="S98" s="195"/>
      <c r="T98" s="195"/>
      <c r="U98" s="195"/>
      <c r="V98" s="195"/>
      <c r="W98" s="195"/>
      <c r="X98" s="197"/>
      <c r="Y98" s="197"/>
      <c r="Z98" s="197"/>
      <c r="AA98" s="197"/>
      <c r="AB98" s="197"/>
      <c r="AC98" s="195"/>
      <c r="AD98" s="195"/>
      <c r="AE98" s="195"/>
      <c r="AF98" s="195"/>
      <c r="AG98" s="195"/>
      <c r="AH98" s="195"/>
      <c r="AI98" s="195"/>
      <c r="AJ98" s="195"/>
      <c r="AK98" s="195"/>
      <c r="AL98" s="198"/>
    </row>
    <row r="99" spans="1:38" x14ac:dyDescent="0.2">
      <c r="A99" s="195"/>
      <c r="B99" s="196"/>
      <c r="C99" s="196"/>
      <c r="D99" s="196"/>
      <c r="E99" s="195"/>
      <c r="F99" s="195"/>
      <c r="G99" s="197"/>
      <c r="H99" s="197"/>
      <c r="I99" s="197"/>
      <c r="J99" s="195"/>
      <c r="K99" s="195"/>
      <c r="L99" s="195"/>
      <c r="M99" s="195"/>
      <c r="N99" s="195"/>
      <c r="O99" s="195"/>
      <c r="P99" s="195"/>
      <c r="Q99" s="195"/>
      <c r="R99" s="195"/>
      <c r="S99" s="195"/>
      <c r="T99" s="195"/>
      <c r="U99" s="195"/>
      <c r="V99" s="195"/>
      <c r="W99" s="195"/>
      <c r="X99" s="197"/>
      <c r="Y99" s="197"/>
      <c r="Z99" s="197"/>
      <c r="AA99" s="197"/>
      <c r="AB99" s="197"/>
      <c r="AC99" s="195"/>
      <c r="AD99" s="195"/>
      <c r="AE99" s="195"/>
      <c r="AF99" s="195"/>
      <c r="AG99" s="195"/>
      <c r="AH99" s="195"/>
      <c r="AI99" s="195"/>
      <c r="AJ99" s="195"/>
      <c r="AK99" s="195"/>
      <c r="AL99" s="198"/>
    </row>
  </sheetData>
  <sheetProtection formatCells="0" formatColumns="0" formatRows="0" insertRows="0" sort="0" autoFilter="0" pivotTables="0"/>
  <mergeCells count="403">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AL9:AL14"/>
    <mergeCell ref="G10:I10"/>
    <mergeCell ref="X10:Z10"/>
    <mergeCell ref="G11:I11"/>
    <mergeCell ref="X11:Z11"/>
    <mergeCell ref="G12:I12"/>
    <mergeCell ref="X12:Z12"/>
    <mergeCell ref="G13:I13"/>
    <mergeCell ref="AB9:AB14"/>
    <mergeCell ref="AC9:AC14"/>
    <mergeCell ref="AD9:AD14"/>
    <mergeCell ref="AE9:AE14"/>
    <mergeCell ref="AH9:AH14"/>
    <mergeCell ref="AI9:AI14"/>
    <mergeCell ref="S9:S14"/>
    <mergeCell ref="T9:T14"/>
    <mergeCell ref="U9:U14"/>
    <mergeCell ref="V9:V14"/>
    <mergeCell ref="W9:W14"/>
    <mergeCell ref="X9:Z9"/>
    <mergeCell ref="X13:Z13"/>
    <mergeCell ref="X14:Z14"/>
    <mergeCell ref="M9:M14"/>
    <mergeCell ref="N9:N14"/>
    <mergeCell ref="A15:A19"/>
    <mergeCell ref="B15:B19"/>
    <mergeCell ref="C15:E19"/>
    <mergeCell ref="F15:F19"/>
    <mergeCell ref="G15:I15"/>
    <mergeCell ref="J15:L19"/>
    <mergeCell ref="G19:I19"/>
    <mergeCell ref="AJ9:AJ14"/>
    <mergeCell ref="AK9:AK12"/>
    <mergeCell ref="O9:O14"/>
    <mergeCell ref="P9:P14"/>
    <mergeCell ref="Q9:Q14"/>
    <mergeCell ref="R9:R14"/>
    <mergeCell ref="A9:A14"/>
    <mergeCell ref="B9:B14"/>
    <mergeCell ref="C9:E14"/>
    <mergeCell ref="F9:F14"/>
    <mergeCell ref="G9:I9"/>
    <mergeCell ref="J9:L14"/>
    <mergeCell ref="G14:I14"/>
    <mergeCell ref="AH15:AH19"/>
    <mergeCell ref="AI15:AI19"/>
    <mergeCell ref="AJ15:AJ19"/>
    <mergeCell ref="AL15:AL19"/>
    <mergeCell ref="G16:I16"/>
    <mergeCell ref="X16:Z16"/>
    <mergeCell ref="G17:I17"/>
    <mergeCell ref="X17:Z17"/>
    <mergeCell ref="G18:I18"/>
    <mergeCell ref="X18:Z18"/>
    <mergeCell ref="V15:V19"/>
    <mergeCell ref="X15:Z15"/>
    <mergeCell ref="AB15:AB19"/>
    <mergeCell ref="AC15:AC19"/>
    <mergeCell ref="AD15:AD19"/>
    <mergeCell ref="AE15:AE19"/>
    <mergeCell ref="X19:Z19"/>
    <mergeCell ref="M15:M19"/>
    <mergeCell ref="N15:N19"/>
    <mergeCell ref="O15:O19"/>
    <mergeCell ref="P15:P19"/>
    <mergeCell ref="Q15:Q19"/>
    <mergeCell ref="R15:R19"/>
    <mergeCell ref="AL20:AL23"/>
    <mergeCell ref="G21:I21"/>
    <mergeCell ref="X21:Z21"/>
    <mergeCell ref="G22:I22"/>
    <mergeCell ref="X22:Z22"/>
    <mergeCell ref="G23:I23"/>
    <mergeCell ref="X23:Z23"/>
    <mergeCell ref="V20:V23"/>
    <mergeCell ref="X20:Z20"/>
    <mergeCell ref="AB20:AB23"/>
    <mergeCell ref="AC20:AC23"/>
    <mergeCell ref="AD20:AD23"/>
    <mergeCell ref="AE20:AE23"/>
    <mergeCell ref="M20:M23"/>
    <mergeCell ref="N20:N23"/>
    <mergeCell ref="O20:O23"/>
    <mergeCell ref="P20:P23"/>
    <mergeCell ref="Q20:Q23"/>
    <mergeCell ref="R20:R23"/>
    <mergeCell ref="G20:I20"/>
    <mergeCell ref="J20:L23"/>
    <mergeCell ref="A24:A26"/>
    <mergeCell ref="B24:B26"/>
    <mergeCell ref="C24:E26"/>
    <mergeCell ref="F24:F26"/>
    <mergeCell ref="G24:I24"/>
    <mergeCell ref="J24:L26"/>
    <mergeCell ref="AH20:AH23"/>
    <mergeCell ref="AI20:AI23"/>
    <mergeCell ref="AJ20:AJ23"/>
    <mergeCell ref="A20:A23"/>
    <mergeCell ref="B20:B23"/>
    <mergeCell ref="C20:E23"/>
    <mergeCell ref="F20:F23"/>
    <mergeCell ref="AH24:AH26"/>
    <mergeCell ref="AI24:AI26"/>
    <mergeCell ref="AJ24:AJ26"/>
    <mergeCell ref="AL24:AL26"/>
    <mergeCell ref="G25:I25"/>
    <mergeCell ref="X25:Z25"/>
    <mergeCell ref="G26:I26"/>
    <mergeCell ref="X26:Z26"/>
    <mergeCell ref="V24:V26"/>
    <mergeCell ref="X24:Z24"/>
    <mergeCell ref="AB24:AB26"/>
    <mergeCell ref="AC24:AC26"/>
    <mergeCell ref="AD24:AD26"/>
    <mergeCell ref="AE24:AE26"/>
    <mergeCell ref="M24:M26"/>
    <mergeCell ref="N24:N26"/>
    <mergeCell ref="O24:O26"/>
    <mergeCell ref="P24:P26"/>
    <mergeCell ref="Q24:Q26"/>
    <mergeCell ref="R24:R26"/>
    <mergeCell ref="G29:I29"/>
    <mergeCell ref="J29:L29"/>
    <mergeCell ref="X29:Z29"/>
    <mergeCell ref="G30:I30"/>
    <mergeCell ref="J30:L30"/>
    <mergeCell ref="X30:Z30"/>
    <mergeCell ref="G27:I27"/>
    <mergeCell ref="J27:L27"/>
    <mergeCell ref="X27:Z27"/>
    <mergeCell ref="G28:I28"/>
    <mergeCell ref="J28:L28"/>
    <mergeCell ref="X28:Z28"/>
    <mergeCell ref="C34:E34"/>
    <mergeCell ref="G34:I34"/>
    <mergeCell ref="J34:L34"/>
    <mergeCell ref="X34:Z34"/>
    <mergeCell ref="C35:E35"/>
    <mergeCell ref="G35:I35"/>
    <mergeCell ref="J35:L35"/>
    <mergeCell ref="X35:Z35"/>
    <mergeCell ref="C31:E33"/>
    <mergeCell ref="G31:I31"/>
    <mergeCell ref="J31:L31"/>
    <mergeCell ref="X31:Z31"/>
    <mergeCell ref="G32:I32"/>
    <mergeCell ref="J32:L32"/>
    <mergeCell ref="X32:Z32"/>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N88:R88"/>
    <mergeCell ref="V88:Z88"/>
    <mergeCell ref="AA88:AB88"/>
    <mergeCell ref="AC88:AL88"/>
    <mergeCell ref="N89:R89"/>
    <mergeCell ref="V89:Z89"/>
    <mergeCell ref="AA89:AB89"/>
    <mergeCell ref="AC89:AL89"/>
    <mergeCell ref="A85:L86"/>
    <mergeCell ref="N86:R86"/>
    <mergeCell ref="V86:Z86"/>
    <mergeCell ref="AA86:AB86"/>
    <mergeCell ref="AC86:AL86"/>
    <mergeCell ref="A87:L90"/>
    <mergeCell ref="N87:R87"/>
    <mergeCell ref="V87:Z87"/>
    <mergeCell ref="AA87:AB87"/>
    <mergeCell ref="AC87:AL87"/>
    <mergeCell ref="AC90:AL90"/>
    <mergeCell ref="N92:R92"/>
    <mergeCell ref="V92:Z92"/>
    <mergeCell ref="N93:R93"/>
    <mergeCell ref="V93:Z93"/>
    <mergeCell ref="N94:R94"/>
    <mergeCell ref="V94:Z94"/>
    <mergeCell ref="N90:R90"/>
    <mergeCell ref="V90:Z90"/>
    <mergeCell ref="AA90:AB90"/>
    <mergeCell ref="N91:R91"/>
    <mergeCell ref="V91:Z91"/>
  </mergeCells>
  <dataValidations count="4">
    <dataValidation type="whole" allowBlank="1" showInputMessage="1" showErrorMessage="1" sqref="AC65533:AC65619 JY65533:JY65619 TU65533:TU65619 ADQ65533:ADQ65619 ANM65533:ANM65619 AXI65533:AXI65619 BHE65533:BHE65619 BRA65533:BRA65619 CAW65533:CAW65619 CKS65533:CKS65619 CUO65533:CUO65619 DEK65533:DEK65619 DOG65533:DOG65619 DYC65533:DYC65619 EHY65533:EHY65619 ERU65533:ERU65619 FBQ65533:FBQ65619 FLM65533:FLM65619 FVI65533:FVI65619 GFE65533:GFE65619 GPA65533:GPA65619 GYW65533:GYW65619 HIS65533:HIS65619 HSO65533:HSO65619 ICK65533:ICK65619 IMG65533:IMG65619 IWC65533:IWC65619 JFY65533:JFY65619 JPU65533:JPU65619 JZQ65533:JZQ65619 KJM65533:KJM65619 KTI65533:KTI65619 LDE65533:LDE65619 LNA65533:LNA65619 LWW65533:LWW65619 MGS65533:MGS65619 MQO65533:MQO65619 NAK65533:NAK65619 NKG65533:NKG65619 NUC65533:NUC65619 ODY65533:ODY65619 ONU65533:ONU65619 OXQ65533:OXQ65619 PHM65533:PHM65619 PRI65533:PRI65619 QBE65533:QBE65619 QLA65533:QLA65619 QUW65533:QUW65619 RES65533:RES65619 ROO65533:ROO65619 RYK65533:RYK65619 SIG65533:SIG65619 SSC65533:SSC65619 TBY65533:TBY65619 TLU65533:TLU65619 TVQ65533:TVQ65619 UFM65533:UFM65619 UPI65533:UPI65619 UZE65533:UZE65619 VJA65533:VJA65619 VSW65533:VSW65619 WCS65533:WCS65619 WMO65533:WMO65619 WWK65533:WWK65619 AC131069:AC131155 JY131069:JY131155 TU131069:TU131155 ADQ131069:ADQ131155 ANM131069:ANM131155 AXI131069:AXI131155 BHE131069:BHE131155 BRA131069:BRA131155 CAW131069:CAW131155 CKS131069:CKS131155 CUO131069:CUO131155 DEK131069:DEK131155 DOG131069:DOG131155 DYC131069:DYC131155 EHY131069:EHY131155 ERU131069:ERU131155 FBQ131069:FBQ131155 FLM131069:FLM131155 FVI131069:FVI131155 GFE131069:GFE131155 GPA131069:GPA131155 GYW131069:GYW131155 HIS131069:HIS131155 HSO131069:HSO131155 ICK131069:ICK131155 IMG131069:IMG131155 IWC131069:IWC131155 JFY131069:JFY131155 JPU131069:JPU131155 JZQ131069:JZQ131155 KJM131069:KJM131155 KTI131069:KTI131155 LDE131069:LDE131155 LNA131069:LNA131155 LWW131069:LWW131155 MGS131069:MGS131155 MQO131069:MQO131155 NAK131069:NAK131155 NKG131069:NKG131155 NUC131069:NUC131155 ODY131069:ODY131155 ONU131069:ONU131155 OXQ131069:OXQ131155 PHM131069:PHM131155 PRI131069:PRI131155 QBE131069:QBE131155 QLA131069:QLA131155 QUW131069:QUW131155 RES131069:RES131155 ROO131069:ROO131155 RYK131069:RYK131155 SIG131069:SIG131155 SSC131069:SSC131155 TBY131069:TBY131155 TLU131069:TLU131155 TVQ131069:TVQ131155 UFM131069:UFM131155 UPI131069:UPI131155 UZE131069:UZE131155 VJA131069:VJA131155 VSW131069:VSW131155 WCS131069:WCS131155 WMO131069:WMO131155 WWK131069:WWK131155 AC196605:AC196691 JY196605:JY196691 TU196605:TU196691 ADQ196605:ADQ196691 ANM196605:ANM196691 AXI196605:AXI196691 BHE196605:BHE196691 BRA196605:BRA196691 CAW196605:CAW196691 CKS196605:CKS196691 CUO196605:CUO196691 DEK196605:DEK196691 DOG196605:DOG196691 DYC196605:DYC196691 EHY196605:EHY196691 ERU196605:ERU196691 FBQ196605:FBQ196691 FLM196605:FLM196691 FVI196605:FVI196691 GFE196605:GFE196691 GPA196605:GPA196691 GYW196605:GYW196691 HIS196605:HIS196691 HSO196605:HSO196691 ICK196605:ICK196691 IMG196605:IMG196691 IWC196605:IWC196691 JFY196605:JFY196691 JPU196605:JPU196691 JZQ196605:JZQ196691 KJM196605:KJM196691 KTI196605:KTI196691 LDE196605:LDE196691 LNA196605:LNA196691 LWW196605:LWW196691 MGS196605:MGS196691 MQO196605:MQO196691 NAK196605:NAK196691 NKG196605:NKG196691 NUC196605:NUC196691 ODY196605:ODY196691 ONU196605:ONU196691 OXQ196605:OXQ196691 PHM196605:PHM196691 PRI196605:PRI196691 QBE196605:QBE196691 QLA196605:QLA196691 QUW196605:QUW196691 RES196605:RES196691 ROO196605:ROO196691 RYK196605:RYK196691 SIG196605:SIG196691 SSC196605:SSC196691 TBY196605:TBY196691 TLU196605:TLU196691 TVQ196605:TVQ196691 UFM196605:UFM196691 UPI196605:UPI196691 UZE196605:UZE196691 VJA196605:VJA196691 VSW196605:VSW196691 WCS196605:WCS196691 WMO196605:WMO196691 WWK196605:WWK196691 AC262141:AC262227 JY262141:JY262227 TU262141:TU262227 ADQ262141:ADQ262227 ANM262141:ANM262227 AXI262141:AXI262227 BHE262141:BHE262227 BRA262141:BRA262227 CAW262141:CAW262227 CKS262141:CKS262227 CUO262141:CUO262227 DEK262141:DEK262227 DOG262141:DOG262227 DYC262141:DYC262227 EHY262141:EHY262227 ERU262141:ERU262227 FBQ262141:FBQ262227 FLM262141:FLM262227 FVI262141:FVI262227 GFE262141:GFE262227 GPA262141:GPA262227 GYW262141:GYW262227 HIS262141:HIS262227 HSO262141:HSO262227 ICK262141:ICK262227 IMG262141:IMG262227 IWC262141:IWC262227 JFY262141:JFY262227 JPU262141:JPU262227 JZQ262141:JZQ262227 KJM262141:KJM262227 KTI262141:KTI262227 LDE262141:LDE262227 LNA262141:LNA262227 LWW262141:LWW262227 MGS262141:MGS262227 MQO262141:MQO262227 NAK262141:NAK262227 NKG262141:NKG262227 NUC262141:NUC262227 ODY262141:ODY262227 ONU262141:ONU262227 OXQ262141:OXQ262227 PHM262141:PHM262227 PRI262141:PRI262227 QBE262141:QBE262227 QLA262141:QLA262227 QUW262141:QUW262227 RES262141:RES262227 ROO262141:ROO262227 RYK262141:RYK262227 SIG262141:SIG262227 SSC262141:SSC262227 TBY262141:TBY262227 TLU262141:TLU262227 TVQ262141:TVQ262227 UFM262141:UFM262227 UPI262141:UPI262227 UZE262141:UZE262227 VJA262141:VJA262227 VSW262141:VSW262227 WCS262141:WCS262227 WMO262141:WMO262227 WWK262141:WWK262227 AC327677:AC327763 JY327677:JY327763 TU327677:TU327763 ADQ327677:ADQ327763 ANM327677:ANM327763 AXI327677:AXI327763 BHE327677:BHE327763 BRA327677:BRA327763 CAW327677:CAW327763 CKS327677:CKS327763 CUO327677:CUO327763 DEK327677:DEK327763 DOG327677:DOG327763 DYC327677:DYC327763 EHY327677:EHY327763 ERU327677:ERU327763 FBQ327677:FBQ327763 FLM327677:FLM327763 FVI327677:FVI327763 GFE327677:GFE327763 GPA327677:GPA327763 GYW327677:GYW327763 HIS327677:HIS327763 HSO327677:HSO327763 ICK327677:ICK327763 IMG327677:IMG327763 IWC327677:IWC327763 JFY327677:JFY327763 JPU327677:JPU327763 JZQ327677:JZQ327763 KJM327677:KJM327763 KTI327677:KTI327763 LDE327677:LDE327763 LNA327677:LNA327763 LWW327677:LWW327763 MGS327677:MGS327763 MQO327677:MQO327763 NAK327677:NAK327763 NKG327677:NKG327763 NUC327677:NUC327763 ODY327677:ODY327763 ONU327677:ONU327763 OXQ327677:OXQ327763 PHM327677:PHM327763 PRI327677:PRI327763 QBE327677:QBE327763 QLA327677:QLA327763 QUW327677:QUW327763 RES327677:RES327763 ROO327677:ROO327763 RYK327677:RYK327763 SIG327677:SIG327763 SSC327677:SSC327763 TBY327677:TBY327763 TLU327677:TLU327763 TVQ327677:TVQ327763 UFM327677:UFM327763 UPI327677:UPI327763 UZE327677:UZE327763 VJA327677:VJA327763 VSW327677:VSW327763 WCS327677:WCS327763 WMO327677:WMO327763 WWK327677:WWK327763 AC393213:AC393299 JY393213:JY393299 TU393213:TU393299 ADQ393213:ADQ393299 ANM393213:ANM393299 AXI393213:AXI393299 BHE393213:BHE393299 BRA393213:BRA393299 CAW393213:CAW393299 CKS393213:CKS393299 CUO393213:CUO393299 DEK393213:DEK393299 DOG393213:DOG393299 DYC393213:DYC393299 EHY393213:EHY393299 ERU393213:ERU393299 FBQ393213:FBQ393299 FLM393213:FLM393299 FVI393213:FVI393299 GFE393213:GFE393299 GPA393213:GPA393299 GYW393213:GYW393299 HIS393213:HIS393299 HSO393213:HSO393299 ICK393213:ICK393299 IMG393213:IMG393299 IWC393213:IWC393299 JFY393213:JFY393299 JPU393213:JPU393299 JZQ393213:JZQ393299 KJM393213:KJM393299 KTI393213:KTI393299 LDE393213:LDE393299 LNA393213:LNA393299 LWW393213:LWW393299 MGS393213:MGS393299 MQO393213:MQO393299 NAK393213:NAK393299 NKG393213:NKG393299 NUC393213:NUC393299 ODY393213:ODY393299 ONU393213:ONU393299 OXQ393213:OXQ393299 PHM393213:PHM393299 PRI393213:PRI393299 QBE393213:QBE393299 QLA393213:QLA393299 QUW393213:QUW393299 RES393213:RES393299 ROO393213:ROO393299 RYK393213:RYK393299 SIG393213:SIG393299 SSC393213:SSC393299 TBY393213:TBY393299 TLU393213:TLU393299 TVQ393213:TVQ393299 UFM393213:UFM393299 UPI393213:UPI393299 UZE393213:UZE393299 VJA393213:VJA393299 VSW393213:VSW393299 WCS393213:WCS393299 WMO393213:WMO393299 WWK393213:WWK393299 AC458749:AC458835 JY458749:JY458835 TU458749:TU458835 ADQ458749:ADQ458835 ANM458749:ANM458835 AXI458749:AXI458835 BHE458749:BHE458835 BRA458749:BRA458835 CAW458749:CAW458835 CKS458749:CKS458835 CUO458749:CUO458835 DEK458749:DEK458835 DOG458749:DOG458835 DYC458749:DYC458835 EHY458749:EHY458835 ERU458749:ERU458835 FBQ458749:FBQ458835 FLM458749:FLM458835 FVI458749:FVI458835 GFE458749:GFE458835 GPA458749:GPA458835 GYW458749:GYW458835 HIS458749:HIS458835 HSO458749:HSO458835 ICK458749:ICK458835 IMG458749:IMG458835 IWC458749:IWC458835 JFY458749:JFY458835 JPU458749:JPU458835 JZQ458749:JZQ458835 KJM458749:KJM458835 KTI458749:KTI458835 LDE458749:LDE458835 LNA458749:LNA458835 LWW458749:LWW458835 MGS458749:MGS458835 MQO458749:MQO458835 NAK458749:NAK458835 NKG458749:NKG458835 NUC458749:NUC458835 ODY458749:ODY458835 ONU458749:ONU458835 OXQ458749:OXQ458835 PHM458749:PHM458835 PRI458749:PRI458835 QBE458749:QBE458835 QLA458749:QLA458835 QUW458749:QUW458835 RES458749:RES458835 ROO458749:ROO458835 RYK458749:RYK458835 SIG458749:SIG458835 SSC458749:SSC458835 TBY458749:TBY458835 TLU458749:TLU458835 TVQ458749:TVQ458835 UFM458749:UFM458835 UPI458749:UPI458835 UZE458749:UZE458835 VJA458749:VJA458835 VSW458749:VSW458835 WCS458749:WCS458835 WMO458749:WMO458835 WWK458749:WWK458835 AC524285:AC524371 JY524285:JY524371 TU524285:TU524371 ADQ524285:ADQ524371 ANM524285:ANM524371 AXI524285:AXI524371 BHE524285:BHE524371 BRA524285:BRA524371 CAW524285:CAW524371 CKS524285:CKS524371 CUO524285:CUO524371 DEK524285:DEK524371 DOG524285:DOG524371 DYC524285:DYC524371 EHY524285:EHY524371 ERU524285:ERU524371 FBQ524285:FBQ524371 FLM524285:FLM524371 FVI524285:FVI524371 GFE524285:GFE524371 GPA524285:GPA524371 GYW524285:GYW524371 HIS524285:HIS524371 HSO524285:HSO524371 ICK524285:ICK524371 IMG524285:IMG524371 IWC524285:IWC524371 JFY524285:JFY524371 JPU524285:JPU524371 JZQ524285:JZQ524371 KJM524285:KJM524371 KTI524285:KTI524371 LDE524285:LDE524371 LNA524285:LNA524371 LWW524285:LWW524371 MGS524285:MGS524371 MQO524285:MQO524371 NAK524285:NAK524371 NKG524285:NKG524371 NUC524285:NUC524371 ODY524285:ODY524371 ONU524285:ONU524371 OXQ524285:OXQ524371 PHM524285:PHM524371 PRI524285:PRI524371 QBE524285:QBE524371 QLA524285:QLA524371 QUW524285:QUW524371 RES524285:RES524371 ROO524285:ROO524371 RYK524285:RYK524371 SIG524285:SIG524371 SSC524285:SSC524371 TBY524285:TBY524371 TLU524285:TLU524371 TVQ524285:TVQ524371 UFM524285:UFM524371 UPI524285:UPI524371 UZE524285:UZE524371 VJA524285:VJA524371 VSW524285:VSW524371 WCS524285:WCS524371 WMO524285:WMO524371 WWK524285:WWK524371 AC589821:AC589907 JY589821:JY589907 TU589821:TU589907 ADQ589821:ADQ589907 ANM589821:ANM589907 AXI589821:AXI589907 BHE589821:BHE589907 BRA589821:BRA589907 CAW589821:CAW589907 CKS589821:CKS589907 CUO589821:CUO589907 DEK589821:DEK589907 DOG589821:DOG589907 DYC589821:DYC589907 EHY589821:EHY589907 ERU589821:ERU589907 FBQ589821:FBQ589907 FLM589821:FLM589907 FVI589821:FVI589907 GFE589821:GFE589907 GPA589821:GPA589907 GYW589821:GYW589907 HIS589821:HIS589907 HSO589821:HSO589907 ICK589821:ICK589907 IMG589821:IMG589907 IWC589821:IWC589907 JFY589821:JFY589907 JPU589821:JPU589907 JZQ589821:JZQ589907 KJM589821:KJM589907 KTI589821:KTI589907 LDE589821:LDE589907 LNA589821:LNA589907 LWW589821:LWW589907 MGS589821:MGS589907 MQO589821:MQO589907 NAK589821:NAK589907 NKG589821:NKG589907 NUC589821:NUC589907 ODY589821:ODY589907 ONU589821:ONU589907 OXQ589821:OXQ589907 PHM589821:PHM589907 PRI589821:PRI589907 QBE589821:QBE589907 QLA589821:QLA589907 QUW589821:QUW589907 RES589821:RES589907 ROO589821:ROO589907 RYK589821:RYK589907 SIG589821:SIG589907 SSC589821:SSC589907 TBY589821:TBY589907 TLU589821:TLU589907 TVQ589821:TVQ589907 UFM589821:UFM589907 UPI589821:UPI589907 UZE589821:UZE589907 VJA589821:VJA589907 VSW589821:VSW589907 WCS589821:WCS589907 WMO589821:WMO589907 WWK589821:WWK589907 AC655357:AC655443 JY655357:JY655443 TU655357:TU655443 ADQ655357:ADQ655443 ANM655357:ANM655443 AXI655357:AXI655443 BHE655357:BHE655443 BRA655357:BRA655443 CAW655357:CAW655443 CKS655357:CKS655443 CUO655357:CUO655443 DEK655357:DEK655443 DOG655357:DOG655443 DYC655357:DYC655443 EHY655357:EHY655443 ERU655357:ERU655443 FBQ655357:FBQ655443 FLM655357:FLM655443 FVI655357:FVI655443 GFE655357:GFE655443 GPA655357:GPA655443 GYW655357:GYW655443 HIS655357:HIS655443 HSO655357:HSO655443 ICK655357:ICK655443 IMG655357:IMG655443 IWC655357:IWC655443 JFY655357:JFY655443 JPU655357:JPU655443 JZQ655357:JZQ655443 KJM655357:KJM655443 KTI655357:KTI655443 LDE655357:LDE655443 LNA655357:LNA655443 LWW655357:LWW655443 MGS655357:MGS655443 MQO655357:MQO655443 NAK655357:NAK655443 NKG655357:NKG655443 NUC655357:NUC655443 ODY655357:ODY655443 ONU655357:ONU655443 OXQ655357:OXQ655443 PHM655357:PHM655443 PRI655357:PRI655443 QBE655357:QBE655443 QLA655357:QLA655443 QUW655357:QUW655443 RES655357:RES655443 ROO655357:ROO655443 RYK655357:RYK655443 SIG655357:SIG655443 SSC655357:SSC655443 TBY655357:TBY655443 TLU655357:TLU655443 TVQ655357:TVQ655443 UFM655357:UFM655443 UPI655357:UPI655443 UZE655357:UZE655443 VJA655357:VJA655443 VSW655357:VSW655443 WCS655357:WCS655443 WMO655357:WMO655443 WWK655357:WWK655443 AC720893:AC720979 JY720893:JY720979 TU720893:TU720979 ADQ720893:ADQ720979 ANM720893:ANM720979 AXI720893:AXI720979 BHE720893:BHE720979 BRA720893:BRA720979 CAW720893:CAW720979 CKS720893:CKS720979 CUO720893:CUO720979 DEK720893:DEK720979 DOG720893:DOG720979 DYC720893:DYC720979 EHY720893:EHY720979 ERU720893:ERU720979 FBQ720893:FBQ720979 FLM720893:FLM720979 FVI720893:FVI720979 GFE720893:GFE720979 GPA720893:GPA720979 GYW720893:GYW720979 HIS720893:HIS720979 HSO720893:HSO720979 ICK720893:ICK720979 IMG720893:IMG720979 IWC720893:IWC720979 JFY720893:JFY720979 JPU720893:JPU720979 JZQ720893:JZQ720979 KJM720893:KJM720979 KTI720893:KTI720979 LDE720893:LDE720979 LNA720893:LNA720979 LWW720893:LWW720979 MGS720893:MGS720979 MQO720893:MQO720979 NAK720893:NAK720979 NKG720893:NKG720979 NUC720893:NUC720979 ODY720893:ODY720979 ONU720893:ONU720979 OXQ720893:OXQ720979 PHM720893:PHM720979 PRI720893:PRI720979 QBE720893:QBE720979 QLA720893:QLA720979 QUW720893:QUW720979 RES720893:RES720979 ROO720893:ROO720979 RYK720893:RYK720979 SIG720893:SIG720979 SSC720893:SSC720979 TBY720893:TBY720979 TLU720893:TLU720979 TVQ720893:TVQ720979 UFM720893:UFM720979 UPI720893:UPI720979 UZE720893:UZE720979 VJA720893:VJA720979 VSW720893:VSW720979 WCS720893:WCS720979 WMO720893:WMO720979 WWK720893:WWK720979 AC786429:AC786515 JY786429:JY786515 TU786429:TU786515 ADQ786429:ADQ786515 ANM786429:ANM786515 AXI786429:AXI786515 BHE786429:BHE786515 BRA786429:BRA786515 CAW786429:CAW786515 CKS786429:CKS786515 CUO786429:CUO786515 DEK786429:DEK786515 DOG786429:DOG786515 DYC786429:DYC786515 EHY786429:EHY786515 ERU786429:ERU786515 FBQ786429:FBQ786515 FLM786429:FLM786515 FVI786429:FVI786515 GFE786429:GFE786515 GPA786429:GPA786515 GYW786429:GYW786515 HIS786429:HIS786515 HSO786429:HSO786515 ICK786429:ICK786515 IMG786429:IMG786515 IWC786429:IWC786515 JFY786429:JFY786515 JPU786429:JPU786515 JZQ786429:JZQ786515 KJM786429:KJM786515 KTI786429:KTI786515 LDE786429:LDE786515 LNA786429:LNA786515 LWW786429:LWW786515 MGS786429:MGS786515 MQO786429:MQO786515 NAK786429:NAK786515 NKG786429:NKG786515 NUC786429:NUC786515 ODY786429:ODY786515 ONU786429:ONU786515 OXQ786429:OXQ786515 PHM786429:PHM786515 PRI786429:PRI786515 QBE786429:QBE786515 QLA786429:QLA786515 QUW786429:QUW786515 RES786429:RES786515 ROO786429:ROO786515 RYK786429:RYK786515 SIG786429:SIG786515 SSC786429:SSC786515 TBY786429:TBY786515 TLU786429:TLU786515 TVQ786429:TVQ786515 UFM786429:UFM786515 UPI786429:UPI786515 UZE786429:UZE786515 VJA786429:VJA786515 VSW786429:VSW786515 WCS786429:WCS786515 WMO786429:WMO786515 WWK786429:WWK786515 AC851965:AC852051 JY851965:JY852051 TU851965:TU852051 ADQ851965:ADQ852051 ANM851965:ANM852051 AXI851965:AXI852051 BHE851965:BHE852051 BRA851965:BRA852051 CAW851965:CAW852051 CKS851965:CKS852051 CUO851965:CUO852051 DEK851965:DEK852051 DOG851965:DOG852051 DYC851965:DYC852051 EHY851965:EHY852051 ERU851965:ERU852051 FBQ851965:FBQ852051 FLM851965:FLM852051 FVI851965:FVI852051 GFE851965:GFE852051 GPA851965:GPA852051 GYW851965:GYW852051 HIS851965:HIS852051 HSO851965:HSO852051 ICK851965:ICK852051 IMG851965:IMG852051 IWC851965:IWC852051 JFY851965:JFY852051 JPU851965:JPU852051 JZQ851965:JZQ852051 KJM851965:KJM852051 KTI851965:KTI852051 LDE851965:LDE852051 LNA851965:LNA852051 LWW851965:LWW852051 MGS851965:MGS852051 MQO851965:MQO852051 NAK851965:NAK852051 NKG851965:NKG852051 NUC851965:NUC852051 ODY851965:ODY852051 ONU851965:ONU852051 OXQ851965:OXQ852051 PHM851965:PHM852051 PRI851965:PRI852051 QBE851965:QBE852051 QLA851965:QLA852051 QUW851965:QUW852051 RES851965:RES852051 ROO851965:ROO852051 RYK851965:RYK852051 SIG851965:SIG852051 SSC851965:SSC852051 TBY851965:TBY852051 TLU851965:TLU852051 TVQ851965:TVQ852051 UFM851965:UFM852051 UPI851965:UPI852051 UZE851965:UZE852051 VJA851965:VJA852051 VSW851965:VSW852051 WCS851965:WCS852051 WMO851965:WMO852051 WWK851965:WWK852051 AC917501:AC917587 JY917501:JY917587 TU917501:TU917587 ADQ917501:ADQ917587 ANM917501:ANM917587 AXI917501:AXI917587 BHE917501:BHE917587 BRA917501:BRA917587 CAW917501:CAW917587 CKS917501:CKS917587 CUO917501:CUO917587 DEK917501:DEK917587 DOG917501:DOG917587 DYC917501:DYC917587 EHY917501:EHY917587 ERU917501:ERU917587 FBQ917501:FBQ917587 FLM917501:FLM917587 FVI917501:FVI917587 GFE917501:GFE917587 GPA917501:GPA917587 GYW917501:GYW917587 HIS917501:HIS917587 HSO917501:HSO917587 ICK917501:ICK917587 IMG917501:IMG917587 IWC917501:IWC917587 JFY917501:JFY917587 JPU917501:JPU917587 JZQ917501:JZQ917587 KJM917501:KJM917587 KTI917501:KTI917587 LDE917501:LDE917587 LNA917501:LNA917587 LWW917501:LWW917587 MGS917501:MGS917587 MQO917501:MQO917587 NAK917501:NAK917587 NKG917501:NKG917587 NUC917501:NUC917587 ODY917501:ODY917587 ONU917501:ONU917587 OXQ917501:OXQ917587 PHM917501:PHM917587 PRI917501:PRI917587 QBE917501:QBE917587 QLA917501:QLA917587 QUW917501:QUW917587 RES917501:RES917587 ROO917501:ROO917587 RYK917501:RYK917587 SIG917501:SIG917587 SSC917501:SSC917587 TBY917501:TBY917587 TLU917501:TLU917587 TVQ917501:TVQ917587 UFM917501:UFM917587 UPI917501:UPI917587 UZE917501:UZE917587 VJA917501:VJA917587 VSW917501:VSW917587 WCS917501:WCS917587 WMO917501:WMO917587 WWK917501:WWK917587 AC983037:AC983123 JY983037:JY983123 TU983037:TU983123 ADQ983037:ADQ983123 ANM983037:ANM983123 AXI983037:AXI983123 BHE983037:BHE983123 BRA983037:BRA983123 CAW983037:CAW983123 CKS983037:CKS983123 CUO983037:CUO983123 DEK983037:DEK983123 DOG983037:DOG983123 DYC983037:DYC983123 EHY983037:EHY983123 ERU983037:ERU983123 FBQ983037:FBQ983123 FLM983037:FLM983123 FVI983037:FVI983123 GFE983037:GFE983123 GPA983037:GPA983123 GYW983037:GYW983123 HIS983037:HIS983123 HSO983037:HSO983123 ICK983037:ICK983123 IMG983037:IMG983123 IWC983037:IWC983123 JFY983037:JFY983123 JPU983037:JPU983123 JZQ983037:JZQ983123 KJM983037:KJM983123 KTI983037:KTI983123 LDE983037:LDE983123 LNA983037:LNA983123 LWW983037:LWW983123 MGS983037:MGS983123 MQO983037:MQO983123 NAK983037:NAK983123 NKG983037:NKG983123 NUC983037:NUC983123 ODY983037:ODY983123 ONU983037:ONU983123 OXQ983037:OXQ983123 PHM983037:PHM983123 PRI983037:PRI983123 QBE983037:QBE983123 QLA983037:QLA983123 QUW983037:QUW983123 RES983037:RES983123 ROO983037:ROO983123 RYK983037:RYK983123 SIG983037:SIG983123 SSC983037:SSC983123 TBY983037:TBY983123 TLU983037:TLU983123 TVQ983037:TVQ983123 UFM983037:UFM983123 UPI983037:UPI983123 UZE983037:UZE983123 VJA983037:VJA983123 VSW983037:VSW983123 WCS983037:WCS983123 WMO983037:WMO983123 WWK983037:WWK983123 WWK9:WWK83 WMO9:WMO83 WCS9:WCS83 VSW9:VSW83 VJA9:VJA83 UZE9:UZE83 UPI9:UPI83 UFM9:UFM83 TVQ9:TVQ83 TLU9:TLU83 TBY9:TBY83 SSC9:SSC83 SIG9:SIG83 RYK9:RYK83 ROO9:ROO83 RES9:RES83 QUW9:QUW83 QLA9:QLA83 QBE9:QBE83 PRI9:PRI83 PHM9:PHM83 OXQ9:OXQ83 ONU9:ONU83 ODY9:ODY83 NUC9:NUC83 NKG9:NKG83 NAK9:NAK83 MQO9:MQO83 MGS9:MGS83 LWW9:LWW83 LNA9:LNA83 LDE9:LDE83 KTI9:KTI83 KJM9:KJM83 JZQ9:JZQ83 JPU9:JPU83 JFY9:JFY83 IWC9:IWC83 IMG9:IMG83 ICK9:ICK83 HSO9:HSO83 HIS9:HIS83 GYW9:GYW83 GPA9:GPA83 GFE9:GFE83 FVI9:FVI83 FLM9:FLM83 FBQ9:FBQ83 ERU9:ERU83 EHY9:EHY83 DYC9:DYC83 DOG9:DOG83 DEK9:DEK83 CUO9:CUO83 CKS9:CKS83 CAW9:CAW83 BRA9:BRA83 BHE9:BHE83 AXI9:AXI83 ANM9:ANM83 ADQ9:ADQ83 TU9:TU83 JY9:JY83 AC9:AC83">
      <formula1>0</formula1>
      <formula2>100</formula2>
    </dataValidation>
    <dataValidation type="list" showInputMessage="1" showErrorMessage="1" errorTitle="Rechazado" error="Solo son validadas las opciones de la lista" sqref="AD65533:AD65619 JZ65533:JZ65619 TV65533:TV65619 ADR65533:ADR65619 ANN65533:ANN65619 AXJ65533:AXJ65619 BHF65533:BHF65619 BRB65533:BRB65619 CAX65533:CAX65619 CKT65533:CKT65619 CUP65533:CUP65619 DEL65533:DEL65619 DOH65533:DOH65619 DYD65533:DYD65619 EHZ65533:EHZ65619 ERV65533:ERV65619 FBR65533:FBR65619 FLN65533:FLN65619 FVJ65533:FVJ65619 GFF65533:GFF65619 GPB65533:GPB65619 GYX65533:GYX65619 HIT65533:HIT65619 HSP65533:HSP65619 ICL65533:ICL65619 IMH65533:IMH65619 IWD65533:IWD65619 JFZ65533:JFZ65619 JPV65533:JPV65619 JZR65533:JZR65619 KJN65533:KJN65619 KTJ65533:KTJ65619 LDF65533:LDF65619 LNB65533:LNB65619 LWX65533:LWX65619 MGT65533:MGT65619 MQP65533:MQP65619 NAL65533:NAL65619 NKH65533:NKH65619 NUD65533:NUD65619 ODZ65533:ODZ65619 ONV65533:ONV65619 OXR65533:OXR65619 PHN65533:PHN65619 PRJ65533:PRJ65619 QBF65533:QBF65619 QLB65533:QLB65619 QUX65533:QUX65619 RET65533:RET65619 ROP65533:ROP65619 RYL65533:RYL65619 SIH65533:SIH65619 SSD65533:SSD65619 TBZ65533:TBZ65619 TLV65533:TLV65619 TVR65533:TVR65619 UFN65533:UFN65619 UPJ65533:UPJ65619 UZF65533:UZF65619 VJB65533:VJB65619 VSX65533:VSX65619 WCT65533:WCT65619 WMP65533:WMP65619 WWL65533:WWL65619 AD131069:AD131155 JZ131069:JZ131155 TV131069:TV131155 ADR131069:ADR131155 ANN131069:ANN131155 AXJ131069:AXJ131155 BHF131069:BHF131155 BRB131069:BRB131155 CAX131069:CAX131155 CKT131069:CKT131155 CUP131069:CUP131155 DEL131069:DEL131155 DOH131069:DOH131155 DYD131069:DYD131155 EHZ131069:EHZ131155 ERV131069:ERV131155 FBR131069:FBR131155 FLN131069:FLN131155 FVJ131069:FVJ131155 GFF131069:GFF131155 GPB131069:GPB131155 GYX131069:GYX131155 HIT131069:HIT131155 HSP131069:HSP131155 ICL131069:ICL131155 IMH131069:IMH131155 IWD131069:IWD131155 JFZ131069:JFZ131155 JPV131069:JPV131155 JZR131069:JZR131155 KJN131069:KJN131155 KTJ131069:KTJ131155 LDF131069:LDF131155 LNB131069:LNB131155 LWX131069:LWX131155 MGT131069:MGT131155 MQP131069:MQP131155 NAL131069:NAL131155 NKH131069:NKH131155 NUD131069:NUD131155 ODZ131069:ODZ131155 ONV131069:ONV131155 OXR131069:OXR131155 PHN131069:PHN131155 PRJ131069:PRJ131155 QBF131069:QBF131155 QLB131069:QLB131155 QUX131069:QUX131155 RET131069:RET131155 ROP131069:ROP131155 RYL131069:RYL131155 SIH131069:SIH131155 SSD131069:SSD131155 TBZ131069:TBZ131155 TLV131069:TLV131155 TVR131069:TVR131155 UFN131069:UFN131155 UPJ131069:UPJ131155 UZF131069:UZF131155 VJB131069:VJB131155 VSX131069:VSX131155 WCT131069:WCT131155 WMP131069:WMP131155 WWL131069:WWL131155 AD196605:AD196691 JZ196605:JZ196691 TV196605:TV196691 ADR196605:ADR196691 ANN196605:ANN196691 AXJ196605:AXJ196691 BHF196605:BHF196691 BRB196605:BRB196691 CAX196605:CAX196691 CKT196605:CKT196691 CUP196605:CUP196691 DEL196605:DEL196691 DOH196605:DOH196691 DYD196605:DYD196691 EHZ196605:EHZ196691 ERV196605:ERV196691 FBR196605:FBR196691 FLN196605:FLN196691 FVJ196605:FVJ196691 GFF196605:GFF196691 GPB196605:GPB196691 GYX196605:GYX196691 HIT196605:HIT196691 HSP196605:HSP196691 ICL196605:ICL196691 IMH196605:IMH196691 IWD196605:IWD196691 JFZ196605:JFZ196691 JPV196605:JPV196691 JZR196605:JZR196691 KJN196605:KJN196691 KTJ196605:KTJ196691 LDF196605:LDF196691 LNB196605:LNB196691 LWX196605:LWX196691 MGT196605:MGT196691 MQP196605:MQP196691 NAL196605:NAL196691 NKH196605:NKH196691 NUD196605:NUD196691 ODZ196605:ODZ196691 ONV196605:ONV196691 OXR196605:OXR196691 PHN196605:PHN196691 PRJ196605:PRJ196691 QBF196605:QBF196691 QLB196605:QLB196691 QUX196605:QUX196691 RET196605:RET196691 ROP196605:ROP196691 RYL196605:RYL196691 SIH196605:SIH196691 SSD196605:SSD196691 TBZ196605:TBZ196691 TLV196605:TLV196691 TVR196605:TVR196691 UFN196605:UFN196691 UPJ196605:UPJ196691 UZF196605:UZF196691 VJB196605:VJB196691 VSX196605:VSX196691 WCT196605:WCT196691 WMP196605:WMP196691 WWL196605:WWL196691 AD262141:AD262227 JZ262141:JZ262227 TV262141:TV262227 ADR262141:ADR262227 ANN262141:ANN262227 AXJ262141:AXJ262227 BHF262141:BHF262227 BRB262141:BRB262227 CAX262141:CAX262227 CKT262141:CKT262227 CUP262141:CUP262227 DEL262141:DEL262227 DOH262141:DOH262227 DYD262141:DYD262227 EHZ262141:EHZ262227 ERV262141:ERV262227 FBR262141:FBR262227 FLN262141:FLN262227 FVJ262141:FVJ262227 GFF262141:GFF262227 GPB262141:GPB262227 GYX262141:GYX262227 HIT262141:HIT262227 HSP262141:HSP262227 ICL262141:ICL262227 IMH262141:IMH262227 IWD262141:IWD262227 JFZ262141:JFZ262227 JPV262141:JPV262227 JZR262141:JZR262227 KJN262141:KJN262227 KTJ262141:KTJ262227 LDF262141:LDF262227 LNB262141:LNB262227 LWX262141:LWX262227 MGT262141:MGT262227 MQP262141:MQP262227 NAL262141:NAL262227 NKH262141:NKH262227 NUD262141:NUD262227 ODZ262141:ODZ262227 ONV262141:ONV262227 OXR262141:OXR262227 PHN262141:PHN262227 PRJ262141:PRJ262227 QBF262141:QBF262227 QLB262141:QLB262227 QUX262141:QUX262227 RET262141:RET262227 ROP262141:ROP262227 RYL262141:RYL262227 SIH262141:SIH262227 SSD262141:SSD262227 TBZ262141:TBZ262227 TLV262141:TLV262227 TVR262141:TVR262227 UFN262141:UFN262227 UPJ262141:UPJ262227 UZF262141:UZF262227 VJB262141:VJB262227 VSX262141:VSX262227 WCT262141:WCT262227 WMP262141:WMP262227 WWL262141:WWL262227 AD327677:AD327763 JZ327677:JZ327763 TV327677:TV327763 ADR327677:ADR327763 ANN327677:ANN327763 AXJ327677:AXJ327763 BHF327677:BHF327763 BRB327677:BRB327763 CAX327677:CAX327763 CKT327677:CKT327763 CUP327677:CUP327763 DEL327677:DEL327763 DOH327677:DOH327763 DYD327677:DYD327763 EHZ327677:EHZ327763 ERV327677:ERV327763 FBR327677:FBR327763 FLN327677:FLN327763 FVJ327677:FVJ327763 GFF327677:GFF327763 GPB327677:GPB327763 GYX327677:GYX327763 HIT327677:HIT327763 HSP327677:HSP327763 ICL327677:ICL327763 IMH327677:IMH327763 IWD327677:IWD327763 JFZ327677:JFZ327763 JPV327677:JPV327763 JZR327677:JZR327763 KJN327677:KJN327763 KTJ327677:KTJ327763 LDF327677:LDF327763 LNB327677:LNB327763 LWX327677:LWX327763 MGT327677:MGT327763 MQP327677:MQP327763 NAL327677:NAL327763 NKH327677:NKH327763 NUD327677:NUD327763 ODZ327677:ODZ327763 ONV327677:ONV327763 OXR327677:OXR327763 PHN327677:PHN327763 PRJ327677:PRJ327763 QBF327677:QBF327763 QLB327677:QLB327763 QUX327677:QUX327763 RET327677:RET327763 ROP327677:ROP327763 RYL327677:RYL327763 SIH327677:SIH327763 SSD327677:SSD327763 TBZ327677:TBZ327763 TLV327677:TLV327763 TVR327677:TVR327763 UFN327677:UFN327763 UPJ327677:UPJ327763 UZF327677:UZF327763 VJB327677:VJB327763 VSX327677:VSX327763 WCT327677:WCT327763 WMP327677:WMP327763 WWL327677:WWL327763 AD393213:AD393299 JZ393213:JZ393299 TV393213:TV393299 ADR393213:ADR393299 ANN393213:ANN393299 AXJ393213:AXJ393299 BHF393213:BHF393299 BRB393213:BRB393299 CAX393213:CAX393299 CKT393213:CKT393299 CUP393213:CUP393299 DEL393213:DEL393299 DOH393213:DOH393299 DYD393213:DYD393299 EHZ393213:EHZ393299 ERV393213:ERV393299 FBR393213:FBR393299 FLN393213:FLN393299 FVJ393213:FVJ393299 GFF393213:GFF393299 GPB393213:GPB393299 GYX393213:GYX393299 HIT393213:HIT393299 HSP393213:HSP393299 ICL393213:ICL393299 IMH393213:IMH393299 IWD393213:IWD393299 JFZ393213:JFZ393299 JPV393213:JPV393299 JZR393213:JZR393299 KJN393213:KJN393299 KTJ393213:KTJ393299 LDF393213:LDF393299 LNB393213:LNB393299 LWX393213:LWX393299 MGT393213:MGT393299 MQP393213:MQP393299 NAL393213:NAL393299 NKH393213:NKH393299 NUD393213:NUD393299 ODZ393213:ODZ393299 ONV393213:ONV393299 OXR393213:OXR393299 PHN393213:PHN393299 PRJ393213:PRJ393299 QBF393213:QBF393299 QLB393213:QLB393299 QUX393213:QUX393299 RET393213:RET393299 ROP393213:ROP393299 RYL393213:RYL393299 SIH393213:SIH393299 SSD393213:SSD393299 TBZ393213:TBZ393299 TLV393213:TLV393299 TVR393213:TVR393299 UFN393213:UFN393299 UPJ393213:UPJ393299 UZF393213:UZF393299 VJB393213:VJB393299 VSX393213:VSX393299 WCT393213:WCT393299 WMP393213:WMP393299 WWL393213:WWL393299 AD458749:AD458835 JZ458749:JZ458835 TV458749:TV458835 ADR458749:ADR458835 ANN458749:ANN458835 AXJ458749:AXJ458835 BHF458749:BHF458835 BRB458749:BRB458835 CAX458749:CAX458835 CKT458749:CKT458835 CUP458749:CUP458835 DEL458749:DEL458835 DOH458749:DOH458835 DYD458749:DYD458835 EHZ458749:EHZ458835 ERV458749:ERV458835 FBR458749:FBR458835 FLN458749:FLN458835 FVJ458749:FVJ458835 GFF458749:GFF458835 GPB458749:GPB458835 GYX458749:GYX458835 HIT458749:HIT458835 HSP458749:HSP458835 ICL458749:ICL458835 IMH458749:IMH458835 IWD458749:IWD458835 JFZ458749:JFZ458835 JPV458749:JPV458835 JZR458749:JZR458835 KJN458749:KJN458835 KTJ458749:KTJ458835 LDF458749:LDF458835 LNB458749:LNB458835 LWX458749:LWX458835 MGT458749:MGT458835 MQP458749:MQP458835 NAL458749:NAL458835 NKH458749:NKH458835 NUD458749:NUD458835 ODZ458749:ODZ458835 ONV458749:ONV458835 OXR458749:OXR458835 PHN458749:PHN458835 PRJ458749:PRJ458835 QBF458749:QBF458835 QLB458749:QLB458835 QUX458749:QUX458835 RET458749:RET458835 ROP458749:ROP458835 RYL458749:RYL458835 SIH458749:SIH458835 SSD458749:SSD458835 TBZ458749:TBZ458835 TLV458749:TLV458835 TVR458749:TVR458835 UFN458749:UFN458835 UPJ458749:UPJ458835 UZF458749:UZF458835 VJB458749:VJB458835 VSX458749:VSX458835 WCT458749:WCT458835 WMP458749:WMP458835 WWL458749:WWL458835 AD524285:AD524371 JZ524285:JZ524371 TV524285:TV524371 ADR524285:ADR524371 ANN524285:ANN524371 AXJ524285:AXJ524371 BHF524285:BHF524371 BRB524285:BRB524371 CAX524285:CAX524371 CKT524285:CKT524371 CUP524285:CUP524371 DEL524285:DEL524371 DOH524285:DOH524371 DYD524285:DYD524371 EHZ524285:EHZ524371 ERV524285:ERV524371 FBR524285:FBR524371 FLN524285:FLN524371 FVJ524285:FVJ524371 GFF524285:GFF524371 GPB524285:GPB524371 GYX524285:GYX524371 HIT524285:HIT524371 HSP524285:HSP524371 ICL524285:ICL524371 IMH524285:IMH524371 IWD524285:IWD524371 JFZ524285:JFZ524371 JPV524285:JPV524371 JZR524285:JZR524371 KJN524285:KJN524371 KTJ524285:KTJ524371 LDF524285:LDF524371 LNB524285:LNB524371 LWX524285:LWX524371 MGT524285:MGT524371 MQP524285:MQP524371 NAL524285:NAL524371 NKH524285:NKH524371 NUD524285:NUD524371 ODZ524285:ODZ524371 ONV524285:ONV524371 OXR524285:OXR524371 PHN524285:PHN524371 PRJ524285:PRJ524371 QBF524285:QBF524371 QLB524285:QLB524371 QUX524285:QUX524371 RET524285:RET524371 ROP524285:ROP524371 RYL524285:RYL524371 SIH524285:SIH524371 SSD524285:SSD524371 TBZ524285:TBZ524371 TLV524285:TLV524371 TVR524285:TVR524371 UFN524285:UFN524371 UPJ524285:UPJ524371 UZF524285:UZF524371 VJB524285:VJB524371 VSX524285:VSX524371 WCT524285:WCT524371 WMP524285:WMP524371 WWL524285:WWL524371 AD589821:AD589907 JZ589821:JZ589907 TV589821:TV589907 ADR589821:ADR589907 ANN589821:ANN589907 AXJ589821:AXJ589907 BHF589821:BHF589907 BRB589821:BRB589907 CAX589821:CAX589907 CKT589821:CKT589907 CUP589821:CUP589907 DEL589821:DEL589907 DOH589821:DOH589907 DYD589821:DYD589907 EHZ589821:EHZ589907 ERV589821:ERV589907 FBR589821:FBR589907 FLN589821:FLN589907 FVJ589821:FVJ589907 GFF589821:GFF589907 GPB589821:GPB589907 GYX589821:GYX589907 HIT589821:HIT589907 HSP589821:HSP589907 ICL589821:ICL589907 IMH589821:IMH589907 IWD589821:IWD589907 JFZ589821:JFZ589907 JPV589821:JPV589907 JZR589821:JZR589907 KJN589821:KJN589907 KTJ589821:KTJ589907 LDF589821:LDF589907 LNB589821:LNB589907 LWX589821:LWX589907 MGT589821:MGT589907 MQP589821:MQP589907 NAL589821:NAL589907 NKH589821:NKH589907 NUD589821:NUD589907 ODZ589821:ODZ589907 ONV589821:ONV589907 OXR589821:OXR589907 PHN589821:PHN589907 PRJ589821:PRJ589907 QBF589821:QBF589907 QLB589821:QLB589907 QUX589821:QUX589907 RET589821:RET589907 ROP589821:ROP589907 RYL589821:RYL589907 SIH589821:SIH589907 SSD589821:SSD589907 TBZ589821:TBZ589907 TLV589821:TLV589907 TVR589821:TVR589907 UFN589821:UFN589907 UPJ589821:UPJ589907 UZF589821:UZF589907 VJB589821:VJB589907 VSX589821:VSX589907 WCT589821:WCT589907 WMP589821:WMP589907 WWL589821:WWL589907 AD655357:AD655443 JZ655357:JZ655443 TV655357:TV655443 ADR655357:ADR655443 ANN655357:ANN655443 AXJ655357:AXJ655443 BHF655357:BHF655443 BRB655357:BRB655443 CAX655357:CAX655443 CKT655357:CKT655443 CUP655357:CUP655443 DEL655357:DEL655443 DOH655357:DOH655443 DYD655357:DYD655443 EHZ655357:EHZ655443 ERV655357:ERV655443 FBR655357:FBR655443 FLN655357:FLN655443 FVJ655357:FVJ655443 GFF655357:GFF655443 GPB655357:GPB655443 GYX655357:GYX655443 HIT655357:HIT655443 HSP655357:HSP655443 ICL655357:ICL655443 IMH655357:IMH655443 IWD655357:IWD655443 JFZ655357:JFZ655443 JPV655357:JPV655443 JZR655357:JZR655443 KJN655357:KJN655443 KTJ655357:KTJ655443 LDF655357:LDF655443 LNB655357:LNB655443 LWX655357:LWX655443 MGT655357:MGT655443 MQP655357:MQP655443 NAL655357:NAL655443 NKH655357:NKH655443 NUD655357:NUD655443 ODZ655357:ODZ655443 ONV655357:ONV655443 OXR655357:OXR655443 PHN655357:PHN655443 PRJ655357:PRJ655443 QBF655357:QBF655443 QLB655357:QLB655443 QUX655357:QUX655443 RET655357:RET655443 ROP655357:ROP655443 RYL655357:RYL655443 SIH655357:SIH655443 SSD655357:SSD655443 TBZ655357:TBZ655443 TLV655357:TLV655443 TVR655357:TVR655443 UFN655357:UFN655443 UPJ655357:UPJ655443 UZF655357:UZF655443 VJB655357:VJB655443 VSX655357:VSX655443 WCT655357:WCT655443 WMP655357:WMP655443 WWL655357:WWL655443 AD720893:AD720979 JZ720893:JZ720979 TV720893:TV720979 ADR720893:ADR720979 ANN720893:ANN720979 AXJ720893:AXJ720979 BHF720893:BHF720979 BRB720893:BRB720979 CAX720893:CAX720979 CKT720893:CKT720979 CUP720893:CUP720979 DEL720893:DEL720979 DOH720893:DOH720979 DYD720893:DYD720979 EHZ720893:EHZ720979 ERV720893:ERV720979 FBR720893:FBR720979 FLN720893:FLN720979 FVJ720893:FVJ720979 GFF720893:GFF720979 GPB720893:GPB720979 GYX720893:GYX720979 HIT720893:HIT720979 HSP720893:HSP720979 ICL720893:ICL720979 IMH720893:IMH720979 IWD720893:IWD720979 JFZ720893:JFZ720979 JPV720893:JPV720979 JZR720893:JZR720979 KJN720893:KJN720979 KTJ720893:KTJ720979 LDF720893:LDF720979 LNB720893:LNB720979 LWX720893:LWX720979 MGT720893:MGT720979 MQP720893:MQP720979 NAL720893:NAL720979 NKH720893:NKH720979 NUD720893:NUD720979 ODZ720893:ODZ720979 ONV720893:ONV720979 OXR720893:OXR720979 PHN720893:PHN720979 PRJ720893:PRJ720979 QBF720893:QBF720979 QLB720893:QLB720979 QUX720893:QUX720979 RET720893:RET720979 ROP720893:ROP720979 RYL720893:RYL720979 SIH720893:SIH720979 SSD720893:SSD720979 TBZ720893:TBZ720979 TLV720893:TLV720979 TVR720893:TVR720979 UFN720893:UFN720979 UPJ720893:UPJ720979 UZF720893:UZF720979 VJB720893:VJB720979 VSX720893:VSX720979 WCT720893:WCT720979 WMP720893:WMP720979 WWL720893:WWL720979 AD786429:AD786515 JZ786429:JZ786515 TV786429:TV786515 ADR786429:ADR786515 ANN786429:ANN786515 AXJ786429:AXJ786515 BHF786429:BHF786515 BRB786429:BRB786515 CAX786429:CAX786515 CKT786429:CKT786515 CUP786429:CUP786515 DEL786429:DEL786515 DOH786429:DOH786515 DYD786429:DYD786515 EHZ786429:EHZ786515 ERV786429:ERV786515 FBR786429:FBR786515 FLN786429:FLN786515 FVJ786429:FVJ786515 GFF786429:GFF786515 GPB786429:GPB786515 GYX786429:GYX786515 HIT786429:HIT786515 HSP786429:HSP786515 ICL786429:ICL786515 IMH786429:IMH786515 IWD786429:IWD786515 JFZ786429:JFZ786515 JPV786429:JPV786515 JZR786429:JZR786515 KJN786429:KJN786515 KTJ786429:KTJ786515 LDF786429:LDF786515 LNB786429:LNB786515 LWX786429:LWX786515 MGT786429:MGT786515 MQP786429:MQP786515 NAL786429:NAL786515 NKH786429:NKH786515 NUD786429:NUD786515 ODZ786429:ODZ786515 ONV786429:ONV786515 OXR786429:OXR786515 PHN786429:PHN786515 PRJ786429:PRJ786515 QBF786429:QBF786515 QLB786429:QLB786515 QUX786429:QUX786515 RET786429:RET786515 ROP786429:ROP786515 RYL786429:RYL786515 SIH786429:SIH786515 SSD786429:SSD786515 TBZ786429:TBZ786515 TLV786429:TLV786515 TVR786429:TVR786515 UFN786429:UFN786515 UPJ786429:UPJ786515 UZF786429:UZF786515 VJB786429:VJB786515 VSX786429:VSX786515 WCT786429:WCT786515 WMP786429:WMP786515 WWL786429:WWL786515 AD851965:AD852051 JZ851965:JZ852051 TV851965:TV852051 ADR851965:ADR852051 ANN851965:ANN852051 AXJ851965:AXJ852051 BHF851965:BHF852051 BRB851965:BRB852051 CAX851965:CAX852051 CKT851965:CKT852051 CUP851965:CUP852051 DEL851965:DEL852051 DOH851965:DOH852051 DYD851965:DYD852051 EHZ851965:EHZ852051 ERV851965:ERV852051 FBR851965:FBR852051 FLN851965:FLN852051 FVJ851965:FVJ852051 GFF851965:GFF852051 GPB851965:GPB852051 GYX851965:GYX852051 HIT851965:HIT852051 HSP851965:HSP852051 ICL851965:ICL852051 IMH851965:IMH852051 IWD851965:IWD852051 JFZ851965:JFZ852051 JPV851965:JPV852051 JZR851965:JZR852051 KJN851965:KJN852051 KTJ851965:KTJ852051 LDF851965:LDF852051 LNB851965:LNB852051 LWX851965:LWX852051 MGT851965:MGT852051 MQP851965:MQP852051 NAL851965:NAL852051 NKH851965:NKH852051 NUD851965:NUD852051 ODZ851965:ODZ852051 ONV851965:ONV852051 OXR851965:OXR852051 PHN851965:PHN852051 PRJ851965:PRJ852051 QBF851965:QBF852051 QLB851965:QLB852051 QUX851965:QUX852051 RET851965:RET852051 ROP851965:ROP852051 RYL851965:RYL852051 SIH851965:SIH852051 SSD851965:SSD852051 TBZ851965:TBZ852051 TLV851965:TLV852051 TVR851965:TVR852051 UFN851965:UFN852051 UPJ851965:UPJ852051 UZF851965:UZF852051 VJB851965:VJB852051 VSX851965:VSX852051 WCT851965:WCT852051 WMP851965:WMP852051 WWL851965:WWL852051 AD917501:AD917587 JZ917501:JZ917587 TV917501:TV917587 ADR917501:ADR917587 ANN917501:ANN917587 AXJ917501:AXJ917587 BHF917501:BHF917587 BRB917501:BRB917587 CAX917501:CAX917587 CKT917501:CKT917587 CUP917501:CUP917587 DEL917501:DEL917587 DOH917501:DOH917587 DYD917501:DYD917587 EHZ917501:EHZ917587 ERV917501:ERV917587 FBR917501:FBR917587 FLN917501:FLN917587 FVJ917501:FVJ917587 GFF917501:GFF917587 GPB917501:GPB917587 GYX917501:GYX917587 HIT917501:HIT917587 HSP917501:HSP917587 ICL917501:ICL917587 IMH917501:IMH917587 IWD917501:IWD917587 JFZ917501:JFZ917587 JPV917501:JPV917587 JZR917501:JZR917587 KJN917501:KJN917587 KTJ917501:KTJ917587 LDF917501:LDF917587 LNB917501:LNB917587 LWX917501:LWX917587 MGT917501:MGT917587 MQP917501:MQP917587 NAL917501:NAL917587 NKH917501:NKH917587 NUD917501:NUD917587 ODZ917501:ODZ917587 ONV917501:ONV917587 OXR917501:OXR917587 PHN917501:PHN917587 PRJ917501:PRJ917587 QBF917501:QBF917587 QLB917501:QLB917587 QUX917501:QUX917587 RET917501:RET917587 ROP917501:ROP917587 RYL917501:RYL917587 SIH917501:SIH917587 SSD917501:SSD917587 TBZ917501:TBZ917587 TLV917501:TLV917587 TVR917501:TVR917587 UFN917501:UFN917587 UPJ917501:UPJ917587 UZF917501:UZF917587 VJB917501:VJB917587 VSX917501:VSX917587 WCT917501:WCT917587 WMP917501:WMP917587 WWL917501:WWL917587 AD983037:AD983123 JZ983037:JZ983123 TV983037:TV983123 ADR983037:ADR983123 ANN983037:ANN983123 AXJ983037:AXJ983123 BHF983037:BHF983123 BRB983037:BRB983123 CAX983037:CAX983123 CKT983037:CKT983123 CUP983037:CUP983123 DEL983037:DEL983123 DOH983037:DOH983123 DYD983037:DYD983123 EHZ983037:EHZ983123 ERV983037:ERV983123 FBR983037:FBR983123 FLN983037:FLN983123 FVJ983037:FVJ983123 GFF983037:GFF983123 GPB983037:GPB983123 GYX983037:GYX983123 HIT983037:HIT983123 HSP983037:HSP983123 ICL983037:ICL983123 IMH983037:IMH983123 IWD983037:IWD983123 JFZ983037:JFZ983123 JPV983037:JPV983123 JZR983037:JZR983123 KJN983037:KJN983123 KTJ983037:KTJ983123 LDF983037:LDF983123 LNB983037:LNB983123 LWX983037:LWX983123 MGT983037:MGT983123 MQP983037:MQP983123 NAL983037:NAL983123 NKH983037:NKH983123 NUD983037:NUD983123 ODZ983037:ODZ983123 ONV983037:ONV983123 OXR983037:OXR983123 PHN983037:PHN983123 PRJ983037:PRJ983123 QBF983037:QBF983123 QLB983037:QLB983123 QUX983037:QUX983123 RET983037:RET983123 ROP983037:ROP983123 RYL983037:RYL983123 SIH983037:SIH983123 SSD983037:SSD983123 TBZ983037:TBZ983123 TLV983037:TLV983123 TVR983037:TVR983123 UFN983037:UFN983123 UPJ983037:UPJ983123 UZF983037:UZF983123 VJB983037:VJB983123 VSX983037:VSX983123 WCT983037:WCT983123 WMP983037:WMP983123 WWL983037:WWL983123 WWL9:WWL83 WMP9:WMP83 WCT9:WCT83 VSX9:VSX83 VJB9:VJB83 UZF9:UZF83 UPJ9:UPJ83 UFN9:UFN83 TVR9:TVR83 TLV9:TLV83 TBZ9:TBZ83 SSD9:SSD83 SIH9:SIH83 RYL9:RYL83 ROP9:ROP83 RET9:RET83 QUX9:QUX83 QLB9:QLB83 QBF9:QBF83 PRJ9:PRJ83 PHN9:PHN83 OXR9:OXR83 ONV9:ONV83 ODZ9:ODZ83 NUD9:NUD83 NKH9:NKH83 NAL9:NAL83 MQP9:MQP83 MGT9:MGT83 LWX9:LWX83 LNB9:LNB83 LDF9:LDF83 KTJ9:KTJ83 KJN9:KJN83 JZR9:JZR83 JPV9:JPV83 JFZ9:JFZ83 IWD9:IWD83 IMH9:IMH83 ICL9:ICL83 HSP9:HSP83 HIT9:HIT83 GYX9:GYX83 GPB9:GPB83 GFF9:GFF83 FVJ9:FVJ83 FLN9:FLN83 FBR9:FBR83 ERV9:ERV83 EHZ9:EHZ83 DYD9:DYD83 DOH9:DOH83 DEL9:DEL83 CUP9:CUP83 CKT9:CKT83 CAX9:CAX83 BRB9:BRB83 BHF9:BHF83 AXJ9:AXJ83 ANN9:ANN83 ADR9:ADR83 TV9:TV83 JZ9:JZ83 AD9:AD83">
      <formula1>Efecto</formula1>
    </dataValidation>
    <dataValidation type="list" allowBlank="1" showInputMessage="1" showErrorMessage="1" sqref="R65533:R65619 JN65533:JN65619 TJ65533:TJ65619 ADF65533:ADF65619 ANB65533:ANB65619 AWX65533:AWX65619 BGT65533:BGT65619 BQP65533:BQP65619 CAL65533:CAL65619 CKH65533:CKH65619 CUD65533:CUD65619 DDZ65533:DDZ65619 DNV65533:DNV65619 DXR65533:DXR65619 EHN65533:EHN65619 ERJ65533:ERJ65619 FBF65533:FBF65619 FLB65533:FLB65619 FUX65533:FUX65619 GET65533:GET65619 GOP65533:GOP65619 GYL65533:GYL65619 HIH65533:HIH65619 HSD65533:HSD65619 IBZ65533:IBZ65619 ILV65533:ILV65619 IVR65533:IVR65619 JFN65533:JFN65619 JPJ65533:JPJ65619 JZF65533:JZF65619 KJB65533:KJB65619 KSX65533:KSX65619 LCT65533:LCT65619 LMP65533:LMP65619 LWL65533:LWL65619 MGH65533:MGH65619 MQD65533:MQD65619 MZZ65533:MZZ65619 NJV65533:NJV65619 NTR65533:NTR65619 ODN65533:ODN65619 ONJ65533:ONJ65619 OXF65533:OXF65619 PHB65533:PHB65619 PQX65533:PQX65619 QAT65533:QAT65619 QKP65533:QKP65619 QUL65533:QUL65619 REH65533:REH65619 ROD65533:ROD65619 RXZ65533:RXZ65619 SHV65533:SHV65619 SRR65533:SRR65619 TBN65533:TBN65619 TLJ65533:TLJ65619 TVF65533:TVF65619 UFB65533:UFB65619 UOX65533:UOX65619 UYT65533:UYT65619 VIP65533:VIP65619 VSL65533:VSL65619 WCH65533:WCH65619 WMD65533:WMD65619 WVZ65533:WVZ65619 R131069:R131155 JN131069:JN131155 TJ131069:TJ131155 ADF131069:ADF131155 ANB131069:ANB131155 AWX131069:AWX131155 BGT131069:BGT131155 BQP131069:BQP131155 CAL131069:CAL131155 CKH131069:CKH131155 CUD131069:CUD131155 DDZ131069:DDZ131155 DNV131069:DNV131155 DXR131069:DXR131155 EHN131069:EHN131155 ERJ131069:ERJ131155 FBF131069:FBF131155 FLB131069:FLB131155 FUX131069:FUX131155 GET131069:GET131155 GOP131069:GOP131155 GYL131069:GYL131155 HIH131069:HIH131155 HSD131069:HSD131155 IBZ131069:IBZ131155 ILV131069:ILV131155 IVR131069:IVR131155 JFN131069:JFN131155 JPJ131069:JPJ131155 JZF131069:JZF131155 KJB131069:KJB131155 KSX131069:KSX131155 LCT131069:LCT131155 LMP131069:LMP131155 LWL131069:LWL131155 MGH131069:MGH131155 MQD131069:MQD131155 MZZ131069:MZZ131155 NJV131069:NJV131155 NTR131069:NTR131155 ODN131069:ODN131155 ONJ131069:ONJ131155 OXF131069:OXF131155 PHB131069:PHB131155 PQX131069:PQX131155 QAT131069:QAT131155 QKP131069:QKP131155 QUL131069:QUL131155 REH131069:REH131155 ROD131069:ROD131155 RXZ131069:RXZ131155 SHV131069:SHV131155 SRR131069:SRR131155 TBN131069:TBN131155 TLJ131069:TLJ131155 TVF131069:TVF131155 UFB131069:UFB131155 UOX131069:UOX131155 UYT131069:UYT131155 VIP131069:VIP131155 VSL131069:VSL131155 WCH131069:WCH131155 WMD131069:WMD131155 WVZ131069:WVZ131155 R196605:R196691 JN196605:JN196691 TJ196605:TJ196691 ADF196605:ADF196691 ANB196605:ANB196691 AWX196605:AWX196691 BGT196605:BGT196691 BQP196605:BQP196691 CAL196605:CAL196691 CKH196605:CKH196691 CUD196605:CUD196691 DDZ196605:DDZ196691 DNV196605:DNV196691 DXR196605:DXR196691 EHN196605:EHN196691 ERJ196605:ERJ196691 FBF196605:FBF196691 FLB196605:FLB196691 FUX196605:FUX196691 GET196605:GET196691 GOP196605:GOP196691 GYL196605:GYL196691 HIH196605:HIH196691 HSD196605:HSD196691 IBZ196605:IBZ196691 ILV196605:ILV196691 IVR196605:IVR196691 JFN196605:JFN196691 JPJ196605:JPJ196691 JZF196605:JZF196691 KJB196605:KJB196691 KSX196605:KSX196691 LCT196605:LCT196691 LMP196605:LMP196691 LWL196605:LWL196691 MGH196605:MGH196691 MQD196605:MQD196691 MZZ196605:MZZ196691 NJV196605:NJV196691 NTR196605:NTR196691 ODN196605:ODN196691 ONJ196605:ONJ196691 OXF196605:OXF196691 PHB196605:PHB196691 PQX196605:PQX196691 QAT196605:QAT196691 QKP196605:QKP196691 QUL196605:QUL196691 REH196605:REH196691 ROD196605:ROD196691 RXZ196605:RXZ196691 SHV196605:SHV196691 SRR196605:SRR196691 TBN196605:TBN196691 TLJ196605:TLJ196691 TVF196605:TVF196691 UFB196605:UFB196691 UOX196605:UOX196691 UYT196605:UYT196691 VIP196605:VIP196691 VSL196605:VSL196691 WCH196605:WCH196691 WMD196605:WMD196691 WVZ196605:WVZ196691 R262141:R262227 JN262141:JN262227 TJ262141:TJ262227 ADF262141:ADF262227 ANB262141:ANB262227 AWX262141:AWX262227 BGT262141:BGT262227 BQP262141:BQP262227 CAL262141:CAL262227 CKH262141:CKH262227 CUD262141:CUD262227 DDZ262141:DDZ262227 DNV262141:DNV262227 DXR262141:DXR262227 EHN262141:EHN262227 ERJ262141:ERJ262227 FBF262141:FBF262227 FLB262141:FLB262227 FUX262141:FUX262227 GET262141:GET262227 GOP262141:GOP262227 GYL262141:GYL262227 HIH262141:HIH262227 HSD262141:HSD262227 IBZ262141:IBZ262227 ILV262141:ILV262227 IVR262141:IVR262227 JFN262141:JFN262227 JPJ262141:JPJ262227 JZF262141:JZF262227 KJB262141:KJB262227 KSX262141:KSX262227 LCT262141:LCT262227 LMP262141:LMP262227 LWL262141:LWL262227 MGH262141:MGH262227 MQD262141:MQD262227 MZZ262141:MZZ262227 NJV262141:NJV262227 NTR262141:NTR262227 ODN262141:ODN262227 ONJ262141:ONJ262227 OXF262141:OXF262227 PHB262141:PHB262227 PQX262141:PQX262227 QAT262141:QAT262227 QKP262141:QKP262227 QUL262141:QUL262227 REH262141:REH262227 ROD262141:ROD262227 RXZ262141:RXZ262227 SHV262141:SHV262227 SRR262141:SRR262227 TBN262141:TBN262227 TLJ262141:TLJ262227 TVF262141:TVF262227 UFB262141:UFB262227 UOX262141:UOX262227 UYT262141:UYT262227 VIP262141:VIP262227 VSL262141:VSL262227 WCH262141:WCH262227 WMD262141:WMD262227 WVZ262141:WVZ262227 R327677:R327763 JN327677:JN327763 TJ327677:TJ327763 ADF327677:ADF327763 ANB327677:ANB327763 AWX327677:AWX327763 BGT327677:BGT327763 BQP327677:BQP327763 CAL327677:CAL327763 CKH327677:CKH327763 CUD327677:CUD327763 DDZ327677:DDZ327763 DNV327677:DNV327763 DXR327677:DXR327763 EHN327677:EHN327763 ERJ327677:ERJ327763 FBF327677:FBF327763 FLB327677:FLB327763 FUX327677:FUX327763 GET327677:GET327763 GOP327677:GOP327763 GYL327677:GYL327763 HIH327677:HIH327763 HSD327677:HSD327763 IBZ327677:IBZ327763 ILV327677:ILV327763 IVR327677:IVR327763 JFN327677:JFN327763 JPJ327677:JPJ327763 JZF327677:JZF327763 KJB327677:KJB327763 KSX327677:KSX327763 LCT327677:LCT327763 LMP327677:LMP327763 LWL327677:LWL327763 MGH327677:MGH327763 MQD327677:MQD327763 MZZ327677:MZZ327763 NJV327677:NJV327763 NTR327677:NTR327763 ODN327677:ODN327763 ONJ327677:ONJ327763 OXF327677:OXF327763 PHB327677:PHB327763 PQX327677:PQX327763 QAT327677:QAT327763 QKP327677:QKP327763 QUL327677:QUL327763 REH327677:REH327763 ROD327677:ROD327763 RXZ327677:RXZ327763 SHV327677:SHV327763 SRR327677:SRR327763 TBN327677:TBN327763 TLJ327677:TLJ327763 TVF327677:TVF327763 UFB327677:UFB327763 UOX327677:UOX327763 UYT327677:UYT327763 VIP327677:VIP327763 VSL327677:VSL327763 WCH327677:WCH327763 WMD327677:WMD327763 WVZ327677:WVZ327763 R393213:R393299 JN393213:JN393299 TJ393213:TJ393299 ADF393213:ADF393299 ANB393213:ANB393299 AWX393213:AWX393299 BGT393213:BGT393299 BQP393213:BQP393299 CAL393213:CAL393299 CKH393213:CKH393299 CUD393213:CUD393299 DDZ393213:DDZ393299 DNV393213:DNV393299 DXR393213:DXR393299 EHN393213:EHN393299 ERJ393213:ERJ393299 FBF393213:FBF393299 FLB393213:FLB393299 FUX393213:FUX393299 GET393213:GET393299 GOP393213:GOP393299 GYL393213:GYL393299 HIH393213:HIH393299 HSD393213:HSD393299 IBZ393213:IBZ393299 ILV393213:ILV393299 IVR393213:IVR393299 JFN393213:JFN393299 JPJ393213:JPJ393299 JZF393213:JZF393299 KJB393213:KJB393299 KSX393213:KSX393299 LCT393213:LCT393299 LMP393213:LMP393299 LWL393213:LWL393299 MGH393213:MGH393299 MQD393213:MQD393299 MZZ393213:MZZ393299 NJV393213:NJV393299 NTR393213:NTR393299 ODN393213:ODN393299 ONJ393213:ONJ393299 OXF393213:OXF393299 PHB393213:PHB393299 PQX393213:PQX393299 QAT393213:QAT393299 QKP393213:QKP393299 QUL393213:QUL393299 REH393213:REH393299 ROD393213:ROD393299 RXZ393213:RXZ393299 SHV393213:SHV393299 SRR393213:SRR393299 TBN393213:TBN393299 TLJ393213:TLJ393299 TVF393213:TVF393299 UFB393213:UFB393299 UOX393213:UOX393299 UYT393213:UYT393299 VIP393213:VIP393299 VSL393213:VSL393299 WCH393213:WCH393299 WMD393213:WMD393299 WVZ393213:WVZ393299 R458749:R458835 JN458749:JN458835 TJ458749:TJ458835 ADF458749:ADF458835 ANB458749:ANB458835 AWX458749:AWX458835 BGT458749:BGT458835 BQP458749:BQP458835 CAL458749:CAL458835 CKH458749:CKH458835 CUD458749:CUD458835 DDZ458749:DDZ458835 DNV458749:DNV458835 DXR458749:DXR458835 EHN458749:EHN458835 ERJ458749:ERJ458835 FBF458749:FBF458835 FLB458749:FLB458835 FUX458749:FUX458835 GET458749:GET458835 GOP458749:GOP458835 GYL458749:GYL458835 HIH458749:HIH458835 HSD458749:HSD458835 IBZ458749:IBZ458835 ILV458749:ILV458835 IVR458749:IVR458835 JFN458749:JFN458835 JPJ458749:JPJ458835 JZF458749:JZF458835 KJB458749:KJB458835 KSX458749:KSX458835 LCT458749:LCT458835 LMP458749:LMP458835 LWL458749:LWL458835 MGH458749:MGH458835 MQD458749:MQD458835 MZZ458749:MZZ458835 NJV458749:NJV458835 NTR458749:NTR458835 ODN458749:ODN458835 ONJ458749:ONJ458835 OXF458749:OXF458835 PHB458749:PHB458835 PQX458749:PQX458835 QAT458749:QAT458835 QKP458749:QKP458835 QUL458749:QUL458835 REH458749:REH458835 ROD458749:ROD458835 RXZ458749:RXZ458835 SHV458749:SHV458835 SRR458749:SRR458835 TBN458749:TBN458835 TLJ458749:TLJ458835 TVF458749:TVF458835 UFB458749:UFB458835 UOX458749:UOX458835 UYT458749:UYT458835 VIP458749:VIP458835 VSL458749:VSL458835 WCH458749:WCH458835 WMD458749:WMD458835 WVZ458749:WVZ458835 R524285:R524371 JN524285:JN524371 TJ524285:TJ524371 ADF524285:ADF524371 ANB524285:ANB524371 AWX524285:AWX524371 BGT524285:BGT524371 BQP524285:BQP524371 CAL524285:CAL524371 CKH524285:CKH524371 CUD524285:CUD524371 DDZ524285:DDZ524371 DNV524285:DNV524371 DXR524285:DXR524371 EHN524285:EHN524371 ERJ524285:ERJ524371 FBF524285:FBF524371 FLB524285:FLB524371 FUX524285:FUX524371 GET524285:GET524371 GOP524285:GOP524371 GYL524285:GYL524371 HIH524285:HIH524371 HSD524285:HSD524371 IBZ524285:IBZ524371 ILV524285:ILV524371 IVR524285:IVR524371 JFN524285:JFN524371 JPJ524285:JPJ524371 JZF524285:JZF524371 KJB524285:KJB524371 KSX524285:KSX524371 LCT524285:LCT524371 LMP524285:LMP524371 LWL524285:LWL524371 MGH524285:MGH524371 MQD524285:MQD524371 MZZ524285:MZZ524371 NJV524285:NJV524371 NTR524285:NTR524371 ODN524285:ODN524371 ONJ524285:ONJ524371 OXF524285:OXF524371 PHB524285:PHB524371 PQX524285:PQX524371 QAT524285:QAT524371 QKP524285:QKP524371 QUL524285:QUL524371 REH524285:REH524371 ROD524285:ROD524371 RXZ524285:RXZ524371 SHV524285:SHV524371 SRR524285:SRR524371 TBN524285:TBN524371 TLJ524285:TLJ524371 TVF524285:TVF524371 UFB524285:UFB524371 UOX524285:UOX524371 UYT524285:UYT524371 VIP524285:VIP524371 VSL524285:VSL524371 WCH524285:WCH524371 WMD524285:WMD524371 WVZ524285:WVZ524371 R589821:R589907 JN589821:JN589907 TJ589821:TJ589907 ADF589821:ADF589907 ANB589821:ANB589907 AWX589821:AWX589907 BGT589821:BGT589907 BQP589821:BQP589907 CAL589821:CAL589907 CKH589821:CKH589907 CUD589821:CUD589907 DDZ589821:DDZ589907 DNV589821:DNV589907 DXR589821:DXR589907 EHN589821:EHN589907 ERJ589821:ERJ589907 FBF589821:FBF589907 FLB589821:FLB589907 FUX589821:FUX589907 GET589821:GET589907 GOP589821:GOP589907 GYL589821:GYL589907 HIH589821:HIH589907 HSD589821:HSD589907 IBZ589821:IBZ589907 ILV589821:ILV589907 IVR589821:IVR589907 JFN589821:JFN589907 JPJ589821:JPJ589907 JZF589821:JZF589907 KJB589821:KJB589907 KSX589821:KSX589907 LCT589821:LCT589907 LMP589821:LMP589907 LWL589821:LWL589907 MGH589821:MGH589907 MQD589821:MQD589907 MZZ589821:MZZ589907 NJV589821:NJV589907 NTR589821:NTR589907 ODN589821:ODN589907 ONJ589821:ONJ589907 OXF589821:OXF589907 PHB589821:PHB589907 PQX589821:PQX589907 QAT589821:QAT589907 QKP589821:QKP589907 QUL589821:QUL589907 REH589821:REH589907 ROD589821:ROD589907 RXZ589821:RXZ589907 SHV589821:SHV589907 SRR589821:SRR589907 TBN589821:TBN589907 TLJ589821:TLJ589907 TVF589821:TVF589907 UFB589821:UFB589907 UOX589821:UOX589907 UYT589821:UYT589907 VIP589821:VIP589907 VSL589821:VSL589907 WCH589821:WCH589907 WMD589821:WMD589907 WVZ589821:WVZ589907 R655357:R655443 JN655357:JN655443 TJ655357:TJ655443 ADF655357:ADF655443 ANB655357:ANB655443 AWX655357:AWX655443 BGT655357:BGT655443 BQP655357:BQP655443 CAL655357:CAL655443 CKH655357:CKH655443 CUD655357:CUD655443 DDZ655357:DDZ655443 DNV655357:DNV655443 DXR655357:DXR655443 EHN655357:EHN655443 ERJ655357:ERJ655443 FBF655357:FBF655443 FLB655357:FLB655443 FUX655357:FUX655443 GET655357:GET655443 GOP655357:GOP655443 GYL655357:GYL655443 HIH655357:HIH655443 HSD655357:HSD655443 IBZ655357:IBZ655443 ILV655357:ILV655443 IVR655357:IVR655443 JFN655357:JFN655443 JPJ655357:JPJ655443 JZF655357:JZF655443 KJB655357:KJB655443 KSX655357:KSX655443 LCT655357:LCT655443 LMP655357:LMP655443 LWL655357:LWL655443 MGH655357:MGH655443 MQD655357:MQD655443 MZZ655357:MZZ655443 NJV655357:NJV655443 NTR655357:NTR655443 ODN655357:ODN655443 ONJ655357:ONJ655443 OXF655357:OXF655443 PHB655357:PHB655443 PQX655357:PQX655443 QAT655357:QAT655443 QKP655357:QKP655443 QUL655357:QUL655443 REH655357:REH655443 ROD655357:ROD655443 RXZ655357:RXZ655443 SHV655357:SHV655443 SRR655357:SRR655443 TBN655357:TBN655443 TLJ655357:TLJ655443 TVF655357:TVF655443 UFB655357:UFB655443 UOX655357:UOX655443 UYT655357:UYT655443 VIP655357:VIP655443 VSL655357:VSL655443 WCH655357:WCH655443 WMD655357:WMD655443 WVZ655357:WVZ655443 R720893:R720979 JN720893:JN720979 TJ720893:TJ720979 ADF720893:ADF720979 ANB720893:ANB720979 AWX720893:AWX720979 BGT720893:BGT720979 BQP720893:BQP720979 CAL720893:CAL720979 CKH720893:CKH720979 CUD720893:CUD720979 DDZ720893:DDZ720979 DNV720893:DNV720979 DXR720893:DXR720979 EHN720893:EHN720979 ERJ720893:ERJ720979 FBF720893:FBF720979 FLB720893:FLB720979 FUX720893:FUX720979 GET720893:GET720979 GOP720893:GOP720979 GYL720893:GYL720979 HIH720893:HIH720979 HSD720893:HSD720979 IBZ720893:IBZ720979 ILV720893:ILV720979 IVR720893:IVR720979 JFN720893:JFN720979 JPJ720893:JPJ720979 JZF720893:JZF720979 KJB720893:KJB720979 KSX720893:KSX720979 LCT720893:LCT720979 LMP720893:LMP720979 LWL720893:LWL720979 MGH720893:MGH720979 MQD720893:MQD720979 MZZ720893:MZZ720979 NJV720893:NJV720979 NTR720893:NTR720979 ODN720893:ODN720979 ONJ720893:ONJ720979 OXF720893:OXF720979 PHB720893:PHB720979 PQX720893:PQX720979 QAT720893:QAT720979 QKP720893:QKP720979 QUL720893:QUL720979 REH720893:REH720979 ROD720893:ROD720979 RXZ720893:RXZ720979 SHV720893:SHV720979 SRR720893:SRR720979 TBN720893:TBN720979 TLJ720893:TLJ720979 TVF720893:TVF720979 UFB720893:UFB720979 UOX720893:UOX720979 UYT720893:UYT720979 VIP720893:VIP720979 VSL720893:VSL720979 WCH720893:WCH720979 WMD720893:WMD720979 WVZ720893:WVZ720979 R786429:R786515 JN786429:JN786515 TJ786429:TJ786515 ADF786429:ADF786515 ANB786429:ANB786515 AWX786429:AWX786515 BGT786429:BGT786515 BQP786429:BQP786515 CAL786429:CAL786515 CKH786429:CKH786515 CUD786429:CUD786515 DDZ786429:DDZ786515 DNV786429:DNV786515 DXR786429:DXR786515 EHN786429:EHN786515 ERJ786429:ERJ786515 FBF786429:FBF786515 FLB786429:FLB786515 FUX786429:FUX786515 GET786429:GET786515 GOP786429:GOP786515 GYL786429:GYL786515 HIH786429:HIH786515 HSD786429:HSD786515 IBZ786429:IBZ786515 ILV786429:ILV786515 IVR786429:IVR786515 JFN786429:JFN786515 JPJ786429:JPJ786515 JZF786429:JZF786515 KJB786429:KJB786515 KSX786429:KSX786515 LCT786429:LCT786515 LMP786429:LMP786515 LWL786429:LWL786515 MGH786429:MGH786515 MQD786429:MQD786515 MZZ786429:MZZ786515 NJV786429:NJV786515 NTR786429:NTR786515 ODN786429:ODN786515 ONJ786429:ONJ786515 OXF786429:OXF786515 PHB786429:PHB786515 PQX786429:PQX786515 QAT786429:QAT786515 QKP786429:QKP786515 QUL786429:QUL786515 REH786429:REH786515 ROD786429:ROD786515 RXZ786429:RXZ786515 SHV786429:SHV786515 SRR786429:SRR786515 TBN786429:TBN786515 TLJ786429:TLJ786515 TVF786429:TVF786515 UFB786429:UFB786515 UOX786429:UOX786515 UYT786429:UYT786515 VIP786429:VIP786515 VSL786429:VSL786515 WCH786429:WCH786515 WMD786429:WMD786515 WVZ786429:WVZ786515 R851965:R852051 JN851965:JN852051 TJ851965:TJ852051 ADF851965:ADF852051 ANB851965:ANB852051 AWX851965:AWX852051 BGT851965:BGT852051 BQP851965:BQP852051 CAL851965:CAL852051 CKH851965:CKH852051 CUD851965:CUD852051 DDZ851965:DDZ852051 DNV851965:DNV852051 DXR851965:DXR852051 EHN851965:EHN852051 ERJ851965:ERJ852051 FBF851965:FBF852051 FLB851965:FLB852051 FUX851965:FUX852051 GET851965:GET852051 GOP851965:GOP852051 GYL851965:GYL852051 HIH851965:HIH852051 HSD851965:HSD852051 IBZ851965:IBZ852051 ILV851965:ILV852051 IVR851965:IVR852051 JFN851965:JFN852051 JPJ851965:JPJ852051 JZF851965:JZF852051 KJB851965:KJB852051 KSX851965:KSX852051 LCT851965:LCT852051 LMP851965:LMP852051 LWL851965:LWL852051 MGH851965:MGH852051 MQD851965:MQD852051 MZZ851965:MZZ852051 NJV851965:NJV852051 NTR851965:NTR852051 ODN851965:ODN852051 ONJ851965:ONJ852051 OXF851965:OXF852051 PHB851965:PHB852051 PQX851965:PQX852051 QAT851965:QAT852051 QKP851965:QKP852051 QUL851965:QUL852051 REH851965:REH852051 ROD851965:ROD852051 RXZ851965:RXZ852051 SHV851965:SHV852051 SRR851965:SRR852051 TBN851965:TBN852051 TLJ851965:TLJ852051 TVF851965:TVF852051 UFB851965:UFB852051 UOX851965:UOX852051 UYT851965:UYT852051 VIP851965:VIP852051 VSL851965:VSL852051 WCH851965:WCH852051 WMD851965:WMD852051 WVZ851965:WVZ852051 R917501:R917587 JN917501:JN917587 TJ917501:TJ917587 ADF917501:ADF917587 ANB917501:ANB917587 AWX917501:AWX917587 BGT917501:BGT917587 BQP917501:BQP917587 CAL917501:CAL917587 CKH917501:CKH917587 CUD917501:CUD917587 DDZ917501:DDZ917587 DNV917501:DNV917587 DXR917501:DXR917587 EHN917501:EHN917587 ERJ917501:ERJ917587 FBF917501:FBF917587 FLB917501:FLB917587 FUX917501:FUX917587 GET917501:GET917587 GOP917501:GOP917587 GYL917501:GYL917587 HIH917501:HIH917587 HSD917501:HSD917587 IBZ917501:IBZ917587 ILV917501:ILV917587 IVR917501:IVR917587 JFN917501:JFN917587 JPJ917501:JPJ917587 JZF917501:JZF917587 KJB917501:KJB917587 KSX917501:KSX917587 LCT917501:LCT917587 LMP917501:LMP917587 LWL917501:LWL917587 MGH917501:MGH917587 MQD917501:MQD917587 MZZ917501:MZZ917587 NJV917501:NJV917587 NTR917501:NTR917587 ODN917501:ODN917587 ONJ917501:ONJ917587 OXF917501:OXF917587 PHB917501:PHB917587 PQX917501:PQX917587 QAT917501:QAT917587 QKP917501:QKP917587 QUL917501:QUL917587 REH917501:REH917587 ROD917501:ROD917587 RXZ917501:RXZ917587 SHV917501:SHV917587 SRR917501:SRR917587 TBN917501:TBN917587 TLJ917501:TLJ917587 TVF917501:TVF917587 UFB917501:UFB917587 UOX917501:UOX917587 UYT917501:UYT917587 VIP917501:VIP917587 VSL917501:VSL917587 WCH917501:WCH917587 WMD917501:WMD917587 WVZ917501:WVZ917587 R983037:R983123 JN983037:JN983123 TJ983037:TJ983123 ADF983037:ADF983123 ANB983037:ANB983123 AWX983037:AWX983123 BGT983037:BGT983123 BQP983037:BQP983123 CAL983037:CAL983123 CKH983037:CKH983123 CUD983037:CUD983123 DDZ983037:DDZ983123 DNV983037:DNV983123 DXR983037:DXR983123 EHN983037:EHN983123 ERJ983037:ERJ983123 FBF983037:FBF983123 FLB983037:FLB983123 FUX983037:FUX983123 GET983037:GET983123 GOP983037:GOP983123 GYL983037:GYL983123 HIH983037:HIH983123 HSD983037:HSD983123 IBZ983037:IBZ983123 ILV983037:ILV983123 IVR983037:IVR983123 JFN983037:JFN983123 JPJ983037:JPJ983123 JZF983037:JZF983123 KJB983037:KJB983123 KSX983037:KSX983123 LCT983037:LCT983123 LMP983037:LMP983123 LWL983037:LWL983123 MGH983037:MGH983123 MQD983037:MQD983123 MZZ983037:MZZ983123 NJV983037:NJV983123 NTR983037:NTR983123 ODN983037:ODN983123 ONJ983037:ONJ983123 OXF983037:OXF983123 PHB983037:PHB983123 PQX983037:PQX983123 QAT983037:QAT983123 QKP983037:QKP983123 QUL983037:QUL983123 REH983037:REH983123 ROD983037:ROD983123 RXZ983037:RXZ983123 SHV983037:SHV983123 SRR983037:SRR983123 TBN983037:TBN983123 TLJ983037:TLJ983123 TVF983037:TVF983123 UFB983037:UFB983123 UOX983037:UOX983123 UYT983037:UYT983123 VIP983037:VIP983123 VSL983037:VSL983123 WCH983037:WCH983123 WMD983037:WMD983123 WVZ983037:WVZ983123 WVZ9:WVZ83 WMD9:WMD83 WCH9:WCH83 VSL9:VSL83 VIP9:VIP83 UYT9:UYT83 UOX9:UOX83 UFB9:UFB83 TVF9:TVF83 TLJ9:TLJ83 TBN9:TBN83 SRR9:SRR83 SHV9:SHV83 RXZ9:RXZ83 ROD9:ROD83 REH9:REH83 QUL9:QUL83 QKP9:QKP83 QAT9:QAT83 PQX9:PQX83 PHB9:PHB83 OXF9:OXF83 ONJ9:ONJ83 ODN9:ODN83 NTR9:NTR83 NJV9:NJV83 MZZ9:MZZ83 MQD9:MQD83 MGH9:MGH83 LWL9:LWL83 LMP9:LMP83 LCT9:LCT83 KSX9:KSX83 KJB9:KJB83 JZF9:JZF83 JPJ9:JPJ83 JFN9:JFN83 IVR9:IVR83 ILV9:ILV83 IBZ9:IBZ83 HSD9:HSD83 HIH9:HIH83 GYL9:GYL83 GOP9:GOP83 GET9:GET83 FUX9:FUX83 FLB9:FLB83 FBF9:FBF83 ERJ9:ERJ83 EHN9:EHN83 DXR9:DXR83 DNV9:DNV83 DDZ9:DDZ83 CUD9:CUD83 CKH9:CKH83 CAL9:CAL83 BQP9:BQP83 BGT9:BGT83 AWX9:AWX83 ANB9:ANB83 ADF9:ADF83 TJ9:TJ83 JN9:JN83 R9:R83">
      <formula1>IMPACTO</formula1>
    </dataValidation>
    <dataValidation type="list" allowBlank="1" showInputMessage="1" showErrorMessage="1" sqref="Q65533:Q65619 JM65533:JM65619 TI65533:TI65619 ADE65533:ADE65619 ANA65533:ANA65619 AWW65533:AWW65619 BGS65533:BGS65619 BQO65533:BQO65619 CAK65533:CAK65619 CKG65533:CKG65619 CUC65533:CUC65619 DDY65533:DDY65619 DNU65533:DNU65619 DXQ65533:DXQ65619 EHM65533:EHM65619 ERI65533:ERI65619 FBE65533:FBE65619 FLA65533:FLA65619 FUW65533:FUW65619 GES65533:GES65619 GOO65533:GOO65619 GYK65533:GYK65619 HIG65533:HIG65619 HSC65533:HSC65619 IBY65533:IBY65619 ILU65533:ILU65619 IVQ65533:IVQ65619 JFM65533:JFM65619 JPI65533:JPI65619 JZE65533:JZE65619 KJA65533:KJA65619 KSW65533:KSW65619 LCS65533:LCS65619 LMO65533:LMO65619 LWK65533:LWK65619 MGG65533:MGG65619 MQC65533:MQC65619 MZY65533:MZY65619 NJU65533:NJU65619 NTQ65533:NTQ65619 ODM65533:ODM65619 ONI65533:ONI65619 OXE65533:OXE65619 PHA65533:PHA65619 PQW65533:PQW65619 QAS65533:QAS65619 QKO65533:QKO65619 QUK65533:QUK65619 REG65533:REG65619 ROC65533:ROC65619 RXY65533:RXY65619 SHU65533:SHU65619 SRQ65533:SRQ65619 TBM65533:TBM65619 TLI65533:TLI65619 TVE65533:TVE65619 UFA65533:UFA65619 UOW65533:UOW65619 UYS65533:UYS65619 VIO65533:VIO65619 VSK65533:VSK65619 WCG65533:WCG65619 WMC65533:WMC65619 WVY65533:WVY65619 Q131069:Q131155 JM131069:JM131155 TI131069:TI131155 ADE131069:ADE131155 ANA131069:ANA131155 AWW131069:AWW131155 BGS131069:BGS131155 BQO131069:BQO131155 CAK131069:CAK131155 CKG131069:CKG131155 CUC131069:CUC131155 DDY131069:DDY131155 DNU131069:DNU131155 DXQ131069:DXQ131155 EHM131069:EHM131155 ERI131069:ERI131155 FBE131069:FBE131155 FLA131069:FLA131155 FUW131069:FUW131155 GES131069:GES131155 GOO131069:GOO131155 GYK131069:GYK131155 HIG131069:HIG131155 HSC131069:HSC131155 IBY131069:IBY131155 ILU131069:ILU131155 IVQ131069:IVQ131155 JFM131069:JFM131155 JPI131069:JPI131155 JZE131069:JZE131155 KJA131069:KJA131155 KSW131069:KSW131155 LCS131069:LCS131155 LMO131069:LMO131155 LWK131069:LWK131155 MGG131069:MGG131155 MQC131069:MQC131155 MZY131069:MZY131155 NJU131069:NJU131155 NTQ131069:NTQ131155 ODM131069:ODM131155 ONI131069:ONI131155 OXE131069:OXE131155 PHA131069:PHA131155 PQW131069:PQW131155 QAS131069:QAS131155 QKO131069:QKO131155 QUK131069:QUK131155 REG131069:REG131155 ROC131069:ROC131155 RXY131069:RXY131155 SHU131069:SHU131155 SRQ131069:SRQ131155 TBM131069:TBM131155 TLI131069:TLI131155 TVE131069:TVE131155 UFA131069:UFA131155 UOW131069:UOW131155 UYS131069:UYS131155 VIO131069:VIO131155 VSK131069:VSK131155 WCG131069:WCG131155 WMC131069:WMC131155 WVY131069:WVY131155 Q196605:Q196691 JM196605:JM196691 TI196605:TI196691 ADE196605:ADE196691 ANA196605:ANA196691 AWW196605:AWW196691 BGS196605:BGS196691 BQO196605:BQO196691 CAK196605:CAK196691 CKG196605:CKG196691 CUC196605:CUC196691 DDY196605:DDY196691 DNU196605:DNU196691 DXQ196605:DXQ196691 EHM196605:EHM196691 ERI196605:ERI196691 FBE196605:FBE196691 FLA196605:FLA196691 FUW196605:FUW196691 GES196605:GES196691 GOO196605:GOO196691 GYK196605:GYK196691 HIG196605:HIG196691 HSC196605:HSC196691 IBY196605:IBY196691 ILU196605:ILU196691 IVQ196605:IVQ196691 JFM196605:JFM196691 JPI196605:JPI196691 JZE196605:JZE196691 KJA196605:KJA196691 KSW196605:KSW196691 LCS196605:LCS196691 LMO196605:LMO196691 LWK196605:LWK196691 MGG196605:MGG196691 MQC196605:MQC196691 MZY196605:MZY196691 NJU196605:NJU196691 NTQ196605:NTQ196691 ODM196605:ODM196691 ONI196605:ONI196691 OXE196605:OXE196691 PHA196605:PHA196691 PQW196605:PQW196691 QAS196605:QAS196691 QKO196605:QKO196691 QUK196605:QUK196691 REG196605:REG196691 ROC196605:ROC196691 RXY196605:RXY196691 SHU196605:SHU196691 SRQ196605:SRQ196691 TBM196605:TBM196691 TLI196605:TLI196691 TVE196605:TVE196691 UFA196605:UFA196691 UOW196605:UOW196691 UYS196605:UYS196691 VIO196605:VIO196691 VSK196605:VSK196691 WCG196605:WCG196691 WMC196605:WMC196691 WVY196605:WVY196691 Q262141:Q262227 JM262141:JM262227 TI262141:TI262227 ADE262141:ADE262227 ANA262141:ANA262227 AWW262141:AWW262227 BGS262141:BGS262227 BQO262141:BQO262227 CAK262141:CAK262227 CKG262141:CKG262227 CUC262141:CUC262227 DDY262141:DDY262227 DNU262141:DNU262227 DXQ262141:DXQ262227 EHM262141:EHM262227 ERI262141:ERI262227 FBE262141:FBE262227 FLA262141:FLA262227 FUW262141:FUW262227 GES262141:GES262227 GOO262141:GOO262227 GYK262141:GYK262227 HIG262141:HIG262227 HSC262141:HSC262227 IBY262141:IBY262227 ILU262141:ILU262227 IVQ262141:IVQ262227 JFM262141:JFM262227 JPI262141:JPI262227 JZE262141:JZE262227 KJA262141:KJA262227 KSW262141:KSW262227 LCS262141:LCS262227 LMO262141:LMO262227 LWK262141:LWK262227 MGG262141:MGG262227 MQC262141:MQC262227 MZY262141:MZY262227 NJU262141:NJU262227 NTQ262141:NTQ262227 ODM262141:ODM262227 ONI262141:ONI262227 OXE262141:OXE262227 PHA262141:PHA262227 PQW262141:PQW262227 QAS262141:QAS262227 QKO262141:QKO262227 QUK262141:QUK262227 REG262141:REG262227 ROC262141:ROC262227 RXY262141:RXY262227 SHU262141:SHU262227 SRQ262141:SRQ262227 TBM262141:TBM262227 TLI262141:TLI262227 TVE262141:TVE262227 UFA262141:UFA262227 UOW262141:UOW262227 UYS262141:UYS262227 VIO262141:VIO262227 VSK262141:VSK262227 WCG262141:WCG262227 WMC262141:WMC262227 WVY262141:WVY262227 Q327677:Q327763 JM327677:JM327763 TI327677:TI327763 ADE327677:ADE327763 ANA327677:ANA327763 AWW327677:AWW327763 BGS327677:BGS327763 BQO327677:BQO327763 CAK327677:CAK327763 CKG327677:CKG327763 CUC327677:CUC327763 DDY327677:DDY327763 DNU327677:DNU327763 DXQ327677:DXQ327763 EHM327677:EHM327763 ERI327677:ERI327763 FBE327677:FBE327763 FLA327677:FLA327763 FUW327677:FUW327763 GES327677:GES327763 GOO327677:GOO327763 GYK327677:GYK327763 HIG327677:HIG327763 HSC327677:HSC327763 IBY327677:IBY327763 ILU327677:ILU327763 IVQ327677:IVQ327763 JFM327677:JFM327763 JPI327677:JPI327763 JZE327677:JZE327763 KJA327677:KJA327763 KSW327677:KSW327763 LCS327677:LCS327763 LMO327677:LMO327763 LWK327677:LWK327763 MGG327677:MGG327763 MQC327677:MQC327763 MZY327677:MZY327763 NJU327677:NJU327763 NTQ327677:NTQ327763 ODM327677:ODM327763 ONI327677:ONI327763 OXE327677:OXE327763 PHA327677:PHA327763 PQW327677:PQW327763 QAS327677:QAS327763 QKO327677:QKO327763 QUK327677:QUK327763 REG327677:REG327763 ROC327677:ROC327763 RXY327677:RXY327763 SHU327677:SHU327763 SRQ327677:SRQ327763 TBM327677:TBM327763 TLI327677:TLI327763 TVE327677:TVE327763 UFA327677:UFA327763 UOW327677:UOW327763 UYS327677:UYS327763 VIO327677:VIO327763 VSK327677:VSK327763 WCG327677:WCG327763 WMC327677:WMC327763 WVY327677:WVY327763 Q393213:Q393299 JM393213:JM393299 TI393213:TI393299 ADE393213:ADE393299 ANA393213:ANA393299 AWW393213:AWW393299 BGS393213:BGS393299 BQO393213:BQO393299 CAK393213:CAK393299 CKG393213:CKG393299 CUC393213:CUC393299 DDY393213:DDY393299 DNU393213:DNU393299 DXQ393213:DXQ393299 EHM393213:EHM393299 ERI393213:ERI393299 FBE393213:FBE393299 FLA393213:FLA393299 FUW393213:FUW393299 GES393213:GES393299 GOO393213:GOO393299 GYK393213:GYK393299 HIG393213:HIG393299 HSC393213:HSC393299 IBY393213:IBY393299 ILU393213:ILU393299 IVQ393213:IVQ393299 JFM393213:JFM393299 JPI393213:JPI393299 JZE393213:JZE393299 KJA393213:KJA393299 KSW393213:KSW393299 LCS393213:LCS393299 LMO393213:LMO393299 LWK393213:LWK393299 MGG393213:MGG393299 MQC393213:MQC393299 MZY393213:MZY393299 NJU393213:NJU393299 NTQ393213:NTQ393299 ODM393213:ODM393299 ONI393213:ONI393299 OXE393213:OXE393299 PHA393213:PHA393299 PQW393213:PQW393299 QAS393213:QAS393299 QKO393213:QKO393299 QUK393213:QUK393299 REG393213:REG393299 ROC393213:ROC393299 RXY393213:RXY393299 SHU393213:SHU393299 SRQ393213:SRQ393299 TBM393213:TBM393299 TLI393213:TLI393299 TVE393213:TVE393299 UFA393213:UFA393299 UOW393213:UOW393299 UYS393213:UYS393299 VIO393213:VIO393299 VSK393213:VSK393299 WCG393213:WCG393299 WMC393213:WMC393299 WVY393213:WVY393299 Q458749:Q458835 JM458749:JM458835 TI458749:TI458835 ADE458749:ADE458835 ANA458749:ANA458835 AWW458749:AWW458835 BGS458749:BGS458835 BQO458749:BQO458835 CAK458749:CAK458835 CKG458749:CKG458835 CUC458749:CUC458835 DDY458749:DDY458835 DNU458749:DNU458835 DXQ458749:DXQ458835 EHM458749:EHM458835 ERI458749:ERI458835 FBE458749:FBE458835 FLA458749:FLA458835 FUW458749:FUW458835 GES458749:GES458835 GOO458749:GOO458835 GYK458749:GYK458835 HIG458749:HIG458835 HSC458749:HSC458835 IBY458749:IBY458835 ILU458749:ILU458835 IVQ458749:IVQ458835 JFM458749:JFM458835 JPI458749:JPI458835 JZE458749:JZE458835 KJA458749:KJA458835 KSW458749:KSW458835 LCS458749:LCS458835 LMO458749:LMO458835 LWK458749:LWK458835 MGG458749:MGG458835 MQC458749:MQC458835 MZY458749:MZY458835 NJU458749:NJU458835 NTQ458749:NTQ458835 ODM458749:ODM458835 ONI458749:ONI458835 OXE458749:OXE458835 PHA458749:PHA458835 PQW458749:PQW458835 QAS458749:QAS458835 QKO458749:QKO458835 QUK458749:QUK458835 REG458749:REG458835 ROC458749:ROC458835 RXY458749:RXY458835 SHU458749:SHU458835 SRQ458749:SRQ458835 TBM458749:TBM458835 TLI458749:TLI458835 TVE458749:TVE458835 UFA458749:UFA458835 UOW458749:UOW458835 UYS458749:UYS458835 VIO458749:VIO458835 VSK458749:VSK458835 WCG458749:WCG458835 WMC458749:WMC458835 WVY458749:WVY458835 Q524285:Q524371 JM524285:JM524371 TI524285:TI524371 ADE524285:ADE524371 ANA524285:ANA524371 AWW524285:AWW524371 BGS524285:BGS524371 BQO524285:BQO524371 CAK524285:CAK524371 CKG524285:CKG524371 CUC524285:CUC524371 DDY524285:DDY524371 DNU524285:DNU524371 DXQ524285:DXQ524371 EHM524285:EHM524371 ERI524285:ERI524371 FBE524285:FBE524371 FLA524285:FLA524371 FUW524285:FUW524371 GES524285:GES524371 GOO524285:GOO524371 GYK524285:GYK524371 HIG524285:HIG524371 HSC524285:HSC524371 IBY524285:IBY524371 ILU524285:ILU524371 IVQ524285:IVQ524371 JFM524285:JFM524371 JPI524285:JPI524371 JZE524285:JZE524371 KJA524285:KJA524371 KSW524285:KSW524371 LCS524285:LCS524371 LMO524285:LMO524371 LWK524285:LWK524371 MGG524285:MGG524371 MQC524285:MQC524371 MZY524285:MZY524371 NJU524285:NJU524371 NTQ524285:NTQ524371 ODM524285:ODM524371 ONI524285:ONI524371 OXE524285:OXE524371 PHA524285:PHA524371 PQW524285:PQW524371 QAS524285:QAS524371 QKO524285:QKO524371 QUK524285:QUK524371 REG524285:REG524371 ROC524285:ROC524371 RXY524285:RXY524371 SHU524285:SHU524371 SRQ524285:SRQ524371 TBM524285:TBM524371 TLI524285:TLI524371 TVE524285:TVE524371 UFA524285:UFA524371 UOW524285:UOW524371 UYS524285:UYS524371 VIO524285:VIO524371 VSK524285:VSK524371 WCG524285:WCG524371 WMC524285:WMC524371 WVY524285:WVY524371 Q589821:Q589907 JM589821:JM589907 TI589821:TI589907 ADE589821:ADE589907 ANA589821:ANA589907 AWW589821:AWW589907 BGS589821:BGS589907 BQO589821:BQO589907 CAK589821:CAK589907 CKG589821:CKG589907 CUC589821:CUC589907 DDY589821:DDY589907 DNU589821:DNU589907 DXQ589821:DXQ589907 EHM589821:EHM589907 ERI589821:ERI589907 FBE589821:FBE589907 FLA589821:FLA589907 FUW589821:FUW589907 GES589821:GES589907 GOO589821:GOO589907 GYK589821:GYK589907 HIG589821:HIG589907 HSC589821:HSC589907 IBY589821:IBY589907 ILU589821:ILU589907 IVQ589821:IVQ589907 JFM589821:JFM589907 JPI589821:JPI589907 JZE589821:JZE589907 KJA589821:KJA589907 KSW589821:KSW589907 LCS589821:LCS589907 LMO589821:LMO589907 LWK589821:LWK589907 MGG589821:MGG589907 MQC589821:MQC589907 MZY589821:MZY589907 NJU589821:NJU589907 NTQ589821:NTQ589907 ODM589821:ODM589907 ONI589821:ONI589907 OXE589821:OXE589907 PHA589821:PHA589907 PQW589821:PQW589907 QAS589821:QAS589907 QKO589821:QKO589907 QUK589821:QUK589907 REG589821:REG589907 ROC589821:ROC589907 RXY589821:RXY589907 SHU589821:SHU589907 SRQ589821:SRQ589907 TBM589821:TBM589907 TLI589821:TLI589907 TVE589821:TVE589907 UFA589821:UFA589907 UOW589821:UOW589907 UYS589821:UYS589907 VIO589821:VIO589907 VSK589821:VSK589907 WCG589821:WCG589907 WMC589821:WMC589907 WVY589821:WVY589907 Q655357:Q655443 JM655357:JM655443 TI655357:TI655443 ADE655357:ADE655443 ANA655357:ANA655443 AWW655357:AWW655443 BGS655357:BGS655443 BQO655357:BQO655443 CAK655357:CAK655443 CKG655357:CKG655443 CUC655357:CUC655443 DDY655357:DDY655443 DNU655357:DNU655443 DXQ655357:DXQ655443 EHM655357:EHM655443 ERI655357:ERI655443 FBE655357:FBE655443 FLA655357:FLA655443 FUW655357:FUW655443 GES655357:GES655443 GOO655357:GOO655443 GYK655357:GYK655443 HIG655357:HIG655443 HSC655357:HSC655443 IBY655357:IBY655443 ILU655357:ILU655443 IVQ655357:IVQ655443 JFM655357:JFM655443 JPI655357:JPI655443 JZE655357:JZE655443 KJA655357:KJA655443 KSW655357:KSW655443 LCS655357:LCS655443 LMO655357:LMO655443 LWK655357:LWK655443 MGG655357:MGG655443 MQC655357:MQC655443 MZY655357:MZY655443 NJU655357:NJU655443 NTQ655357:NTQ655443 ODM655357:ODM655443 ONI655357:ONI655443 OXE655357:OXE655443 PHA655357:PHA655443 PQW655357:PQW655443 QAS655357:QAS655443 QKO655357:QKO655443 QUK655357:QUK655443 REG655357:REG655443 ROC655357:ROC655443 RXY655357:RXY655443 SHU655357:SHU655443 SRQ655357:SRQ655443 TBM655357:TBM655443 TLI655357:TLI655443 TVE655357:TVE655443 UFA655357:UFA655443 UOW655357:UOW655443 UYS655357:UYS655443 VIO655357:VIO655443 VSK655357:VSK655443 WCG655357:WCG655443 WMC655357:WMC655443 WVY655357:WVY655443 Q720893:Q720979 JM720893:JM720979 TI720893:TI720979 ADE720893:ADE720979 ANA720893:ANA720979 AWW720893:AWW720979 BGS720893:BGS720979 BQO720893:BQO720979 CAK720893:CAK720979 CKG720893:CKG720979 CUC720893:CUC720979 DDY720893:DDY720979 DNU720893:DNU720979 DXQ720893:DXQ720979 EHM720893:EHM720979 ERI720893:ERI720979 FBE720893:FBE720979 FLA720893:FLA720979 FUW720893:FUW720979 GES720893:GES720979 GOO720893:GOO720979 GYK720893:GYK720979 HIG720893:HIG720979 HSC720893:HSC720979 IBY720893:IBY720979 ILU720893:ILU720979 IVQ720893:IVQ720979 JFM720893:JFM720979 JPI720893:JPI720979 JZE720893:JZE720979 KJA720893:KJA720979 KSW720893:KSW720979 LCS720893:LCS720979 LMO720893:LMO720979 LWK720893:LWK720979 MGG720893:MGG720979 MQC720893:MQC720979 MZY720893:MZY720979 NJU720893:NJU720979 NTQ720893:NTQ720979 ODM720893:ODM720979 ONI720893:ONI720979 OXE720893:OXE720979 PHA720893:PHA720979 PQW720893:PQW720979 QAS720893:QAS720979 QKO720893:QKO720979 QUK720893:QUK720979 REG720893:REG720979 ROC720893:ROC720979 RXY720893:RXY720979 SHU720893:SHU720979 SRQ720893:SRQ720979 TBM720893:TBM720979 TLI720893:TLI720979 TVE720893:TVE720979 UFA720893:UFA720979 UOW720893:UOW720979 UYS720893:UYS720979 VIO720893:VIO720979 VSK720893:VSK720979 WCG720893:WCG720979 WMC720893:WMC720979 WVY720893:WVY720979 Q786429:Q786515 JM786429:JM786515 TI786429:TI786515 ADE786429:ADE786515 ANA786429:ANA786515 AWW786429:AWW786515 BGS786429:BGS786515 BQO786429:BQO786515 CAK786429:CAK786515 CKG786429:CKG786515 CUC786429:CUC786515 DDY786429:DDY786515 DNU786429:DNU786515 DXQ786429:DXQ786515 EHM786429:EHM786515 ERI786429:ERI786515 FBE786429:FBE786515 FLA786429:FLA786515 FUW786429:FUW786515 GES786429:GES786515 GOO786429:GOO786515 GYK786429:GYK786515 HIG786429:HIG786515 HSC786429:HSC786515 IBY786429:IBY786515 ILU786429:ILU786515 IVQ786429:IVQ786515 JFM786429:JFM786515 JPI786429:JPI786515 JZE786429:JZE786515 KJA786429:KJA786515 KSW786429:KSW786515 LCS786429:LCS786515 LMO786429:LMO786515 LWK786429:LWK786515 MGG786429:MGG786515 MQC786429:MQC786515 MZY786429:MZY786515 NJU786429:NJU786515 NTQ786429:NTQ786515 ODM786429:ODM786515 ONI786429:ONI786515 OXE786429:OXE786515 PHA786429:PHA786515 PQW786429:PQW786515 QAS786429:QAS786515 QKO786429:QKO786515 QUK786429:QUK786515 REG786429:REG786515 ROC786429:ROC786515 RXY786429:RXY786515 SHU786429:SHU786515 SRQ786429:SRQ786515 TBM786429:TBM786515 TLI786429:TLI786515 TVE786429:TVE786515 UFA786429:UFA786515 UOW786429:UOW786515 UYS786429:UYS786515 VIO786429:VIO786515 VSK786429:VSK786515 WCG786429:WCG786515 WMC786429:WMC786515 WVY786429:WVY786515 Q851965:Q852051 JM851965:JM852051 TI851965:TI852051 ADE851965:ADE852051 ANA851965:ANA852051 AWW851965:AWW852051 BGS851965:BGS852051 BQO851965:BQO852051 CAK851965:CAK852051 CKG851965:CKG852051 CUC851965:CUC852051 DDY851965:DDY852051 DNU851965:DNU852051 DXQ851965:DXQ852051 EHM851965:EHM852051 ERI851965:ERI852051 FBE851965:FBE852051 FLA851965:FLA852051 FUW851965:FUW852051 GES851965:GES852051 GOO851965:GOO852051 GYK851965:GYK852051 HIG851965:HIG852051 HSC851965:HSC852051 IBY851965:IBY852051 ILU851965:ILU852051 IVQ851965:IVQ852051 JFM851965:JFM852051 JPI851965:JPI852051 JZE851965:JZE852051 KJA851965:KJA852051 KSW851965:KSW852051 LCS851965:LCS852051 LMO851965:LMO852051 LWK851965:LWK852051 MGG851965:MGG852051 MQC851965:MQC852051 MZY851965:MZY852051 NJU851965:NJU852051 NTQ851965:NTQ852051 ODM851965:ODM852051 ONI851965:ONI852051 OXE851965:OXE852051 PHA851965:PHA852051 PQW851965:PQW852051 QAS851965:QAS852051 QKO851965:QKO852051 QUK851965:QUK852051 REG851965:REG852051 ROC851965:ROC852051 RXY851965:RXY852051 SHU851965:SHU852051 SRQ851965:SRQ852051 TBM851965:TBM852051 TLI851965:TLI852051 TVE851965:TVE852051 UFA851965:UFA852051 UOW851965:UOW852051 UYS851965:UYS852051 VIO851965:VIO852051 VSK851965:VSK852051 WCG851965:WCG852051 WMC851965:WMC852051 WVY851965:WVY852051 Q917501:Q917587 JM917501:JM917587 TI917501:TI917587 ADE917501:ADE917587 ANA917501:ANA917587 AWW917501:AWW917587 BGS917501:BGS917587 BQO917501:BQO917587 CAK917501:CAK917587 CKG917501:CKG917587 CUC917501:CUC917587 DDY917501:DDY917587 DNU917501:DNU917587 DXQ917501:DXQ917587 EHM917501:EHM917587 ERI917501:ERI917587 FBE917501:FBE917587 FLA917501:FLA917587 FUW917501:FUW917587 GES917501:GES917587 GOO917501:GOO917587 GYK917501:GYK917587 HIG917501:HIG917587 HSC917501:HSC917587 IBY917501:IBY917587 ILU917501:ILU917587 IVQ917501:IVQ917587 JFM917501:JFM917587 JPI917501:JPI917587 JZE917501:JZE917587 KJA917501:KJA917587 KSW917501:KSW917587 LCS917501:LCS917587 LMO917501:LMO917587 LWK917501:LWK917587 MGG917501:MGG917587 MQC917501:MQC917587 MZY917501:MZY917587 NJU917501:NJU917587 NTQ917501:NTQ917587 ODM917501:ODM917587 ONI917501:ONI917587 OXE917501:OXE917587 PHA917501:PHA917587 PQW917501:PQW917587 QAS917501:QAS917587 QKO917501:QKO917587 QUK917501:QUK917587 REG917501:REG917587 ROC917501:ROC917587 RXY917501:RXY917587 SHU917501:SHU917587 SRQ917501:SRQ917587 TBM917501:TBM917587 TLI917501:TLI917587 TVE917501:TVE917587 UFA917501:UFA917587 UOW917501:UOW917587 UYS917501:UYS917587 VIO917501:VIO917587 VSK917501:VSK917587 WCG917501:WCG917587 WMC917501:WMC917587 WVY917501:WVY917587 Q983037:Q983123 JM983037:JM983123 TI983037:TI983123 ADE983037:ADE983123 ANA983037:ANA983123 AWW983037:AWW983123 BGS983037:BGS983123 BQO983037:BQO983123 CAK983037:CAK983123 CKG983037:CKG983123 CUC983037:CUC983123 DDY983037:DDY983123 DNU983037:DNU983123 DXQ983037:DXQ983123 EHM983037:EHM983123 ERI983037:ERI983123 FBE983037:FBE983123 FLA983037:FLA983123 FUW983037:FUW983123 GES983037:GES983123 GOO983037:GOO983123 GYK983037:GYK983123 HIG983037:HIG983123 HSC983037:HSC983123 IBY983037:IBY983123 ILU983037:ILU983123 IVQ983037:IVQ983123 JFM983037:JFM983123 JPI983037:JPI983123 JZE983037:JZE983123 KJA983037:KJA983123 KSW983037:KSW983123 LCS983037:LCS983123 LMO983037:LMO983123 LWK983037:LWK983123 MGG983037:MGG983123 MQC983037:MQC983123 MZY983037:MZY983123 NJU983037:NJU983123 NTQ983037:NTQ983123 ODM983037:ODM983123 ONI983037:ONI983123 OXE983037:OXE983123 PHA983037:PHA983123 PQW983037:PQW983123 QAS983037:QAS983123 QKO983037:QKO983123 QUK983037:QUK983123 REG983037:REG983123 ROC983037:ROC983123 RXY983037:RXY983123 SHU983037:SHU983123 SRQ983037:SRQ983123 TBM983037:TBM983123 TLI983037:TLI983123 TVE983037:TVE983123 UFA983037:UFA983123 UOW983037:UOW983123 UYS983037:UYS983123 VIO983037:VIO983123 VSK983037:VSK983123 WCG983037:WCG983123 WMC983037:WMC983123 WVY983037:WVY983123 WVY9:WVY83 WMC9:WMC83 WCG9:WCG83 VSK9:VSK83 VIO9:VIO83 UYS9:UYS83 UOW9:UOW83 UFA9:UFA83 TVE9:TVE83 TLI9:TLI83 TBM9:TBM83 SRQ9:SRQ83 SHU9:SHU83 RXY9:RXY83 ROC9:ROC83 REG9:REG83 QUK9:QUK83 QKO9:QKO83 QAS9:QAS83 PQW9:PQW83 PHA9:PHA83 OXE9:OXE83 ONI9:ONI83 ODM9:ODM83 NTQ9:NTQ83 NJU9:NJU83 MZY9:MZY83 MQC9:MQC83 MGG9:MGG83 LWK9:LWK83 LMO9:LMO83 LCS9:LCS83 KSW9:KSW83 KJA9:KJA83 JZE9:JZE83 JPI9:JPI83 JFM9:JFM83 IVQ9:IVQ83 ILU9:ILU83 IBY9:IBY83 HSC9:HSC83 HIG9:HIG83 GYK9:GYK83 GOO9:GOO83 GES9:GES83 FUW9:FUW83 FLA9:FLA83 FBE9:FBE83 ERI9:ERI83 EHM9:EHM83 DXQ9:DXQ83 DNU9:DNU83 DDY9:DDY83 CUC9:CUC83 CKG9:CKG83 CAK9:CAK83 BQO9:BQO83 BGS9:BGS83 AWW9:AWW83 ANA9:ANA83 ADE9:ADE83 TI9:TI83 JM9:JM83 Q9:Q83">
      <formula1>PROBAB</formula1>
    </dataValidation>
  </dataValidations>
  <printOptions horizontalCentered="1" verticalCentered="1"/>
  <pageMargins left="0.19685039370078741" right="0.19685039370078741" top="0.59055118110236227" bottom="0.39370078740157483" header="0" footer="0.19685039370078741"/>
  <pageSetup scale="57" orientation="landscape" r:id="rId1"/>
  <headerFooter alignWithMargins="0">
    <oddFooter xml:space="preserve">&amp;LFormato: FO-AC-07 Versión: 2&amp;CPágina &amp;P&amp;R </oddFooter>
  </headerFooter>
  <rowBreaks count="1" manualBreakCount="1">
    <brk id="91"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AF65533:AG65619 KB65533:KC65619 TX65533:TY65619 ADT65533:ADU65619 ANP65533:ANQ65619 AXL65533:AXM65619 BHH65533:BHI65619 BRD65533:BRE65619 CAZ65533:CBA65619 CKV65533:CKW65619 CUR65533:CUS65619 DEN65533:DEO65619 DOJ65533:DOK65619 DYF65533:DYG65619 EIB65533:EIC65619 ERX65533:ERY65619 FBT65533:FBU65619 FLP65533:FLQ65619 FVL65533:FVM65619 GFH65533:GFI65619 GPD65533:GPE65619 GYZ65533:GZA65619 HIV65533:HIW65619 HSR65533:HSS65619 ICN65533:ICO65619 IMJ65533:IMK65619 IWF65533:IWG65619 JGB65533:JGC65619 JPX65533:JPY65619 JZT65533:JZU65619 KJP65533:KJQ65619 KTL65533:KTM65619 LDH65533:LDI65619 LND65533:LNE65619 LWZ65533:LXA65619 MGV65533:MGW65619 MQR65533:MQS65619 NAN65533:NAO65619 NKJ65533:NKK65619 NUF65533:NUG65619 OEB65533:OEC65619 ONX65533:ONY65619 OXT65533:OXU65619 PHP65533:PHQ65619 PRL65533:PRM65619 QBH65533:QBI65619 QLD65533:QLE65619 QUZ65533:QVA65619 REV65533:REW65619 ROR65533:ROS65619 RYN65533:RYO65619 SIJ65533:SIK65619 SSF65533:SSG65619 TCB65533:TCC65619 TLX65533:TLY65619 TVT65533:TVU65619 UFP65533:UFQ65619 UPL65533:UPM65619 UZH65533:UZI65619 VJD65533:VJE65619 VSZ65533:VTA65619 WCV65533:WCW65619 WMR65533:WMS65619 WWN65533:WWO65619 AF131069:AG131155 KB131069:KC131155 TX131069:TY131155 ADT131069:ADU131155 ANP131069:ANQ131155 AXL131069:AXM131155 BHH131069:BHI131155 BRD131069:BRE131155 CAZ131069:CBA131155 CKV131069:CKW131155 CUR131069:CUS131155 DEN131069:DEO131155 DOJ131069:DOK131155 DYF131069:DYG131155 EIB131069:EIC131155 ERX131069:ERY131155 FBT131069:FBU131155 FLP131069:FLQ131155 FVL131069:FVM131155 GFH131069:GFI131155 GPD131069:GPE131155 GYZ131069:GZA131155 HIV131069:HIW131155 HSR131069:HSS131155 ICN131069:ICO131155 IMJ131069:IMK131155 IWF131069:IWG131155 JGB131069:JGC131155 JPX131069:JPY131155 JZT131069:JZU131155 KJP131069:KJQ131155 KTL131069:KTM131155 LDH131069:LDI131155 LND131069:LNE131155 LWZ131069:LXA131155 MGV131069:MGW131155 MQR131069:MQS131155 NAN131069:NAO131155 NKJ131069:NKK131155 NUF131069:NUG131155 OEB131069:OEC131155 ONX131069:ONY131155 OXT131069:OXU131155 PHP131069:PHQ131155 PRL131069:PRM131155 QBH131069:QBI131155 QLD131069:QLE131155 QUZ131069:QVA131155 REV131069:REW131155 ROR131069:ROS131155 RYN131069:RYO131155 SIJ131069:SIK131155 SSF131069:SSG131155 TCB131069:TCC131155 TLX131069:TLY131155 TVT131069:TVU131155 UFP131069:UFQ131155 UPL131069:UPM131155 UZH131069:UZI131155 VJD131069:VJE131155 VSZ131069:VTA131155 WCV131069:WCW131155 WMR131069:WMS131155 WWN131069:WWO131155 AF196605:AG196691 KB196605:KC196691 TX196605:TY196691 ADT196605:ADU196691 ANP196605:ANQ196691 AXL196605:AXM196691 BHH196605:BHI196691 BRD196605:BRE196691 CAZ196605:CBA196691 CKV196605:CKW196691 CUR196605:CUS196691 DEN196605:DEO196691 DOJ196605:DOK196691 DYF196605:DYG196691 EIB196605:EIC196691 ERX196605:ERY196691 FBT196605:FBU196691 FLP196605:FLQ196691 FVL196605:FVM196691 GFH196605:GFI196691 GPD196605:GPE196691 GYZ196605:GZA196691 HIV196605:HIW196691 HSR196605:HSS196691 ICN196605:ICO196691 IMJ196605:IMK196691 IWF196605:IWG196691 JGB196605:JGC196691 JPX196605:JPY196691 JZT196605:JZU196691 KJP196605:KJQ196691 KTL196605:KTM196691 LDH196605:LDI196691 LND196605:LNE196691 LWZ196605:LXA196691 MGV196605:MGW196691 MQR196605:MQS196691 NAN196605:NAO196691 NKJ196605:NKK196691 NUF196605:NUG196691 OEB196605:OEC196691 ONX196605:ONY196691 OXT196605:OXU196691 PHP196605:PHQ196691 PRL196605:PRM196691 QBH196605:QBI196691 QLD196605:QLE196691 QUZ196605:QVA196691 REV196605:REW196691 ROR196605:ROS196691 RYN196605:RYO196691 SIJ196605:SIK196691 SSF196605:SSG196691 TCB196605:TCC196691 TLX196605:TLY196691 TVT196605:TVU196691 UFP196605:UFQ196691 UPL196605:UPM196691 UZH196605:UZI196691 VJD196605:VJE196691 VSZ196605:VTA196691 WCV196605:WCW196691 WMR196605:WMS196691 WWN196605:WWO196691 AF262141:AG262227 KB262141:KC262227 TX262141:TY262227 ADT262141:ADU262227 ANP262141:ANQ262227 AXL262141:AXM262227 BHH262141:BHI262227 BRD262141:BRE262227 CAZ262141:CBA262227 CKV262141:CKW262227 CUR262141:CUS262227 DEN262141:DEO262227 DOJ262141:DOK262227 DYF262141:DYG262227 EIB262141:EIC262227 ERX262141:ERY262227 FBT262141:FBU262227 FLP262141:FLQ262227 FVL262141:FVM262227 GFH262141:GFI262227 GPD262141:GPE262227 GYZ262141:GZA262227 HIV262141:HIW262227 HSR262141:HSS262227 ICN262141:ICO262227 IMJ262141:IMK262227 IWF262141:IWG262227 JGB262141:JGC262227 JPX262141:JPY262227 JZT262141:JZU262227 KJP262141:KJQ262227 KTL262141:KTM262227 LDH262141:LDI262227 LND262141:LNE262227 LWZ262141:LXA262227 MGV262141:MGW262227 MQR262141:MQS262227 NAN262141:NAO262227 NKJ262141:NKK262227 NUF262141:NUG262227 OEB262141:OEC262227 ONX262141:ONY262227 OXT262141:OXU262227 PHP262141:PHQ262227 PRL262141:PRM262227 QBH262141:QBI262227 QLD262141:QLE262227 QUZ262141:QVA262227 REV262141:REW262227 ROR262141:ROS262227 RYN262141:RYO262227 SIJ262141:SIK262227 SSF262141:SSG262227 TCB262141:TCC262227 TLX262141:TLY262227 TVT262141:TVU262227 UFP262141:UFQ262227 UPL262141:UPM262227 UZH262141:UZI262227 VJD262141:VJE262227 VSZ262141:VTA262227 WCV262141:WCW262227 WMR262141:WMS262227 WWN262141:WWO262227 AF327677:AG327763 KB327677:KC327763 TX327677:TY327763 ADT327677:ADU327763 ANP327677:ANQ327763 AXL327677:AXM327763 BHH327677:BHI327763 BRD327677:BRE327763 CAZ327677:CBA327763 CKV327677:CKW327763 CUR327677:CUS327763 DEN327677:DEO327763 DOJ327677:DOK327763 DYF327677:DYG327763 EIB327677:EIC327763 ERX327677:ERY327763 FBT327677:FBU327763 FLP327677:FLQ327763 FVL327677:FVM327763 GFH327677:GFI327763 GPD327677:GPE327763 GYZ327677:GZA327763 HIV327677:HIW327763 HSR327677:HSS327763 ICN327677:ICO327763 IMJ327677:IMK327763 IWF327677:IWG327763 JGB327677:JGC327763 JPX327677:JPY327763 JZT327677:JZU327763 KJP327677:KJQ327763 KTL327677:KTM327763 LDH327677:LDI327763 LND327677:LNE327763 LWZ327677:LXA327763 MGV327677:MGW327763 MQR327677:MQS327763 NAN327677:NAO327763 NKJ327677:NKK327763 NUF327677:NUG327763 OEB327677:OEC327763 ONX327677:ONY327763 OXT327677:OXU327763 PHP327677:PHQ327763 PRL327677:PRM327763 QBH327677:QBI327763 QLD327677:QLE327763 QUZ327677:QVA327763 REV327677:REW327763 ROR327677:ROS327763 RYN327677:RYO327763 SIJ327677:SIK327763 SSF327677:SSG327763 TCB327677:TCC327763 TLX327677:TLY327763 TVT327677:TVU327763 UFP327677:UFQ327763 UPL327677:UPM327763 UZH327677:UZI327763 VJD327677:VJE327763 VSZ327677:VTA327763 WCV327677:WCW327763 WMR327677:WMS327763 WWN327677:WWO327763 AF393213:AG393299 KB393213:KC393299 TX393213:TY393299 ADT393213:ADU393299 ANP393213:ANQ393299 AXL393213:AXM393299 BHH393213:BHI393299 BRD393213:BRE393299 CAZ393213:CBA393299 CKV393213:CKW393299 CUR393213:CUS393299 DEN393213:DEO393299 DOJ393213:DOK393299 DYF393213:DYG393299 EIB393213:EIC393299 ERX393213:ERY393299 FBT393213:FBU393299 FLP393213:FLQ393299 FVL393213:FVM393299 GFH393213:GFI393299 GPD393213:GPE393299 GYZ393213:GZA393299 HIV393213:HIW393299 HSR393213:HSS393299 ICN393213:ICO393299 IMJ393213:IMK393299 IWF393213:IWG393299 JGB393213:JGC393299 JPX393213:JPY393299 JZT393213:JZU393299 KJP393213:KJQ393299 KTL393213:KTM393299 LDH393213:LDI393299 LND393213:LNE393299 LWZ393213:LXA393299 MGV393213:MGW393299 MQR393213:MQS393299 NAN393213:NAO393299 NKJ393213:NKK393299 NUF393213:NUG393299 OEB393213:OEC393299 ONX393213:ONY393299 OXT393213:OXU393299 PHP393213:PHQ393299 PRL393213:PRM393299 QBH393213:QBI393299 QLD393213:QLE393299 QUZ393213:QVA393299 REV393213:REW393299 ROR393213:ROS393299 RYN393213:RYO393299 SIJ393213:SIK393299 SSF393213:SSG393299 TCB393213:TCC393299 TLX393213:TLY393299 TVT393213:TVU393299 UFP393213:UFQ393299 UPL393213:UPM393299 UZH393213:UZI393299 VJD393213:VJE393299 VSZ393213:VTA393299 WCV393213:WCW393299 WMR393213:WMS393299 WWN393213:WWO393299 AF458749:AG458835 KB458749:KC458835 TX458749:TY458835 ADT458749:ADU458835 ANP458749:ANQ458835 AXL458749:AXM458835 BHH458749:BHI458835 BRD458749:BRE458835 CAZ458749:CBA458835 CKV458749:CKW458835 CUR458749:CUS458835 DEN458749:DEO458835 DOJ458749:DOK458835 DYF458749:DYG458835 EIB458749:EIC458835 ERX458749:ERY458835 FBT458749:FBU458835 FLP458749:FLQ458835 FVL458749:FVM458835 GFH458749:GFI458835 GPD458749:GPE458835 GYZ458749:GZA458835 HIV458749:HIW458835 HSR458749:HSS458835 ICN458749:ICO458835 IMJ458749:IMK458835 IWF458749:IWG458835 JGB458749:JGC458835 JPX458749:JPY458835 JZT458749:JZU458835 KJP458749:KJQ458835 KTL458749:KTM458835 LDH458749:LDI458835 LND458749:LNE458835 LWZ458749:LXA458835 MGV458749:MGW458835 MQR458749:MQS458835 NAN458749:NAO458835 NKJ458749:NKK458835 NUF458749:NUG458835 OEB458749:OEC458835 ONX458749:ONY458835 OXT458749:OXU458835 PHP458749:PHQ458835 PRL458749:PRM458835 QBH458749:QBI458835 QLD458749:QLE458835 QUZ458749:QVA458835 REV458749:REW458835 ROR458749:ROS458835 RYN458749:RYO458835 SIJ458749:SIK458835 SSF458749:SSG458835 TCB458749:TCC458835 TLX458749:TLY458835 TVT458749:TVU458835 UFP458749:UFQ458835 UPL458749:UPM458835 UZH458749:UZI458835 VJD458749:VJE458835 VSZ458749:VTA458835 WCV458749:WCW458835 WMR458749:WMS458835 WWN458749:WWO458835 AF524285:AG524371 KB524285:KC524371 TX524285:TY524371 ADT524285:ADU524371 ANP524285:ANQ524371 AXL524285:AXM524371 BHH524285:BHI524371 BRD524285:BRE524371 CAZ524285:CBA524371 CKV524285:CKW524371 CUR524285:CUS524371 DEN524285:DEO524371 DOJ524285:DOK524371 DYF524285:DYG524371 EIB524285:EIC524371 ERX524285:ERY524371 FBT524285:FBU524371 FLP524285:FLQ524371 FVL524285:FVM524371 GFH524285:GFI524371 GPD524285:GPE524371 GYZ524285:GZA524371 HIV524285:HIW524371 HSR524285:HSS524371 ICN524285:ICO524371 IMJ524285:IMK524371 IWF524285:IWG524371 JGB524285:JGC524371 JPX524285:JPY524371 JZT524285:JZU524371 KJP524285:KJQ524371 KTL524285:KTM524371 LDH524285:LDI524371 LND524285:LNE524371 LWZ524285:LXA524371 MGV524285:MGW524371 MQR524285:MQS524371 NAN524285:NAO524371 NKJ524285:NKK524371 NUF524285:NUG524371 OEB524285:OEC524371 ONX524285:ONY524371 OXT524285:OXU524371 PHP524285:PHQ524371 PRL524285:PRM524371 QBH524285:QBI524371 QLD524285:QLE524371 QUZ524285:QVA524371 REV524285:REW524371 ROR524285:ROS524371 RYN524285:RYO524371 SIJ524285:SIK524371 SSF524285:SSG524371 TCB524285:TCC524371 TLX524285:TLY524371 TVT524285:TVU524371 UFP524285:UFQ524371 UPL524285:UPM524371 UZH524285:UZI524371 VJD524285:VJE524371 VSZ524285:VTA524371 WCV524285:WCW524371 WMR524285:WMS524371 WWN524285:WWO524371 AF589821:AG589907 KB589821:KC589907 TX589821:TY589907 ADT589821:ADU589907 ANP589821:ANQ589907 AXL589821:AXM589907 BHH589821:BHI589907 BRD589821:BRE589907 CAZ589821:CBA589907 CKV589821:CKW589907 CUR589821:CUS589907 DEN589821:DEO589907 DOJ589821:DOK589907 DYF589821:DYG589907 EIB589821:EIC589907 ERX589821:ERY589907 FBT589821:FBU589907 FLP589821:FLQ589907 FVL589821:FVM589907 GFH589821:GFI589907 GPD589821:GPE589907 GYZ589821:GZA589907 HIV589821:HIW589907 HSR589821:HSS589907 ICN589821:ICO589907 IMJ589821:IMK589907 IWF589821:IWG589907 JGB589821:JGC589907 JPX589821:JPY589907 JZT589821:JZU589907 KJP589821:KJQ589907 KTL589821:KTM589907 LDH589821:LDI589907 LND589821:LNE589907 LWZ589821:LXA589907 MGV589821:MGW589907 MQR589821:MQS589907 NAN589821:NAO589907 NKJ589821:NKK589907 NUF589821:NUG589907 OEB589821:OEC589907 ONX589821:ONY589907 OXT589821:OXU589907 PHP589821:PHQ589907 PRL589821:PRM589907 QBH589821:QBI589907 QLD589821:QLE589907 QUZ589821:QVA589907 REV589821:REW589907 ROR589821:ROS589907 RYN589821:RYO589907 SIJ589821:SIK589907 SSF589821:SSG589907 TCB589821:TCC589907 TLX589821:TLY589907 TVT589821:TVU589907 UFP589821:UFQ589907 UPL589821:UPM589907 UZH589821:UZI589907 VJD589821:VJE589907 VSZ589821:VTA589907 WCV589821:WCW589907 WMR589821:WMS589907 WWN589821:WWO589907 AF655357:AG655443 KB655357:KC655443 TX655357:TY655443 ADT655357:ADU655443 ANP655357:ANQ655443 AXL655357:AXM655443 BHH655357:BHI655443 BRD655357:BRE655443 CAZ655357:CBA655443 CKV655357:CKW655443 CUR655357:CUS655443 DEN655357:DEO655443 DOJ655357:DOK655443 DYF655357:DYG655443 EIB655357:EIC655443 ERX655357:ERY655443 FBT655357:FBU655443 FLP655357:FLQ655443 FVL655357:FVM655443 GFH655357:GFI655443 GPD655357:GPE655443 GYZ655357:GZA655443 HIV655357:HIW655443 HSR655357:HSS655443 ICN655357:ICO655443 IMJ655357:IMK655443 IWF655357:IWG655443 JGB655357:JGC655443 JPX655357:JPY655443 JZT655357:JZU655443 KJP655357:KJQ655443 KTL655357:KTM655443 LDH655357:LDI655443 LND655357:LNE655443 LWZ655357:LXA655443 MGV655357:MGW655443 MQR655357:MQS655443 NAN655357:NAO655443 NKJ655357:NKK655443 NUF655357:NUG655443 OEB655357:OEC655443 ONX655357:ONY655443 OXT655357:OXU655443 PHP655357:PHQ655443 PRL655357:PRM655443 QBH655357:QBI655443 QLD655357:QLE655443 QUZ655357:QVA655443 REV655357:REW655443 ROR655357:ROS655443 RYN655357:RYO655443 SIJ655357:SIK655443 SSF655357:SSG655443 TCB655357:TCC655443 TLX655357:TLY655443 TVT655357:TVU655443 UFP655357:UFQ655443 UPL655357:UPM655443 UZH655357:UZI655443 VJD655357:VJE655443 VSZ655357:VTA655443 WCV655357:WCW655443 WMR655357:WMS655443 WWN655357:WWO655443 AF720893:AG720979 KB720893:KC720979 TX720893:TY720979 ADT720893:ADU720979 ANP720893:ANQ720979 AXL720893:AXM720979 BHH720893:BHI720979 BRD720893:BRE720979 CAZ720893:CBA720979 CKV720893:CKW720979 CUR720893:CUS720979 DEN720893:DEO720979 DOJ720893:DOK720979 DYF720893:DYG720979 EIB720893:EIC720979 ERX720893:ERY720979 FBT720893:FBU720979 FLP720893:FLQ720979 FVL720893:FVM720979 GFH720893:GFI720979 GPD720893:GPE720979 GYZ720893:GZA720979 HIV720893:HIW720979 HSR720893:HSS720979 ICN720893:ICO720979 IMJ720893:IMK720979 IWF720893:IWG720979 JGB720893:JGC720979 JPX720893:JPY720979 JZT720893:JZU720979 KJP720893:KJQ720979 KTL720893:KTM720979 LDH720893:LDI720979 LND720893:LNE720979 LWZ720893:LXA720979 MGV720893:MGW720979 MQR720893:MQS720979 NAN720893:NAO720979 NKJ720893:NKK720979 NUF720893:NUG720979 OEB720893:OEC720979 ONX720893:ONY720979 OXT720893:OXU720979 PHP720893:PHQ720979 PRL720893:PRM720979 QBH720893:QBI720979 QLD720893:QLE720979 QUZ720893:QVA720979 REV720893:REW720979 ROR720893:ROS720979 RYN720893:RYO720979 SIJ720893:SIK720979 SSF720893:SSG720979 TCB720893:TCC720979 TLX720893:TLY720979 TVT720893:TVU720979 UFP720893:UFQ720979 UPL720893:UPM720979 UZH720893:UZI720979 VJD720893:VJE720979 VSZ720893:VTA720979 WCV720893:WCW720979 WMR720893:WMS720979 WWN720893:WWO720979 AF786429:AG786515 KB786429:KC786515 TX786429:TY786515 ADT786429:ADU786515 ANP786429:ANQ786515 AXL786429:AXM786515 BHH786429:BHI786515 BRD786429:BRE786515 CAZ786429:CBA786515 CKV786429:CKW786515 CUR786429:CUS786515 DEN786429:DEO786515 DOJ786429:DOK786515 DYF786429:DYG786515 EIB786429:EIC786515 ERX786429:ERY786515 FBT786429:FBU786515 FLP786429:FLQ786515 FVL786429:FVM786515 GFH786429:GFI786515 GPD786429:GPE786515 GYZ786429:GZA786515 HIV786429:HIW786515 HSR786429:HSS786515 ICN786429:ICO786515 IMJ786429:IMK786515 IWF786429:IWG786515 JGB786429:JGC786515 JPX786429:JPY786515 JZT786429:JZU786515 KJP786429:KJQ786515 KTL786429:KTM786515 LDH786429:LDI786515 LND786429:LNE786515 LWZ786429:LXA786515 MGV786429:MGW786515 MQR786429:MQS786515 NAN786429:NAO786515 NKJ786429:NKK786515 NUF786429:NUG786515 OEB786429:OEC786515 ONX786429:ONY786515 OXT786429:OXU786515 PHP786429:PHQ786515 PRL786429:PRM786515 QBH786429:QBI786515 QLD786429:QLE786515 QUZ786429:QVA786515 REV786429:REW786515 ROR786429:ROS786515 RYN786429:RYO786515 SIJ786429:SIK786515 SSF786429:SSG786515 TCB786429:TCC786515 TLX786429:TLY786515 TVT786429:TVU786515 UFP786429:UFQ786515 UPL786429:UPM786515 UZH786429:UZI786515 VJD786429:VJE786515 VSZ786429:VTA786515 WCV786429:WCW786515 WMR786429:WMS786515 WWN786429:WWO786515 AF851965:AG852051 KB851965:KC852051 TX851965:TY852051 ADT851965:ADU852051 ANP851965:ANQ852051 AXL851965:AXM852051 BHH851965:BHI852051 BRD851965:BRE852051 CAZ851965:CBA852051 CKV851965:CKW852051 CUR851965:CUS852051 DEN851965:DEO852051 DOJ851965:DOK852051 DYF851965:DYG852051 EIB851965:EIC852051 ERX851965:ERY852051 FBT851965:FBU852051 FLP851965:FLQ852051 FVL851965:FVM852051 GFH851965:GFI852051 GPD851965:GPE852051 GYZ851965:GZA852051 HIV851965:HIW852051 HSR851965:HSS852051 ICN851965:ICO852051 IMJ851965:IMK852051 IWF851965:IWG852051 JGB851965:JGC852051 JPX851965:JPY852051 JZT851965:JZU852051 KJP851965:KJQ852051 KTL851965:KTM852051 LDH851965:LDI852051 LND851965:LNE852051 LWZ851965:LXA852051 MGV851965:MGW852051 MQR851965:MQS852051 NAN851965:NAO852051 NKJ851965:NKK852051 NUF851965:NUG852051 OEB851965:OEC852051 ONX851965:ONY852051 OXT851965:OXU852051 PHP851965:PHQ852051 PRL851965:PRM852051 QBH851965:QBI852051 QLD851965:QLE852051 QUZ851965:QVA852051 REV851965:REW852051 ROR851965:ROS852051 RYN851965:RYO852051 SIJ851965:SIK852051 SSF851965:SSG852051 TCB851965:TCC852051 TLX851965:TLY852051 TVT851965:TVU852051 UFP851965:UFQ852051 UPL851965:UPM852051 UZH851965:UZI852051 VJD851965:VJE852051 VSZ851965:VTA852051 WCV851965:WCW852051 WMR851965:WMS852051 WWN851965:WWO852051 AF917501:AG917587 KB917501:KC917587 TX917501:TY917587 ADT917501:ADU917587 ANP917501:ANQ917587 AXL917501:AXM917587 BHH917501:BHI917587 BRD917501:BRE917587 CAZ917501:CBA917587 CKV917501:CKW917587 CUR917501:CUS917587 DEN917501:DEO917587 DOJ917501:DOK917587 DYF917501:DYG917587 EIB917501:EIC917587 ERX917501:ERY917587 FBT917501:FBU917587 FLP917501:FLQ917587 FVL917501:FVM917587 GFH917501:GFI917587 GPD917501:GPE917587 GYZ917501:GZA917587 HIV917501:HIW917587 HSR917501:HSS917587 ICN917501:ICO917587 IMJ917501:IMK917587 IWF917501:IWG917587 JGB917501:JGC917587 JPX917501:JPY917587 JZT917501:JZU917587 KJP917501:KJQ917587 KTL917501:KTM917587 LDH917501:LDI917587 LND917501:LNE917587 LWZ917501:LXA917587 MGV917501:MGW917587 MQR917501:MQS917587 NAN917501:NAO917587 NKJ917501:NKK917587 NUF917501:NUG917587 OEB917501:OEC917587 ONX917501:ONY917587 OXT917501:OXU917587 PHP917501:PHQ917587 PRL917501:PRM917587 QBH917501:QBI917587 QLD917501:QLE917587 QUZ917501:QVA917587 REV917501:REW917587 ROR917501:ROS917587 RYN917501:RYO917587 SIJ917501:SIK917587 SSF917501:SSG917587 TCB917501:TCC917587 TLX917501:TLY917587 TVT917501:TVU917587 UFP917501:UFQ917587 UPL917501:UPM917587 UZH917501:UZI917587 VJD917501:VJE917587 VSZ917501:VTA917587 WCV917501:WCW917587 WMR917501:WMS917587 WWN917501:WWO917587 AF983037:AG983123 KB983037:KC983123 TX983037:TY983123 ADT983037:ADU983123 ANP983037:ANQ983123 AXL983037:AXM983123 BHH983037:BHI983123 BRD983037:BRE983123 CAZ983037:CBA983123 CKV983037:CKW983123 CUR983037:CUS983123 DEN983037:DEO983123 DOJ983037:DOK983123 DYF983037:DYG983123 EIB983037:EIC983123 ERX983037:ERY983123 FBT983037:FBU983123 FLP983037:FLQ983123 FVL983037:FVM983123 GFH983037:GFI983123 GPD983037:GPE983123 GYZ983037:GZA983123 HIV983037:HIW983123 HSR983037:HSS983123 ICN983037:ICO983123 IMJ983037:IMK983123 IWF983037:IWG983123 JGB983037:JGC983123 JPX983037:JPY983123 JZT983037:JZU983123 KJP983037:KJQ983123 KTL983037:KTM983123 LDH983037:LDI983123 LND983037:LNE983123 LWZ983037:LXA983123 MGV983037:MGW983123 MQR983037:MQS983123 NAN983037:NAO983123 NKJ983037:NKK983123 NUF983037:NUG983123 OEB983037:OEC983123 ONX983037:ONY983123 OXT983037:OXU983123 PHP983037:PHQ983123 PRL983037:PRM983123 QBH983037:QBI983123 QLD983037:QLE983123 QUZ983037:QVA983123 REV983037:REW983123 ROR983037:ROS983123 RYN983037:RYO983123 SIJ983037:SIK983123 SSF983037:SSG983123 TCB983037:TCC983123 TLX983037:TLY983123 TVT983037:TVU983123 UFP983037:UFQ983123 UPL983037:UPM983123 UZH983037:UZI983123 VJD983037:VJE983123 VSZ983037:VTA983123 WCV983037:WCW983123 WMR983037:WMS983123 WWN983037:WWO983123 AH65533:AH65541 KD65533:KD65541 TZ65533:TZ65541 ADV65533:ADV65541 ANR65533:ANR65541 AXN65533:AXN65541 BHJ65533:BHJ65541 BRF65533:BRF65541 CBB65533:CBB65541 CKX65533:CKX65541 CUT65533:CUT65541 DEP65533:DEP65541 DOL65533:DOL65541 DYH65533:DYH65541 EID65533:EID65541 ERZ65533:ERZ65541 FBV65533:FBV65541 FLR65533:FLR65541 FVN65533:FVN65541 GFJ65533:GFJ65541 GPF65533:GPF65541 GZB65533:GZB65541 HIX65533:HIX65541 HST65533:HST65541 ICP65533:ICP65541 IML65533:IML65541 IWH65533:IWH65541 JGD65533:JGD65541 JPZ65533:JPZ65541 JZV65533:JZV65541 KJR65533:KJR65541 KTN65533:KTN65541 LDJ65533:LDJ65541 LNF65533:LNF65541 LXB65533:LXB65541 MGX65533:MGX65541 MQT65533:MQT65541 NAP65533:NAP65541 NKL65533:NKL65541 NUH65533:NUH65541 OED65533:OED65541 ONZ65533:ONZ65541 OXV65533:OXV65541 PHR65533:PHR65541 PRN65533:PRN65541 QBJ65533:QBJ65541 QLF65533:QLF65541 QVB65533:QVB65541 REX65533:REX65541 ROT65533:ROT65541 RYP65533:RYP65541 SIL65533:SIL65541 SSH65533:SSH65541 TCD65533:TCD65541 TLZ65533:TLZ65541 TVV65533:TVV65541 UFR65533:UFR65541 UPN65533:UPN65541 UZJ65533:UZJ65541 VJF65533:VJF65541 VTB65533:VTB65541 WCX65533:WCX65541 WMT65533:WMT65541 WWP65533:WWP65541 AH131069:AH131077 KD131069:KD131077 TZ131069:TZ131077 ADV131069:ADV131077 ANR131069:ANR131077 AXN131069:AXN131077 BHJ131069:BHJ131077 BRF131069:BRF131077 CBB131069:CBB131077 CKX131069:CKX131077 CUT131069:CUT131077 DEP131069:DEP131077 DOL131069:DOL131077 DYH131069:DYH131077 EID131069:EID131077 ERZ131069:ERZ131077 FBV131069:FBV131077 FLR131069:FLR131077 FVN131069:FVN131077 GFJ131069:GFJ131077 GPF131069:GPF131077 GZB131069:GZB131077 HIX131069:HIX131077 HST131069:HST131077 ICP131069:ICP131077 IML131069:IML131077 IWH131069:IWH131077 JGD131069:JGD131077 JPZ131069:JPZ131077 JZV131069:JZV131077 KJR131069:KJR131077 KTN131069:KTN131077 LDJ131069:LDJ131077 LNF131069:LNF131077 LXB131069:LXB131077 MGX131069:MGX131077 MQT131069:MQT131077 NAP131069:NAP131077 NKL131069:NKL131077 NUH131069:NUH131077 OED131069:OED131077 ONZ131069:ONZ131077 OXV131069:OXV131077 PHR131069:PHR131077 PRN131069:PRN131077 QBJ131069:QBJ131077 QLF131069:QLF131077 QVB131069:QVB131077 REX131069:REX131077 ROT131069:ROT131077 RYP131069:RYP131077 SIL131069:SIL131077 SSH131069:SSH131077 TCD131069:TCD131077 TLZ131069:TLZ131077 TVV131069:TVV131077 UFR131069:UFR131077 UPN131069:UPN131077 UZJ131069:UZJ131077 VJF131069:VJF131077 VTB131069:VTB131077 WCX131069:WCX131077 WMT131069:WMT131077 WWP131069:WWP131077 AH196605:AH196613 KD196605:KD196613 TZ196605:TZ196613 ADV196605:ADV196613 ANR196605:ANR196613 AXN196605:AXN196613 BHJ196605:BHJ196613 BRF196605:BRF196613 CBB196605:CBB196613 CKX196605:CKX196613 CUT196605:CUT196613 DEP196605:DEP196613 DOL196605:DOL196613 DYH196605:DYH196613 EID196605:EID196613 ERZ196605:ERZ196613 FBV196605:FBV196613 FLR196605:FLR196613 FVN196605:FVN196613 GFJ196605:GFJ196613 GPF196605:GPF196613 GZB196605:GZB196613 HIX196605:HIX196613 HST196605:HST196613 ICP196605:ICP196613 IML196605:IML196613 IWH196605:IWH196613 JGD196605:JGD196613 JPZ196605:JPZ196613 JZV196605:JZV196613 KJR196605:KJR196613 KTN196605:KTN196613 LDJ196605:LDJ196613 LNF196605:LNF196613 LXB196605:LXB196613 MGX196605:MGX196613 MQT196605:MQT196613 NAP196605:NAP196613 NKL196605:NKL196613 NUH196605:NUH196613 OED196605:OED196613 ONZ196605:ONZ196613 OXV196605:OXV196613 PHR196605:PHR196613 PRN196605:PRN196613 QBJ196605:QBJ196613 QLF196605:QLF196613 QVB196605:QVB196613 REX196605:REX196613 ROT196605:ROT196613 RYP196605:RYP196613 SIL196605:SIL196613 SSH196605:SSH196613 TCD196605:TCD196613 TLZ196605:TLZ196613 TVV196605:TVV196613 UFR196605:UFR196613 UPN196605:UPN196613 UZJ196605:UZJ196613 VJF196605:VJF196613 VTB196605:VTB196613 WCX196605:WCX196613 WMT196605:WMT196613 WWP196605:WWP196613 AH262141:AH262149 KD262141:KD262149 TZ262141:TZ262149 ADV262141:ADV262149 ANR262141:ANR262149 AXN262141:AXN262149 BHJ262141:BHJ262149 BRF262141:BRF262149 CBB262141:CBB262149 CKX262141:CKX262149 CUT262141:CUT262149 DEP262141:DEP262149 DOL262141:DOL262149 DYH262141:DYH262149 EID262141:EID262149 ERZ262141:ERZ262149 FBV262141:FBV262149 FLR262141:FLR262149 FVN262141:FVN262149 GFJ262141:GFJ262149 GPF262141:GPF262149 GZB262141:GZB262149 HIX262141:HIX262149 HST262141:HST262149 ICP262141:ICP262149 IML262141:IML262149 IWH262141:IWH262149 JGD262141:JGD262149 JPZ262141:JPZ262149 JZV262141:JZV262149 KJR262141:KJR262149 KTN262141:KTN262149 LDJ262141:LDJ262149 LNF262141:LNF262149 LXB262141:LXB262149 MGX262141:MGX262149 MQT262141:MQT262149 NAP262141:NAP262149 NKL262141:NKL262149 NUH262141:NUH262149 OED262141:OED262149 ONZ262141:ONZ262149 OXV262141:OXV262149 PHR262141:PHR262149 PRN262141:PRN262149 QBJ262141:QBJ262149 QLF262141:QLF262149 QVB262141:QVB262149 REX262141:REX262149 ROT262141:ROT262149 RYP262141:RYP262149 SIL262141:SIL262149 SSH262141:SSH262149 TCD262141:TCD262149 TLZ262141:TLZ262149 TVV262141:TVV262149 UFR262141:UFR262149 UPN262141:UPN262149 UZJ262141:UZJ262149 VJF262141:VJF262149 VTB262141:VTB262149 WCX262141:WCX262149 WMT262141:WMT262149 WWP262141:WWP262149 AH327677:AH327685 KD327677:KD327685 TZ327677:TZ327685 ADV327677:ADV327685 ANR327677:ANR327685 AXN327677:AXN327685 BHJ327677:BHJ327685 BRF327677:BRF327685 CBB327677:CBB327685 CKX327677:CKX327685 CUT327677:CUT327685 DEP327677:DEP327685 DOL327677:DOL327685 DYH327677:DYH327685 EID327677:EID327685 ERZ327677:ERZ327685 FBV327677:FBV327685 FLR327677:FLR327685 FVN327677:FVN327685 GFJ327677:GFJ327685 GPF327677:GPF327685 GZB327677:GZB327685 HIX327677:HIX327685 HST327677:HST327685 ICP327677:ICP327685 IML327677:IML327685 IWH327677:IWH327685 JGD327677:JGD327685 JPZ327677:JPZ327685 JZV327677:JZV327685 KJR327677:KJR327685 KTN327677:KTN327685 LDJ327677:LDJ327685 LNF327677:LNF327685 LXB327677:LXB327685 MGX327677:MGX327685 MQT327677:MQT327685 NAP327677:NAP327685 NKL327677:NKL327685 NUH327677:NUH327685 OED327677:OED327685 ONZ327677:ONZ327685 OXV327677:OXV327685 PHR327677:PHR327685 PRN327677:PRN327685 QBJ327677:QBJ327685 QLF327677:QLF327685 QVB327677:QVB327685 REX327677:REX327685 ROT327677:ROT327685 RYP327677:RYP327685 SIL327677:SIL327685 SSH327677:SSH327685 TCD327677:TCD327685 TLZ327677:TLZ327685 TVV327677:TVV327685 UFR327677:UFR327685 UPN327677:UPN327685 UZJ327677:UZJ327685 VJF327677:VJF327685 VTB327677:VTB327685 WCX327677:WCX327685 WMT327677:WMT327685 WWP327677:WWP327685 AH393213:AH393221 KD393213:KD393221 TZ393213:TZ393221 ADV393213:ADV393221 ANR393213:ANR393221 AXN393213:AXN393221 BHJ393213:BHJ393221 BRF393213:BRF393221 CBB393213:CBB393221 CKX393213:CKX393221 CUT393213:CUT393221 DEP393213:DEP393221 DOL393213:DOL393221 DYH393213:DYH393221 EID393213:EID393221 ERZ393213:ERZ393221 FBV393213:FBV393221 FLR393213:FLR393221 FVN393213:FVN393221 GFJ393213:GFJ393221 GPF393213:GPF393221 GZB393213:GZB393221 HIX393213:HIX393221 HST393213:HST393221 ICP393213:ICP393221 IML393213:IML393221 IWH393213:IWH393221 JGD393213:JGD393221 JPZ393213:JPZ393221 JZV393213:JZV393221 KJR393213:KJR393221 KTN393213:KTN393221 LDJ393213:LDJ393221 LNF393213:LNF393221 LXB393213:LXB393221 MGX393213:MGX393221 MQT393213:MQT393221 NAP393213:NAP393221 NKL393213:NKL393221 NUH393213:NUH393221 OED393213:OED393221 ONZ393213:ONZ393221 OXV393213:OXV393221 PHR393213:PHR393221 PRN393213:PRN393221 QBJ393213:QBJ393221 QLF393213:QLF393221 QVB393213:QVB393221 REX393213:REX393221 ROT393213:ROT393221 RYP393213:RYP393221 SIL393213:SIL393221 SSH393213:SSH393221 TCD393213:TCD393221 TLZ393213:TLZ393221 TVV393213:TVV393221 UFR393213:UFR393221 UPN393213:UPN393221 UZJ393213:UZJ393221 VJF393213:VJF393221 VTB393213:VTB393221 WCX393213:WCX393221 WMT393213:WMT393221 WWP393213:WWP393221 AH458749:AH458757 KD458749:KD458757 TZ458749:TZ458757 ADV458749:ADV458757 ANR458749:ANR458757 AXN458749:AXN458757 BHJ458749:BHJ458757 BRF458749:BRF458757 CBB458749:CBB458757 CKX458749:CKX458757 CUT458749:CUT458757 DEP458749:DEP458757 DOL458749:DOL458757 DYH458749:DYH458757 EID458749:EID458757 ERZ458749:ERZ458757 FBV458749:FBV458757 FLR458749:FLR458757 FVN458749:FVN458757 GFJ458749:GFJ458757 GPF458749:GPF458757 GZB458749:GZB458757 HIX458749:HIX458757 HST458749:HST458757 ICP458749:ICP458757 IML458749:IML458757 IWH458749:IWH458757 JGD458749:JGD458757 JPZ458749:JPZ458757 JZV458749:JZV458757 KJR458749:KJR458757 KTN458749:KTN458757 LDJ458749:LDJ458757 LNF458749:LNF458757 LXB458749:LXB458757 MGX458749:MGX458757 MQT458749:MQT458757 NAP458749:NAP458757 NKL458749:NKL458757 NUH458749:NUH458757 OED458749:OED458757 ONZ458749:ONZ458757 OXV458749:OXV458757 PHR458749:PHR458757 PRN458749:PRN458757 QBJ458749:QBJ458757 QLF458749:QLF458757 QVB458749:QVB458757 REX458749:REX458757 ROT458749:ROT458757 RYP458749:RYP458757 SIL458749:SIL458757 SSH458749:SSH458757 TCD458749:TCD458757 TLZ458749:TLZ458757 TVV458749:TVV458757 UFR458749:UFR458757 UPN458749:UPN458757 UZJ458749:UZJ458757 VJF458749:VJF458757 VTB458749:VTB458757 WCX458749:WCX458757 WMT458749:WMT458757 WWP458749:WWP458757 AH524285:AH524293 KD524285:KD524293 TZ524285:TZ524293 ADV524285:ADV524293 ANR524285:ANR524293 AXN524285:AXN524293 BHJ524285:BHJ524293 BRF524285:BRF524293 CBB524285:CBB524293 CKX524285:CKX524293 CUT524285:CUT524293 DEP524285:DEP524293 DOL524285:DOL524293 DYH524285:DYH524293 EID524285:EID524293 ERZ524285:ERZ524293 FBV524285:FBV524293 FLR524285:FLR524293 FVN524285:FVN524293 GFJ524285:GFJ524293 GPF524285:GPF524293 GZB524285:GZB524293 HIX524285:HIX524293 HST524285:HST524293 ICP524285:ICP524293 IML524285:IML524293 IWH524285:IWH524293 JGD524285:JGD524293 JPZ524285:JPZ524293 JZV524285:JZV524293 KJR524285:KJR524293 KTN524285:KTN524293 LDJ524285:LDJ524293 LNF524285:LNF524293 LXB524285:LXB524293 MGX524285:MGX524293 MQT524285:MQT524293 NAP524285:NAP524293 NKL524285:NKL524293 NUH524285:NUH524293 OED524285:OED524293 ONZ524285:ONZ524293 OXV524285:OXV524293 PHR524285:PHR524293 PRN524285:PRN524293 QBJ524285:QBJ524293 QLF524285:QLF524293 QVB524285:QVB524293 REX524285:REX524293 ROT524285:ROT524293 RYP524285:RYP524293 SIL524285:SIL524293 SSH524285:SSH524293 TCD524285:TCD524293 TLZ524285:TLZ524293 TVV524285:TVV524293 UFR524285:UFR524293 UPN524285:UPN524293 UZJ524285:UZJ524293 VJF524285:VJF524293 VTB524285:VTB524293 WCX524285:WCX524293 WMT524285:WMT524293 WWP524285:WWP524293 AH589821:AH589829 KD589821:KD589829 TZ589821:TZ589829 ADV589821:ADV589829 ANR589821:ANR589829 AXN589821:AXN589829 BHJ589821:BHJ589829 BRF589821:BRF589829 CBB589821:CBB589829 CKX589821:CKX589829 CUT589821:CUT589829 DEP589821:DEP589829 DOL589821:DOL589829 DYH589821:DYH589829 EID589821:EID589829 ERZ589821:ERZ589829 FBV589821:FBV589829 FLR589821:FLR589829 FVN589821:FVN589829 GFJ589821:GFJ589829 GPF589821:GPF589829 GZB589821:GZB589829 HIX589821:HIX589829 HST589821:HST589829 ICP589821:ICP589829 IML589821:IML589829 IWH589821:IWH589829 JGD589821:JGD589829 JPZ589821:JPZ589829 JZV589821:JZV589829 KJR589821:KJR589829 KTN589821:KTN589829 LDJ589821:LDJ589829 LNF589821:LNF589829 LXB589821:LXB589829 MGX589821:MGX589829 MQT589821:MQT589829 NAP589821:NAP589829 NKL589821:NKL589829 NUH589821:NUH589829 OED589821:OED589829 ONZ589821:ONZ589829 OXV589821:OXV589829 PHR589821:PHR589829 PRN589821:PRN589829 QBJ589821:QBJ589829 QLF589821:QLF589829 QVB589821:QVB589829 REX589821:REX589829 ROT589821:ROT589829 RYP589821:RYP589829 SIL589821:SIL589829 SSH589821:SSH589829 TCD589821:TCD589829 TLZ589821:TLZ589829 TVV589821:TVV589829 UFR589821:UFR589829 UPN589821:UPN589829 UZJ589821:UZJ589829 VJF589821:VJF589829 VTB589821:VTB589829 WCX589821:WCX589829 WMT589821:WMT589829 WWP589821:WWP589829 AH655357:AH655365 KD655357:KD655365 TZ655357:TZ655365 ADV655357:ADV655365 ANR655357:ANR655365 AXN655357:AXN655365 BHJ655357:BHJ655365 BRF655357:BRF655365 CBB655357:CBB655365 CKX655357:CKX655365 CUT655357:CUT655365 DEP655357:DEP655365 DOL655357:DOL655365 DYH655357:DYH655365 EID655357:EID655365 ERZ655357:ERZ655365 FBV655357:FBV655365 FLR655357:FLR655365 FVN655357:FVN655365 GFJ655357:GFJ655365 GPF655357:GPF655365 GZB655357:GZB655365 HIX655357:HIX655365 HST655357:HST655365 ICP655357:ICP655365 IML655357:IML655365 IWH655357:IWH655365 JGD655357:JGD655365 JPZ655357:JPZ655365 JZV655357:JZV655365 KJR655357:KJR655365 KTN655357:KTN655365 LDJ655357:LDJ655365 LNF655357:LNF655365 LXB655357:LXB655365 MGX655357:MGX655365 MQT655357:MQT655365 NAP655357:NAP655365 NKL655357:NKL655365 NUH655357:NUH655365 OED655357:OED655365 ONZ655357:ONZ655365 OXV655357:OXV655365 PHR655357:PHR655365 PRN655357:PRN655365 QBJ655357:QBJ655365 QLF655357:QLF655365 QVB655357:QVB655365 REX655357:REX655365 ROT655357:ROT655365 RYP655357:RYP655365 SIL655357:SIL655365 SSH655357:SSH655365 TCD655357:TCD655365 TLZ655357:TLZ655365 TVV655357:TVV655365 UFR655357:UFR655365 UPN655357:UPN655365 UZJ655357:UZJ655365 VJF655357:VJF655365 VTB655357:VTB655365 WCX655357:WCX655365 WMT655357:WMT655365 WWP655357:WWP655365 AH720893:AH720901 KD720893:KD720901 TZ720893:TZ720901 ADV720893:ADV720901 ANR720893:ANR720901 AXN720893:AXN720901 BHJ720893:BHJ720901 BRF720893:BRF720901 CBB720893:CBB720901 CKX720893:CKX720901 CUT720893:CUT720901 DEP720893:DEP720901 DOL720893:DOL720901 DYH720893:DYH720901 EID720893:EID720901 ERZ720893:ERZ720901 FBV720893:FBV720901 FLR720893:FLR720901 FVN720893:FVN720901 GFJ720893:GFJ720901 GPF720893:GPF720901 GZB720893:GZB720901 HIX720893:HIX720901 HST720893:HST720901 ICP720893:ICP720901 IML720893:IML720901 IWH720893:IWH720901 JGD720893:JGD720901 JPZ720893:JPZ720901 JZV720893:JZV720901 KJR720893:KJR720901 KTN720893:KTN720901 LDJ720893:LDJ720901 LNF720893:LNF720901 LXB720893:LXB720901 MGX720893:MGX720901 MQT720893:MQT720901 NAP720893:NAP720901 NKL720893:NKL720901 NUH720893:NUH720901 OED720893:OED720901 ONZ720893:ONZ720901 OXV720893:OXV720901 PHR720893:PHR720901 PRN720893:PRN720901 QBJ720893:QBJ720901 QLF720893:QLF720901 QVB720893:QVB720901 REX720893:REX720901 ROT720893:ROT720901 RYP720893:RYP720901 SIL720893:SIL720901 SSH720893:SSH720901 TCD720893:TCD720901 TLZ720893:TLZ720901 TVV720893:TVV720901 UFR720893:UFR720901 UPN720893:UPN720901 UZJ720893:UZJ720901 VJF720893:VJF720901 VTB720893:VTB720901 WCX720893:WCX720901 WMT720893:WMT720901 WWP720893:WWP720901 AH786429:AH786437 KD786429:KD786437 TZ786429:TZ786437 ADV786429:ADV786437 ANR786429:ANR786437 AXN786429:AXN786437 BHJ786429:BHJ786437 BRF786429:BRF786437 CBB786429:CBB786437 CKX786429:CKX786437 CUT786429:CUT786437 DEP786429:DEP786437 DOL786429:DOL786437 DYH786429:DYH786437 EID786429:EID786437 ERZ786429:ERZ786437 FBV786429:FBV786437 FLR786429:FLR786437 FVN786429:FVN786437 GFJ786429:GFJ786437 GPF786429:GPF786437 GZB786429:GZB786437 HIX786429:HIX786437 HST786429:HST786437 ICP786429:ICP786437 IML786429:IML786437 IWH786429:IWH786437 JGD786429:JGD786437 JPZ786429:JPZ786437 JZV786429:JZV786437 KJR786429:KJR786437 KTN786429:KTN786437 LDJ786429:LDJ786437 LNF786429:LNF786437 LXB786429:LXB786437 MGX786429:MGX786437 MQT786429:MQT786437 NAP786429:NAP786437 NKL786429:NKL786437 NUH786429:NUH786437 OED786429:OED786437 ONZ786429:ONZ786437 OXV786429:OXV786437 PHR786429:PHR786437 PRN786429:PRN786437 QBJ786429:QBJ786437 QLF786429:QLF786437 QVB786429:QVB786437 REX786429:REX786437 ROT786429:ROT786437 RYP786429:RYP786437 SIL786429:SIL786437 SSH786429:SSH786437 TCD786429:TCD786437 TLZ786429:TLZ786437 TVV786429:TVV786437 UFR786429:UFR786437 UPN786429:UPN786437 UZJ786429:UZJ786437 VJF786429:VJF786437 VTB786429:VTB786437 WCX786429:WCX786437 WMT786429:WMT786437 WWP786429:WWP786437 AH851965:AH851973 KD851965:KD851973 TZ851965:TZ851973 ADV851965:ADV851973 ANR851965:ANR851973 AXN851965:AXN851973 BHJ851965:BHJ851973 BRF851965:BRF851973 CBB851965:CBB851973 CKX851965:CKX851973 CUT851965:CUT851973 DEP851965:DEP851973 DOL851965:DOL851973 DYH851965:DYH851973 EID851965:EID851973 ERZ851965:ERZ851973 FBV851965:FBV851973 FLR851965:FLR851973 FVN851965:FVN851973 GFJ851965:GFJ851973 GPF851965:GPF851973 GZB851965:GZB851973 HIX851965:HIX851973 HST851965:HST851973 ICP851965:ICP851973 IML851965:IML851973 IWH851965:IWH851973 JGD851965:JGD851973 JPZ851965:JPZ851973 JZV851965:JZV851973 KJR851965:KJR851973 KTN851965:KTN851973 LDJ851965:LDJ851973 LNF851965:LNF851973 LXB851965:LXB851973 MGX851965:MGX851973 MQT851965:MQT851973 NAP851965:NAP851973 NKL851965:NKL851973 NUH851965:NUH851973 OED851965:OED851973 ONZ851965:ONZ851973 OXV851965:OXV851973 PHR851965:PHR851973 PRN851965:PRN851973 QBJ851965:QBJ851973 QLF851965:QLF851973 QVB851965:QVB851973 REX851965:REX851973 ROT851965:ROT851973 RYP851965:RYP851973 SIL851965:SIL851973 SSH851965:SSH851973 TCD851965:TCD851973 TLZ851965:TLZ851973 TVV851965:TVV851973 UFR851965:UFR851973 UPN851965:UPN851973 UZJ851965:UZJ851973 VJF851965:VJF851973 VTB851965:VTB851973 WCX851965:WCX851973 WMT851965:WMT851973 WWP851965:WWP851973 AH917501:AH917509 KD917501:KD917509 TZ917501:TZ917509 ADV917501:ADV917509 ANR917501:ANR917509 AXN917501:AXN917509 BHJ917501:BHJ917509 BRF917501:BRF917509 CBB917501:CBB917509 CKX917501:CKX917509 CUT917501:CUT917509 DEP917501:DEP917509 DOL917501:DOL917509 DYH917501:DYH917509 EID917501:EID917509 ERZ917501:ERZ917509 FBV917501:FBV917509 FLR917501:FLR917509 FVN917501:FVN917509 GFJ917501:GFJ917509 GPF917501:GPF917509 GZB917501:GZB917509 HIX917501:HIX917509 HST917501:HST917509 ICP917501:ICP917509 IML917501:IML917509 IWH917501:IWH917509 JGD917501:JGD917509 JPZ917501:JPZ917509 JZV917501:JZV917509 KJR917501:KJR917509 KTN917501:KTN917509 LDJ917501:LDJ917509 LNF917501:LNF917509 LXB917501:LXB917509 MGX917501:MGX917509 MQT917501:MQT917509 NAP917501:NAP917509 NKL917501:NKL917509 NUH917501:NUH917509 OED917501:OED917509 ONZ917501:ONZ917509 OXV917501:OXV917509 PHR917501:PHR917509 PRN917501:PRN917509 QBJ917501:QBJ917509 QLF917501:QLF917509 QVB917501:QVB917509 REX917501:REX917509 ROT917501:ROT917509 RYP917501:RYP917509 SIL917501:SIL917509 SSH917501:SSH917509 TCD917501:TCD917509 TLZ917501:TLZ917509 TVV917501:TVV917509 UFR917501:UFR917509 UPN917501:UPN917509 UZJ917501:UZJ917509 VJF917501:VJF917509 VTB917501:VTB917509 WCX917501:WCX917509 WMT917501:WMT917509 WWP917501:WWP917509 AH983037:AH983045 KD983037:KD983045 TZ983037:TZ983045 ADV983037:ADV983045 ANR983037:ANR983045 AXN983037:AXN983045 BHJ983037:BHJ983045 BRF983037:BRF983045 CBB983037:CBB983045 CKX983037:CKX983045 CUT983037:CUT983045 DEP983037:DEP983045 DOL983037:DOL983045 DYH983037:DYH983045 EID983037:EID983045 ERZ983037:ERZ983045 FBV983037:FBV983045 FLR983037:FLR983045 FVN983037:FVN983045 GFJ983037:GFJ983045 GPF983037:GPF983045 GZB983037:GZB983045 HIX983037:HIX983045 HST983037:HST983045 ICP983037:ICP983045 IML983037:IML983045 IWH983037:IWH983045 JGD983037:JGD983045 JPZ983037:JPZ983045 JZV983037:JZV983045 KJR983037:KJR983045 KTN983037:KTN983045 LDJ983037:LDJ983045 LNF983037:LNF983045 LXB983037:LXB983045 MGX983037:MGX983045 MQT983037:MQT983045 NAP983037:NAP983045 NKL983037:NKL983045 NUH983037:NUH983045 OED983037:OED983045 ONZ983037:ONZ983045 OXV983037:OXV983045 PHR983037:PHR983045 PRN983037:PRN983045 QBJ983037:QBJ983045 QLF983037:QLF983045 QVB983037:QVB983045 REX983037:REX983045 ROT983037:ROT983045 RYP983037:RYP983045 SIL983037:SIL983045 SSH983037:SSH983045 TCD983037:TCD983045 TLZ983037:TLZ983045 TVV983037:TVV983045 UFR983037:UFR983045 UPN983037:UPN983045 UZJ983037:UZJ983045 VJF983037:VJF983045 VTB983037:VTB983045 WCX983037:WCX983045 WMT983037:WMT983045 WWP983037:WWP983045 AE9:AE26 KA9:KA26 TW9:TW26 ADS9:ADS26 ANO9:ANO26 AXK9:AXK26 BHG9:BHG26 BRC9:BRC26 CAY9:CAY26 CKU9:CKU26 CUQ9:CUQ26 DEM9:DEM26 DOI9:DOI26 DYE9:DYE26 EIA9:EIA26 ERW9:ERW26 FBS9:FBS26 FLO9:FLO26 FVK9:FVK26 GFG9:GFG26 GPC9:GPC26 GYY9:GYY26 HIU9:HIU26 HSQ9:HSQ26 ICM9:ICM26 IMI9:IMI26 IWE9:IWE26 JGA9:JGA26 JPW9:JPW26 JZS9:JZS26 KJO9:KJO26 KTK9:KTK26 LDG9:LDG26 LNC9:LNC26 LWY9:LWY26 MGU9:MGU26 MQQ9:MQQ26 NAM9:NAM26 NKI9:NKI26 NUE9:NUE26 OEA9:OEA26 ONW9:ONW26 OXS9:OXS26 PHO9:PHO26 PRK9:PRK26 QBG9:QBG26 QLC9:QLC26 QUY9:QUY26 REU9:REU26 ROQ9:ROQ26 RYM9:RYM26 SII9:SII26 SSE9:SSE26 TCA9:TCA26 TLW9:TLW26 TVS9:TVS26 UFO9:UFO26 UPK9:UPK26 UZG9:UZG26 VJC9:VJC26 VSY9:VSY26 WCU9:WCU26 WMQ9:WMQ26 WWM9:WWM26 AE65545:AE65562 KA65545:KA65562 TW65545:TW65562 ADS65545:ADS65562 ANO65545:ANO65562 AXK65545:AXK65562 BHG65545:BHG65562 BRC65545:BRC65562 CAY65545:CAY65562 CKU65545:CKU65562 CUQ65545:CUQ65562 DEM65545:DEM65562 DOI65545:DOI65562 DYE65545:DYE65562 EIA65545:EIA65562 ERW65545:ERW65562 FBS65545:FBS65562 FLO65545:FLO65562 FVK65545:FVK65562 GFG65545:GFG65562 GPC65545:GPC65562 GYY65545:GYY65562 HIU65545:HIU65562 HSQ65545:HSQ65562 ICM65545:ICM65562 IMI65545:IMI65562 IWE65545:IWE65562 JGA65545:JGA65562 JPW65545:JPW65562 JZS65545:JZS65562 KJO65545:KJO65562 KTK65545:KTK65562 LDG65545:LDG65562 LNC65545:LNC65562 LWY65545:LWY65562 MGU65545:MGU65562 MQQ65545:MQQ65562 NAM65545:NAM65562 NKI65545:NKI65562 NUE65545:NUE65562 OEA65545:OEA65562 ONW65545:ONW65562 OXS65545:OXS65562 PHO65545:PHO65562 PRK65545:PRK65562 QBG65545:QBG65562 QLC65545:QLC65562 QUY65545:QUY65562 REU65545:REU65562 ROQ65545:ROQ65562 RYM65545:RYM65562 SII65545:SII65562 SSE65545:SSE65562 TCA65545:TCA65562 TLW65545:TLW65562 TVS65545:TVS65562 UFO65545:UFO65562 UPK65545:UPK65562 UZG65545:UZG65562 VJC65545:VJC65562 VSY65545:VSY65562 WCU65545:WCU65562 WMQ65545:WMQ65562 WWM65545:WWM65562 AE131081:AE131098 KA131081:KA131098 TW131081:TW131098 ADS131081:ADS131098 ANO131081:ANO131098 AXK131081:AXK131098 BHG131081:BHG131098 BRC131081:BRC131098 CAY131081:CAY131098 CKU131081:CKU131098 CUQ131081:CUQ131098 DEM131081:DEM131098 DOI131081:DOI131098 DYE131081:DYE131098 EIA131081:EIA131098 ERW131081:ERW131098 FBS131081:FBS131098 FLO131081:FLO131098 FVK131081:FVK131098 GFG131081:GFG131098 GPC131081:GPC131098 GYY131081:GYY131098 HIU131081:HIU131098 HSQ131081:HSQ131098 ICM131081:ICM131098 IMI131081:IMI131098 IWE131081:IWE131098 JGA131081:JGA131098 JPW131081:JPW131098 JZS131081:JZS131098 KJO131081:KJO131098 KTK131081:KTK131098 LDG131081:LDG131098 LNC131081:LNC131098 LWY131081:LWY131098 MGU131081:MGU131098 MQQ131081:MQQ131098 NAM131081:NAM131098 NKI131081:NKI131098 NUE131081:NUE131098 OEA131081:OEA131098 ONW131081:ONW131098 OXS131081:OXS131098 PHO131081:PHO131098 PRK131081:PRK131098 QBG131081:QBG131098 QLC131081:QLC131098 QUY131081:QUY131098 REU131081:REU131098 ROQ131081:ROQ131098 RYM131081:RYM131098 SII131081:SII131098 SSE131081:SSE131098 TCA131081:TCA131098 TLW131081:TLW131098 TVS131081:TVS131098 UFO131081:UFO131098 UPK131081:UPK131098 UZG131081:UZG131098 VJC131081:VJC131098 VSY131081:VSY131098 WCU131081:WCU131098 WMQ131081:WMQ131098 WWM131081:WWM131098 AE196617:AE196634 KA196617:KA196634 TW196617:TW196634 ADS196617:ADS196634 ANO196617:ANO196634 AXK196617:AXK196634 BHG196617:BHG196634 BRC196617:BRC196634 CAY196617:CAY196634 CKU196617:CKU196634 CUQ196617:CUQ196634 DEM196617:DEM196634 DOI196617:DOI196634 DYE196617:DYE196634 EIA196617:EIA196634 ERW196617:ERW196634 FBS196617:FBS196634 FLO196617:FLO196634 FVK196617:FVK196634 GFG196617:GFG196634 GPC196617:GPC196634 GYY196617:GYY196634 HIU196617:HIU196634 HSQ196617:HSQ196634 ICM196617:ICM196634 IMI196617:IMI196634 IWE196617:IWE196634 JGA196617:JGA196634 JPW196617:JPW196634 JZS196617:JZS196634 KJO196617:KJO196634 KTK196617:KTK196634 LDG196617:LDG196634 LNC196617:LNC196634 LWY196617:LWY196634 MGU196617:MGU196634 MQQ196617:MQQ196634 NAM196617:NAM196634 NKI196617:NKI196634 NUE196617:NUE196634 OEA196617:OEA196634 ONW196617:ONW196634 OXS196617:OXS196634 PHO196617:PHO196634 PRK196617:PRK196634 QBG196617:QBG196634 QLC196617:QLC196634 QUY196617:QUY196634 REU196617:REU196634 ROQ196617:ROQ196634 RYM196617:RYM196634 SII196617:SII196634 SSE196617:SSE196634 TCA196617:TCA196634 TLW196617:TLW196634 TVS196617:TVS196634 UFO196617:UFO196634 UPK196617:UPK196634 UZG196617:UZG196634 VJC196617:VJC196634 VSY196617:VSY196634 WCU196617:WCU196634 WMQ196617:WMQ196634 WWM196617:WWM196634 AE262153:AE262170 KA262153:KA262170 TW262153:TW262170 ADS262153:ADS262170 ANO262153:ANO262170 AXK262153:AXK262170 BHG262153:BHG262170 BRC262153:BRC262170 CAY262153:CAY262170 CKU262153:CKU262170 CUQ262153:CUQ262170 DEM262153:DEM262170 DOI262153:DOI262170 DYE262153:DYE262170 EIA262153:EIA262170 ERW262153:ERW262170 FBS262153:FBS262170 FLO262153:FLO262170 FVK262153:FVK262170 GFG262153:GFG262170 GPC262153:GPC262170 GYY262153:GYY262170 HIU262153:HIU262170 HSQ262153:HSQ262170 ICM262153:ICM262170 IMI262153:IMI262170 IWE262153:IWE262170 JGA262153:JGA262170 JPW262153:JPW262170 JZS262153:JZS262170 KJO262153:KJO262170 KTK262153:KTK262170 LDG262153:LDG262170 LNC262153:LNC262170 LWY262153:LWY262170 MGU262153:MGU262170 MQQ262153:MQQ262170 NAM262153:NAM262170 NKI262153:NKI262170 NUE262153:NUE262170 OEA262153:OEA262170 ONW262153:ONW262170 OXS262153:OXS262170 PHO262153:PHO262170 PRK262153:PRK262170 QBG262153:QBG262170 QLC262153:QLC262170 QUY262153:QUY262170 REU262153:REU262170 ROQ262153:ROQ262170 RYM262153:RYM262170 SII262153:SII262170 SSE262153:SSE262170 TCA262153:TCA262170 TLW262153:TLW262170 TVS262153:TVS262170 UFO262153:UFO262170 UPK262153:UPK262170 UZG262153:UZG262170 VJC262153:VJC262170 VSY262153:VSY262170 WCU262153:WCU262170 WMQ262153:WMQ262170 WWM262153:WWM262170 AE327689:AE327706 KA327689:KA327706 TW327689:TW327706 ADS327689:ADS327706 ANO327689:ANO327706 AXK327689:AXK327706 BHG327689:BHG327706 BRC327689:BRC327706 CAY327689:CAY327706 CKU327689:CKU327706 CUQ327689:CUQ327706 DEM327689:DEM327706 DOI327689:DOI327706 DYE327689:DYE327706 EIA327689:EIA327706 ERW327689:ERW327706 FBS327689:FBS327706 FLO327689:FLO327706 FVK327689:FVK327706 GFG327689:GFG327706 GPC327689:GPC327706 GYY327689:GYY327706 HIU327689:HIU327706 HSQ327689:HSQ327706 ICM327689:ICM327706 IMI327689:IMI327706 IWE327689:IWE327706 JGA327689:JGA327706 JPW327689:JPW327706 JZS327689:JZS327706 KJO327689:KJO327706 KTK327689:KTK327706 LDG327689:LDG327706 LNC327689:LNC327706 LWY327689:LWY327706 MGU327689:MGU327706 MQQ327689:MQQ327706 NAM327689:NAM327706 NKI327689:NKI327706 NUE327689:NUE327706 OEA327689:OEA327706 ONW327689:ONW327706 OXS327689:OXS327706 PHO327689:PHO327706 PRK327689:PRK327706 QBG327689:QBG327706 QLC327689:QLC327706 QUY327689:QUY327706 REU327689:REU327706 ROQ327689:ROQ327706 RYM327689:RYM327706 SII327689:SII327706 SSE327689:SSE327706 TCA327689:TCA327706 TLW327689:TLW327706 TVS327689:TVS327706 UFO327689:UFO327706 UPK327689:UPK327706 UZG327689:UZG327706 VJC327689:VJC327706 VSY327689:VSY327706 WCU327689:WCU327706 WMQ327689:WMQ327706 WWM327689:WWM327706 AE393225:AE393242 KA393225:KA393242 TW393225:TW393242 ADS393225:ADS393242 ANO393225:ANO393242 AXK393225:AXK393242 BHG393225:BHG393242 BRC393225:BRC393242 CAY393225:CAY393242 CKU393225:CKU393242 CUQ393225:CUQ393242 DEM393225:DEM393242 DOI393225:DOI393242 DYE393225:DYE393242 EIA393225:EIA393242 ERW393225:ERW393242 FBS393225:FBS393242 FLO393225:FLO393242 FVK393225:FVK393242 GFG393225:GFG393242 GPC393225:GPC393242 GYY393225:GYY393242 HIU393225:HIU393242 HSQ393225:HSQ393242 ICM393225:ICM393242 IMI393225:IMI393242 IWE393225:IWE393242 JGA393225:JGA393242 JPW393225:JPW393242 JZS393225:JZS393242 KJO393225:KJO393242 KTK393225:KTK393242 LDG393225:LDG393242 LNC393225:LNC393242 LWY393225:LWY393242 MGU393225:MGU393242 MQQ393225:MQQ393242 NAM393225:NAM393242 NKI393225:NKI393242 NUE393225:NUE393242 OEA393225:OEA393242 ONW393225:ONW393242 OXS393225:OXS393242 PHO393225:PHO393242 PRK393225:PRK393242 QBG393225:QBG393242 QLC393225:QLC393242 QUY393225:QUY393242 REU393225:REU393242 ROQ393225:ROQ393242 RYM393225:RYM393242 SII393225:SII393242 SSE393225:SSE393242 TCA393225:TCA393242 TLW393225:TLW393242 TVS393225:TVS393242 UFO393225:UFO393242 UPK393225:UPK393242 UZG393225:UZG393242 VJC393225:VJC393242 VSY393225:VSY393242 WCU393225:WCU393242 WMQ393225:WMQ393242 WWM393225:WWM393242 AE458761:AE458778 KA458761:KA458778 TW458761:TW458778 ADS458761:ADS458778 ANO458761:ANO458778 AXK458761:AXK458778 BHG458761:BHG458778 BRC458761:BRC458778 CAY458761:CAY458778 CKU458761:CKU458778 CUQ458761:CUQ458778 DEM458761:DEM458778 DOI458761:DOI458778 DYE458761:DYE458778 EIA458761:EIA458778 ERW458761:ERW458778 FBS458761:FBS458778 FLO458761:FLO458778 FVK458761:FVK458778 GFG458761:GFG458778 GPC458761:GPC458778 GYY458761:GYY458778 HIU458761:HIU458778 HSQ458761:HSQ458778 ICM458761:ICM458778 IMI458761:IMI458778 IWE458761:IWE458778 JGA458761:JGA458778 JPW458761:JPW458778 JZS458761:JZS458778 KJO458761:KJO458778 KTK458761:KTK458778 LDG458761:LDG458778 LNC458761:LNC458778 LWY458761:LWY458778 MGU458761:MGU458778 MQQ458761:MQQ458778 NAM458761:NAM458778 NKI458761:NKI458778 NUE458761:NUE458778 OEA458761:OEA458778 ONW458761:ONW458778 OXS458761:OXS458778 PHO458761:PHO458778 PRK458761:PRK458778 QBG458761:QBG458778 QLC458761:QLC458778 QUY458761:QUY458778 REU458761:REU458778 ROQ458761:ROQ458778 RYM458761:RYM458778 SII458761:SII458778 SSE458761:SSE458778 TCA458761:TCA458778 TLW458761:TLW458778 TVS458761:TVS458778 UFO458761:UFO458778 UPK458761:UPK458778 UZG458761:UZG458778 VJC458761:VJC458778 VSY458761:VSY458778 WCU458761:WCU458778 WMQ458761:WMQ458778 WWM458761:WWM458778 AE524297:AE524314 KA524297:KA524314 TW524297:TW524314 ADS524297:ADS524314 ANO524297:ANO524314 AXK524297:AXK524314 BHG524297:BHG524314 BRC524297:BRC524314 CAY524297:CAY524314 CKU524297:CKU524314 CUQ524297:CUQ524314 DEM524297:DEM524314 DOI524297:DOI524314 DYE524297:DYE524314 EIA524297:EIA524314 ERW524297:ERW524314 FBS524297:FBS524314 FLO524297:FLO524314 FVK524297:FVK524314 GFG524297:GFG524314 GPC524297:GPC524314 GYY524297:GYY524314 HIU524297:HIU524314 HSQ524297:HSQ524314 ICM524297:ICM524314 IMI524297:IMI524314 IWE524297:IWE524314 JGA524297:JGA524314 JPW524297:JPW524314 JZS524297:JZS524314 KJO524297:KJO524314 KTK524297:KTK524314 LDG524297:LDG524314 LNC524297:LNC524314 LWY524297:LWY524314 MGU524297:MGU524314 MQQ524297:MQQ524314 NAM524297:NAM524314 NKI524297:NKI524314 NUE524297:NUE524314 OEA524297:OEA524314 ONW524297:ONW524314 OXS524297:OXS524314 PHO524297:PHO524314 PRK524297:PRK524314 QBG524297:QBG524314 QLC524297:QLC524314 QUY524297:QUY524314 REU524297:REU524314 ROQ524297:ROQ524314 RYM524297:RYM524314 SII524297:SII524314 SSE524297:SSE524314 TCA524297:TCA524314 TLW524297:TLW524314 TVS524297:TVS524314 UFO524297:UFO524314 UPK524297:UPK524314 UZG524297:UZG524314 VJC524297:VJC524314 VSY524297:VSY524314 WCU524297:WCU524314 WMQ524297:WMQ524314 WWM524297:WWM524314 AE589833:AE589850 KA589833:KA589850 TW589833:TW589850 ADS589833:ADS589850 ANO589833:ANO589850 AXK589833:AXK589850 BHG589833:BHG589850 BRC589833:BRC589850 CAY589833:CAY589850 CKU589833:CKU589850 CUQ589833:CUQ589850 DEM589833:DEM589850 DOI589833:DOI589850 DYE589833:DYE589850 EIA589833:EIA589850 ERW589833:ERW589850 FBS589833:FBS589850 FLO589833:FLO589850 FVK589833:FVK589850 GFG589833:GFG589850 GPC589833:GPC589850 GYY589833:GYY589850 HIU589833:HIU589850 HSQ589833:HSQ589850 ICM589833:ICM589850 IMI589833:IMI589850 IWE589833:IWE589850 JGA589833:JGA589850 JPW589833:JPW589850 JZS589833:JZS589850 KJO589833:KJO589850 KTK589833:KTK589850 LDG589833:LDG589850 LNC589833:LNC589850 LWY589833:LWY589850 MGU589833:MGU589850 MQQ589833:MQQ589850 NAM589833:NAM589850 NKI589833:NKI589850 NUE589833:NUE589850 OEA589833:OEA589850 ONW589833:ONW589850 OXS589833:OXS589850 PHO589833:PHO589850 PRK589833:PRK589850 QBG589833:QBG589850 QLC589833:QLC589850 QUY589833:QUY589850 REU589833:REU589850 ROQ589833:ROQ589850 RYM589833:RYM589850 SII589833:SII589850 SSE589833:SSE589850 TCA589833:TCA589850 TLW589833:TLW589850 TVS589833:TVS589850 UFO589833:UFO589850 UPK589833:UPK589850 UZG589833:UZG589850 VJC589833:VJC589850 VSY589833:VSY589850 WCU589833:WCU589850 WMQ589833:WMQ589850 WWM589833:WWM589850 AE655369:AE655386 KA655369:KA655386 TW655369:TW655386 ADS655369:ADS655386 ANO655369:ANO655386 AXK655369:AXK655386 BHG655369:BHG655386 BRC655369:BRC655386 CAY655369:CAY655386 CKU655369:CKU655386 CUQ655369:CUQ655386 DEM655369:DEM655386 DOI655369:DOI655386 DYE655369:DYE655386 EIA655369:EIA655386 ERW655369:ERW655386 FBS655369:FBS655386 FLO655369:FLO655386 FVK655369:FVK655386 GFG655369:GFG655386 GPC655369:GPC655386 GYY655369:GYY655386 HIU655369:HIU655386 HSQ655369:HSQ655386 ICM655369:ICM655386 IMI655369:IMI655386 IWE655369:IWE655386 JGA655369:JGA655386 JPW655369:JPW655386 JZS655369:JZS655386 KJO655369:KJO655386 KTK655369:KTK655386 LDG655369:LDG655386 LNC655369:LNC655386 LWY655369:LWY655386 MGU655369:MGU655386 MQQ655369:MQQ655386 NAM655369:NAM655386 NKI655369:NKI655386 NUE655369:NUE655386 OEA655369:OEA655386 ONW655369:ONW655386 OXS655369:OXS655386 PHO655369:PHO655386 PRK655369:PRK655386 QBG655369:QBG655386 QLC655369:QLC655386 QUY655369:QUY655386 REU655369:REU655386 ROQ655369:ROQ655386 RYM655369:RYM655386 SII655369:SII655386 SSE655369:SSE655386 TCA655369:TCA655386 TLW655369:TLW655386 TVS655369:TVS655386 UFO655369:UFO655386 UPK655369:UPK655386 UZG655369:UZG655386 VJC655369:VJC655386 VSY655369:VSY655386 WCU655369:WCU655386 WMQ655369:WMQ655386 WWM655369:WWM655386 AE720905:AE720922 KA720905:KA720922 TW720905:TW720922 ADS720905:ADS720922 ANO720905:ANO720922 AXK720905:AXK720922 BHG720905:BHG720922 BRC720905:BRC720922 CAY720905:CAY720922 CKU720905:CKU720922 CUQ720905:CUQ720922 DEM720905:DEM720922 DOI720905:DOI720922 DYE720905:DYE720922 EIA720905:EIA720922 ERW720905:ERW720922 FBS720905:FBS720922 FLO720905:FLO720922 FVK720905:FVK720922 GFG720905:GFG720922 GPC720905:GPC720922 GYY720905:GYY720922 HIU720905:HIU720922 HSQ720905:HSQ720922 ICM720905:ICM720922 IMI720905:IMI720922 IWE720905:IWE720922 JGA720905:JGA720922 JPW720905:JPW720922 JZS720905:JZS720922 KJO720905:KJO720922 KTK720905:KTK720922 LDG720905:LDG720922 LNC720905:LNC720922 LWY720905:LWY720922 MGU720905:MGU720922 MQQ720905:MQQ720922 NAM720905:NAM720922 NKI720905:NKI720922 NUE720905:NUE720922 OEA720905:OEA720922 ONW720905:ONW720922 OXS720905:OXS720922 PHO720905:PHO720922 PRK720905:PRK720922 QBG720905:QBG720922 QLC720905:QLC720922 QUY720905:QUY720922 REU720905:REU720922 ROQ720905:ROQ720922 RYM720905:RYM720922 SII720905:SII720922 SSE720905:SSE720922 TCA720905:TCA720922 TLW720905:TLW720922 TVS720905:TVS720922 UFO720905:UFO720922 UPK720905:UPK720922 UZG720905:UZG720922 VJC720905:VJC720922 VSY720905:VSY720922 WCU720905:WCU720922 WMQ720905:WMQ720922 WWM720905:WWM720922 AE786441:AE786458 KA786441:KA786458 TW786441:TW786458 ADS786441:ADS786458 ANO786441:ANO786458 AXK786441:AXK786458 BHG786441:BHG786458 BRC786441:BRC786458 CAY786441:CAY786458 CKU786441:CKU786458 CUQ786441:CUQ786458 DEM786441:DEM786458 DOI786441:DOI786458 DYE786441:DYE786458 EIA786441:EIA786458 ERW786441:ERW786458 FBS786441:FBS786458 FLO786441:FLO786458 FVK786441:FVK786458 GFG786441:GFG786458 GPC786441:GPC786458 GYY786441:GYY786458 HIU786441:HIU786458 HSQ786441:HSQ786458 ICM786441:ICM786458 IMI786441:IMI786458 IWE786441:IWE786458 JGA786441:JGA786458 JPW786441:JPW786458 JZS786441:JZS786458 KJO786441:KJO786458 KTK786441:KTK786458 LDG786441:LDG786458 LNC786441:LNC786458 LWY786441:LWY786458 MGU786441:MGU786458 MQQ786441:MQQ786458 NAM786441:NAM786458 NKI786441:NKI786458 NUE786441:NUE786458 OEA786441:OEA786458 ONW786441:ONW786458 OXS786441:OXS786458 PHO786441:PHO786458 PRK786441:PRK786458 QBG786441:QBG786458 QLC786441:QLC786458 QUY786441:QUY786458 REU786441:REU786458 ROQ786441:ROQ786458 RYM786441:RYM786458 SII786441:SII786458 SSE786441:SSE786458 TCA786441:TCA786458 TLW786441:TLW786458 TVS786441:TVS786458 UFO786441:UFO786458 UPK786441:UPK786458 UZG786441:UZG786458 VJC786441:VJC786458 VSY786441:VSY786458 WCU786441:WCU786458 WMQ786441:WMQ786458 WWM786441:WWM786458 AE851977:AE851994 KA851977:KA851994 TW851977:TW851994 ADS851977:ADS851994 ANO851977:ANO851994 AXK851977:AXK851994 BHG851977:BHG851994 BRC851977:BRC851994 CAY851977:CAY851994 CKU851977:CKU851994 CUQ851977:CUQ851994 DEM851977:DEM851994 DOI851977:DOI851994 DYE851977:DYE851994 EIA851977:EIA851994 ERW851977:ERW851994 FBS851977:FBS851994 FLO851977:FLO851994 FVK851977:FVK851994 GFG851977:GFG851994 GPC851977:GPC851994 GYY851977:GYY851994 HIU851977:HIU851994 HSQ851977:HSQ851994 ICM851977:ICM851994 IMI851977:IMI851994 IWE851977:IWE851994 JGA851977:JGA851994 JPW851977:JPW851994 JZS851977:JZS851994 KJO851977:KJO851994 KTK851977:KTK851994 LDG851977:LDG851994 LNC851977:LNC851994 LWY851977:LWY851994 MGU851977:MGU851994 MQQ851977:MQQ851994 NAM851977:NAM851994 NKI851977:NKI851994 NUE851977:NUE851994 OEA851977:OEA851994 ONW851977:ONW851994 OXS851977:OXS851994 PHO851977:PHO851994 PRK851977:PRK851994 QBG851977:QBG851994 QLC851977:QLC851994 QUY851977:QUY851994 REU851977:REU851994 ROQ851977:ROQ851994 RYM851977:RYM851994 SII851977:SII851994 SSE851977:SSE851994 TCA851977:TCA851994 TLW851977:TLW851994 TVS851977:TVS851994 UFO851977:UFO851994 UPK851977:UPK851994 UZG851977:UZG851994 VJC851977:VJC851994 VSY851977:VSY851994 WCU851977:WCU851994 WMQ851977:WMQ851994 WWM851977:WWM851994 AE917513:AE917530 KA917513:KA917530 TW917513:TW917530 ADS917513:ADS917530 ANO917513:ANO917530 AXK917513:AXK917530 BHG917513:BHG917530 BRC917513:BRC917530 CAY917513:CAY917530 CKU917513:CKU917530 CUQ917513:CUQ917530 DEM917513:DEM917530 DOI917513:DOI917530 DYE917513:DYE917530 EIA917513:EIA917530 ERW917513:ERW917530 FBS917513:FBS917530 FLO917513:FLO917530 FVK917513:FVK917530 GFG917513:GFG917530 GPC917513:GPC917530 GYY917513:GYY917530 HIU917513:HIU917530 HSQ917513:HSQ917530 ICM917513:ICM917530 IMI917513:IMI917530 IWE917513:IWE917530 JGA917513:JGA917530 JPW917513:JPW917530 JZS917513:JZS917530 KJO917513:KJO917530 KTK917513:KTK917530 LDG917513:LDG917530 LNC917513:LNC917530 LWY917513:LWY917530 MGU917513:MGU917530 MQQ917513:MQQ917530 NAM917513:NAM917530 NKI917513:NKI917530 NUE917513:NUE917530 OEA917513:OEA917530 ONW917513:ONW917530 OXS917513:OXS917530 PHO917513:PHO917530 PRK917513:PRK917530 QBG917513:QBG917530 QLC917513:QLC917530 QUY917513:QUY917530 REU917513:REU917530 ROQ917513:ROQ917530 RYM917513:RYM917530 SII917513:SII917530 SSE917513:SSE917530 TCA917513:TCA917530 TLW917513:TLW917530 TVS917513:TVS917530 UFO917513:UFO917530 UPK917513:UPK917530 UZG917513:UZG917530 VJC917513:VJC917530 VSY917513:VSY917530 WCU917513:WCU917530 WMQ917513:WMQ917530 WWM917513:WWM917530 AE983049:AE983066 KA983049:KA983066 TW983049:TW983066 ADS983049:ADS983066 ANO983049:ANO983066 AXK983049:AXK983066 BHG983049:BHG983066 BRC983049:BRC983066 CAY983049:CAY983066 CKU983049:CKU983066 CUQ983049:CUQ983066 DEM983049:DEM983066 DOI983049:DOI983066 DYE983049:DYE983066 EIA983049:EIA983066 ERW983049:ERW983066 FBS983049:FBS983066 FLO983049:FLO983066 FVK983049:FVK983066 GFG983049:GFG983066 GPC983049:GPC983066 GYY983049:GYY983066 HIU983049:HIU983066 HSQ983049:HSQ983066 ICM983049:ICM983066 IMI983049:IMI983066 IWE983049:IWE983066 JGA983049:JGA983066 JPW983049:JPW983066 JZS983049:JZS983066 KJO983049:KJO983066 KTK983049:KTK983066 LDG983049:LDG983066 LNC983049:LNC983066 LWY983049:LWY983066 MGU983049:MGU983066 MQQ983049:MQQ983066 NAM983049:NAM983066 NKI983049:NKI983066 NUE983049:NUE983066 OEA983049:OEA983066 ONW983049:ONW983066 OXS983049:OXS983066 PHO983049:PHO983066 PRK983049:PRK983066 QBG983049:QBG983066 QLC983049:QLC983066 QUY983049:QUY983066 REU983049:REU983066 ROQ983049:ROQ983066 RYM983049:RYM983066 SII983049:SII983066 SSE983049:SSE983066 TCA983049:TCA983066 TLW983049:TLW983066 TVS983049:TVS983066 UFO983049:UFO983066 UPK983049:UPK983066 UZG983049:UZG983066 VJC983049:VJC983066 VSY983049:VSY983066 WCU983049:WCU983066 WMQ983049:WMQ983066 WWM983049:WWM983066 AJ65533:AJ65541 KF65533:KF65541 UB65533:UB65541 ADX65533:ADX65541 ANT65533:ANT65541 AXP65533:AXP65541 BHL65533:BHL65541 BRH65533:BRH65541 CBD65533:CBD65541 CKZ65533:CKZ65541 CUV65533:CUV65541 DER65533:DER65541 DON65533:DON65541 DYJ65533:DYJ65541 EIF65533:EIF65541 ESB65533:ESB65541 FBX65533:FBX65541 FLT65533:FLT65541 FVP65533:FVP65541 GFL65533:GFL65541 GPH65533:GPH65541 GZD65533:GZD65541 HIZ65533:HIZ65541 HSV65533:HSV65541 ICR65533:ICR65541 IMN65533:IMN65541 IWJ65533:IWJ65541 JGF65533:JGF65541 JQB65533:JQB65541 JZX65533:JZX65541 KJT65533:KJT65541 KTP65533:KTP65541 LDL65533:LDL65541 LNH65533:LNH65541 LXD65533:LXD65541 MGZ65533:MGZ65541 MQV65533:MQV65541 NAR65533:NAR65541 NKN65533:NKN65541 NUJ65533:NUJ65541 OEF65533:OEF65541 OOB65533:OOB65541 OXX65533:OXX65541 PHT65533:PHT65541 PRP65533:PRP65541 QBL65533:QBL65541 QLH65533:QLH65541 QVD65533:QVD65541 REZ65533:REZ65541 ROV65533:ROV65541 RYR65533:RYR65541 SIN65533:SIN65541 SSJ65533:SSJ65541 TCF65533:TCF65541 TMB65533:TMB65541 TVX65533:TVX65541 UFT65533:UFT65541 UPP65533:UPP65541 UZL65533:UZL65541 VJH65533:VJH65541 VTD65533:VTD65541 WCZ65533:WCZ65541 WMV65533:WMV65541 WWR65533:WWR65541 AJ131069:AJ131077 KF131069:KF131077 UB131069:UB131077 ADX131069:ADX131077 ANT131069:ANT131077 AXP131069:AXP131077 BHL131069:BHL131077 BRH131069:BRH131077 CBD131069:CBD131077 CKZ131069:CKZ131077 CUV131069:CUV131077 DER131069:DER131077 DON131069:DON131077 DYJ131069:DYJ131077 EIF131069:EIF131077 ESB131069:ESB131077 FBX131069:FBX131077 FLT131069:FLT131077 FVP131069:FVP131077 GFL131069:GFL131077 GPH131069:GPH131077 GZD131069:GZD131077 HIZ131069:HIZ131077 HSV131069:HSV131077 ICR131069:ICR131077 IMN131069:IMN131077 IWJ131069:IWJ131077 JGF131069:JGF131077 JQB131069:JQB131077 JZX131069:JZX131077 KJT131069:KJT131077 KTP131069:KTP131077 LDL131069:LDL131077 LNH131069:LNH131077 LXD131069:LXD131077 MGZ131069:MGZ131077 MQV131069:MQV131077 NAR131069:NAR131077 NKN131069:NKN131077 NUJ131069:NUJ131077 OEF131069:OEF131077 OOB131069:OOB131077 OXX131069:OXX131077 PHT131069:PHT131077 PRP131069:PRP131077 QBL131069:QBL131077 QLH131069:QLH131077 QVD131069:QVD131077 REZ131069:REZ131077 ROV131069:ROV131077 RYR131069:RYR131077 SIN131069:SIN131077 SSJ131069:SSJ131077 TCF131069:TCF131077 TMB131069:TMB131077 TVX131069:TVX131077 UFT131069:UFT131077 UPP131069:UPP131077 UZL131069:UZL131077 VJH131069:VJH131077 VTD131069:VTD131077 WCZ131069:WCZ131077 WMV131069:WMV131077 WWR131069:WWR131077 AJ196605:AJ196613 KF196605:KF196613 UB196605:UB196613 ADX196605:ADX196613 ANT196605:ANT196613 AXP196605:AXP196613 BHL196605:BHL196613 BRH196605:BRH196613 CBD196605:CBD196613 CKZ196605:CKZ196613 CUV196605:CUV196613 DER196605:DER196613 DON196605:DON196613 DYJ196605:DYJ196613 EIF196605:EIF196613 ESB196605:ESB196613 FBX196605:FBX196613 FLT196605:FLT196613 FVP196605:FVP196613 GFL196605:GFL196613 GPH196605:GPH196613 GZD196605:GZD196613 HIZ196605:HIZ196613 HSV196605:HSV196613 ICR196605:ICR196613 IMN196605:IMN196613 IWJ196605:IWJ196613 JGF196605:JGF196613 JQB196605:JQB196613 JZX196605:JZX196613 KJT196605:KJT196613 KTP196605:KTP196613 LDL196605:LDL196613 LNH196605:LNH196613 LXD196605:LXD196613 MGZ196605:MGZ196613 MQV196605:MQV196613 NAR196605:NAR196613 NKN196605:NKN196613 NUJ196605:NUJ196613 OEF196605:OEF196613 OOB196605:OOB196613 OXX196605:OXX196613 PHT196605:PHT196613 PRP196605:PRP196613 QBL196605:QBL196613 QLH196605:QLH196613 QVD196605:QVD196613 REZ196605:REZ196613 ROV196605:ROV196613 RYR196605:RYR196613 SIN196605:SIN196613 SSJ196605:SSJ196613 TCF196605:TCF196613 TMB196605:TMB196613 TVX196605:TVX196613 UFT196605:UFT196613 UPP196605:UPP196613 UZL196605:UZL196613 VJH196605:VJH196613 VTD196605:VTD196613 WCZ196605:WCZ196613 WMV196605:WMV196613 WWR196605:WWR196613 AJ262141:AJ262149 KF262141:KF262149 UB262141:UB262149 ADX262141:ADX262149 ANT262141:ANT262149 AXP262141:AXP262149 BHL262141:BHL262149 BRH262141:BRH262149 CBD262141:CBD262149 CKZ262141:CKZ262149 CUV262141:CUV262149 DER262141:DER262149 DON262141:DON262149 DYJ262141:DYJ262149 EIF262141:EIF262149 ESB262141:ESB262149 FBX262141:FBX262149 FLT262141:FLT262149 FVP262141:FVP262149 GFL262141:GFL262149 GPH262141:GPH262149 GZD262141:GZD262149 HIZ262141:HIZ262149 HSV262141:HSV262149 ICR262141:ICR262149 IMN262141:IMN262149 IWJ262141:IWJ262149 JGF262141:JGF262149 JQB262141:JQB262149 JZX262141:JZX262149 KJT262141:KJT262149 KTP262141:KTP262149 LDL262141:LDL262149 LNH262141:LNH262149 LXD262141:LXD262149 MGZ262141:MGZ262149 MQV262141:MQV262149 NAR262141:NAR262149 NKN262141:NKN262149 NUJ262141:NUJ262149 OEF262141:OEF262149 OOB262141:OOB262149 OXX262141:OXX262149 PHT262141:PHT262149 PRP262141:PRP262149 QBL262141:QBL262149 QLH262141:QLH262149 QVD262141:QVD262149 REZ262141:REZ262149 ROV262141:ROV262149 RYR262141:RYR262149 SIN262141:SIN262149 SSJ262141:SSJ262149 TCF262141:TCF262149 TMB262141:TMB262149 TVX262141:TVX262149 UFT262141:UFT262149 UPP262141:UPP262149 UZL262141:UZL262149 VJH262141:VJH262149 VTD262141:VTD262149 WCZ262141:WCZ262149 WMV262141:WMV262149 WWR262141:WWR262149 AJ327677:AJ327685 KF327677:KF327685 UB327677:UB327685 ADX327677:ADX327685 ANT327677:ANT327685 AXP327677:AXP327685 BHL327677:BHL327685 BRH327677:BRH327685 CBD327677:CBD327685 CKZ327677:CKZ327685 CUV327677:CUV327685 DER327677:DER327685 DON327677:DON327685 DYJ327677:DYJ327685 EIF327677:EIF327685 ESB327677:ESB327685 FBX327677:FBX327685 FLT327677:FLT327685 FVP327677:FVP327685 GFL327677:GFL327685 GPH327677:GPH327685 GZD327677:GZD327685 HIZ327677:HIZ327685 HSV327677:HSV327685 ICR327677:ICR327685 IMN327677:IMN327685 IWJ327677:IWJ327685 JGF327677:JGF327685 JQB327677:JQB327685 JZX327677:JZX327685 KJT327677:KJT327685 KTP327677:KTP327685 LDL327677:LDL327685 LNH327677:LNH327685 LXD327677:LXD327685 MGZ327677:MGZ327685 MQV327677:MQV327685 NAR327677:NAR327685 NKN327677:NKN327685 NUJ327677:NUJ327685 OEF327677:OEF327685 OOB327677:OOB327685 OXX327677:OXX327685 PHT327677:PHT327685 PRP327677:PRP327685 QBL327677:QBL327685 QLH327677:QLH327685 QVD327677:QVD327685 REZ327677:REZ327685 ROV327677:ROV327685 RYR327677:RYR327685 SIN327677:SIN327685 SSJ327677:SSJ327685 TCF327677:TCF327685 TMB327677:TMB327685 TVX327677:TVX327685 UFT327677:UFT327685 UPP327677:UPP327685 UZL327677:UZL327685 VJH327677:VJH327685 VTD327677:VTD327685 WCZ327677:WCZ327685 WMV327677:WMV327685 WWR327677:WWR327685 AJ393213:AJ393221 KF393213:KF393221 UB393213:UB393221 ADX393213:ADX393221 ANT393213:ANT393221 AXP393213:AXP393221 BHL393213:BHL393221 BRH393213:BRH393221 CBD393213:CBD393221 CKZ393213:CKZ393221 CUV393213:CUV393221 DER393213:DER393221 DON393213:DON393221 DYJ393213:DYJ393221 EIF393213:EIF393221 ESB393213:ESB393221 FBX393213:FBX393221 FLT393213:FLT393221 FVP393213:FVP393221 GFL393213:GFL393221 GPH393213:GPH393221 GZD393213:GZD393221 HIZ393213:HIZ393221 HSV393213:HSV393221 ICR393213:ICR393221 IMN393213:IMN393221 IWJ393213:IWJ393221 JGF393213:JGF393221 JQB393213:JQB393221 JZX393213:JZX393221 KJT393213:KJT393221 KTP393213:KTP393221 LDL393213:LDL393221 LNH393213:LNH393221 LXD393213:LXD393221 MGZ393213:MGZ393221 MQV393213:MQV393221 NAR393213:NAR393221 NKN393213:NKN393221 NUJ393213:NUJ393221 OEF393213:OEF393221 OOB393213:OOB393221 OXX393213:OXX393221 PHT393213:PHT393221 PRP393213:PRP393221 QBL393213:QBL393221 QLH393213:QLH393221 QVD393213:QVD393221 REZ393213:REZ393221 ROV393213:ROV393221 RYR393213:RYR393221 SIN393213:SIN393221 SSJ393213:SSJ393221 TCF393213:TCF393221 TMB393213:TMB393221 TVX393213:TVX393221 UFT393213:UFT393221 UPP393213:UPP393221 UZL393213:UZL393221 VJH393213:VJH393221 VTD393213:VTD393221 WCZ393213:WCZ393221 WMV393213:WMV393221 WWR393213:WWR393221 AJ458749:AJ458757 KF458749:KF458757 UB458749:UB458757 ADX458749:ADX458757 ANT458749:ANT458757 AXP458749:AXP458757 BHL458749:BHL458757 BRH458749:BRH458757 CBD458749:CBD458757 CKZ458749:CKZ458757 CUV458749:CUV458757 DER458749:DER458757 DON458749:DON458757 DYJ458749:DYJ458757 EIF458749:EIF458757 ESB458749:ESB458757 FBX458749:FBX458757 FLT458749:FLT458757 FVP458749:FVP458757 GFL458749:GFL458757 GPH458749:GPH458757 GZD458749:GZD458757 HIZ458749:HIZ458757 HSV458749:HSV458757 ICR458749:ICR458757 IMN458749:IMN458757 IWJ458749:IWJ458757 JGF458749:JGF458757 JQB458749:JQB458757 JZX458749:JZX458757 KJT458749:KJT458757 KTP458749:KTP458757 LDL458749:LDL458757 LNH458749:LNH458757 LXD458749:LXD458757 MGZ458749:MGZ458757 MQV458749:MQV458757 NAR458749:NAR458757 NKN458749:NKN458757 NUJ458749:NUJ458757 OEF458749:OEF458757 OOB458749:OOB458757 OXX458749:OXX458757 PHT458749:PHT458757 PRP458749:PRP458757 QBL458749:QBL458757 QLH458749:QLH458757 QVD458749:QVD458757 REZ458749:REZ458757 ROV458749:ROV458757 RYR458749:RYR458757 SIN458749:SIN458757 SSJ458749:SSJ458757 TCF458749:TCF458757 TMB458749:TMB458757 TVX458749:TVX458757 UFT458749:UFT458757 UPP458749:UPP458757 UZL458749:UZL458757 VJH458749:VJH458757 VTD458749:VTD458757 WCZ458749:WCZ458757 WMV458749:WMV458757 WWR458749:WWR458757 AJ524285:AJ524293 KF524285:KF524293 UB524285:UB524293 ADX524285:ADX524293 ANT524285:ANT524293 AXP524285:AXP524293 BHL524285:BHL524293 BRH524285:BRH524293 CBD524285:CBD524293 CKZ524285:CKZ524293 CUV524285:CUV524293 DER524285:DER524293 DON524285:DON524293 DYJ524285:DYJ524293 EIF524285:EIF524293 ESB524285:ESB524293 FBX524285:FBX524293 FLT524285:FLT524293 FVP524285:FVP524293 GFL524285:GFL524293 GPH524285:GPH524293 GZD524285:GZD524293 HIZ524285:HIZ524293 HSV524285:HSV524293 ICR524285:ICR524293 IMN524285:IMN524293 IWJ524285:IWJ524293 JGF524285:JGF524293 JQB524285:JQB524293 JZX524285:JZX524293 KJT524285:KJT524293 KTP524285:KTP524293 LDL524285:LDL524293 LNH524285:LNH524293 LXD524285:LXD524293 MGZ524285:MGZ524293 MQV524285:MQV524293 NAR524285:NAR524293 NKN524285:NKN524293 NUJ524285:NUJ524293 OEF524285:OEF524293 OOB524285:OOB524293 OXX524285:OXX524293 PHT524285:PHT524293 PRP524285:PRP524293 QBL524285:QBL524293 QLH524285:QLH524293 QVD524285:QVD524293 REZ524285:REZ524293 ROV524285:ROV524293 RYR524285:RYR524293 SIN524285:SIN524293 SSJ524285:SSJ524293 TCF524285:TCF524293 TMB524285:TMB524293 TVX524285:TVX524293 UFT524285:UFT524293 UPP524285:UPP524293 UZL524285:UZL524293 VJH524285:VJH524293 VTD524285:VTD524293 WCZ524285:WCZ524293 WMV524285:WMV524293 WWR524285:WWR524293 AJ589821:AJ589829 KF589821:KF589829 UB589821:UB589829 ADX589821:ADX589829 ANT589821:ANT589829 AXP589821:AXP589829 BHL589821:BHL589829 BRH589821:BRH589829 CBD589821:CBD589829 CKZ589821:CKZ589829 CUV589821:CUV589829 DER589821:DER589829 DON589821:DON589829 DYJ589821:DYJ589829 EIF589821:EIF589829 ESB589821:ESB589829 FBX589821:FBX589829 FLT589821:FLT589829 FVP589821:FVP589829 GFL589821:GFL589829 GPH589821:GPH589829 GZD589821:GZD589829 HIZ589821:HIZ589829 HSV589821:HSV589829 ICR589821:ICR589829 IMN589821:IMN589829 IWJ589821:IWJ589829 JGF589821:JGF589829 JQB589821:JQB589829 JZX589821:JZX589829 KJT589821:KJT589829 KTP589821:KTP589829 LDL589821:LDL589829 LNH589821:LNH589829 LXD589821:LXD589829 MGZ589821:MGZ589829 MQV589821:MQV589829 NAR589821:NAR589829 NKN589821:NKN589829 NUJ589821:NUJ589829 OEF589821:OEF589829 OOB589821:OOB589829 OXX589821:OXX589829 PHT589821:PHT589829 PRP589821:PRP589829 QBL589821:QBL589829 QLH589821:QLH589829 QVD589821:QVD589829 REZ589821:REZ589829 ROV589821:ROV589829 RYR589821:RYR589829 SIN589821:SIN589829 SSJ589821:SSJ589829 TCF589821:TCF589829 TMB589821:TMB589829 TVX589821:TVX589829 UFT589821:UFT589829 UPP589821:UPP589829 UZL589821:UZL589829 VJH589821:VJH589829 VTD589821:VTD589829 WCZ589821:WCZ589829 WMV589821:WMV589829 WWR589821:WWR589829 AJ655357:AJ655365 KF655357:KF655365 UB655357:UB655365 ADX655357:ADX655365 ANT655357:ANT655365 AXP655357:AXP655365 BHL655357:BHL655365 BRH655357:BRH655365 CBD655357:CBD655365 CKZ655357:CKZ655365 CUV655357:CUV655365 DER655357:DER655365 DON655357:DON655365 DYJ655357:DYJ655365 EIF655357:EIF655365 ESB655357:ESB655365 FBX655357:FBX655365 FLT655357:FLT655365 FVP655357:FVP655365 GFL655357:GFL655365 GPH655357:GPH655365 GZD655357:GZD655365 HIZ655357:HIZ655365 HSV655357:HSV655365 ICR655357:ICR655365 IMN655357:IMN655365 IWJ655357:IWJ655365 JGF655357:JGF655365 JQB655357:JQB655365 JZX655357:JZX655365 KJT655357:KJT655365 KTP655357:KTP655365 LDL655357:LDL655365 LNH655357:LNH655365 LXD655357:LXD655365 MGZ655357:MGZ655365 MQV655357:MQV655365 NAR655357:NAR655365 NKN655357:NKN655365 NUJ655357:NUJ655365 OEF655357:OEF655365 OOB655357:OOB655365 OXX655357:OXX655365 PHT655357:PHT655365 PRP655357:PRP655365 QBL655357:QBL655365 QLH655357:QLH655365 QVD655357:QVD655365 REZ655357:REZ655365 ROV655357:ROV655365 RYR655357:RYR655365 SIN655357:SIN655365 SSJ655357:SSJ655365 TCF655357:TCF655365 TMB655357:TMB655365 TVX655357:TVX655365 UFT655357:UFT655365 UPP655357:UPP655365 UZL655357:UZL655365 VJH655357:VJH655365 VTD655357:VTD655365 WCZ655357:WCZ655365 WMV655357:WMV655365 WWR655357:WWR655365 AJ720893:AJ720901 KF720893:KF720901 UB720893:UB720901 ADX720893:ADX720901 ANT720893:ANT720901 AXP720893:AXP720901 BHL720893:BHL720901 BRH720893:BRH720901 CBD720893:CBD720901 CKZ720893:CKZ720901 CUV720893:CUV720901 DER720893:DER720901 DON720893:DON720901 DYJ720893:DYJ720901 EIF720893:EIF720901 ESB720893:ESB720901 FBX720893:FBX720901 FLT720893:FLT720901 FVP720893:FVP720901 GFL720893:GFL720901 GPH720893:GPH720901 GZD720893:GZD720901 HIZ720893:HIZ720901 HSV720893:HSV720901 ICR720893:ICR720901 IMN720893:IMN720901 IWJ720893:IWJ720901 JGF720893:JGF720901 JQB720893:JQB720901 JZX720893:JZX720901 KJT720893:KJT720901 KTP720893:KTP720901 LDL720893:LDL720901 LNH720893:LNH720901 LXD720893:LXD720901 MGZ720893:MGZ720901 MQV720893:MQV720901 NAR720893:NAR720901 NKN720893:NKN720901 NUJ720893:NUJ720901 OEF720893:OEF720901 OOB720893:OOB720901 OXX720893:OXX720901 PHT720893:PHT720901 PRP720893:PRP720901 QBL720893:QBL720901 QLH720893:QLH720901 QVD720893:QVD720901 REZ720893:REZ720901 ROV720893:ROV720901 RYR720893:RYR720901 SIN720893:SIN720901 SSJ720893:SSJ720901 TCF720893:TCF720901 TMB720893:TMB720901 TVX720893:TVX720901 UFT720893:UFT720901 UPP720893:UPP720901 UZL720893:UZL720901 VJH720893:VJH720901 VTD720893:VTD720901 WCZ720893:WCZ720901 WMV720893:WMV720901 WWR720893:WWR720901 AJ786429:AJ786437 KF786429:KF786437 UB786429:UB786437 ADX786429:ADX786437 ANT786429:ANT786437 AXP786429:AXP786437 BHL786429:BHL786437 BRH786429:BRH786437 CBD786429:CBD786437 CKZ786429:CKZ786437 CUV786429:CUV786437 DER786429:DER786437 DON786429:DON786437 DYJ786429:DYJ786437 EIF786429:EIF786437 ESB786429:ESB786437 FBX786429:FBX786437 FLT786429:FLT786437 FVP786429:FVP786437 GFL786429:GFL786437 GPH786429:GPH786437 GZD786429:GZD786437 HIZ786429:HIZ786437 HSV786429:HSV786437 ICR786429:ICR786437 IMN786429:IMN786437 IWJ786429:IWJ786437 JGF786429:JGF786437 JQB786429:JQB786437 JZX786429:JZX786437 KJT786429:KJT786437 KTP786429:KTP786437 LDL786429:LDL786437 LNH786429:LNH786437 LXD786429:LXD786437 MGZ786429:MGZ786437 MQV786429:MQV786437 NAR786429:NAR786437 NKN786429:NKN786437 NUJ786429:NUJ786437 OEF786429:OEF786437 OOB786429:OOB786437 OXX786429:OXX786437 PHT786429:PHT786437 PRP786429:PRP786437 QBL786429:QBL786437 QLH786429:QLH786437 QVD786429:QVD786437 REZ786429:REZ786437 ROV786429:ROV786437 RYR786429:RYR786437 SIN786429:SIN786437 SSJ786429:SSJ786437 TCF786429:TCF786437 TMB786429:TMB786437 TVX786429:TVX786437 UFT786429:UFT786437 UPP786429:UPP786437 UZL786429:UZL786437 VJH786429:VJH786437 VTD786429:VTD786437 WCZ786429:WCZ786437 WMV786429:WMV786437 WWR786429:WWR786437 AJ851965:AJ851973 KF851965:KF851973 UB851965:UB851973 ADX851965:ADX851973 ANT851965:ANT851973 AXP851965:AXP851973 BHL851965:BHL851973 BRH851965:BRH851973 CBD851965:CBD851973 CKZ851965:CKZ851973 CUV851965:CUV851973 DER851965:DER851973 DON851965:DON851973 DYJ851965:DYJ851973 EIF851965:EIF851973 ESB851965:ESB851973 FBX851965:FBX851973 FLT851965:FLT851973 FVP851965:FVP851973 GFL851965:GFL851973 GPH851965:GPH851973 GZD851965:GZD851973 HIZ851965:HIZ851973 HSV851965:HSV851973 ICR851965:ICR851973 IMN851965:IMN851973 IWJ851965:IWJ851973 JGF851965:JGF851973 JQB851965:JQB851973 JZX851965:JZX851973 KJT851965:KJT851973 KTP851965:KTP851973 LDL851965:LDL851973 LNH851965:LNH851973 LXD851965:LXD851973 MGZ851965:MGZ851973 MQV851965:MQV851973 NAR851965:NAR851973 NKN851965:NKN851973 NUJ851965:NUJ851973 OEF851965:OEF851973 OOB851965:OOB851973 OXX851965:OXX851973 PHT851965:PHT851973 PRP851965:PRP851973 QBL851965:QBL851973 QLH851965:QLH851973 QVD851965:QVD851973 REZ851965:REZ851973 ROV851965:ROV851973 RYR851965:RYR851973 SIN851965:SIN851973 SSJ851965:SSJ851973 TCF851965:TCF851973 TMB851965:TMB851973 TVX851965:TVX851973 UFT851965:UFT851973 UPP851965:UPP851973 UZL851965:UZL851973 VJH851965:VJH851973 VTD851965:VTD851973 WCZ851965:WCZ851973 WMV851965:WMV851973 WWR851965:WWR851973 AJ917501:AJ917509 KF917501:KF917509 UB917501:UB917509 ADX917501:ADX917509 ANT917501:ANT917509 AXP917501:AXP917509 BHL917501:BHL917509 BRH917501:BRH917509 CBD917501:CBD917509 CKZ917501:CKZ917509 CUV917501:CUV917509 DER917501:DER917509 DON917501:DON917509 DYJ917501:DYJ917509 EIF917501:EIF917509 ESB917501:ESB917509 FBX917501:FBX917509 FLT917501:FLT917509 FVP917501:FVP917509 GFL917501:GFL917509 GPH917501:GPH917509 GZD917501:GZD917509 HIZ917501:HIZ917509 HSV917501:HSV917509 ICR917501:ICR917509 IMN917501:IMN917509 IWJ917501:IWJ917509 JGF917501:JGF917509 JQB917501:JQB917509 JZX917501:JZX917509 KJT917501:KJT917509 KTP917501:KTP917509 LDL917501:LDL917509 LNH917501:LNH917509 LXD917501:LXD917509 MGZ917501:MGZ917509 MQV917501:MQV917509 NAR917501:NAR917509 NKN917501:NKN917509 NUJ917501:NUJ917509 OEF917501:OEF917509 OOB917501:OOB917509 OXX917501:OXX917509 PHT917501:PHT917509 PRP917501:PRP917509 QBL917501:QBL917509 QLH917501:QLH917509 QVD917501:QVD917509 REZ917501:REZ917509 ROV917501:ROV917509 RYR917501:RYR917509 SIN917501:SIN917509 SSJ917501:SSJ917509 TCF917501:TCF917509 TMB917501:TMB917509 TVX917501:TVX917509 UFT917501:UFT917509 UPP917501:UPP917509 UZL917501:UZL917509 VJH917501:VJH917509 VTD917501:VTD917509 WCZ917501:WCZ917509 WMV917501:WMV917509 WWR917501:WWR917509 AJ983037:AJ983045 KF983037:KF983045 UB983037:UB983045 ADX983037:ADX983045 ANT983037:ANT983045 AXP983037:AXP983045 BHL983037:BHL983045 BRH983037:BRH983045 CBD983037:CBD983045 CKZ983037:CKZ983045 CUV983037:CUV983045 DER983037:DER983045 DON983037:DON983045 DYJ983037:DYJ983045 EIF983037:EIF983045 ESB983037:ESB983045 FBX983037:FBX983045 FLT983037:FLT983045 FVP983037:FVP983045 GFL983037:GFL983045 GPH983037:GPH983045 GZD983037:GZD983045 HIZ983037:HIZ983045 HSV983037:HSV983045 ICR983037:ICR983045 IMN983037:IMN983045 IWJ983037:IWJ983045 JGF983037:JGF983045 JQB983037:JQB983045 JZX983037:JZX983045 KJT983037:KJT983045 KTP983037:KTP983045 LDL983037:LDL983045 LNH983037:LNH983045 LXD983037:LXD983045 MGZ983037:MGZ983045 MQV983037:MQV983045 NAR983037:NAR983045 NKN983037:NKN983045 NUJ983037:NUJ983045 OEF983037:OEF983045 OOB983037:OOB983045 OXX983037:OXX983045 PHT983037:PHT983045 PRP983037:PRP983045 QBL983037:QBL983045 QLH983037:QLH983045 QVD983037:QVD983045 REZ983037:REZ983045 ROV983037:ROV983045 RYR983037:RYR983045 SIN983037:SIN983045 SSJ983037:SSJ983045 TCF983037:TCF983045 TMB983037:TMB983045 TVX983037:TVX983045 UFT983037:UFT983045 UPP983037:UPP983045 UZL983037:UZL983045 VJH983037:VJH983045 VTD983037:VTD983045 WCZ983037:WCZ983045 WMV983037:WMV983045 WWR983037:WWR983045 AI65533:AI65544 KE65533:KE65544 UA65533:UA65544 ADW65533:ADW65544 ANS65533:ANS65544 AXO65533:AXO65544 BHK65533:BHK65544 BRG65533:BRG65544 CBC65533:CBC65544 CKY65533:CKY65544 CUU65533:CUU65544 DEQ65533:DEQ65544 DOM65533:DOM65544 DYI65533:DYI65544 EIE65533:EIE65544 ESA65533:ESA65544 FBW65533:FBW65544 FLS65533:FLS65544 FVO65533:FVO65544 GFK65533:GFK65544 GPG65533:GPG65544 GZC65533:GZC65544 HIY65533:HIY65544 HSU65533:HSU65544 ICQ65533:ICQ65544 IMM65533:IMM65544 IWI65533:IWI65544 JGE65533:JGE65544 JQA65533:JQA65544 JZW65533:JZW65544 KJS65533:KJS65544 KTO65533:KTO65544 LDK65533:LDK65544 LNG65533:LNG65544 LXC65533:LXC65544 MGY65533:MGY65544 MQU65533:MQU65544 NAQ65533:NAQ65544 NKM65533:NKM65544 NUI65533:NUI65544 OEE65533:OEE65544 OOA65533:OOA65544 OXW65533:OXW65544 PHS65533:PHS65544 PRO65533:PRO65544 QBK65533:QBK65544 QLG65533:QLG65544 QVC65533:QVC65544 REY65533:REY65544 ROU65533:ROU65544 RYQ65533:RYQ65544 SIM65533:SIM65544 SSI65533:SSI65544 TCE65533:TCE65544 TMA65533:TMA65544 TVW65533:TVW65544 UFS65533:UFS65544 UPO65533:UPO65544 UZK65533:UZK65544 VJG65533:VJG65544 VTC65533:VTC65544 WCY65533:WCY65544 WMU65533:WMU65544 WWQ65533:WWQ65544 AI131069:AI131080 KE131069:KE131080 UA131069:UA131080 ADW131069:ADW131080 ANS131069:ANS131080 AXO131069:AXO131080 BHK131069:BHK131080 BRG131069:BRG131080 CBC131069:CBC131080 CKY131069:CKY131080 CUU131069:CUU131080 DEQ131069:DEQ131080 DOM131069:DOM131080 DYI131069:DYI131080 EIE131069:EIE131080 ESA131069:ESA131080 FBW131069:FBW131080 FLS131069:FLS131080 FVO131069:FVO131080 GFK131069:GFK131080 GPG131069:GPG131080 GZC131069:GZC131080 HIY131069:HIY131080 HSU131069:HSU131080 ICQ131069:ICQ131080 IMM131069:IMM131080 IWI131069:IWI131080 JGE131069:JGE131080 JQA131069:JQA131080 JZW131069:JZW131080 KJS131069:KJS131080 KTO131069:KTO131080 LDK131069:LDK131080 LNG131069:LNG131080 LXC131069:LXC131080 MGY131069:MGY131080 MQU131069:MQU131080 NAQ131069:NAQ131080 NKM131069:NKM131080 NUI131069:NUI131080 OEE131069:OEE131080 OOA131069:OOA131080 OXW131069:OXW131080 PHS131069:PHS131080 PRO131069:PRO131080 QBK131069:QBK131080 QLG131069:QLG131080 QVC131069:QVC131080 REY131069:REY131080 ROU131069:ROU131080 RYQ131069:RYQ131080 SIM131069:SIM131080 SSI131069:SSI131080 TCE131069:TCE131080 TMA131069:TMA131080 TVW131069:TVW131080 UFS131069:UFS131080 UPO131069:UPO131080 UZK131069:UZK131080 VJG131069:VJG131080 VTC131069:VTC131080 WCY131069:WCY131080 WMU131069:WMU131080 WWQ131069:WWQ131080 AI196605:AI196616 KE196605:KE196616 UA196605:UA196616 ADW196605:ADW196616 ANS196605:ANS196616 AXO196605:AXO196616 BHK196605:BHK196616 BRG196605:BRG196616 CBC196605:CBC196616 CKY196605:CKY196616 CUU196605:CUU196616 DEQ196605:DEQ196616 DOM196605:DOM196616 DYI196605:DYI196616 EIE196605:EIE196616 ESA196605:ESA196616 FBW196605:FBW196616 FLS196605:FLS196616 FVO196605:FVO196616 GFK196605:GFK196616 GPG196605:GPG196616 GZC196605:GZC196616 HIY196605:HIY196616 HSU196605:HSU196616 ICQ196605:ICQ196616 IMM196605:IMM196616 IWI196605:IWI196616 JGE196605:JGE196616 JQA196605:JQA196616 JZW196605:JZW196616 KJS196605:KJS196616 KTO196605:KTO196616 LDK196605:LDK196616 LNG196605:LNG196616 LXC196605:LXC196616 MGY196605:MGY196616 MQU196605:MQU196616 NAQ196605:NAQ196616 NKM196605:NKM196616 NUI196605:NUI196616 OEE196605:OEE196616 OOA196605:OOA196616 OXW196605:OXW196616 PHS196605:PHS196616 PRO196605:PRO196616 QBK196605:QBK196616 QLG196605:QLG196616 QVC196605:QVC196616 REY196605:REY196616 ROU196605:ROU196616 RYQ196605:RYQ196616 SIM196605:SIM196616 SSI196605:SSI196616 TCE196605:TCE196616 TMA196605:TMA196616 TVW196605:TVW196616 UFS196605:UFS196616 UPO196605:UPO196616 UZK196605:UZK196616 VJG196605:VJG196616 VTC196605:VTC196616 WCY196605:WCY196616 WMU196605:WMU196616 WWQ196605:WWQ196616 AI262141:AI262152 KE262141:KE262152 UA262141:UA262152 ADW262141:ADW262152 ANS262141:ANS262152 AXO262141:AXO262152 BHK262141:BHK262152 BRG262141:BRG262152 CBC262141:CBC262152 CKY262141:CKY262152 CUU262141:CUU262152 DEQ262141:DEQ262152 DOM262141:DOM262152 DYI262141:DYI262152 EIE262141:EIE262152 ESA262141:ESA262152 FBW262141:FBW262152 FLS262141:FLS262152 FVO262141:FVO262152 GFK262141:GFK262152 GPG262141:GPG262152 GZC262141:GZC262152 HIY262141:HIY262152 HSU262141:HSU262152 ICQ262141:ICQ262152 IMM262141:IMM262152 IWI262141:IWI262152 JGE262141:JGE262152 JQA262141:JQA262152 JZW262141:JZW262152 KJS262141:KJS262152 KTO262141:KTO262152 LDK262141:LDK262152 LNG262141:LNG262152 LXC262141:LXC262152 MGY262141:MGY262152 MQU262141:MQU262152 NAQ262141:NAQ262152 NKM262141:NKM262152 NUI262141:NUI262152 OEE262141:OEE262152 OOA262141:OOA262152 OXW262141:OXW262152 PHS262141:PHS262152 PRO262141:PRO262152 QBK262141:QBK262152 QLG262141:QLG262152 QVC262141:QVC262152 REY262141:REY262152 ROU262141:ROU262152 RYQ262141:RYQ262152 SIM262141:SIM262152 SSI262141:SSI262152 TCE262141:TCE262152 TMA262141:TMA262152 TVW262141:TVW262152 UFS262141:UFS262152 UPO262141:UPO262152 UZK262141:UZK262152 VJG262141:VJG262152 VTC262141:VTC262152 WCY262141:WCY262152 WMU262141:WMU262152 WWQ262141:WWQ262152 AI327677:AI327688 KE327677:KE327688 UA327677:UA327688 ADW327677:ADW327688 ANS327677:ANS327688 AXO327677:AXO327688 BHK327677:BHK327688 BRG327677:BRG327688 CBC327677:CBC327688 CKY327677:CKY327688 CUU327677:CUU327688 DEQ327677:DEQ327688 DOM327677:DOM327688 DYI327677:DYI327688 EIE327677:EIE327688 ESA327677:ESA327688 FBW327677:FBW327688 FLS327677:FLS327688 FVO327677:FVO327688 GFK327677:GFK327688 GPG327677:GPG327688 GZC327677:GZC327688 HIY327677:HIY327688 HSU327677:HSU327688 ICQ327677:ICQ327688 IMM327677:IMM327688 IWI327677:IWI327688 JGE327677:JGE327688 JQA327677:JQA327688 JZW327677:JZW327688 KJS327677:KJS327688 KTO327677:KTO327688 LDK327677:LDK327688 LNG327677:LNG327688 LXC327677:LXC327688 MGY327677:MGY327688 MQU327677:MQU327688 NAQ327677:NAQ327688 NKM327677:NKM327688 NUI327677:NUI327688 OEE327677:OEE327688 OOA327677:OOA327688 OXW327677:OXW327688 PHS327677:PHS327688 PRO327677:PRO327688 QBK327677:QBK327688 QLG327677:QLG327688 QVC327677:QVC327688 REY327677:REY327688 ROU327677:ROU327688 RYQ327677:RYQ327688 SIM327677:SIM327688 SSI327677:SSI327688 TCE327677:TCE327688 TMA327677:TMA327688 TVW327677:TVW327688 UFS327677:UFS327688 UPO327677:UPO327688 UZK327677:UZK327688 VJG327677:VJG327688 VTC327677:VTC327688 WCY327677:WCY327688 WMU327677:WMU327688 WWQ327677:WWQ327688 AI393213:AI393224 KE393213:KE393224 UA393213:UA393224 ADW393213:ADW393224 ANS393213:ANS393224 AXO393213:AXO393224 BHK393213:BHK393224 BRG393213:BRG393224 CBC393213:CBC393224 CKY393213:CKY393224 CUU393213:CUU393224 DEQ393213:DEQ393224 DOM393213:DOM393224 DYI393213:DYI393224 EIE393213:EIE393224 ESA393213:ESA393224 FBW393213:FBW393224 FLS393213:FLS393224 FVO393213:FVO393224 GFK393213:GFK393224 GPG393213:GPG393224 GZC393213:GZC393224 HIY393213:HIY393224 HSU393213:HSU393224 ICQ393213:ICQ393224 IMM393213:IMM393224 IWI393213:IWI393224 JGE393213:JGE393224 JQA393213:JQA393224 JZW393213:JZW393224 KJS393213:KJS393224 KTO393213:KTO393224 LDK393213:LDK393224 LNG393213:LNG393224 LXC393213:LXC393224 MGY393213:MGY393224 MQU393213:MQU393224 NAQ393213:NAQ393224 NKM393213:NKM393224 NUI393213:NUI393224 OEE393213:OEE393224 OOA393213:OOA393224 OXW393213:OXW393224 PHS393213:PHS393224 PRO393213:PRO393224 QBK393213:QBK393224 QLG393213:QLG393224 QVC393213:QVC393224 REY393213:REY393224 ROU393213:ROU393224 RYQ393213:RYQ393224 SIM393213:SIM393224 SSI393213:SSI393224 TCE393213:TCE393224 TMA393213:TMA393224 TVW393213:TVW393224 UFS393213:UFS393224 UPO393213:UPO393224 UZK393213:UZK393224 VJG393213:VJG393224 VTC393213:VTC393224 WCY393213:WCY393224 WMU393213:WMU393224 WWQ393213:WWQ393224 AI458749:AI458760 KE458749:KE458760 UA458749:UA458760 ADW458749:ADW458760 ANS458749:ANS458760 AXO458749:AXO458760 BHK458749:BHK458760 BRG458749:BRG458760 CBC458749:CBC458760 CKY458749:CKY458760 CUU458749:CUU458760 DEQ458749:DEQ458760 DOM458749:DOM458760 DYI458749:DYI458760 EIE458749:EIE458760 ESA458749:ESA458760 FBW458749:FBW458760 FLS458749:FLS458760 FVO458749:FVO458760 GFK458749:GFK458760 GPG458749:GPG458760 GZC458749:GZC458760 HIY458749:HIY458760 HSU458749:HSU458760 ICQ458749:ICQ458760 IMM458749:IMM458760 IWI458749:IWI458760 JGE458749:JGE458760 JQA458749:JQA458760 JZW458749:JZW458760 KJS458749:KJS458760 KTO458749:KTO458760 LDK458749:LDK458760 LNG458749:LNG458760 LXC458749:LXC458760 MGY458749:MGY458760 MQU458749:MQU458760 NAQ458749:NAQ458760 NKM458749:NKM458760 NUI458749:NUI458760 OEE458749:OEE458760 OOA458749:OOA458760 OXW458749:OXW458760 PHS458749:PHS458760 PRO458749:PRO458760 QBK458749:QBK458760 QLG458749:QLG458760 QVC458749:QVC458760 REY458749:REY458760 ROU458749:ROU458760 RYQ458749:RYQ458760 SIM458749:SIM458760 SSI458749:SSI458760 TCE458749:TCE458760 TMA458749:TMA458760 TVW458749:TVW458760 UFS458749:UFS458760 UPO458749:UPO458760 UZK458749:UZK458760 VJG458749:VJG458760 VTC458749:VTC458760 WCY458749:WCY458760 WMU458749:WMU458760 WWQ458749:WWQ458760 AI524285:AI524296 KE524285:KE524296 UA524285:UA524296 ADW524285:ADW524296 ANS524285:ANS524296 AXO524285:AXO524296 BHK524285:BHK524296 BRG524285:BRG524296 CBC524285:CBC524296 CKY524285:CKY524296 CUU524285:CUU524296 DEQ524285:DEQ524296 DOM524285:DOM524296 DYI524285:DYI524296 EIE524285:EIE524296 ESA524285:ESA524296 FBW524285:FBW524296 FLS524285:FLS524296 FVO524285:FVO524296 GFK524285:GFK524296 GPG524285:GPG524296 GZC524285:GZC524296 HIY524285:HIY524296 HSU524285:HSU524296 ICQ524285:ICQ524296 IMM524285:IMM524296 IWI524285:IWI524296 JGE524285:JGE524296 JQA524285:JQA524296 JZW524285:JZW524296 KJS524285:KJS524296 KTO524285:KTO524296 LDK524285:LDK524296 LNG524285:LNG524296 LXC524285:LXC524296 MGY524285:MGY524296 MQU524285:MQU524296 NAQ524285:NAQ524296 NKM524285:NKM524296 NUI524285:NUI524296 OEE524285:OEE524296 OOA524285:OOA524296 OXW524285:OXW524296 PHS524285:PHS524296 PRO524285:PRO524296 QBK524285:QBK524296 QLG524285:QLG524296 QVC524285:QVC524296 REY524285:REY524296 ROU524285:ROU524296 RYQ524285:RYQ524296 SIM524285:SIM524296 SSI524285:SSI524296 TCE524285:TCE524296 TMA524285:TMA524296 TVW524285:TVW524296 UFS524285:UFS524296 UPO524285:UPO524296 UZK524285:UZK524296 VJG524285:VJG524296 VTC524285:VTC524296 WCY524285:WCY524296 WMU524285:WMU524296 WWQ524285:WWQ524296 AI589821:AI589832 KE589821:KE589832 UA589821:UA589832 ADW589821:ADW589832 ANS589821:ANS589832 AXO589821:AXO589832 BHK589821:BHK589832 BRG589821:BRG589832 CBC589821:CBC589832 CKY589821:CKY589832 CUU589821:CUU589832 DEQ589821:DEQ589832 DOM589821:DOM589832 DYI589821:DYI589832 EIE589821:EIE589832 ESA589821:ESA589832 FBW589821:FBW589832 FLS589821:FLS589832 FVO589821:FVO589832 GFK589821:GFK589832 GPG589821:GPG589832 GZC589821:GZC589832 HIY589821:HIY589832 HSU589821:HSU589832 ICQ589821:ICQ589832 IMM589821:IMM589832 IWI589821:IWI589832 JGE589821:JGE589832 JQA589821:JQA589832 JZW589821:JZW589832 KJS589821:KJS589832 KTO589821:KTO589832 LDK589821:LDK589832 LNG589821:LNG589832 LXC589821:LXC589832 MGY589821:MGY589832 MQU589821:MQU589832 NAQ589821:NAQ589832 NKM589821:NKM589832 NUI589821:NUI589832 OEE589821:OEE589832 OOA589821:OOA589832 OXW589821:OXW589832 PHS589821:PHS589832 PRO589821:PRO589832 QBK589821:QBK589832 QLG589821:QLG589832 QVC589821:QVC589832 REY589821:REY589832 ROU589821:ROU589832 RYQ589821:RYQ589832 SIM589821:SIM589832 SSI589821:SSI589832 TCE589821:TCE589832 TMA589821:TMA589832 TVW589821:TVW589832 UFS589821:UFS589832 UPO589821:UPO589832 UZK589821:UZK589832 VJG589821:VJG589832 VTC589821:VTC589832 WCY589821:WCY589832 WMU589821:WMU589832 WWQ589821:WWQ589832 AI655357:AI655368 KE655357:KE655368 UA655357:UA655368 ADW655357:ADW655368 ANS655357:ANS655368 AXO655357:AXO655368 BHK655357:BHK655368 BRG655357:BRG655368 CBC655357:CBC655368 CKY655357:CKY655368 CUU655357:CUU655368 DEQ655357:DEQ655368 DOM655357:DOM655368 DYI655357:DYI655368 EIE655357:EIE655368 ESA655357:ESA655368 FBW655357:FBW655368 FLS655357:FLS655368 FVO655357:FVO655368 GFK655357:GFK655368 GPG655357:GPG655368 GZC655357:GZC655368 HIY655357:HIY655368 HSU655357:HSU655368 ICQ655357:ICQ655368 IMM655357:IMM655368 IWI655357:IWI655368 JGE655357:JGE655368 JQA655357:JQA655368 JZW655357:JZW655368 KJS655357:KJS655368 KTO655357:KTO655368 LDK655357:LDK655368 LNG655357:LNG655368 LXC655357:LXC655368 MGY655357:MGY655368 MQU655357:MQU655368 NAQ655357:NAQ655368 NKM655357:NKM655368 NUI655357:NUI655368 OEE655357:OEE655368 OOA655357:OOA655368 OXW655357:OXW655368 PHS655357:PHS655368 PRO655357:PRO655368 QBK655357:QBK655368 QLG655357:QLG655368 QVC655357:QVC655368 REY655357:REY655368 ROU655357:ROU655368 RYQ655357:RYQ655368 SIM655357:SIM655368 SSI655357:SSI655368 TCE655357:TCE655368 TMA655357:TMA655368 TVW655357:TVW655368 UFS655357:UFS655368 UPO655357:UPO655368 UZK655357:UZK655368 VJG655357:VJG655368 VTC655357:VTC655368 WCY655357:WCY655368 WMU655357:WMU655368 WWQ655357:WWQ655368 AI720893:AI720904 KE720893:KE720904 UA720893:UA720904 ADW720893:ADW720904 ANS720893:ANS720904 AXO720893:AXO720904 BHK720893:BHK720904 BRG720893:BRG720904 CBC720893:CBC720904 CKY720893:CKY720904 CUU720893:CUU720904 DEQ720893:DEQ720904 DOM720893:DOM720904 DYI720893:DYI720904 EIE720893:EIE720904 ESA720893:ESA720904 FBW720893:FBW720904 FLS720893:FLS720904 FVO720893:FVO720904 GFK720893:GFK720904 GPG720893:GPG720904 GZC720893:GZC720904 HIY720893:HIY720904 HSU720893:HSU720904 ICQ720893:ICQ720904 IMM720893:IMM720904 IWI720893:IWI720904 JGE720893:JGE720904 JQA720893:JQA720904 JZW720893:JZW720904 KJS720893:KJS720904 KTO720893:KTO720904 LDK720893:LDK720904 LNG720893:LNG720904 LXC720893:LXC720904 MGY720893:MGY720904 MQU720893:MQU720904 NAQ720893:NAQ720904 NKM720893:NKM720904 NUI720893:NUI720904 OEE720893:OEE720904 OOA720893:OOA720904 OXW720893:OXW720904 PHS720893:PHS720904 PRO720893:PRO720904 QBK720893:QBK720904 QLG720893:QLG720904 QVC720893:QVC720904 REY720893:REY720904 ROU720893:ROU720904 RYQ720893:RYQ720904 SIM720893:SIM720904 SSI720893:SSI720904 TCE720893:TCE720904 TMA720893:TMA720904 TVW720893:TVW720904 UFS720893:UFS720904 UPO720893:UPO720904 UZK720893:UZK720904 VJG720893:VJG720904 VTC720893:VTC720904 WCY720893:WCY720904 WMU720893:WMU720904 WWQ720893:WWQ720904 AI786429:AI786440 KE786429:KE786440 UA786429:UA786440 ADW786429:ADW786440 ANS786429:ANS786440 AXO786429:AXO786440 BHK786429:BHK786440 BRG786429:BRG786440 CBC786429:CBC786440 CKY786429:CKY786440 CUU786429:CUU786440 DEQ786429:DEQ786440 DOM786429:DOM786440 DYI786429:DYI786440 EIE786429:EIE786440 ESA786429:ESA786440 FBW786429:FBW786440 FLS786429:FLS786440 FVO786429:FVO786440 GFK786429:GFK786440 GPG786429:GPG786440 GZC786429:GZC786440 HIY786429:HIY786440 HSU786429:HSU786440 ICQ786429:ICQ786440 IMM786429:IMM786440 IWI786429:IWI786440 JGE786429:JGE786440 JQA786429:JQA786440 JZW786429:JZW786440 KJS786429:KJS786440 KTO786429:KTO786440 LDK786429:LDK786440 LNG786429:LNG786440 LXC786429:LXC786440 MGY786429:MGY786440 MQU786429:MQU786440 NAQ786429:NAQ786440 NKM786429:NKM786440 NUI786429:NUI786440 OEE786429:OEE786440 OOA786429:OOA786440 OXW786429:OXW786440 PHS786429:PHS786440 PRO786429:PRO786440 QBK786429:QBK786440 QLG786429:QLG786440 QVC786429:QVC786440 REY786429:REY786440 ROU786429:ROU786440 RYQ786429:RYQ786440 SIM786429:SIM786440 SSI786429:SSI786440 TCE786429:TCE786440 TMA786429:TMA786440 TVW786429:TVW786440 UFS786429:UFS786440 UPO786429:UPO786440 UZK786429:UZK786440 VJG786429:VJG786440 VTC786429:VTC786440 WCY786429:WCY786440 WMU786429:WMU786440 WWQ786429:WWQ786440 AI851965:AI851976 KE851965:KE851976 UA851965:UA851976 ADW851965:ADW851976 ANS851965:ANS851976 AXO851965:AXO851976 BHK851965:BHK851976 BRG851965:BRG851976 CBC851965:CBC851976 CKY851965:CKY851976 CUU851965:CUU851976 DEQ851965:DEQ851976 DOM851965:DOM851976 DYI851965:DYI851976 EIE851965:EIE851976 ESA851965:ESA851976 FBW851965:FBW851976 FLS851965:FLS851976 FVO851965:FVO851976 GFK851965:GFK851976 GPG851965:GPG851976 GZC851965:GZC851976 HIY851965:HIY851976 HSU851965:HSU851976 ICQ851965:ICQ851976 IMM851965:IMM851976 IWI851965:IWI851976 JGE851965:JGE851976 JQA851965:JQA851976 JZW851965:JZW851976 KJS851965:KJS851976 KTO851965:KTO851976 LDK851965:LDK851976 LNG851965:LNG851976 LXC851965:LXC851976 MGY851965:MGY851976 MQU851965:MQU851976 NAQ851965:NAQ851976 NKM851965:NKM851976 NUI851965:NUI851976 OEE851965:OEE851976 OOA851965:OOA851976 OXW851965:OXW851976 PHS851965:PHS851976 PRO851965:PRO851976 QBK851965:QBK851976 QLG851965:QLG851976 QVC851965:QVC851976 REY851965:REY851976 ROU851965:ROU851976 RYQ851965:RYQ851976 SIM851965:SIM851976 SSI851965:SSI851976 TCE851965:TCE851976 TMA851965:TMA851976 TVW851965:TVW851976 UFS851965:UFS851976 UPO851965:UPO851976 UZK851965:UZK851976 VJG851965:VJG851976 VTC851965:VTC851976 WCY851965:WCY851976 WMU851965:WMU851976 WWQ851965:WWQ851976 AI917501:AI917512 KE917501:KE917512 UA917501:UA917512 ADW917501:ADW917512 ANS917501:ANS917512 AXO917501:AXO917512 BHK917501:BHK917512 BRG917501:BRG917512 CBC917501:CBC917512 CKY917501:CKY917512 CUU917501:CUU917512 DEQ917501:DEQ917512 DOM917501:DOM917512 DYI917501:DYI917512 EIE917501:EIE917512 ESA917501:ESA917512 FBW917501:FBW917512 FLS917501:FLS917512 FVO917501:FVO917512 GFK917501:GFK917512 GPG917501:GPG917512 GZC917501:GZC917512 HIY917501:HIY917512 HSU917501:HSU917512 ICQ917501:ICQ917512 IMM917501:IMM917512 IWI917501:IWI917512 JGE917501:JGE917512 JQA917501:JQA917512 JZW917501:JZW917512 KJS917501:KJS917512 KTO917501:KTO917512 LDK917501:LDK917512 LNG917501:LNG917512 LXC917501:LXC917512 MGY917501:MGY917512 MQU917501:MQU917512 NAQ917501:NAQ917512 NKM917501:NKM917512 NUI917501:NUI917512 OEE917501:OEE917512 OOA917501:OOA917512 OXW917501:OXW917512 PHS917501:PHS917512 PRO917501:PRO917512 QBK917501:QBK917512 QLG917501:QLG917512 QVC917501:QVC917512 REY917501:REY917512 ROU917501:ROU917512 RYQ917501:RYQ917512 SIM917501:SIM917512 SSI917501:SSI917512 TCE917501:TCE917512 TMA917501:TMA917512 TVW917501:TVW917512 UFS917501:UFS917512 UPO917501:UPO917512 UZK917501:UZK917512 VJG917501:VJG917512 VTC917501:VTC917512 WCY917501:WCY917512 WMU917501:WMU917512 WWQ917501:WWQ917512 AI983037:AI983048 KE983037:KE983048 UA983037:UA983048 ADW983037:ADW983048 ANS983037:ANS983048 AXO983037:AXO983048 BHK983037:BHK983048 BRG983037:BRG983048 CBC983037:CBC983048 CKY983037:CKY983048 CUU983037:CUU983048 DEQ983037:DEQ983048 DOM983037:DOM983048 DYI983037:DYI983048 EIE983037:EIE983048 ESA983037:ESA983048 FBW983037:FBW983048 FLS983037:FLS983048 FVO983037:FVO983048 GFK983037:GFK983048 GPG983037:GPG983048 GZC983037:GZC983048 HIY983037:HIY983048 HSU983037:HSU983048 ICQ983037:ICQ983048 IMM983037:IMM983048 IWI983037:IWI983048 JGE983037:JGE983048 JQA983037:JQA983048 JZW983037:JZW983048 KJS983037:KJS983048 KTO983037:KTO983048 LDK983037:LDK983048 LNG983037:LNG983048 LXC983037:LXC983048 MGY983037:MGY983048 MQU983037:MQU983048 NAQ983037:NAQ983048 NKM983037:NKM983048 NUI983037:NUI983048 OEE983037:OEE983048 OOA983037:OOA983048 OXW983037:OXW983048 PHS983037:PHS983048 PRO983037:PRO983048 QBK983037:QBK983048 QLG983037:QLG983048 QVC983037:QVC983048 REY983037:REY983048 ROU983037:ROU983048 RYQ983037:RYQ983048 SIM983037:SIM983048 SSI983037:SSI983048 TCE983037:TCE983048 TMA983037:TMA983048 TVW983037:TVW983048 UFS983037:UFS983048 UPO983037:UPO983048 UZK983037:UZK983048 VJG983037:VJG983048 VTC983037:VTC983048 WCY983037:WCY983048 WMU983037:WMU983048 WWQ983037:WWQ983048 AH65545:AI65619 KD65545:KE65619 TZ65545:UA65619 ADV65545:ADW65619 ANR65545:ANS65619 AXN65545:AXO65619 BHJ65545:BHK65619 BRF65545:BRG65619 CBB65545:CBC65619 CKX65545:CKY65619 CUT65545:CUU65619 DEP65545:DEQ65619 DOL65545:DOM65619 DYH65545:DYI65619 EID65545:EIE65619 ERZ65545:ESA65619 FBV65545:FBW65619 FLR65545:FLS65619 FVN65545:FVO65619 GFJ65545:GFK65619 GPF65545:GPG65619 GZB65545:GZC65619 HIX65545:HIY65619 HST65545:HSU65619 ICP65545:ICQ65619 IML65545:IMM65619 IWH65545:IWI65619 JGD65545:JGE65619 JPZ65545:JQA65619 JZV65545:JZW65619 KJR65545:KJS65619 KTN65545:KTO65619 LDJ65545:LDK65619 LNF65545:LNG65619 LXB65545:LXC65619 MGX65545:MGY65619 MQT65545:MQU65619 NAP65545:NAQ65619 NKL65545:NKM65619 NUH65545:NUI65619 OED65545:OEE65619 ONZ65545:OOA65619 OXV65545:OXW65619 PHR65545:PHS65619 PRN65545:PRO65619 QBJ65545:QBK65619 QLF65545:QLG65619 QVB65545:QVC65619 REX65545:REY65619 ROT65545:ROU65619 RYP65545:RYQ65619 SIL65545:SIM65619 SSH65545:SSI65619 TCD65545:TCE65619 TLZ65545:TMA65619 TVV65545:TVW65619 UFR65545:UFS65619 UPN65545:UPO65619 UZJ65545:UZK65619 VJF65545:VJG65619 VTB65545:VTC65619 WCX65545:WCY65619 WMT65545:WMU65619 WWP65545:WWQ65619 AH131081:AI131155 KD131081:KE131155 TZ131081:UA131155 ADV131081:ADW131155 ANR131081:ANS131155 AXN131081:AXO131155 BHJ131081:BHK131155 BRF131081:BRG131155 CBB131081:CBC131155 CKX131081:CKY131155 CUT131081:CUU131155 DEP131081:DEQ131155 DOL131081:DOM131155 DYH131081:DYI131155 EID131081:EIE131155 ERZ131081:ESA131155 FBV131081:FBW131155 FLR131081:FLS131155 FVN131081:FVO131155 GFJ131081:GFK131155 GPF131081:GPG131155 GZB131081:GZC131155 HIX131081:HIY131155 HST131081:HSU131155 ICP131081:ICQ131155 IML131081:IMM131155 IWH131081:IWI131155 JGD131081:JGE131155 JPZ131081:JQA131155 JZV131081:JZW131155 KJR131081:KJS131155 KTN131081:KTO131155 LDJ131081:LDK131155 LNF131081:LNG131155 LXB131081:LXC131155 MGX131081:MGY131155 MQT131081:MQU131155 NAP131081:NAQ131155 NKL131081:NKM131155 NUH131081:NUI131155 OED131081:OEE131155 ONZ131081:OOA131155 OXV131081:OXW131155 PHR131081:PHS131155 PRN131081:PRO131155 QBJ131081:QBK131155 QLF131081:QLG131155 QVB131081:QVC131155 REX131081:REY131155 ROT131081:ROU131155 RYP131081:RYQ131155 SIL131081:SIM131155 SSH131081:SSI131155 TCD131081:TCE131155 TLZ131081:TMA131155 TVV131081:TVW131155 UFR131081:UFS131155 UPN131081:UPO131155 UZJ131081:UZK131155 VJF131081:VJG131155 VTB131081:VTC131155 WCX131081:WCY131155 WMT131081:WMU131155 WWP131081:WWQ131155 AH196617:AI196691 KD196617:KE196691 TZ196617:UA196691 ADV196617:ADW196691 ANR196617:ANS196691 AXN196617:AXO196691 BHJ196617:BHK196691 BRF196617:BRG196691 CBB196617:CBC196691 CKX196617:CKY196691 CUT196617:CUU196691 DEP196617:DEQ196691 DOL196617:DOM196691 DYH196617:DYI196691 EID196617:EIE196691 ERZ196617:ESA196691 FBV196617:FBW196691 FLR196617:FLS196691 FVN196617:FVO196691 GFJ196617:GFK196691 GPF196617:GPG196691 GZB196617:GZC196691 HIX196617:HIY196691 HST196617:HSU196691 ICP196617:ICQ196691 IML196617:IMM196691 IWH196617:IWI196691 JGD196617:JGE196691 JPZ196617:JQA196691 JZV196617:JZW196691 KJR196617:KJS196691 KTN196617:KTO196691 LDJ196617:LDK196691 LNF196617:LNG196691 LXB196617:LXC196691 MGX196617:MGY196691 MQT196617:MQU196691 NAP196617:NAQ196691 NKL196617:NKM196691 NUH196617:NUI196691 OED196617:OEE196691 ONZ196617:OOA196691 OXV196617:OXW196691 PHR196617:PHS196691 PRN196617:PRO196691 QBJ196617:QBK196691 QLF196617:QLG196691 QVB196617:QVC196691 REX196617:REY196691 ROT196617:ROU196691 RYP196617:RYQ196691 SIL196617:SIM196691 SSH196617:SSI196691 TCD196617:TCE196691 TLZ196617:TMA196691 TVV196617:TVW196691 UFR196617:UFS196691 UPN196617:UPO196691 UZJ196617:UZK196691 VJF196617:VJG196691 VTB196617:VTC196691 WCX196617:WCY196691 WMT196617:WMU196691 WWP196617:WWQ196691 AH262153:AI262227 KD262153:KE262227 TZ262153:UA262227 ADV262153:ADW262227 ANR262153:ANS262227 AXN262153:AXO262227 BHJ262153:BHK262227 BRF262153:BRG262227 CBB262153:CBC262227 CKX262153:CKY262227 CUT262153:CUU262227 DEP262153:DEQ262227 DOL262153:DOM262227 DYH262153:DYI262227 EID262153:EIE262227 ERZ262153:ESA262227 FBV262153:FBW262227 FLR262153:FLS262227 FVN262153:FVO262227 GFJ262153:GFK262227 GPF262153:GPG262227 GZB262153:GZC262227 HIX262153:HIY262227 HST262153:HSU262227 ICP262153:ICQ262227 IML262153:IMM262227 IWH262153:IWI262227 JGD262153:JGE262227 JPZ262153:JQA262227 JZV262153:JZW262227 KJR262153:KJS262227 KTN262153:KTO262227 LDJ262153:LDK262227 LNF262153:LNG262227 LXB262153:LXC262227 MGX262153:MGY262227 MQT262153:MQU262227 NAP262153:NAQ262227 NKL262153:NKM262227 NUH262153:NUI262227 OED262153:OEE262227 ONZ262153:OOA262227 OXV262153:OXW262227 PHR262153:PHS262227 PRN262153:PRO262227 QBJ262153:QBK262227 QLF262153:QLG262227 QVB262153:QVC262227 REX262153:REY262227 ROT262153:ROU262227 RYP262153:RYQ262227 SIL262153:SIM262227 SSH262153:SSI262227 TCD262153:TCE262227 TLZ262153:TMA262227 TVV262153:TVW262227 UFR262153:UFS262227 UPN262153:UPO262227 UZJ262153:UZK262227 VJF262153:VJG262227 VTB262153:VTC262227 WCX262153:WCY262227 WMT262153:WMU262227 WWP262153:WWQ262227 AH327689:AI327763 KD327689:KE327763 TZ327689:UA327763 ADV327689:ADW327763 ANR327689:ANS327763 AXN327689:AXO327763 BHJ327689:BHK327763 BRF327689:BRG327763 CBB327689:CBC327763 CKX327689:CKY327763 CUT327689:CUU327763 DEP327689:DEQ327763 DOL327689:DOM327763 DYH327689:DYI327763 EID327689:EIE327763 ERZ327689:ESA327763 FBV327689:FBW327763 FLR327689:FLS327763 FVN327689:FVO327763 GFJ327689:GFK327763 GPF327689:GPG327763 GZB327689:GZC327763 HIX327689:HIY327763 HST327689:HSU327763 ICP327689:ICQ327763 IML327689:IMM327763 IWH327689:IWI327763 JGD327689:JGE327763 JPZ327689:JQA327763 JZV327689:JZW327763 KJR327689:KJS327763 KTN327689:KTO327763 LDJ327689:LDK327763 LNF327689:LNG327763 LXB327689:LXC327763 MGX327689:MGY327763 MQT327689:MQU327763 NAP327689:NAQ327763 NKL327689:NKM327763 NUH327689:NUI327763 OED327689:OEE327763 ONZ327689:OOA327763 OXV327689:OXW327763 PHR327689:PHS327763 PRN327689:PRO327763 QBJ327689:QBK327763 QLF327689:QLG327763 QVB327689:QVC327763 REX327689:REY327763 ROT327689:ROU327763 RYP327689:RYQ327763 SIL327689:SIM327763 SSH327689:SSI327763 TCD327689:TCE327763 TLZ327689:TMA327763 TVV327689:TVW327763 UFR327689:UFS327763 UPN327689:UPO327763 UZJ327689:UZK327763 VJF327689:VJG327763 VTB327689:VTC327763 WCX327689:WCY327763 WMT327689:WMU327763 WWP327689:WWQ327763 AH393225:AI393299 KD393225:KE393299 TZ393225:UA393299 ADV393225:ADW393299 ANR393225:ANS393299 AXN393225:AXO393299 BHJ393225:BHK393299 BRF393225:BRG393299 CBB393225:CBC393299 CKX393225:CKY393299 CUT393225:CUU393299 DEP393225:DEQ393299 DOL393225:DOM393299 DYH393225:DYI393299 EID393225:EIE393299 ERZ393225:ESA393299 FBV393225:FBW393299 FLR393225:FLS393299 FVN393225:FVO393299 GFJ393225:GFK393299 GPF393225:GPG393299 GZB393225:GZC393299 HIX393225:HIY393299 HST393225:HSU393299 ICP393225:ICQ393299 IML393225:IMM393299 IWH393225:IWI393299 JGD393225:JGE393299 JPZ393225:JQA393299 JZV393225:JZW393299 KJR393225:KJS393299 KTN393225:KTO393299 LDJ393225:LDK393299 LNF393225:LNG393299 LXB393225:LXC393299 MGX393225:MGY393299 MQT393225:MQU393299 NAP393225:NAQ393299 NKL393225:NKM393299 NUH393225:NUI393299 OED393225:OEE393299 ONZ393225:OOA393299 OXV393225:OXW393299 PHR393225:PHS393299 PRN393225:PRO393299 QBJ393225:QBK393299 QLF393225:QLG393299 QVB393225:QVC393299 REX393225:REY393299 ROT393225:ROU393299 RYP393225:RYQ393299 SIL393225:SIM393299 SSH393225:SSI393299 TCD393225:TCE393299 TLZ393225:TMA393299 TVV393225:TVW393299 UFR393225:UFS393299 UPN393225:UPO393299 UZJ393225:UZK393299 VJF393225:VJG393299 VTB393225:VTC393299 WCX393225:WCY393299 WMT393225:WMU393299 WWP393225:WWQ393299 AH458761:AI458835 KD458761:KE458835 TZ458761:UA458835 ADV458761:ADW458835 ANR458761:ANS458835 AXN458761:AXO458835 BHJ458761:BHK458835 BRF458761:BRG458835 CBB458761:CBC458835 CKX458761:CKY458835 CUT458761:CUU458835 DEP458761:DEQ458835 DOL458761:DOM458835 DYH458761:DYI458835 EID458761:EIE458835 ERZ458761:ESA458835 FBV458761:FBW458835 FLR458761:FLS458835 FVN458761:FVO458835 GFJ458761:GFK458835 GPF458761:GPG458835 GZB458761:GZC458835 HIX458761:HIY458835 HST458761:HSU458835 ICP458761:ICQ458835 IML458761:IMM458835 IWH458761:IWI458835 JGD458761:JGE458835 JPZ458761:JQA458835 JZV458761:JZW458835 KJR458761:KJS458835 KTN458761:KTO458835 LDJ458761:LDK458835 LNF458761:LNG458835 LXB458761:LXC458835 MGX458761:MGY458835 MQT458761:MQU458835 NAP458761:NAQ458835 NKL458761:NKM458835 NUH458761:NUI458835 OED458761:OEE458835 ONZ458761:OOA458835 OXV458761:OXW458835 PHR458761:PHS458835 PRN458761:PRO458835 QBJ458761:QBK458835 QLF458761:QLG458835 QVB458761:QVC458835 REX458761:REY458835 ROT458761:ROU458835 RYP458761:RYQ458835 SIL458761:SIM458835 SSH458761:SSI458835 TCD458761:TCE458835 TLZ458761:TMA458835 TVV458761:TVW458835 UFR458761:UFS458835 UPN458761:UPO458835 UZJ458761:UZK458835 VJF458761:VJG458835 VTB458761:VTC458835 WCX458761:WCY458835 WMT458761:WMU458835 WWP458761:WWQ458835 AH524297:AI524371 KD524297:KE524371 TZ524297:UA524371 ADV524297:ADW524371 ANR524297:ANS524371 AXN524297:AXO524371 BHJ524297:BHK524371 BRF524297:BRG524371 CBB524297:CBC524371 CKX524297:CKY524371 CUT524297:CUU524371 DEP524297:DEQ524371 DOL524297:DOM524371 DYH524297:DYI524371 EID524297:EIE524371 ERZ524297:ESA524371 FBV524297:FBW524371 FLR524297:FLS524371 FVN524297:FVO524371 GFJ524297:GFK524371 GPF524297:GPG524371 GZB524297:GZC524371 HIX524297:HIY524371 HST524297:HSU524371 ICP524297:ICQ524371 IML524297:IMM524371 IWH524297:IWI524371 JGD524297:JGE524371 JPZ524297:JQA524371 JZV524297:JZW524371 KJR524297:KJS524371 KTN524297:KTO524371 LDJ524297:LDK524371 LNF524297:LNG524371 LXB524297:LXC524371 MGX524297:MGY524371 MQT524297:MQU524371 NAP524297:NAQ524371 NKL524297:NKM524371 NUH524297:NUI524371 OED524297:OEE524371 ONZ524297:OOA524371 OXV524297:OXW524371 PHR524297:PHS524371 PRN524297:PRO524371 QBJ524297:QBK524371 QLF524297:QLG524371 QVB524297:QVC524371 REX524297:REY524371 ROT524297:ROU524371 RYP524297:RYQ524371 SIL524297:SIM524371 SSH524297:SSI524371 TCD524297:TCE524371 TLZ524297:TMA524371 TVV524297:TVW524371 UFR524297:UFS524371 UPN524297:UPO524371 UZJ524297:UZK524371 VJF524297:VJG524371 VTB524297:VTC524371 WCX524297:WCY524371 WMT524297:WMU524371 WWP524297:WWQ524371 AH589833:AI589907 KD589833:KE589907 TZ589833:UA589907 ADV589833:ADW589907 ANR589833:ANS589907 AXN589833:AXO589907 BHJ589833:BHK589907 BRF589833:BRG589907 CBB589833:CBC589907 CKX589833:CKY589907 CUT589833:CUU589907 DEP589833:DEQ589907 DOL589833:DOM589907 DYH589833:DYI589907 EID589833:EIE589907 ERZ589833:ESA589907 FBV589833:FBW589907 FLR589833:FLS589907 FVN589833:FVO589907 GFJ589833:GFK589907 GPF589833:GPG589907 GZB589833:GZC589907 HIX589833:HIY589907 HST589833:HSU589907 ICP589833:ICQ589907 IML589833:IMM589907 IWH589833:IWI589907 JGD589833:JGE589907 JPZ589833:JQA589907 JZV589833:JZW589907 KJR589833:KJS589907 KTN589833:KTO589907 LDJ589833:LDK589907 LNF589833:LNG589907 LXB589833:LXC589907 MGX589833:MGY589907 MQT589833:MQU589907 NAP589833:NAQ589907 NKL589833:NKM589907 NUH589833:NUI589907 OED589833:OEE589907 ONZ589833:OOA589907 OXV589833:OXW589907 PHR589833:PHS589907 PRN589833:PRO589907 QBJ589833:QBK589907 QLF589833:QLG589907 QVB589833:QVC589907 REX589833:REY589907 ROT589833:ROU589907 RYP589833:RYQ589907 SIL589833:SIM589907 SSH589833:SSI589907 TCD589833:TCE589907 TLZ589833:TMA589907 TVV589833:TVW589907 UFR589833:UFS589907 UPN589833:UPO589907 UZJ589833:UZK589907 VJF589833:VJG589907 VTB589833:VTC589907 WCX589833:WCY589907 WMT589833:WMU589907 WWP589833:WWQ589907 AH655369:AI655443 KD655369:KE655443 TZ655369:UA655443 ADV655369:ADW655443 ANR655369:ANS655443 AXN655369:AXO655443 BHJ655369:BHK655443 BRF655369:BRG655443 CBB655369:CBC655443 CKX655369:CKY655443 CUT655369:CUU655443 DEP655369:DEQ655443 DOL655369:DOM655443 DYH655369:DYI655443 EID655369:EIE655443 ERZ655369:ESA655443 FBV655369:FBW655443 FLR655369:FLS655443 FVN655369:FVO655443 GFJ655369:GFK655443 GPF655369:GPG655443 GZB655369:GZC655443 HIX655369:HIY655443 HST655369:HSU655443 ICP655369:ICQ655443 IML655369:IMM655443 IWH655369:IWI655443 JGD655369:JGE655443 JPZ655369:JQA655443 JZV655369:JZW655443 KJR655369:KJS655443 KTN655369:KTO655443 LDJ655369:LDK655443 LNF655369:LNG655443 LXB655369:LXC655443 MGX655369:MGY655443 MQT655369:MQU655443 NAP655369:NAQ655443 NKL655369:NKM655443 NUH655369:NUI655443 OED655369:OEE655443 ONZ655369:OOA655443 OXV655369:OXW655443 PHR655369:PHS655443 PRN655369:PRO655443 QBJ655369:QBK655443 QLF655369:QLG655443 QVB655369:QVC655443 REX655369:REY655443 ROT655369:ROU655443 RYP655369:RYQ655443 SIL655369:SIM655443 SSH655369:SSI655443 TCD655369:TCE655443 TLZ655369:TMA655443 TVV655369:TVW655443 UFR655369:UFS655443 UPN655369:UPO655443 UZJ655369:UZK655443 VJF655369:VJG655443 VTB655369:VTC655443 WCX655369:WCY655443 WMT655369:WMU655443 WWP655369:WWQ655443 AH720905:AI720979 KD720905:KE720979 TZ720905:UA720979 ADV720905:ADW720979 ANR720905:ANS720979 AXN720905:AXO720979 BHJ720905:BHK720979 BRF720905:BRG720979 CBB720905:CBC720979 CKX720905:CKY720979 CUT720905:CUU720979 DEP720905:DEQ720979 DOL720905:DOM720979 DYH720905:DYI720979 EID720905:EIE720979 ERZ720905:ESA720979 FBV720905:FBW720979 FLR720905:FLS720979 FVN720905:FVO720979 GFJ720905:GFK720979 GPF720905:GPG720979 GZB720905:GZC720979 HIX720905:HIY720979 HST720905:HSU720979 ICP720905:ICQ720979 IML720905:IMM720979 IWH720905:IWI720979 JGD720905:JGE720979 JPZ720905:JQA720979 JZV720905:JZW720979 KJR720905:KJS720979 KTN720905:KTO720979 LDJ720905:LDK720979 LNF720905:LNG720979 LXB720905:LXC720979 MGX720905:MGY720979 MQT720905:MQU720979 NAP720905:NAQ720979 NKL720905:NKM720979 NUH720905:NUI720979 OED720905:OEE720979 ONZ720905:OOA720979 OXV720905:OXW720979 PHR720905:PHS720979 PRN720905:PRO720979 QBJ720905:QBK720979 QLF720905:QLG720979 QVB720905:QVC720979 REX720905:REY720979 ROT720905:ROU720979 RYP720905:RYQ720979 SIL720905:SIM720979 SSH720905:SSI720979 TCD720905:TCE720979 TLZ720905:TMA720979 TVV720905:TVW720979 UFR720905:UFS720979 UPN720905:UPO720979 UZJ720905:UZK720979 VJF720905:VJG720979 VTB720905:VTC720979 WCX720905:WCY720979 WMT720905:WMU720979 WWP720905:WWQ720979 AH786441:AI786515 KD786441:KE786515 TZ786441:UA786515 ADV786441:ADW786515 ANR786441:ANS786515 AXN786441:AXO786515 BHJ786441:BHK786515 BRF786441:BRG786515 CBB786441:CBC786515 CKX786441:CKY786515 CUT786441:CUU786515 DEP786441:DEQ786515 DOL786441:DOM786515 DYH786441:DYI786515 EID786441:EIE786515 ERZ786441:ESA786515 FBV786441:FBW786515 FLR786441:FLS786515 FVN786441:FVO786515 GFJ786441:GFK786515 GPF786441:GPG786515 GZB786441:GZC786515 HIX786441:HIY786515 HST786441:HSU786515 ICP786441:ICQ786515 IML786441:IMM786515 IWH786441:IWI786515 JGD786441:JGE786515 JPZ786441:JQA786515 JZV786441:JZW786515 KJR786441:KJS786515 KTN786441:KTO786515 LDJ786441:LDK786515 LNF786441:LNG786515 LXB786441:LXC786515 MGX786441:MGY786515 MQT786441:MQU786515 NAP786441:NAQ786515 NKL786441:NKM786515 NUH786441:NUI786515 OED786441:OEE786515 ONZ786441:OOA786515 OXV786441:OXW786515 PHR786441:PHS786515 PRN786441:PRO786515 QBJ786441:QBK786515 QLF786441:QLG786515 QVB786441:QVC786515 REX786441:REY786515 ROT786441:ROU786515 RYP786441:RYQ786515 SIL786441:SIM786515 SSH786441:SSI786515 TCD786441:TCE786515 TLZ786441:TMA786515 TVV786441:TVW786515 UFR786441:UFS786515 UPN786441:UPO786515 UZJ786441:UZK786515 VJF786441:VJG786515 VTB786441:VTC786515 WCX786441:WCY786515 WMT786441:WMU786515 WWP786441:WWQ786515 AH851977:AI852051 KD851977:KE852051 TZ851977:UA852051 ADV851977:ADW852051 ANR851977:ANS852051 AXN851977:AXO852051 BHJ851977:BHK852051 BRF851977:BRG852051 CBB851977:CBC852051 CKX851977:CKY852051 CUT851977:CUU852051 DEP851977:DEQ852051 DOL851977:DOM852051 DYH851977:DYI852051 EID851977:EIE852051 ERZ851977:ESA852051 FBV851977:FBW852051 FLR851977:FLS852051 FVN851977:FVO852051 GFJ851977:GFK852051 GPF851977:GPG852051 GZB851977:GZC852051 HIX851977:HIY852051 HST851977:HSU852051 ICP851977:ICQ852051 IML851977:IMM852051 IWH851977:IWI852051 JGD851977:JGE852051 JPZ851977:JQA852051 JZV851977:JZW852051 KJR851977:KJS852051 KTN851977:KTO852051 LDJ851977:LDK852051 LNF851977:LNG852051 LXB851977:LXC852051 MGX851977:MGY852051 MQT851977:MQU852051 NAP851977:NAQ852051 NKL851977:NKM852051 NUH851977:NUI852051 OED851977:OEE852051 ONZ851977:OOA852051 OXV851977:OXW852051 PHR851977:PHS852051 PRN851977:PRO852051 QBJ851977:QBK852051 QLF851977:QLG852051 QVB851977:QVC852051 REX851977:REY852051 ROT851977:ROU852051 RYP851977:RYQ852051 SIL851977:SIM852051 SSH851977:SSI852051 TCD851977:TCE852051 TLZ851977:TMA852051 TVV851977:TVW852051 UFR851977:UFS852051 UPN851977:UPO852051 UZJ851977:UZK852051 VJF851977:VJG852051 VTB851977:VTC852051 WCX851977:WCY852051 WMT851977:WMU852051 WWP851977:WWQ852051 AH917513:AI917587 KD917513:KE917587 TZ917513:UA917587 ADV917513:ADW917587 ANR917513:ANS917587 AXN917513:AXO917587 BHJ917513:BHK917587 BRF917513:BRG917587 CBB917513:CBC917587 CKX917513:CKY917587 CUT917513:CUU917587 DEP917513:DEQ917587 DOL917513:DOM917587 DYH917513:DYI917587 EID917513:EIE917587 ERZ917513:ESA917587 FBV917513:FBW917587 FLR917513:FLS917587 FVN917513:FVO917587 GFJ917513:GFK917587 GPF917513:GPG917587 GZB917513:GZC917587 HIX917513:HIY917587 HST917513:HSU917587 ICP917513:ICQ917587 IML917513:IMM917587 IWH917513:IWI917587 JGD917513:JGE917587 JPZ917513:JQA917587 JZV917513:JZW917587 KJR917513:KJS917587 KTN917513:KTO917587 LDJ917513:LDK917587 LNF917513:LNG917587 LXB917513:LXC917587 MGX917513:MGY917587 MQT917513:MQU917587 NAP917513:NAQ917587 NKL917513:NKM917587 NUH917513:NUI917587 OED917513:OEE917587 ONZ917513:OOA917587 OXV917513:OXW917587 PHR917513:PHS917587 PRN917513:PRO917587 QBJ917513:QBK917587 QLF917513:QLG917587 QVB917513:QVC917587 REX917513:REY917587 ROT917513:ROU917587 RYP917513:RYQ917587 SIL917513:SIM917587 SSH917513:SSI917587 TCD917513:TCE917587 TLZ917513:TMA917587 TVV917513:TVW917587 UFR917513:UFS917587 UPN917513:UPO917587 UZJ917513:UZK917587 VJF917513:VJG917587 VTB917513:VTC917587 WCX917513:WCY917587 WMT917513:WMU917587 WWP917513:WWQ917587 AH983049:AI983123 KD983049:KE983123 TZ983049:UA983123 ADV983049:ADW983123 ANR983049:ANS983123 AXN983049:AXO983123 BHJ983049:BHK983123 BRF983049:BRG983123 CBB983049:CBC983123 CKX983049:CKY983123 CUT983049:CUU983123 DEP983049:DEQ983123 DOL983049:DOM983123 DYH983049:DYI983123 EID983049:EIE983123 ERZ983049:ESA983123 FBV983049:FBW983123 FLR983049:FLS983123 FVN983049:FVO983123 GFJ983049:GFK983123 GPF983049:GPG983123 GZB983049:GZC983123 HIX983049:HIY983123 HST983049:HSU983123 ICP983049:ICQ983123 IML983049:IMM983123 IWH983049:IWI983123 JGD983049:JGE983123 JPZ983049:JQA983123 JZV983049:JZW983123 KJR983049:KJS983123 KTN983049:KTO983123 LDJ983049:LDK983123 LNF983049:LNG983123 LXB983049:LXC983123 MGX983049:MGY983123 MQT983049:MQU983123 NAP983049:NAQ983123 NKL983049:NKM983123 NUH983049:NUI983123 OED983049:OEE983123 ONZ983049:OOA983123 OXV983049:OXW983123 PHR983049:PHS983123 PRN983049:PRO983123 QBJ983049:QBK983123 QLF983049:QLG983123 QVB983049:QVC983123 REX983049:REY983123 ROT983049:ROU983123 RYP983049:RYQ983123 SIL983049:SIM983123 SSH983049:SSI983123 TCD983049:TCE983123 TLZ983049:TMA983123 TVV983049:TVW983123 UFR983049:UFS983123 UPN983049:UPO983123 UZJ983049:UZK983123 VJF983049:VJG983123 VTB983049:VTC983123 WCX983049:WCY983123 WMT983049:WMU983123 WWP983049:WWQ983123 AK65541 KG65541 UC65541 ADY65541 ANU65541 AXQ65541 BHM65541 BRI65541 CBE65541 CLA65541 CUW65541 DES65541 DOO65541 DYK65541 EIG65541 ESC65541 FBY65541 FLU65541 FVQ65541 GFM65541 GPI65541 GZE65541 HJA65541 HSW65541 ICS65541 IMO65541 IWK65541 JGG65541 JQC65541 JZY65541 KJU65541 KTQ65541 LDM65541 LNI65541 LXE65541 MHA65541 MQW65541 NAS65541 NKO65541 NUK65541 OEG65541 OOC65541 OXY65541 PHU65541 PRQ65541 QBM65541 QLI65541 QVE65541 RFA65541 ROW65541 RYS65541 SIO65541 SSK65541 TCG65541 TMC65541 TVY65541 UFU65541 UPQ65541 UZM65541 VJI65541 VTE65541 WDA65541 WMW65541 WWS65541 AK131077 KG131077 UC131077 ADY131077 ANU131077 AXQ131077 BHM131077 BRI131077 CBE131077 CLA131077 CUW131077 DES131077 DOO131077 DYK131077 EIG131077 ESC131077 FBY131077 FLU131077 FVQ131077 GFM131077 GPI131077 GZE131077 HJA131077 HSW131077 ICS131077 IMO131077 IWK131077 JGG131077 JQC131077 JZY131077 KJU131077 KTQ131077 LDM131077 LNI131077 LXE131077 MHA131077 MQW131077 NAS131077 NKO131077 NUK131077 OEG131077 OOC131077 OXY131077 PHU131077 PRQ131077 QBM131077 QLI131077 QVE131077 RFA131077 ROW131077 RYS131077 SIO131077 SSK131077 TCG131077 TMC131077 TVY131077 UFU131077 UPQ131077 UZM131077 VJI131077 VTE131077 WDA131077 WMW131077 WWS131077 AK196613 KG196613 UC196613 ADY196613 ANU196613 AXQ196613 BHM196613 BRI196613 CBE196613 CLA196613 CUW196613 DES196613 DOO196613 DYK196613 EIG196613 ESC196613 FBY196613 FLU196613 FVQ196613 GFM196613 GPI196613 GZE196613 HJA196613 HSW196613 ICS196613 IMO196613 IWK196613 JGG196613 JQC196613 JZY196613 KJU196613 KTQ196613 LDM196613 LNI196613 LXE196613 MHA196613 MQW196613 NAS196613 NKO196613 NUK196613 OEG196613 OOC196613 OXY196613 PHU196613 PRQ196613 QBM196613 QLI196613 QVE196613 RFA196613 ROW196613 RYS196613 SIO196613 SSK196613 TCG196613 TMC196613 TVY196613 UFU196613 UPQ196613 UZM196613 VJI196613 VTE196613 WDA196613 WMW196613 WWS196613 AK262149 KG262149 UC262149 ADY262149 ANU262149 AXQ262149 BHM262149 BRI262149 CBE262149 CLA262149 CUW262149 DES262149 DOO262149 DYK262149 EIG262149 ESC262149 FBY262149 FLU262149 FVQ262149 GFM262149 GPI262149 GZE262149 HJA262149 HSW262149 ICS262149 IMO262149 IWK262149 JGG262149 JQC262149 JZY262149 KJU262149 KTQ262149 LDM262149 LNI262149 LXE262149 MHA262149 MQW262149 NAS262149 NKO262149 NUK262149 OEG262149 OOC262149 OXY262149 PHU262149 PRQ262149 QBM262149 QLI262149 QVE262149 RFA262149 ROW262149 RYS262149 SIO262149 SSK262149 TCG262149 TMC262149 TVY262149 UFU262149 UPQ262149 UZM262149 VJI262149 VTE262149 WDA262149 WMW262149 WWS262149 AK327685 KG327685 UC327685 ADY327685 ANU327685 AXQ327685 BHM327685 BRI327685 CBE327685 CLA327685 CUW327685 DES327685 DOO327685 DYK327685 EIG327685 ESC327685 FBY327685 FLU327685 FVQ327685 GFM327685 GPI327685 GZE327685 HJA327685 HSW327685 ICS327685 IMO327685 IWK327685 JGG327685 JQC327685 JZY327685 KJU327685 KTQ327685 LDM327685 LNI327685 LXE327685 MHA327685 MQW327685 NAS327685 NKO327685 NUK327685 OEG327685 OOC327685 OXY327685 PHU327685 PRQ327685 QBM327685 QLI327685 QVE327685 RFA327685 ROW327685 RYS327685 SIO327685 SSK327685 TCG327685 TMC327685 TVY327685 UFU327685 UPQ327685 UZM327685 VJI327685 VTE327685 WDA327685 WMW327685 WWS327685 AK393221 KG393221 UC393221 ADY393221 ANU393221 AXQ393221 BHM393221 BRI393221 CBE393221 CLA393221 CUW393221 DES393221 DOO393221 DYK393221 EIG393221 ESC393221 FBY393221 FLU393221 FVQ393221 GFM393221 GPI393221 GZE393221 HJA393221 HSW393221 ICS393221 IMO393221 IWK393221 JGG393221 JQC393221 JZY393221 KJU393221 KTQ393221 LDM393221 LNI393221 LXE393221 MHA393221 MQW393221 NAS393221 NKO393221 NUK393221 OEG393221 OOC393221 OXY393221 PHU393221 PRQ393221 QBM393221 QLI393221 QVE393221 RFA393221 ROW393221 RYS393221 SIO393221 SSK393221 TCG393221 TMC393221 TVY393221 UFU393221 UPQ393221 UZM393221 VJI393221 VTE393221 WDA393221 WMW393221 WWS393221 AK458757 KG458757 UC458757 ADY458757 ANU458757 AXQ458757 BHM458757 BRI458757 CBE458757 CLA458757 CUW458757 DES458757 DOO458757 DYK458757 EIG458757 ESC458757 FBY458757 FLU458757 FVQ458757 GFM458757 GPI458757 GZE458757 HJA458757 HSW458757 ICS458757 IMO458757 IWK458757 JGG458757 JQC458757 JZY458757 KJU458757 KTQ458757 LDM458757 LNI458757 LXE458757 MHA458757 MQW458757 NAS458757 NKO458757 NUK458757 OEG458757 OOC458757 OXY458757 PHU458757 PRQ458757 QBM458757 QLI458757 QVE458757 RFA458757 ROW458757 RYS458757 SIO458757 SSK458757 TCG458757 TMC458757 TVY458757 UFU458757 UPQ458757 UZM458757 VJI458757 VTE458757 WDA458757 WMW458757 WWS458757 AK524293 KG524293 UC524293 ADY524293 ANU524293 AXQ524293 BHM524293 BRI524293 CBE524293 CLA524293 CUW524293 DES524293 DOO524293 DYK524293 EIG524293 ESC524293 FBY524293 FLU524293 FVQ524293 GFM524293 GPI524293 GZE524293 HJA524293 HSW524293 ICS524293 IMO524293 IWK524293 JGG524293 JQC524293 JZY524293 KJU524293 KTQ524293 LDM524293 LNI524293 LXE524293 MHA524293 MQW524293 NAS524293 NKO524293 NUK524293 OEG524293 OOC524293 OXY524293 PHU524293 PRQ524293 QBM524293 QLI524293 QVE524293 RFA524293 ROW524293 RYS524293 SIO524293 SSK524293 TCG524293 TMC524293 TVY524293 UFU524293 UPQ524293 UZM524293 VJI524293 VTE524293 WDA524293 WMW524293 WWS524293 AK589829 KG589829 UC589829 ADY589829 ANU589829 AXQ589829 BHM589829 BRI589829 CBE589829 CLA589829 CUW589829 DES589829 DOO589829 DYK589829 EIG589829 ESC589829 FBY589829 FLU589829 FVQ589829 GFM589829 GPI589829 GZE589829 HJA589829 HSW589829 ICS589829 IMO589829 IWK589829 JGG589829 JQC589829 JZY589829 KJU589829 KTQ589829 LDM589829 LNI589829 LXE589829 MHA589829 MQW589829 NAS589829 NKO589829 NUK589829 OEG589829 OOC589829 OXY589829 PHU589829 PRQ589829 QBM589829 QLI589829 QVE589829 RFA589829 ROW589829 RYS589829 SIO589829 SSK589829 TCG589829 TMC589829 TVY589829 UFU589829 UPQ589829 UZM589829 VJI589829 VTE589829 WDA589829 WMW589829 WWS589829 AK655365 KG655365 UC655365 ADY655365 ANU655365 AXQ655365 BHM655365 BRI655365 CBE655365 CLA655365 CUW655365 DES655365 DOO655365 DYK655365 EIG655365 ESC655365 FBY655365 FLU655365 FVQ655365 GFM655365 GPI655365 GZE655365 HJA655365 HSW655365 ICS655365 IMO655365 IWK655365 JGG655365 JQC655365 JZY655365 KJU655365 KTQ655365 LDM655365 LNI655365 LXE655365 MHA655365 MQW655365 NAS655365 NKO655365 NUK655365 OEG655365 OOC655365 OXY655365 PHU655365 PRQ655365 QBM655365 QLI655365 QVE655365 RFA655365 ROW655365 RYS655365 SIO655365 SSK655365 TCG655365 TMC655365 TVY655365 UFU655365 UPQ655365 UZM655365 VJI655365 VTE655365 WDA655365 WMW655365 WWS655365 AK720901 KG720901 UC720901 ADY720901 ANU720901 AXQ720901 BHM720901 BRI720901 CBE720901 CLA720901 CUW720901 DES720901 DOO720901 DYK720901 EIG720901 ESC720901 FBY720901 FLU720901 FVQ720901 GFM720901 GPI720901 GZE720901 HJA720901 HSW720901 ICS720901 IMO720901 IWK720901 JGG720901 JQC720901 JZY720901 KJU720901 KTQ720901 LDM720901 LNI720901 LXE720901 MHA720901 MQW720901 NAS720901 NKO720901 NUK720901 OEG720901 OOC720901 OXY720901 PHU720901 PRQ720901 QBM720901 QLI720901 QVE720901 RFA720901 ROW720901 RYS720901 SIO720901 SSK720901 TCG720901 TMC720901 TVY720901 UFU720901 UPQ720901 UZM720901 VJI720901 VTE720901 WDA720901 WMW720901 WWS720901 AK786437 KG786437 UC786437 ADY786437 ANU786437 AXQ786437 BHM786437 BRI786437 CBE786437 CLA786437 CUW786437 DES786437 DOO786437 DYK786437 EIG786437 ESC786437 FBY786437 FLU786437 FVQ786437 GFM786437 GPI786437 GZE786437 HJA786437 HSW786437 ICS786437 IMO786437 IWK786437 JGG786437 JQC786437 JZY786437 KJU786437 KTQ786437 LDM786437 LNI786437 LXE786437 MHA786437 MQW786437 NAS786437 NKO786437 NUK786437 OEG786437 OOC786437 OXY786437 PHU786437 PRQ786437 QBM786437 QLI786437 QVE786437 RFA786437 ROW786437 RYS786437 SIO786437 SSK786437 TCG786437 TMC786437 TVY786437 UFU786437 UPQ786437 UZM786437 VJI786437 VTE786437 WDA786437 WMW786437 WWS786437 AK851973 KG851973 UC851973 ADY851973 ANU851973 AXQ851973 BHM851973 BRI851973 CBE851973 CLA851973 CUW851973 DES851973 DOO851973 DYK851973 EIG851973 ESC851973 FBY851973 FLU851973 FVQ851973 GFM851973 GPI851973 GZE851973 HJA851973 HSW851973 ICS851973 IMO851973 IWK851973 JGG851973 JQC851973 JZY851973 KJU851973 KTQ851973 LDM851973 LNI851973 LXE851973 MHA851973 MQW851973 NAS851973 NKO851973 NUK851973 OEG851973 OOC851973 OXY851973 PHU851973 PRQ851973 QBM851973 QLI851973 QVE851973 RFA851973 ROW851973 RYS851973 SIO851973 SSK851973 TCG851973 TMC851973 TVY851973 UFU851973 UPQ851973 UZM851973 VJI851973 VTE851973 WDA851973 WMW851973 WWS851973 AK917509 KG917509 UC917509 ADY917509 ANU917509 AXQ917509 BHM917509 BRI917509 CBE917509 CLA917509 CUW917509 DES917509 DOO917509 DYK917509 EIG917509 ESC917509 FBY917509 FLU917509 FVQ917509 GFM917509 GPI917509 GZE917509 HJA917509 HSW917509 ICS917509 IMO917509 IWK917509 JGG917509 JQC917509 JZY917509 KJU917509 KTQ917509 LDM917509 LNI917509 LXE917509 MHA917509 MQW917509 NAS917509 NKO917509 NUK917509 OEG917509 OOC917509 OXY917509 PHU917509 PRQ917509 QBM917509 QLI917509 QVE917509 RFA917509 ROW917509 RYS917509 SIO917509 SSK917509 TCG917509 TMC917509 TVY917509 UFU917509 UPQ917509 UZM917509 VJI917509 VTE917509 WDA917509 WMW917509 WWS917509 AK983045 KG983045 UC983045 ADY983045 ANU983045 AXQ983045 BHM983045 BRI983045 CBE983045 CLA983045 CUW983045 DES983045 DOO983045 DYK983045 EIG983045 ESC983045 FBY983045 FLU983045 FVQ983045 GFM983045 GPI983045 GZE983045 HJA983045 HSW983045 ICS983045 IMO983045 IWK983045 JGG983045 JQC983045 JZY983045 KJU983045 KTQ983045 LDM983045 LNI983045 LXE983045 MHA983045 MQW983045 NAS983045 NKO983045 NUK983045 OEG983045 OOC983045 OXY983045 PHU983045 PRQ983045 QBM983045 QLI983045 QVE983045 RFA983045 ROW983045 RYS983045 SIO983045 SSK983045 TCG983045 TMC983045 TVY983045 UFU983045 UPQ983045 UZM983045 VJI983045 VTE983045 WDA983045 WMW983045 WWS983045 AJ9:AK9 KF9:KG9 UB9:UC9 ADX9:ADY9 ANT9:ANU9 AXP9:AXQ9 BHL9:BHM9 BRH9:BRI9 CBD9:CBE9 CKZ9:CLA9 CUV9:CUW9 DER9:DES9 DON9:DOO9 DYJ9:DYK9 EIF9:EIG9 ESB9:ESC9 FBX9:FBY9 FLT9:FLU9 FVP9:FVQ9 GFL9:GFM9 GPH9:GPI9 GZD9:GZE9 HIZ9:HJA9 HSV9:HSW9 ICR9:ICS9 IMN9:IMO9 IWJ9:IWK9 JGF9:JGG9 JQB9:JQC9 JZX9:JZY9 KJT9:KJU9 KTP9:KTQ9 LDL9:LDM9 LNH9:LNI9 LXD9:LXE9 MGZ9:MHA9 MQV9:MQW9 NAR9:NAS9 NKN9:NKO9 NUJ9:NUK9 OEF9:OEG9 OOB9:OOC9 OXX9:OXY9 PHT9:PHU9 PRP9:PRQ9 QBL9:QBM9 QLH9:QLI9 QVD9:QVE9 REZ9:RFA9 ROV9:ROW9 RYR9:RYS9 SIN9:SIO9 SSJ9:SSK9 TCF9:TCG9 TMB9:TMC9 TVX9:TVY9 UFT9:UFU9 UPP9:UPQ9 UZL9:UZM9 VJH9:VJI9 VTD9:VTE9 WCZ9:WDA9 WMV9:WMW9 WWR9:WWS9 AJ65545:AK65545 KF65545:KG65545 UB65545:UC65545 ADX65545:ADY65545 ANT65545:ANU65545 AXP65545:AXQ65545 BHL65545:BHM65545 BRH65545:BRI65545 CBD65545:CBE65545 CKZ65545:CLA65545 CUV65545:CUW65545 DER65545:DES65545 DON65545:DOO65545 DYJ65545:DYK65545 EIF65545:EIG65545 ESB65545:ESC65545 FBX65545:FBY65545 FLT65545:FLU65545 FVP65545:FVQ65545 GFL65545:GFM65545 GPH65545:GPI65545 GZD65545:GZE65545 HIZ65545:HJA65545 HSV65545:HSW65545 ICR65545:ICS65545 IMN65545:IMO65545 IWJ65545:IWK65545 JGF65545:JGG65545 JQB65545:JQC65545 JZX65545:JZY65545 KJT65545:KJU65545 KTP65545:KTQ65545 LDL65545:LDM65545 LNH65545:LNI65545 LXD65545:LXE65545 MGZ65545:MHA65545 MQV65545:MQW65545 NAR65545:NAS65545 NKN65545:NKO65545 NUJ65545:NUK65545 OEF65545:OEG65545 OOB65545:OOC65545 OXX65545:OXY65545 PHT65545:PHU65545 PRP65545:PRQ65545 QBL65545:QBM65545 QLH65545:QLI65545 QVD65545:QVE65545 REZ65545:RFA65545 ROV65545:ROW65545 RYR65545:RYS65545 SIN65545:SIO65545 SSJ65545:SSK65545 TCF65545:TCG65545 TMB65545:TMC65545 TVX65545:TVY65545 UFT65545:UFU65545 UPP65545:UPQ65545 UZL65545:UZM65545 VJH65545:VJI65545 VTD65545:VTE65545 WCZ65545:WDA65545 WMV65545:WMW65545 WWR65545:WWS65545 AJ131081:AK131081 KF131081:KG131081 UB131081:UC131081 ADX131081:ADY131081 ANT131081:ANU131081 AXP131081:AXQ131081 BHL131081:BHM131081 BRH131081:BRI131081 CBD131081:CBE131081 CKZ131081:CLA131081 CUV131081:CUW131081 DER131081:DES131081 DON131081:DOO131081 DYJ131081:DYK131081 EIF131081:EIG131081 ESB131081:ESC131081 FBX131081:FBY131081 FLT131081:FLU131081 FVP131081:FVQ131081 GFL131081:GFM131081 GPH131081:GPI131081 GZD131081:GZE131081 HIZ131081:HJA131081 HSV131081:HSW131081 ICR131081:ICS131081 IMN131081:IMO131081 IWJ131081:IWK131081 JGF131081:JGG131081 JQB131081:JQC131081 JZX131081:JZY131081 KJT131081:KJU131081 KTP131081:KTQ131081 LDL131081:LDM131081 LNH131081:LNI131081 LXD131081:LXE131081 MGZ131081:MHA131081 MQV131081:MQW131081 NAR131081:NAS131081 NKN131081:NKO131081 NUJ131081:NUK131081 OEF131081:OEG131081 OOB131081:OOC131081 OXX131081:OXY131081 PHT131081:PHU131081 PRP131081:PRQ131081 QBL131081:QBM131081 QLH131081:QLI131081 QVD131081:QVE131081 REZ131081:RFA131081 ROV131081:ROW131081 RYR131081:RYS131081 SIN131081:SIO131081 SSJ131081:SSK131081 TCF131081:TCG131081 TMB131081:TMC131081 TVX131081:TVY131081 UFT131081:UFU131081 UPP131081:UPQ131081 UZL131081:UZM131081 VJH131081:VJI131081 VTD131081:VTE131081 WCZ131081:WDA131081 WMV131081:WMW131081 WWR131081:WWS131081 AJ196617:AK196617 KF196617:KG196617 UB196617:UC196617 ADX196617:ADY196617 ANT196617:ANU196617 AXP196617:AXQ196617 BHL196617:BHM196617 BRH196617:BRI196617 CBD196617:CBE196617 CKZ196617:CLA196617 CUV196617:CUW196617 DER196617:DES196617 DON196617:DOO196617 DYJ196617:DYK196617 EIF196617:EIG196617 ESB196617:ESC196617 FBX196617:FBY196617 FLT196617:FLU196617 FVP196617:FVQ196617 GFL196617:GFM196617 GPH196617:GPI196617 GZD196617:GZE196617 HIZ196617:HJA196617 HSV196617:HSW196617 ICR196617:ICS196617 IMN196617:IMO196617 IWJ196617:IWK196617 JGF196617:JGG196617 JQB196617:JQC196617 JZX196617:JZY196617 KJT196617:KJU196617 KTP196617:KTQ196617 LDL196617:LDM196617 LNH196617:LNI196617 LXD196617:LXE196617 MGZ196617:MHA196617 MQV196617:MQW196617 NAR196617:NAS196617 NKN196617:NKO196617 NUJ196617:NUK196617 OEF196617:OEG196617 OOB196617:OOC196617 OXX196617:OXY196617 PHT196617:PHU196617 PRP196617:PRQ196617 QBL196617:QBM196617 QLH196617:QLI196617 QVD196617:QVE196617 REZ196617:RFA196617 ROV196617:ROW196617 RYR196617:RYS196617 SIN196617:SIO196617 SSJ196617:SSK196617 TCF196617:TCG196617 TMB196617:TMC196617 TVX196617:TVY196617 UFT196617:UFU196617 UPP196617:UPQ196617 UZL196617:UZM196617 VJH196617:VJI196617 VTD196617:VTE196617 WCZ196617:WDA196617 WMV196617:WMW196617 WWR196617:WWS196617 AJ262153:AK262153 KF262153:KG262153 UB262153:UC262153 ADX262153:ADY262153 ANT262153:ANU262153 AXP262153:AXQ262153 BHL262153:BHM262153 BRH262153:BRI262153 CBD262153:CBE262153 CKZ262153:CLA262153 CUV262153:CUW262153 DER262153:DES262153 DON262153:DOO262153 DYJ262153:DYK262153 EIF262153:EIG262153 ESB262153:ESC262153 FBX262153:FBY262153 FLT262153:FLU262153 FVP262153:FVQ262153 GFL262153:GFM262153 GPH262153:GPI262153 GZD262153:GZE262153 HIZ262153:HJA262153 HSV262153:HSW262153 ICR262153:ICS262153 IMN262153:IMO262153 IWJ262153:IWK262153 JGF262153:JGG262153 JQB262153:JQC262153 JZX262153:JZY262153 KJT262153:KJU262153 KTP262153:KTQ262153 LDL262153:LDM262153 LNH262153:LNI262153 LXD262153:LXE262153 MGZ262153:MHA262153 MQV262153:MQW262153 NAR262153:NAS262153 NKN262153:NKO262153 NUJ262153:NUK262153 OEF262153:OEG262153 OOB262153:OOC262153 OXX262153:OXY262153 PHT262153:PHU262153 PRP262153:PRQ262153 QBL262153:QBM262153 QLH262153:QLI262153 QVD262153:QVE262153 REZ262153:RFA262153 ROV262153:ROW262153 RYR262153:RYS262153 SIN262153:SIO262153 SSJ262153:SSK262153 TCF262153:TCG262153 TMB262153:TMC262153 TVX262153:TVY262153 UFT262153:UFU262153 UPP262153:UPQ262153 UZL262153:UZM262153 VJH262153:VJI262153 VTD262153:VTE262153 WCZ262153:WDA262153 WMV262153:WMW262153 WWR262153:WWS262153 AJ327689:AK327689 KF327689:KG327689 UB327689:UC327689 ADX327689:ADY327689 ANT327689:ANU327689 AXP327689:AXQ327689 BHL327689:BHM327689 BRH327689:BRI327689 CBD327689:CBE327689 CKZ327689:CLA327689 CUV327689:CUW327689 DER327689:DES327689 DON327689:DOO327689 DYJ327689:DYK327689 EIF327689:EIG327689 ESB327689:ESC327689 FBX327689:FBY327689 FLT327689:FLU327689 FVP327689:FVQ327689 GFL327689:GFM327689 GPH327689:GPI327689 GZD327689:GZE327689 HIZ327689:HJA327689 HSV327689:HSW327689 ICR327689:ICS327689 IMN327689:IMO327689 IWJ327689:IWK327689 JGF327689:JGG327689 JQB327689:JQC327689 JZX327689:JZY327689 KJT327689:KJU327689 KTP327689:KTQ327689 LDL327689:LDM327689 LNH327689:LNI327689 LXD327689:LXE327689 MGZ327689:MHA327689 MQV327689:MQW327689 NAR327689:NAS327689 NKN327689:NKO327689 NUJ327689:NUK327689 OEF327689:OEG327689 OOB327689:OOC327689 OXX327689:OXY327689 PHT327689:PHU327689 PRP327689:PRQ327689 QBL327689:QBM327689 QLH327689:QLI327689 QVD327689:QVE327689 REZ327689:RFA327689 ROV327689:ROW327689 RYR327689:RYS327689 SIN327689:SIO327689 SSJ327689:SSK327689 TCF327689:TCG327689 TMB327689:TMC327689 TVX327689:TVY327689 UFT327689:UFU327689 UPP327689:UPQ327689 UZL327689:UZM327689 VJH327689:VJI327689 VTD327689:VTE327689 WCZ327689:WDA327689 WMV327689:WMW327689 WWR327689:WWS327689 AJ393225:AK393225 KF393225:KG393225 UB393225:UC393225 ADX393225:ADY393225 ANT393225:ANU393225 AXP393225:AXQ393225 BHL393225:BHM393225 BRH393225:BRI393225 CBD393225:CBE393225 CKZ393225:CLA393225 CUV393225:CUW393225 DER393225:DES393225 DON393225:DOO393225 DYJ393225:DYK393225 EIF393225:EIG393225 ESB393225:ESC393225 FBX393225:FBY393225 FLT393225:FLU393225 FVP393225:FVQ393225 GFL393225:GFM393225 GPH393225:GPI393225 GZD393225:GZE393225 HIZ393225:HJA393225 HSV393225:HSW393225 ICR393225:ICS393225 IMN393225:IMO393225 IWJ393225:IWK393225 JGF393225:JGG393225 JQB393225:JQC393225 JZX393225:JZY393225 KJT393225:KJU393225 KTP393225:KTQ393225 LDL393225:LDM393225 LNH393225:LNI393225 LXD393225:LXE393225 MGZ393225:MHA393225 MQV393225:MQW393225 NAR393225:NAS393225 NKN393225:NKO393225 NUJ393225:NUK393225 OEF393225:OEG393225 OOB393225:OOC393225 OXX393225:OXY393225 PHT393225:PHU393225 PRP393225:PRQ393225 QBL393225:QBM393225 QLH393225:QLI393225 QVD393225:QVE393225 REZ393225:RFA393225 ROV393225:ROW393225 RYR393225:RYS393225 SIN393225:SIO393225 SSJ393225:SSK393225 TCF393225:TCG393225 TMB393225:TMC393225 TVX393225:TVY393225 UFT393225:UFU393225 UPP393225:UPQ393225 UZL393225:UZM393225 VJH393225:VJI393225 VTD393225:VTE393225 WCZ393225:WDA393225 WMV393225:WMW393225 WWR393225:WWS393225 AJ458761:AK458761 KF458761:KG458761 UB458761:UC458761 ADX458761:ADY458761 ANT458761:ANU458761 AXP458761:AXQ458761 BHL458761:BHM458761 BRH458761:BRI458761 CBD458761:CBE458761 CKZ458761:CLA458761 CUV458761:CUW458761 DER458761:DES458761 DON458761:DOO458761 DYJ458761:DYK458761 EIF458761:EIG458761 ESB458761:ESC458761 FBX458761:FBY458761 FLT458761:FLU458761 FVP458761:FVQ458761 GFL458761:GFM458761 GPH458761:GPI458761 GZD458761:GZE458761 HIZ458761:HJA458761 HSV458761:HSW458761 ICR458761:ICS458761 IMN458761:IMO458761 IWJ458761:IWK458761 JGF458761:JGG458761 JQB458761:JQC458761 JZX458761:JZY458761 KJT458761:KJU458761 KTP458761:KTQ458761 LDL458761:LDM458761 LNH458761:LNI458761 LXD458761:LXE458761 MGZ458761:MHA458761 MQV458761:MQW458761 NAR458761:NAS458761 NKN458761:NKO458761 NUJ458761:NUK458761 OEF458761:OEG458761 OOB458761:OOC458761 OXX458761:OXY458761 PHT458761:PHU458761 PRP458761:PRQ458761 QBL458761:QBM458761 QLH458761:QLI458761 QVD458761:QVE458761 REZ458761:RFA458761 ROV458761:ROW458761 RYR458761:RYS458761 SIN458761:SIO458761 SSJ458761:SSK458761 TCF458761:TCG458761 TMB458761:TMC458761 TVX458761:TVY458761 UFT458761:UFU458761 UPP458761:UPQ458761 UZL458761:UZM458761 VJH458761:VJI458761 VTD458761:VTE458761 WCZ458761:WDA458761 WMV458761:WMW458761 WWR458761:WWS458761 AJ524297:AK524297 KF524297:KG524297 UB524297:UC524297 ADX524297:ADY524297 ANT524297:ANU524297 AXP524297:AXQ524297 BHL524297:BHM524297 BRH524297:BRI524297 CBD524297:CBE524297 CKZ524297:CLA524297 CUV524297:CUW524297 DER524297:DES524297 DON524297:DOO524297 DYJ524297:DYK524297 EIF524297:EIG524297 ESB524297:ESC524297 FBX524297:FBY524297 FLT524297:FLU524297 FVP524297:FVQ524297 GFL524297:GFM524297 GPH524297:GPI524297 GZD524297:GZE524297 HIZ524297:HJA524297 HSV524297:HSW524297 ICR524297:ICS524297 IMN524297:IMO524297 IWJ524297:IWK524297 JGF524297:JGG524297 JQB524297:JQC524297 JZX524297:JZY524297 KJT524297:KJU524297 KTP524297:KTQ524297 LDL524297:LDM524297 LNH524297:LNI524297 LXD524297:LXE524297 MGZ524297:MHA524297 MQV524297:MQW524297 NAR524297:NAS524297 NKN524297:NKO524297 NUJ524297:NUK524297 OEF524297:OEG524297 OOB524297:OOC524297 OXX524297:OXY524297 PHT524297:PHU524297 PRP524297:PRQ524297 QBL524297:QBM524297 QLH524297:QLI524297 QVD524297:QVE524297 REZ524297:RFA524297 ROV524297:ROW524297 RYR524297:RYS524297 SIN524297:SIO524297 SSJ524297:SSK524297 TCF524297:TCG524297 TMB524297:TMC524297 TVX524297:TVY524297 UFT524297:UFU524297 UPP524297:UPQ524297 UZL524297:UZM524297 VJH524297:VJI524297 VTD524297:VTE524297 WCZ524297:WDA524297 WMV524297:WMW524297 WWR524297:WWS524297 AJ589833:AK589833 KF589833:KG589833 UB589833:UC589833 ADX589833:ADY589833 ANT589833:ANU589833 AXP589833:AXQ589833 BHL589833:BHM589833 BRH589833:BRI589833 CBD589833:CBE589833 CKZ589833:CLA589833 CUV589833:CUW589833 DER589833:DES589833 DON589833:DOO589833 DYJ589833:DYK589833 EIF589833:EIG589833 ESB589833:ESC589833 FBX589833:FBY589833 FLT589833:FLU589833 FVP589833:FVQ589833 GFL589833:GFM589833 GPH589833:GPI589833 GZD589833:GZE589833 HIZ589833:HJA589833 HSV589833:HSW589833 ICR589833:ICS589833 IMN589833:IMO589833 IWJ589833:IWK589833 JGF589833:JGG589833 JQB589833:JQC589833 JZX589833:JZY589833 KJT589833:KJU589833 KTP589833:KTQ589833 LDL589833:LDM589833 LNH589833:LNI589833 LXD589833:LXE589833 MGZ589833:MHA589833 MQV589833:MQW589833 NAR589833:NAS589833 NKN589833:NKO589833 NUJ589833:NUK589833 OEF589833:OEG589833 OOB589833:OOC589833 OXX589833:OXY589833 PHT589833:PHU589833 PRP589833:PRQ589833 QBL589833:QBM589833 QLH589833:QLI589833 QVD589833:QVE589833 REZ589833:RFA589833 ROV589833:ROW589833 RYR589833:RYS589833 SIN589833:SIO589833 SSJ589833:SSK589833 TCF589833:TCG589833 TMB589833:TMC589833 TVX589833:TVY589833 UFT589833:UFU589833 UPP589833:UPQ589833 UZL589833:UZM589833 VJH589833:VJI589833 VTD589833:VTE589833 WCZ589833:WDA589833 WMV589833:WMW589833 WWR589833:WWS589833 AJ655369:AK655369 KF655369:KG655369 UB655369:UC655369 ADX655369:ADY655369 ANT655369:ANU655369 AXP655369:AXQ655369 BHL655369:BHM655369 BRH655369:BRI655369 CBD655369:CBE655369 CKZ655369:CLA655369 CUV655369:CUW655369 DER655369:DES655369 DON655369:DOO655369 DYJ655369:DYK655369 EIF655369:EIG655369 ESB655369:ESC655369 FBX655369:FBY655369 FLT655369:FLU655369 FVP655369:FVQ655369 GFL655369:GFM655369 GPH655369:GPI655369 GZD655369:GZE655369 HIZ655369:HJA655369 HSV655369:HSW655369 ICR655369:ICS655369 IMN655369:IMO655369 IWJ655369:IWK655369 JGF655369:JGG655369 JQB655369:JQC655369 JZX655369:JZY655369 KJT655369:KJU655369 KTP655369:KTQ655369 LDL655369:LDM655369 LNH655369:LNI655369 LXD655369:LXE655369 MGZ655369:MHA655369 MQV655369:MQW655369 NAR655369:NAS655369 NKN655369:NKO655369 NUJ655369:NUK655369 OEF655369:OEG655369 OOB655369:OOC655369 OXX655369:OXY655369 PHT655369:PHU655369 PRP655369:PRQ655369 QBL655369:QBM655369 QLH655369:QLI655369 QVD655369:QVE655369 REZ655369:RFA655369 ROV655369:ROW655369 RYR655369:RYS655369 SIN655369:SIO655369 SSJ655369:SSK655369 TCF655369:TCG655369 TMB655369:TMC655369 TVX655369:TVY655369 UFT655369:UFU655369 UPP655369:UPQ655369 UZL655369:UZM655369 VJH655369:VJI655369 VTD655369:VTE655369 WCZ655369:WDA655369 WMV655369:WMW655369 WWR655369:WWS655369 AJ720905:AK720905 KF720905:KG720905 UB720905:UC720905 ADX720905:ADY720905 ANT720905:ANU720905 AXP720905:AXQ720905 BHL720905:BHM720905 BRH720905:BRI720905 CBD720905:CBE720905 CKZ720905:CLA720905 CUV720905:CUW720905 DER720905:DES720905 DON720905:DOO720905 DYJ720905:DYK720905 EIF720905:EIG720905 ESB720905:ESC720905 FBX720905:FBY720905 FLT720905:FLU720905 FVP720905:FVQ720905 GFL720905:GFM720905 GPH720905:GPI720905 GZD720905:GZE720905 HIZ720905:HJA720905 HSV720905:HSW720905 ICR720905:ICS720905 IMN720905:IMO720905 IWJ720905:IWK720905 JGF720905:JGG720905 JQB720905:JQC720905 JZX720905:JZY720905 KJT720905:KJU720905 KTP720905:KTQ720905 LDL720905:LDM720905 LNH720905:LNI720905 LXD720905:LXE720905 MGZ720905:MHA720905 MQV720905:MQW720905 NAR720905:NAS720905 NKN720905:NKO720905 NUJ720905:NUK720905 OEF720905:OEG720905 OOB720905:OOC720905 OXX720905:OXY720905 PHT720905:PHU720905 PRP720905:PRQ720905 QBL720905:QBM720905 QLH720905:QLI720905 QVD720905:QVE720905 REZ720905:RFA720905 ROV720905:ROW720905 RYR720905:RYS720905 SIN720905:SIO720905 SSJ720905:SSK720905 TCF720905:TCG720905 TMB720905:TMC720905 TVX720905:TVY720905 UFT720905:UFU720905 UPP720905:UPQ720905 UZL720905:UZM720905 VJH720905:VJI720905 VTD720905:VTE720905 WCZ720905:WDA720905 WMV720905:WMW720905 WWR720905:WWS720905 AJ786441:AK786441 KF786441:KG786441 UB786441:UC786441 ADX786441:ADY786441 ANT786441:ANU786441 AXP786441:AXQ786441 BHL786441:BHM786441 BRH786441:BRI786441 CBD786441:CBE786441 CKZ786441:CLA786441 CUV786441:CUW786441 DER786441:DES786441 DON786441:DOO786441 DYJ786441:DYK786441 EIF786441:EIG786441 ESB786441:ESC786441 FBX786441:FBY786441 FLT786441:FLU786441 FVP786441:FVQ786441 GFL786441:GFM786441 GPH786441:GPI786441 GZD786441:GZE786441 HIZ786441:HJA786441 HSV786441:HSW786441 ICR786441:ICS786441 IMN786441:IMO786441 IWJ786441:IWK786441 JGF786441:JGG786441 JQB786441:JQC786441 JZX786441:JZY786441 KJT786441:KJU786441 KTP786441:KTQ786441 LDL786441:LDM786441 LNH786441:LNI786441 LXD786441:LXE786441 MGZ786441:MHA786441 MQV786441:MQW786441 NAR786441:NAS786441 NKN786441:NKO786441 NUJ786441:NUK786441 OEF786441:OEG786441 OOB786441:OOC786441 OXX786441:OXY786441 PHT786441:PHU786441 PRP786441:PRQ786441 QBL786441:QBM786441 QLH786441:QLI786441 QVD786441:QVE786441 REZ786441:RFA786441 ROV786441:ROW786441 RYR786441:RYS786441 SIN786441:SIO786441 SSJ786441:SSK786441 TCF786441:TCG786441 TMB786441:TMC786441 TVX786441:TVY786441 UFT786441:UFU786441 UPP786441:UPQ786441 UZL786441:UZM786441 VJH786441:VJI786441 VTD786441:VTE786441 WCZ786441:WDA786441 WMV786441:WMW786441 WWR786441:WWS786441 AJ851977:AK851977 KF851977:KG851977 UB851977:UC851977 ADX851977:ADY851977 ANT851977:ANU851977 AXP851977:AXQ851977 BHL851977:BHM851977 BRH851977:BRI851977 CBD851977:CBE851977 CKZ851977:CLA851977 CUV851977:CUW851977 DER851977:DES851977 DON851977:DOO851977 DYJ851977:DYK851977 EIF851977:EIG851977 ESB851977:ESC851977 FBX851977:FBY851977 FLT851977:FLU851977 FVP851977:FVQ851977 GFL851977:GFM851977 GPH851977:GPI851977 GZD851977:GZE851977 HIZ851977:HJA851977 HSV851977:HSW851977 ICR851977:ICS851977 IMN851977:IMO851977 IWJ851977:IWK851977 JGF851977:JGG851977 JQB851977:JQC851977 JZX851977:JZY851977 KJT851977:KJU851977 KTP851977:KTQ851977 LDL851977:LDM851977 LNH851977:LNI851977 LXD851977:LXE851977 MGZ851977:MHA851977 MQV851977:MQW851977 NAR851977:NAS851977 NKN851977:NKO851977 NUJ851977:NUK851977 OEF851977:OEG851977 OOB851977:OOC851977 OXX851977:OXY851977 PHT851977:PHU851977 PRP851977:PRQ851977 QBL851977:QBM851977 QLH851977:QLI851977 QVD851977:QVE851977 REZ851977:RFA851977 ROV851977:ROW851977 RYR851977:RYS851977 SIN851977:SIO851977 SSJ851977:SSK851977 TCF851977:TCG851977 TMB851977:TMC851977 TVX851977:TVY851977 UFT851977:UFU851977 UPP851977:UPQ851977 UZL851977:UZM851977 VJH851977:VJI851977 VTD851977:VTE851977 WCZ851977:WDA851977 WMV851977:WMW851977 WWR851977:WWS851977 AJ917513:AK917513 KF917513:KG917513 UB917513:UC917513 ADX917513:ADY917513 ANT917513:ANU917513 AXP917513:AXQ917513 BHL917513:BHM917513 BRH917513:BRI917513 CBD917513:CBE917513 CKZ917513:CLA917513 CUV917513:CUW917513 DER917513:DES917513 DON917513:DOO917513 DYJ917513:DYK917513 EIF917513:EIG917513 ESB917513:ESC917513 FBX917513:FBY917513 FLT917513:FLU917513 FVP917513:FVQ917513 GFL917513:GFM917513 GPH917513:GPI917513 GZD917513:GZE917513 HIZ917513:HJA917513 HSV917513:HSW917513 ICR917513:ICS917513 IMN917513:IMO917513 IWJ917513:IWK917513 JGF917513:JGG917513 JQB917513:JQC917513 JZX917513:JZY917513 KJT917513:KJU917513 KTP917513:KTQ917513 LDL917513:LDM917513 LNH917513:LNI917513 LXD917513:LXE917513 MGZ917513:MHA917513 MQV917513:MQW917513 NAR917513:NAS917513 NKN917513:NKO917513 NUJ917513:NUK917513 OEF917513:OEG917513 OOB917513:OOC917513 OXX917513:OXY917513 PHT917513:PHU917513 PRP917513:PRQ917513 QBL917513:QBM917513 QLH917513:QLI917513 QVD917513:QVE917513 REZ917513:RFA917513 ROV917513:ROW917513 RYR917513:RYS917513 SIN917513:SIO917513 SSJ917513:SSK917513 TCF917513:TCG917513 TMB917513:TMC917513 TVX917513:TVY917513 UFT917513:UFU917513 UPP917513:UPQ917513 UZL917513:UZM917513 VJH917513:VJI917513 VTD917513:VTE917513 WCZ917513:WDA917513 WMV917513:WMW917513 WWR917513:WWS917513 AJ983049:AK983049 KF983049:KG983049 UB983049:UC983049 ADX983049:ADY983049 ANT983049:ANU983049 AXP983049:AXQ983049 BHL983049:BHM983049 BRH983049:BRI983049 CBD983049:CBE983049 CKZ983049:CLA983049 CUV983049:CUW983049 DER983049:DES983049 DON983049:DOO983049 DYJ983049:DYK983049 EIF983049:EIG983049 ESB983049:ESC983049 FBX983049:FBY983049 FLT983049:FLU983049 FVP983049:FVQ983049 GFL983049:GFM983049 GPH983049:GPI983049 GZD983049:GZE983049 HIZ983049:HJA983049 HSV983049:HSW983049 ICR983049:ICS983049 IMN983049:IMO983049 IWJ983049:IWK983049 JGF983049:JGG983049 JQB983049:JQC983049 JZX983049:JZY983049 KJT983049:KJU983049 KTP983049:KTQ983049 LDL983049:LDM983049 LNH983049:LNI983049 LXD983049:LXE983049 MGZ983049:MHA983049 MQV983049:MQW983049 NAR983049:NAS983049 NKN983049:NKO983049 NUJ983049:NUK983049 OEF983049:OEG983049 OOB983049:OOC983049 OXX983049:OXY983049 PHT983049:PHU983049 PRP983049:PRQ983049 QBL983049:QBM983049 QLH983049:QLI983049 QVD983049:QVE983049 REZ983049:RFA983049 ROV983049:ROW983049 RYR983049:RYS983049 SIN983049:SIO983049 SSJ983049:SSK983049 TCF983049:TCG983049 TMB983049:TMC983049 TVX983049:TVY983049 UFT983049:UFU983049 UPP983049:UPQ983049 UZL983049:UZM983049 VJH983049:VJI983049 VTD983049:VTE983049 WCZ983049:WDA983049 WMV983049:WMW983049 WWR983049:WWS983049 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AJ27:AJ83 KF27:KF83 UB27:UB83 ADX27:ADX83 ANT27:ANT83 AXP27:AXP83 BHL27:BHL83 BRH27:BRH83 CBD27:CBD83 CKZ27:CKZ83 CUV27:CUV83 DER27:DER83 DON27:DON83 DYJ27:DYJ83 EIF27:EIF83 ESB27:ESB83 FBX27:FBX83 FLT27:FLT83 FVP27:FVP83 GFL27:GFL83 GPH27:GPH83 GZD27:GZD83 HIZ27:HIZ83 HSV27:HSV83 ICR27:ICR83 IMN27:IMN83 IWJ27:IWJ83 JGF27:JGF83 JQB27:JQB83 JZX27:JZX83 KJT27:KJT83 KTP27:KTP83 LDL27:LDL83 LNH27:LNH83 LXD27:LXD83 MGZ27:MGZ83 MQV27:MQV83 NAR27:NAR83 NKN27:NKN83 NUJ27:NUJ83 OEF27:OEF83 OOB27:OOB83 OXX27:OXX83 PHT27:PHT83 PRP27:PRP83 QBL27:QBL83 QLH27:QLH83 QVD27:QVD83 REZ27:REZ83 ROV27:ROV83 RYR27:RYR83 SIN27:SIN83 SSJ27:SSJ83 TCF27:TCF83 TMB27:TMB83 TVX27:TVX83 UFT27:UFT83 UPP27:UPP83 UZL27:UZL83 VJH27:VJH83 VTD27:VTD83 WCZ27:WCZ83 WMV27:WMV83 WWR27:WWR83 AJ65563:AJ65619 KF65563:KF65619 UB65563:UB65619 ADX65563:ADX65619 ANT65563:ANT65619 AXP65563:AXP65619 BHL65563:BHL65619 BRH65563:BRH65619 CBD65563:CBD65619 CKZ65563:CKZ65619 CUV65563:CUV65619 DER65563:DER65619 DON65563:DON65619 DYJ65563:DYJ65619 EIF65563:EIF65619 ESB65563:ESB65619 FBX65563:FBX65619 FLT65563:FLT65619 FVP65563:FVP65619 GFL65563:GFL65619 GPH65563:GPH65619 GZD65563:GZD65619 HIZ65563:HIZ65619 HSV65563:HSV65619 ICR65563:ICR65619 IMN65563:IMN65619 IWJ65563:IWJ65619 JGF65563:JGF65619 JQB65563:JQB65619 JZX65563:JZX65619 KJT65563:KJT65619 KTP65563:KTP65619 LDL65563:LDL65619 LNH65563:LNH65619 LXD65563:LXD65619 MGZ65563:MGZ65619 MQV65563:MQV65619 NAR65563:NAR65619 NKN65563:NKN65619 NUJ65563:NUJ65619 OEF65563:OEF65619 OOB65563:OOB65619 OXX65563:OXX65619 PHT65563:PHT65619 PRP65563:PRP65619 QBL65563:QBL65619 QLH65563:QLH65619 QVD65563:QVD65619 REZ65563:REZ65619 ROV65563:ROV65619 RYR65563:RYR65619 SIN65563:SIN65619 SSJ65563:SSJ65619 TCF65563:TCF65619 TMB65563:TMB65619 TVX65563:TVX65619 UFT65563:UFT65619 UPP65563:UPP65619 UZL65563:UZL65619 VJH65563:VJH65619 VTD65563:VTD65619 WCZ65563:WCZ65619 WMV65563:WMV65619 WWR65563:WWR65619 AJ131099:AJ131155 KF131099:KF131155 UB131099:UB131155 ADX131099:ADX131155 ANT131099:ANT131155 AXP131099:AXP131155 BHL131099:BHL131155 BRH131099:BRH131155 CBD131099:CBD131155 CKZ131099:CKZ131155 CUV131099:CUV131155 DER131099:DER131155 DON131099:DON131155 DYJ131099:DYJ131155 EIF131099:EIF131155 ESB131099:ESB131155 FBX131099:FBX131155 FLT131099:FLT131155 FVP131099:FVP131155 GFL131099:GFL131155 GPH131099:GPH131155 GZD131099:GZD131155 HIZ131099:HIZ131155 HSV131099:HSV131155 ICR131099:ICR131155 IMN131099:IMN131155 IWJ131099:IWJ131155 JGF131099:JGF131155 JQB131099:JQB131155 JZX131099:JZX131155 KJT131099:KJT131155 KTP131099:KTP131155 LDL131099:LDL131155 LNH131099:LNH131155 LXD131099:LXD131155 MGZ131099:MGZ131155 MQV131099:MQV131155 NAR131099:NAR131155 NKN131099:NKN131155 NUJ131099:NUJ131155 OEF131099:OEF131155 OOB131099:OOB131155 OXX131099:OXX131155 PHT131099:PHT131155 PRP131099:PRP131155 QBL131099:QBL131155 QLH131099:QLH131155 QVD131099:QVD131155 REZ131099:REZ131155 ROV131099:ROV131155 RYR131099:RYR131155 SIN131099:SIN131155 SSJ131099:SSJ131155 TCF131099:TCF131155 TMB131099:TMB131155 TVX131099:TVX131155 UFT131099:UFT131155 UPP131099:UPP131155 UZL131099:UZL131155 VJH131099:VJH131155 VTD131099:VTD131155 WCZ131099:WCZ131155 WMV131099:WMV131155 WWR131099:WWR131155 AJ196635:AJ196691 KF196635:KF196691 UB196635:UB196691 ADX196635:ADX196691 ANT196635:ANT196691 AXP196635:AXP196691 BHL196635:BHL196691 BRH196635:BRH196691 CBD196635:CBD196691 CKZ196635:CKZ196691 CUV196635:CUV196691 DER196635:DER196691 DON196635:DON196691 DYJ196635:DYJ196691 EIF196635:EIF196691 ESB196635:ESB196691 FBX196635:FBX196691 FLT196635:FLT196691 FVP196635:FVP196691 GFL196635:GFL196691 GPH196635:GPH196691 GZD196635:GZD196691 HIZ196635:HIZ196691 HSV196635:HSV196691 ICR196635:ICR196691 IMN196635:IMN196691 IWJ196635:IWJ196691 JGF196635:JGF196691 JQB196635:JQB196691 JZX196635:JZX196691 KJT196635:KJT196691 KTP196635:KTP196691 LDL196635:LDL196691 LNH196635:LNH196691 LXD196635:LXD196691 MGZ196635:MGZ196691 MQV196635:MQV196691 NAR196635:NAR196691 NKN196635:NKN196691 NUJ196635:NUJ196691 OEF196635:OEF196691 OOB196635:OOB196691 OXX196635:OXX196691 PHT196635:PHT196691 PRP196635:PRP196691 QBL196635:QBL196691 QLH196635:QLH196691 QVD196635:QVD196691 REZ196635:REZ196691 ROV196635:ROV196691 RYR196635:RYR196691 SIN196635:SIN196691 SSJ196635:SSJ196691 TCF196635:TCF196691 TMB196635:TMB196691 TVX196635:TVX196691 UFT196635:UFT196691 UPP196635:UPP196691 UZL196635:UZL196691 VJH196635:VJH196691 VTD196635:VTD196691 WCZ196635:WCZ196691 WMV196635:WMV196691 WWR196635:WWR196691 AJ262171:AJ262227 KF262171:KF262227 UB262171:UB262227 ADX262171:ADX262227 ANT262171:ANT262227 AXP262171:AXP262227 BHL262171:BHL262227 BRH262171:BRH262227 CBD262171:CBD262227 CKZ262171:CKZ262227 CUV262171:CUV262227 DER262171:DER262227 DON262171:DON262227 DYJ262171:DYJ262227 EIF262171:EIF262227 ESB262171:ESB262227 FBX262171:FBX262227 FLT262171:FLT262227 FVP262171:FVP262227 GFL262171:GFL262227 GPH262171:GPH262227 GZD262171:GZD262227 HIZ262171:HIZ262227 HSV262171:HSV262227 ICR262171:ICR262227 IMN262171:IMN262227 IWJ262171:IWJ262227 JGF262171:JGF262227 JQB262171:JQB262227 JZX262171:JZX262227 KJT262171:KJT262227 KTP262171:KTP262227 LDL262171:LDL262227 LNH262171:LNH262227 LXD262171:LXD262227 MGZ262171:MGZ262227 MQV262171:MQV262227 NAR262171:NAR262227 NKN262171:NKN262227 NUJ262171:NUJ262227 OEF262171:OEF262227 OOB262171:OOB262227 OXX262171:OXX262227 PHT262171:PHT262227 PRP262171:PRP262227 QBL262171:QBL262227 QLH262171:QLH262227 QVD262171:QVD262227 REZ262171:REZ262227 ROV262171:ROV262227 RYR262171:RYR262227 SIN262171:SIN262227 SSJ262171:SSJ262227 TCF262171:TCF262227 TMB262171:TMB262227 TVX262171:TVX262227 UFT262171:UFT262227 UPP262171:UPP262227 UZL262171:UZL262227 VJH262171:VJH262227 VTD262171:VTD262227 WCZ262171:WCZ262227 WMV262171:WMV262227 WWR262171:WWR262227 AJ327707:AJ327763 KF327707:KF327763 UB327707:UB327763 ADX327707:ADX327763 ANT327707:ANT327763 AXP327707:AXP327763 BHL327707:BHL327763 BRH327707:BRH327763 CBD327707:CBD327763 CKZ327707:CKZ327763 CUV327707:CUV327763 DER327707:DER327763 DON327707:DON327763 DYJ327707:DYJ327763 EIF327707:EIF327763 ESB327707:ESB327763 FBX327707:FBX327763 FLT327707:FLT327763 FVP327707:FVP327763 GFL327707:GFL327763 GPH327707:GPH327763 GZD327707:GZD327763 HIZ327707:HIZ327763 HSV327707:HSV327763 ICR327707:ICR327763 IMN327707:IMN327763 IWJ327707:IWJ327763 JGF327707:JGF327763 JQB327707:JQB327763 JZX327707:JZX327763 KJT327707:KJT327763 KTP327707:KTP327763 LDL327707:LDL327763 LNH327707:LNH327763 LXD327707:LXD327763 MGZ327707:MGZ327763 MQV327707:MQV327763 NAR327707:NAR327763 NKN327707:NKN327763 NUJ327707:NUJ327763 OEF327707:OEF327763 OOB327707:OOB327763 OXX327707:OXX327763 PHT327707:PHT327763 PRP327707:PRP327763 QBL327707:QBL327763 QLH327707:QLH327763 QVD327707:QVD327763 REZ327707:REZ327763 ROV327707:ROV327763 RYR327707:RYR327763 SIN327707:SIN327763 SSJ327707:SSJ327763 TCF327707:TCF327763 TMB327707:TMB327763 TVX327707:TVX327763 UFT327707:UFT327763 UPP327707:UPP327763 UZL327707:UZL327763 VJH327707:VJH327763 VTD327707:VTD327763 WCZ327707:WCZ327763 WMV327707:WMV327763 WWR327707:WWR327763 AJ393243:AJ393299 KF393243:KF393299 UB393243:UB393299 ADX393243:ADX393299 ANT393243:ANT393299 AXP393243:AXP393299 BHL393243:BHL393299 BRH393243:BRH393299 CBD393243:CBD393299 CKZ393243:CKZ393299 CUV393243:CUV393299 DER393243:DER393299 DON393243:DON393299 DYJ393243:DYJ393299 EIF393243:EIF393299 ESB393243:ESB393299 FBX393243:FBX393299 FLT393243:FLT393299 FVP393243:FVP393299 GFL393243:GFL393299 GPH393243:GPH393299 GZD393243:GZD393299 HIZ393243:HIZ393299 HSV393243:HSV393299 ICR393243:ICR393299 IMN393243:IMN393299 IWJ393243:IWJ393299 JGF393243:JGF393299 JQB393243:JQB393299 JZX393243:JZX393299 KJT393243:KJT393299 KTP393243:KTP393299 LDL393243:LDL393299 LNH393243:LNH393299 LXD393243:LXD393299 MGZ393243:MGZ393299 MQV393243:MQV393299 NAR393243:NAR393299 NKN393243:NKN393299 NUJ393243:NUJ393299 OEF393243:OEF393299 OOB393243:OOB393299 OXX393243:OXX393299 PHT393243:PHT393299 PRP393243:PRP393299 QBL393243:QBL393299 QLH393243:QLH393299 QVD393243:QVD393299 REZ393243:REZ393299 ROV393243:ROV393299 RYR393243:RYR393299 SIN393243:SIN393299 SSJ393243:SSJ393299 TCF393243:TCF393299 TMB393243:TMB393299 TVX393243:TVX393299 UFT393243:UFT393299 UPP393243:UPP393299 UZL393243:UZL393299 VJH393243:VJH393299 VTD393243:VTD393299 WCZ393243:WCZ393299 WMV393243:WMV393299 WWR393243:WWR393299 AJ458779:AJ458835 KF458779:KF458835 UB458779:UB458835 ADX458779:ADX458835 ANT458779:ANT458835 AXP458779:AXP458835 BHL458779:BHL458835 BRH458779:BRH458835 CBD458779:CBD458835 CKZ458779:CKZ458835 CUV458779:CUV458835 DER458779:DER458835 DON458779:DON458835 DYJ458779:DYJ458835 EIF458779:EIF458835 ESB458779:ESB458835 FBX458779:FBX458835 FLT458779:FLT458835 FVP458779:FVP458835 GFL458779:GFL458835 GPH458779:GPH458835 GZD458779:GZD458835 HIZ458779:HIZ458835 HSV458779:HSV458835 ICR458779:ICR458835 IMN458779:IMN458835 IWJ458779:IWJ458835 JGF458779:JGF458835 JQB458779:JQB458835 JZX458779:JZX458835 KJT458779:KJT458835 KTP458779:KTP458835 LDL458779:LDL458835 LNH458779:LNH458835 LXD458779:LXD458835 MGZ458779:MGZ458835 MQV458779:MQV458835 NAR458779:NAR458835 NKN458779:NKN458835 NUJ458779:NUJ458835 OEF458779:OEF458835 OOB458779:OOB458835 OXX458779:OXX458835 PHT458779:PHT458835 PRP458779:PRP458835 QBL458779:QBL458835 QLH458779:QLH458835 QVD458779:QVD458835 REZ458779:REZ458835 ROV458779:ROV458835 RYR458779:RYR458835 SIN458779:SIN458835 SSJ458779:SSJ458835 TCF458779:TCF458835 TMB458779:TMB458835 TVX458779:TVX458835 UFT458779:UFT458835 UPP458779:UPP458835 UZL458779:UZL458835 VJH458779:VJH458835 VTD458779:VTD458835 WCZ458779:WCZ458835 WMV458779:WMV458835 WWR458779:WWR458835 AJ524315:AJ524371 KF524315:KF524371 UB524315:UB524371 ADX524315:ADX524371 ANT524315:ANT524371 AXP524315:AXP524371 BHL524315:BHL524371 BRH524315:BRH524371 CBD524315:CBD524371 CKZ524315:CKZ524371 CUV524315:CUV524371 DER524315:DER524371 DON524315:DON524371 DYJ524315:DYJ524371 EIF524315:EIF524371 ESB524315:ESB524371 FBX524315:FBX524371 FLT524315:FLT524371 FVP524315:FVP524371 GFL524315:GFL524371 GPH524315:GPH524371 GZD524315:GZD524371 HIZ524315:HIZ524371 HSV524315:HSV524371 ICR524315:ICR524371 IMN524315:IMN524371 IWJ524315:IWJ524371 JGF524315:JGF524371 JQB524315:JQB524371 JZX524315:JZX524371 KJT524315:KJT524371 KTP524315:KTP524371 LDL524315:LDL524371 LNH524315:LNH524371 LXD524315:LXD524371 MGZ524315:MGZ524371 MQV524315:MQV524371 NAR524315:NAR524371 NKN524315:NKN524371 NUJ524315:NUJ524371 OEF524315:OEF524371 OOB524315:OOB524371 OXX524315:OXX524371 PHT524315:PHT524371 PRP524315:PRP524371 QBL524315:QBL524371 QLH524315:QLH524371 QVD524315:QVD524371 REZ524315:REZ524371 ROV524315:ROV524371 RYR524315:RYR524371 SIN524315:SIN524371 SSJ524315:SSJ524371 TCF524315:TCF524371 TMB524315:TMB524371 TVX524315:TVX524371 UFT524315:UFT524371 UPP524315:UPP524371 UZL524315:UZL524371 VJH524315:VJH524371 VTD524315:VTD524371 WCZ524315:WCZ524371 WMV524315:WMV524371 WWR524315:WWR524371 AJ589851:AJ589907 KF589851:KF589907 UB589851:UB589907 ADX589851:ADX589907 ANT589851:ANT589907 AXP589851:AXP589907 BHL589851:BHL589907 BRH589851:BRH589907 CBD589851:CBD589907 CKZ589851:CKZ589907 CUV589851:CUV589907 DER589851:DER589907 DON589851:DON589907 DYJ589851:DYJ589907 EIF589851:EIF589907 ESB589851:ESB589907 FBX589851:FBX589907 FLT589851:FLT589907 FVP589851:FVP589907 GFL589851:GFL589907 GPH589851:GPH589907 GZD589851:GZD589907 HIZ589851:HIZ589907 HSV589851:HSV589907 ICR589851:ICR589907 IMN589851:IMN589907 IWJ589851:IWJ589907 JGF589851:JGF589907 JQB589851:JQB589907 JZX589851:JZX589907 KJT589851:KJT589907 KTP589851:KTP589907 LDL589851:LDL589907 LNH589851:LNH589907 LXD589851:LXD589907 MGZ589851:MGZ589907 MQV589851:MQV589907 NAR589851:NAR589907 NKN589851:NKN589907 NUJ589851:NUJ589907 OEF589851:OEF589907 OOB589851:OOB589907 OXX589851:OXX589907 PHT589851:PHT589907 PRP589851:PRP589907 QBL589851:QBL589907 QLH589851:QLH589907 QVD589851:QVD589907 REZ589851:REZ589907 ROV589851:ROV589907 RYR589851:RYR589907 SIN589851:SIN589907 SSJ589851:SSJ589907 TCF589851:TCF589907 TMB589851:TMB589907 TVX589851:TVX589907 UFT589851:UFT589907 UPP589851:UPP589907 UZL589851:UZL589907 VJH589851:VJH589907 VTD589851:VTD589907 WCZ589851:WCZ589907 WMV589851:WMV589907 WWR589851:WWR589907 AJ655387:AJ655443 KF655387:KF655443 UB655387:UB655443 ADX655387:ADX655443 ANT655387:ANT655443 AXP655387:AXP655443 BHL655387:BHL655443 BRH655387:BRH655443 CBD655387:CBD655443 CKZ655387:CKZ655443 CUV655387:CUV655443 DER655387:DER655443 DON655387:DON655443 DYJ655387:DYJ655443 EIF655387:EIF655443 ESB655387:ESB655443 FBX655387:FBX655443 FLT655387:FLT655443 FVP655387:FVP655443 GFL655387:GFL655443 GPH655387:GPH655443 GZD655387:GZD655443 HIZ655387:HIZ655443 HSV655387:HSV655443 ICR655387:ICR655443 IMN655387:IMN655443 IWJ655387:IWJ655443 JGF655387:JGF655443 JQB655387:JQB655443 JZX655387:JZX655443 KJT655387:KJT655443 KTP655387:KTP655443 LDL655387:LDL655443 LNH655387:LNH655443 LXD655387:LXD655443 MGZ655387:MGZ655443 MQV655387:MQV655443 NAR655387:NAR655443 NKN655387:NKN655443 NUJ655387:NUJ655443 OEF655387:OEF655443 OOB655387:OOB655443 OXX655387:OXX655443 PHT655387:PHT655443 PRP655387:PRP655443 QBL655387:QBL655443 QLH655387:QLH655443 QVD655387:QVD655443 REZ655387:REZ655443 ROV655387:ROV655443 RYR655387:RYR655443 SIN655387:SIN655443 SSJ655387:SSJ655443 TCF655387:TCF655443 TMB655387:TMB655443 TVX655387:TVX655443 UFT655387:UFT655443 UPP655387:UPP655443 UZL655387:UZL655443 VJH655387:VJH655443 VTD655387:VTD655443 WCZ655387:WCZ655443 WMV655387:WMV655443 WWR655387:WWR655443 AJ720923:AJ720979 KF720923:KF720979 UB720923:UB720979 ADX720923:ADX720979 ANT720923:ANT720979 AXP720923:AXP720979 BHL720923:BHL720979 BRH720923:BRH720979 CBD720923:CBD720979 CKZ720923:CKZ720979 CUV720923:CUV720979 DER720923:DER720979 DON720923:DON720979 DYJ720923:DYJ720979 EIF720923:EIF720979 ESB720923:ESB720979 FBX720923:FBX720979 FLT720923:FLT720979 FVP720923:FVP720979 GFL720923:GFL720979 GPH720923:GPH720979 GZD720923:GZD720979 HIZ720923:HIZ720979 HSV720923:HSV720979 ICR720923:ICR720979 IMN720923:IMN720979 IWJ720923:IWJ720979 JGF720923:JGF720979 JQB720923:JQB720979 JZX720923:JZX720979 KJT720923:KJT720979 KTP720923:KTP720979 LDL720923:LDL720979 LNH720923:LNH720979 LXD720923:LXD720979 MGZ720923:MGZ720979 MQV720923:MQV720979 NAR720923:NAR720979 NKN720923:NKN720979 NUJ720923:NUJ720979 OEF720923:OEF720979 OOB720923:OOB720979 OXX720923:OXX720979 PHT720923:PHT720979 PRP720923:PRP720979 QBL720923:QBL720979 QLH720923:QLH720979 QVD720923:QVD720979 REZ720923:REZ720979 ROV720923:ROV720979 RYR720923:RYR720979 SIN720923:SIN720979 SSJ720923:SSJ720979 TCF720923:TCF720979 TMB720923:TMB720979 TVX720923:TVX720979 UFT720923:UFT720979 UPP720923:UPP720979 UZL720923:UZL720979 VJH720923:VJH720979 VTD720923:VTD720979 WCZ720923:WCZ720979 WMV720923:WMV720979 WWR720923:WWR720979 AJ786459:AJ786515 KF786459:KF786515 UB786459:UB786515 ADX786459:ADX786515 ANT786459:ANT786515 AXP786459:AXP786515 BHL786459:BHL786515 BRH786459:BRH786515 CBD786459:CBD786515 CKZ786459:CKZ786515 CUV786459:CUV786515 DER786459:DER786515 DON786459:DON786515 DYJ786459:DYJ786515 EIF786459:EIF786515 ESB786459:ESB786515 FBX786459:FBX786515 FLT786459:FLT786515 FVP786459:FVP786515 GFL786459:GFL786515 GPH786459:GPH786515 GZD786459:GZD786515 HIZ786459:HIZ786515 HSV786459:HSV786515 ICR786459:ICR786515 IMN786459:IMN786515 IWJ786459:IWJ786515 JGF786459:JGF786515 JQB786459:JQB786515 JZX786459:JZX786515 KJT786459:KJT786515 KTP786459:KTP786515 LDL786459:LDL786515 LNH786459:LNH786515 LXD786459:LXD786515 MGZ786459:MGZ786515 MQV786459:MQV786515 NAR786459:NAR786515 NKN786459:NKN786515 NUJ786459:NUJ786515 OEF786459:OEF786515 OOB786459:OOB786515 OXX786459:OXX786515 PHT786459:PHT786515 PRP786459:PRP786515 QBL786459:QBL786515 QLH786459:QLH786515 QVD786459:QVD786515 REZ786459:REZ786515 ROV786459:ROV786515 RYR786459:RYR786515 SIN786459:SIN786515 SSJ786459:SSJ786515 TCF786459:TCF786515 TMB786459:TMB786515 TVX786459:TVX786515 UFT786459:UFT786515 UPP786459:UPP786515 UZL786459:UZL786515 VJH786459:VJH786515 VTD786459:VTD786515 WCZ786459:WCZ786515 WMV786459:WMV786515 WWR786459:WWR786515 AJ851995:AJ852051 KF851995:KF852051 UB851995:UB852051 ADX851995:ADX852051 ANT851995:ANT852051 AXP851995:AXP852051 BHL851995:BHL852051 BRH851995:BRH852051 CBD851995:CBD852051 CKZ851995:CKZ852051 CUV851995:CUV852051 DER851995:DER852051 DON851995:DON852051 DYJ851995:DYJ852051 EIF851995:EIF852051 ESB851995:ESB852051 FBX851995:FBX852051 FLT851995:FLT852051 FVP851995:FVP852051 GFL851995:GFL852051 GPH851995:GPH852051 GZD851995:GZD852051 HIZ851995:HIZ852051 HSV851995:HSV852051 ICR851995:ICR852051 IMN851995:IMN852051 IWJ851995:IWJ852051 JGF851995:JGF852051 JQB851995:JQB852051 JZX851995:JZX852051 KJT851995:KJT852051 KTP851995:KTP852051 LDL851995:LDL852051 LNH851995:LNH852051 LXD851995:LXD852051 MGZ851995:MGZ852051 MQV851995:MQV852051 NAR851995:NAR852051 NKN851995:NKN852051 NUJ851995:NUJ852051 OEF851995:OEF852051 OOB851995:OOB852051 OXX851995:OXX852051 PHT851995:PHT852051 PRP851995:PRP852051 QBL851995:QBL852051 QLH851995:QLH852051 QVD851995:QVD852051 REZ851995:REZ852051 ROV851995:ROV852051 RYR851995:RYR852051 SIN851995:SIN852051 SSJ851995:SSJ852051 TCF851995:TCF852051 TMB851995:TMB852051 TVX851995:TVX852051 UFT851995:UFT852051 UPP851995:UPP852051 UZL851995:UZL852051 VJH851995:VJH852051 VTD851995:VTD852051 WCZ851995:WCZ852051 WMV851995:WMV852051 WWR851995:WWR852051 AJ917531:AJ917587 KF917531:KF917587 UB917531:UB917587 ADX917531:ADX917587 ANT917531:ANT917587 AXP917531:AXP917587 BHL917531:BHL917587 BRH917531:BRH917587 CBD917531:CBD917587 CKZ917531:CKZ917587 CUV917531:CUV917587 DER917531:DER917587 DON917531:DON917587 DYJ917531:DYJ917587 EIF917531:EIF917587 ESB917531:ESB917587 FBX917531:FBX917587 FLT917531:FLT917587 FVP917531:FVP917587 GFL917531:GFL917587 GPH917531:GPH917587 GZD917531:GZD917587 HIZ917531:HIZ917587 HSV917531:HSV917587 ICR917531:ICR917587 IMN917531:IMN917587 IWJ917531:IWJ917587 JGF917531:JGF917587 JQB917531:JQB917587 JZX917531:JZX917587 KJT917531:KJT917587 KTP917531:KTP917587 LDL917531:LDL917587 LNH917531:LNH917587 LXD917531:LXD917587 MGZ917531:MGZ917587 MQV917531:MQV917587 NAR917531:NAR917587 NKN917531:NKN917587 NUJ917531:NUJ917587 OEF917531:OEF917587 OOB917531:OOB917587 OXX917531:OXX917587 PHT917531:PHT917587 PRP917531:PRP917587 QBL917531:QBL917587 QLH917531:QLH917587 QVD917531:QVD917587 REZ917531:REZ917587 ROV917531:ROV917587 RYR917531:RYR917587 SIN917531:SIN917587 SSJ917531:SSJ917587 TCF917531:TCF917587 TMB917531:TMB917587 TVX917531:TVX917587 UFT917531:UFT917587 UPP917531:UPP917587 UZL917531:UZL917587 VJH917531:VJH917587 VTD917531:VTD917587 WCZ917531:WCZ917587 WMV917531:WMV917587 WWR917531:WWR917587 AJ983067:AJ983123 KF983067:KF983123 UB983067:UB983123 ADX983067:ADX983123 ANT983067:ANT983123 AXP983067:AXP983123 BHL983067:BHL983123 BRH983067:BRH983123 CBD983067:CBD983123 CKZ983067:CKZ983123 CUV983067:CUV983123 DER983067:DER983123 DON983067:DON983123 DYJ983067:DYJ983123 EIF983067:EIF983123 ESB983067:ESB983123 FBX983067:FBX983123 FLT983067:FLT983123 FVP983067:FVP983123 GFL983067:GFL983123 GPH983067:GPH983123 GZD983067:GZD983123 HIZ983067:HIZ983123 HSV983067:HSV983123 ICR983067:ICR983123 IMN983067:IMN983123 IWJ983067:IWJ983123 JGF983067:JGF983123 JQB983067:JQB983123 JZX983067:JZX983123 KJT983067:KJT983123 KTP983067:KTP983123 LDL983067:LDL983123 LNH983067:LNH983123 LXD983067:LXD983123 MGZ983067:MGZ983123 MQV983067:MQV983123 NAR983067:NAR983123 NKN983067:NKN983123 NUJ983067:NUJ983123 OEF983067:OEF983123 OOB983067:OOB983123 OXX983067:OXX983123 PHT983067:PHT983123 PRP983067:PRP983123 QBL983067:QBL983123 QLH983067:QLH983123 QVD983067:QVD983123 REZ983067:REZ983123 ROV983067:ROV983123 RYR983067:RYR983123 SIN983067:SIN983123 SSJ983067:SSJ983123 TCF983067:TCF983123 TMB983067:TMB983123 TVX983067:TVX983123 UFT983067:UFT983123 UPP983067:UPP983123 UZL983067:UZL983123 VJH983067:VJH983123 VTD983067:VTD983123 WCZ983067:WCZ983123 WMV983067:WMV983123 WWR983067:WWR983123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WWN9:WWQ83 WMR9:WMU83 WCV9:WCY83 VSZ9:VTC83 VJD9:VJG83 UZH9:UZK83 UPL9:UPO83 UFP9:UFS83 TVT9:TVW83 TLX9:TMA83 TCB9:TCE83 SSF9:SSI83 SIJ9:SIM83 RYN9:RYQ83 ROR9:ROU83 REV9:REY83 QUZ9:QVC83 QLD9:QLG83 QBH9:QBK83 PRL9:PRO83 PHP9:PHS83 OXT9:OXW83 ONX9:OOA83 OEB9:OEE83 NUF9:NUI83 NKJ9:NKM83 NAN9:NAQ83 MQR9:MQU83 MGV9:MGY83 LWZ9:LXC83 LND9:LNG83 LDH9:LDK83 KTL9:KTO83 KJP9:KJS83 JZT9:JZW83 JPX9:JQA83 JGB9:JGE83 IWF9:IWI83 IMJ9:IMM83 ICN9:ICQ83 HSR9:HSU83 HIV9:HIY83 GYZ9:GZC83 GPD9:GPG83 GFH9:GFK83 FVL9:FVO83 FLP9:FLS83 FBT9:FBW83 ERX9:ESA83 EIB9:EIE83 DYF9:DYI83 DOJ9:DOM83 DEN9:DEQ83 CUR9:CUU83 CKV9:CKY83 CAZ9:CBC83 BRD9:BRG83 BHH9:BHK83 AXL9:AXO83 ANP9:ANS83 ADT9:ADW83 TX9:UA83 KB9:KE83 AF9:AI83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9"/>
  <sheetViews>
    <sheetView showGridLines="0" zoomScale="118" zoomScaleNormal="118" zoomScaleSheetLayoutView="115" workbookViewId="0">
      <selection sqref="A1:J1"/>
    </sheetView>
  </sheetViews>
  <sheetFormatPr baseColWidth="10" defaultRowHeight="12.75" x14ac:dyDescent="0.2"/>
  <cols>
    <col min="1" max="1" width="13.42578125" style="182" customWidth="1"/>
    <col min="2" max="2" width="4" style="199" customWidth="1"/>
    <col min="3" max="3" width="7.28515625" style="199" customWidth="1"/>
    <col min="4" max="4" width="7.85546875" style="199" customWidth="1"/>
    <col min="5" max="5" width="7.28515625" style="182" customWidth="1"/>
    <col min="6" max="6" width="8.710937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7" style="185" customWidth="1"/>
    <col min="25" max="26" width="13.5703125" style="185" customWidth="1"/>
    <col min="27" max="27" width="8.140625" style="185" customWidth="1"/>
    <col min="28" max="28" width="24.425781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3.42578125" style="165" customWidth="1"/>
    <col min="258" max="258" width="4" style="165" customWidth="1"/>
    <col min="259" max="259" width="7.28515625" style="165" customWidth="1"/>
    <col min="260" max="260" width="7.85546875" style="165" customWidth="1"/>
    <col min="261" max="261" width="7.28515625" style="165" customWidth="1"/>
    <col min="262" max="262" width="8.710937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7" style="165" customWidth="1"/>
    <col min="281" max="282" width="13.5703125" style="165" customWidth="1"/>
    <col min="283" max="283" width="8.140625" style="165" customWidth="1"/>
    <col min="284" max="284" width="24.425781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3.42578125" style="165" customWidth="1"/>
    <col min="514" max="514" width="4" style="165" customWidth="1"/>
    <col min="515" max="515" width="7.28515625" style="165" customWidth="1"/>
    <col min="516" max="516" width="7.85546875" style="165" customWidth="1"/>
    <col min="517" max="517" width="7.28515625" style="165" customWidth="1"/>
    <col min="518" max="518" width="8.710937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7" style="165" customWidth="1"/>
    <col min="537" max="538" width="13.5703125" style="165" customWidth="1"/>
    <col min="539" max="539" width="8.140625" style="165" customWidth="1"/>
    <col min="540" max="540" width="24.425781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3.42578125" style="165" customWidth="1"/>
    <col min="770" max="770" width="4" style="165" customWidth="1"/>
    <col min="771" max="771" width="7.28515625" style="165" customWidth="1"/>
    <col min="772" max="772" width="7.85546875" style="165" customWidth="1"/>
    <col min="773" max="773" width="7.28515625" style="165" customWidth="1"/>
    <col min="774" max="774" width="8.710937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7" style="165" customWidth="1"/>
    <col min="793" max="794" width="13.5703125" style="165" customWidth="1"/>
    <col min="795" max="795" width="8.140625" style="165" customWidth="1"/>
    <col min="796" max="796" width="24.425781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3.42578125" style="165" customWidth="1"/>
    <col min="1026" max="1026" width="4" style="165" customWidth="1"/>
    <col min="1027" max="1027" width="7.28515625" style="165" customWidth="1"/>
    <col min="1028" max="1028" width="7.85546875" style="165" customWidth="1"/>
    <col min="1029" max="1029" width="7.28515625" style="165" customWidth="1"/>
    <col min="1030" max="1030" width="8.710937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7" style="165" customWidth="1"/>
    <col min="1049" max="1050" width="13.5703125" style="165" customWidth="1"/>
    <col min="1051" max="1051" width="8.140625" style="165" customWidth="1"/>
    <col min="1052" max="1052" width="24.425781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3.42578125" style="165" customWidth="1"/>
    <col min="1282" max="1282" width="4" style="165" customWidth="1"/>
    <col min="1283" max="1283" width="7.28515625" style="165" customWidth="1"/>
    <col min="1284" max="1284" width="7.85546875" style="165" customWidth="1"/>
    <col min="1285" max="1285" width="7.28515625" style="165" customWidth="1"/>
    <col min="1286" max="1286" width="8.710937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7" style="165" customWidth="1"/>
    <col min="1305" max="1306" width="13.5703125" style="165" customWidth="1"/>
    <col min="1307" max="1307" width="8.140625" style="165" customWidth="1"/>
    <col min="1308" max="1308" width="24.425781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3.42578125" style="165" customWidth="1"/>
    <col min="1538" max="1538" width="4" style="165" customWidth="1"/>
    <col min="1539" max="1539" width="7.28515625" style="165" customWidth="1"/>
    <col min="1540" max="1540" width="7.85546875" style="165" customWidth="1"/>
    <col min="1541" max="1541" width="7.28515625" style="165" customWidth="1"/>
    <col min="1542" max="1542" width="8.710937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7" style="165" customWidth="1"/>
    <col min="1561" max="1562" width="13.5703125" style="165" customWidth="1"/>
    <col min="1563" max="1563" width="8.140625" style="165" customWidth="1"/>
    <col min="1564" max="1564" width="24.425781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3.42578125" style="165" customWidth="1"/>
    <col min="1794" max="1794" width="4" style="165" customWidth="1"/>
    <col min="1795" max="1795" width="7.28515625" style="165" customWidth="1"/>
    <col min="1796" max="1796" width="7.85546875" style="165" customWidth="1"/>
    <col min="1797" max="1797" width="7.28515625" style="165" customWidth="1"/>
    <col min="1798" max="1798" width="8.710937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7" style="165" customWidth="1"/>
    <col min="1817" max="1818" width="13.5703125" style="165" customWidth="1"/>
    <col min="1819" max="1819" width="8.140625" style="165" customWidth="1"/>
    <col min="1820" max="1820" width="24.425781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3.42578125" style="165" customWidth="1"/>
    <col min="2050" max="2050" width="4" style="165" customWidth="1"/>
    <col min="2051" max="2051" width="7.28515625" style="165" customWidth="1"/>
    <col min="2052" max="2052" width="7.85546875" style="165" customWidth="1"/>
    <col min="2053" max="2053" width="7.28515625" style="165" customWidth="1"/>
    <col min="2054" max="2054" width="8.710937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7" style="165" customWidth="1"/>
    <col min="2073" max="2074" width="13.5703125" style="165" customWidth="1"/>
    <col min="2075" max="2075" width="8.140625" style="165" customWidth="1"/>
    <col min="2076" max="2076" width="24.425781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3.42578125" style="165" customWidth="1"/>
    <col min="2306" max="2306" width="4" style="165" customWidth="1"/>
    <col min="2307" max="2307" width="7.28515625" style="165" customWidth="1"/>
    <col min="2308" max="2308" width="7.85546875" style="165" customWidth="1"/>
    <col min="2309" max="2309" width="7.28515625" style="165" customWidth="1"/>
    <col min="2310" max="2310" width="8.710937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7" style="165" customWidth="1"/>
    <col min="2329" max="2330" width="13.5703125" style="165" customWidth="1"/>
    <col min="2331" max="2331" width="8.140625" style="165" customWidth="1"/>
    <col min="2332" max="2332" width="24.425781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3.42578125" style="165" customWidth="1"/>
    <col min="2562" max="2562" width="4" style="165" customWidth="1"/>
    <col min="2563" max="2563" width="7.28515625" style="165" customWidth="1"/>
    <col min="2564" max="2564" width="7.85546875" style="165" customWidth="1"/>
    <col min="2565" max="2565" width="7.28515625" style="165" customWidth="1"/>
    <col min="2566" max="2566" width="8.710937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7" style="165" customWidth="1"/>
    <col min="2585" max="2586" width="13.5703125" style="165" customWidth="1"/>
    <col min="2587" max="2587" width="8.140625" style="165" customWidth="1"/>
    <col min="2588" max="2588" width="24.425781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3.42578125" style="165" customWidth="1"/>
    <col min="2818" max="2818" width="4" style="165" customWidth="1"/>
    <col min="2819" max="2819" width="7.28515625" style="165" customWidth="1"/>
    <col min="2820" max="2820" width="7.85546875" style="165" customWidth="1"/>
    <col min="2821" max="2821" width="7.28515625" style="165" customWidth="1"/>
    <col min="2822" max="2822" width="8.710937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7" style="165" customWidth="1"/>
    <col min="2841" max="2842" width="13.5703125" style="165" customWidth="1"/>
    <col min="2843" max="2843" width="8.140625" style="165" customWidth="1"/>
    <col min="2844" max="2844" width="24.425781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3.42578125" style="165" customWidth="1"/>
    <col min="3074" max="3074" width="4" style="165" customWidth="1"/>
    <col min="3075" max="3075" width="7.28515625" style="165" customWidth="1"/>
    <col min="3076" max="3076" width="7.85546875" style="165" customWidth="1"/>
    <col min="3077" max="3077" width="7.28515625" style="165" customWidth="1"/>
    <col min="3078" max="3078" width="8.710937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7" style="165" customWidth="1"/>
    <col min="3097" max="3098" width="13.5703125" style="165" customWidth="1"/>
    <col min="3099" max="3099" width="8.140625" style="165" customWidth="1"/>
    <col min="3100" max="3100" width="24.425781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3.42578125" style="165" customWidth="1"/>
    <col min="3330" max="3330" width="4" style="165" customWidth="1"/>
    <col min="3331" max="3331" width="7.28515625" style="165" customWidth="1"/>
    <col min="3332" max="3332" width="7.85546875" style="165" customWidth="1"/>
    <col min="3333" max="3333" width="7.28515625" style="165" customWidth="1"/>
    <col min="3334" max="3334" width="8.710937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7" style="165" customWidth="1"/>
    <col min="3353" max="3354" width="13.5703125" style="165" customWidth="1"/>
    <col min="3355" max="3355" width="8.140625" style="165" customWidth="1"/>
    <col min="3356" max="3356" width="24.425781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3.42578125" style="165" customWidth="1"/>
    <col min="3586" max="3586" width="4" style="165" customWidth="1"/>
    <col min="3587" max="3587" width="7.28515625" style="165" customWidth="1"/>
    <col min="3588" max="3588" width="7.85546875" style="165" customWidth="1"/>
    <col min="3589" max="3589" width="7.28515625" style="165" customWidth="1"/>
    <col min="3590" max="3590" width="8.710937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7" style="165" customWidth="1"/>
    <col min="3609" max="3610" width="13.5703125" style="165" customWidth="1"/>
    <col min="3611" max="3611" width="8.140625" style="165" customWidth="1"/>
    <col min="3612" max="3612" width="24.425781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3.42578125" style="165" customWidth="1"/>
    <col min="3842" max="3842" width="4" style="165" customWidth="1"/>
    <col min="3843" max="3843" width="7.28515625" style="165" customWidth="1"/>
    <col min="3844" max="3844" width="7.85546875" style="165" customWidth="1"/>
    <col min="3845" max="3845" width="7.28515625" style="165" customWidth="1"/>
    <col min="3846" max="3846" width="8.710937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7" style="165" customWidth="1"/>
    <col min="3865" max="3866" width="13.5703125" style="165" customWidth="1"/>
    <col min="3867" max="3867" width="8.140625" style="165" customWidth="1"/>
    <col min="3868" max="3868" width="24.425781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3.42578125" style="165" customWidth="1"/>
    <col min="4098" max="4098" width="4" style="165" customWidth="1"/>
    <col min="4099" max="4099" width="7.28515625" style="165" customWidth="1"/>
    <col min="4100" max="4100" width="7.85546875" style="165" customWidth="1"/>
    <col min="4101" max="4101" width="7.28515625" style="165" customWidth="1"/>
    <col min="4102" max="4102" width="8.710937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7" style="165" customWidth="1"/>
    <col min="4121" max="4122" width="13.5703125" style="165" customWidth="1"/>
    <col min="4123" max="4123" width="8.140625" style="165" customWidth="1"/>
    <col min="4124" max="4124" width="24.425781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3.42578125" style="165" customWidth="1"/>
    <col min="4354" max="4354" width="4" style="165" customWidth="1"/>
    <col min="4355" max="4355" width="7.28515625" style="165" customWidth="1"/>
    <col min="4356" max="4356" width="7.85546875" style="165" customWidth="1"/>
    <col min="4357" max="4357" width="7.28515625" style="165" customWidth="1"/>
    <col min="4358" max="4358" width="8.710937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7" style="165" customWidth="1"/>
    <col min="4377" max="4378" width="13.5703125" style="165" customWidth="1"/>
    <col min="4379" max="4379" width="8.140625" style="165" customWidth="1"/>
    <col min="4380" max="4380" width="24.425781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3.42578125" style="165" customWidth="1"/>
    <col min="4610" max="4610" width="4" style="165" customWidth="1"/>
    <col min="4611" max="4611" width="7.28515625" style="165" customWidth="1"/>
    <col min="4612" max="4612" width="7.85546875" style="165" customWidth="1"/>
    <col min="4613" max="4613" width="7.28515625" style="165" customWidth="1"/>
    <col min="4614" max="4614" width="8.710937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7" style="165" customWidth="1"/>
    <col min="4633" max="4634" width="13.5703125" style="165" customWidth="1"/>
    <col min="4635" max="4635" width="8.140625" style="165" customWidth="1"/>
    <col min="4636" max="4636" width="24.425781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3.42578125" style="165" customWidth="1"/>
    <col min="4866" max="4866" width="4" style="165" customWidth="1"/>
    <col min="4867" max="4867" width="7.28515625" style="165" customWidth="1"/>
    <col min="4868" max="4868" width="7.85546875" style="165" customWidth="1"/>
    <col min="4869" max="4869" width="7.28515625" style="165" customWidth="1"/>
    <col min="4870" max="4870" width="8.710937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7" style="165" customWidth="1"/>
    <col min="4889" max="4890" width="13.5703125" style="165" customWidth="1"/>
    <col min="4891" max="4891" width="8.140625" style="165" customWidth="1"/>
    <col min="4892" max="4892" width="24.425781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3.42578125" style="165" customWidth="1"/>
    <col min="5122" max="5122" width="4" style="165" customWidth="1"/>
    <col min="5123" max="5123" width="7.28515625" style="165" customWidth="1"/>
    <col min="5124" max="5124" width="7.85546875" style="165" customWidth="1"/>
    <col min="5125" max="5125" width="7.28515625" style="165" customWidth="1"/>
    <col min="5126" max="5126" width="8.710937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7" style="165" customWidth="1"/>
    <col min="5145" max="5146" width="13.5703125" style="165" customWidth="1"/>
    <col min="5147" max="5147" width="8.140625" style="165" customWidth="1"/>
    <col min="5148" max="5148" width="24.425781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3.42578125" style="165" customWidth="1"/>
    <col min="5378" max="5378" width="4" style="165" customWidth="1"/>
    <col min="5379" max="5379" width="7.28515625" style="165" customWidth="1"/>
    <col min="5380" max="5380" width="7.85546875" style="165" customWidth="1"/>
    <col min="5381" max="5381" width="7.28515625" style="165" customWidth="1"/>
    <col min="5382" max="5382" width="8.710937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7" style="165" customWidth="1"/>
    <col min="5401" max="5402" width="13.5703125" style="165" customWidth="1"/>
    <col min="5403" max="5403" width="8.140625" style="165" customWidth="1"/>
    <col min="5404" max="5404" width="24.425781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3.42578125" style="165" customWidth="1"/>
    <col min="5634" max="5634" width="4" style="165" customWidth="1"/>
    <col min="5635" max="5635" width="7.28515625" style="165" customWidth="1"/>
    <col min="5636" max="5636" width="7.85546875" style="165" customWidth="1"/>
    <col min="5637" max="5637" width="7.28515625" style="165" customWidth="1"/>
    <col min="5638" max="5638" width="8.710937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7" style="165" customWidth="1"/>
    <col min="5657" max="5658" width="13.5703125" style="165" customWidth="1"/>
    <col min="5659" max="5659" width="8.140625" style="165" customWidth="1"/>
    <col min="5660" max="5660" width="24.425781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3.42578125" style="165" customWidth="1"/>
    <col min="5890" max="5890" width="4" style="165" customWidth="1"/>
    <col min="5891" max="5891" width="7.28515625" style="165" customWidth="1"/>
    <col min="5892" max="5892" width="7.85546875" style="165" customWidth="1"/>
    <col min="5893" max="5893" width="7.28515625" style="165" customWidth="1"/>
    <col min="5894" max="5894" width="8.710937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7" style="165" customWidth="1"/>
    <col min="5913" max="5914" width="13.5703125" style="165" customWidth="1"/>
    <col min="5915" max="5915" width="8.140625" style="165" customWidth="1"/>
    <col min="5916" max="5916" width="24.425781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3.42578125" style="165" customWidth="1"/>
    <col min="6146" max="6146" width="4" style="165" customWidth="1"/>
    <col min="6147" max="6147" width="7.28515625" style="165" customWidth="1"/>
    <col min="6148" max="6148" width="7.85546875" style="165" customWidth="1"/>
    <col min="6149" max="6149" width="7.28515625" style="165" customWidth="1"/>
    <col min="6150" max="6150" width="8.710937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7" style="165" customWidth="1"/>
    <col min="6169" max="6170" width="13.5703125" style="165" customWidth="1"/>
    <col min="6171" max="6171" width="8.140625" style="165" customWidth="1"/>
    <col min="6172" max="6172" width="24.425781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3.42578125" style="165" customWidth="1"/>
    <col min="6402" max="6402" width="4" style="165" customWidth="1"/>
    <col min="6403" max="6403" width="7.28515625" style="165" customWidth="1"/>
    <col min="6404" max="6404" width="7.85546875" style="165" customWidth="1"/>
    <col min="6405" max="6405" width="7.28515625" style="165" customWidth="1"/>
    <col min="6406" max="6406" width="8.710937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7" style="165" customWidth="1"/>
    <col min="6425" max="6426" width="13.5703125" style="165" customWidth="1"/>
    <col min="6427" max="6427" width="8.140625" style="165" customWidth="1"/>
    <col min="6428" max="6428" width="24.425781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3.42578125" style="165" customWidth="1"/>
    <col min="6658" max="6658" width="4" style="165" customWidth="1"/>
    <col min="6659" max="6659" width="7.28515625" style="165" customWidth="1"/>
    <col min="6660" max="6660" width="7.85546875" style="165" customWidth="1"/>
    <col min="6661" max="6661" width="7.28515625" style="165" customWidth="1"/>
    <col min="6662" max="6662" width="8.710937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7" style="165" customWidth="1"/>
    <col min="6681" max="6682" width="13.5703125" style="165" customWidth="1"/>
    <col min="6683" max="6683" width="8.140625" style="165" customWidth="1"/>
    <col min="6684" max="6684" width="24.425781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3.42578125" style="165" customWidth="1"/>
    <col min="6914" max="6914" width="4" style="165" customWidth="1"/>
    <col min="6915" max="6915" width="7.28515625" style="165" customWidth="1"/>
    <col min="6916" max="6916" width="7.85546875" style="165" customWidth="1"/>
    <col min="6917" max="6917" width="7.28515625" style="165" customWidth="1"/>
    <col min="6918" max="6918" width="8.710937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7" style="165" customWidth="1"/>
    <col min="6937" max="6938" width="13.5703125" style="165" customWidth="1"/>
    <col min="6939" max="6939" width="8.140625" style="165" customWidth="1"/>
    <col min="6940" max="6940" width="24.425781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3.42578125" style="165" customWidth="1"/>
    <col min="7170" max="7170" width="4" style="165" customWidth="1"/>
    <col min="7171" max="7171" width="7.28515625" style="165" customWidth="1"/>
    <col min="7172" max="7172" width="7.85546875" style="165" customWidth="1"/>
    <col min="7173" max="7173" width="7.28515625" style="165" customWidth="1"/>
    <col min="7174" max="7174" width="8.710937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7" style="165" customWidth="1"/>
    <col min="7193" max="7194" width="13.5703125" style="165" customWidth="1"/>
    <col min="7195" max="7195" width="8.140625" style="165" customWidth="1"/>
    <col min="7196" max="7196" width="24.425781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3.42578125" style="165" customWidth="1"/>
    <col min="7426" max="7426" width="4" style="165" customWidth="1"/>
    <col min="7427" max="7427" width="7.28515625" style="165" customWidth="1"/>
    <col min="7428" max="7428" width="7.85546875" style="165" customWidth="1"/>
    <col min="7429" max="7429" width="7.28515625" style="165" customWidth="1"/>
    <col min="7430" max="7430" width="8.710937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7" style="165" customWidth="1"/>
    <col min="7449" max="7450" width="13.5703125" style="165" customWidth="1"/>
    <col min="7451" max="7451" width="8.140625" style="165" customWidth="1"/>
    <col min="7452" max="7452" width="24.425781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3.42578125" style="165" customWidth="1"/>
    <col min="7682" max="7682" width="4" style="165" customWidth="1"/>
    <col min="7683" max="7683" width="7.28515625" style="165" customWidth="1"/>
    <col min="7684" max="7684" width="7.85546875" style="165" customWidth="1"/>
    <col min="7685" max="7685" width="7.28515625" style="165" customWidth="1"/>
    <col min="7686" max="7686" width="8.710937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7" style="165" customWidth="1"/>
    <col min="7705" max="7706" width="13.5703125" style="165" customWidth="1"/>
    <col min="7707" max="7707" width="8.140625" style="165" customWidth="1"/>
    <col min="7708" max="7708" width="24.425781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3.42578125" style="165" customWidth="1"/>
    <col min="7938" max="7938" width="4" style="165" customWidth="1"/>
    <col min="7939" max="7939" width="7.28515625" style="165" customWidth="1"/>
    <col min="7940" max="7940" width="7.85546875" style="165" customWidth="1"/>
    <col min="7941" max="7941" width="7.28515625" style="165" customWidth="1"/>
    <col min="7942" max="7942" width="8.710937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7" style="165" customWidth="1"/>
    <col min="7961" max="7962" width="13.5703125" style="165" customWidth="1"/>
    <col min="7963" max="7963" width="8.140625" style="165" customWidth="1"/>
    <col min="7964" max="7964" width="24.425781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3.42578125" style="165" customWidth="1"/>
    <col min="8194" max="8194" width="4" style="165" customWidth="1"/>
    <col min="8195" max="8195" width="7.28515625" style="165" customWidth="1"/>
    <col min="8196" max="8196" width="7.85546875" style="165" customWidth="1"/>
    <col min="8197" max="8197" width="7.28515625" style="165" customWidth="1"/>
    <col min="8198" max="8198" width="8.710937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7" style="165" customWidth="1"/>
    <col min="8217" max="8218" width="13.5703125" style="165" customWidth="1"/>
    <col min="8219" max="8219" width="8.140625" style="165" customWidth="1"/>
    <col min="8220" max="8220" width="24.425781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3.42578125" style="165" customWidth="1"/>
    <col min="8450" max="8450" width="4" style="165" customWidth="1"/>
    <col min="8451" max="8451" width="7.28515625" style="165" customWidth="1"/>
    <col min="8452" max="8452" width="7.85546875" style="165" customWidth="1"/>
    <col min="8453" max="8453" width="7.28515625" style="165" customWidth="1"/>
    <col min="8454" max="8454" width="8.710937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7" style="165" customWidth="1"/>
    <col min="8473" max="8474" width="13.5703125" style="165" customWidth="1"/>
    <col min="8475" max="8475" width="8.140625" style="165" customWidth="1"/>
    <col min="8476" max="8476" width="24.425781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3.42578125" style="165" customWidth="1"/>
    <col min="8706" max="8706" width="4" style="165" customWidth="1"/>
    <col min="8707" max="8707" width="7.28515625" style="165" customWidth="1"/>
    <col min="8708" max="8708" width="7.85546875" style="165" customWidth="1"/>
    <col min="8709" max="8709" width="7.28515625" style="165" customWidth="1"/>
    <col min="8710" max="8710" width="8.710937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7" style="165" customWidth="1"/>
    <col min="8729" max="8730" width="13.5703125" style="165" customWidth="1"/>
    <col min="8731" max="8731" width="8.140625" style="165" customWidth="1"/>
    <col min="8732" max="8732" width="24.425781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3.42578125" style="165" customWidth="1"/>
    <col min="8962" max="8962" width="4" style="165" customWidth="1"/>
    <col min="8963" max="8963" width="7.28515625" style="165" customWidth="1"/>
    <col min="8964" max="8964" width="7.85546875" style="165" customWidth="1"/>
    <col min="8965" max="8965" width="7.28515625" style="165" customWidth="1"/>
    <col min="8966" max="8966" width="8.710937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7" style="165" customWidth="1"/>
    <col min="8985" max="8986" width="13.5703125" style="165" customWidth="1"/>
    <col min="8987" max="8987" width="8.140625" style="165" customWidth="1"/>
    <col min="8988" max="8988" width="24.425781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3.42578125" style="165" customWidth="1"/>
    <col min="9218" max="9218" width="4" style="165" customWidth="1"/>
    <col min="9219" max="9219" width="7.28515625" style="165" customWidth="1"/>
    <col min="9220" max="9220" width="7.85546875" style="165" customWidth="1"/>
    <col min="9221" max="9221" width="7.28515625" style="165" customWidth="1"/>
    <col min="9222" max="9222" width="8.710937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7" style="165" customWidth="1"/>
    <col min="9241" max="9242" width="13.5703125" style="165" customWidth="1"/>
    <col min="9243" max="9243" width="8.140625" style="165" customWidth="1"/>
    <col min="9244" max="9244" width="24.425781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3.42578125" style="165" customWidth="1"/>
    <col min="9474" max="9474" width="4" style="165" customWidth="1"/>
    <col min="9475" max="9475" width="7.28515625" style="165" customWidth="1"/>
    <col min="9476" max="9476" width="7.85546875" style="165" customWidth="1"/>
    <col min="9477" max="9477" width="7.28515625" style="165" customWidth="1"/>
    <col min="9478" max="9478" width="8.710937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7" style="165" customWidth="1"/>
    <col min="9497" max="9498" width="13.5703125" style="165" customWidth="1"/>
    <col min="9499" max="9499" width="8.140625" style="165" customWidth="1"/>
    <col min="9500" max="9500" width="24.425781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3.42578125" style="165" customWidth="1"/>
    <col min="9730" max="9730" width="4" style="165" customWidth="1"/>
    <col min="9731" max="9731" width="7.28515625" style="165" customWidth="1"/>
    <col min="9732" max="9732" width="7.85546875" style="165" customWidth="1"/>
    <col min="9733" max="9733" width="7.28515625" style="165" customWidth="1"/>
    <col min="9734" max="9734" width="8.710937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7" style="165" customWidth="1"/>
    <col min="9753" max="9754" width="13.5703125" style="165" customWidth="1"/>
    <col min="9755" max="9755" width="8.140625" style="165" customWidth="1"/>
    <col min="9756" max="9756" width="24.425781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3.42578125" style="165" customWidth="1"/>
    <col min="9986" max="9986" width="4" style="165" customWidth="1"/>
    <col min="9987" max="9987" width="7.28515625" style="165" customWidth="1"/>
    <col min="9988" max="9988" width="7.85546875" style="165" customWidth="1"/>
    <col min="9989" max="9989" width="7.28515625" style="165" customWidth="1"/>
    <col min="9990" max="9990" width="8.710937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7" style="165" customWidth="1"/>
    <col min="10009" max="10010" width="13.5703125" style="165" customWidth="1"/>
    <col min="10011" max="10011" width="8.140625" style="165" customWidth="1"/>
    <col min="10012" max="10012" width="24.425781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3.42578125" style="165" customWidth="1"/>
    <col min="10242" max="10242" width="4" style="165" customWidth="1"/>
    <col min="10243" max="10243" width="7.28515625" style="165" customWidth="1"/>
    <col min="10244" max="10244" width="7.85546875" style="165" customWidth="1"/>
    <col min="10245" max="10245" width="7.28515625" style="165" customWidth="1"/>
    <col min="10246" max="10246" width="8.710937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7" style="165" customWidth="1"/>
    <col min="10265" max="10266" width="13.5703125" style="165" customWidth="1"/>
    <col min="10267" max="10267" width="8.140625" style="165" customWidth="1"/>
    <col min="10268" max="10268" width="24.425781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3.42578125" style="165" customWidth="1"/>
    <col min="10498" max="10498" width="4" style="165" customWidth="1"/>
    <col min="10499" max="10499" width="7.28515625" style="165" customWidth="1"/>
    <col min="10500" max="10500" width="7.85546875" style="165" customWidth="1"/>
    <col min="10501" max="10501" width="7.28515625" style="165" customWidth="1"/>
    <col min="10502" max="10502" width="8.710937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7" style="165" customWidth="1"/>
    <col min="10521" max="10522" width="13.5703125" style="165" customWidth="1"/>
    <col min="10523" max="10523" width="8.140625" style="165" customWidth="1"/>
    <col min="10524" max="10524" width="24.425781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3.42578125" style="165" customWidth="1"/>
    <col min="10754" max="10754" width="4" style="165" customWidth="1"/>
    <col min="10755" max="10755" width="7.28515625" style="165" customWidth="1"/>
    <col min="10756" max="10756" width="7.85546875" style="165" customWidth="1"/>
    <col min="10757" max="10757" width="7.28515625" style="165" customWidth="1"/>
    <col min="10758" max="10758" width="8.710937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7" style="165" customWidth="1"/>
    <col min="10777" max="10778" width="13.5703125" style="165" customWidth="1"/>
    <col min="10779" max="10779" width="8.140625" style="165" customWidth="1"/>
    <col min="10780" max="10780" width="24.425781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3.42578125" style="165" customWidth="1"/>
    <col min="11010" max="11010" width="4" style="165" customWidth="1"/>
    <col min="11011" max="11011" width="7.28515625" style="165" customWidth="1"/>
    <col min="11012" max="11012" width="7.85546875" style="165" customWidth="1"/>
    <col min="11013" max="11013" width="7.28515625" style="165" customWidth="1"/>
    <col min="11014" max="11014" width="8.710937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7" style="165" customWidth="1"/>
    <col min="11033" max="11034" width="13.5703125" style="165" customWidth="1"/>
    <col min="11035" max="11035" width="8.140625" style="165" customWidth="1"/>
    <col min="11036" max="11036" width="24.425781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3.42578125" style="165" customWidth="1"/>
    <col min="11266" max="11266" width="4" style="165" customWidth="1"/>
    <col min="11267" max="11267" width="7.28515625" style="165" customWidth="1"/>
    <col min="11268" max="11268" width="7.85546875" style="165" customWidth="1"/>
    <col min="11269" max="11269" width="7.28515625" style="165" customWidth="1"/>
    <col min="11270" max="11270" width="8.710937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7" style="165" customWidth="1"/>
    <col min="11289" max="11290" width="13.5703125" style="165" customWidth="1"/>
    <col min="11291" max="11291" width="8.140625" style="165" customWidth="1"/>
    <col min="11292" max="11292" width="24.425781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3.42578125" style="165" customWidth="1"/>
    <col min="11522" max="11522" width="4" style="165" customWidth="1"/>
    <col min="11523" max="11523" width="7.28515625" style="165" customWidth="1"/>
    <col min="11524" max="11524" width="7.85546875" style="165" customWidth="1"/>
    <col min="11525" max="11525" width="7.28515625" style="165" customWidth="1"/>
    <col min="11526" max="11526" width="8.710937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7" style="165" customWidth="1"/>
    <col min="11545" max="11546" width="13.5703125" style="165" customWidth="1"/>
    <col min="11547" max="11547" width="8.140625" style="165" customWidth="1"/>
    <col min="11548" max="11548" width="24.425781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3.42578125" style="165" customWidth="1"/>
    <col min="11778" max="11778" width="4" style="165" customWidth="1"/>
    <col min="11779" max="11779" width="7.28515625" style="165" customWidth="1"/>
    <col min="11780" max="11780" width="7.85546875" style="165" customWidth="1"/>
    <col min="11781" max="11781" width="7.28515625" style="165" customWidth="1"/>
    <col min="11782" max="11782" width="8.710937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7" style="165" customWidth="1"/>
    <col min="11801" max="11802" width="13.5703125" style="165" customWidth="1"/>
    <col min="11803" max="11803" width="8.140625" style="165" customWidth="1"/>
    <col min="11804" max="11804" width="24.425781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3.42578125" style="165" customWidth="1"/>
    <col min="12034" max="12034" width="4" style="165" customWidth="1"/>
    <col min="12035" max="12035" width="7.28515625" style="165" customWidth="1"/>
    <col min="12036" max="12036" width="7.85546875" style="165" customWidth="1"/>
    <col min="12037" max="12037" width="7.28515625" style="165" customWidth="1"/>
    <col min="12038" max="12038" width="8.710937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7" style="165" customWidth="1"/>
    <col min="12057" max="12058" width="13.5703125" style="165" customWidth="1"/>
    <col min="12059" max="12059" width="8.140625" style="165" customWidth="1"/>
    <col min="12060" max="12060" width="24.425781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3.42578125" style="165" customWidth="1"/>
    <col min="12290" max="12290" width="4" style="165" customWidth="1"/>
    <col min="12291" max="12291" width="7.28515625" style="165" customWidth="1"/>
    <col min="12292" max="12292" width="7.85546875" style="165" customWidth="1"/>
    <col min="12293" max="12293" width="7.28515625" style="165" customWidth="1"/>
    <col min="12294" max="12294" width="8.710937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7" style="165" customWidth="1"/>
    <col min="12313" max="12314" width="13.5703125" style="165" customWidth="1"/>
    <col min="12315" max="12315" width="8.140625" style="165" customWidth="1"/>
    <col min="12316" max="12316" width="24.425781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3.42578125" style="165" customWidth="1"/>
    <col min="12546" max="12546" width="4" style="165" customWidth="1"/>
    <col min="12547" max="12547" width="7.28515625" style="165" customWidth="1"/>
    <col min="12548" max="12548" width="7.85546875" style="165" customWidth="1"/>
    <col min="12549" max="12549" width="7.28515625" style="165" customWidth="1"/>
    <col min="12550" max="12550" width="8.710937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7" style="165" customWidth="1"/>
    <col min="12569" max="12570" width="13.5703125" style="165" customWidth="1"/>
    <col min="12571" max="12571" width="8.140625" style="165" customWidth="1"/>
    <col min="12572" max="12572" width="24.425781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3.42578125" style="165" customWidth="1"/>
    <col min="12802" max="12802" width="4" style="165" customWidth="1"/>
    <col min="12803" max="12803" width="7.28515625" style="165" customWidth="1"/>
    <col min="12804" max="12804" width="7.85546875" style="165" customWidth="1"/>
    <col min="12805" max="12805" width="7.28515625" style="165" customWidth="1"/>
    <col min="12806" max="12806" width="8.710937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7" style="165" customWidth="1"/>
    <col min="12825" max="12826" width="13.5703125" style="165" customWidth="1"/>
    <col min="12827" max="12827" width="8.140625" style="165" customWidth="1"/>
    <col min="12828" max="12828" width="24.425781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3.42578125" style="165" customWidth="1"/>
    <col min="13058" max="13058" width="4" style="165" customWidth="1"/>
    <col min="13059" max="13059" width="7.28515625" style="165" customWidth="1"/>
    <col min="13060" max="13060" width="7.85546875" style="165" customWidth="1"/>
    <col min="13061" max="13061" width="7.28515625" style="165" customWidth="1"/>
    <col min="13062" max="13062" width="8.710937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7" style="165" customWidth="1"/>
    <col min="13081" max="13082" width="13.5703125" style="165" customWidth="1"/>
    <col min="13083" max="13083" width="8.140625" style="165" customWidth="1"/>
    <col min="13084" max="13084" width="24.425781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3.42578125" style="165" customWidth="1"/>
    <col min="13314" max="13314" width="4" style="165" customWidth="1"/>
    <col min="13315" max="13315" width="7.28515625" style="165" customWidth="1"/>
    <col min="13316" max="13316" width="7.85546875" style="165" customWidth="1"/>
    <col min="13317" max="13317" width="7.28515625" style="165" customWidth="1"/>
    <col min="13318" max="13318" width="8.710937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7" style="165" customWidth="1"/>
    <col min="13337" max="13338" width="13.5703125" style="165" customWidth="1"/>
    <col min="13339" max="13339" width="8.140625" style="165" customWidth="1"/>
    <col min="13340" max="13340" width="24.425781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3.42578125" style="165" customWidth="1"/>
    <col min="13570" max="13570" width="4" style="165" customWidth="1"/>
    <col min="13571" max="13571" width="7.28515625" style="165" customWidth="1"/>
    <col min="13572" max="13572" width="7.85546875" style="165" customWidth="1"/>
    <col min="13573" max="13573" width="7.28515625" style="165" customWidth="1"/>
    <col min="13574" max="13574" width="8.710937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7" style="165" customWidth="1"/>
    <col min="13593" max="13594" width="13.5703125" style="165" customWidth="1"/>
    <col min="13595" max="13595" width="8.140625" style="165" customWidth="1"/>
    <col min="13596" max="13596" width="24.425781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3.42578125" style="165" customWidth="1"/>
    <col min="13826" max="13826" width="4" style="165" customWidth="1"/>
    <col min="13827" max="13827" width="7.28515625" style="165" customWidth="1"/>
    <col min="13828" max="13828" width="7.85546875" style="165" customWidth="1"/>
    <col min="13829" max="13829" width="7.28515625" style="165" customWidth="1"/>
    <col min="13830" max="13830" width="8.710937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7" style="165" customWidth="1"/>
    <col min="13849" max="13850" width="13.5703125" style="165" customWidth="1"/>
    <col min="13851" max="13851" width="8.140625" style="165" customWidth="1"/>
    <col min="13852" max="13852" width="24.425781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3.42578125" style="165" customWidth="1"/>
    <col min="14082" max="14082" width="4" style="165" customWidth="1"/>
    <col min="14083" max="14083" width="7.28515625" style="165" customWidth="1"/>
    <col min="14084" max="14084" width="7.85546875" style="165" customWidth="1"/>
    <col min="14085" max="14085" width="7.28515625" style="165" customWidth="1"/>
    <col min="14086" max="14086" width="8.710937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7" style="165" customWidth="1"/>
    <col min="14105" max="14106" width="13.5703125" style="165" customWidth="1"/>
    <col min="14107" max="14107" width="8.140625" style="165" customWidth="1"/>
    <col min="14108" max="14108" width="24.425781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3.42578125" style="165" customWidth="1"/>
    <col min="14338" max="14338" width="4" style="165" customWidth="1"/>
    <col min="14339" max="14339" width="7.28515625" style="165" customWidth="1"/>
    <col min="14340" max="14340" width="7.85546875" style="165" customWidth="1"/>
    <col min="14341" max="14341" width="7.28515625" style="165" customWidth="1"/>
    <col min="14342" max="14342" width="8.710937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7" style="165" customWidth="1"/>
    <col min="14361" max="14362" width="13.5703125" style="165" customWidth="1"/>
    <col min="14363" max="14363" width="8.140625" style="165" customWidth="1"/>
    <col min="14364" max="14364" width="24.425781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3.42578125" style="165" customWidth="1"/>
    <col min="14594" max="14594" width="4" style="165" customWidth="1"/>
    <col min="14595" max="14595" width="7.28515625" style="165" customWidth="1"/>
    <col min="14596" max="14596" width="7.85546875" style="165" customWidth="1"/>
    <col min="14597" max="14597" width="7.28515625" style="165" customWidth="1"/>
    <col min="14598" max="14598" width="8.710937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7" style="165" customWidth="1"/>
    <col min="14617" max="14618" width="13.5703125" style="165" customWidth="1"/>
    <col min="14619" max="14619" width="8.140625" style="165" customWidth="1"/>
    <col min="14620" max="14620" width="24.425781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3.42578125" style="165" customWidth="1"/>
    <col min="14850" max="14850" width="4" style="165" customWidth="1"/>
    <col min="14851" max="14851" width="7.28515625" style="165" customWidth="1"/>
    <col min="14852" max="14852" width="7.85546875" style="165" customWidth="1"/>
    <col min="14853" max="14853" width="7.28515625" style="165" customWidth="1"/>
    <col min="14854" max="14854" width="8.710937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7" style="165" customWidth="1"/>
    <col min="14873" max="14874" width="13.5703125" style="165" customWidth="1"/>
    <col min="14875" max="14875" width="8.140625" style="165" customWidth="1"/>
    <col min="14876" max="14876" width="24.425781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3.42578125" style="165" customWidth="1"/>
    <col min="15106" max="15106" width="4" style="165" customWidth="1"/>
    <col min="15107" max="15107" width="7.28515625" style="165" customWidth="1"/>
    <col min="15108" max="15108" width="7.85546875" style="165" customWidth="1"/>
    <col min="15109" max="15109" width="7.28515625" style="165" customWidth="1"/>
    <col min="15110" max="15110" width="8.710937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7" style="165" customWidth="1"/>
    <col min="15129" max="15130" width="13.5703125" style="165" customWidth="1"/>
    <col min="15131" max="15131" width="8.140625" style="165" customWidth="1"/>
    <col min="15132" max="15132" width="24.425781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3.42578125" style="165" customWidth="1"/>
    <col min="15362" max="15362" width="4" style="165" customWidth="1"/>
    <col min="15363" max="15363" width="7.28515625" style="165" customWidth="1"/>
    <col min="15364" max="15364" width="7.85546875" style="165" customWidth="1"/>
    <col min="15365" max="15365" width="7.28515625" style="165" customWidth="1"/>
    <col min="15366" max="15366" width="8.710937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7" style="165" customWidth="1"/>
    <col min="15385" max="15386" width="13.5703125" style="165" customWidth="1"/>
    <col min="15387" max="15387" width="8.140625" style="165" customWidth="1"/>
    <col min="15388" max="15388" width="24.425781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3.42578125" style="165" customWidth="1"/>
    <col min="15618" max="15618" width="4" style="165" customWidth="1"/>
    <col min="15619" max="15619" width="7.28515625" style="165" customWidth="1"/>
    <col min="15620" max="15620" width="7.85546875" style="165" customWidth="1"/>
    <col min="15621" max="15621" width="7.28515625" style="165" customWidth="1"/>
    <col min="15622" max="15622" width="8.710937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7" style="165" customWidth="1"/>
    <col min="15641" max="15642" width="13.5703125" style="165" customWidth="1"/>
    <col min="15643" max="15643" width="8.140625" style="165" customWidth="1"/>
    <col min="15644" max="15644" width="24.425781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3.42578125" style="165" customWidth="1"/>
    <col min="15874" max="15874" width="4" style="165" customWidth="1"/>
    <col min="15875" max="15875" width="7.28515625" style="165" customWidth="1"/>
    <col min="15876" max="15876" width="7.85546875" style="165" customWidth="1"/>
    <col min="15877" max="15877" width="7.28515625" style="165" customWidth="1"/>
    <col min="15878" max="15878" width="8.710937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7" style="165" customWidth="1"/>
    <col min="15897" max="15898" width="13.5703125" style="165" customWidth="1"/>
    <col min="15899" max="15899" width="8.140625" style="165" customWidth="1"/>
    <col min="15900" max="15900" width="24.425781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3.42578125" style="165" customWidth="1"/>
    <col min="16130" max="16130" width="4" style="165" customWidth="1"/>
    <col min="16131" max="16131" width="7.28515625" style="165" customWidth="1"/>
    <col min="16132" max="16132" width="7.85546875" style="165" customWidth="1"/>
    <col min="16133" max="16133" width="7.28515625" style="165" customWidth="1"/>
    <col min="16134" max="16134" width="8.710937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7" style="165" customWidth="1"/>
    <col min="16153" max="16154" width="13.5703125" style="165" customWidth="1"/>
    <col min="16155" max="16155" width="8.140625" style="165" customWidth="1"/>
    <col min="16156" max="16156" width="24.425781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425</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t="s">
        <v>426</v>
      </c>
      <c r="O3" s="646"/>
      <c r="P3" s="647"/>
      <c r="Q3" s="647"/>
      <c r="R3" s="647"/>
      <c r="S3" s="647"/>
      <c r="T3" s="647"/>
      <c r="U3" s="647"/>
      <c r="V3" s="648"/>
      <c r="W3" s="136"/>
      <c r="X3" s="652" t="s">
        <v>247</v>
      </c>
      <c r="Y3" s="690" t="s">
        <v>338</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389</v>
      </c>
      <c r="B7" s="603" t="s">
        <v>251</v>
      </c>
      <c r="C7" s="609" t="s">
        <v>385</v>
      </c>
      <c r="D7" s="610"/>
      <c r="E7" s="611"/>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2"/>
      <c r="D8" s="613"/>
      <c r="E8" s="614"/>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31.5" customHeight="1" x14ac:dyDescent="0.2">
      <c r="A9" s="557" t="s">
        <v>425</v>
      </c>
      <c r="B9" s="779" t="s">
        <v>428</v>
      </c>
      <c r="C9" s="1158" t="s">
        <v>429</v>
      </c>
      <c r="D9" s="1159"/>
      <c r="E9" s="1160"/>
      <c r="F9" s="1134" t="s">
        <v>427</v>
      </c>
      <c r="G9" s="1146" t="s">
        <v>430</v>
      </c>
      <c r="H9" s="1147"/>
      <c r="I9" s="1148"/>
      <c r="J9" s="1158" t="s">
        <v>431</v>
      </c>
      <c r="K9" s="1159"/>
      <c r="L9" s="1160"/>
      <c r="M9" s="557"/>
      <c r="N9" s="557"/>
      <c r="O9" s="557" t="s">
        <v>0</v>
      </c>
      <c r="P9" s="557"/>
      <c r="Q9" s="572" t="s">
        <v>15</v>
      </c>
      <c r="R9" s="572" t="s">
        <v>123</v>
      </c>
      <c r="S9" s="167"/>
      <c r="T9" s="1137">
        <f>VLOOKUP(Q9,[17]Listas!$D$6:$E$10,2,0)</f>
        <v>3</v>
      </c>
      <c r="U9" s="1137">
        <f>HLOOKUP(R9,[17]Listas!$F$4:$J$5,2,0)</f>
        <v>3</v>
      </c>
      <c r="V9" s="547" t="str">
        <f>INDEX([17]Listas!$F$6:$J$10,MATCH(Q9,[17]Listas!$D$6:$D$10,0),MATCH(R9,[17]Listas!$F$4:$J$4,0))</f>
        <v>9
MODERADO</v>
      </c>
      <c r="W9" s="167"/>
      <c r="X9" s="1146" t="s">
        <v>432</v>
      </c>
      <c r="Y9" s="1147"/>
      <c r="Z9" s="1148"/>
      <c r="AA9" s="557" t="s">
        <v>427</v>
      </c>
      <c r="AB9" s="1155" t="s">
        <v>433</v>
      </c>
      <c r="AC9" s="557">
        <v>75</v>
      </c>
      <c r="AD9" s="554" t="s">
        <v>58</v>
      </c>
      <c r="AE9" s="167"/>
      <c r="AF9" s="1137">
        <f t="shared" ref="AF9:AF78" si="0">IF(AC9&lt;=33,0,IF(AC9&gt;81,2,1))</f>
        <v>1</v>
      </c>
      <c r="AG9" s="1140">
        <f t="shared" ref="AG9:AG78" si="1">IF(OR(AD9="Probabilidad",AD9="Ambos"),T9-AF9,T9)</f>
        <v>2</v>
      </c>
      <c r="AH9" s="544" t="str">
        <f>IF(AG9&lt;=1,"Remota",VLOOKUP(AG9,[17]Listas!$C$6:$D$10,2,0))</f>
        <v>Baja</v>
      </c>
      <c r="AI9" s="1140">
        <f t="shared" ref="AI9:AI78" si="2">IF(OR(AD9="Impacto",AD9="Ambos"),U9-AF9,U9)</f>
        <v>2</v>
      </c>
      <c r="AJ9" s="544" t="str">
        <f>IF(AI9&lt;=1,"Insignificante",HLOOKUP(AI9,[17]Listas!$F$3:$J$4,2,0))</f>
        <v>Menor</v>
      </c>
      <c r="AK9" s="1143">
        <f t="shared" ref="AK9:AK78" si="3">AG9*AI9</f>
        <v>4</v>
      </c>
      <c r="AL9" s="547" t="str">
        <f>INDEX([17]Listas!$F$6:$J$10,MATCH(AH9,[17]Listas!$D$6:$D$10,0),MATCH(AJ9,[17]Listas!$F$4:$J$4,0))</f>
        <v>4
INFERIOR</v>
      </c>
    </row>
    <row r="10" spans="1:47" s="171" customFormat="1" ht="24.75" customHeight="1" x14ac:dyDescent="0.2">
      <c r="A10" s="558"/>
      <c r="B10" s="780"/>
      <c r="C10" s="1161"/>
      <c r="D10" s="1162"/>
      <c r="E10" s="1163"/>
      <c r="F10" s="1135"/>
      <c r="G10" s="1149"/>
      <c r="H10" s="1150"/>
      <c r="I10" s="1151"/>
      <c r="J10" s="1161"/>
      <c r="K10" s="1162"/>
      <c r="L10" s="1163"/>
      <c r="M10" s="558"/>
      <c r="N10" s="558"/>
      <c r="O10" s="558"/>
      <c r="P10" s="558"/>
      <c r="Q10" s="573"/>
      <c r="R10" s="573"/>
      <c r="S10" s="167"/>
      <c r="T10" s="1138"/>
      <c r="U10" s="1138"/>
      <c r="V10" s="548"/>
      <c r="W10" s="167"/>
      <c r="X10" s="1149"/>
      <c r="Y10" s="1150"/>
      <c r="Z10" s="1151"/>
      <c r="AA10" s="558"/>
      <c r="AB10" s="1156"/>
      <c r="AC10" s="558"/>
      <c r="AD10" s="555"/>
      <c r="AE10" s="167"/>
      <c r="AF10" s="1138"/>
      <c r="AG10" s="1141"/>
      <c r="AH10" s="545"/>
      <c r="AI10" s="1141"/>
      <c r="AJ10" s="545"/>
      <c r="AK10" s="1144"/>
      <c r="AL10" s="548"/>
    </row>
    <row r="11" spans="1:47" s="171" customFormat="1" ht="35.25" customHeight="1" x14ac:dyDescent="0.2">
      <c r="A11" s="558"/>
      <c r="B11" s="780"/>
      <c r="C11" s="1161"/>
      <c r="D11" s="1162"/>
      <c r="E11" s="1163"/>
      <c r="F11" s="1135"/>
      <c r="G11" s="1149"/>
      <c r="H11" s="1150"/>
      <c r="I11" s="1151"/>
      <c r="J11" s="1161"/>
      <c r="K11" s="1162"/>
      <c r="L11" s="1163"/>
      <c r="M11" s="558"/>
      <c r="N11" s="558"/>
      <c r="O11" s="558"/>
      <c r="P11" s="558"/>
      <c r="Q11" s="573"/>
      <c r="R11" s="573"/>
      <c r="S11" s="167"/>
      <c r="T11" s="1138"/>
      <c r="U11" s="1138"/>
      <c r="V11" s="548"/>
      <c r="W11" s="167"/>
      <c r="X11" s="1149"/>
      <c r="Y11" s="1150"/>
      <c r="Z11" s="1151"/>
      <c r="AA11" s="558"/>
      <c r="AB11" s="1156"/>
      <c r="AC11" s="558"/>
      <c r="AD11" s="555"/>
      <c r="AE11" s="167"/>
      <c r="AF11" s="1138"/>
      <c r="AG11" s="1141"/>
      <c r="AH11" s="545"/>
      <c r="AI11" s="1141"/>
      <c r="AJ11" s="545"/>
      <c r="AK11" s="1144"/>
      <c r="AL11" s="548"/>
    </row>
    <row r="12" spans="1:47" s="171" customFormat="1" ht="30" customHeight="1" x14ac:dyDescent="0.2">
      <c r="A12" s="558"/>
      <c r="B12" s="780"/>
      <c r="C12" s="1161"/>
      <c r="D12" s="1162"/>
      <c r="E12" s="1163"/>
      <c r="F12" s="1135"/>
      <c r="G12" s="1149"/>
      <c r="H12" s="1150"/>
      <c r="I12" s="1151"/>
      <c r="J12" s="1161"/>
      <c r="K12" s="1162"/>
      <c r="L12" s="1163"/>
      <c r="M12" s="558"/>
      <c r="N12" s="558"/>
      <c r="O12" s="558"/>
      <c r="P12" s="558"/>
      <c r="Q12" s="573"/>
      <c r="R12" s="573"/>
      <c r="S12" s="167"/>
      <c r="T12" s="1138"/>
      <c r="U12" s="1138"/>
      <c r="V12" s="548"/>
      <c r="W12" s="167"/>
      <c r="X12" s="1149"/>
      <c r="Y12" s="1150"/>
      <c r="Z12" s="1151"/>
      <c r="AA12" s="558"/>
      <c r="AB12" s="1156"/>
      <c r="AC12" s="558"/>
      <c r="AD12" s="555"/>
      <c r="AE12" s="167"/>
      <c r="AF12" s="1138"/>
      <c r="AG12" s="1141"/>
      <c r="AH12" s="545"/>
      <c r="AI12" s="1141"/>
      <c r="AJ12" s="545"/>
      <c r="AK12" s="1144"/>
      <c r="AL12" s="548"/>
    </row>
    <row r="13" spans="1:47" s="171" customFormat="1" ht="34.5" customHeight="1" x14ac:dyDescent="0.2">
      <c r="A13" s="558"/>
      <c r="B13" s="780"/>
      <c r="C13" s="1161"/>
      <c r="D13" s="1162"/>
      <c r="E13" s="1163"/>
      <c r="F13" s="1135"/>
      <c r="G13" s="1149"/>
      <c r="H13" s="1150"/>
      <c r="I13" s="1151"/>
      <c r="J13" s="1161"/>
      <c r="K13" s="1162"/>
      <c r="L13" s="1163"/>
      <c r="M13" s="558"/>
      <c r="N13" s="558"/>
      <c r="O13" s="558"/>
      <c r="P13" s="558"/>
      <c r="Q13" s="573"/>
      <c r="R13" s="573"/>
      <c r="S13" s="167"/>
      <c r="T13" s="1138"/>
      <c r="U13" s="1138"/>
      <c r="V13" s="548"/>
      <c r="W13" s="167"/>
      <c r="X13" s="1149"/>
      <c r="Y13" s="1150"/>
      <c r="Z13" s="1151"/>
      <c r="AA13" s="558"/>
      <c r="AB13" s="1156"/>
      <c r="AC13" s="558"/>
      <c r="AD13" s="555"/>
      <c r="AE13" s="167"/>
      <c r="AF13" s="1138"/>
      <c r="AG13" s="1141"/>
      <c r="AH13" s="545"/>
      <c r="AI13" s="1141"/>
      <c r="AJ13" s="545"/>
      <c r="AK13" s="1144"/>
      <c r="AL13" s="548"/>
    </row>
    <row r="14" spans="1:47" s="171" customFormat="1" ht="27" customHeight="1" x14ac:dyDescent="0.2">
      <c r="A14" s="558"/>
      <c r="B14" s="780"/>
      <c r="C14" s="1161"/>
      <c r="D14" s="1162"/>
      <c r="E14" s="1163"/>
      <c r="F14" s="1135"/>
      <c r="G14" s="1149"/>
      <c r="H14" s="1150"/>
      <c r="I14" s="1151"/>
      <c r="J14" s="1161"/>
      <c r="K14" s="1162"/>
      <c r="L14" s="1163"/>
      <c r="M14" s="558"/>
      <c r="N14" s="558"/>
      <c r="O14" s="558"/>
      <c r="P14" s="558"/>
      <c r="Q14" s="573"/>
      <c r="R14" s="573"/>
      <c r="S14" s="167"/>
      <c r="T14" s="1138"/>
      <c r="U14" s="1138"/>
      <c r="V14" s="548"/>
      <c r="W14" s="167"/>
      <c r="X14" s="1149"/>
      <c r="Y14" s="1150"/>
      <c r="Z14" s="1151"/>
      <c r="AA14" s="558"/>
      <c r="AB14" s="1156"/>
      <c r="AC14" s="558"/>
      <c r="AD14" s="555"/>
      <c r="AE14" s="167"/>
      <c r="AF14" s="1138"/>
      <c r="AG14" s="1141"/>
      <c r="AH14" s="545"/>
      <c r="AI14" s="1141"/>
      <c r="AJ14" s="545"/>
      <c r="AK14" s="1144"/>
      <c r="AL14" s="548"/>
    </row>
    <row r="15" spans="1:47" s="171" customFormat="1" ht="35.25" customHeight="1" x14ac:dyDescent="0.2">
      <c r="A15" s="558"/>
      <c r="B15" s="780"/>
      <c r="C15" s="1161"/>
      <c r="D15" s="1162"/>
      <c r="E15" s="1163"/>
      <c r="F15" s="1135"/>
      <c r="G15" s="1149"/>
      <c r="H15" s="1150"/>
      <c r="I15" s="1151"/>
      <c r="J15" s="1161"/>
      <c r="K15" s="1162"/>
      <c r="L15" s="1163"/>
      <c r="M15" s="558"/>
      <c r="N15" s="558"/>
      <c r="O15" s="558"/>
      <c r="P15" s="558"/>
      <c r="Q15" s="573"/>
      <c r="R15" s="573"/>
      <c r="S15" s="167"/>
      <c r="T15" s="1138"/>
      <c r="U15" s="1138"/>
      <c r="V15" s="548"/>
      <c r="W15" s="167"/>
      <c r="X15" s="1149"/>
      <c r="Y15" s="1150"/>
      <c r="Z15" s="1151"/>
      <c r="AA15" s="558"/>
      <c r="AB15" s="1156"/>
      <c r="AC15" s="558"/>
      <c r="AD15" s="555"/>
      <c r="AE15" s="167"/>
      <c r="AF15" s="1138"/>
      <c r="AG15" s="1141"/>
      <c r="AH15" s="545"/>
      <c r="AI15" s="1141"/>
      <c r="AJ15" s="545"/>
      <c r="AK15" s="1144"/>
      <c r="AL15" s="548"/>
    </row>
    <row r="16" spans="1:47" s="171" customFormat="1" ht="34.5" customHeight="1" x14ac:dyDescent="0.2">
      <c r="A16" s="558"/>
      <c r="B16" s="780"/>
      <c r="C16" s="1161"/>
      <c r="D16" s="1162"/>
      <c r="E16" s="1163"/>
      <c r="F16" s="1135"/>
      <c r="G16" s="1149"/>
      <c r="H16" s="1150"/>
      <c r="I16" s="1151"/>
      <c r="J16" s="1161"/>
      <c r="K16" s="1162"/>
      <c r="L16" s="1163"/>
      <c r="M16" s="558"/>
      <c r="N16" s="558"/>
      <c r="O16" s="558"/>
      <c r="P16" s="558"/>
      <c r="Q16" s="573"/>
      <c r="R16" s="573"/>
      <c r="S16" s="167"/>
      <c r="T16" s="1138"/>
      <c r="U16" s="1138"/>
      <c r="V16" s="548"/>
      <c r="W16" s="167"/>
      <c r="X16" s="1149"/>
      <c r="Y16" s="1150"/>
      <c r="Z16" s="1151"/>
      <c r="AA16" s="558"/>
      <c r="AB16" s="1156"/>
      <c r="AC16" s="558"/>
      <c r="AD16" s="555"/>
      <c r="AE16" s="167"/>
      <c r="AF16" s="1138"/>
      <c r="AG16" s="1141"/>
      <c r="AH16" s="545"/>
      <c r="AI16" s="1141"/>
      <c r="AJ16" s="545"/>
      <c r="AK16" s="1144"/>
      <c r="AL16" s="548"/>
    </row>
    <row r="17" spans="1:38" s="171" customFormat="1" ht="26.25" customHeight="1" x14ac:dyDescent="0.2">
      <c r="A17" s="558"/>
      <c r="B17" s="780"/>
      <c r="C17" s="1161"/>
      <c r="D17" s="1162"/>
      <c r="E17" s="1163"/>
      <c r="F17" s="1135"/>
      <c r="G17" s="1149"/>
      <c r="H17" s="1150"/>
      <c r="I17" s="1151"/>
      <c r="J17" s="1161"/>
      <c r="K17" s="1162"/>
      <c r="L17" s="1163"/>
      <c r="M17" s="558"/>
      <c r="N17" s="558"/>
      <c r="O17" s="558"/>
      <c r="P17" s="558"/>
      <c r="Q17" s="573"/>
      <c r="R17" s="573"/>
      <c r="S17" s="167"/>
      <c r="T17" s="1138"/>
      <c r="U17" s="1138"/>
      <c r="V17" s="548"/>
      <c r="W17" s="167"/>
      <c r="X17" s="1149"/>
      <c r="Y17" s="1150"/>
      <c r="Z17" s="1151"/>
      <c r="AA17" s="558"/>
      <c r="AB17" s="1156"/>
      <c r="AC17" s="558"/>
      <c r="AD17" s="555"/>
      <c r="AE17" s="167"/>
      <c r="AF17" s="1138"/>
      <c r="AG17" s="1141"/>
      <c r="AH17" s="545"/>
      <c r="AI17" s="1141"/>
      <c r="AJ17" s="545"/>
      <c r="AK17" s="1144"/>
      <c r="AL17" s="548"/>
    </row>
    <row r="18" spans="1:38" s="171" customFormat="1" ht="39.75" customHeight="1" x14ac:dyDescent="0.2">
      <c r="A18" s="558"/>
      <c r="B18" s="780"/>
      <c r="C18" s="1161"/>
      <c r="D18" s="1162"/>
      <c r="E18" s="1163"/>
      <c r="F18" s="1135"/>
      <c r="G18" s="1149"/>
      <c r="H18" s="1150"/>
      <c r="I18" s="1151"/>
      <c r="J18" s="1161"/>
      <c r="K18" s="1162"/>
      <c r="L18" s="1163"/>
      <c r="M18" s="558"/>
      <c r="N18" s="558"/>
      <c r="O18" s="558"/>
      <c r="P18" s="558"/>
      <c r="Q18" s="573"/>
      <c r="R18" s="573"/>
      <c r="S18" s="167"/>
      <c r="T18" s="1138"/>
      <c r="U18" s="1138"/>
      <c r="V18" s="548"/>
      <c r="W18" s="167"/>
      <c r="X18" s="1149"/>
      <c r="Y18" s="1150"/>
      <c r="Z18" s="1151"/>
      <c r="AA18" s="558"/>
      <c r="AB18" s="1156"/>
      <c r="AC18" s="558"/>
      <c r="AD18" s="555"/>
      <c r="AE18" s="167"/>
      <c r="AF18" s="1138"/>
      <c r="AG18" s="1141"/>
      <c r="AH18" s="545"/>
      <c r="AI18" s="1141"/>
      <c r="AJ18" s="545"/>
      <c r="AK18" s="1144"/>
      <c r="AL18" s="548"/>
    </row>
    <row r="19" spans="1:38" s="171" customFormat="1" ht="36.75" customHeight="1" x14ac:dyDescent="0.2">
      <c r="A19" s="558"/>
      <c r="B19" s="780"/>
      <c r="C19" s="1161"/>
      <c r="D19" s="1162"/>
      <c r="E19" s="1163"/>
      <c r="F19" s="1135"/>
      <c r="G19" s="1149"/>
      <c r="H19" s="1150"/>
      <c r="I19" s="1151"/>
      <c r="J19" s="1161"/>
      <c r="K19" s="1162"/>
      <c r="L19" s="1163"/>
      <c r="M19" s="558"/>
      <c r="N19" s="558"/>
      <c r="O19" s="558"/>
      <c r="P19" s="558"/>
      <c r="Q19" s="573"/>
      <c r="R19" s="573"/>
      <c r="S19" s="167"/>
      <c r="T19" s="1138"/>
      <c r="U19" s="1138"/>
      <c r="V19" s="548"/>
      <c r="W19" s="167"/>
      <c r="X19" s="1149"/>
      <c r="Y19" s="1150"/>
      <c r="Z19" s="1151"/>
      <c r="AA19" s="558"/>
      <c r="AB19" s="1156"/>
      <c r="AC19" s="558"/>
      <c r="AD19" s="555"/>
      <c r="AE19" s="167"/>
      <c r="AF19" s="1138"/>
      <c r="AG19" s="1141"/>
      <c r="AH19" s="545"/>
      <c r="AI19" s="1141"/>
      <c r="AJ19" s="545"/>
      <c r="AK19" s="1144"/>
      <c r="AL19" s="548"/>
    </row>
    <row r="20" spans="1:38" s="171" customFormat="1" ht="33" customHeight="1" x14ac:dyDescent="0.2">
      <c r="A20" s="559"/>
      <c r="B20" s="781"/>
      <c r="C20" s="1164"/>
      <c r="D20" s="1165"/>
      <c r="E20" s="1166"/>
      <c r="F20" s="1136"/>
      <c r="G20" s="1152"/>
      <c r="H20" s="1153"/>
      <c r="I20" s="1154"/>
      <c r="J20" s="1164"/>
      <c r="K20" s="1165"/>
      <c r="L20" s="1166"/>
      <c r="M20" s="559"/>
      <c r="N20" s="559"/>
      <c r="O20" s="559"/>
      <c r="P20" s="559"/>
      <c r="Q20" s="574"/>
      <c r="R20" s="574"/>
      <c r="S20" s="167"/>
      <c r="T20" s="1139"/>
      <c r="U20" s="1139"/>
      <c r="V20" s="549"/>
      <c r="W20" s="167"/>
      <c r="X20" s="1152"/>
      <c r="Y20" s="1153"/>
      <c r="Z20" s="1154"/>
      <c r="AA20" s="559"/>
      <c r="AB20" s="1157"/>
      <c r="AC20" s="559"/>
      <c r="AD20" s="556"/>
      <c r="AE20" s="167"/>
      <c r="AF20" s="1139"/>
      <c r="AG20" s="1142"/>
      <c r="AH20" s="546"/>
      <c r="AI20" s="1142"/>
      <c r="AJ20" s="546"/>
      <c r="AK20" s="1145"/>
      <c r="AL20" s="549"/>
    </row>
    <row r="21" spans="1:38" s="171" customFormat="1" ht="38.25" customHeight="1" x14ac:dyDescent="0.2">
      <c r="A21" s="557" t="s">
        <v>425</v>
      </c>
      <c r="B21" s="779" t="s">
        <v>434</v>
      </c>
      <c r="C21" s="1158" t="s">
        <v>357</v>
      </c>
      <c r="D21" s="1159"/>
      <c r="E21" s="1160"/>
      <c r="F21" s="1134" t="s">
        <v>427</v>
      </c>
      <c r="G21" s="1146" t="s">
        <v>435</v>
      </c>
      <c r="H21" s="1147"/>
      <c r="I21" s="1148"/>
      <c r="J21" s="1158" t="s">
        <v>436</v>
      </c>
      <c r="K21" s="1159"/>
      <c r="L21" s="1160"/>
      <c r="M21" s="557"/>
      <c r="N21" s="557"/>
      <c r="O21" s="557" t="s">
        <v>0</v>
      </c>
      <c r="P21" s="557"/>
      <c r="Q21" s="572" t="s">
        <v>15</v>
      </c>
      <c r="R21" s="572" t="s">
        <v>123</v>
      </c>
      <c r="S21" s="167"/>
      <c r="T21" s="168">
        <f>VLOOKUP(Q21,[17]Listas!$D$6:$E$10,2,0)</f>
        <v>3</v>
      </c>
      <c r="U21" s="168">
        <f>HLOOKUP(R21,[17]Listas!$F$4:$J$5,2,0)</f>
        <v>3</v>
      </c>
      <c r="V21" s="547" t="str">
        <f>INDEX([17]Listas!$F$6:$J$10,MATCH(Q21,[17]Listas!$D$6:$D$10,0),MATCH(R21,[17]Listas!$F$4:$J$4,0))</f>
        <v>9
MODERADO</v>
      </c>
      <c r="W21" s="167"/>
      <c r="X21" s="1146" t="s">
        <v>437</v>
      </c>
      <c r="Y21" s="1147"/>
      <c r="Z21" s="1148"/>
      <c r="AA21" s="557" t="s">
        <v>427</v>
      </c>
      <c r="AB21" s="1155" t="s">
        <v>438</v>
      </c>
      <c r="AC21" s="557">
        <v>79</v>
      </c>
      <c r="AD21" s="554" t="s">
        <v>59</v>
      </c>
      <c r="AE21" s="167"/>
      <c r="AF21" s="168">
        <f t="shared" si="0"/>
        <v>1</v>
      </c>
      <c r="AG21" s="169">
        <f t="shared" si="1"/>
        <v>2</v>
      </c>
      <c r="AH21" s="544" t="str">
        <f>IF(AG21&lt;=1,"Remota",VLOOKUP(AG21,[17]Listas!$C$6:$D$10,2,0))</f>
        <v>Baja</v>
      </c>
      <c r="AI21" s="169">
        <f t="shared" si="2"/>
        <v>3</v>
      </c>
      <c r="AJ21" s="544" t="str">
        <f>IF(AI21&lt;=1,"Insignificante",HLOOKUP(AI21,[17]Listas!$F$3:$J$4,2,0))</f>
        <v>Moderado</v>
      </c>
      <c r="AK21" s="170">
        <f t="shared" si="3"/>
        <v>6</v>
      </c>
      <c r="AL21" s="547" t="str">
        <f>INDEX([17]Listas!$F$6:$J$10,MATCH(AH21,[17]Listas!$D$6:$D$10,0),MATCH(AJ21,[17]Listas!$F$4:$J$4,0))</f>
        <v>6
MODERADO</v>
      </c>
    </row>
    <row r="22" spans="1:38" s="171" customFormat="1" ht="31.5" customHeight="1" x14ac:dyDescent="0.2">
      <c r="A22" s="558"/>
      <c r="B22" s="780"/>
      <c r="C22" s="1161"/>
      <c r="D22" s="1162"/>
      <c r="E22" s="1163"/>
      <c r="F22" s="1135"/>
      <c r="G22" s="1149"/>
      <c r="H22" s="1150"/>
      <c r="I22" s="1151"/>
      <c r="J22" s="1161"/>
      <c r="K22" s="1162"/>
      <c r="L22" s="1163"/>
      <c r="M22" s="558"/>
      <c r="N22" s="558"/>
      <c r="O22" s="558"/>
      <c r="P22" s="558"/>
      <c r="Q22" s="573"/>
      <c r="R22" s="573"/>
      <c r="S22" s="167"/>
      <c r="T22" s="168" t="e">
        <f>VLOOKUP(Q22,[17]Listas!$D$6:$E$10,2,0)</f>
        <v>#N/A</v>
      </c>
      <c r="U22" s="168" t="e">
        <f>HLOOKUP(R22,[17]Listas!$F$4:$J$5,2,0)</f>
        <v>#N/A</v>
      </c>
      <c r="V22" s="548" t="e">
        <f>INDEX([17]Listas!$F$6:$J$10,MATCH(Q22,[17]Listas!$D$6:$D$10,0),MATCH(R22,[17]Listas!$F$4:$J$4,0))</f>
        <v>#N/A</v>
      </c>
      <c r="W22" s="167"/>
      <c r="X22" s="1149"/>
      <c r="Y22" s="1150"/>
      <c r="Z22" s="1151"/>
      <c r="AA22" s="558"/>
      <c r="AB22" s="1156"/>
      <c r="AC22" s="558"/>
      <c r="AD22" s="555"/>
      <c r="AE22" s="167"/>
      <c r="AF22" s="168">
        <f t="shared" si="0"/>
        <v>0</v>
      </c>
      <c r="AG22" s="169" t="e">
        <f t="shared" si="1"/>
        <v>#N/A</v>
      </c>
      <c r="AH22" s="545"/>
      <c r="AI22" s="169" t="e">
        <f t="shared" si="2"/>
        <v>#N/A</v>
      </c>
      <c r="AJ22" s="545"/>
      <c r="AK22" s="170" t="e">
        <f t="shared" si="3"/>
        <v>#N/A</v>
      </c>
      <c r="AL22" s="548"/>
    </row>
    <row r="23" spans="1:38" s="171" customFormat="1" ht="26.25" customHeight="1" x14ac:dyDescent="0.2">
      <c r="A23" s="558"/>
      <c r="B23" s="780"/>
      <c r="C23" s="1161"/>
      <c r="D23" s="1162"/>
      <c r="E23" s="1163"/>
      <c r="F23" s="1135"/>
      <c r="G23" s="1149"/>
      <c r="H23" s="1150"/>
      <c r="I23" s="1151"/>
      <c r="J23" s="1161"/>
      <c r="K23" s="1162"/>
      <c r="L23" s="1163"/>
      <c r="M23" s="558"/>
      <c r="N23" s="558"/>
      <c r="O23" s="558"/>
      <c r="P23" s="558"/>
      <c r="Q23" s="573"/>
      <c r="R23" s="573"/>
      <c r="S23" s="167"/>
      <c r="T23" s="168"/>
      <c r="U23" s="168"/>
      <c r="V23" s="548" t="e">
        <f>INDEX([17]Listas!$F$6:$J$10,MATCH(Q23,[17]Listas!$D$6:$D$10,0),MATCH(R23,[17]Listas!$F$4:$J$4,0))</f>
        <v>#N/A</v>
      </c>
      <c r="W23" s="167"/>
      <c r="X23" s="1149"/>
      <c r="Y23" s="1150"/>
      <c r="Z23" s="1151"/>
      <c r="AA23" s="558"/>
      <c r="AB23" s="1156"/>
      <c r="AC23" s="558"/>
      <c r="AD23" s="555"/>
      <c r="AE23" s="167"/>
      <c r="AF23" s="168"/>
      <c r="AG23" s="169"/>
      <c r="AH23" s="545"/>
      <c r="AI23" s="169"/>
      <c r="AJ23" s="545"/>
      <c r="AK23" s="170"/>
      <c r="AL23" s="548"/>
    </row>
    <row r="24" spans="1:38" s="171" customFormat="1" ht="30" customHeight="1" x14ac:dyDescent="0.2">
      <c r="A24" s="559"/>
      <c r="B24" s="781"/>
      <c r="C24" s="1164"/>
      <c r="D24" s="1165"/>
      <c r="E24" s="1166"/>
      <c r="F24" s="1136"/>
      <c r="G24" s="1152"/>
      <c r="H24" s="1153"/>
      <c r="I24" s="1154"/>
      <c r="J24" s="1164"/>
      <c r="K24" s="1165"/>
      <c r="L24" s="1166"/>
      <c r="M24" s="559"/>
      <c r="N24" s="559"/>
      <c r="O24" s="559"/>
      <c r="P24" s="559"/>
      <c r="Q24" s="574"/>
      <c r="R24" s="574"/>
      <c r="S24" s="167"/>
      <c r="T24" s="168" t="e">
        <f>VLOOKUP(Q24,[17]Listas!$D$6:$E$10,2,0)</f>
        <v>#N/A</v>
      </c>
      <c r="U24" s="168" t="e">
        <f>HLOOKUP(R24,[17]Listas!$F$4:$J$5,2,0)</f>
        <v>#N/A</v>
      </c>
      <c r="V24" s="548" t="e">
        <f>INDEX([17]Listas!$F$6:$J$10,MATCH(Q24,[17]Listas!$D$6:$D$10,0),MATCH(R24,[17]Listas!$F$4:$J$4,0))</f>
        <v>#N/A</v>
      </c>
      <c r="W24" s="167"/>
      <c r="X24" s="1152"/>
      <c r="Y24" s="1153"/>
      <c r="Z24" s="1154"/>
      <c r="AA24" s="559"/>
      <c r="AB24" s="1157"/>
      <c r="AC24" s="559"/>
      <c r="AD24" s="556"/>
      <c r="AE24" s="167"/>
      <c r="AF24" s="168">
        <f t="shared" si="0"/>
        <v>0</v>
      </c>
      <c r="AG24" s="169" t="e">
        <f t="shared" si="1"/>
        <v>#N/A</v>
      </c>
      <c r="AH24" s="546"/>
      <c r="AI24" s="169" t="e">
        <f t="shared" si="2"/>
        <v>#N/A</v>
      </c>
      <c r="AJ24" s="546"/>
      <c r="AK24" s="170" t="e">
        <f t="shared" si="3"/>
        <v>#N/A</v>
      </c>
      <c r="AL24" s="549"/>
    </row>
    <row r="25" spans="1:38" s="171" customFormat="1" ht="42" customHeight="1" x14ac:dyDescent="0.2">
      <c r="A25" s="557" t="s">
        <v>425</v>
      </c>
      <c r="B25" s="779" t="s">
        <v>439</v>
      </c>
      <c r="C25" s="563" t="s">
        <v>440</v>
      </c>
      <c r="D25" s="564"/>
      <c r="E25" s="565"/>
      <c r="F25" s="1134" t="s">
        <v>427</v>
      </c>
      <c r="G25" s="803" t="s">
        <v>441</v>
      </c>
      <c r="H25" s="804"/>
      <c r="I25" s="805"/>
      <c r="J25" s="563" t="s">
        <v>442</v>
      </c>
      <c r="K25" s="564"/>
      <c r="L25" s="565"/>
      <c r="M25" s="557"/>
      <c r="N25" s="557"/>
      <c r="O25" s="557" t="s">
        <v>0</v>
      </c>
      <c r="P25" s="557"/>
      <c r="Q25" s="572" t="s">
        <v>259</v>
      </c>
      <c r="R25" s="572" t="s">
        <v>123</v>
      </c>
      <c r="S25" s="167"/>
      <c r="T25" s="1137">
        <f>VLOOKUP(Q25,[17]Listas!$D$6:$E$10,2,0)</f>
        <v>2</v>
      </c>
      <c r="U25" s="1137">
        <f>HLOOKUP(R25,[17]Listas!$F$4:$J$5,2,0)</f>
        <v>3</v>
      </c>
      <c r="V25" s="547" t="str">
        <f>INDEX([17]Listas!$F$6:$J$10,MATCH(Q25,[17]Listas!$D$6:$D$10,0),MATCH(R25,[17]Listas!$F$4:$J$4,0))</f>
        <v>6
MODERADO</v>
      </c>
      <c r="W25" s="167"/>
      <c r="X25" s="803" t="s">
        <v>443</v>
      </c>
      <c r="Y25" s="804"/>
      <c r="Z25" s="805"/>
      <c r="AA25" s="557" t="s">
        <v>427</v>
      </c>
      <c r="AB25" s="557" t="s">
        <v>433</v>
      </c>
      <c r="AC25" s="557">
        <v>79</v>
      </c>
      <c r="AD25" s="554" t="s">
        <v>58</v>
      </c>
      <c r="AE25" s="167"/>
      <c r="AF25" s="1137">
        <f t="shared" si="0"/>
        <v>1</v>
      </c>
      <c r="AG25" s="1140">
        <f t="shared" si="1"/>
        <v>1</v>
      </c>
      <c r="AH25" s="547" t="str">
        <f>IF(AG25&lt;=1,"Remota",VLOOKUP(AG25,[17]Listas!$C$6:$D$10,2,0))</f>
        <v>Remota</v>
      </c>
      <c r="AI25" s="1137">
        <f>IF(OR(AD25="Impacto",AD25="Ambos"),U25-AF25,U25)</f>
        <v>2</v>
      </c>
      <c r="AJ25" s="547" t="str">
        <f>IF(AI25&lt;=1,"Insignificante",HLOOKUP(AI25,[17]Listas!$F$3:$J$4,2,0))</f>
        <v>Menor</v>
      </c>
      <c r="AK25" s="1143">
        <f>AG25*AI25</f>
        <v>2</v>
      </c>
      <c r="AL25" s="547" t="str">
        <f>INDEX([17]Listas!$F$6:$J$10,MATCH(AH25,[17]Listas!$D$6:$D$10,0),MATCH(AJ25,[17]Listas!$F$4:$J$4,0))</f>
        <v>2
INFERIOR</v>
      </c>
    </row>
    <row r="26" spans="1:38" s="171" customFormat="1" ht="38.25" customHeight="1" x14ac:dyDescent="0.2">
      <c r="A26" s="558"/>
      <c r="B26" s="780"/>
      <c r="C26" s="566"/>
      <c r="D26" s="567"/>
      <c r="E26" s="568"/>
      <c r="F26" s="1135"/>
      <c r="G26" s="812"/>
      <c r="H26" s="813"/>
      <c r="I26" s="814"/>
      <c r="J26" s="566"/>
      <c r="K26" s="567"/>
      <c r="L26" s="568"/>
      <c r="M26" s="558"/>
      <c r="N26" s="558"/>
      <c r="O26" s="558"/>
      <c r="P26" s="558"/>
      <c r="Q26" s="573"/>
      <c r="R26" s="573"/>
      <c r="S26" s="167"/>
      <c r="T26" s="1138"/>
      <c r="U26" s="1138"/>
      <c r="V26" s="548" t="e">
        <f>INDEX([17]Listas!$F$6:$J$10,MATCH(Q26,[17]Listas!$D$6:$D$10,0),MATCH(R26,[17]Listas!$F$4:$J$4,0))</f>
        <v>#N/A</v>
      </c>
      <c r="W26" s="167"/>
      <c r="X26" s="812"/>
      <c r="Y26" s="813"/>
      <c r="Z26" s="814"/>
      <c r="AA26" s="558"/>
      <c r="AB26" s="558"/>
      <c r="AC26" s="558"/>
      <c r="AD26" s="555"/>
      <c r="AE26" s="167"/>
      <c r="AF26" s="1138"/>
      <c r="AG26" s="1141"/>
      <c r="AH26" s="548"/>
      <c r="AI26" s="1138"/>
      <c r="AJ26" s="548"/>
      <c r="AK26" s="1144"/>
      <c r="AL26" s="548"/>
    </row>
    <row r="27" spans="1:38" s="171" customFormat="1" ht="33" customHeight="1" x14ac:dyDescent="0.2">
      <c r="A27" s="558"/>
      <c r="B27" s="780"/>
      <c r="C27" s="566"/>
      <c r="D27" s="567"/>
      <c r="E27" s="568"/>
      <c r="F27" s="1135"/>
      <c r="G27" s="812"/>
      <c r="H27" s="813"/>
      <c r="I27" s="814"/>
      <c r="J27" s="566"/>
      <c r="K27" s="567"/>
      <c r="L27" s="568"/>
      <c r="M27" s="558"/>
      <c r="N27" s="558"/>
      <c r="O27" s="558"/>
      <c r="P27" s="558"/>
      <c r="Q27" s="573"/>
      <c r="R27" s="573"/>
      <c r="S27" s="167"/>
      <c r="T27" s="1138"/>
      <c r="U27" s="1138"/>
      <c r="V27" s="548" t="e">
        <f>INDEX([17]Listas!$F$6:$J$10,MATCH(Q27,[17]Listas!$D$6:$D$10,0),MATCH(R27,[17]Listas!$F$4:$J$4,0))</f>
        <v>#N/A</v>
      </c>
      <c r="W27" s="167"/>
      <c r="X27" s="812"/>
      <c r="Y27" s="813"/>
      <c r="Z27" s="814"/>
      <c r="AA27" s="558"/>
      <c r="AB27" s="558"/>
      <c r="AC27" s="558"/>
      <c r="AD27" s="555"/>
      <c r="AE27" s="167"/>
      <c r="AF27" s="1138"/>
      <c r="AG27" s="1141"/>
      <c r="AH27" s="548"/>
      <c r="AI27" s="1138"/>
      <c r="AJ27" s="548"/>
      <c r="AK27" s="1144"/>
      <c r="AL27" s="548"/>
    </row>
    <row r="28" spans="1:38" s="171" customFormat="1" ht="44.25" customHeight="1" x14ac:dyDescent="0.2">
      <c r="A28" s="559"/>
      <c r="B28" s="781"/>
      <c r="C28" s="569"/>
      <c r="D28" s="570"/>
      <c r="E28" s="571"/>
      <c r="F28" s="1136"/>
      <c r="G28" s="640"/>
      <c r="H28" s="641"/>
      <c r="I28" s="642"/>
      <c r="J28" s="569"/>
      <c r="K28" s="570"/>
      <c r="L28" s="571"/>
      <c r="M28" s="559"/>
      <c r="N28" s="559"/>
      <c r="O28" s="559"/>
      <c r="P28" s="559"/>
      <c r="Q28" s="574"/>
      <c r="R28" s="574"/>
      <c r="S28" s="167"/>
      <c r="T28" s="1139"/>
      <c r="U28" s="1139"/>
      <c r="V28" s="549" t="e">
        <f>INDEX([17]Listas!$F$6:$J$10,MATCH(Q28,[17]Listas!$D$6:$D$10,0),MATCH(R28,[17]Listas!$F$4:$J$4,0))</f>
        <v>#N/A</v>
      </c>
      <c r="W28" s="167"/>
      <c r="X28" s="640"/>
      <c r="Y28" s="641"/>
      <c r="Z28" s="642"/>
      <c r="AA28" s="559"/>
      <c r="AB28" s="559"/>
      <c r="AC28" s="559"/>
      <c r="AD28" s="556"/>
      <c r="AE28" s="167"/>
      <c r="AF28" s="1139"/>
      <c r="AG28" s="1142"/>
      <c r="AH28" s="549"/>
      <c r="AI28" s="1139"/>
      <c r="AJ28" s="549"/>
      <c r="AK28" s="1145"/>
      <c r="AL28" s="549"/>
    </row>
    <row r="29" spans="1:38" s="171" customFormat="1" ht="78" hidden="1" customHeight="1" x14ac:dyDescent="0.2">
      <c r="A29" s="166"/>
      <c r="B29" s="176"/>
      <c r="C29" s="535"/>
      <c r="D29" s="575"/>
      <c r="E29" s="536"/>
      <c r="F29" s="205">
        <v>5</v>
      </c>
      <c r="G29" s="576" t="s">
        <v>444</v>
      </c>
      <c r="H29" s="576"/>
      <c r="I29" s="576"/>
      <c r="J29" s="550"/>
      <c r="K29" s="550"/>
      <c r="L29" s="550"/>
      <c r="M29" s="166"/>
      <c r="N29" s="166"/>
      <c r="O29" s="166"/>
      <c r="P29" s="166"/>
      <c r="Q29" s="176"/>
      <c r="R29" s="176"/>
      <c r="S29" s="167"/>
      <c r="T29" s="168" t="e">
        <f>VLOOKUP(Q29,[17]Listas!$D$6:$E$10,2,0)</f>
        <v>#N/A</v>
      </c>
      <c r="U29" s="168" t="e">
        <f>HLOOKUP(R29,[17]Listas!$F$4:$J$5,2,0)</f>
        <v>#N/A</v>
      </c>
      <c r="V29" s="177" t="e">
        <f>INDEX([17]Listas!$F$6:$J$10,MATCH(Q29,[17]Listas!$D$6:$D$10,0),MATCH(R29,[17]Listas!$F$4:$J$4,0))</f>
        <v>#N/A</v>
      </c>
      <c r="W29" s="167"/>
      <c r="X29" s="576" t="s">
        <v>445</v>
      </c>
      <c r="Y29" s="576"/>
      <c r="Z29" s="576"/>
      <c r="AA29" s="174"/>
      <c r="AB29" s="201"/>
      <c r="AC29" s="166"/>
      <c r="AD29" s="174"/>
      <c r="AE29" s="167"/>
      <c r="AF29" s="168">
        <f t="shared" si="0"/>
        <v>0</v>
      </c>
      <c r="AG29" s="169" t="e">
        <f t="shared" si="1"/>
        <v>#N/A</v>
      </c>
      <c r="AH29" s="178" t="e">
        <f>IF(AG29&lt;=1,"Remota",VLOOKUP(AG29,[17]Listas!$C$6:$D$10,2,0))</f>
        <v>#N/A</v>
      </c>
      <c r="AI29" s="169" t="e">
        <f t="shared" si="2"/>
        <v>#N/A</v>
      </c>
      <c r="AJ29" s="178" t="e">
        <f>IF(AI29&lt;=1,"Insignificante",HLOOKUP(AI29,[17]Listas!$F$3:$J$4,2,0))</f>
        <v>#N/A</v>
      </c>
      <c r="AK29" s="170" t="e">
        <f t="shared" si="3"/>
        <v>#N/A</v>
      </c>
      <c r="AL29" s="177" t="e">
        <f>INDEX([17]Listas!$F$6:$J$10,MATCH(AH29,[17]Listas!$D$6:$D$10,0),MATCH(AJ29,[17]Listas!$F$4:$J$4,0))</f>
        <v>#N/A</v>
      </c>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VLOOKUP(Q30,[17]Listas!$D$6:$E$10,2,0)</f>
        <v>#N/A</v>
      </c>
      <c r="U30" s="168" t="e">
        <f>HLOOKUP(R30,[17]Listas!$F$4:$J$5,2,0)</f>
        <v>#N/A</v>
      </c>
      <c r="V30" s="177" t="e">
        <f>INDEX([17]Listas!$F$6:$J$10,MATCH(Q30,[17]Listas!$D$6:$D$10,0),MATCH(R30,[17]Listas!$F$4:$J$4,0))</f>
        <v>#N/A</v>
      </c>
      <c r="W30" s="167"/>
      <c r="X30" s="535"/>
      <c r="Y30" s="575"/>
      <c r="Z30" s="536"/>
      <c r="AA30" s="174"/>
      <c r="AB30" s="201"/>
      <c r="AC30" s="166"/>
      <c r="AD30" s="174"/>
      <c r="AE30" s="167"/>
      <c r="AF30" s="168">
        <f t="shared" si="0"/>
        <v>0</v>
      </c>
      <c r="AG30" s="169" t="e">
        <f t="shared" si="1"/>
        <v>#N/A</v>
      </c>
      <c r="AH30" s="178" t="e">
        <f>IF(AG30&lt;=1,"Remota",VLOOKUP(AG30,[17]Listas!$C$6:$D$10,2,0))</f>
        <v>#N/A</v>
      </c>
      <c r="AI30" s="169" t="e">
        <f t="shared" si="2"/>
        <v>#N/A</v>
      </c>
      <c r="AJ30" s="178" t="e">
        <f>IF(AI30&lt;=1,"Insignificante",HLOOKUP(AI30,[17]Listas!$F$3:$J$4,2,0))</f>
        <v>#N/A</v>
      </c>
      <c r="AK30" s="170" t="e">
        <f t="shared" si="3"/>
        <v>#N/A</v>
      </c>
      <c r="AL30" s="177" t="e">
        <f>INDEX([17]Listas!$F$6:$J$10,MATCH(AH30,[17]Listas!$D$6:$D$10,0),MATCH(AJ30,[17]Listas!$F$4:$J$4,0))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VLOOKUP(Q31,[17]Listas!$D$6:$E$10,2,0)</f>
        <v>#N/A</v>
      </c>
      <c r="U31" s="168" t="e">
        <f>HLOOKUP(R31,[17]Listas!$F$4:$J$5,2,0)</f>
        <v>#N/A</v>
      </c>
      <c r="V31" s="177" t="e">
        <f>INDEX([17]Listas!$F$6:$J$10,MATCH(Q31,[17]Listas!$D$6:$D$10,0),MATCH(R31,[17]Listas!$F$4:$J$4,0))</f>
        <v>#N/A</v>
      </c>
      <c r="W31" s="167"/>
      <c r="X31" s="535"/>
      <c r="Y31" s="575"/>
      <c r="Z31" s="536"/>
      <c r="AA31" s="174"/>
      <c r="AB31" s="201"/>
      <c r="AC31" s="166"/>
      <c r="AD31" s="174"/>
      <c r="AE31" s="167"/>
      <c r="AF31" s="168">
        <f t="shared" si="0"/>
        <v>0</v>
      </c>
      <c r="AG31" s="169" t="e">
        <f t="shared" si="1"/>
        <v>#N/A</v>
      </c>
      <c r="AH31" s="178" t="e">
        <f>IF(AG31&lt;=1,"Remota",VLOOKUP(AG31,[17]Listas!$C$6:$D$10,2,0))</f>
        <v>#N/A</v>
      </c>
      <c r="AI31" s="169" t="e">
        <f t="shared" si="2"/>
        <v>#N/A</v>
      </c>
      <c r="AJ31" s="178" t="e">
        <f>IF(AI31&lt;=1,"Insignificante",HLOOKUP(AI31,[17]Listas!$F$3:$J$4,2,0))</f>
        <v>#N/A</v>
      </c>
      <c r="AK31" s="170" t="e">
        <f t="shared" si="3"/>
        <v>#N/A</v>
      </c>
      <c r="AL31" s="177" t="e">
        <f>INDEX([17]Listas!$F$6:$J$10,MATCH(AH31,[17]Listas!$D$6:$D$10,0),MATCH(AJ31,[17]Listas!$F$4:$J$4,0))</f>
        <v>#N/A</v>
      </c>
    </row>
    <row r="32" spans="1:38"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VLOOKUP(Q32,[17]Listas!$D$6:$E$10,2,0)</f>
        <v>#N/A</v>
      </c>
      <c r="U32" s="168" t="e">
        <f>HLOOKUP(R32,[17]Listas!$F$4:$J$5,2,0)</f>
        <v>#N/A</v>
      </c>
      <c r="V32" s="177" t="e">
        <f>INDEX([17]Listas!$F$6:$J$10,MATCH(Q32,[17]Listas!$D$6:$D$10,0),MATCH(R32,[17]Listas!$F$4:$J$4,0))</f>
        <v>#N/A</v>
      </c>
      <c r="W32" s="167"/>
      <c r="X32" s="535"/>
      <c r="Y32" s="575"/>
      <c r="Z32" s="536"/>
      <c r="AA32" s="174"/>
      <c r="AB32" s="201"/>
      <c r="AC32" s="166"/>
      <c r="AD32" s="174"/>
      <c r="AE32" s="167"/>
      <c r="AF32" s="168">
        <f t="shared" si="0"/>
        <v>0</v>
      </c>
      <c r="AG32" s="169" t="e">
        <f t="shared" si="1"/>
        <v>#N/A</v>
      </c>
      <c r="AH32" s="178" t="e">
        <f>IF(AG32&lt;=1,"Remota",VLOOKUP(AG32,[17]Listas!$C$6:$D$10,2,0))</f>
        <v>#N/A</v>
      </c>
      <c r="AI32" s="169" t="e">
        <f t="shared" si="2"/>
        <v>#N/A</v>
      </c>
      <c r="AJ32" s="178" t="e">
        <f>IF(AI32&lt;=1,"Insignificante",HLOOKUP(AI32,[17]Listas!$F$3:$J$4,2,0))</f>
        <v>#N/A</v>
      </c>
      <c r="AK32" s="170" t="e">
        <f t="shared" si="3"/>
        <v>#N/A</v>
      </c>
      <c r="AL32" s="177" t="e">
        <f>INDEX([17]Listas!$F$6:$J$10,MATCH(AH32,[17]Listas!$D$6:$D$10,0),MATCH(AJ32,[17]Listas!$F$4:$J$4,0))</f>
        <v>#N/A</v>
      </c>
    </row>
    <row r="33" spans="1:38" s="171" customFormat="1" ht="124.5"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VLOOKUP(Q33,[17]Listas!$D$6:$E$10,2,0)</f>
        <v>#N/A</v>
      </c>
      <c r="U33" s="168" t="e">
        <f>HLOOKUP(R33,[17]Listas!$F$4:$J$5,2,0)</f>
        <v>#N/A</v>
      </c>
      <c r="V33" s="177" t="e">
        <f>INDEX([17]Listas!$F$6:$J$10,MATCH(Q33,[17]Listas!$D$6:$D$10,0),MATCH(R33,[17]Listas!$F$4:$J$4,0))</f>
        <v>#N/A</v>
      </c>
      <c r="W33" s="167"/>
      <c r="X33" s="535"/>
      <c r="Y33" s="575"/>
      <c r="Z33" s="536"/>
      <c r="AA33" s="174"/>
      <c r="AB33" s="201"/>
      <c r="AC33" s="166"/>
      <c r="AD33" s="174"/>
      <c r="AE33" s="167"/>
      <c r="AF33" s="168">
        <f t="shared" si="0"/>
        <v>0</v>
      </c>
      <c r="AG33" s="169" t="e">
        <f t="shared" si="1"/>
        <v>#N/A</v>
      </c>
      <c r="AH33" s="178" t="e">
        <f>IF(AG33&lt;=1,"Remota",VLOOKUP(AG33,[17]Listas!$C$6:$D$10,2,0))</f>
        <v>#N/A</v>
      </c>
      <c r="AI33" s="169" t="e">
        <f t="shared" si="2"/>
        <v>#N/A</v>
      </c>
      <c r="AJ33" s="178" t="e">
        <f>IF(AI33&lt;=1,"Insignificante",HLOOKUP(AI33,[17]Listas!$F$3:$J$4,2,0))</f>
        <v>#N/A</v>
      </c>
      <c r="AK33" s="170" t="e">
        <f t="shared" si="3"/>
        <v>#N/A</v>
      </c>
      <c r="AL33" s="177" t="e">
        <f>INDEX([17]Listas!$F$6:$J$10,MATCH(AH33,[17]Listas!$D$6:$D$10,0),MATCH(AJ33,[17]Listas!$F$4:$J$4,0))</f>
        <v>#N/A</v>
      </c>
    </row>
    <row r="34" spans="1:38" s="171" customFormat="1" ht="124.5"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VLOOKUP(Q34,[17]Listas!$D$6:$E$10,2,0)</f>
        <v>#N/A</v>
      </c>
      <c r="U34" s="168" t="e">
        <f>HLOOKUP(R34,[17]Listas!$F$4:$J$5,2,0)</f>
        <v>#N/A</v>
      </c>
      <c r="V34" s="177" t="e">
        <f>INDEX([17]Listas!$F$6:$J$10,MATCH(Q34,[17]Listas!$D$6:$D$10,0),MATCH(R34,[17]Listas!$F$4:$J$4,0))</f>
        <v>#N/A</v>
      </c>
      <c r="W34" s="167"/>
      <c r="X34" s="535"/>
      <c r="Y34" s="575"/>
      <c r="Z34" s="536"/>
      <c r="AA34" s="174"/>
      <c r="AB34" s="201"/>
      <c r="AC34" s="166"/>
      <c r="AD34" s="174"/>
      <c r="AE34" s="167"/>
      <c r="AF34" s="168">
        <f t="shared" si="0"/>
        <v>0</v>
      </c>
      <c r="AG34" s="169" t="e">
        <f t="shared" si="1"/>
        <v>#N/A</v>
      </c>
      <c r="AH34" s="178" t="e">
        <f>IF(AG34&lt;=1,"Remota",VLOOKUP(AG34,[17]Listas!$C$6:$D$10,2,0))</f>
        <v>#N/A</v>
      </c>
      <c r="AI34" s="169" t="e">
        <f t="shared" si="2"/>
        <v>#N/A</v>
      </c>
      <c r="AJ34" s="178" t="e">
        <f>IF(AI34&lt;=1,"Insignificante",HLOOKUP(AI34,[17]Listas!$F$3:$J$4,2,0))</f>
        <v>#N/A</v>
      </c>
      <c r="AK34" s="170" t="e">
        <f t="shared" si="3"/>
        <v>#N/A</v>
      </c>
      <c r="AL34" s="177" t="e">
        <f>INDEX([17]Listas!$F$6:$J$10,MATCH(AH34,[17]Listas!$D$6:$D$10,0),MATCH(AJ34,[17]Listas!$F$4:$J$4,0))</f>
        <v>#N/A</v>
      </c>
    </row>
    <row r="35" spans="1:38" s="171" customFormat="1" ht="124.5"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VLOOKUP(Q35,[17]Listas!$D$6:$E$10,2,0)</f>
        <v>#N/A</v>
      </c>
      <c r="U35" s="168" t="e">
        <f>HLOOKUP(R35,[17]Listas!$F$4:$J$5,2,0)</f>
        <v>#N/A</v>
      </c>
      <c r="V35" s="177" t="e">
        <f>INDEX([17]Listas!$F$6:$J$10,MATCH(Q35,[17]Listas!$D$6:$D$10,0),MATCH(R35,[17]Listas!$F$4:$J$4,0))</f>
        <v>#N/A</v>
      </c>
      <c r="W35" s="167"/>
      <c r="X35" s="535"/>
      <c r="Y35" s="575"/>
      <c r="Z35" s="536"/>
      <c r="AA35" s="174"/>
      <c r="AB35" s="201"/>
      <c r="AC35" s="166"/>
      <c r="AD35" s="174"/>
      <c r="AE35" s="167"/>
      <c r="AF35" s="168">
        <f t="shared" si="0"/>
        <v>0</v>
      </c>
      <c r="AG35" s="169" t="e">
        <f t="shared" si="1"/>
        <v>#N/A</v>
      </c>
      <c r="AH35" s="178" t="e">
        <f>IF(AG35&lt;=1,"Remota",VLOOKUP(AG35,[17]Listas!$C$6:$D$10,2,0))</f>
        <v>#N/A</v>
      </c>
      <c r="AI35" s="169" t="e">
        <f t="shared" si="2"/>
        <v>#N/A</v>
      </c>
      <c r="AJ35" s="178" t="e">
        <f>IF(AI35&lt;=1,"Insignificante",HLOOKUP(AI35,[17]Listas!$F$3:$J$4,2,0))</f>
        <v>#N/A</v>
      </c>
      <c r="AK35" s="170" t="e">
        <f t="shared" si="3"/>
        <v>#N/A</v>
      </c>
      <c r="AL35" s="177" t="e">
        <f>INDEX([17]Listas!$F$6:$J$10,MATCH(AH35,[17]Listas!$D$6:$D$10,0),MATCH(AJ35,[17]Listas!$F$4:$J$4,0))</f>
        <v>#N/A</v>
      </c>
    </row>
    <row r="36" spans="1:38" s="171" customFormat="1" ht="78"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VLOOKUP(Q36,[17]Listas!$D$6:$E$10,2,0)</f>
        <v>#N/A</v>
      </c>
      <c r="U36" s="168" t="e">
        <f>HLOOKUP(R36,[17]Listas!$F$4:$J$5,2,0)</f>
        <v>#N/A</v>
      </c>
      <c r="V36" s="177" t="e">
        <f>INDEX([17]Listas!$F$6:$J$10,MATCH(Q36,[17]Listas!$D$6:$D$10,0),MATCH(R36,[17]Listas!$F$4:$J$4,0))</f>
        <v>#N/A</v>
      </c>
      <c r="W36" s="167"/>
      <c r="X36" s="535"/>
      <c r="Y36" s="575"/>
      <c r="Z36" s="536"/>
      <c r="AA36" s="174"/>
      <c r="AB36" s="201"/>
      <c r="AC36" s="166"/>
      <c r="AD36" s="174"/>
      <c r="AE36" s="167"/>
      <c r="AF36" s="168">
        <f t="shared" si="0"/>
        <v>0</v>
      </c>
      <c r="AG36" s="169" t="e">
        <f t="shared" si="1"/>
        <v>#N/A</v>
      </c>
      <c r="AH36" s="178" t="e">
        <f>IF(AG36&lt;=1,"Remota",VLOOKUP(AG36,[17]Listas!$C$6:$D$10,2,0))</f>
        <v>#N/A</v>
      </c>
      <c r="AI36" s="169" t="e">
        <f t="shared" si="2"/>
        <v>#N/A</v>
      </c>
      <c r="AJ36" s="178" t="e">
        <f>IF(AI36&lt;=1,"Insignificante",HLOOKUP(AI36,[17]Listas!$F$3:$J$4,2,0))</f>
        <v>#N/A</v>
      </c>
      <c r="AK36" s="170" t="e">
        <f t="shared" si="3"/>
        <v>#N/A</v>
      </c>
      <c r="AL36" s="177" t="e">
        <f>INDEX([17]Listas!$F$6:$J$10,MATCH(AH36,[17]Listas!$D$6:$D$10,0),MATCH(AJ36,[17]Listas!$F$4:$J$4,0))</f>
        <v>#N/A</v>
      </c>
    </row>
    <row r="37" spans="1:38" s="171" customFormat="1" ht="78"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VLOOKUP(Q37,[17]Listas!$D$6:$E$10,2,0)</f>
        <v>#N/A</v>
      </c>
      <c r="U37" s="168" t="e">
        <f>HLOOKUP(R37,[17]Listas!$F$4:$J$5,2,0)</f>
        <v>#N/A</v>
      </c>
      <c r="V37" s="177" t="e">
        <f>INDEX([17]Listas!$F$6:$J$10,MATCH(Q37,[17]Listas!$D$6:$D$10,0),MATCH(R37,[17]Listas!$F$4:$J$4,0))</f>
        <v>#N/A</v>
      </c>
      <c r="W37" s="167"/>
      <c r="X37" s="535"/>
      <c r="Y37" s="575"/>
      <c r="Z37" s="536"/>
      <c r="AA37" s="174"/>
      <c r="AB37" s="201"/>
      <c r="AC37" s="166"/>
      <c r="AD37" s="174"/>
      <c r="AE37" s="167"/>
      <c r="AF37" s="168">
        <f t="shared" si="0"/>
        <v>0</v>
      </c>
      <c r="AG37" s="169" t="e">
        <f t="shared" si="1"/>
        <v>#N/A</v>
      </c>
      <c r="AH37" s="178" t="e">
        <f>IF(AG37&lt;=1,"Remota",VLOOKUP(AG37,[17]Listas!$C$6:$D$10,2,0))</f>
        <v>#N/A</v>
      </c>
      <c r="AI37" s="169" t="e">
        <f t="shared" si="2"/>
        <v>#N/A</v>
      </c>
      <c r="AJ37" s="178" t="e">
        <f>IF(AI37&lt;=1,"Insignificante",HLOOKUP(AI37,[17]Listas!$F$3:$J$4,2,0))</f>
        <v>#N/A</v>
      </c>
      <c r="AK37" s="170" t="e">
        <f t="shared" si="3"/>
        <v>#N/A</v>
      </c>
      <c r="AL37" s="177" t="e">
        <f>INDEX([17]Listas!$F$6:$J$10,MATCH(AH37,[17]Listas!$D$6:$D$10,0),MATCH(AJ37,[17]Listas!$F$4:$J$4,0))</f>
        <v>#N/A</v>
      </c>
    </row>
    <row r="38" spans="1:38" s="171" customFormat="1" ht="78"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VLOOKUP(Q38,[17]Listas!$D$6:$E$10,2,0)</f>
        <v>#N/A</v>
      </c>
      <c r="U38" s="168" t="e">
        <f>HLOOKUP(R38,[17]Listas!$F$4:$J$5,2,0)</f>
        <v>#N/A</v>
      </c>
      <c r="V38" s="177" t="e">
        <f>INDEX([17]Listas!$F$6:$J$10,MATCH(Q38,[17]Listas!$D$6:$D$10,0),MATCH(R38,[17]Listas!$F$4:$J$4,0))</f>
        <v>#N/A</v>
      </c>
      <c r="W38" s="167"/>
      <c r="X38" s="535"/>
      <c r="Y38" s="575"/>
      <c r="Z38" s="536"/>
      <c r="AA38" s="174"/>
      <c r="AB38" s="201"/>
      <c r="AC38" s="166"/>
      <c r="AD38" s="174"/>
      <c r="AE38" s="167"/>
      <c r="AF38" s="168">
        <f t="shared" si="0"/>
        <v>0</v>
      </c>
      <c r="AG38" s="169" t="e">
        <f t="shared" si="1"/>
        <v>#N/A</v>
      </c>
      <c r="AH38" s="178" t="e">
        <f>IF(AG38&lt;=1,"Remota",VLOOKUP(AG38,[17]Listas!$C$6:$D$10,2,0))</f>
        <v>#N/A</v>
      </c>
      <c r="AI38" s="169" t="e">
        <f t="shared" si="2"/>
        <v>#N/A</v>
      </c>
      <c r="AJ38" s="178" t="e">
        <f>IF(AI38&lt;=1,"Insignificante",HLOOKUP(AI38,[17]Listas!$F$3:$J$4,2,0))</f>
        <v>#N/A</v>
      </c>
      <c r="AK38" s="170" t="e">
        <f t="shared" si="3"/>
        <v>#N/A</v>
      </c>
      <c r="AL38" s="177" t="e">
        <f>INDEX([17]Listas!$F$6:$J$10,MATCH(AH38,[17]Listas!$D$6:$D$10,0),MATCH(AJ38,[17]Listas!$F$4:$J$4,0))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VLOOKUP(Q39,[17]Listas!$D$6:$E$10,2,0)</f>
        <v>#N/A</v>
      </c>
      <c r="U39" s="168" t="e">
        <f>HLOOKUP(R39,[17]Listas!$F$4:$J$5,2,0)</f>
        <v>#N/A</v>
      </c>
      <c r="V39" s="177" t="e">
        <f>INDEX([17]Listas!$F$6:$J$10,MATCH(Q39,[17]Listas!$D$6:$D$10,0),MATCH(R39,[17]Listas!$F$4:$J$4,0))</f>
        <v>#N/A</v>
      </c>
      <c r="W39" s="167"/>
      <c r="X39" s="535"/>
      <c r="Y39" s="575"/>
      <c r="Z39" s="536"/>
      <c r="AA39" s="174"/>
      <c r="AB39" s="201"/>
      <c r="AC39" s="166"/>
      <c r="AD39" s="174"/>
      <c r="AE39" s="167"/>
      <c r="AF39" s="168">
        <f t="shared" si="0"/>
        <v>0</v>
      </c>
      <c r="AG39" s="169" t="e">
        <f t="shared" si="1"/>
        <v>#N/A</v>
      </c>
      <c r="AH39" s="178" t="e">
        <f>IF(AG39&lt;=1,"Remota",VLOOKUP(AG39,[17]Listas!$C$6:$D$10,2,0))</f>
        <v>#N/A</v>
      </c>
      <c r="AI39" s="169" t="e">
        <f t="shared" si="2"/>
        <v>#N/A</v>
      </c>
      <c r="AJ39" s="178" t="e">
        <f>IF(AI39&lt;=1,"Insignificante",HLOOKUP(AI39,[17]Listas!$F$3:$J$4,2,0))</f>
        <v>#N/A</v>
      </c>
      <c r="AK39" s="170" t="e">
        <f t="shared" si="3"/>
        <v>#N/A</v>
      </c>
      <c r="AL39" s="177" t="e">
        <f>INDEX([17]Listas!$F$6:$J$10,MATCH(AH39,[17]Listas!$D$6:$D$10,0),MATCH(AJ39,[17]Listas!$F$4:$J$4,0))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VLOOKUP(Q40,[17]Listas!$D$6:$E$10,2,0)</f>
        <v>#N/A</v>
      </c>
      <c r="U40" s="168" t="e">
        <f>HLOOKUP(R40,[17]Listas!$F$4:$J$5,2,0)</f>
        <v>#N/A</v>
      </c>
      <c r="V40" s="177" t="e">
        <f>INDEX([17]Listas!$F$6:$J$10,MATCH(Q40,[17]Listas!$D$6:$D$10,0),MATCH(R40,[17]Listas!$F$4:$J$4,0))</f>
        <v>#N/A</v>
      </c>
      <c r="W40" s="167"/>
      <c r="X40" s="535"/>
      <c r="Y40" s="575"/>
      <c r="Z40" s="536"/>
      <c r="AA40" s="174"/>
      <c r="AB40" s="201"/>
      <c r="AC40" s="166"/>
      <c r="AD40" s="174"/>
      <c r="AE40" s="167"/>
      <c r="AF40" s="168">
        <f t="shared" si="0"/>
        <v>0</v>
      </c>
      <c r="AG40" s="169" t="e">
        <f t="shared" si="1"/>
        <v>#N/A</v>
      </c>
      <c r="AH40" s="178" t="e">
        <f>IF(AG40&lt;=1,"Remota",VLOOKUP(AG40,[17]Listas!$C$6:$D$10,2,0))</f>
        <v>#N/A</v>
      </c>
      <c r="AI40" s="169" t="e">
        <f t="shared" si="2"/>
        <v>#N/A</v>
      </c>
      <c r="AJ40" s="178" t="e">
        <f>IF(AI40&lt;=1,"Insignificante",HLOOKUP(AI40,[17]Listas!$F$3:$J$4,2,0))</f>
        <v>#N/A</v>
      </c>
      <c r="AK40" s="170" t="e">
        <f t="shared" si="3"/>
        <v>#N/A</v>
      </c>
      <c r="AL40" s="177" t="e">
        <f>INDEX([17]Listas!$F$6:$J$10,MATCH(AH40,[17]Listas!$D$6:$D$10,0),MATCH(AJ40,[17]Listas!$F$4:$J$4,0))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VLOOKUP(Q41,[17]Listas!$D$6:$E$10,2,0)</f>
        <v>#N/A</v>
      </c>
      <c r="U41" s="168" t="e">
        <f>HLOOKUP(R41,[17]Listas!$F$4:$J$5,2,0)</f>
        <v>#N/A</v>
      </c>
      <c r="V41" s="177" t="e">
        <f>INDEX([17]Listas!$F$6:$J$10,MATCH(Q41,[17]Listas!$D$6:$D$10,0),MATCH(R41,[17]Listas!$F$4:$J$4,0))</f>
        <v>#N/A</v>
      </c>
      <c r="W41" s="167"/>
      <c r="X41" s="535"/>
      <c r="Y41" s="575"/>
      <c r="Z41" s="536"/>
      <c r="AA41" s="174"/>
      <c r="AB41" s="201"/>
      <c r="AC41" s="166"/>
      <c r="AD41" s="174"/>
      <c r="AE41" s="167"/>
      <c r="AF41" s="168">
        <f t="shared" si="0"/>
        <v>0</v>
      </c>
      <c r="AG41" s="169" t="e">
        <f t="shared" si="1"/>
        <v>#N/A</v>
      </c>
      <c r="AH41" s="178" t="e">
        <f>IF(AG41&lt;=1,"Remota",VLOOKUP(AG41,[17]Listas!$C$6:$D$10,2,0))</f>
        <v>#N/A</v>
      </c>
      <c r="AI41" s="169" t="e">
        <f t="shared" si="2"/>
        <v>#N/A</v>
      </c>
      <c r="AJ41" s="178" t="e">
        <f>IF(AI41&lt;=1,"Insignificante",HLOOKUP(AI41,[17]Listas!$F$3:$J$4,2,0))</f>
        <v>#N/A</v>
      </c>
      <c r="AK41" s="170" t="e">
        <f t="shared" si="3"/>
        <v>#N/A</v>
      </c>
      <c r="AL41" s="177" t="e">
        <f>INDEX([17]Listas!$F$6:$J$10,MATCH(AH41,[17]Listas!$D$6:$D$10,0),MATCH(AJ41,[17]Listas!$F$4:$J$4,0))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VLOOKUP(Q42,[17]Listas!$D$6:$E$10,2,0)</f>
        <v>#N/A</v>
      </c>
      <c r="U42" s="168" t="e">
        <f>HLOOKUP(R42,[17]Listas!$F$4:$J$5,2,0)</f>
        <v>#N/A</v>
      </c>
      <c r="V42" s="177" t="e">
        <f>INDEX([17]Listas!$F$6:$J$10,MATCH(Q42,[17]Listas!$D$6:$D$10,0),MATCH(R42,[17]Listas!$F$4:$J$4,0))</f>
        <v>#N/A</v>
      </c>
      <c r="W42" s="167"/>
      <c r="X42" s="535"/>
      <c r="Y42" s="575"/>
      <c r="Z42" s="536"/>
      <c r="AA42" s="174"/>
      <c r="AB42" s="201"/>
      <c r="AC42" s="166"/>
      <c r="AD42" s="174"/>
      <c r="AE42" s="167"/>
      <c r="AF42" s="168">
        <f t="shared" si="0"/>
        <v>0</v>
      </c>
      <c r="AG42" s="169" t="e">
        <f t="shared" si="1"/>
        <v>#N/A</v>
      </c>
      <c r="AH42" s="178" t="e">
        <f>IF(AG42&lt;=1,"Remota",VLOOKUP(AG42,[17]Listas!$C$6:$D$10,2,0))</f>
        <v>#N/A</v>
      </c>
      <c r="AI42" s="169" t="e">
        <f t="shared" si="2"/>
        <v>#N/A</v>
      </c>
      <c r="AJ42" s="178" t="e">
        <f>IF(AI42&lt;=1,"Insignificante",HLOOKUP(AI42,[17]Listas!$F$3:$J$4,2,0))</f>
        <v>#N/A</v>
      </c>
      <c r="AK42" s="170" t="e">
        <f t="shared" si="3"/>
        <v>#N/A</v>
      </c>
      <c r="AL42" s="177" t="e">
        <f>INDEX([17]Listas!$F$6:$J$10,MATCH(AH42,[17]Listas!$D$6:$D$10,0),MATCH(AJ42,[17]Listas!$F$4:$J$4,0))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VLOOKUP(Q43,[17]Listas!$D$6:$E$10,2,0)</f>
        <v>#N/A</v>
      </c>
      <c r="U43" s="168" t="e">
        <f>HLOOKUP(R43,[17]Listas!$F$4:$J$5,2,0)</f>
        <v>#N/A</v>
      </c>
      <c r="V43" s="177" t="e">
        <f>INDEX([17]Listas!$F$6:$J$10,MATCH(Q43,[17]Listas!$D$6:$D$10,0),MATCH(R43,[17]Listas!$F$4:$J$4,0))</f>
        <v>#N/A</v>
      </c>
      <c r="W43" s="167"/>
      <c r="X43" s="535"/>
      <c r="Y43" s="575"/>
      <c r="Z43" s="536"/>
      <c r="AA43" s="174"/>
      <c r="AB43" s="201"/>
      <c r="AC43" s="166"/>
      <c r="AD43" s="174"/>
      <c r="AE43" s="167"/>
      <c r="AF43" s="168">
        <f t="shared" si="0"/>
        <v>0</v>
      </c>
      <c r="AG43" s="169" t="e">
        <f t="shared" si="1"/>
        <v>#N/A</v>
      </c>
      <c r="AH43" s="178" t="e">
        <f>IF(AG43&lt;=1,"Remota",VLOOKUP(AG43,[17]Listas!$C$6:$D$10,2,0))</f>
        <v>#N/A</v>
      </c>
      <c r="AI43" s="169" t="e">
        <f t="shared" si="2"/>
        <v>#N/A</v>
      </c>
      <c r="AJ43" s="178" t="e">
        <f>IF(AI43&lt;=1,"Insignificante",HLOOKUP(AI43,[17]Listas!$F$3:$J$4,2,0))</f>
        <v>#N/A</v>
      </c>
      <c r="AK43" s="170" t="e">
        <f t="shared" si="3"/>
        <v>#N/A</v>
      </c>
      <c r="AL43" s="177" t="e">
        <f>INDEX([17]Listas!$F$6:$J$10,MATCH(AH43,[17]Listas!$D$6:$D$10,0),MATCH(AJ43,[17]Listas!$F$4:$J$4,0))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VLOOKUP(Q44,[17]Listas!$D$6:$E$10,2,0)</f>
        <v>#N/A</v>
      </c>
      <c r="U44" s="168" t="e">
        <f>HLOOKUP(R44,[17]Listas!$F$4:$J$5,2,0)</f>
        <v>#N/A</v>
      </c>
      <c r="V44" s="177" t="e">
        <f>INDEX([17]Listas!$F$6:$J$10,MATCH(Q44,[17]Listas!$D$6:$D$10,0),MATCH(R44,[17]Listas!$F$4:$J$4,0))</f>
        <v>#N/A</v>
      </c>
      <c r="W44" s="167"/>
      <c r="X44" s="535"/>
      <c r="Y44" s="575"/>
      <c r="Z44" s="536"/>
      <c r="AA44" s="174"/>
      <c r="AB44" s="201"/>
      <c r="AC44" s="166"/>
      <c r="AD44" s="174"/>
      <c r="AE44" s="167"/>
      <c r="AF44" s="168">
        <f t="shared" si="0"/>
        <v>0</v>
      </c>
      <c r="AG44" s="169" t="e">
        <f t="shared" si="1"/>
        <v>#N/A</v>
      </c>
      <c r="AH44" s="178" t="e">
        <f>IF(AG44&lt;=1,"Remota",VLOOKUP(AG44,[17]Listas!$C$6:$D$10,2,0))</f>
        <v>#N/A</v>
      </c>
      <c r="AI44" s="169" t="e">
        <f t="shared" si="2"/>
        <v>#N/A</v>
      </c>
      <c r="AJ44" s="178" t="e">
        <f>IF(AI44&lt;=1,"Insignificante",HLOOKUP(AI44,[17]Listas!$F$3:$J$4,2,0))</f>
        <v>#N/A</v>
      </c>
      <c r="AK44" s="170" t="e">
        <f t="shared" si="3"/>
        <v>#N/A</v>
      </c>
      <c r="AL44" s="177" t="e">
        <f>INDEX([17]Listas!$F$6:$J$10,MATCH(AH44,[17]Listas!$D$6:$D$10,0),MATCH(AJ44,[17]Listas!$F$4:$J$4,0))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VLOOKUP(Q45,[17]Listas!$D$6:$E$10,2,0)</f>
        <v>#N/A</v>
      </c>
      <c r="U45" s="168" t="e">
        <f>HLOOKUP(R45,[17]Listas!$F$4:$J$5,2,0)</f>
        <v>#N/A</v>
      </c>
      <c r="V45" s="177" t="e">
        <f>INDEX([17]Listas!$F$6:$J$10,MATCH(Q45,[17]Listas!$D$6:$D$10,0),MATCH(R45,[17]Listas!$F$4:$J$4,0))</f>
        <v>#N/A</v>
      </c>
      <c r="W45" s="167"/>
      <c r="X45" s="535"/>
      <c r="Y45" s="575"/>
      <c r="Z45" s="536"/>
      <c r="AA45" s="174"/>
      <c r="AB45" s="201"/>
      <c r="AC45" s="166"/>
      <c r="AD45" s="174"/>
      <c r="AE45" s="167"/>
      <c r="AF45" s="168">
        <f t="shared" si="0"/>
        <v>0</v>
      </c>
      <c r="AG45" s="169" t="e">
        <f t="shared" si="1"/>
        <v>#N/A</v>
      </c>
      <c r="AH45" s="178" t="e">
        <f>IF(AG45&lt;=1,"Remota",VLOOKUP(AG45,[17]Listas!$C$6:$D$10,2,0))</f>
        <v>#N/A</v>
      </c>
      <c r="AI45" s="169" t="e">
        <f t="shared" si="2"/>
        <v>#N/A</v>
      </c>
      <c r="AJ45" s="178" t="e">
        <f>IF(AI45&lt;=1,"Insignificante",HLOOKUP(AI45,[17]Listas!$F$3:$J$4,2,0))</f>
        <v>#N/A</v>
      </c>
      <c r="AK45" s="170" t="e">
        <f t="shared" si="3"/>
        <v>#N/A</v>
      </c>
      <c r="AL45" s="177" t="e">
        <f>INDEX([17]Listas!$F$6:$J$10,MATCH(AH45,[17]Listas!$D$6:$D$10,0),MATCH(AJ45,[17]Listas!$F$4:$J$4,0))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VLOOKUP(Q46,[17]Listas!$D$6:$E$10,2,0)</f>
        <v>#N/A</v>
      </c>
      <c r="U46" s="168" t="e">
        <f>HLOOKUP(R46,[17]Listas!$F$4:$J$5,2,0)</f>
        <v>#N/A</v>
      </c>
      <c r="V46" s="177" t="e">
        <f>INDEX([17]Listas!$F$6:$J$10,MATCH(Q46,[17]Listas!$D$6:$D$10,0),MATCH(R46,[17]Listas!$F$4:$J$4,0))</f>
        <v>#N/A</v>
      </c>
      <c r="W46" s="167"/>
      <c r="X46" s="535"/>
      <c r="Y46" s="575"/>
      <c r="Z46" s="536"/>
      <c r="AA46" s="174"/>
      <c r="AB46" s="201"/>
      <c r="AC46" s="166"/>
      <c r="AD46" s="174"/>
      <c r="AE46" s="167"/>
      <c r="AF46" s="168">
        <f t="shared" si="0"/>
        <v>0</v>
      </c>
      <c r="AG46" s="169" t="e">
        <f t="shared" si="1"/>
        <v>#N/A</v>
      </c>
      <c r="AH46" s="178" t="e">
        <f>IF(AG46&lt;=1,"Remota",VLOOKUP(AG46,[17]Listas!$C$6:$D$10,2,0))</f>
        <v>#N/A</v>
      </c>
      <c r="AI46" s="169" t="e">
        <f t="shared" si="2"/>
        <v>#N/A</v>
      </c>
      <c r="AJ46" s="178" t="e">
        <f>IF(AI46&lt;=1,"Insignificante",HLOOKUP(AI46,[17]Listas!$F$3:$J$4,2,0))</f>
        <v>#N/A</v>
      </c>
      <c r="AK46" s="170" t="e">
        <f t="shared" si="3"/>
        <v>#N/A</v>
      </c>
      <c r="AL46" s="177" t="e">
        <f>INDEX([17]Listas!$F$6:$J$10,MATCH(AH46,[17]Listas!$D$6:$D$10,0),MATCH(AJ46,[17]Listas!$F$4:$J$4,0))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VLOOKUP(Q47,[17]Listas!$D$6:$E$10,2,0)</f>
        <v>#N/A</v>
      </c>
      <c r="U47" s="168" t="e">
        <f>HLOOKUP(R47,[17]Listas!$F$4:$J$5,2,0)</f>
        <v>#N/A</v>
      </c>
      <c r="V47" s="177" t="e">
        <f>INDEX([17]Listas!$F$6:$J$10,MATCH(Q47,[17]Listas!$D$6:$D$10,0),MATCH(R47,[17]Listas!$F$4:$J$4,0))</f>
        <v>#N/A</v>
      </c>
      <c r="W47" s="167"/>
      <c r="X47" s="535"/>
      <c r="Y47" s="575"/>
      <c r="Z47" s="536"/>
      <c r="AA47" s="174"/>
      <c r="AB47" s="201"/>
      <c r="AC47" s="166"/>
      <c r="AD47" s="174"/>
      <c r="AE47" s="167"/>
      <c r="AF47" s="168">
        <f t="shared" si="0"/>
        <v>0</v>
      </c>
      <c r="AG47" s="169" t="e">
        <f t="shared" si="1"/>
        <v>#N/A</v>
      </c>
      <c r="AH47" s="178" t="e">
        <f>IF(AG47&lt;=1,"Remota",VLOOKUP(AG47,[17]Listas!$C$6:$D$10,2,0))</f>
        <v>#N/A</v>
      </c>
      <c r="AI47" s="169" t="e">
        <f t="shared" si="2"/>
        <v>#N/A</v>
      </c>
      <c r="AJ47" s="178" t="e">
        <f>IF(AI47&lt;=1,"Insignificante",HLOOKUP(AI47,[17]Listas!$F$3:$J$4,2,0))</f>
        <v>#N/A</v>
      </c>
      <c r="AK47" s="170" t="e">
        <f t="shared" si="3"/>
        <v>#N/A</v>
      </c>
      <c r="AL47" s="177" t="e">
        <f>INDEX([17]Listas!$F$6:$J$10,MATCH(AH47,[17]Listas!$D$6:$D$10,0),MATCH(AJ47,[17]Listas!$F$4:$J$4,0))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VLOOKUP(Q48,[17]Listas!$D$6:$E$10,2,0)</f>
        <v>#N/A</v>
      </c>
      <c r="U48" s="168" t="e">
        <f>HLOOKUP(R48,[17]Listas!$F$4:$J$5,2,0)</f>
        <v>#N/A</v>
      </c>
      <c r="V48" s="177" t="e">
        <f>INDEX([17]Listas!$F$6:$J$10,MATCH(Q48,[17]Listas!$D$6:$D$10,0),MATCH(R48,[17]Listas!$F$4:$J$4,0))</f>
        <v>#N/A</v>
      </c>
      <c r="W48" s="167"/>
      <c r="X48" s="535"/>
      <c r="Y48" s="575"/>
      <c r="Z48" s="536"/>
      <c r="AA48" s="174"/>
      <c r="AB48" s="201"/>
      <c r="AC48" s="166"/>
      <c r="AD48" s="174"/>
      <c r="AE48" s="167"/>
      <c r="AF48" s="168">
        <f t="shared" si="0"/>
        <v>0</v>
      </c>
      <c r="AG48" s="169" t="e">
        <f t="shared" si="1"/>
        <v>#N/A</v>
      </c>
      <c r="AH48" s="178" t="e">
        <f>IF(AG48&lt;=1,"Remota",VLOOKUP(AG48,[17]Listas!$C$6:$D$10,2,0))</f>
        <v>#N/A</v>
      </c>
      <c r="AI48" s="169" t="e">
        <f t="shared" si="2"/>
        <v>#N/A</v>
      </c>
      <c r="AJ48" s="178" t="e">
        <f>IF(AI48&lt;=1,"Insignificante",HLOOKUP(AI48,[17]Listas!$F$3:$J$4,2,0))</f>
        <v>#N/A</v>
      </c>
      <c r="AK48" s="170" t="e">
        <f t="shared" si="3"/>
        <v>#N/A</v>
      </c>
      <c r="AL48" s="177" t="e">
        <f>INDEX([17]Listas!$F$6:$J$10,MATCH(AH48,[17]Listas!$D$6:$D$10,0),MATCH(AJ48,[17]Listas!$F$4:$J$4,0))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VLOOKUP(Q49,[17]Listas!$D$6:$E$10,2,0)</f>
        <v>#N/A</v>
      </c>
      <c r="U49" s="168" t="e">
        <f>HLOOKUP(R49,[17]Listas!$F$4:$J$5,2,0)</f>
        <v>#N/A</v>
      </c>
      <c r="V49" s="177" t="e">
        <f>INDEX([17]Listas!$F$6:$J$10,MATCH(Q49,[17]Listas!$D$6:$D$10,0),MATCH(R49,[17]Listas!$F$4:$J$4,0))</f>
        <v>#N/A</v>
      </c>
      <c r="W49" s="167"/>
      <c r="X49" s="535"/>
      <c r="Y49" s="575"/>
      <c r="Z49" s="536"/>
      <c r="AA49" s="174"/>
      <c r="AB49" s="201"/>
      <c r="AC49" s="166"/>
      <c r="AD49" s="174"/>
      <c r="AE49" s="167"/>
      <c r="AF49" s="168">
        <f t="shared" si="0"/>
        <v>0</v>
      </c>
      <c r="AG49" s="169" t="e">
        <f t="shared" si="1"/>
        <v>#N/A</v>
      </c>
      <c r="AH49" s="178" t="e">
        <f>IF(AG49&lt;=1,"Remota",VLOOKUP(AG49,[17]Listas!$C$6:$D$10,2,0))</f>
        <v>#N/A</v>
      </c>
      <c r="AI49" s="169" t="e">
        <f t="shared" si="2"/>
        <v>#N/A</v>
      </c>
      <c r="AJ49" s="178" t="e">
        <f>IF(AI49&lt;=1,"Insignificante",HLOOKUP(AI49,[17]Listas!$F$3:$J$4,2,0))</f>
        <v>#N/A</v>
      </c>
      <c r="AK49" s="170" t="e">
        <f t="shared" si="3"/>
        <v>#N/A</v>
      </c>
      <c r="AL49" s="177" t="e">
        <f>INDEX([17]Listas!$F$6:$J$10,MATCH(AH49,[17]Listas!$D$6:$D$10,0),MATCH(AJ49,[17]Listas!$F$4:$J$4,0))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VLOOKUP(Q50,[17]Listas!$D$6:$E$10,2,0)</f>
        <v>#N/A</v>
      </c>
      <c r="U50" s="168" t="e">
        <f>HLOOKUP(R50,[17]Listas!$F$4:$J$5,2,0)</f>
        <v>#N/A</v>
      </c>
      <c r="V50" s="177" t="e">
        <f>INDEX([17]Listas!$F$6:$J$10,MATCH(Q50,[17]Listas!$D$6:$D$10,0),MATCH(R50,[17]Listas!$F$4:$J$4,0))</f>
        <v>#N/A</v>
      </c>
      <c r="W50" s="167"/>
      <c r="X50" s="535"/>
      <c r="Y50" s="575"/>
      <c r="Z50" s="536"/>
      <c r="AA50" s="174"/>
      <c r="AB50" s="201"/>
      <c r="AC50" s="166"/>
      <c r="AD50" s="174"/>
      <c r="AE50" s="167"/>
      <c r="AF50" s="168">
        <f t="shared" si="0"/>
        <v>0</v>
      </c>
      <c r="AG50" s="169" t="e">
        <f t="shared" si="1"/>
        <v>#N/A</v>
      </c>
      <c r="AH50" s="178" t="e">
        <f>IF(AG50&lt;=1,"Remota",VLOOKUP(AG50,[17]Listas!$C$6:$D$10,2,0))</f>
        <v>#N/A</v>
      </c>
      <c r="AI50" s="169" t="e">
        <f t="shared" si="2"/>
        <v>#N/A</v>
      </c>
      <c r="AJ50" s="178" t="e">
        <f>IF(AI50&lt;=1,"Insignificante",HLOOKUP(AI50,[17]Listas!$F$3:$J$4,2,0))</f>
        <v>#N/A</v>
      </c>
      <c r="AK50" s="170" t="e">
        <f t="shared" si="3"/>
        <v>#N/A</v>
      </c>
      <c r="AL50" s="177" t="e">
        <f>INDEX([17]Listas!$F$6:$J$10,MATCH(AH50,[17]Listas!$D$6:$D$10,0),MATCH(AJ50,[17]Listas!$F$4:$J$4,0))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VLOOKUP(Q51,[17]Listas!$D$6:$E$10,2,0)</f>
        <v>#N/A</v>
      </c>
      <c r="U51" s="168" t="e">
        <f>HLOOKUP(R51,[17]Listas!$F$4:$J$5,2,0)</f>
        <v>#N/A</v>
      </c>
      <c r="V51" s="177" t="e">
        <f>INDEX([17]Listas!$F$6:$J$10,MATCH(Q51,[17]Listas!$D$6:$D$10,0),MATCH(R51,[17]Listas!$F$4:$J$4,0))</f>
        <v>#N/A</v>
      </c>
      <c r="W51" s="167"/>
      <c r="X51" s="535"/>
      <c r="Y51" s="575"/>
      <c r="Z51" s="536"/>
      <c r="AA51" s="174"/>
      <c r="AB51" s="201"/>
      <c r="AC51" s="166"/>
      <c r="AD51" s="174"/>
      <c r="AE51" s="167"/>
      <c r="AF51" s="168">
        <f t="shared" si="0"/>
        <v>0</v>
      </c>
      <c r="AG51" s="169" t="e">
        <f t="shared" si="1"/>
        <v>#N/A</v>
      </c>
      <c r="AH51" s="178" t="e">
        <f>IF(AG51&lt;=1,"Remota",VLOOKUP(AG51,[17]Listas!$C$6:$D$10,2,0))</f>
        <v>#N/A</v>
      </c>
      <c r="AI51" s="169" t="e">
        <f t="shared" si="2"/>
        <v>#N/A</v>
      </c>
      <c r="AJ51" s="178" t="e">
        <f>IF(AI51&lt;=1,"Insignificante",HLOOKUP(AI51,[17]Listas!$F$3:$J$4,2,0))</f>
        <v>#N/A</v>
      </c>
      <c r="AK51" s="170" t="e">
        <f t="shared" si="3"/>
        <v>#N/A</v>
      </c>
      <c r="AL51" s="177" t="e">
        <f>INDEX([17]Listas!$F$6:$J$10,MATCH(AH51,[17]Listas!$D$6:$D$10,0),MATCH(AJ51,[17]Listas!$F$4:$J$4,0))</f>
        <v>#N/A</v>
      </c>
    </row>
    <row r="52" spans="1:38" s="171" customFormat="1" ht="124.5"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VLOOKUP(Q52,[17]Listas!$D$6:$E$10,2,0)</f>
        <v>#N/A</v>
      </c>
      <c r="U52" s="168" t="e">
        <f>HLOOKUP(R52,[17]Listas!$F$4:$J$5,2,0)</f>
        <v>#N/A</v>
      </c>
      <c r="V52" s="177" t="e">
        <f>INDEX([17]Listas!$F$6:$J$10,MATCH(Q52,[17]Listas!$D$6:$D$10,0),MATCH(R52,[17]Listas!$F$4:$J$4,0))</f>
        <v>#N/A</v>
      </c>
      <c r="W52" s="167"/>
      <c r="X52" s="535"/>
      <c r="Y52" s="575"/>
      <c r="Z52" s="536"/>
      <c r="AA52" s="174"/>
      <c r="AB52" s="201"/>
      <c r="AC52" s="166"/>
      <c r="AD52" s="174"/>
      <c r="AE52" s="167"/>
      <c r="AF52" s="168">
        <f t="shared" si="0"/>
        <v>0</v>
      </c>
      <c r="AG52" s="169" t="e">
        <f t="shared" si="1"/>
        <v>#N/A</v>
      </c>
      <c r="AH52" s="178" t="e">
        <f>IF(AG52&lt;=1,"Remota",VLOOKUP(AG52,[17]Listas!$C$6:$D$10,2,0))</f>
        <v>#N/A</v>
      </c>
      <c r="AI52" s="169" t="e">
        <f t="shared" si="2"/>
        <v>#N/A</v>
      </c>
      <c r="AJ52" s="178" t="e">
        <f>IF(AI52&lt;=1,"Insignificante",HLOOKUP(AI52,[17]Listas!$F$3:$J$4,2,0))</f>
        <v>#N/A</v>
      </c>
      <c r="AK52" s="170" t="e">
        <f t="shared" si="3"/>
        <v>#N/A</v>
      </c>
      <c r="AL52" s="177" t="e">
        <f>INDEX([17]Listas!$F$6:$J$10,MATCH(AH52,[17]Listas!$D$6:$D$10,0),MATCH(AJ52,[17]Listas!$F$4:$J$4,0))</f>
        <v>#N/A</v>
      </c>
    </row>
    <row r="53" spans="1:38" s="171" customFormat="1" ht="124.5"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VLOOKUP(Q53,[17]Listas!$D$6:$E$10,2,0)</f>
        <v>#N/A</v>
      </c>
      <c r="U53" s="168" t="e">
        <f>HLOOKUP(R53,[17]Listas!$F$4:$J$5,2,0)</f>
        <v>#N/A</v>
      </c>
      <c r="V53" s="177" t="e">
        <f>INDEX([17]Listas!$F$6:$J$10,MATCH(Q53,[17]Listas!$D$6:$D$10,0),MATCH(R53,[17]Listas!$F$4:$J$4,0))</f>
        <v>#N/A</v>
      </c>
      <c r="W53" s="167"/>
      <c r="X53" s="535"/>
      <c r="Y53" s="575"/>
      <c r="Z53" s="536"/>
      <c r="AA53" s="174"/>
      <c r="AB53" s="201"/>
      <c r="AC53" s="166"/>
      <c r="AD53" s="174"/>
      <c r="AE53" s="167"/>
      <c r="AF53" s="168">
        <f t="shared" si="0"/>
        <v>0</v>
      </c>
      <c r="AG53" s="169" t="e">
        <f t="shared" si="1"/>
        <v>#N/A</v>
      </c>
      <c r="AH53" s="178" t="e">
        <f>IF(AG53&lt;=1,"Remota",VLOOKUP(AG53,[17]Listas!$C$6:$D$10,2,0))</f>
        <v>#N/A</v>
      </c>
      <c r="AI53" s="169" t="e">
        <f t="shared" si="2"/>
        <v>#N/A</v>
      </c>
      <c r="AJ53" s="178" t="e">
        <f>IF(AI53&lt;=1,"Insignificante",HLOOKUP(AI53,[17]Listas!$F$3:$J$4,2,0))</f>
        <v>#N/A</v>
      </c>
      <c r="AK53" s="170" t="e">
        <f t="shared" si="3"/>
        <v>#N/A</v>
      </c>
      <c r="AL53" s="177" t="e">
        <f>INDEX([17]Listas!$F$6:$J$10,MATCH(AH53,[17]Listas!$D$6:$D$10,0),MATCH(AJ53,[17]Listas!$F$4:$J$4,0))</f>
        <v>#N/A</v>
      </c>
    </row>
    <row r="54" spans="1:38" s="171" customFormat="1" ht="124.5"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VLOOKUP(Q54,[17]Listas!$D$6:$E$10,2,0)</f>
        <v>#N/A</v>
      </c>
      <c r="U54" s="168" t="e">
        <f>HLOOKUP(R54,[17]Listas!$F$4:$J$5,2,0)</f>
        <v>#N/A</v>
      </c>
      <c r="V54" s="177" t="e">
        <f>INDEX([17]Listas!$F$6:$J$10,MATCH(Q54,[17]Listas!$D$6:$D$10,0),MATCH(R54,[17]Listas!$F$4:$J$4,0))</f>
        <v>#N/A</v>
      </c>
      <c r="W54" s="167"/>
      <c r="X54" s="535"/>
      <c r="Y54" s="575"/>
      <c r="Z54" s="536"/>
      <c r="AA54" s="174"/>
      <c r="AB54" s="201"/>
      <c r="AC54" s="166"/>
      <c r="AD54" s="174"/>
      <c r="AE54" s="167"/>
      <c r="AF54" s="168">
        <f t="shared" si="0"/>
        <v>0</v>
      </c>
      <c r="AG54" s="169" t="e">
        <f t="shared" si="1"/>
        <v>#N/A</v>
      </c>
      <c r="AH54" s="178" t="e">
        <f>IF(AG54&lt;=1,"Remota",VLOOKUP(AG54,[17]Listas!$C$6:$D$10,2,0))</f>
        <v>#N/A</v>
      </c>
      <c r="AI54" s="169" t="e">
        <f t="shared" si="2"/>
        <v>#N/A</v>
      </c>
      <c r="AJ54" s="178" t="e">
        <f>IF(AI54&lt;=1,"Insignificante",HLOOKUP(AI54,[17]Listas!$F$3:$J$4,2,0))</f>
        <v>#N/A</v>
      </c>
      <c r="AK54" s="170" t="e">
        <f t="shared" si="3"/>
        <v>#N/A</v>
      </c>
      <c r="AL54" s="177" t="e">
        <f>INDEX([17]Listas!$F$6:$J$10,MATCH(AH54,[17]Listas!$D$6:$D$10,0),MATCH(AJ54,[17]Listas!$F$4:$J$4,0))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VLOOKUP(Q55,[17]Listas!$D$6:$E$10,2,0)</f>
        <v>#N/A</v>
      </c>
      <c r="U55" s="168" t="e">
        <f>HLOOKUP(R55,[17]Listas!$F$4:$J$5,2,0)</f>
        <v>#N/A</v>
      </c>
      <c r="V55" s="177" t="e">
        <f>INDEX([17]Listas!$F$6:$J$10,MATCH(Q55,[17]Listas!$D$6:$D$10,0),MATCH(R55,[17]Listas!$F$4:$J$4,0))</f>
        <v>#N/A</v>
      </c>
      <c r="W55" s="167"/>
      <c r="X55" s="535"/>
      <c r="Y55" s="575"/>
      <c r="Z55" s="536"/>
      <c r="AA55" s="174"/>
      <c r="AB55" s="201"/>
      <c r="AC55" s="166"/>
      <c r="AD55" s="174"/>
      <c r="AE55" s="167"/>
      <c r="AF55" s="168">
        <f t="shared" si="0"/>
        <v>0</v>
      </c>
      <c r="AG55" s="169" t="e">
        <f t="shared" si="1"/>
        <v>#N/A</v>
      </c>
      <c r="AH55" s="178" t="e">
        <f>IF(AG55&lt;=1,"Remota",VLOOKUP(AG55,[17]Listas!$C$6:$D$10,2,0))</f>
        <v>#N/A</v>
      </c>
      <c r="AI55" s="169" t="e">
        <f t="shared" si="2"/>
        <v>#N/A</v>
      </c>
      <c r="AJ55" s="178" t="e">
        <f>IF(AI55&lt;=1,"Insignificante",HLOOKUP(AI55,[17]Listas!$F$3:$J$4,2,0))</f>
        <v>#N/A</v>
      </c>
      <c r="AK55" s="170" t="e">
        <f t="shared" si="3"/>
        <v>#N/A</v>
      </c>
      <c r="AL55" s="177" t="e">
        <f>INDEX([17]Listas!$F$6:$J$10,MATCH(AH55,[17]Listas!$D$6:$D$10,0),MATCH(AJ55,[17]Listas!$F$4:$J$4,0))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VLOOKUP(Q56,[17]Listas!$D$6:$E$10,2,0)</f>
        <v>#N/A</v>
      </c>
      <c r="U56" s="168" t="e">
        <f>HLOOKUP(R56,[17]Listas!$F$4:$J$5,2,0)</f>
        <v>#N/A</v>
      </c>
      <c r="V56" s="177" t="e">
        <f>INDEX([17]Listas!$F$6:$J$10,MATCH(Q56,[17]Listas!$D$6:$D$10,0),MATCH(R56,[17]Listas!$F$4:$J$4,0))</f>
        <v>#N/A</v>
      </c>
      <c r="W56" s="167"/>
      <c r="X56" s="535"/>
      <c r="Y56" s="575"/>
      <c r="Z56" s="536"/>
      <c r="AA56" s="174"/>
      <c r="AB56" s="201"/>
      <c r="AC56" s="166"/>
      <c r="AD56" s="174"/>
      <c r="AE56" s="167"/>
      <c r="AF56" s="168">
        <f t="shared" si="0"/>
        <v>0</v>
      </c>
      <c r="AG56" s="169" t="e">
        <f t="shared" si="1"/>
        <v>#N/A</v>
      </c>
      <c r="AH56" s="178" t="e">
        <f>IF(AG56&lt;=1,"Remota",VLOOKUP(AG56,[17]Listas!$C$6:$D$10,2,0))</f>
        <v>#N/A</v>
      </c>
      <c r="AI56" s="169" t="e">
        <f t="shared" si="2"/>
        <v>#N/A</v>
      </c>
      <c r="AJ56" s="178" t="e">
        <f>IF(AI56&lt;=1,"Insignificante",HLOOKUP(AI56,[17]Listas!$F$3:$J$4,2,0))</f>
        <v>#N/A</v>
      </c>
      <c r="AK56" s="170" t="e">
        <f t="shared" si="3"/>
        <v>#N/A</v>
      </c>
      <c r="AL56" s="177" t="e">
        <f>INDEX([17]Listas!$F$6:$J$10,MATCH(AH56,[17]Listas!$D$6:$D$10,0),MATCH(AJ56,[17]Listas!$F$4:$J$4,0))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VLOOKUP(Q57,[17]Listas!$D$6:$E$10,2,0)</f>
        <v>#N/A</v>
      </c>
      <c r="U57" s="168" t="e">
        <f>HLOOKUP(R57,[17]Listas!$F$4:$J$5,2,0)</f>
        <v>#N/A</v>
      </c>
      <c r="V57" s="177" t="e">
        <f>INDEX([17]Listas!$F$6:$J$10,MATCH(Q57,[17]Listas!$D$6:$D$10,0),MATCH(R57,[17]Listas!$F$4:$J$4,0))</f>
        <v>#N/A</v>
      </c>
      <c r="W57" s="167"/>
      <c r="X57" s="535"/>
      <c r="Y57" s="575"/>
      <c r="Z57" s="536"/>
      <c r="AA57" s="174"/>
      <c r="AB57" s="201"/>
      <c r="AC57" s="166"/>
      <c r="AD57" s="174"/>
      <c r="AE57" s="167"/>
      <c r="AF57" s="168">
        <f t="shared" si="0"/>
        <v>0</v>
      </c>
      <c r="AG57" s="169" t="e">
        <f t="shared" si="1"/>
        <v>#N/A</v>
      </c>
      <c r="AH57" s="178" t="e">
        <f>IF(AG57&lt;=1,"Remota",VLOOKUP(AG57,[17]Listas!$C$6:$D$10,2,0))</f>
        <v>#N/A</v>
      </c>
      <c r="AI57" s="169" t="e">
        <f t="shared" si="2"/>
        <v>#N/A</v>
      </c>
      <c r="AJ57" s="178" t="e">
        <f>IF(AI57&lt;=1,"Insignificante",HLOOKUP(AI57,[17]Listas!$F$3:$J$4,2,0))</f>
        <v>#N/A</v>
      </c>
      <c r="AK57" s="170" t="e">
        <f t="shared" si="3"/>
        <v>#N/A</v>
      </c>
      <c r="AL57" s="177" t="e">
        <f>INDEX([17]Listas!$F$6:$J$10,MATCH(AH57,[17]Listas!$D$6:$D$10,0),MATCH(AJ57,[17]Listas!$F$4:$J$4,0))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VLOOKUP(Q58,[17]Listas!$D$6:$E$10,2,0)</f>
        <v>#N/A</v>
      </c>
      <c r="U58" s="168" t="e">
        <f>HLOOKUP(R58,[17]Listas!$F$4:$J$5,2,0)</f>
        <v>#N/A</v>
      </c>
      <c r="V58" s="177" t="e">
        <f>INDEX([17]Listas!$F$6:$J$10,MATCH(Q58,[17]Listas!$D$6:$D$10,0),MATCH(R58,[17]Listas!$F$4:$J$4,0))</f>
        <v>#N/A</v>
      </c>
      <c r="W58" s="167"/>
      <c r="X58" s="535"/>
      <c r="Y58" s="575"/>
      <c r="Z58" s="536"/>
      <c r="AA58" s="174"/>
      <c r="AB58" s="201"/>
      <c r="AC58" s="166"/>
      <c r="AD58" s="174"/>
      <c r="AE58" s="167"/>
      <c r="AF58" s="168">
        <f t="shared" si="0"/>
        <v>0</v>
      </c>
      <c r="AG58" s="169" t="e">
        <f t="shared" si="1"/>
        <v>#N/A</v>
      </c>
      <c r="AH58" s="178" t="e">
        <f>IF(AG58&lt;=1,"Remota",VLOOKUP(AG58,[17]Listas!$C$6:$D$10,2,0))</f>
        <v>#N/A</v>
      </c>
      <c r="AI58" s="169" t="e">
        <f t="shared" si="2"/>
        <v>#N/A</v>
      </c>
      <c r="AJ58" s="178" t="e">
        <f>IF(AI58&lt;=1,"Insignificante",HLOOKUP(AI58,[17]Listas!$F$3:$J$4,2,0))</f>
        <v>#N/A</v>
      </c>
      <c r="AK58" s="170" t="e">
        <f t="shared" si="3"/>
        <v>#N/A</v>
      </c>
      <c r="AL58" s="177" t="e">
        <f>INDEX([17]Listas!$F$6:$J$10,MATCH(AH58,[17]Listas!$D$6:$D$10,0),MATCH(AJ58,[17]Listas!$F$4:$J$4,0))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VLOOKUP(Q59,[17]Listas!$D$6:$E$10,2,0)</f>
        <v>#N/A</v>
      </c>
      <c r="U59" s="168" t="e">
        <f>HLOOKUP(R59,[17]Listas!$F$4:$J$5,2,0)</f>
        <v>#N/A</v>
      </c>
      <c r="V59" s="177" t="e">
        <f>INDEX([17]Listas!$F$6:$J$10,MATCH(Q59,[17]Listas!$D$6:$D$10,0),MATCH(R59,[17]Listas!$F$4:$J$4,0))</f>
        <v>#N/A</v>
      </c>
      <c r="W59" s="167"/>
      <c r="X59" s="535"/>
      <c r="Y59" s="575"/>
      <c r="Z59" s="536"/>
      <c r="AA59" s="174"/>
      <c r="AB59" s="201"/>
      <c r="AC59" s="166"/>
      <c r="AD59" s="174"/>
      <c r="AE59" s="167"/>
      <c r="AF59" s="168">
        <f t="shared" si="0"/>
        <v>0</v>
      </c>
      <c r="AG59" s="169" t="e">
        <f t="shared" si="1"/>
        <v>#N/A</v>
      </c>
      <c r="AH59" s="178" t="e">
        <f>IF(AG59&lt;=1,"Remota",VLOOKUP(AG59,[17]Listas!$C$6:$D$10,2,0))</f>
        <v>#N/A</v>
      </c>
      <c r="AI59" s="169" t="e">
        <f t="shared" si="2"/>
        <v>#N/A</v>
      </c>
      <c r="AJ59" s="178" t="e">
        <f>IF(AI59&lt;=1,"Insignificante",HLOOKUP(AI59,[17]Listas!$F$3:$J$4,2,0))</f>
        <v>#N/A</v>
      </c>
      <c r="AK59" s="170" t="e">
        <f t="shared" si="3"/>
        <v>#N/A</v>
      </c>
      <c r="AL59" s="177" t="e">
        <f>INDEX([17]Listas!$F$6:$J$10,MATCH(AH59,[17]Listas!$D$6:$D$10,0),MATCH(AJ59,[17]Listas!$F$4:$J$4,0))</f>
        <v>#N/A</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VLOOKUP(Q60,[17]Listas!$D$6:$E$10,2,0)</f>
        <v>#N/A</v>
      </c>
      <c r="U60" s="168" t="e">
        <f>HLOOKUP(R60,[17]Listas!$F$4:$J$5,2,0)</f>
        <v>#N/A</v>
      </c>
      <c r="V60" s="177" t="e">
        <f>INDEX([17]Listas!$F$6:$J$10,MATCH(Q60,[17]Listas!$D$6:$D$10,0),MATCH(R60,[17]Listas!$F$4:$J$4,0))</f>
        <v>#N/A</v>
      </c>
      <c r="W60" s="167"/>
      <c r="X60" s="535"/>
      <c r="Y60" s="575"/>
      <c r="Z60" s="536"/>
      <c r="AA60" s="174"/>
      <c r="AB60" s="201"/>
      <c r="AC60" s="166"/>
      <c r="AD60" s="174"/>
      <c r="AE60" s="167"/>
      <c r="AF60" s="168">
        <f t="shared" si="0"/>
        <v>0</v>
      </c>
      <c r="AG60" s="169" t="e">
        <f t="shared" si="1"/>
        <v>#N/A</v>
      </c>
      <c r="AH60" s="178" t="e">
        <f>IF(AG60&lt;=1,"Remota",VLOOKUP(AG60,[17]Listas!$C$6:$D$10,2,0))</f>
        <v>#N/A</v>
      </c>
      <c r="AI60" s="169" t="e">
        <f t="shared" si="2"/>
        <v>#N/A</v>
      </c>
      <c r="AJ60" s="178" t="e">
        <f>IF(AI60&lt;=1,"Insignificante",HLOOKUP(AI60,[17]Listas!$F$3:$J$4,2,0))</f>
        <v>#N/A</v>
      </c>
      <c r="AK60" s="170" t="e">
        <f t="shared" si="3"/>
        <v>#N/A</v>
      </c>
      <c r="AL60" s="177" t="e">
        <f>INDEX([17]Listas!$F$6:$J$10,MATCH(AH60,[17]Listas!$D$6:$D$10,0),MATCH(AJ60,[17]Listas!$F$4:$J$4,0))</f>
        <v>#N/A</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VLOOKUP(Q61,[17]Listas!$D$6:$E$10,2,0)</f>
        <v>#N/A</v>
      </c>
      <c r="U61" s="168" t="e">
        <f>HLOOKUP(R61,[17]Listas!$F$4:$J$5,2,0)</f>
        <v>#N/A</v>
      </c>
      <c r="V61" s="177" t="e">
        <f>INDEX([17]Listas!$F$6:$J$10,MATCH(Q61,[17]Listas!$D$6:$D$10,0),MATCH(R61,[17]Listas!$F$4:$J$4,0))</f>
        <v>#N/A</v>
      </c>
      <c r="W61" s="167"/>
      <c r="X61" s="535"/>
      <c r="Y61" s="575"/>
      <c r="Z61" s="536"/>
      <c r="AA61" s="174"/>
      <c r="AB61" s="201"/>
      <c r="AC61" s="166"/>
      <c r="AD61" s="174"/>
      <c r="AE61" s="167"/>
      <c r="AF61" s="168">
        <f t="shared" si="0"/>
        <v>0</v>
      </c>
      <c r="AG61" s="169" t="e">
        <f t="shared" si="1"/>
        <v>#N/A</v>
      </c>
      <c r="AH61" s="178" t="e">
        <f>IF(AG61&lt;=1,"Remota",VLOOKUP(AG61,[17]Listas!$C$6:$D$10,2,0))</f>
        <v>#N/A</v>
      </c>
      <c r="AI61" s="169" t="e">
        <f t="shared" si="2"/>
        <v>#N/A</v>
      </c>
      <c r="AJ61" s="178" t="e">
        <f>IF(AI61&lt;=1,"Insignificante",HLOOKUP(AI61,[17]Listas!$F$3:$J$4,2,0))</f>
        <v>#N/A</v>
      </c>
      <c r="AK61" s="170" t="e">
        <f t="shared" si="3"/>
        <v>#N/A</v>
      </c>
      <c r="AL61" s="177" t="e">
        <f>INDEX([17]Listas!$F$6:$J$10,MATCH(AH61,[17]Listas!$D$6:$D$10,0),MATCH(AJ61,[17]Listas!$F$4:$J$4,0))</f>
        <v>#N/A</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VLOOKUP(Q62,[17]Listas!$D$6:$E$10,2,0)</f>
        <v>#N/A</v>
      </c>
      <c r="U62" s="168" t="e">
        <f>HLOOKUP(R62,[17]Listas!$F$4:$J$5,2,0)</f>
        <v>#N/A</v>
      </c>
      <c r="V62" s="177" t="e">
        <f>INDEX([17]Listas!$F$6:$J$10,MATCH(Q62,[17]Listas!$D$6:$D$10,0),MATCH(R62,[17]Listas!$F$4:$J$4,0))</f>
        <v>#N/A</v>
      </c>
      <c r="W62" s="167"/>
      <c r="X62" s="535"/>
      <c r="Y62" s="575"/>
      <c r="Z62" s="536"/>
      <c r="AA62" s="174"/>
      <c r="AB62" s="201"/>
      <c r="AC62" s="166"/>
      <c r="AD62" s="174"/>
      <c r="AE62" s="167"/>
      <c r="AF62" s="168">
        <f t="shared" si="0"/>
        <v>0</v>
      </c>
      <c r="AG62" s="169" t="e">
        <f t="shared" si="1"/>
        <v>#N/A</v>
      </c>
      <c r="AH62" s="178" t="e">
        <f>IF(AG62&lt;=1,"Remota",VLOOKUP(AG62,[17]Listas!$C$6:$D$10,2,0))</f>
        <v>#N/A</v>
      </c>
      <c r="AI62" s="169" t="e">
        <f t="shared" si="2"/>
        <v>#N/A</v>
      </c>
      <c r="AJ62" s="178" t="e">
        <f>IF(AI62&lt;=1,"Insignificante",HLOOKUP(AI62,[17]Listas!$F$3:$J$4,2,0))</f>
        <v>#N/A</v>
      </c>
      <c r="AK62" s="170" t="e">
        <f t="shared" si="3"/>
        <v>#N/A</v>
      </c>
      <c r="AL62" s="177" t="e">
        <f>INDEX([17]Listas!$F$6:$J$10,MATCH(AH62,[17]Listas!$D$6:$D$10,0),MATCH(AJ62,[17]Listas!$F$4:$J$4,0))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VLOOKUP(Q63,[17]Listas!$D$6:$E$10,2,0)</f>
        <v>#N/A</v>
      </c>
      <c r="U63" s="168" t="e">
        <f>HLOOKUP(R63,[17]Listas!$F$4:$J$5,2,0)</f>
        <v>#N/A</v>
      </c>
      <c r="V63" s="177" t="e">
        <f>INDEX([17]Listas!$F$6:$J$10,MATCH(Q63,[17]Listas!$D$6:$D$10,0),MATCH(R63,[17]Listas!$F$4:$J$4,0))</f>
        <v>#N/A</v>
      </c>
      <c r="W63" s="167"/>
      <c r="X63" s="535"/>
      <c r="Y63" s="575"/>
      <c r="Z63" s="536"/>
      <c r="AA63" s="174"/>
      <c r="AB63" s="201"/>
      <c r="AC63" s="166"/>
      <c r="AD63" s="174"/>
      <c r="AE63" s="167"/>
      <c r="AF63" s="168">
        <f t="shared" si="0"/>
        <v>0</v>
      </c>
      <c r="AG63" s="169" t="e">
        <f t="shared" si="1"/>
        <v>#N/A</v>
      </c>
      <c r="AH63" s="178" t="e">
        <f>IF(AG63&lt;=1,"Remota",VLOOKUP(AG63,[17]Listas!$C$6:$D$10,2,0))</f>
        <v>#N/A</v>
      </c>
      <c r="AI63" s="169" t="e">
        <f t="shared" si="2"/>
        <v>#N/A</v>
      </c>
      <c r="AJ63" s="178" t="e">
        <f>IF(AI63&lt;=1,"Insignificante",HLOOKUP(AI63,[17]Listas!$F$3:$J$4,2,0))</f>
        <v>#N/A</v>
      </c>
      <c r="AK63" s="170" t="e">
        <f t="shared" si="3"/>
        <v>#N/A</v>
      </c>
      <c r="AL63" s="177" t="e">
        <f>INDEX([17]Listas!$F$6:$J$10,MATCH(AH63,[17]Listas!$D$6:$D$10,0),MATCH(AJ63,[17]Listas!$F$4:$J$4,0))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VLOOKUP(Q64,[17]Listas!$D$6:$E$10,2,0)</f>
        <v>#N/A</v>
      </c>
      <c r="U64" s="168" t="e">
        <f>HLOOKUP(R64,[17]Listas!$F$4:$J$5,2,0)</f>
        <v>#N/A</v>
      </c>
      <c r="V64" s="177" t="e">
        <f>INDEX([17]Listas!$F$6:$J$10,MATCH(Q64,[17]Listas!$D$6:$D$10,0),MATCH(R64,[17]Listas!$F$4:$J$4,0))</f>
        <v>#N/A</v>
      </c>
      <c r="W64" s="167"/>
      <c r="X64" s="535"/>
      <c r="Y64" s="575"/>
      <c r="Z64" s="536"/>
      <c r="AA64" s="174"/>
      <c r="AB64" s="201"/>
      <c r="AC64" s="166"/>
      <c r="AD64" s="174"/>
      <c r="AE64" s="167"/>
      <c r="AF64" s="168">
        <f t="shared" si="0"/>
        <v>0</v>
      </c>
      <c r="AG64" s="169" t="e">
        <f t="shared" si="1"/>
        <v>#N/A</v>
      </c>
      <c r="AH64" s="178" t="e">
        <f>IF(AG64&lt;=1,"Remota",VLOOKUP(AG64,[17]Listas!$C$6:$D$10,2,0))</f>
        <v>#N/A</v>
      </c>
      <c r="AI64" s="169" t="e">
        <f t="shared" si="2"/>
        <v>#N/A</v>
      </c>
      <c r="AJ64" s="178" t="e">
        <f>IF(AI64&lt;=1,"Insignificante",HLOOKUP(AI64,[17]Listas!$F$3:$J$4,2,0))</f>
        <v>#N/A</v>
      </c>
      <c r="AK64" s="170" t="e">
        <f t="shared" si="3"/>
        <v>#N/A</v>
      </c>
      <c r="AL64" s="177" t="e">
        <f>INDEX([17]Listas!$F$6:$J$10,MATCH(AH64,[17]Listas!$D$6:$D$10,0),MATCH(AJ64,[17]Listas!$F$4:$J$4,0))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VLOOKUP(Q65,[17]Listas!$D$6:$E$10,2,0)</f>
        <v>#N/A</v>
      </c>
      <c r="U65" s="168" t="e">
        <f>HLOOKUP(R65,[17]Listas!$F$4:$J$5,2,0)</f>
        <v>#N/A</v>
      </c>
      <c r="V65" s="177" t="e">
        <f>INDEX([17]Listas!$F$6:$J$10,MATCH(Q65,[17]Listas!$D$6:$D$10,0),MATCH(R65,[17]Listas!$F$4:$J$4,0))</f>
        <v>#N/A</v>
      </c>
      <c r="W65" s="167"/>
      <c r="X65" s="535"/>
      <c r="Y65" s="575"/>
      <c r="Z65" s="536"/>
      <c r="AA65" s="174"/>
      <c r="AB65" s="201"/>
      <c r="AC65" s="166"/>
      <c r="AD65" s="174"/>
      <c r="AE65" s="167"/>
      <c r="AF65" s="168">
        <f t="shared" si="0"/>
        <v>0</v>
      </c>
      <c r="AG65" s="169" t="e">
        <f t="shared" si="1"/>
        <v>#N/A</v>
      </c>
      <c r="AH65" s="178" t="e">
        <f>IF(AG65&lt;=1,"Remota",VLOOKUP(AG65,[17]Listas!$C$6:$D$10,2,0))</f>
        <v>#N/A</v>
      </c>
      <c r="AI65" s="169" t="e">
        <f t="shared" si="2"/>
        <v>#N/A</v>
      </c>
      <c r="AJ65" s="178" t="e">
        <f>IF(AI65&lt;=1,"Insignificante",HLOOKUP(AI65,[17]Listas!$F$3:$J$4,2,0))</f>
        <v>#N/A</v>
      </c>
      <c r="AK65" s="170" t="e">
        <f t="shared" si="3"/>
        <v>#N/A</v>
      </c>
      <c r="AL65" s="177" t="e">
        <f>INDEX([17]Listas!$F$6:$J$10,MATCH(AH65,[17]Listas!$D$6:$D$10,0),MATCH(AJ65,[17]Listas!$F$4:$J$4,0))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VLOOKUP(Q66,[17]Listas!$D$6:$E$10,2,0)</f>
        <v>#N/A</v>
      </c>
      <c r="U66" s="168" t="e">
        <f>HLOOKUP(R66,[17]Listas!$F$4:$J$5,2,0)</f>
        <v>#N/A</v>
      </c>
      <c r="V66" s="177" t="e">
        <f>INDEX([17]Listas!$F$6:$J$10,MATCH(Q66,[17]Listas!$D$6:$D$10,0),MATCH(R66,[17]Listas!$F$4:$J$4,0))</f>
        <v>#N/A</v>
      </c>
      <c r="W66" s="167"/>
      <c r="X66" s="535"/>
      <c r="Y66" s="575"/>
      <c r="Z66" s="536"/>
      <c r="AA66" s="174"/>
      <c r="AB66" s="201"/>
      <c r="AC66" s="166"/>
      <c r="AD66" s="174"/>
      <c r="AE66" s="167"/>
      <c r="AF66" s="168">
        <f t="shared" si="0"/>
        <v>0</v>
      </c>
      <c r="AG66" s="169" t="e">
        <f t="shared" si="1"/>
        <v>#N/A</v>
      </c>
      <c r="AH66" s="178" t="e">
        <f>IF(AG66&lt;=1,"Remota",VLOOKUP(AG66,[17]Listas!$C$6:$D$10,2,0))</f>
        <v>#N/A</v>
      </c>
      <c r="AI66" s="169" t="e">
        <f t="shared" si="2"/>
        <v>#N/A</v>
      </c>
      <c r="AJ66" s="178" t="e">
        <f>IF(AI66&lt;=1,"Insignificante",HLOOKUP(AI66,[17]Listas!$F$3:$J$4,2,0))</f>
        <v>#N/A</v>
      </c>
      <c r="AK66" s="170" t="e">
        <f t="shared" si="3"/>
        <v>#N/A</v>
      </c>
      <c r="AL66" s="177" t="e">
        <f>INDEX([17]Listas!$F$6:$J$10,MATCH(AH66,[17]Listas!$D$6:$D$10,0),MATCH(AJ66,[17]Listas!$F$4:$J$4,0))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VLOOKUP(Q67,[17]Listas!$D$6:$E$10,2,0)</f>
        <v>#N/A</v>
      </c>
      <c r="U67" s="168" t="e">
        <f>HLOOKUP(R67,[17]Listas!$F$4:$J$5,2,0)</f>
        <v>#N/A</v>
      </c>
      <c r="V67" s="177" t="e">
        <f>INDEX([17]Listas!$F$6:$J$10,MATCH(Q67,[17]Listas!$D$6:$D$10,0),MATCH(R67,[17]Listas!$F$4:$J$4,0))</f>
        <v>#N/A</v>
      </c>
      <c r="W67" s="167"/>
      <c r="X67" s="535"/>
      <c r="Y67" s="575"/>
      <c r="Z67" s="536"/>
      <c r="AA67" s="174"/>
      <c r="AB67" s="201"/>
      <c r="AC67" s="166"/>
      <c r="AD67" s="174"/>
      <c r="AE67" s="167"/>
      <c r="AF67" s="168">
        <f t="shared" si="0"/>
        <v>0</v>
      </c>
      <c r="AG67" s="169" t="e">
        <f t="shared" si="1"/>
        <v>#N/A</v>
      </c>
      <c r="AH67" s="178" t="e">
        <f>IF(AG67&lt;=1,"Remota",VLOOKUP(AG67,[17]Listas!$C$6:$D$10,2,0))</f>
        <v>#N/A</v>
      </c>
      <c r="AI67" s="169" t="e">
        <f t="shared" si="2"/>
        <v>#N/A</v>
      </c>
      <c r="AJ67" s="178" t="e">
        <f>IF(AI67&lt;=1,"Insignificante",HLOOKUP(AI67,[17]Listas!$F$3:$J$4,2,0))</f>
        <v>#N/A</v>
      </c>
      <c r="AK67" s="170" t="e">
        <f t="shared" si="3"/>
        <v>#N/A</v>
      </c>
      <c r="AL67" s="177" t="e">
        <f>INDEX([17]Listas!$F$6:$J$10,MATCH(AH67,[17]Listas!$D$6:$D$10,0),MATCH(AJ67,[17]Listas!$F$4:$J$4,0))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VLOOKUP(Q68,[17]Listas!$D$6:$E$10,2,0)</f>
        <v>#N/A</v>
      </c>
      <c r="U68" s="168" t="e">
        <f>HLOOKUP(R68,[17]Listas!$F$4:$J$5,2,0)</f>
        <v>#N/A</v>
      </c>
      <c r="V68" s="177" t="e">
        <f>INDEX([17]Listas!$F$6:$J$10,MATCH(Q68,[17]Listas!$D$6:$D$10,0),MATCH(R68,[17]Listas!$F$4:$J$4,0))</f>
        <v>#N/A</v>
      </c>
      <c r="W68" s="167"/>
      <c r="X68" s="535"/>
      <c r="Y68" s="575"/>
      <c r="Z68" s="536"/>
      <c r="AA68" s="174"/>
      <c r="AB68" s="201"/>
      <c r="AC68" s="166"/>
      <c r="AD68" s="174"/>
      <c r="AE68" s="167"/>
      <c r="AF68" s="168">
        <f t="shared" si="0"/>
        <v>0</v>
      </c>
      <c r="AG68" s="169" t="e">
        <f t="shared" si="1"/>
        <v>#N/A</v>
      </c>
      <c r="AH68" s="178" t="e">
        <f>IF(AG68&lt;=1,"Remota",VLOOKUP(AG68,[17]Listas!$C$6:$D$10,2,0))</f>
        <v>#N/A</v>
      </c>
      <c r="AI68" s="169" t="e">
        <f t="shared" si="2"/>
        <v>#N/A</v>
      </c>
      <c r="AJ68" s="178" t="e">
        <f>IF(AI68&lt;=1,"Insignificante",HLOOKUP(AI68,[17]Listas!$F$3:$J$4,2,0))</f>
        <v>#N/A</v>
      </c>
      <c r="AK68" s="170" t="e">
        <f t="shared" si="3"/>
        <v>#N/A</v>
      </c>
      <c r="AL68" s="177" t="e">
        <f>INDEX([17]Listas!$F$6:$J$10,MATCH(AH68,[17]Listas!$D$6:$D$10,0),MATCH(AJ68,[17]Listas!$F$4:$J$4,0))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VLOOKUP(Q69,[17]Listas!$D$6:$E$10,2,0)</f>
        <v>#N/A</v>
      </c>
      <c r="U69" s="168" t="e">
        <f>HLOOKUP(R69,[17]Listas!$F$4:$J$5,2,0)</f>
        <v>#N/A</v>
      </c>
      <c r="V69" s="177" t="e">
        <f>INDEX([17]Listas!$F$6:$J$10,MATCH(Q69,[17]Listas!$D$6:$D$10,0),MATCH(R69,[17]Listas!$F$4:$J$4,0))</f>
        <v>#N/A</v>
      </c>
      <c r="W69" s="167"/>
      <c r="X69" s="535"/>
      <c r="Y69" s="575"/>
      <c r="Z69" s="536"/>
      <c r="AA69" s="174"/>
      <c r="AB69" s="201"/>
      <c r="AC69" s="166"/>
      <c r="AD69" s="174"/>
      <c r="AE69" s="167"/>
      <c r="AF69" s="168">
        <f t="shared" si="0"/>
        <v>0</v>
      </c>
      <c r="AG69" s="169" t="e">
        <f t="shared" si="1"/>
        <v>#N/A</v>
      </c>
      <c r="AH69" s="178" t="e">
        <f>IF(AG69&lt;=1,"Remota",VLOOKUP(AG69,[17]Listas!$C$6:$D$10,2,0))</f>
        <v>#N/A</v>
      </c>
      <c r="AI69" s="169" t="e">
        <f t="shared" si="2"/>
        <v>#N/A</v>
      </c>
      <c r="AJ69" s="178" t="e">
        <f>IF(AI69&lt;=1,"Insignificante",HLOOKUP(AI69,[17]Listas!$F$3:$J$4,2,0))</f>
        <v>#N/A</v>
      </c>
      <c r="AK69" s="170" t="e">
        <f t="shared" si="3"/>
        <v>#N/A</v>
      </c>
      <c r="AL69" s="177" t="e">
        <f>INDEX([17]Listas!$F$6:$J$10,MATCH(AH69,[17]Listas!$D$6:$D$10,0),MATCH(AJ69,[17]Listas!$F$4:$J$4,0))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VLOOKUP(Q70,[17]Listas!$D$6:$E$10,2,0)</f>
        <v>#N/A</v>
      </c>
      <c r="U70" s="168" t="e">
        <f>HLOOKUP(R70,[17]Listas!$F$4:$J$5,2,0)</f>
        <v>#N/A</v>
      </c>
      <c r="V70" s="177" t="e">
        <f>INDEX([17]Listas!$F$6:$J$10,MATCH(Q70,[17]Listas!$D$6:$D$10,0),MATCH(R70,[17]Listas!$F$4:$J$4,0))</f>
        <v>#N/A</v>
      </c>
      <c r="W70" s="167"/>
      <c r="X70" s="535"/>
      <c r="Y70" s="575"/>
      <c r="Z70" s="536"/>
      <c r="AA70" s="174"/>
      <c r="AB70" s="201"/>
      <c r="AC70" s="166"/>
      <c r="AD70" s="174"/>
      <c r="AE70" s="167"/>
      <c r="AF70" s="168">
        <f t="shared" si="0"/>
        <v>0</v>
      </c>
      <c r="AG70" s="169" t="e">
        <f t="shared" si="1"/>
        <v>#N/A</v>
      </c>
      <c r="AH70" s="178" t="e">
        <f>IF(AG70&lt;=1,"Remota",VLOOKUP(AG70,[17]Listas!$C$6:$D$10,2,0))</f>
        <v>#N/A</v>
      </c>
      <c r="AI70" s="169" t="e">
        <f t="shared" si="2"/>
        <v>#N/A</v>
      </c>
      <c r="AJ70" s="178" t="e">
        <f>IF(AI70&lt;=1,"Insignificante",HLOOKUP(AI70,[17]Listas!$F$3:$J$4,2,0))</f>
        <v>#N/A</v>
      </c>
      <c r="AK70" s="170" t="e">
        <f t="shared" si="3"/>
        <v>#N/A</v>
      </c>
      <c r="AL70" s="177" t="e">
        <f>INDEX([17]Listas!$F$6:$J$10,MATCH(AH70,[17]Listas!$D$6:$D$10,0),MATCH(AJ70,[17]Listas!$F$4:$J$4,0))</f>
        <v>#N/A</v>
      </c>
    </row>
    <row r="71" spans="1:38"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VLOOKUP(Q71,[17]Listas!$D$6:$E$10,2,0)</f>
        <v>#N/A</v>
      </c>
      <c r="U71" s="168" t="e">
        <f>HLOOKUP(R71,[17]Listas!$F$4:$J$5,2,0)</f>
        <v>#N/A</v>
      </c>
      <c r="V71" s="177" t="e">
        <f>INDEX([17]Listas!$F$6:$J$10,MATCH(Q71,[17]Listas!$D$6:$D$10,0),MATCH(R71,[17]Listas!$F$4:$J$4,0))</f>
        <v>#N/A</v>
      </c>
      <c r="W71" s="167"/>
      <c r="X71" s="535"/>
      <c r="Y71" s="575"/>
      <c r="Z71" s="536"/>
      <c r="AA71" s="174"/>
      <c r="AB71" s="201"/>
      <c r="AC71" s="166"/>
      <c r="AD71" s="174"/>
      <c r="AE71" s="167"/>
      <c r="AF71" s="168">
        <f t="shared" si="0"/>
        <v>0</v>
      </c>
      <c r="AG71" s="169" t="e">
        <f t="shared" si="1"/>
        <v>#N/A</v>
      </c>
      <c r="AH71" s="178" t="e">
        <f>IF(AG71&lt;=1,"Remota",VLOOKUP(AG71,[17]Listas!$C$6:$D$10,2,0))</f>
        <v>#N/A</v>
      </c>
      <c r="AI71" s="169" t="e">
        <f t="shared" si="2"/>
        <v>#N/A</v>
      </c>
      <c r="AJ71" s="178" t="e">
        <f>IF(AI71&lt;=1,"Insignificante",HLOOKUP(AI71,[17]Listas!$F$3:$J$4,2,0))</f>
        <v>#N/A</v>
      </c>
      <c r="AK71" s="170" t="e">
        <f t="shared" si="3"/>
        <v>#N/A</v>
      </c>
      <c r="AL71" s="177" t="e">
        <f>INDEX([17]Listas!$F$6:$J$10,MATCH(AH71,[17]Listas!$D$6:$D$10,0),MATCH(AJ71,[17]Listas!$F$4:$J$4,0))</f>
        <v>#N/A</v>
      </c>
    </row>
    <row r="72" spans="1:38"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VLOOKUP(Q72,[17]Listas!$D$6:$E$10,2,0)</f>
        <v>#N/A</v>
      </c>
      <c r="U72" s="168" t="e">
        <f>HLOOKUP(R72,[17]Listas!$F$4:$J$5,2,0)</f>
        <v>#N/A</v>
      </c>
      <c r="V72" s="177" t="e">
        <f>INDEX([17]Listas!$F$6:$J$10,MATCH(Q72,[17]Listas!$D$6:$D$10,0),MATCH(R72,[17]Listas!$F$4:$J$4,0))</f>
        <v>#N/A</v>
      </c>
      <c r="W72" s="167"/>
      <c r="X72" s="535"/>
      <c r="Y72" s="575"/>
      <c r="Z72" s="536"/>
      <c r="AA72" s="174"/>
      <c r="AB72" s="201"/>
      <c r="AC72" s="166"/>
      <c r="AD72" s="174"/>
      <c r="AE72" s="167"/>
      <c r="AF72" s="168">
        <f t="shared" si="0"/>
        <v>0</v>
      </c>
      <c r="AG72" s="169" t="e">
        <f t="shared" si="1"/>
        <v>#N/A</v>
      </c>
      <c r="AH72" s="178" t="e">
        <f>IF(AG72&lt;=1,"Remota",VLOOKUP(AG72,[17]Listas!$C$6:$D$10,2,0))</f>
        <v>#N/A</v>
      </c>
      <c r="AI72" s="169" t="e">
        <f t="shared" si="2"/>
        <v>#N/A</v>
      </c>
      <c r="AJ72" s="178" t="e">
        <f>IF(AI72&lt;=1,"Insignificante",HLOOKUP(AI72,[17]Listas!$F$3:$J$4,2,0))</f>
        <v>#N/A</v>
      </c>
      <c r="AK72" s="170" t="e">
        <f t="shared" si="3"/>
        <v>#N/A</v>
      </c>
      <c r="AL72" s="177" t="e">
        <f>INDEX([17]Listas!$F$6:$J$10,MATCH(AH72,[17]Listas!$D$6:$D$10,0),MATCH(AJ72,[17]Listas!$F$4:$J$4,0))</f>
        <v>#N/A</v>
      </c>
    </row>
    <row r="73" spans="1:38"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VLOOKUP(Q73,[17]Listas!$D$6:$E$10,2,0)</f>
        <v>#N/A</v>
      </c>
      <c r="U73" s="168" t="e">
        <f>HLOOKUP(R73,[17]Listas!$F$4:$J$5,2,0)</f>
        <v>#N/A</v>
      </c>
      <c r="V73" s="177" t="e">
        <f>INDEX([17]Listas!$F$6:$J$10,MATCH(Q73,[17]Listas!$D$6:$D$10,0),MATCH(R73,[17]Listas!$F$4:$J$4,0))</f>
        <v>#N/A</v>
      </c>
      <c r="W73" s="167"/>
      <c r="X73" s="535"/>
      <c r="Y73" s="575"/>
      <c r="Z73" s="536"/>
      <c r="AA73" s="174"/>
      <c r="AB73" s="201"/>
      <c r="AC73" s="166"/>
      <c r="AD73" s="174"/>
      <c r="AE73" s="167"/>
      <c r="AF73" s="168">
        <f t="shared" si="0"/>
        <v>0</v>
      </c>
      <c r="AG73" s="169" t="e">
        <f t="shared" si="1"/>
        <v>#N/A</v>
      </c>
      <c r="AH73" s="178" t="e">
        <f>IF(AG73&lt;=1,"Remota",VLOOKUP(AG73,[17]Listas!$C$6:$D$10,2,0))</f>
        <v>#N/A</v>
      </c>
      <c r="AI73" s="169" t="e">
        <f t="shared" si="2"/>
        <v>#N/A</v>
      </c>
      <c r="AJ73" s="178" t="e">
        <f>IF(AI73&lt;=1,"Insignificante",HLOOKUP(AI73,[17]Listas!$F$3:$J$4,2,0))</f>
        <v>#N/A</v>
      </c>
      <c r="AK73" s="170" t="e">
        <f t="shared" si="3"/>
        <v>#N/A</v>
      </c>
      <c r="AL73" s="177" t="e">
        <f>INDEX([17]Listas!$F$6:$J$10,MATCH(AH73,[17]Listas!$D$6:$D$10,0),MATCH(AJ73,[17]Listas!$F$4:$J$4,0))</f>
        <v>#N/A</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VLOOKUP(Q74,[17]Listas!$D$6:$E$10,2,0)</f>
        <v>#N/A</v>
      </c>
      <c r="U74" s="168" t="e">
        <f>HLOOKUP(R74,[17]Listas!$F$4:$J$5,2,0)</f>
        <v>#N/A</v>
      </c>
      <c r="V74" s="177" t="e">
        <f>INDEX([17]Listas!$F$6:$J$10,MATCH(Q74,[17]Listas!$D$6:$D$10,0),MATCH(R74,[17]Listas!$F$4:$J$4,0))</f>
        <v>#N/A</v>
      </c>
      <c r="W74" s="167"/>
      <c r="X74" s="535"/>
      <c r="Y74" s="575"/>
      <c r="Z74" s="536"/>
      <c r="AA74" s="174"/>
      <c r="AB74" s="201"/>
      <c r="AC74" s="166"/>
      <c r="AD74" s="174"/>
      <c r="AE74" s="167"/>
      <c r="AF74" s="168">
        <f t="shared" si="0"/>
        <v>0</v>
      </c>
      <c r="AG74" s="169" t="e">
        <f t="shared" si="1"/>
        <v>#N/A</v>
      </c>
      <c r="AH74" s="178" t="e">
        <f>IF(AG74&lt;=1,"Remota",VLOOKUP(AG74,[17]Listas!$C$6:$D$10,2,0))</f>
        <v>#N/A</v>
      </c>
      <c r="AI74" s="169" t="e">
        <f t="shared" si="2"/>
        <v>#N/A</v>
      </c>
      <c r="AJ74" s="178" t="e">
        <f>IF(AI74&lt;=1,"Insignificante",HLOOKUP(AI74,[17]Listas!$F$3:$J$4,2,0))</f>
        <v>#N/A</v>
      </c>
      <c r="AK74" s="170" t="e">
        <f t="shared" si="3"/>
        <v>#N/A</v>
      </c>
      <c r="AL74" s="177" t="e">
        <f>INDEX([17]Listas!$F$6:$J$10,MATCH(AH74,[17]Listas!$D$6:$D$10,0),MATCH(AJ74,[17]Listas!$F$4:$J$4,0))</f>
        <v>#N/A</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VLOOKUP(Q75,[17]Listas!$D$6:$E$10,2,0)</f>
        <v>#N/A</v>
      </c>
      <c r="U75" s="168" t="e">
        <f>HLOOKUP(R75,[17]Listas!$F$4:$J$5,2,0)</f>
        <v>#N/A</v>
      </c>
      <c r="V75" s="177" t="e">
        <f>INDEX([17]Listas!$F$6:$J$10,MATCH(Q75,[17]Listas!$D$6:$D$10,0),MATCH(R75,[17]Listas!$F$4:$J$4,0))</f>
        <v>#N/A</v>
      </c>
      <c r="W75" s="167"/>
      <c r="X75" s="535"/>
      <c r="Y75" s="575"/>
      <c r="Z75" s="536"/>
      <c r="AA75" s="174"/>
      <c r="AB75" s="201"/>
      <c r="AC75" s="166"/>
      <c r="AD75" s="174"/>
      <c r="AE75" s="167"/>
      <c r="AF75" s="168">
        <f t="shared" si="0"/>
        <v>0</v>
      </c>
      <c r="AG75" s="169" t="e">
        <f t="shared" si="1"/>
        <v>#N/A</v>
      </c>
      <c r="AH75" s="178" t="e">
        <f>IF(AG75&lt;=1,"Remota",VLOOKUP(AG75,[17]Listas!$C$6:$D$10,2,0))</f>
        <v>#N/A</v>
      </c>
      <c r="AI75" s="169" t="e">
        <f t="shared" si="2"/>
        <v>#N/A</v>
      </c>
      <c r="AJ75" s="178" t="e">
        <f>IF(AI75&lt;=1,"Insignificante",HLOOKUP(AI75,[17]Listas!$F$3:$J$4,2,0))</f>
        <v>#N/A</v>
      </c>
      <c r="AK75" s="170" t="e">
        <f t="shared" si="3"/>
        <v>#N/A</v>
      </c>
      <c r="AL75" s="177" t="e">
        <f>INDEX([17]Listas!$F$6:$J$10,MATCH(AH75,[17]Listas!$D$6:$D$10,0),MATCH(AJ75,[17]Listas!$F$4:$J$4,0))</f>
        <v>#N/A</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VLOOKUP(Q76,[17]Listas!$D$6:$E$10,2,0)</f>
        <v>#N/A</v>
      </c>
      <c r="U76" s="168" t="e">
        <f>HLOOKUP(R76,[17]Listas!$F$4:$J$5,2,0)</f>
        <v>#N/A</v>
      </c>
      <c r="V76" s="177" t="e">
        <f>INDEX([17]Listas!$F$6:$J$10,MATCH(Q76,[17]Listas!$D$6:$D$10,0),MATCH(R76,[17]Listas!$F$4:$J$4,0))</f>
        <v>#N/A</v>
      </c>
      <c r="W76" s="167"/>
      <c r="X76" s="535"/>
      <c r="Y76" s="575"/>
      <c r="Z76" s="536"/>
      <c r="AA76" s="174"/>
      <c r="AB76" s="201"/>
      <c r="AC76" s="166"/>
      <c r="AD76" s="174"/>
      <c r="AE76" s="167"/>
      <c r="AF76" s="168">
        <f t="shared" si="0"/>
        <v>0</v>
      </c>
      <c r="AG76" s="169" t="e">
        <f t="shared" si="1"/>
        <v>#N/A</v>
      </c>
      <c r="AH76" s="178" t="e">
        <f>IF(AG76&lt;=1,"Remota",VLOOKUP(AG76,[17]Listas!$C$6:$D$10,2,0))</f>
        <v>#N/A</v>
      </c>
      <c r="AI76" s="169" t="e">
        <f t="shared" si="2"/>
        <v>#N/A</v>
      </c>
      <c r="AJ76" s="178" t="e">
        <f>IF(AI76&lt;=1,"Insignificante",HLOOKUP(AI76,[17]Listas!$F$3:$J$4,2,0))</f>
        <v>#N/A</v>
      </c>
      <c r="AK76" s="170" t="e">
        <f t="shared" si="3"/>
        <v>#N/A</v>
      </c>
      <c r="AL76" s="177" t="e">
        <f>INDEX([17]Listas!$F$6:$J$10,MATCH(AH76,[17]Listas!$D$6:$D$10,0),MATCH(AJ76,[17]Listas!$F$4:$J$4,0))</f>
        <v>#N/A</v>
      </c>
    </row>
    <row r="77" spans="1:38"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VLOOKUP(Q77,[17]Listas!$D$6:$E$10,2,0)</f>
        <v>#N/A</v>
      </c>
      <c r="U77" s="168" t="e">
        <f>HLOOKUP(R77,[17]Listas!$F$4:$J$5,2,0)</f>
        <v>#N/A</v>
      </c>
      <c r="V77" s="177" t="e">
        <f>INDEX([17]Listas!$F$6:$J$10,MATCH(Q77,[17]Listas!$D$6:$D$10,0),MATCH(R77,[17]Listas!$F$4:$J$4,0))</f>
        <v>#N/A</v>
      </c>
      <c r="W77" s="167"/>
      <c r="X77" s="535"/>
      <c r="Y77" s="575"/>
      <c r="Z77" s="536"/>
      <c r="AA77" s="174"/>
      <c r="AB77" s="201"/>
      <c r="AC77" s="166"/>
      <c r="AD77" s="174"/>
      <c r="AE77" s="167"/>
      <c r="AF77" s="168">
        <f t="shared" si="0"/>
        <v>0</v>
      </c>
      <c r="AG77" s="169" t="e">
        <f t="shared" si="1"/>
        <v>#N/A</v>
      </c>
      <c r="AH77" s="178" t="e">
        <f>IF(AG77&lt;=1,"Remota",VLOOKUP(AG77,[17]Listas!$C$6:$D$10,2,0))</f>
        <v>#N/A</v>
      </c>
      <c r="AI77" s="169" t="e">
        <f t="shared" si="2"/>
        <v>#N/A</v>
      </c>
      <c r="AJ77" s="178" t="e">
        <f>IF(AI77&lt;=1,"Insignificante",HLOOKUP(AI77,[17]Listas!$F$3:$J$4,2,0))</f>
        <v>#N/A</v>
      </c>
      <c r="AK77" s="170" t="e">
        <f t="shared" si="3"/>
        <v>#N/A</v>
      </c>
      <c r="AL77" s="177" t="e">
        <f>INDEX([17]Listas!$F$6:$J$10,MATCH(AH77,[17]Listas!$D$6:$D$10,0),MATCH(AJ77,[17]Listas!$F$4:$J$4,0))</f>
        <v>#N/A</v>
      </c>
    </row>
    <row r="78" spans="1:38" s="171" customFormat="1" ht="78" hidden="1" customHeight="1" x14ac:dyDescent="0.2">
      <c r="A78" s="166"/>
      <c r="B78" s="176"/>
      <c r="C78" s="535"/>
      <c r="D78" s="575"/>
      <c r="E78" s="536"/>
      <c r="F78" s="174"/>
      <c r="G78" s="535"/>
      <c r="H78" s="575"/>
      <c r="I78" s="536"/>
      <c r="J78" s="550"/>
      <c r="K78" s="550"/>
      <c r="L78" s="550"/>
      <c r="M78" s="166"/>
      <c r="N78" s="166"/>
      <c r="O78" s="166"/>
      <c r="P78" s="166"/>
      <c r="Q78" s="176"/>
      <c r="R78" s="176"/>
      <c r="S78" s="167"/>
      <c r="T78" s="168" t="e">
        <f>VLOOKUP(Q78,[17]Listas!$D$6:$E$10,2,0)</f>
        <v>#N/A</v>
      </c>
      <c r="U78" s="168" t="e">
        <f>HLOOKUP(R78,[17]Listas!$F$4:$J$5,2,0)</f>
        <v>#N/A</v>
      </c>
      <c r="V78" s="177" t="e">
        <f>INDEX([17]Listas!$F$6:$J$10,MATCH(Q78,[17]Listas!$D$6:$D$10,0),MATCH(R78,[17]Listas!$F$4:$J$4,0))</f>
        <v>#N/A</v>
      </c>
      <c r="W78" s="167"/>
      <c r="X78" s="535"/>
      <c r="Y78" s="575"/>
      <c r="Z78" s="536"/>
      <c r="AA78" s="174"/>
      <c r="AB78" s="201"/>
      <c r="AC78" s="166"/>
      <c r="AD78" s="174"/>
      <c r="AE78" s="167"/>
      <c r="AF78" s="168">
        <f t="shared" si="0"/>
        <v>0</v>
      </c>
      <c r="AG78" s="169" t="e">
        <f t="shared" si="1"/>
        <v>#N/A</v>
      </c>
      <c r="AH78" s="178" t="e">
        <f>IF(AG78&lt;=1,"Remota",VLOOKUP(AG78,[17]Listas!$C$6:$D$10,2,0))</f>
        <v>#N/A</v>
      </c>
      <c r="AI78" s="169" t="e">
        <f t="shared" si="2"/>
        <v>#N/A</v>
      </c>
      <c r="AJ78" s="178" t="e">
        <f>IF(AI78&lt;=1,"Insignificante",HLOOKUP(AI78,[17]Listas!$F$3:$J$4,2,0))</f>
        <v>#N/A</v>
      </c>
      <c r="AK78" s="170" t="e">
        <f t="shared" si="3"/>
        <v>#N/A</v>
      </c>
      <c r="AL78" s="177" t="e">
        <f>INDEX([17]Listas!$F$6:$J$10,MATCH(AH78,[17]Listas!$D$6:$D$10,0),MATCH(AJ78,[17]Listas!$F$4:$J$4,0))</f>
        <v>#N/A</v>
      </c>
    </row>
    <row r="79" spans="1:38" s="171" customFormat="1" ht="78" hidden="1" customHeight="1" x14ac:dyDescent="0.2">
      <c r="A79" s="166"/>
      <c r="B79" s="176"/>
      <c r="C79" s="535"/>
      <c r="D79" s="575"/>
      <c r="E79" s="536"/>
      <c r="F79" s="174"/>
      <c r="G79" s="535"/>
      <c r="H79" s="575"/>
      <c r="I79" s="536"/>
      <c r="J79" s="550"/>
      <c r="K79" s="550"/>
      <c r="L79" s="550"/>
      <c r="M79" s="166"/>
      <c r="N79" s="166"/>
      <c r="O79" s="166"/>
      <c r="P79" s="166"/>
      <c r="Q79" s="176"/>
      <c r="R79" s="176"/>
      <c r="S79" s="167"/>
      <c r="T79" s="168" t="e">
        <f>VLOOKUP(Q79,[17]Listas!$D$6:$E$10,2,0)</f>
        <v>#N/A</v>
      </c>
      <c r="U79" s="168" t="e">
        <f>HLOOKUP(R79,[17]Listas!$F$4:$J$5,2,0)</f>
        <v>#N/A</v>
      </c>
      <c r="V79" s="177" t="e">
        <f>INDEX([17]Listas!$F$6:$J$10,MATCH(Q79,[17]Listas!$D$6:$D$10,0),MATCH(R79,[17]Listas!$F$4:$J$4,0))</f>
        <v>#N/A</v>
      </c>
      <c r="W79" s="167"/>
      <c r="X79" s="535"/>
      <c r="Y79" s="575"/>
      <c r="Z79" s="536"/>
      <c r="AA79" s="174"/>
      <c r="AB79" s="201"/>
      <c r="AC79" s="166"/>
      <c r="AD79" s="174"/>
      <c r="AE79" s="167"/>
      <c r="AF79" s="168">
        <f t="shared" ref="AF79:AF93" si="4">IF(AC79&lt;=33,0,IF(AC79&gt;81,2,1))</f>
        <v>0</v>
      </c>
      <c r="AG79" s="169" t="e">
        <f t="shared" ref="AG79:AG93" si="5">IF(OR(AD79="Probabilidad",AD79="Ambos"),T79-AF79,T79)</f>
        <v>#N/A</v>
      </c>
      <c r="AH79" s="178" t="e">
        <f>IF(AG79&lt;=1,"Remota",VLOOKUP(AG79,[17]Listas!$C$6:$D$10,2,0))</f>
        <v>#N/A</v>
      </c>
      <c r="AI79" s="169" t="e">
        <f t="shared" ref="AI79:AI93" si="6">IF(OR(AD79="Impacto",AD79="Ambos"),U79-AF79,U79)</f>
        <v>#N/A</v>
      </c>
      <c r="AJ79" s="178" t="e">
        <f>IF(AI79&lt;=1,"Insignificante",HLOOKUP(AI79,[17]Listas!$F$3:$J$4,2,0))</f>
        <v>#N/A</v>
      </c>
      <c r="AK79" s="170" t="e">
        <f t="shared" ref="AK79:AK93" si="7">AG79*AI79</f>
        <v>#N/A</v>
      </c>
      <c r="AL79" s="177" t="e">
        <f>INDEX([17]Listas!$F$6:$J$10,MATCH(AH79,[17]Listas!$D$6:$D$10,0),MATCH(AJ79,[17]Listas!$F$4:$J$4,0))</f>
        <v>#N/A</v>
      </c>
    </row>
    <row r="80" spans="1:38" s="171" customFormat="1" ht="78" hidden="1" customHeight="1" x14ac:dyDescent="0.2">
      <c r="A80" s="166"/>
      <c r="B80" s="176"/>
      <c r="C80" s="535"/>
      <c r="D80" s="575"/>
      <c r="E80" s="536"/>
      <c r="F80" s="174"/>
      <c r="G80" s="535"/>
      <c r="H80" s="575"/>
      <c r="I80" s="536"/>
      <c r="J80" s="550"/>
      <c r="K80" s="550"/>
      <c r="L80" s="550"/>
      <c r="M80" s="166"/>
      <c r="N80" s="166"/>
      <c r="O80" s="166"/>
      <c r="P80" s="166"/>
      <c r="Q80" s="176"/>
      <c r="R80" s="176"/>
      <c r="S80" s="167"/>
      <c r="T80" s="168" t="e">
        <f>VLOOKUP(Q80,[17]Listas!$D$6:$E$10,2,0)</f>
        <v>#N/A</v>
      </c>
      <c r="U80" s="168" t="e">
        <f>HLOOKUP(R80,[17]Listas!$F$4:$J$5,2,0)</f>
        <v>#N/A</v>
      </c>
      <c r="V80" s="177" t="e">
        <f>INDEX([17]Listas!$F$6:$J$10,MATCH(Q80,[17]Listas!$D$6:$D$10,0),MATCH(R80,[17]Listas!$F$4:$J$4,0))</f>
        <v>#N/A</v>
      </c>
      <c r="W80" s="167"/>
      <c r="X80" s="535"/>
      <c r="Y80" s="575"/>
      <c r="Z80" s="536"/>
      <c r="AA80" s="174"/>
      <c r="AB80" s="201"/>
      <c r="AC80" s="166"/>
      <c r="AD80" s="174"/>
      <c r="AE80" s="167"/>
      <c r="AF80" s="168">
        <f t="shared" si="4"/>
        <v>0</v>
      </c>
      <c r="AG80" s="169" t="e">
        <f t="shared" si="5"/>
        <v>#N/A</v>
      </c>
      <c r="AH80" s="178" t="e">
        <f>IF(AG80&lt;=1,"Remota",VLOOKUP(AG80,[17]Listas!$C$6:$D$10,2,0))</f>
        <v>#N/A</v>
      </c>
      <c r="AI80" s="169" t="e">
        <f t="shared" si="6"/>
        <v>#N/A</v>
      </c>
      <c r="AJ80" s="178" t="e">
        <f>IF(AI80&lt;=1,"Insignificante",HLOOKUP(AI80,[17]Listas!$F$3:$J$4,2,0))</f>
        <v>#N/A</v>
      </c>
      <c r="AK80" s="170" t="e">
        <f t="shared" si="7"/>
        <v>#N/A</v>
      </c>
      <c r="AL80" s="177" t="e">
        <f>INDEX([17]Listas!$F$6:$J$10,MATCH(AH80,[17]Listas!$D$6:$D$10,0),MATCH(AJ80,[17]Listas!$F$4:$J$4,0))</f>
        <v>#N/A</v>
      </c>
    </row>
    <row r="81" spans="1:38" s="171" customFormat="1" ht="78" hidden="1" customHeight="1" x14ac:dyDescent="0.2">
      <c r="A81" s="166"/>
      <c r="B81" s="176"/>
      <c r="C81" s="535"/>
      <c r="D81" s="575"/>
      <c r="E81" s="536"/>
      <c r="F81" s="174"/>
      <c r="G81" s="535"/>
      <c r="H81" s="575"/>
      <c r="I81" s="536"/>
      <c r="J81" s="550"/>
      <c r="K81" s="550"/>
      <c r="L81" s="550"/>
      <c r="M81" s="166"/>
      <c r="N81" s="166"/>
      <c r="O81" s="166"/>
      <c r="P81" s="166"/>
      <c r="Q81" s="176"/>
      <c r="R81" s="176"/>
      <c r="S81" s="167"/>
      <c r="T81" s="168" t="e">
        <f>VLOOKUP(Q81,[17]Listas!$D$6:$E$10,2,0)</f>
        <v>#N/A</v>
      </c>
      <c r="U81" s="168" t="e">
        <f>HLOOKUP(R81,[17]Listas!$F$4:$J$5,2,0)</f>
        <v>#N/A</v>
      </c>
      <c r="V81" s="177" t="e">
        <f>INDEX([17]Listas!$F$6:$J$10,MATCH(Q81,[17]Listas!$D$6:$D$10,0),MATCH(R81,[17]Listas!$F$4:$J$4,0))</f>
        <v>#N/A</v>
      </c>
      <c r="W81" s="167"/>
      <c r="X81" s="535"/>
      <c r="Y81" s="575"/>
      <c r="Z81" s="536"/>
      <c r="AA81" s="174"/>
      <c r="AB81" s="201"/>
      <c r="AC81" s="166"/>
      <c r="AD81" s="174"/>
      <c r="AE81" s="167"/>
      <c r="AF81" s="168">
        <f t="shared" si="4"/>
        <v>0</v>
      </c>
      <c r="AG81" s="169" t="e">
        <f t="shared" si="5"/>
        <v>#N/A</v>
      </c>
      <c r="AH81" s="178" t="e">
        <f>IF(AG81&lt;=1,"Remota",VLOOKUP(AG81,[17]Listas!$C$6:$D$10,2,0))</f>
        <v>#N/A</v>
      </c>
      <c r="AI81" s="169" t="e">
        <f t="shared" si="6"/>
        <v>#N/A</v>
      </c>
      <c r="AJ81" s="178" t="e">
        <f>IF(AI81&lt;=1,"Insignificante",HLOOKUP(AI81,[17]Listas!$F$3:$J$4,2,0))</f>
        <v>#N/A</v>
      </c>
      <c r="AK81" s="170" t="e">
        <f t="shared" si="7"/>
        <v>#N/A</v>
      </c>
      <c r="AL81" s="177" t="e">
        <f>INDEX([17]Listas!$F$6:$J$10,MATCH(AH81,[17]Listas!$D$6:$D$10,0),MATCH(AJ81,[17]Listas!$F$4:$J$4,0))</f>
        <v>#N/A</v>
      </c>
    </row>
    <row r="82" spans="1:38" s="171" customFormat="1" ht="78" hidden="1" customHeight="1" x14ac:dyDescent="0.2">
      <c r="A82" s="166"/>
      <c r="B82" s="176"/>
      <c r="C82" s="535"/>
      <c r="D82" s="575"/>
      <c r="E82" s="536"/>
      <c r="F82" s="174"/>
      <c r="G82" s="535"/>
      <c r="H82" s="575"/>
      <c r="I82" s="536"/>
      <c r="J82" s="550"/>
      <c r="K82" s="550"/>
      <c r="L82" s="550"/>
      <c r="M82" s="166"/>
      <c r="N82" s="166"/>
      <c r="O82" s="166"/>
      <c r="P82" s="166"/>
      <c r="Q82" s="176"/>
      <c r="R82" s="176"/>
      <c r="S82" s="167"/>
      <c r="T82" s="168" t="e">
        <f>VLOOKUP(Q82,[17]Listas!$D$6:$E$10,2,0)</f>
        <v>#N/A</v>
      </c>
      <c r="U82" s="168" t="e">
        <f>HLOOKUP(R82,[17]Listas!$F$4:$J$5,2,0)</f>
        <v>#N/A</v>
      </c>
      <c r="V82" s="177" t="e">
        <f>INDEX([17]Listas!$F$6:$J$10,MATCH(Q82,[17]Listas!$D$6:$D$10,0),MATCH(R82,[17]Listas!$F$4:$J$4,0))</f>
        <v>#N/A</v>
      </c>
      <c r="W82" s="167"/>
      <c r="X82" s="535"/>
      <c r="Y82" s="575"/>
      <c r="Z82" s="536"/>
      <c r="AA82" s="174"/>
      <c r="AB82" s="201"/>
      <c r="AC82" s="166"/>
      <c r="AD82" s="174"/>
      <c r="AE82" s="167"/>
      <c r="AF82" s="168">
        <f t="shared" si="4"/>
        <v>0</v>
      </c>
      <c r="AG82" s="169" t="e">
        <f t="shared" si="5"/>
        <v>#N/A</v>
      </c>
      <c r="AH82" s="178" t="e">
        <f>IF(AG82&lt;=1,"Remota",VLOOKUP(AG82,[17]Listas!$C$6:$D$10,2,0))</f>
        <v>#N/A</v>
      </c>
      <c r="AI82" s="169" t="e">
        <f t="shared" si="6"/>
        <v>#N/A</v>
      </c>
      <c r="AJ82" s="178" t="e">
        <f>IF(AI82&lt;=1,"Insignificante",HLOOKUP(AI82,[17]Listas!$F$3:$J$4,2,0))</f>
        <v>#N/A</v>
      </c>
      <c r="AK82" s="170" t="e">
        <f t="shared" si="7"/>
        <v>#N/A</v>
      </c>
      <c r="AL82" s="177" t="e">
        <f>INDEX([17]Listas!$F$6:$J$10,MATCH(AH82,[17]Listas!$D$6:$D$10,0),MATCH(AJ82,[17]Listas!$F$4:$J$4,0))</f>
        <v>#N/A</v>
      </c>
    </row>
    <row r="83" spans="1:38" s="171" customFormat="1" ht="78" hidden="1" customHeight="1" x14ac:dyDescent="0.2">
      <c r="A83" s="166"/>
      <c r="B83" s="176"/>
      <c r="C83" s="535"/>
      <c r="D83" s="575"/>
      <c r="E83" s="536"/>
      <c r="F83" s="174"/>
      <c r="G83" s="535"/>
      <c r="H83" s="575"/>
      <c r="I83" s="536"/>
      <c r="J83" s="550"/>
      <c r="K83" s="550"/>
      <c r="L83" s="550"/>
      <c r="M83" s="166"/>
      <c r="N83" s="166"/>
      <c r="O83" s="166"/>
      <c r="P83" s="166"/>
      <c r="Q83" s="176"/>
      <c r="R83" s="176"/>
      <c r="S83" s="167"/>
      <c r="T83" s="168" t="e">
        <f>VLOOKUP(Q83,[17]Listas!$D$6:$E$10,2,0)</f>
        <v>#N/A</v>
      </c>
      <c r="U83" s="168" t="e">
        <f>HLOOKUP(R83,[17]Listas!$F$4:$J$5,2,0)</f>
        <v>#N/A</v>
      </c>
      <c r="V83" s="177" t="e">
        <f>INDEX([17]Listas!$F$6:$J$10,MATCH(Q83,[17]Listas!$D$6:$D$10,0),MATCH(R83,[17]Listas!$F$4:$J$4,0))</f>
        <v>#N/A</v>
      </c>
      <c r="W83" s="167"/>
      <c r="X83" s="535"/>
      <c r="Y83" s="575"/>
      <c r="Z83" s="536"/>
      <c r="AA83" s="174"/>
      <c r="AB83" s="201"/>
      <c r="AC83" s="166"/>
      <c r="AD83" s="174"/>
      <c r="AE83" s="167"/>
      <c r="AF83" s="168">
        <f t="shared" si="4"/>
        <v>0</v>
      </c>
      <c r="AG83" s="169" t="e">
        <f t="shared" si="5"/>
        <v>#N/A</v>
      </c>
      <c r="AH83" s="178" t="e">
        <f>IF(AG83&lt;=1,"Remota",VLOOKUP(AG83,[17]Listas!$C$6:$D$10,2,0))</f>
        <v>#N/A</v>
      </c>
      <c r="AI83" s="169" t="e">
        <f t="shared" si="6"/>
        <v>#N/A</v>
      </c>
      <c r="AJ83" s="178" t="e">
        <f>IF(AI83&lt;=1,"Insignificante",HLOOKUP(AI83,[17]Listas!$F$3:$J$4,2,0))</f>
        <v>#N/A</v>
      </c>
      <c r="AK83" s="170" t="e">
        <f t="shared" si="7"/>
        <v>#N/A</v>
      </c>
      <c r="AL83" s="177" t="e">
        <f>INDEX([17]Listas!$F$6:$J$10,MATCH(AH83,[17]Listas!$D$6:$D$10,0),MATCH(AJ83,[17]Listas!$F$4:$J$4,0))</f>
        <v>#N/A</v>
      </c>
    </row>
    <row r="84" spans="1:38" s="171" customFormat="1" ht="78" hidden="1" customHeight="1" x14ac:dyDescent="0.2">
      <c r="A84" s="166"/>
      <c r="B84" s="176"/>
      <c r="C84" s="535"/>
      <c r="D84" s="575"/>
      <c r="E84" s="536"/>
      <c r="F84" s="174"/>
      <c r="G84" s="535"/>
      <c r="H84" s="575"/>
      <c r="I84" s="536"/>
      <c r="J84" s="550"/>
      <c r="K84" s="550"/>
      <c r="L84" s="550"/>
      <c r="M84" s="166"/>
      <c r="N84" s="166"/>
      <c r="O84" s="166"/>
      <c r="P84" s="166"/>
      <c r="Q84" s="176"/>
      <c r="R84" s="176"/>
      <c r="S84" s="167"/>
      <c r="T84" s="168" t="e">
        <f>VLOOKUP(Q84,[17]Listas!$D$6:$E$10,2,0)</f>
        <v>#N/A</v>
      </c>
      <c r="U84" s="168" t="e">
        <f>HLOOKUP(R84,[17]Listas!$F$4:$J$5,2,0)</f>
        <v>#N/A</v>
      </c>
      <c r="V84" s="177" t="e">
        <f>INDEX([17]Listas!$F$6:$J$10,MATCH(Q84,[17]Listas!$D$6:$D$10,0),MATCH(R84,[17]Listas!$F$4:$J$4,0))</f>
        <v>#N/A</v>
      </c>
      <c r="W84" s="167"/>
      <c r="X84" s="535"/>
      <c r="Y84" s="575"/>
      <c r="Z84" s="536"/>
      <c r="AA84" s="174"/>
      <c r="AB84" s="201"/>
      <c r="AC84" s="166"/>
      <c r="AD84" s="174"/>
      <c r="AE84" s="167"/>
      <c r="AF84" s="168">
        <f t="shared" si="4"/>
        <v>0</v>
      </c>
      <c r="AG84" s="169" t="e">
        <f t="shared" si="5"/>
        <v>#N/A</v>
      </c>
      <c r="AH84" s="178" t="e">
        <f>IF(AG84&lt;=1,"Remota",VLOOKUP(AG84,[17]Listas!$C$6:$D$10,2,0))</f>
        <v>#N/A</v>
      </c>
      <c r="AI84" s="169" t="e">
        <f t="shared" si="6"/>
        <v>#N/A</v>
      </c>
      <c r="AJ84" s="178" t="e">
        <f>IF(AI84&lt;=1,"Insignificante",HLOOKUP(AI84,[17]Listas!$F$3:$J$4,2,0))</f>
        <v>#N/A</v>
      </c>
      <c r="AK84" s="170" t="e">
        <f t="shared" si="7"/>
        <v>#N/A</v>
      </c>
      <c r="AL84" s="177" t="e">
        <f>INDEX([17]Listas!$F$6:$J$10,MATCH(AH84,[17]Listas!$D$6:$D$10,0),MATCH(AJ84,[17]Listas!$F$4:$J$4,0))</f>
        <v>#N/A</v>
      </c>
    </row>
    <row r="85" spans="1:38" s="171" customFormat="1" ht="78" hidden="1" customHeight="1" x14ac:dyDescent="0.2">
      <c r="A85" s="166"/>
      <c r="B85" s="176"/>
      <c r="C85" s="535"/>
      <c r="D85" s="575"/>
      <c r="E85" s="536"/>
      <c r="F85" s="174"/>
      <c r="G85" s="535"/>
      <c r="H85" s="575"/>
      <c r="I85" s="536"/>
      <c r="J85" s="550"/>
      <c r="K85" s="550"/>
      <c r="L85" s="550"/>
      <c r="M85" s="166"/>
      <c r="N85" s="166"/>
      <c r="O85" s="166"/>
      <c r="P85" s="166"/>
      <c r="Q85" s="176"/>
      <c r="R85" s="176"/>
      <c r="S85" s="167"/>
      <c r="T85" s="168" t="e">
        <f>VLOOKUP(Q85,[17]Listas!$D$6:$E$10,2,0)</f>
        <v>#N/A</v>
      </c>
      <c r="U85" s="168" t="e">
        <f>HLOOKUP(R85,[17]Listas!$F$4:$J$5,2,0)</f>
        <v>#N/A</v>
      </c>
      <c r="V85" s="177" t="e">
        <f>INDEX([17]Listas!$F$6:$J$10,MATCH(Q85,[17]Listas!$D$6:$D$10,0),MATCH(R85,[17]Listas!$F$4:$J$4,0))</f>
        <v>#N/A</v>
      </c>
      <c r="W85" s="167"/>
      <c r="X85" s="535"/>
      <c r="Y85" s="575"/>
      <c r="Z85" s="536"/>
      <c r="AA85" s="174"/>
      <c r="AB85" s="201"/>
      <c r="AC85" s="166"/>
      <c r="AD85" s="174"/>
      <c r="AE85" s="167"/>
      <c r="AF85" s="168">
        <f t="shared" si="4"/>
        <v>0</v>
      </c>
      <c r="AG85" s="169" t="e">
        <f t="shared" si="5"/>
        <v>#N/A</v>
      </c>
      <c r="AH85" s="178" t="e">
        <f>IF(AG85&lt;=1,"Remota",VLOOKUP(AG85,[17]Listas!$C$6:$D$10,2,0))</f>
        <v>#N/A</v>
      </c>
      <c r="AI85" s="169" t="e">
        <f t="shared" si="6"/>
        <v>#N/A</v>
      </c>
      <c r="AJ85" s="178" t="e">
        <f>IF(AI85&lt;=1,"Insignificante",HLOOKUP(AI85,[17]Listas!$F$3:$J$4,2,0))</f>
        <v>#N/A</v>
      </c>
      <c r="AK85" s="170" t="e">
        <f t="shared" si="7"/>
        <v>#N/A</v>
      </c>
      <c r="AL85" s="177" t="e">
        <f>INDEX([17]Listas!$F$6:$J$10,MATCH(AH85,[17]Listas!$D$6:$D$10,0),MATCH(AJ85,[17]Listas!$F$4:$J$4,0))</f>
        <v>#N/A</v>
      </c>
    </row>
    <row r="86" spans="1:38" s="171" customFormat="1" ht="78" hidden="1" customHeight="1" x14ac:dyDescent="0.2">
      <c r="A86" s="166"/>
      <c r="B86" s="176"/>
      <c r="C86" s="535"/>
      <c r="D86" s="575"/>
      <c r="E86" s="536"/>
      <c r="F86" s="174"/>
      <c r="G86" s="535"/>
      <c r="H86" s="575"/>
      <c r="I86" s="536"/>
      <c r="J86" s="550"/>
      <c r="K86" s="550"/>
      <c r="L86" s="550"/>
      <c r="M86" s="166"/>
      <c r="N86" s="166"/>
      <c r="O86" s="166"/>
      <c r="P86" s="166"/>
      <c r="Q86" s="176"/>
      <c r="R86" s="176"/>
      <c r="S86" s="167"/>
      <c r="T86" s="168" t="e">
        <f>VLOOKUP(Q86,[17]Listas!$D$6:$E$10,2,0)</f>
        <v>#N/A</v>
      </c>
      <c r="U86" s="168" t="e">
        <f>HLOOKUP(R86,[17]Listas!$F$4:$J$5,2,0)</f>
        <v>#N/A</v>
      </c>
      <c r="V86" s="177" t="e">
        <f>INDEX([17]Listas!$F$6:$J$10,MATCH(Q86,[17]Listas!$D$6:$D$10,0),MATCH(R86,[17]Listas!$F$4:$J$4,0))</f>
        <v>#N/A</v>
      </c>
      <c r="W86" s="167"/>
      <c r="X86" s="535"/>
      <c r="Y86" s="575"/>
      <c r="Z86" s="536"/>
      <c r="AA86" s="174"/>
      <c r="AB86" s="201"/>
      <c r="AC86" s="166"/>
      <c r="AD86" s="174"/>
      <c r="AE86" s="167"/>
      <c r="AF86" s="168">
        <f t="shared" si="4"/>
        <v>0</v>
      </c>
      <c r="AG86" s="169" t="e">
        <f t="shared" si="5"/>
        <v>#N/A</v>
      </c>
      <c r="AH86" s="178" t="e">
        <f>IF(AG86&lt;=1,"Remota",VLOOKUP(AG86,[17]Listas!$C$6:$D$10,2,0))</f>
        <v>#N/A</v>
      </c>
      <c r="AI86" s="169" t="e">
        <f t="shared" si="6"/>
        <v>#N/A</v>
      </c>
      <c r="AJ86" s="178" t="e">
        <f>IF(AI86&lt;=1,"Insignificante",HLOOKUP(AI86,[17]Listas!$F$3:$J$4,2,0))</f>
        <v>#N/A</v>
      </c>
      <c r="AK86" s="170" t="e">
        <f t="shared" si="7"/>
        <v>#N/A</v>
      </c>
      <c r="AL86" s="177" t="e">
        <f>INDEX([17]Listas!$F$6:$J$10,MATCH(AH86,[17]Listas!$D$6:$D$10,0),MATCH(AJ86,[17]Listas!$F$4:$J$4,0))</f>
        <v>#N/A</v>
      </c>
    </row>
    <row r="87" spans="1:38" s="171" customFormat="1" ht="78" hidden="1" customHeight="1" x14ac:dyDescent="0.2">
      <c r="A87" s="166"/>
      <c r="B87" s="176"/>
      <c r="C87" s="535"/>
      <c r="D87" s="575"/>
      <c r="E87" s="536"/>
      <c r="F87" s="174"/>
      <c r="G87" s="535"/>
      <c r="H87" s="575"/>
      <c r="I87" s="536"/>
      <c r="J87" s="550"/>
      <c r="K87" s="550"/>
      <c r="L87" s="550"/>
      <c r="M87" s="166"/>
      <c r="N87" s="166"/>
      <c r="O87" s="166"/>
      <c r="P87" s="166"/>
      <c r="Q87" s="176"/>
      <c r="R87" s="176"/>
      <c r="S87" s="167"/>
      <c r="T87" s="168" t="e">
        <f>VLOOKUP(Q87,[17]Listas!$D$6:$E$10,2,0)</f>
        <v>#N/A</v>
      </c>
      <c r="U87" s="168" t="e">
        <f>HLOOKUP(R87,[17]Listas!$F$4:$J$5,2,0)</f>
        <v>#N/A</v>
      </c>
      <c r="V87" s="177" t="e">
        <f>INDEX([17]Listas!$F$6:$J$10,MATCH(Q87,[17]Listas!$D$6:$D$10,0),MATCH(R87,[17]Listas!$F$4:$J$4,0))</f>
        <v>#N/A</v>
      </c>
      <c r="W87" s="167"/>
      <c r="X87" s="535"/>
      <c r="Y87" s="575"/>
      <c r="Z87" s="536"/>
      <c r="AA87" s="174"/>
      <c r="AB87" s="201"/>
      <c r="AC87" s="166"/>
      <c r="AD87" s="174"/>
      <c r="AE87" s="167"/>
      <c r="AF87" s="168">
        <f t="shared" si="4"/>
        <v>0</v>
      </c>
      <c r="AG87" s="169" t="e">
        <f t="shared" si="5"/>
        <v>#N/A</v>
      </c>
      <c r="AH87" s="178" t="e">
        <f>IF(AG87&lt;=1,"Remota",VLOOKUP(AG87,[17]Listas!$C$6:$D$10,2,0))</f>
        <v>#N/A</v>
      </c>
      <c r="AI87" s="169" t="e">
        <f t="shared" si="6"/>
        <v>#N/A</v>
      </c>
      <c r="AJ87" s="178" t="e">
        <f>IF(AI87&lt;=1,"Insignificante",HLOOKUP(AI87,[17]Listas!$F$3:$J$4,2,0))</f>
        <v>#N/A</v>
      </c>
      <c r="AK87" s="170" t="e">
        <f t="shared" si="7"/>
        <v>#N/A</v>
      </c>
      <c r="AL87" s="177" t="e">
        <f>INDEX([17]Listas!$F$6:$J$10,MATCH(AH87,[17]Listas!$D$6:$D$10,0),MATCH(AJ87,[17]Listas!$F$4:$J$4,0))</f>
        <v>#N/A</v>
      </c>
    </row>
    <row r="88" spans="1:38" s="171" customFormat="1" ht="78" hidden="1" customHeight="1" x14ac:dyDescent="0.2">
      <c r="A88" s="166"/>
      <c r="B88" s="176"/>
      <c r="C88" s="535"/>
      <c r="D88" s="575"/>
      <c r="E88" s="536"/>
      <c r="F88" s="174"/>
      <c r="G88" s="535"/>
      <c r="H88" s="575"/>
      <c r="I88" s="536"/>
      <c r="J88" s="550"/>
      <c r="K88" s="550"/>
      <c r="L88" s="550"/>
      <c r="M88" s="166"/>
      <c r="N88" s="166"/>
      <c r="O88" s="166"/>
      <c r="P88" s="166"/>
      <c r="Q88" s="176"/>
      <c r="R88" s="176"/>
      <c r="S88" s="167"/>
      <c r="T88" s="168" t="e">
        <f>VLOOKUP(Q88,[17]Listas!$D$6:$E$10,2,0)</f>
        <v>#N/A</v>
      </c>
      <c r="U88" s="168" t="e">
        <f>HLOOKUP(R88,[17]Listas!$F$4:$J$5,2,0)</f>
        <v>#N/A</v>
      </c>
      <c r="V88" s="177" t="e">
        <f>INDEX([17]Listas!$F$6:$J$10,MATCH(Q88,[17]Listas!$D$6:$D$10,0),MATCH(R88,[17]Listas!$F$4:$J$4,0))</f>
        <v>#N/A</v>
      </c>
      <c r="W88" s="167"/>
      <c r="X88" s="535"/>
      <c r="Y88" s="575"/>
      <c r="Z88" s="536"/>
      <c r="AA88" s="174"/>
      <c r="AB88" s="201"/>
      <c r="AC88" s="166"/>
      <c r="AD88" s="174"/>
      <c r="AE88" s="167"/>
      <c r="AF88" s="168">
        <f t="shared" si="4"/>
        <v>0</v>
      </c>
      <c r="AG88" s="169" t="e">
        <f t="shared" si="5"/>
        <v>#N/A</v>
      </c>
      <c r="AH88" s="178" t="e">
        <f>IF(AG88&lt;=1,"Remota",VLOOKUP(AG88,[17]Listas!$C$6:$D$10,2,0))</f>
        <v>#N/A</v>
      </c>
      <c r="AI88" s="169" t="e">
        <f t="shared" si="6"/>
        <v>#N/A</v>
      </c>
      <c r="AJ88" s="178" t="e">
        <f>IF(AI88&lt;=1,"Insignificante",HLOOKUP(AI88,[17]Listas!$F$3:$J$4,2,0))</f>
        <v>#N/A</v>
      </c>
      <c r="AK88" s="170" t="e">
        <f t="shared" si="7"/>
        <v>#N/A</v>
      </c>
      <c r="AL88" s="177" t="e">
        <f>INDEX([17]Listas!$F$6:$J$10,MATCH(AH88,[17]Listas!$D$6:$D$10,0),MATCH(AJ88,[17]Listas!$F$4:$J$4,0))</f>
        <v>#N/A</v>
      </c>
    </row>
    <row r="89" spans="1:38" s="171" customFormat="1" ht="78" hidden="1" customHeight="1" x14ac:dyDescent="0.2">
      <c r="A89" s="166"/>
      <c r="B89" s="176"/>
      <c r="C89" s="535"/>
      <c r="D89" s="575"/>
      <c r="E89" s="536"/>
      <c r="F89" s="174"/>
      <c r="G89" s="535"/>
      <c r="H89" s="575"/>
      <c r="I89" s="536"/>
      <c r="J89" s="550"/>
      <c r="K89" s="550"/>
      <c r="L89" s="550"/>
      <c r="M89" s="166"/>
      <c r="N89" s="166"/>
      <c r="O89" s="166"/>
      <c r="P89" s="166"/>
      <c r="Q89" s="176"/>
      <c r="R89" s="176"/>
      <c r="S89" s="167"/>
      <c r="T89" s="168" t="e">
        <f>VLOOKUP(Q89,[17]Listas!$D$6:$E$10,2,0)</f>
        <v>#N/A</v>
      </c>
      <c r="U89" s="168" t="e">
        <f>HLOOKUP(R89,[17]Listas!$F$4:$J$5,2,0)</f>
        <v>#N/A</v>
      </c>
      <c r="V89" s="177" t="e">
        <f>INDEX([17]Listas!$F$6:$J$10,MATCH(Q89,[17]Listas!$D$6:$D$10,0),MATCH(R89,[17]Listas!$F$4:$J$4,0))</f>
        <v>#N/A</v>
      </c>
      <c r="W89" s="167"/>
      <c r="X89" s="535"/>
      <c r="Y89" s="575"/>
      <c r="Z89" s="536"/>
      <c r="AA89" s="174"/>
      <c r="AB89" s="201"/>
      <c r="AC89" s="166"/>
      <c r="AD89" s="174"/>
      <c r="AE89" s="167"/>
      <c r="AF89" s="168">
        <f t="shared" si="4"/>
        <v>0</v>
      </c>
      <c r="AG89" s="169" t="e">
        <f t="shared" si="5"/>
        <v>#N/A</v>
      </c>
      <c r="AH89" s="178" t="e">
        <f>IF(AG89&lt;=1,"Remota",VLOOKUP(AG89,[17]Listas!$C$6:$D$10,2,0))</f>
        <v>#N/A</v>
      </c>
      <c r="AI89" s="169" t="e">
        <f t="shared" si="6"/>
        <v>#N/A</v>
      </c>
      <c r="AJ89" s="178" t="e">
        <f>IF(AI89&lt;=1,"Insignificante",HLOOKUP(AI89,[17]Listas!$F$3:$J$4,2,0))</f>
        <v>#N/A</v>
      </c>
      <c r="AK89" s="170" t="e">
        <f t="shared" si="7"/>
        <v>#N/A</v>
      </c>
      <c r="AL89" s="177" t="e">
        <f>INDEX([17]Listas!$F$6:$J$10,MATCH(AH89,[17]Listas!$D$6:$D$10,0),MATCH(AJ89,[17]Listas!$F$4:$J$4,0))</f>
        <v>#N/A</v>
      </c>
    </row>
    <row r="90" spans="1:38" s="171" customFormat="1" ht="78" hidden="1" customHeight="1" x14ac:dyDescent="0.2">
      <c r="A90" s="166"/>
      <c r="B90" s="176"/>
      <c r="C90" s="535"/>
      <c r="D90" s="575"/>
      <c r="E90" s="536"/>
      <c r="F90" s="174"/>
      <c r="G90" s="535"/>
      <c r="H90" s="575"/>
      <c r="I90" s="536"/>
      <c r="J90" s="550"/>
      <c r="K90" s="550"/>
      <c r="L90" s="550"/>
      <c r="M90" s="166"/>
      <c r="N90" s="166"/>
      <c r="O90" s="166"/>
      <c r="P90" s="166"/>
      <c r="Q90" s="176"/>
      <c r="R90" s="176"/>
      <c r="S90" s="167"/>
      <c r="T90" s="168" t="e">
        <f>VLOOKUP(Q90,[17]Listas!$D$6:$E$10,2,0)</f>
        <v>#N/A</v>
      </c>
      <c r="U90" s="168" t="e">
        <f>HLOOKUP(R90,[17]Listas!$F$4:$J$5,2,0)</f>
        <v>#N/A</v>
      </c>
      <c r="V90" s="177" t="e">
        <f>INDEX([17]Listas!$F$6:$J$10,MATCH(Q90,[17]Listas!$D$6:$D$10,0),MATCH(R90,[17]Listas!$F$4:$J$4,0))</f>
        <v>#N/A</v>
      </c>
      <c r="W90" s="167"/>
      <c r="X90" s="535"/>
      <c r="Y90" s="575"/>
      <c r="Z90" s="536"/>
      <c r="AA90" s="174"/>
      <c r="AB90" s="201"/>
      <c r="AC90" s="166"/>
      <c r="AD90" s="174"/>
      <c r="AE90" s="167"/>
      <c r="AF90" s="168">
        <f t="shared" si="4"/>
        <v>0</v>
      </c>
      <c r="AG90" s="169" t="e">
        <f t="shared" si="5"/>
        <v>#N/A</v>
      </c>
      <c r="AH90" s="178" t="e">
        <f>IF(AG90&lt;=1,"Remota",VLOOKUP(AG90,[17]Listas!$C$6:$D$10,2,0))</f>
        <v>#N/A</v>
      </c>
      <c r="AI90" s="169" t="e">
        <f t="shared" si="6"/>
        <v>#N/A</v>
      </c>
      <c r="AJ90" s="178" t="e">
        <f>IF(AI90&lt;=1,"Insignificante",HLOOKUP(AI90,[17]Listas!$F$3:$J$4,2,0))</f>
        <v>#N/A</v>
      </c>
      <c r="AK90" s="170" t="e">
        <f t="shared" si="7"/>
        <v>#N/A</v>
      </c>
      <c r="AL90" s="177" t="e">
        <f>INDEX([17]Listas!$F$6:$J$10,MATCH(AH90,[17]Listas!$D$6:$D$10,0),MATCH(AJ90,[17]Listas!$F$4:$J$4,0))</f>
        <v>#N/A</v>
      </c>
    </row>
    <row r="91" spans="1:38" s="171" customFormat="1" ht="78" hidden="1" customHeight="1" x14ac:dyDescent="0.2">
      <c r="A91" s="166"/>
      <c r="B91" s="176"/>
      <c r="C91" s="535"/>
      <c r="D91" s="575"/>
      <c r="E91" s="536"/>
      <c r="F91" s="174"/>
      <c r="G91" s="535"/>
      <c r="H91" s="575"/>
      <c r="I91" s="536"/>
      <c r="J91" s="550"/>
      <c r="K91" s="550"/>
      <c r="L91" s="550"/>
      <c r="M91" s="166"/>
      <c r="N91" s="166"/>
      <c r="O91" s="166"/>
      <c r="P91" s="166"/>
      <c r="Q91" s="176"/>
      <c r="R91" s="176"/>
      <c r="S91" s="167"/>
      <c r="T91" s="168" t="e">
        <f>VLOOKUP(Q91,[17]Listas!$D$6:$E$10,2,0)</f>
        <v>#N/A</v>
      </c>
      <c r="U91" s="168" t="e">
        <f>HLOOKUP(R91,[17]Listas!$F$4:$J$5,2,0)</f>
        <v>#N/A</v>
      </c>
      <c r="V91" s="177" t="e">
        <f>INDEX([17]Listas!$F$6:$J$10,MATCH(Q91,[17]Listas!$D$6:$D$10,0),MATCH(R91,[17]Listas!$F$4:$J$4,0))</f>
        <v>#N/A</v>
      </c>
      <c r="W91" s="167"/>
      <c r="X91" s="535"/>
      <c r="Y91" s="575"/>
      <c r="Z91" s="536"/>
      <c r="AA91" s="174"/>
      <c r="AB91" s="201"/>
      <c r="AC91" s="166"/>
      <c r="AD91" s="174"/>
      <c r="AE91" s="167"/>
      <c r="AF91" s="168">
        <f t="shared" si="4"/>
        <v>0</v>
      </c>
      <c r="AG91" s="169" t="e">
        <f t="shared" si="5"/>
        <v>#N/A</v>
      </c>
      <c r="AH91" s="178" t="e">
        <f>IF(AG91&lt;=1,"Remota",VLOOKUP(AG91,[17]Listas!$C$6:$D$10,2,0))</f>
        <v>#N/A</v>
      </c>
      <c r="AI91" s="169" t="e">
        <f t="shared" si="6"/>
        <v>#N/A</v>
      </c>
      <c r="AJ91" s="178" t="e">
        <f>IF(AI91&lt;=1,"Insignificante",HLOOKUP(AI91,[17]Listas!$F$3:$J$4,2,0))</f>
        <v>#N/A</v>
      </c>
      <c r="AK91" s="170" t="e">
        <f t="shared" si="7"/>
        <v>#N/A</v>
      </c>
      <c r="AL91" s="177" t="e">
        <f>INDEX([17]Listas!$F$6:$J$10,MATCH(AH91,[17]Listas!$D$6:$D$10,0),MATCH(AJ91,[17]Listas!$F$4:$J$4,0))</f>
        <v>#N/A</v>
      </c>
    </row>
    <row r="92" spans="1:38" s="171" customFormat="1" ht="78" hidden="1" customHeight="1" x14ac:dyDescent="0.2">
      <c r="A92" s="166"/>
      <c r="B92" s="176"/>
      <c r="C92" s="535"/>
      <c r="D92" s="575"/>
      <c r="E92" s="536"/>
      <c r="F92" s="174"/>
      <c r="G92" s="535"/>
      <c r="H92" s="575"/>
      <c r="I92" s="536"/>
      <c r="J92" s="550"/>
      <c r="K92" s="550"/>
      <c r="L92" s="550"/>
      <c r="M92" s="166"/>
      <c r="N92" s="166"/>
      <c r="O92" s="166"/>
      <c r="P92" s="166"/>
      <c r="Q92" s="176"/>
      <c r="R92" s="176"/>
      <c r="S92" s="167"/>
      <c r="T92" s="168" t="e">
        <f>VLOOKUP(Q92,[17]Listas!$D$6:$E$10,2,0)</f>
        <v>#N/A</v>
      </c>
      <c r="U92" s="168" t="e">
        <f>HLOOKUP(R92,[17]Listas!$F$4:$J$5,2,0)</f>
        <v>#N/A</v>
      </c>
      <c r="V92" s="177" t="e">
        <f>INDEX([17]Listas!$F$6:$J$10,MATCH(Q92,[17]Listas!$D$6:$D$10,0),MATCH(R92,[17]Listas!$F$4:$J$4,0))</f>
        <v>#N/A</v>
      </c>
      <c r="W92" s="167"/>
      <c r="X92" s="535"/>
      <c r="Y92" s="575"/>
      <c r="Z92" s="536"/>
      <c r="AA92" s="174"/>
      <c r="AB92" s="201"/>
      <c r="AC92" s="166"/>
      <c r="AD92" s="174"/>
      <c r="AE92" s="167"/>
      <c r="AF92" s="168">
        <f t="shared" si="4"/>
        <v>0</v>
      </c>
      <c r="AG92" s="169" t="e">
        <f t="shared" si="5"/>
        <v>#N/A</v>
      </c>
      <c r="AH92" s="178" t="e">
        <f>IF(AG92&lt;=1,"Remota",VLOOKUP(AG92,[17]Listas!$C$6:$D$10,2,0))</f>
        <v>#N/A</v>
      </c>
      <c r="AI92" s="169" t="e">
        <f t="shared" si="6"/>
        <v>#N/A</v>
      </c>
      <c r="AJ92" s="178" t="e">
        <f>IF(AI92&lt;=1,"Insignificante",HLOOKUP(AI92,[17]Listas!$F$3:$J$4,2,0))</f>
        <v>#N/A</v>
      </c>
      <c r="AK92" s="170" t="e">
        <f t="shared" si="7"/>
        <v>#N/A</v>
      </c>
      <c r="AL92" s="177" t="e">
        <f>INDEX([17]Listas!$F$6:$J$10,MATCH(AH92,[17]Listas!$D$6:$D$10,0),MATCH(AJ92,[17]Listas!$F$4:$J$4,0))</f>
        <v>#N/A</v>
      </c>
    </row>
    <row r="93" spans="1:38" s="171" customFormat="1" ht="78" hidden="1" customHeight="1" x14ac:dyDescent="0.2">
      <c r="A93" s="166"/>
      <c r="B93" s="176"/>
      <c r="C93" s="535"/>
      <c r="D93" s="575"/>
      <c r="E93" s="536"/>
      <c r="F93" s="174"/>
      <c r="G93" s="535"/>
      <c r="H93" s="575"/>
      <c r="I93" s="536"/>
      <c r="J93" s="550"/>
      <c r="K93" s="550"/>
      <c r="L93" s="550"/>
      <c r="M93" s="166"/>
      <c r="N93" s="166"/>
      <c r="O93" s="166"/>
      <c r="P93" s="166"/>
      <c r="Q93" s="176"/>
      <c r="R93" s="176"/>
      <c r="S93" s="167"/>
      <c r="T93" s="168" t="e">
        <f>VLOOKUP(Q93,[17]Listas!$D$6:$E$10,2,0)</f>
        <v>#N/A</v>
      </c>
      <c r="U93" s="168" t="e">
        <f>HLOOKUP(R93,[17]Listas!$F$4:$J$5,2,0)</f>
        <v>#N/A</v>
      </c>
      <c r="V93" s="177" t="e">
        <f>INDEX([17]Listas!$F$6:$J$10,MATCH(Q93,[17]Listas!$D$6:$D$10,0),MATCH(R93,[17]Listas!$F$4:$J$4,0))</f>
        <v>#N/A</v>
      </c>
      <c r="W93" s="167"/>
      <c r="X93" s="535"/>
      <c r="Y93" s="575"/>
      <c r="Z93" s="536"/>
      <c r="AA93" s="174"/>
      <c r="AB93" s="201"/>
      <c r="AC93" s="166"/>
      <c r="AD93" s="174"/>
      <c r="AE93" s="167"/>
      <c r="AF93" s="168">
        <f t="shared" si="4"/>
        <v>0</v>
      </c>
      <c r="AG93" s="169" t="e">
        <f t="shared" si="5"/>
        <v>#N/A</v>
      </c>
      <c r="AH93" s="178" t="e">
        <f>IF(AG93&lt;=1,"Remota",VLOOKUP(AG93,[17]Listas!$C$6:$D$10,2,0))</f>
        <v>#N/A</v>
      </c>
      <c r="AI93" s="169" t="e">
        <f t="shared" si="6"/>
        <v>#N/A</v>
      </c>
      <c r="AJ93" s="178" t="e">
        <f>IF(AI93&lt;=1,"Insignificante",HLOOKUP(AI93,[17]Listas!$F$3:$J$4,2,0))</f>
        <v>#N/A</v>
      </c>
      <c r="AK93" s="170" t="e">
        <f t="shared" si="7"/>
        <v>#N/A</v>
      </c>
      <c r="AL93" s="177" t="e">
        <f>INDEX([17]Listas!$F$6:$J$10,MATCH(AH93,[17]Listas!$D$6:$D$10,0),MATCH(AJ93,[17]Listas!$F$4:$J$4,0))</f>
        <v>#N/A</v>
      </c>
    </row>
    <row r="94" spans="1:38" ht="5.25" customHeight="1" x14ac:dyDescent="0.2">
      <c r="A94" s="179"/>
      <c r="B94" s="180"/>
      <c r="C94" s="180"/>
      <c r="D94" s="180"/>
      <c r="E94" s="179"/>
      <c r="F94" s="179"/>
      <c r="G94" s="181"/>
      <c r="H94" s="181"/>
      <c r="I94" s="181"/>
      <c r="J94" s="179"/>
      <c r="L94" s="183"/>
      <c r="M94" s="183"/>
      <c r="N94" s="183"/>
      <c r="O94" s="183"/>
      <c r="P94" s="183"/>
      <c r="Q94" s="183"/>
      <c r="R94" s="183"/>
      <c r="S94" s="183"/>
      <c r="T94" s="183"/>
      <c r="U94" s="183"/>
      <c r="V94" s="179"/>
      <c r="W94" s="179"/>
      <c r="X94" s="181"/>
      <c r="Y94" s="181"/>
      <c r="Z94" s="181"/>
      <c r="AA94" s="181"/>
      <c r="AB94" s="181"/>
      <c r="AC94" s="179"/>
      <c r="AD94" s="179"/>
      <c r="AE94" s="179"/>
      <c r="AF94" s="179"/>
      <c r="AG94" s="179"/>
      <c r="AH94" s="179"/>
      <c r="AI94" s="179"/>
      <c r="AJ94" s="179"/>
      <c r="AK94" s="179"/>
      <c r="AL94" s="184"/>
    </row>
    <row r="95" spans="1:38" ht="11.25" customHeight="1" x14ac:dyDescent="0.2">
      <c r="A95" s="699" t="s">
        <v>260</v>
      </c>
      <c r="B95" s="700"/>
      <c r="C95" s="700"/>
      <c r="D95" s="700"/>
      <c r="E95" s="700"/>
      <c r="F95" s="700"/>
      <c r="G95" s="700"/>
      <c r="H95" s="700"/>
      <c r="I95" s="700"/>
      <c r="J95" s="700"/>
      <c r="K95" s="700"/>
      <c r="L95" s="701"/>
      <c r="M95" s="206"/>
      <c r="N95" s="183" t="s">
        <v>257</v>
      </c>
      <c r="O95" s="183"/>
      <c r="P95" s="206"/>
      <c r="Q95" s="206"/>
      <c r="R95" s="206"/>
      <c r="S95" s="206"/>
      <c r="T95" s="206"/>
      <c r="U95" s="206"/>
      <c r="V95" s="206"/>
      <c r="W95" s="206"/>
      <c r="X95" s="207"/>
      <c r="Y95" s="207"/>
      <c r="Z95" s="207"/>
      <c r="AA95" s="207"/>
      <c r="AB95" s="207"/>
      <c r="AC95" s="206"/>
      <c r="AD95" s="206"/>
      <c r="AE95" s="206"/>
      <c r="AF95" s="206"/>
      <c r="AG95" s="206"/>
      <c r="AH95" s="206"/>
      <c r="AI95" s="208"/>
      <c r="AJ95" s="208"/>
      <c r="AK95" s="208"/>
      <c r="AL95" s="208"/>
    </row>
    <row r="96" spans="1:38" x14ac:dyDescent="0.2">
      <c r="A96" s="669"/>
      <c r="B96" s="670"/>
      <c r="C96" s="670"/>
      <c r="D96" s="670"/>
      <c r="E96" s="670"/>
      <c r="F96" s="670"/>
      <c r="G96" s="670"/>
      <c r="H96" s="670"/>
      <c r="I96" s="670"/>
      <c r="J96" s="670"/>
      <c r="K96" s="670"/>
      <c r="L96" s="671"/>
      <c r="M96" s="186"/>
      <c r="N96" s="539" t="s">
        <v>125</v>
      </c>
      <c r="O96" s="540"/>
      <c r="P96" s="540"/>
      <c r="Q96" s="540"/>
      <c r="R96" s="541"/>
      <c r="S96" s="187"/>
      <c r="T96" s="187"/>
      <c r="U96" s="187"/>
      <c r="V96" s="539" t="s">
        <v>67</v>
      </c>
      <c r="W96" s="540"/>
      <c r="X96" s="540"/>
      <c r="Y96" s="540"/>
      <c r="Z96" s="541"/>
      <c r="AA96" s="539" t="s">
        <v>68</v>
      </c>
      <c r="AB96" s="541"/>
      <c r="AC96" s="539" t="s">
        <v>69</v>
      </c>
      <c r="AD96" s="540"/>
      <c r="AE96" s="540"/>
      <c r="AF96" s="540"/>
      <c r="AG96" s="540"/>
      <c r="AH96" s="540"/>
      <c r="AI96" s="540"/>
      <c r="AJ96" s="540"/>
      <c r="AK96" s="540"/>
      <c r="AL96" s="541"/>
    </row>
    <row r="97" spans="1:38" s="154" customFormat="1" ht="30" customHeight="1" x14ac:dyDescent="0.2">
      <c r="A97" s="702"/>
      <c r="B97" s="703"/>
      <c r="C97" s="703"/>
      <c r="D97" s="703"/>
      <c r="E97" s="703"/>
      <c r="F97" s="703"/>
      <c r="G97" s="703"/>
      <c r="H97" s="703"/>
      <c r="I97" s="703"/>
      <c r="J97" s="703"/>
      <c r="K97" s="703"/>
      <c r="L97" s="704"/>
      <c r="M97" s="188"/>
      <c r="N97" s="532" t="s">
        <v>70</v>
      </c>
      <c r="O97" s="533"/>
      <c r="P97" s="533"/>
      <c r="Q97" s="533"/>
      <c r="R97" s="534"/>
      <c r="S97" s="189"/>
      <c r="T97" s="189"/>
      <c r="U97" s="189"/>
      <c r="V97" s="532" t="s">
        <v>446</v>
      </c>
      <c r="W97" s="533"/>
      <c r="X97" s="533"/>
      <c r="Y97" s="533"/>
      <c r="Z97" s="534"/>
      <c r="AA97" s="532" t="s">
        <v>447</v>
      </c>
      <c r="AB97" s="534"/>
      <c r="AC97" s="532"/>
      <c r="AD97" s="533"/>
      <c r="AE97" s="533"/>
      <c r="AF97" s="533"/>
      <c r="AG97" s="533"/>
      <c r="AH97" s="533"/>
      <c r="AI97" s="533"/>
      <c r="AJ97" s="533"/>
      <c r="AK97" s="533"/>
      <c r="AL97" s="534"/>
    </row>
    <row r="98" spans="1:38" s="154" customFormat="1" ht="30" customHeight="1" x14ac:dyDescent="0.2">
      <c r="A98" s="702"/>
      <c r="B98" s="703"/>
      <c r="C98" s="703"/>
      <c r="D98" s="703"/>
      <c r="E98" s="703"/>
      <c r="F98" s="703"/>
      <c r="G98" s="703"/>
      <c r="H98" s="703"/>
      <c r="I98" s="703"/>
      <c r="J98" s="703"/>
      <c r="K98" s="703"/>
      <c r="L98" s="704"/>
      <c r="M98" s="188"/>
      <c r="N98" s="532" t="s">
        <v>72</v>
      </c>
      <c r="O98" s="533"/>
      <c r="P98" s="533"/>
      <c r="Q98" s="533"/>
      <c r="R98" s="534"/>
      <c r="S98" s="189"/>
      <c r="T98" s="189"/>
      <c r="U98" s="189"/>
      <c r="V98" s="532" t="s">
        <v>243</v>
      </c>
      <c r="W98" s="533"/>
      <c r="X98" s="533"/>
      <c r="Y98" s="533"/>
      <c r="Z98" s="534"/>
      <c r="AA98" s="532" t="s">
        <v>64</v>
      </c>
      <c r="AB98" s="534"/>
      <c r="AC98" s="532"/>
      <c r="AD98" s="533"/>
      <c r="AE98" s="533"/>
      <c r="AF98" s="533"/>
      <c r="AG98" s="533"/>
      <c r="AH98" s="533"/>
      <c r="AI98" s="533"/>
      <c r="AJ98" s="533"/>
      <c r="AK98" s="533"/>
      <c r="AL98" s="534"/>
    </row>
    <row r="99" spans="1:38" s="154" customFormat="1" ht="30" customHeight="1" x14ac:dyDescent="0.2">
      <c r="A99" s="702"/>
      <c r="B99" s="703"/>
      <c r="C99" s="703"/>
      <c r="D99" s="703"/>
      <c r="E99" s="703"/>
      <c r="F99" s="703"/>
      <c r="G99" s="703"/>
      <c r="H99" s="703"/>
      <c r="I99" s="703"/>
      <c r="J99" s="703"/>
      <c r="K99" s="703"/>
      <c r="L99" s="704"/>
      <c r="M99" s="188"/>
      <c r="N99" s="532"/>
      <c r="O99" s="533"/>
      <c r="P99" s="533"/>
      <c r="Q99" s="533"/>
      <c r="R99" s="534"/>
      <c r="S99" s="189"/>
      <c r="T99" s="189"/>
      <c r="U99" s="189"/>
      <c r="V99" s="532"/>
      <c r="W99" s="533"/>
      <c r="X99" s="533"/>
      <c r="Y99" s="533"/>
      <c r="Z99" s="534"/>
      <c r="AA99" s="532"/>
      <c r="AB99" s="534"/>
      <c r="AC99" s="532"/>
      <c r="AD99" s="533"/>
      <c r="AE99" s="533"/>
      <c r="AF99" s="533"/>
      <c r="AG99" s="533"/>
      <c r="AH99" s="533"/>
      <c r="AI99" s="533"/>
      <c r="AJ99" s="533"/>
      <c r="AK99" s="533"/>
      <c r="AL99" s="534"/>
    </row>
    <row r="100" spans="1:38" s="154" customFormat="1" ht="30" customHeight="1" x14ac:dyDescent="0.2">
      <c r="A100" s="705"/>
      <c r="B100" s="706"/>
      <c r="C100" s="706"/>
      <c r="D100" s="706"/>
      <c r="E100" s="706"/>
      <c r="F100" s="706"/>
      <c r="G100" s="706"/>
      <c r="H100" s="706"/>
      <c r="I100" s="706"/>
      <c r="J100" s="706"/>
      <c r="K100" s="706"/>
      <c r="L100" s="707"/>
      <c r="M100" s="188"/>
      <c r="N100" s="532"/>
      <c r="O100" s="533"/>
      <c r="P100" s="533"/>
      <c r="Q100" s="533"/>
      <c r="R100" s="534"/>
      <c r="S100" s="189"/>
      <c r="T100" s="189"/>
      <c r="U100" s="189"/>
      <c r="V100" s="532"/>
      <c r="W100" s="533"/>
      <c r="X100" s="533"/>
      <c r="Y100" s="533"/>
      <c r="Z100" s="534"/>
      <c r="AA100" s="532"/>
      <c r="AB100" s="534"/>
      <c r="AC100" s="532"/>
      <c r="AD100" s="533"/>
      <c r="AE100" s="533"/>
      <c r="AF100" s="533"/>
      <c r="AG100" s="533"/>
      <c r="AH100" s="533"/>
      <c r="AI100" s="533"/>
      <c r="AJ100" s="533"/>
      <c r="AK100" s="533"/>
      <c r="AL100" s="534"/>
    </row>
    <row r="101" spans="1:38" s="154" customFormat="1" ht="30" customHeight="1" x14ac:dyDescent="0.2">
      <c r="A101" s="190"/>
      <c r="B101" s="190"/>
      <c r="C101" s="190"/>
      <c r="D101" s="190"/>
      <c r="E101" s="190"/>
      <c r="F101" s="190"/>
      <c r="G101" s="190"/>
      <c r="H101" s="190"/>
      <c r="I101" s="190"/>
      <c r="J101" s="190"/>
      <c r="K101" s="190"/>
      <c r="L101" s="190"/>
      <c r="M101" s="188"/>
      <c r="N101" s="662"/>
      <c r="O101" s="662"/>
      <c r="P101" s="662"/>
      <c r="Q101" s="662"/>
      <c r="R101" s="662"/>
      <c r="S101" s="191"/>
      <c r="T101" s="191"/>
      <c r="U101" s="191"/>
      <c r="V101" s="662"/>
      <c r="W101" s="662"/>
      <c r="X101" s="662"/>
      <c r="Y101" s="662"/>
      <c r="Z101" s="662"/>
      <c r="AA101" s="209"/>
      <c r="AB101" s="209"/>
      <c r="AC101" s="191"/>
      <c r="AD101" s="191"/>
      <c r="AE101" s="191"/>
      <c r="AF101" s="191"/>
      <c r="AG101" s="191"/>
      <c r="AH101" s="191"/>
      <c r="AI101" s="191"/>
      <c r="AJ101" s="191"/>
      <c r="AK101" s="191"/>
      <c r="AL101" s="191"/>
    </row>
    <row r="102" spans="1:38" s="154" customFormat="1" ht="30" customHeight="1" x14ac:dyDescent="0.2">
      <c r="A102" s="190"/>
      <c r="B102" s="190"/>
      <c r="C102" s="190"/>
      <c r="D102" s="190"/>
      <c r="E102" s="190"/>
      <c r="F102" s="190"/>
      <c r="G102" s="190"/>
      <c r="H102" s="190"/>
      <c r="I102" s="190"/>
      <c r="J102" s="190"/>
      <c r="K102" s="190"/>
      <c r="L102" s="190"/>
      <c r="M102" s="188"/>
      <c r="N102" s="537"/>
      <c r="O102" s="537"/>
      <c r="P102" s="537"/>
      <c r="Q102" s="537"/>
      <c r="R102" s="537"/>
      <c r="S102" s="188"/>
      <c r="T102" s="188"/>
      <c r="U102" s="188"/>
      <c r="V102" s="537"/>
      <c r="W102" s="537"/>
      <c r="X102" s="537"/>
      <c r="Y102" s="537"/>
      <c r="Z102" s="537"/>
      <c r="AA102" s="210"/>
      <c r="AB102" s="210"/>
      <c r="AC102" s="188"/>
      <c r="AD102" s="188"/>
      <c r="AE102" s="188"/>
      <c r="AF102" s="188"/>
      <c r="AG102" s="188"/>
      <c r="AH102" s="188"/>
      <c r="AI102" s="188"/>
      <c r="AJ102" s="188"/>
      <c r="AK102" s="188"/>
      <c r="AL102" s="188"/>
    </row>
    <row r="103" spans="1:38" s="154" customFormat="1" ht="30" customHeight="1" x14ac:dyDescent="0.2">
      <c r="A103" s="190"/>
      <c r="B103" s="190"/>
      <c r="C103" s="190"/>
      <c r="D103" s="190"/>
      <c r="E103" s="190"/>
      <c r="F103" s="190"/>
      <c r="G103" s="190"/>
      <c r="H103" s="190"/>
      <c r="I103" s="190"/>
      <c r="J103" s="190"/>
      <c r="K103" s="190"/>
      <c r="L103" s="190"/>
      <c r="M103" s="188"/>
      <c r="N103" s="537"/>
      <c r="O103" s="537"/>
      <c r="P103" s="537"/>
      <c r="Q103" s="537"/>
      <c r="R103" s="537"/>
      <c r="S103" s="188"/>
      <c r="T103" s="188"/>
      <c r="U103" s="188"/>
      <c r="V103" s="537"/>
      <c r="W103" s="537"/>
      <c r="X103" s="537"/>
      <c r="Y103" s="537"/>
      <c r="Z103" s="537"/>
      <c r="AA103" s="210"/>
      <c r="AB103" s="210"/>
      <c r="AC103" s="188"/>
      <c r="AD103" s="188"/>
      <c r="AE103" s="188"/>
      <c r="AF103" s="188"/>
      <c r="AG103" s="188"/>
      <c r="AH103" s="188"/>
      <c r="AI103" s="188"/>
      <c r="AJ103" s="188"/>
      <c r="AK103" s="188"/>
      <c r="AL103" s="188"/>
    </row>
    <row r="104" spans="1:38" s="154" customFormat="1" ht="30" customHeight="1" x14ac:dyDescent="0.2">
      <c r="A104" s="192"/>
      <c r="B104" s="192"/>
      <c r="C104" s="192"/>
      <c r="D104" s="192"/>
      <c r="E104" s="193"/>
      <c r="F104" s="192"/>
      <c r="G104" s="193"/>
      <c r="H104" s="193"/>
      <c r="I104" s="193"/>
      <c r="J104" s="193"/>
      <c r="K104" s="194"/>
      <c r="L104" s="194"/>
      <c r="M104" s="188"/>
      <c r="N104" s="537"/>
      <c r="O104" s="537"/>
      <c r="P104" s="537"/>
      <c r="Q104" s="537"/>
      <c r="R104" s="537"/>
      <c r="S104" s="188"/>
      <c r="T104" s="188"/>
      <c r="U104" s="188"/>
      <c r="V104" s="537"/>
      <c r="W104" s="537"/>
      <c r="X104" s="537"/>
      <c r="Y104" s="537"/>
      <c r="Z104" s="537"/>
      <c r="AA104" s="210"/>
      <c r="AB104" s="210"/>
      <c r="AC104" s="188"/>
      <c r="AD104" s="188"/>
      <c r="AE104" s="188"/>
      <c r="AF104" s="188"/>
      <c r="AG104" s="188"/>
      <c r="AH104" s="188"/>
      <c r="AI104" s="188"/>
      <c r="AJ104" s="188"/>
      <c r="AK104" s="188"/>
      <c r="AL104" s="188"/>
    </row>
    <row r="105" spans="1:38" x14ac:dyDescent="0.2">
      <c r="A105" s="195"/>
      <c r="B105" s="196"/>
      <c r="C105" s="196"/>
      <c r="D105" s="196"/>
      <c r="E105" s="195"/>
      <c r="F105" s="195"/>
      <c r="G105" s="197"/>
      <c r="H105" s="197"/>
      <c r="I105" s="197"/>
      <c r="J105" s="195"/>
      <c r="K105" s="195"/>
      <c r="L105" s="195"/>
      <c r="M105" s="195"/>
      <c r="N105" s="195"/>
      <c r="O105" s="195"/>
      <c r="P105" s="195"/>
      <c r="Q105" s="195"/>
      <c r="R105" s="195"/>
      <c r="S105" s="195"/>
      <c r="T105" s="195"/>
      <c r="U105" s="195"/>
      <c r="V105" s="195"/>
      <c r="W105" s="195"/>
      <c r="X105" s="197"/>
      <c r="Y105" s="197"/>
      <c r="Z105" s="197"/>
      <c r="AA105" s="197"/>
      <c r="AB105" s="197"/>
      <c r="AC105" s="195"/>
      <c r="AD105" s="195"/>
      <c r="AE105" s="195"/>
      <c r="AF105" s="195"/>
      <c r="AG105" s="195"/>
      <c r="AH105" s="195"/>
      <c r="AI105" s="195"/>
      <c r="AJ105" s="195"/>
      <c r="AK105" s="195"/>
      <c r="AL105" s="198"/>
    </row>
    <row r="106" spans="1:38" x14ac:dyDescent="0.2">
      <c r="A106" s="195"/>
      <c r="B106" s="196"/>
      <c r="C106" s="196"/>
      <c r="D106" s="196"/>
      <c r="E106" s="195"/>
      <c r="F106" s="195"/>
      <c r="G106" s="197"/>
      <c r="H106" s="197"/>
      <c r="I106" s="197"/>
      <c r="J106" s="195"/>
      <c r="K106" s="195"/>
      <c r="L106" s="195"/>
      <c r="M106" s="195"/>
      <c r="N106" s="195"/>
      <c r="O106" s="195"/>
      <c r="P106" s="195"/>
      <c r="Q106" s="195"/>
      <c r="R106" s="195"/>
      <c r="S106" s="195"/>
      <c r="T106" s="195"/>
      <c r="U106" s="195"/>
      <c r="V106" s="195"/>
      <c r="W106" s="195"/>
      <c r="X106" s="197"/>
      <c r="Y106" s="197"/>
      <c r="Z106" s="197"/>
      <c r="AA106" s="197"/>
      <c r="AB106" s="197"/>
      <c r="AC106" s="195"/>
      <c r="AD106" s="195"/>
      <c r="AE106" s="195"/>
      <c r="AF106" s="195"/>
      <c r="AG106" s="195"/>
      <c r="AH106" s="195"/>
      <c r="AI106" s="195"/>
      <c r="AJ106" s="195"/>
      <c r="AK106" s="195"/>
      <c r="AL106" s="198"/>
    </row>
    <row r="107" spans="1:38" x14ac:dyDescent="0.2">
      <c r="A107" s="195"/>
      <c r="B107" s="196"/>
      <c r="C107" s="196"/>
      <c r="D107" s="196"/>
      <c r="E107" s="195"/>
      <c r="F107" s="195"/>
      <c r="G107" s="197"/>
      <c r="H107" s="197"/>
      <c r="I107" s="197"/>
      <c r="J107" s="195"/>
      <c r="K107" s="195"/>
      <c r="L107" s="195"/>
      <c r="M107" s="195"/>
      <c r="N107" s="195"/>
      <c r="O107" s="195"/>
      <c r="P107" s="195"/>
      <c r="Q107" s="195"/>
      <c r="R107" s="195"/>
      <c r="S107" s="195"/>
      <c r="T107" s="195"/>
      <c r="U107" s="195"/>
      <c r="V107" s="195"/>
      <c r="W107" s="195"/>
      <c r="X107" s="197"/>
      <c r="Y107" s="197"/>
      <c r="Z107" s="197"/>
      <c r="AA107" s="197"/>
      <c r="AB107" s="197"/>
      <c r="AC107" s="195"/>
      <c r="AD107" s="195"/>
      <c r="AE107" s="195"/>
      <c r="AF107" s="195"/>
      <c r="AG107" s="195"/>
      <c r="AH107" s="195"/>
      <c r="AI107" s="195"/>
      <c r="AJ107" s="195"/>
      <c r="AK107" s="195"/>
      <c r="AL107" s="198"/>
    </row>
    <row r="108" spans="1:38" x14ac:dyDescent="0.2">
      <c r="A108" s="195"/>
      <c r="B108" s="196"/>
      <c r="C108" s="196"/>
      <c r="D108" s="196"/>
      <c r="E108" s="195"/>
      <c r="F108" s="195"/>
      <c r="G108" s="197"/>
      <c r="H108" s="197"/>
      <c r="I108" s="197"/>
      <c r="J108" s="195"/>
      <c r="K108" s="195"/>
      <c r="L108" s="195"/>
      <c r="M108" s="195"/>
      <c r="N108" s="195"/>
      <c r="O108" s="195"/>
      <c r="P108" s="195"/>
      <c r="Q108" s="195"/>
      <c r="R108" s="195"/>
      <c r="S108" s="195"/>
      <c r="T108" s="195"/>
      <c r="U108" s="195"/>
      <c r="V108" s="195"/>
      <c r="W108" s="195"/>
      <c r="X108" s="197"/>
      <c r="Y108" s="197"/>
      <c r="Z108" s="197"/>
      <c r="AA108" s="197"/>
      <c r="AB108" s="197"/>
      <c r="AC108" s="195"/>
      <c r="AD108" s="195"/>
      <c r="AE108" s="195"/>
      <c r="AF108" s="195"/>
      <c r="AG108" s="195"/>
      <c r="AH108" s="195"/>
      <c r="AI108" s="195"/>
      <c r="AJ108" s="195"/>
      <c r="AK108" s="195"/>
      <c r="AL108" s="198"/>
    </row>
    <row r="109" spans="1:38" x14ac:dyDescent="0.2">
      <c r="A109" s="195"/>
      <c r="B109" s="196"/>
      <c r="C109" s="196"/>
      <c r="D109" s="196"/>
      <c r="E109" s="195"/>
      <c r="F109" s="195"/>
      <c r="G109" s="197"/>
      <c r="H109" s="197"/>
      <c r="I109" s="197"/>
      <c r="J109" s="195"/>
      <c r="K109" s="195"/>
      <c r="L109" s="195"/>
      <c r="M109" s="195"/>
      <c r="N109" s="195"/>
      <c r="O109" s="195"/>
      <c r="P109" s="195"/>
      <c r="Q109" s="195"/>
      <c r="R109" s="195"/>
      <c r="S109" s="195"/>
      <c r="T109" s="195"/>
      <c r="U109" s="195"/>
      <c r="V109" s="195"/>
      <c r="W109" s="195"/>
      <c r="X109" s="197"/>
      <c r="Y109" s="197"/>
      <c r="Z109" s="197"/>
      <c r="AA109" s="197"/>
      <c r="AB109" s="197"/>
      <c r="AC109" s="195"/>
      <c r="AD109" s="195"/>
      <c r="AE109" s="195"/>
      <c r="AF109" s="195"/>
      <c r="AG109" s="195"/>
      <c r="AH109" s="195"/>
      <c r="AI109" s="195"/>
      <c r="AJ109" s="195"/>
      <c r="AK109" s="195"/>
      <c r="AL109" s="198"/>
    </row>
  </sheetData>
  <sheetProtection formatCells="0" formatColumns="0" formatRows="0" insertRows="0" sort="0" autoFilter="0" pivotTables="0"/>
  <mergeCells count="395">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N9:N20"/>
    <mergeCell ref="O9:O20"/>
    <mergeCell ref="P9:P20"/>
    <mergeCell ref="Q9:Q20"/>
    <mergeCell ref="R9:R20"/>
    <mergeCell ref="A9:A20"/>
    <mergeCell ref="B9:B20"/>
    <mergeCell ref="C9:E20"/>
    <mergeCell ref="F9:F20"/>
    <mergeCell ref="G9:I20"/>
    <mergeCell ref="J9:L20"/>
    <mergeCell ref="V21:V24"/>
    <mergeCell ref="AJ9:AJ20"/>
    <mergeCell ref="AK9:AK20"/>
    <mergeCell ref="AL9:AL20"/>
    <mergeCell ref="A21:A24"/>
    <mergeCell ref="B21:B24"/>
    <mergeCell ref="C21:E24"/>
    <mergeCell ref="F21:F24"/>
    <mergeCell ref="G21:I24"/>
    <mergeCell ref="J21:L24"/>
    <mergeCell ref="M21:M24"/>
    <mergeCell ref="AC9:AC20"/>
    <mergeCell ref="AD9:AD20"/>
    <mergeCell ref="AF9:AF20"/>
    <mergeCell ref="AG9:AG20"/>
    <mergeCell ref="AH9:AH20"/>
    <mergeCell ref="AI9:AI20"/>
    <mergeCell ref="T9:T20"/>
    <mergeCell ref="U9:U20"/>
    <mergeCell ref="V9:V20"/>
    <mergeCell ref="X9:Z20"/>
    <mergeCell ref="AA9:AA20"/>
    <mergeCell ref="AB9:AB20"/>
    <mergeCell ref="M9:M20"/>
    <mergeCell ref="R25:R28"/>
    <mergeCell ref="T25:T28"/>
    <mergeCell ref="U25:U28"/>
    <mergeCell ref="AJ21:AJ24"/>
    <mergeCell ref="AL21:AL24"/>
    <mergeCell ref="A25:A28"/>
    <mergeCell ref="B25:B28"/>
    <mergeCell ref="C25:E28"/>
    <mergeCell ref="F25:F28"/>
    <mergeCell ref="G25:I28"/>
    <mergeCell ref="J25:L28"/>
    <mergeCell ref="M25:M28"/>
    <mergeCell ref="N25:N28"/>
    <mergeCell ref="X21:Z24"/>
    <mergeCell ref="AA21:AA24"/>
    <mergeCell ref="AB21:AB24"/>
    <mergeCell ref="AC21:AC24"/>
    <mergeCell ref="AD21:AD24"/>
    <mergeCell ref="AH21:AH24"/>
    <mergeCell ref="N21:N24"/>
    <mergeCell ref="O21:O24"/>
    <mergeCell ref="P21:P24"/>
    <mergeCell ref="Q21:Q24"/>
    <mergeCell ref="R21:R24"/>
    <mergeCell ref="AL25:AL28"/>
    <mergeCell ref="C29:E29"/>
    <mergeCell ref="G29:I29"/>
    <mergeCell ref="J29:L29"/>
    <mergeCell ref="X29:Z29"/>
    <mergeCell ref="C30:E30"/>
    <mergeCell ref="G30:I30"/>
    <mergeCell ref="J30:L30"/>
    <mergeCell ref="X30:Z30"/>
    <mergeCell ref="AF25:AF28"/>
    <mergeCell ref="AG25:AG28"/>
    <mergeCell ref="AH25:AH28"/>
    <mergeCell ref="AI25:AI28"/>
    <mergeCell ref="AJ25:AJ28"/>
    <mergeCell ref="AK25:AK28"/>
    <mergeCell ref="V25:V28"/>
    <mergeCell ref="X25:Z28"/>
    <mergeCell ref="AA25:AA28"/>
    <mergeCell ref="AB25:AB28"/>
    <mergeCell ref="AC25:AC28"/>
    <mergeCell ref="AD25:AD28"/>
    <mergeCell ref="O25:O28"/>
    <mergeCell ref="P25:P28"/>
    <mergeCell ref="Q25:Q28"/>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93:E93"/>
    <mergeCell ref="G93:I93"/>
    <mergeCell ref="J93:L93"/>
    <mergeCell ref="X93:Z93"/>
    <mergeCell ref="A95:L96"/>
    <mergeCell ref="N96:R96"/>
    <mergeCell ref="V96:Z96"/>
    <mergeCell ref="C91:E91"/>
    <mergeCell ref="G91:I91"/>
    <mergeCell ref="J91:L91"/>
    <mergeCell ref="X91:Z91"/>
    <mergeCell ref="C92:E92"/>
    <mergeCell ref="G92:I92"/>
    <mergeCell ref="J92:L92"/>
    <mergeCell ref="X92:Z92"/>
    <mergeCell ref="AA96:AB96"/>
    <mergeCell ref="AC96:AL96"/>
    <mergeCell ref="A97:L100"/>
    <mergeCell ref="N97:R97"/>
    <mergeCell ref="V97:Z97"/>
    <mergeCell ref="AA97:AB97"/>
    <mergeCell ref="AC97:AL97"/>
    <mergeCell ref="N98:R98"/>
    <mergeCell ref="V98:Z98"/>
    <mergeCell ref="AA98:AB98"/>
    <mergeCell ref="N104:R104"/>
    <mergeCell ref="V104:Z104"/>
    <mergeCell ref="N101:R101"/>
    <mergeCell ref="V101:Z101"/>
    <mergeCell ref="N102:R102"/>
    <mergeCell ref="V102:Z102"/>
    <mergeCell ref="N103:R103"/>
    <mergeCell ref="V103:Z103"/>
    <mergeCell ref="AC98:AL98"/>
    <mergeCell ref="N99:R99"/>
    <mergeCell ref="V99:Z99"/>
    <mergeCell ref="AA99:AB99"/>
    <mergeCell ref="AC99:AL99"/>
    <mergeCell ref="N100:R100"/>
    <mergeCell ref="V100:Z100"/>
    <mergeCell ref="AA100:AB100"/>
    <mergeCell ref="AC100:AL100"/>
  </mergeCells>
  <dataValidations count="4">
    <dataValidation type="whole" allowBlank="1" showInputMessage="1" showErrorMessage="1" sqref="AC65542:AC65545 JY65542:JY65545 TU65542:TU65545 ADQ65542:ADQ65545 ANM65542:ANM65545 AXI65542:AXI65545 BHE65542:BHE65545 BRA65542:BRA65545 CAW65542:CAW65545 CKS65542:CKS65545 CUO65542:CUO65545 DEK65542:DEK65545 DOG65542:DOG65545 DYC65542:DYC65545 EHY65542:EHY65545 ERU65542:ERU65545 FBQ65542:FBQ65545 FLM65542:FLM65545 FVI65542:FVI65545 GFE65542:GFE65545 GPA65542:GPA65545 GYW65542:GYW65545 HIS65542:HIS65545 HSO65542:HSO65545 ICK65542:ICK65545 IMG65542:IMG65545 IWC65542:IWC65545 JFY65542:JFY65545 JPU65542:JPU65545 JZQ65542:JZQ65545 KJM65542:KJM65545 KTI65542:KTI65545 LDE65542:LDE65545 LNA65542:LNA65545 LWW65542:LWW65545 MGS65542:MGS65545 MQO65542:MQO65545 NAK65542:NAK65545 NKG65542:NKG65545 NUC65542:NUC65545 ODY65542:ODY65545 ONU65542:ONU65545 OXQ65542:OXQ65545 PHM65542:PHM65545 PRI65542:PRI65545 QBE65542:QBE65545 QLA65542:QLA65545 QUW65542:QUW65545 RES65542:RES65545 ROO65542:ROO65545 RYK65542:RYK65545 SIG65542:SIG65545 SSC65542:SSC65545 TBY65542:TBY65545 TLU65542:TLU65545 TVQ65542:TVQ65545 UFM65542:UFM65545 UPI65542:UPI65545 UZE65542:UZE65545 VJA65542:VJA65545 VSW65542:VSW65545 WCS65542:WCS65545 WMO65542:WMO65545 WWK65542:WWK65545 AC131078:AC131081 JY131078:JY131081 TU131078:TU131081 ADQ131078:ADQ131081 ANM131078:ANM131081 AXI131078:AXI131081 BHE131078:BHE131081 BRA131078:BRA131081 CAW131078:CAW131081 CKS131078:CKS131081 CUO131078:CUO131081 DEK131078:DEK131081 DOG131078:DOG131081 DYC131078:DYC131081 EHY131078:EHY131081 ERU131078:ERU131081 FBQ131078:FBQ131081 FLM131078:FLM131081 FVI131078:FVI131081 GFE131078:GFE131081 GPA131078:GPA131081 GYW131078:GYW131081 HIS131078:HIS131081 HSO131078:HSO131081 ICK131078:ICK131081 IMG131078:IMG131081 IWC131078:IWC131081 JFY131078:JFY131081 JPU131078:JPU131081 JZQ131078:JZQ131081 KJM131078:KJM131081 KTI131078:KTI131081 LDE131078:LDE131081 LNA131078:LNA131081 LWW131078:LWW131081 MGS131078:MGS131081 MQO131078:MQO131081 NAK131078:NAK131081 NKG131078:NKG131081 NUC131078:NUC131081 ODY131078:ODY131081 ONU131078:ONU131081 OXQ131078:OXQ131081 PHM131078:PHM131081 PRI131078:PRI131081 QBE131078:QBE131081 QLA131078:QLA131081 QUW131078:QUW131081 RES131078:RES131081 ROO131078:ROO131081 RYK131078:RYK131081 SIG131078:SIG131081 SSC131078:SSC131081 TBY131078:TBY131081 TLU131078:TLU131081 TVQ131078:TVQ131081 UFM131078:UFM131081 UPI131078:UPI131081 UZE131078:UZE131081 VJA131078:VJA131081 VSW131078:VSW131081 WCS131078:WCS131081 WMO131078:WMO131081 WWK131078:WWK131081 AC196614:AC196617 JY196614:JY196617 TU196614:TU196617 ADQ196614:ADQ196617 ANM196614:ANM196617 AXI196614:AXI196617 BHE196614:BHE196617 BRA196614:BRA196617 CAW196614:CAW196617 CKS196614:CKS196617 CUO196614:CUO196617 DEK196614:DEK196617 DOG196614:DOG196617 DYC196614:DYC196617 EHY196614:EHY196617 ERU196614:ERU196617 FBQ196614:FBQ196617 FLM196614:FLM196617 FVI196614:FVI196617 GFE196614:GFE196617 GPA196614:GPA196617 GYW196614:GYW196617 HIS196614:HIS196617 HSO196614:HSO196617 ICK196614:ICK196617 IMG196614:IMG196617 IWC196614:IWC196617 JFY196614:JFY196617 JPU196614:JPU196617 JZQ196614:JZQ196617 KJM196614:KJM196617 KTI196614:KTI196617 LDE196614:LDE196617 LNA196614:LNA196617 LWW196614:LWW196617 MGS196614:MGS196617 MQO196614:MQO196617 NAK196614:NAK196617 NKG196614:NKG196617 NUC196614:NUC196617 ODY196614:ODY196617 ONU196614:ONU196617 OXQ196614:OXQ196617 PHM196614:PHM196617 PRI196614:PRI196617 QBE196614:QBE196617 QLA196614:QLA196617 QUW196614:QUW196617 RES196614:RES196617 ROO196614:ROO196617 RYK196614:RYK196617 SIG196614:SIG196617 SSC196614:SSC196617 TBY196614:TBY196617 TLU196614:TLU196617 TVQ196614:TVQ196617 UFM196614:UFM196617 UPI196614:UPI196617 UZE196614:UZE196617 VJA196614:VJA196617 VSW196614:VSW196617 WCS196614:WCS196617 WMO196614:WMO196617 WWK196614:WWK196617 AC262150:AC262153 JY262150:JY262153 TU262150:TU262153 ADQ262150:ADQ262153 ANM262150:ANM262153 AXI262150:AXI262153 BHE262150:BHE262153 BRA262150:BRA262153 CAW262150:CAW262153 CKS262150:CKS262153 CUO262150:CUO262153 DEK262150:DEK262153 DOG262150:DOG262153 DYC262150:DYC262153 EHY262150:EHY262153 ERU262150:ERU262153 FBQ262150:FBQ262153 FLM262150:FLM262153 FVI262150:FVI262153 GFE262150:GFE262153 GPA262150:GPA262153 GYW262150:GYW262153 HIS262150:HIS262153 HSO262150:HSO262153 ICK262150:ICK262153 IMG262150:IMG262153 IWC262150:IWC262153 JFY262150:JFY262153 JPU262150:JPU262153 JZQ262150:JZQ262153 KJM262150:KJM262153 KTI262150:KTI262153 LDE262150:LDE262153 LNA262150:LNA262153 LWW262150:LWW262153 MGS262150:MGS262153 MQO262150:MQO262153 NAK262150:NAK262153 NKG262150:NKG262153 NUC262150:NUC262153 ODY262150:ODY262153 ONU262150:ONU262153 OXQ262150:OXQ262153 PHM262150:PHM262153 PRI262150:PRI262153 QBE262150:QBE262153 QLA262150:QLA262153 QUW262150:QUW262153 RES262150:RES262153 ROO262150:ROO262153 RYK262150:RYK262153 SIG262150:SIG262153 SSC262150:SSC262153 TBY262150:TBY262153 TLU262150:TLU262153 TVQ262150:TVQ262153 UFM262150:UFM262153 UPI262150:UPI262153 UZE262150:UZE262153 VJA262150:VJA262153 VSW262150:VSW262153 WCS262150:WCS262153 WMO262150:WMO262153 WWK262150:WWK262153 AC327686:AC327689 JY327686:JY327689 TU327686:TU327689 ADQ327686:ADQ327689 ANM327686:ANM327689 AXI327686:AXI327689 BHE327686:BHE327689 BRA327686:BRA327689 CAW327686:CAW327689 CKS327686:CKS327689 CUO327686:CUO327689 DEK327686:DEK327689 DOG327686:DOG327689 DYC327686:DYC327689 EHY327686:EHY327689 ERU327686:ERU327689 FBQ327686:FBQ327689 FLM327686:FLM327689 FVI327686:FVI327689 GFE327686:GFE327689 GPA327686:GPA327689 GYW327686:GYW327689 HIS327686:HIS327689 HSO327686:HSO327689 ICK327686:ICK327689 IMG327686:IMG327689 IWC327686:IWC327689 JFY327686:JFY327689 JPU327686:JPU327689 JZQ327686:JZQ327689 KJM327686:KJM327689 KTI327686:KTI327689 LDE327686:LDE327689 LNA327686:LNA327689 LWW327686:LWW327689 MGS327686:MGS327689 MQO327686:MQO327689 NAK327686:NAK327689 NKG327686:NKG327689 NUC327686:NUC327689 ODY327686:ODY327689 ONU327686:ONU327689 OXQ327686:OXQ327689 PHM327686:PHM327689 PRI327686:PRI327689 QBE327686:QBE327689 QLA327686:QLA327689 QUW327686:QUW327689 RES327686:RES327689 ROO327686:ROO327689 RYK327686:RYK327689 SIG327686:SIG327689 SSC327686:SSC327689 TBY327686:TBY327689 TLU327686:TLU327689 TVQ327686:TVQ327689 UFM327686:UFM327689 UPI327686:UPI327689 UZE327686:UZE327689 VJA327686:VJA327689 VSW327686:VSW327689 WCS327686:WCS327689 WMO327686:WMO327689 WWK327686:WWK327689 AC393222:AC393225 JY393222:JY393225 TU393222:TU393225 ADQ393222:ADQ393225 ANM393222:ANM393225 AXI393222:AXI393225 BHE393222:BHE393225 BRA393222:BRA393225 CAW393222:CAW393225 CKS393222:CKS393225 CUO393222:CUO393225 DEK393222:DEK393225 DOG393222:DOG393225 DYC393222:DYC393225 EHY393222:EHY393225 ERU393222:ERU393225 FBQ393222:FBQ393225 FLM393222:FLM393225 FVI393222:FVI393225 GFE393222:GFE393225 GPA393222:GPA393225 GYW393222:GYW393225 HIS393222:HIS393225 HSO393222:HSO393225 ICK393222:ICK393225 IMG393222:IMG393225 IWC393222:IWC393225 JFY393222:JFY393225 JPU393222:JPU393225 JZQ393222:JZQ393225 KJM393222:KJM393225 KTI393222:KTI393225 LDE393222:LDE393225 LNA393222:LNA393225 LWW393222:LWW393225 MGS393222:MGS393225 MQO393222:MQO393225 NAK393222:NAK393225 NKG393222:NKG393225 NUC393222:NUC393225 ODY393222:ODY393225 ONU393222:ONU393225 OXQ393222:OXQ393225 PHM393222:PHM393225 PRI393222:PRI393225 QBE393222:QBE393225 QLA393222:QLA393225 QUW393222:QUW393225 RES393222:RES393225 ROO393222:ROO393225 RYK393222:RYK393225 SIG393222:SIG393225 SSC393222:SSC393225 TBY393222:TBY393225 TLU393222:TLU393225 TVQ393222:TVQ393225 UFM393222:UFM393225 UPI393222:UPI393225 UZE393222:UZE393225 VJA393222:VJA393225 VSW393222:VSW393225 WCS393222:WCS393225 WMO393222:WMO393225 WWK393222:WWK393225 AC458758:AC458761 JY458758:JY458761 TU458758:TU458761 ADQ458758:ADQ458761 ANM458758:ANM458761 AXI458758:AXI458761 BHE458758:BHE458761 BRA458758:BRA458761 CAW458758:CAW458761 CKS458758:CKS458761 CUO458758:CUO458761 DEK458758:DEK458761 DOG458758:DOG458761 DYC458758:DYC458761 EHY458758:EHY458761 ERU458758:ERU458761 FBQ458758:FBQ458761 FLM458758:FLM458761 FVI458758:FVI458761 GFE458758:GFE458761 GPA458758:GPA458761 GYW458758:GYW458761 HIS458758:HIS458761 HSO458758:HSO458761 ICK458758:ICK458761 IMG458758:IMG458761 IWC458758:IWC458761 JFY458758:JFY458761 JPU458758:JPU458761 JZQ458758:JZQ458761 KJM458758:KJM458761 KTI458758:KTI458761 LDE458758:LDE458761 LNA458758:LNA458761 LWW458758:LWW458761 MGS458758:MGS458761 MQO458758:MQO458761 NAK458758:NAK458761 NKG458758:NKG458761 NUC458758:NUC458761 ODY458758:ODY458761 ONU458758:ONU458761 OXQ458758:OXQ458761 PHM458758:PHM458761 PRI458758:PRI458761 QBE458758:QBE458761 QLA458758:QLA458761 QUW458758:QUW458761 RES458758:RES458761 ROO458758:ROO458761 RYK458758:RYK458761 SIG458758:SIG458761 SSC458758:SSC458761 TBY458758:TBY458761 TLU458758:TLU458761 TVQ458758:TVQ458761 UFM458758:UFM458761 UPI458758:UPI458761 UZE458758:UZE458761 VJA458758:VJA458761 VSW458758:VSW458761 WCS458758:WCS458761 WMO458758:WMO458761 WWK458758:WWK458761 AC524294:AC524297 JY524294:JY524297 TU524294:TU524297 ADQ524294:ADQ524297 ANM524294:ANM524297 AXI524294:AXI524297 BHE524294:BHE524297 BRA524294:BRA524297 CAW524294:CAW524297 CKS524294:CKS524297 CUO524294:CUO524297 DEK524294:DEK524297 DOG524294:DOG524297 DYC524294:DYC524297 EHY524294:EHY524297 ERU524294:ERU524297 FBQ524294:FBQ524297 FLM524294:FLM524297 FVI524294:FVI524297 GFE524294:GFE524297 GPA524294:GPA524297 GYW524294:GYW524297 HIS524294:HIS524297 HSO524294:HSO524297 ICK524294:ICK524297 IMG524294:IMG524297 IWC524294:IWC524297 JFY524294:JFY524297 JPU524294:JPU524297 JZQ524294:JZQ524297 KJM524294:KJM524297 KTI524294:KTI524297 LDE524294:LDE524297 LNA524294:LNA524297 LWW524294:LWW524297 MGS524294:MGS524297 MQO524294:MQO524297 NAK524294:NAK524297 NKG524294:NKG524297 NUC524294:NUC524297 ODY524294:ODY524297 ONU524294:ONU524297 OXQ524294:OXQ524297 PHM524294:PHM524297 PRI524294:PRI524297 QBE524294:QBE524297 QLA524294:QLA524297 QUW524294:QUW524297 RES524294:RES524297 ROO524294:ROO524297 RYK524294:RYK524297 SIG524294:SIG524297 SSC524294:SSC524297 TBY524294:TBY524297 TLU524294:TLU524297 TVQ524294:TVQ524297 UFM524294:UFM524297 UPI524294:UPI524297 UZE524294:UZE524297 VJA524294:VJA524297 VSW524294:VSW524297 WCS524294:WCS524297 WMO524294:WMO524297 WWK524294:WWK524297 AC589830:AC589833 JY589830:JY589833 TU589830:TU589833 ADQ589830:ADQ589833 ANM589830:ANM589833 AXI589830:AXI589833 BHE589830:BHE589833 BRA589830:BRA589833 CAW589830:CAW589833 CKS589830:CKS589833 CUO589830:CUO589833 DEK589830:DEK589833 DOG589830:DOG589833 DYC589830:DYC589833 EHY589830:EHY589833 ERU589830:ERU589833 FBQ589830:FBQ589833 FLM589830:FLM589833 FVI589830:FVI589833 GFE589830:GFE589833 GPA589830:GPA589833 GYW589830:GYW589833 HIS589830:HIS589833 HSO589830:HSO589833 ICK589830:ICK589833 IMG589830:IMG589833 IWC589830:IWC589833 JFY589830:JFY589833 JPU589830:JPU589833 JZQ589830:JZQ589833 KJM589830:KJM589833 KTI589830:KTI589833 LDE589830:LDE589833 LNA589830:LNA589833 LWW589830:LWW589833 MGS589830:MGS589833 MQO589830:MQO589833 NAK589830:NAK589833 NKG589830:NKG589833 NUC589830:NUC589833 ODY589830:ODY589833 ONU589830:ONU589833 OXQ589830:OXQ589833 PHM589830:PHM589833 PRI589830:PRI589833 QBE589830:QBE589833 QLA589830:QLA589833 QUW589830:QUW589833 RES589830:RES589833 ROO589830:ROO589833 RYK589830:RYK589833 SIG589830:SIG589833 SSC589830:SSC589833 TBY589830:TBY589833 TLU589830:TLU589833 TVQ589830:TVQ589833 UFM589830:UFM589833 UPI589830:UPI589833 UZE589830:UZE589833 VJA589830:VJA589833 VSW589830:VSW589833 WCS589830:WCS589833 WMO589830:WMO589833 WWK589830:WWK589833 AC655366:AC655369 JY655366:JY655369 TU655366:TU655369 ADQ655366:ADQ655369 ANM655366:ANM655369 AXI655366:AXI655369 BHE655366:BHE655369 BRA655366:BRA655369 CAW655366:CAW655369 CKS655366:CKS655369 CUO655366:CUO655369 DEK655366:DEK655369 DOG655366:DOG655369 DYC655366:DYC655369 EHY655366:EHY655369 ERU655366:ERU655369 FBQ655366:FBQ655369 FLM655366:FLM655369 FVI655366:FVI655369 GFE655366:GFE655369 GPA655366:GPA655369 GYW655366:GYW655369 HIS655366:HIS655369 HSO655366:HSO655369 ICK655366:ICK655369 IMG655366:IMG655369 IWC655366:IWC655369 JFY655366:JFY655369 JPU655366:JPU655369 JZQ655366:JZQ655369 KJM655366:KJM655369 KTI655366:KTI655369 LDE655366:LDE655369 LNA655366:LNA655369 LWW655366:LWW655369 MGS655366:MGS655369 MQO655366:MQO655369 NAK655366:NAK655369 NKG655366:NKG655369 NUC655366:NUC655369 ODY655366:ODY655369 ONU655366:ONU655369 OXQ655366:OXQ655369 PHM655366:PHM655369 PRI655366:PRI655369 QBE655366:QBE655369 QLA655366:QLA655369 QUW655366:QUW655369 RES655366:RES655369 ROO655366:ROO655369 RYK655366:RYK655369 SIG655366:SIG655369 SSC655366:SSC655369 TBY655366:TBY655369 TLU655366:TLU655369 TVQ655366:TVQ655369 UFM655366:UFM655369 UPI655366:UPI655369 UZE655366:UZE655369 VJA655366:VJA655369 VSW655366:VSW655369 WCS655366:WCS655369 WMO655366:WMO655369 WWK655366:WWK655369 AC720902:AC720905 JY720902:JY720905 TU720902:TU720905 ADQ720902:ADQ720905 ANM720902:ANM720905 AXI720902:AXI720905 BHE720902:BHE720905 BRA720902:BRA720905 CAW720902:CAW720905 CKS720902:CKS720905 CUO720902:CUO720905 DEK720902:DEK720905 DOG720902:DOG720905 DYC720902:DYC720905 EHY720902:EHY720905 ERU720902:ERU720905 FBQ720902:FBQ720905 FLM720902:FLM720905 FVI720902:FVI720905 GFE720902:GFE720905 GPA720902:GPA720905 GYW720902:GYW720905 HIS720902:HIS720905 HSO720902:HSO720905 ICK720902:ICK720905 IMG720902:IMG720905 IWC720902:IWC720905 JFY720902:JFY720905 JPU720902:JPU720905 JZQ720902:JZQ720905 KJM720902:KJM720905 KTI720902:KTI720905 LDE720902:LDE720905 LNA720902:LNA720905 LWW720902:LWW720905 MGS720902:MGS720905 MQO720902:MQO720905 NAK720902:NAK720905 NKG720902:NKG720905 NUC720902:NUC720905 ODY720902:ODY720905 ONU720902:ONU720905 OXQ720902:OXQ720905 PHM720902:PHM720905 PRI720902:PRI720905 QBE720902:QBE720905 QLA720902:QLA720905 QUW720902:QUW720905 RES720902:RES720905 ROO720902:ROO720905 RYK720902:RYK720905 SIG720902:SIG720905 SSC720902:SSC720905 TBY720902:TBY720905 TLU720902:TLU720905 TVQ720902:TVQ720905 UFM720902:UFM720905 UPI720902:UPI720905 UZE720902:UZE720905 VJA720902:VJA720905 VSW720902:VSW720905 WCS720902:WCS720905 WMO720902:WMO720905 WWK720902:WWK720905 AC786438:AC786441 JY786438:JY786441 TU786438:TU786441 ADQ786438:ADQ786441 ANM786438:ANM786441 AXI786438:AXI786441 BHE786438:BHE786441 BRA786438:BRA786441 CAW786438:CAW786441 CKS786438:CKS786441 CUO786438:CUO786441 DEK786438:DEK786441 DOG786438:DOG786441 DYC786438:DYC786441 EHY786438:EHY786441 ERU786438:ERU786441 FBQ786438:FBQ786441 FLM786438:FLM786441 FVI786438:FVI786441 GFE786438:GFE786441 GPA786438:GPA786441 GYW786438:GYW786441 HIS786438:HIS786441 HSO786438:HSO786441 ICK786438:ICK786441 IMG786438:IMG786441 IWC786438:IWC786441 JFY786438:JFY786441 JPU786438:JPU786441 JZQ786438:JZQ786441 KJM786438:KJM786441 KTI786438:KTI786441 LDE786438:LDE786441 LNA786438:LNA786441 LWW786438:LWW786441 MGS786438:MGS786441 MQO786438:MQO786441 NAK786438:NAK786441 NKG786438:NKG786441 NUC786438:NUC786441 ODY786438:ODY786441 ONU786438:ONU786441 OXQ786438:OXQ786441 PHM786438:PHM786441 PRI786438:PRI786441 QBE786438:QBE786441 QLA786438:QLA786441 QUW786438:QUW786441 RES786438:RES786441 ROO786438:ROO786441 RYK786438:RYK786441 SIG786438:SIG786441 SSC786438:SSC786441 TBY786438:TBY786441 TLU786438:TLU786441 TVQ786438:TVQ786441 UFM786438:UFM786441 UPI786438:UPI786441 UZE786438:UZE786441 VJA786438:VJA786441 VSW786438:VSW786441 WCS786438:WCS786441 WMO786438:WMO786441 WWK786438:WWK786441 AC851974:AC851977 JY851974:JY851977 TU851974:TU851977 ADQ851974:ADQ851977 ANM851974:ANM851977 AXI851974:AXI851977 BHE851974:BHE851977 BRA851974:BRA851977 CAW851974:CAW851977 CKS851974:CKS851977 CUO851974:CUO851977 DEK851974:DEK851977 DOG851974:DOG851977 DYC851974:DYC851977 EHY851974:EHY851977 ERU851974:ERU851977 FBQ851974:FBQ851977 FLM851974:FLM851977 FVI851974:FVI851977 GFE851974:GFE851977 GPA851974:GPA851977 GYW851974:GYW851977 HIS851974:HIS851977 HSO851974:HSO851977 ICK851974:ICK851977 IMG851974:IMG851977 IWC851974:IWC851977 JFY851974:JFY851977 JPU851974:JPU851977 JZQ851974:JZQ851977 KJM851974:KJM851977 KTI851974:KTI851977 LDE851974:LDE851977 LNA851974:LNA851977 LWW851974:LWW851977 MGS851974:MGS851977 MQO851974:MQO851977 NAK851974:NAK851977 NKG851974:NKG851977 NUC851974:NUC851977 ODY851974:ODY851977 ONU851974:ONU851977 OXQ851974:OXQ851977 PHM851974:PHM851977 PRI851974:PRI851977 QBE851974:QBE851977 QLA851974:QLA851977 QUW851974:QUW851977 RES851974:RES851977 ROO851974:ROO851977 RYK851974:RYK851977 SIG851974:SIG851977 SSC851974:SSC851977 TBY851974:TBY851977 TLU851974:TLU851977 TVQ851974:TVQ851977 UFM851974:UFM851977 UPI851974:UPI851977 UZE851974:UZE851977 VJA851974:VJA851977 VSW851974:VSW851977 WCS851974:WCS851977 WMO851974:WMO851977 WWK851974:WWK851977 AC917510:AC917513 JY917510:JY917513 TU917510:TU917513 ADQ917510:ADQ917513 ANM917510:ANM917513 AXI917510:AXI917513 BHE917510:BHE917513 BRA917510:BRA917513 CAW917510:CAW917513 CKS917510:CKS917513 CUO917510:CUO917513 DEK917510:DEK917513 DOG917510:DOG917513 DYC917510:DYC917513 EHY917510:EHY917513 ERU917510:ERU917513 FBQ917510:FBQ917513 FLM917510:FLM917513 FVI917510:FVI917513 GFE917510:GFE917513 GPA917510:GPA917513 GYW917510:GYW917513 HIS917510:HIS917513 HSO917510:HSO917513 ICK917510:ICK917513 IMG917510:IMG917513 IWC917510:IWC917513 JFY917510:JFY917513 JPU917510:JPU917513 JZQ917510:JZQ917513 KJM917510:KJM917513 KTI917510:KTI917513 LDE917510:LDE917513 LNA917510:LNA917513 LWW917510:LWW917513 MGS917510:MGS917513 MQO917510:MQO917513 NAK917510:NAK917513 NKG917510:NKG917513 NUC917510:NUC917513 ODY917510:ODY917513 ONU917510:ONU917513 OXQ917510:OXQ917513 PHM917510:PHM917513 PRI917510:PRI917513 QBE917510:QBE917513 QLA917510:QLA917513 QUW917510:QUW917513 RES917510:RES917513 ROO917510:ROO917513 RYK917510:RYK917513 SIG917510:SIG917513 SSC917510:SSC917513 TBY917510:TBY917513 TLU917510:TLU917513 TVQ917510:TVQ917513 UFM917510:UFM917513 UPI917510:UPI917513 UZE917510:UZE917513 VJA917510:VJA917513 VSW917510:VSW917513 WCS917510:WCS917513 WMO917510:WMO917513 WWK917510:WWK917513 AC983046:AC983049 JY983046:JY983049 TU983046:TU983049 ADQ983046:ADQ983049 ANM983046:ANM983049 AXI983046:AXI983049 BHE983046:BHE983049 BRA983046:BRA983049 CAW983046:CAW983049 CKS983046:CKS983049 CUO983046:CUO983049 DEK983046:DEK983049 DOG983046:DOG983049 DYC983046:DYC983049 EHY983046:EHY983049 ERU983046:ERU983049 FBQ983046:FBQ983049 FLM983046:FLM983049 FVI983046:FVI983049 GFE983046:GFE983049 GPA983046:GPA983049 GYW983046:GYW983049 HIS983046:HIS983049 HSO983046:HSO983049 ICK983046:ICK983049 IMG983046:IMG983049 IWC983046:IWC983049 JFY983046:JFY983049 JPU983046:JPU983049 JZQ983046:JZQ983049 KJM983046:KJM983049 KTI983046:KTI983049 LDE983046:LDE983049 LNA983046:LNA983049 LWW983046:LWW983049 MGS983046:MGS983049 MQO983046:MQO983049 NAK983046:NAK983049 NKG983046:NKG983049 NUC983046:NUC983049 ODY983046:ODY983049 ONU983046:ONU983049 OXQ983046:OXQ983049 PHM983046:PHM983049 PRI983046:PRI983049 QBE983046:QBE983049 QLA983046:QLA983049 QUW983046:QUW983049 RES983046:RES983049 ROO983046:ROO983049 RYK983046:RYK983049 SIG983046:SIG983049 SSC983046:SSC983049 TBY983046:TBY983049 TLU983046:TLU983049 TVQ983046:TVQ983049 UFM983046:UFM983049 UPI983046:UPI983049 UZE983046:UZE983049 VJA983046:VJA983049 VSW983046:VSW983049 WCS983046:WCS983049 WMO983046:WMO983049 WWK983046:WWK983049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C29:AC93 JY29:JY93 TU29:TU93 ADQ29:ADQ93 ANM29:ANM93 AXI29:AXI93 BHE29:BHE93 BRA29:BRA93 CAW29:CAW93 CKS29:CKS93 CUO29:CUO93 DEK29:DEK93 DOG29:DOG93 DYC29:DYC93 EHY29:EHY93 ERU29:ERU93 FBQ29:FBQ93 FLM29:FLM93 FVI29:FVI93 GFE29:GFE93 GPA29:GPA93 GYW29:GYW93 HIS29:HIS93 HSO29:HSO93 ICK29:ICK93 IMG29:IMG93 IWC29:IWC93 JFY29:JFY93 JPU29:JPU93 JZQ29:JZQ93 KJM29:KJM93 KTI29:KTI93 LDE29:LDE93 LNA29:LNA93 LWW29:LWW93 MGS29:MGS93 MQO29:MQO93 NAK29:NAK93 NKG29:NKG93 NUC29:NUC93 ODY29:ODY93 ONU29:ONU93 OXQ29:OXQ93 PHM29:PHM93 PRI29:PRI93 QBE29:QBE93 QLA29:QLA93 QUW29:QUW93 RES29:RES93 ROO29:ROO93 RYK29:RYK93 SIG29:SIG93 SSC29:SSC93 TBY29:TBY93 TLU29:TLU93 TVQ29:TVQ93 UFM29:UFM93 UPI29:UPI93 UZE29:UZE93 VJA29:VJA93 VSW29:VSW93 WCS29:WCS93 WMO29:WMO93 WWK29:WWK93 AC65565:AC65629 JY65565:JY65629 TU65565:TU65629 ADQ65565:ADQ65629 ANM65565:ANM65629 AXI65565:AXI65629 BHE65565:BHE65629 BRA65565:BRA65629 CAW65565:CAW65629 CKS65565:CKS65629 CUO65565:CUO65629 DEK65565:DEK65629 DOG65565:DOG65629 DYC65565:DYC65629 EHY65565:EHY65629 ERU65565:ERU65629 FBQ65565:FBQ65629 FLM65565:FLM65629 FVI65565:FVI65629 GFE65565:GFE65629 GPA65565:GPA65629 GYW65565:GYW65629 HIS65565:HIS65629 HSO65565:HSO65629 ICK65565:ICK65629 IMG65565:IMG65629 IWC65565:IWC65629 JFY65565:JFY65629 JPU65565:JPU65629 JZQ65565:JZQ65629 KJM65565:KJM65629 KTI65565:KTI65629 LDE65565:LDE65629 LNA65565:LNA65629 LWW65565:LWW65629 MGS65565:MGS65629 MQO65565:MQO65629 NAK65565:NAK65629 NKG65565:NKG65629 NUC65565:NUC65629 ODY65565:ODY65629 ONU65565:ONU65629 OXQ65565:OXQ65629 PHM65565:PHM65629 PRI65565:PRI65629 QBE65565:QBE65629 QLA65565:QLA65629 QUW65565:QUW65629 RES65565:RES65629 ROO65565:ROO65629 RYK65565:RYK65629 SIG65565:SIG65629 SSC65565:SSC65629 TBY65565:TBY65629 TLU65565:TLU65629 TVQ65565:TVQ65629 UFM65565:UFM65629 UPI65565:UPI65629 UZE65565:UZE65629 VJA65565:VJA65629 VSW65565:VSW65629 WCS65565:WCS65629 WMO65565:WMO65629 WWK65565:WWK65629 AC131101:AC131165 JY131101:JY131165 TU131101:TU131165 ADQ131101:ADQ131165 ANM131101:ANM131165 AXI131101:AXI131165 BHE131101:BHE131165 BRA131101:BRA131165 CAW131101:CAW131165 CKS131101:CKS131165 CUO131101:CUO131165 DEK131101:DEK131165 DOG131101:DOG131165 DYC131101:DYC131165 EHY131101:EHY131165 ERU131101:ERU131165 FBQ131101:FBQ131165 FLM131101:FLM131165 FVI131101:FVI131165 GFE131101:GFE131165 GPA131101:GPA131165 GYW131101:GYW131165 HIS131101:HIS131165 HSO131101:HSO131165 ICK131101:ICK131165 IMG131101:IMG131165 IWC131101:IWC131165 JFY131101:JFY131165 JPU131101:JPU131165 JZQ131101:JZQ131165 KJM131101:KJM131165 KTI131101:KTI131165 LDE131101:LDE131165 LNA131101:LNA131165 LWW131101:LWW131165 MGS131101:MGS131165 MQO131101:MQO131165 NAK131101:NAK131165 NKG131101:NKG131165 NUC131101:NUC131165 ODY131101:ODY131165 ONU131101:ONU131165 OXQ131101:OXQ131165 PHM131101:PHM131165 PRI131101:PRI131165 QBE131101:QBE131165 QLA131101:QLA131165 QUW131101:QUW131165 RES131101:RES131165 ROO131101:ROO131165 RYK131101:RYK131165 SIG131101:SIG131165 SSC131101:SSC131165 TBY131101:TBY131165 TLU131101:TLU131165 TVQ131101:TVQ131165 UFM131101:UFM131165 UPI131101:UPI131165 UZE131101:UZE131165 VJA131101:VJA131165 VSW131101:VSW131165 WCS131101:WCS131165 WMO131101:WMO131165 WWK131101:WWK131165 AC196637:AC196701 JY196637:JY196701 TU196637:TU196701 ADQ196637:ADQ196701 ANM196637:ANM196701 AXI196637:AXI196701 BHE196637:BHE196701 BRA196637:BRA196701 CAW196637:CAW196701 CKS196637:CKS196701 CUO196637:CUO196701 DEK196637:DEK196701 DOG196637:DOG196701 DYC196637:DYC196701 EHY196637:EHY196701 ERU196637:ERU196701 FBQ196637:FBQ196701 FLM196637:FLM196701 FVI196637:FVI196701 GFE196637:GFE196701 GPA196637:GPA196701 GYW196637:GYW196701 HIS196637:HIS196701 HSO196637:HSO196701 ICK196637:ICK196701 IMG196637:IMG196701 IWC196637:IWC196701 JFY196637:JFY196701 JPU196637:JPU196701 JZQ196637:JZQ196701 KJM196637:KJM196701 KTI196637:KTI196701 LDE196637:LDE196701 LNA196637:LNA196701 LWW196637:LWW196701 MGS196637:MGS196701 MQO196637:MQO196701 NAK196637:NAK196701 NKG196637:NKG196701 NUC196637:NUC196701 ODY196637:ODY196701 ONU196637:ONU196701 OXQ196637:OXQ196701 PHM196637:PHM196701 PRI196637:PRI196701 QBE196637:QBE196701 QLA196637:QLA196701 QUW196637:QUW196701 RES196637:RES196701 ROO196637:ROO196701 RYK196637:RYK196701 SIG196637:SIG196701 SSC196637:SSC196701 TBY196637:TBY196701 TLU196637:TLU196701 TVQ196637:TVQ196701 UFM196637:UFM196701 UPI196637:UPI196701 UZE196637:UZE196701 VJA196637:VJA196701 VSW196637:VSW196701 WCS196637:WCS196701 WMO196637:WMO196701 WWK196637:WWK196701 AC262173:AC262237 JY262173:JY262237 TU262173:TU262237 ADQ262173:ADQ262237 ANM262173:ANM262237 AXI262173:AXI262237 BHE262173:BHE262237 BRA262173:BRA262237 CAW262173:CAW262237 CKS262173:CKS262237 CUO262173:CUO262237 DEK262173:DEK262237 DOG262173:DOG262237 DYC262173:DYC262237 EHY262173:EHY262237 ERU262173:ERU262237 FBQ262173:FBQ262237 FLM262173:FLM262237 FVI262173:FVI262237 GFE262173:GFE262237 GPA262173:GPA262237 GYW262173:GYW262237 HIS262173:HIS262237 HSO262173:HSO262237 ICK262173:ICK262237 IMG262173:IMG262237 IWC262173:IWC262237 JFY262173:JFY262237 JPU262173:JPU262237 JZQ262173:JZQ262237 KJM262173:KJM262237 KTI262173:KTI262237 LDE262173:LDE262237 LNA262173:LNA262237 LWW262173:LWW262237 MGS262173:MGS262237 MQO262173:MQO262237 NAK262173:NAK262237 NKG262173:NKG262237 NUC262173:NUC262237 ODY262173:ODY262237 ONU262173:ONU262237 OXQ262173:OXQ262237 PHM262173:PHM262237 PRI262173:PRI262237 QBE262173:QBE262237 QLA262173:QLA262237 QUW262173:QUW262237 RES262173:RES262237 ROO262173:ROO262237 RYK262173:RYK262237 SIG262173:SIG262237 SSC262173:SSC262237 TBY262173:TBY262237 TLU262173:TLU262237 TVQ262173:TVQ262237 UFM262173:UFM262237 UPI262173:UPI262237 UZE262173:UZE262237 VJA262173:VJA262237 VSW262173:VSW262237 WCS262173:WCS262237 WMO262173:WMO262237 WWK262173:WWK262237 AC327709:AC327773 JY327709:JY327773 TU327709:TU327773 ADQ327709:ADQ327773 ANM327709:ANM327773 AXI327709:AXI327773 BHE327709:BHE327773 BRA327709:BRA327773 CAW327709:CAW327773 CKS327709:CKS327773 CUO327709:CUO327773 DEK327709:DEK327773 DOG327709:DOG327773 DYC327709:DYC327773 EHY327709:EHY327773 ERU327709:ERU327773 FBQ327709:FBQ327773 FLM327709:FLM327773 FVI327709:FVI327773 GFE327709:GFE327773 GPA327709:GPA327773 GYW327709:GYW327773 HIS327709:HIS327773 HSO327709:HSO327773 ICK327709:ICK327773 IMG327709:IMG327773 IWC327709:IWC327773 JFY327709:JFY327773 JPU327709:JPU327773 JZQ327709:JZQ327773 KJM327709:KJM327773 KTI327709:KTI327773 LDE327709:LDE327773 LNA327709:LNA327773 LWW327709:LWW327773 MGS327709:MGS327773 MQO327709:MQO327773 NAK327709:NAK327773 NKG327709:NKG327773 NUC327709:NUC327773 ODY327709:ODY327773 ONU327709:ONU327773 OXQ327709:OXQ327773 PHM327709:PHM327773 PRI327709:PRI327773 QBE327709:QBE327773 QLA327709:QLA327773 QUW327709:QUW327773 RES327709:RES327773 ROO327709:ROO327773 RYK327709:RYK327773 SIG327709:SIG327773 SSC327709:SSC327773 TBY327709:TBY327773 TLU327709:TLU327773 TVQ327709:TVQ327773 UFM327709:UFM327773 UPI327709:UPI327773 UZE327709:UZE327773 VJA327709:VJA327773 VSW327709:VSW327773 WCS327709:WCS327773 WMO327709:WMO327773 WWK327709:WWK327773 AC393245:AC393309 JY393245:JY393309 TU393245:TU393309 ADQ393245:ADQ393309 ANM393245:ANM393309 AXI393245:AXI393309 BHE393245:BHE393309 BRA393245:BRA393309 CAW393245:CAW393309 CKS393245:CKS393309 CUO393245:CUO393309 DEK393245:DEK393309 DOG393245:DOG393309 DYC393245:DYC393309 EHY393245:EHY393309 ERU393245:ERU393309 FBQ393245:FBQ393309 FLM393245:FLM393309 FVI393245:FVI393309 GFE393245:GFE393309 GPA393245:GPA393309 GYW393245:GYW393309 HIS393245:HIS393309 HSO393245:HSO393309 ICK393245:ICK393309 IMG393245:IMG393309 IWC393245:IWC393309 JFY393245:JFY393309 JPU393245:JPU393309 JZQ393245:JZQ393309 KJM393245:KJM393309 KTI393245:KTI393309 LDE393245:LDE393309 LNA393245:LNA393309 LWW393245:LWW393309 MGS393245:MGS393309 MQO393245:MQO393309 NAK393245:NAK393309 NKG393245:NKG393309 NUC393245:NUC393309 ODY393245:ODY393309 ONU393245:ONU393309 OXQ393245:OXQ393309 PHM393245:PHM393309 PRI393245:PRI393309 QBE393245:QBE393309 QLA393245:QLA393309 QUW393245:QUW393309 RES393245:RES393309 ROO393245:ROO393309 RYK393245:RYK393309 SIG393245:SIG393309 SSC393245:SSC393309 TBY393245:TBY393309 TLU393245:TLU393309 TVQ393245:TVQ393309 UFM393245:UFM393309 UPI393245:UPI393309 UZE393245:UZE393309 VJA393245:VJA393309 VSW393245:VSW393309 WCS393245:WCS393309 WMO393245:WMO393309 WWK393245:WWK393309 AC458781:AC458845 JY458781:JY458845 TU458781:TU458845 ADQ458781:ADQ458845 ANM458781:ANM458845 AXI458781:AXI458845 BHE458781:BHE458845 BRA458781:BRA458845 CAW458781:CAW458845 CKS458781:CKS458845 CUO458781:CUO458845 DEK458781:DEK458845 DOG458781:DOG458845 DYC458781:DYC458845 EHY458781:EHY458845 ERU458781:ERU458845 FBQ458781:FBQ458845 FLM458781:FLM458845 FVI458781:FVI458845 GFE458781:GFE458845 GPA458781:GPA458845 GYW458781:GYW458845 HIS458781:HIS458845 HSO458781:HSO458845 ICK458781:ICK458845 IMG458781:IMG458845 IWC458781:IWC458845 JFY458781:JFY458845 JPU458781:JPU458845 JZQ458781:JZQ458845 KJM458781:KJM458845 KTI458781:KTI458845 LDE458781:LDE458845 LNA458781:LNA458845 LWW458781:LWW458845 MGS458781:MGS458845 MQO458781:MQO458845 NAK458781:NAK458845 NKG458781:NKG458845 NUC458781:NUC458845 ODY458781:ODY458845 ONU458781:ONU458845 OXQ458781:OXQ458845 PHM458781:PHM458845 PRI458781:PRI458845 QBE458781:QBE458845 QLA458781:QLA458845 QUW458781:QUW458845 RES458781:RES458845 ROO458781:ROO458845 RYK458781:RYK458845 SIG458781:SIG458845 SSC458781:SSC458845 TBY458781:TBY458845 TLU458781:TLU458845 TVQ458781:TVQ458845 UFM458781:UFM458845 UPI458781:UPI458845 UZE458781:UZE458845 VJA458781:VJA458845 VSW458781:VSW458845 WCS458781:WCS458845 WMO458781:WMO458845 WWK458781:WWK458845 AC524317:AC524381 JY524317:JY524381 TU524317:TU524381 ADQ524317:ADQ524381 ANM524317:ANM524381 AXI524317:AXI524381 BHE524317:BHE524381 BRA524317:BRA524381 CAW524317:CAW524381 CKS524317:CKS524381 CUO524317:CUO524381 DEK524317:DEK524381 DOG524317:DOG524381 DYC524317:DYC524381 EHY524317:EHY524381 ERU524317:ERU524381 FBQ524317:FBQ524381 FLM524317:FLM524381 FVI524317:FVI524381 GFE524317:GFE524381 GPA524317:GPA524381 GYW524317:GYW524381 HIS524317:HIS524381 HSO524317:HSO524381 ICK524317:ICK524381 IMG524317:IMG524381 IWC524317:IWC524381 JFY524317:JFY524381 JPU524317:JPU524381 JZQ524317:JZQ524381 KJM524317:KJM524381 KTI524317:KTI524381 LDE524317:LDE524381 LNA524317:LNA524381 LWW524317:LWW524381 MGS524317:MGS524381 MQO524317:MQO524381 NAK524317:NAK524381 NKG524317:NKG524381 NUC524317:NUC524381 ODY524317:ODY524381 ONU524317:ONU524381 OXQ524317:OXQ524381 PHM524317:PHM524381 PRI524317:PRI524381 QBE524317:QBE524381 QLA524317:QLA524381 QUW524317:QUW524381 RES524317:RES524381 ROO524317:ROO524381 RYK524317:RYK524381 SIG524317:SIG524381 SSC524317:SSC524381 TBY524317:TBY524381 TLU524317:TLU524381 TVQ524317:TVQ524381 UFM524317:UFM524381 UPI524317:UPI524381 UZE524317:UZE524381 VJA524317:VJA524381 VSW524317:VSW524381 WCS524317:WCS524381 WMO524317:WMO524381 WWK524317:WWK524381 AC589853:AC589917 JY589853:JY589917 TU589853:TU589917 ADQ589853:ADQ589917 ANM589853:ANM589917 AXI589853:AXI589917 BHE589853:BHE589917 BRA589853:BRA589917 CAW589853:CAW589917 CKS589853:CKS589917 CUO589853:CUO589917 DEK589853:DEK589917 DOG589853:DOG589917 DYC589853:DYC589917 EHY589853:EHY589917 ERU589853:ERU589917 FBQ589853:FBQ589917 FLM589853:FLM589917 FVI589853:FVI589917 GFE589853:GFE589917 GPA589853:GPA589917 GYW589853:GYW589917 HIS589853:HIS589917 HSO589853:HSO589917 ICK589853:ICK589917 IMG589853:IMG589917 IWC589853:IWC589917 JFY589853:JFY589917 JPU589853:JPU589917 JZQ589853:JZQ589917 KJM589853:KJM589917 KTI589853:KTI589917 LDE589853:LDE589917 LNA589853:LNA589917 LWW589853:LWW589917 MGS589853:MGS589917 MQO589853:MQO589917 NAK589853:NAK589917 NKG589853:NKG589917 NUC589853:NUC589917 ODY589853:ODY589917 ONU589853:ONU589917 OXQ589853:OXQ589917 PHM589853:PHM589917 PRI589853:PRI589917 QBE589853:QBE589917 QLA589853:QLA589917 QUW589853:QUW589917 RES589853:RES589917 ROO589853:ROO589917 RYK589853:RYK589917 SIG589853:SIG589917 SSC589853:SSC589917 TBY589853:TBY589917 TLU589853:TLU589917 TVQ589853:TVQ589917 UFM589853:UFM589917 UPI589853:UPI589917 UZE589853:UZE589917 VJA589853:VJA589917 VSW589853:VSW589917 WCS589853:WCS589917 WMO589853:WMO589917 WWK589853:WWK589917 AC655389:AC655453 JY655389:JY655453 TU655389:TU655453 ADQ655389:ADQ655453 ANM655389:ANM655453 AXI655389:AXI655453 BHE655389:BHE655453 BRA655389:BRA655453 CAW655389:CAW655453 CKS655389:CKS655453 CUO655389:CUO655453 DEK655389:DEK655453 DOG655389:DOG655453 DYC655389:DYC655453 EHY655389:EHY655453 ERU655389:ERU655453 FBQ655389:FBQ655453 FLM655389:FLM655453 FVI655389:FVI655453 GFE655389:GFE655453 GPA655389:GPA655453 GYW655389:GYW655453 HIS655389:HIS655453 HSO655389:HSO655453 ICK655389:ICK655453 IMG655389:IMG655453 IWC655389:IWC655453 JFY655389:JFY655453 JPU655389:JPU655453 JZQ655389:JZQ655453 KJM655389:KJM655453 KTI655389:KTI655453 LDE655389:LDE655453 LNA655389:LNA655453 LWW655389:LWW655453 MGS655389:MGS655453 MQO655389:MQO655453 NAK655389:NAK655453 NKG655389:NKG655453 NUC655389:NUC655453 ODY655389:ODY655453 ONU655389:ONU655453 OXQ655389:OXQ655453 PHM655389:PHM655453 PRI655389:PRI655453 QBE655389:QBE655453 QLA655389:QLA655453 QUW655389:QUW655453 RES655389:RES655453 ROO655389:ROO655453 RYK655389:RYK655453 SIG655389:SIG655453 SSC655389:SSC655453 TBY655389:TBY655453 TLU655389:TLU655453 TVQ655389:TVQ655453 UFM655389:UFM655453 UPI655389:UPI655453 UZE655389:UZE655453 VJA655389:VJA655453 VSW655389:VSW655453 WCS655389:WCS655453 WMO655389:WMO655453 WWK655389:WWK655453 AC720925:AC720989 JY720925:JY720989 TU720925:TU720989 ADQ720925:ADQ720989 ANM720925:ANM720989 AXI720925:AXI720989 BHE720925:BHE720989 BRA720925:BRA720989 CAW720925:CAW720989 CKS720925:CKS720989 CUO720925:CUO720989 DEK720925:DEK720989 DOG720925:DOG720989 DYC720925:DYC720989 EHY720925:EHY720989 ERU720925:ERU720989 FBQ720925:FBQ720989 FLM720925:FLM720989 FVI720925:FVI720989 GFE720925:GFE720989 GPA720925:GPA720989 GYW720925:GYW720989 HIS720925:HIS720989 HSO720925:HSO720989 ICK720925:ICK720989 IMG720925:IMG720989 IWC720925:IWC720989 JFY720925:JFY720989 JPU720925:JPU720989 JZQ720925:JZQ720989 KJM720925:KJM720989 KTI720925:KTI720989 LDE720925:LDE720989 LNA720925:LNA720989 LWW720925:LWW720989 MGS720925:MGS720989 MQO720925:MQO720989 NAK720925:NAK720989 NKG720925:NKG720989 NUC720925:NUC720989 ODY720925:ODY720989 ONU720925:ONU720989 OXQ720925:OXQ720989 PHM720925:PHM720989 PRI720925:PRI720989 QBE720925:QBE720989 QLA720925:QLA720989 QUW720925:QUW720989 RES720925:RES720989 ROO720925:ROO720989 RYK720925:RYK720989 SIG720925:SIG720989 SSC720925:SSC720989 TBY720925:TBY720989 TLU720925:TLU720989 TVQ720925:TVQ720989 UFM720925:UFM720989 UPI720925:UPI720989 UZE720925:UZE720989 VJA720925:VJA720989 VSW720925:VSW720989 WCS720925:WCS720989 WMO720925:WMO720989 WWK720925:WWK720989 AC786461:AC786525 JY786461:JY786525 TU786461:TU786525 ADQ786461:ADQ786525 ANM786461:ANM786525 AXI786461:AXI786525 BHE786461:BHE786525 BRA786461:BRA786525 CAW786461:CAW786525 CKS786461:CKS786525 CUO786461:CUO786525 DEK786461:DEK786525 DOG786461:DOG786525 DYC786461:DYC786525 EHY786461:EHY786525 ERU786461:ERU786525 FBQ786461:FBQ786525 FLM786461:FLM786525 FVI786461:FVI786525 GFE786461:GFE786525 GPA786461:GPA786525 GYW786461:GYW786525 HIS786461:HIS786525 HSO786461:HSO786525 ICK786461:ICK786525 IMG786461:IMG786525 IWC786461:IWC786525 JFY786461:JFY786525 JPU786461:JPU786525 JZQ786461:JZQ786525 KJM786461:KJM786525 KTI786461:KTI786525 LDE786461:LDE786525 LNA786461:LNA786525 LWW786461:LWW786525 MGS786461:MGS786525 MQO786461:MQO786525 NAK786461:NAK786525 NKG786461:NKG786525 NUC786461:NUC786525 ODY786461:ODY786525 ONU786461:ONU786525 OXQ786461:OXQ786525 PHM786461:PHM786525 PRI786461:PRI786525 QBE786461:QBE786525 QLA786461:QLA786525 QUW786461:QUW786525 RES786461:RES786525 ROO786461:ROO786525 RYK786461:RYK786525 SIG786461:SIG786525 SSC786461:SSC786525 TBY786461:TBY786525 TLU786461:TLU786525 TVQ786461:TVQ786525 UFM786461:UFM786525 UPI786461:UPI786525 UZE786461:UZE786525 VJA786461:VJA786525 VSW786461:VSW786525 WCS786461:WCS786525 WMO786461:WMO786525 WWK786461:WWK786525 AC851997:AC852061 JY851997:JY852061 TU851997:TU852061 ADQ851997:ADQ852061 ANM851997:ANM852061 AXI851997:AXI852061 BHE851997:BHE852061 BRA851997:BRA852061 CAW851997:CAW852061 CKS851997:CKS852061 CUO851997:CUO852061 DEK851997:DEK852061 DOG851997:DOG852061 DYC851997:DYC852061 EHY851997:EHY852061 ERU851997:ERU852061 FBQ851997:FBQ852061 FLM851997:FLM852061 FVI851997:FVI852061 GFE851997:GFE852061 GPA851997:GPA852061 GYW851997:GYW852061 HIS851997:HIS852061 HSO851997:HSO852061 ICK851997:ICK852061 IMG851997:IMG852061 IWC851997:IWC852061 JFY851997:JFY852061 JPU851997:JPU852061 JZQ851997:JZQ852061 KJM851997:KJM852061 KTI851997:KTI852061 LDE851997:LDE852061 LNA851997:LNA852061 LWW851997:LWW852061 MGS851997:MGS852061 MQO851997:MQO852061 NAK851997:NAK852061 NKG851997:NKG852061 NUC851997:NUC852061 ODY851997:ODY852061 ONU851997:ONU852061 OXQ851997:OXQ852061 PHM851997:PHM852061 PRI851997:PRI852061 QBE851997:QBE852061 QLA851997:QLA852061 QUW851997:QUW852061 RES851997:RES852061 ROO851997:ROO852061 RYK851997:RYK852061 SIG851997:SIG852061 SSC851997:SSC852061 TBY851997:TBY852061 TLU851997:TLU852061 TVQ851997:TVQ852061 UFM851997:UFM852061 UPI851997:UPI852061 UZE851997:UZE852061 VJA851997:VJA852061 VSW851997:VSW852061 WCS851997:WCS852061 WMO851997:WMO852061 WWK851997:WWK852061 AC917533:AC917597 JY917533:JY917597 TU917533:TU917597 ADQ917533:ADQ917597 ANM917533:ANM917597 AXI917533:AXI917597 BHE917533:BHE917597 BRA917533:BRA917597 CAW917533:CAW917597 CKS917533:CKS917597 CUO917533:CUO917597 DEK917533:DEK917597 DOG917533:DOG917597 DYC917533:DYC917597 EHY917533:EHY917597 ERU917533:ERU917597 FBQ917533:FBQ917597 FLM917533:FLM917597 FVI917533:FVI917597 GFE917533:GFE917597 GPA917533:GPA917597 GYW917533:GYW917597 HIS917533:HIS917597 HSO917533:HSO917597 ICK917533:ICK917597 IMG917533:IMG917597 IWC917533:IWC917597 JFY917533:JFY917597 JPU917533:JPU917597 JZQ917533:JZQ917597 KJM917533:KJM917597 KTI917533:KTI917597 LDE917533:LDE917597 LNA917533:LNA917597 LWW917533:LWW917597 MGS917533:MGS917597 MQO917533:MQO917597 NAK917533:NAK917597 NKG917533:NKG917597 NUC917533:NUC917597 ODY917533:ODY917597 ONU917533:ONU917597 OXQ917533:OXQ917597 PHM917533:PHM917597 PRI917533:PRI917597 QBE917533:QBE917597 QLA917533:QLA917597 QUW917533:QUW917597 RES917533:RES917597 ROO917533:ROO917597 RYK917533:RYK917597 SIG917533:SIG917597 SSC917533:SSC917597 TBY917533:TBY917597 TLU917533:TLU917597 TVQ917533:TVQ917597 UFM917533:UFM917597 UPI917533:UPI917597 UZE917533:UZE917597 VJA917533:VJA917597 VSW917533:VSW917597 WCS917533:WCS917597 WMO917533:WMO917597 WWK917533:WWK917597 AC983069:AC983133 JY983069:JY983133 TU983069:TU983133 ADQ983069:ADQ983133 ANM983069:ANM983133 AXI983069:AXI983133 BHE983069:BHE983133 BRA983069:BRA983133 CAW983069:CAW983133 CKS983069:CKS983133 CUO983069:CUO983133 DEK983069:DEK983133 DOG983069:DOG983133 DYC983069:DYC983133 EHY983069:EHY983133 ERU983069:ERU983133 FBQ983069:FBQ983133 FLM983069:FLM983133 FVI983069:FVI983133 GFE983069:GFE983133 GPA983069:GPA983133 GYW983069:GYW983133 HIS983069:HIS983133 HSO983069:HSO983133 ICK983069:ICK983133 IMG983069:IMG983133 IWC983069:IWC983133 JFY983069:JFY983133 JPU983069:JPU983133 JZQ983069:JZQ983133 KJM983069:KJM983133 KTI983069:KTI983133 LDE983069:LDE983133 LNA983069:LNA983133 LWW983069:LWW983133 MGS983069:MGS983133 MQO983069:MQO983133 NAK983069:NAK983133 NKG983069:NKG983133 NUC983069:NUC983133 ODY983069:ODY983133 ONU983069:ONU983133 OXQ983069:OXQ983133 PHM983069:PHM983133 PRI983069:PRI983133 QBE983069:QBE983133 QLA983069:QLA983133 QUW983069:QUW983133 RES983069:RES983133 ROO983069:ROO983133 RYK983069:RYK983133 SIG983069:SIG983133 SSC983069:SSC983133 TBY983069:TBY983133 TLU983069:TLU983133 TVQ983069:TVQ983133 UFM983069:UFM983133 UPI983069:UPI983133 UZE983069:UZE983133 VJA983069:VJA983133 VSW983069:VSW983133 WCS983069:WCS983133 WMO983069:WMO983133 WWK983069:WWK983133 WWK9 WMO9 WCS9 VSW9 VJA9 UZE9 UPI9 UFM9 TVQ9 TLU9 TBY9 SSC9 SIG9 RYK9 ROO9 RES9 QUW9 QLA9 QBE9 PRI9 PHM9 OXQ9 ONU9 ODY9 NUC9 NKG9 NAK9 MQO9 MGS9 LWW9 LNA9 LDE9 KTI9 KJM9 JZQ9 JPU9 JFY9 IWC9 IMG9 ICK9 HSO9 HIS9 GYW9 GPA9 GFE9 FVI9 FLM9 FBQ9 ERU9 EHY9 DYC9 DOG9 DEK9 CUO9 CKS9 CAW9 BRA9 BHE9 AXI9 ANM9 ADQ9 TU9 JY9 AC9">
      <formula1>0</formula1>
      <formula2>100</formula2>
    </dataValidation>
    <dataValidation type="list" showInputMessage="1" showErrorMessage="1" errorTitle="Rechazado" error="Solo son validadas las opciones de la lista" sqref="AD65542:AD65545 JZ65542:JZ65545 TV65542:TV65545 ADR65542:ADR65545 ANN65542:ANN65545 AXJ65542:AXJ65545 BHF65542:BHF65545 BRB65542:BRB65545 CAX65542:CAX65545 CKT65542:CKT65545 CUP65542:CUP65545 DEL65542:DEL65545 DOH65542:DOH65545 DYD65542:DYD65545 EHZ65542:EHZ65545 ERV65542:ERV65545 FBR65542:FBR65545 FLN65542:FLN65545 FVJ65542:FVJ65545 GFF65542:GFF65545 GPB65542:GPB65545 GYX65542:GYX65545 HIT65542:HIT65545 HSP65542:HSP65545 ICL65542:ICL65545 IMH65542:IMH65545 IWD65542:IWD65545 JFZ65542:JFZ65545 JPV65542:JPV65545 JZR65542:JZR65545 KJN65542:KJN65545 KTJ65542:KTJ65545 LDF65542:LDF65545 LNB65542:LNB65545 LWX65542:LWX65545 MGT65542:MGT65545 MQP65542:MQP65545 NAL65542:NAL65545 NKH65542:NKH65545 NUD65542:NUD65545 ODZ65542:ODZ65545 ONV65542:ONV65545 OXR65542:OXR65545 PHN65542:PHN65545 PRJ65542:PRJ65545 QBF65542:QBF65545 QLB65542:QLB65545 QUX65542:QUX65545 RET65542:RET65545 ROP65542:ROP65545 RYL65542:RYL65545 SIH65542:SIH65545 SSD65542:SSD65545 TBZ65542:TBZ65545 TLV65542:TLV65545 TVR65542:TVR65545 UFN65542:UFN65545 UPJ65542:UPJ65545 UZF65542:UZF65545 VJB65542:VJB65545 VSX65542:VSX65545 WCT65542:WCT65545 WMP65542:WMP65545 WWL65542:WWL65545 AD131078:AD131081 JZ131078:JZ131081 TV131078:TV131081 ADR131078:ADR131081 ANN131078:ANN131081 AXJ131078:AXJ131081 BHF131078:BHF131081 BRB131078:BRB131081 CAX131078:CAX131081 CKT131078:CKT131081 CUP131078:CUP131081 DEL131078:DEL131081 DOH131078:DOH131081 DYD131078:DYD131081 EHZ131078:EHZ131081 ERV131078:ERV131081 FBR131078:FBR131081 FLN131078:FLN131081 FVJ131078:FVJ131081 GFF131078:GFF131081 GPB131078:GPB131081 GYX131078:GYX131081 HIT131078:HIT131081 HSP131078:HSP131081 ICL131078:ICL131081 IMH131078:IMH131081 IWD131078:IWD131081 JFZ131078:JFZ131081 JPV131078:JPV131081 JZR131078:JZR131081 KJN131078:KJN131081 KTJ131078:KTJ131081 LDF131078:LDF131081 LNB131078:LNB131081 LWX131078:LWX131081 MGT131078:MGT131081 MQP131078:MQP131081 NAL131078:NAL131081 NKH131078:NKH131081 NUD131078:NUD131081 ODZ131078:ODZ131081 ONV131078:ONV131081 OXR131078:OXR131081 PHN131078:PHN131081 PRJ131078:PRJ131081 QBF131078:QBF131081 QLB131078:QLB131081 QUX131078:QUX131081 RET131078:RET131081 ROP131078:ROP131081 RYL131078:RYL131081 SIH131078:SIH131081 SSD131078:SSD131081 TBZ131078:TBZ131081 TLV131078:TLV131081 TVR131078:TVR131081 UFN131078:UFN131081 UPJ131078:UPJ131081 UZF131078:UZF131081 VJB131078:VJB131081 VSX131078:VSX131081 WCT131078:WCT131081 WMP131078:WMP131081 WWL131078:WWL131081 AD196614:AD196617 JZ196614:JZ196617 TV196614:TV196617 ADR196614:ADR196617 ANN196614:ANN196617 AXJ196614:AXJ196617 BHF196614:BHF196617 BRB196614:BRB196617 CAX196614:CAX196617 CKT196614:CKT196617 CUP196614:CUP196617 DEL196614:DEL196617 DOH196614:DOH196617 DYD196614:DYD196617 EHZ196614:EHZ196617 ERV196614:ERV196617 FBR196614:FBR196617 FLN196614:FLN196617 FVJ196614:FVJ196617 GFF196614:GFF196617 GPB196614:GPB196617 GYX196614:GYX196617 HIT196614:HIT196617 HSP196614:HSP196617 ICL196614:ICL196617 IMH196614:IMH196617 IWD196614:IWD196617 JFZ196614:JFZ196617 JPV196614:JPV196617 JZR196614:JZR196617 KJN196614:KJN196617 KTJ196614:KTJ196617 LDF196614:LDF196617 LNB196614:LNB196617 LWX196614:LWX196617 MGT196614:MGT196617 MQP196614:MQP196617 NAL196614:NAL196617 NKH196614:NKH196617 NUD196614:NUD196617 ODZ196614:ODZ196617 ONV196614:ONV196617 OXR196614:OXR196617 PHN196614:PHN196617 PRJ196614:PRJ196617 QBF196614:QBF196617 QLB196614:QLB196617 QUX196614:QUX196617 RET196614:RET196617 ROP196614:ROP196617 RYL196614:RYL196617 SIH196614:SIH196617 SSD196614:SSD196617 TBZ196614:TBZ196617 TLV196614:TLV196617 TVR196614:TVR196617 UFN196614:UFN196617 UPJ196614:UPJ196617 UZF196614:UZF196617 VJB196614:VJB196617 VSX196614:VSX196617 WCT196614:WCT196617 WMP196614:WMP196617 WWL196614:WWL196617 AD262150:AD262153 JZ262150:JZ262153 TV262150:TV262153 ADR262150:ADR262153 ANN262150:ANN262153 AXJ262150:AXJ262153 BHF262150:BHF262153 BRB262150:BRB262153 CAX262150:CAX262153 CKT262150:CKT262153 CUP262150:CUP262153 DEL262150:DEL262153 DOH262150:DOH262153 DYD262150:DYD262153 EHZ262150:EHZ262153 ERV262150:ERV262153 FBR262150:FBR262153 FLN262150:FLN262153 FVJ262150:FVJ262153 GFF262150:GFF262153 GPB262150:GPB262153 GYX262150:GYX262153 HIT262150:HIT262153 HSP262150:HSP262153 ICL262150:ICL262153 IMH262150:IMH262153 IWD262150:IWD262153 JFZ262150:JFZ262153 JPV262150:JPV262153 JZR262150:JZR262153 KJN262150:KJN262153 KTJ262150:KTJ262153 LDF262150:LDF262153 LNB262150:LNB262153 LWX262150:LWX262153 MGT262150:MGT262153 MQP262150:MQP262153 NAL262150:NAL262153 NKH262150:NKH262153 NUD262150:NUD262153 ODZ262150:ODZ262153 ONV262150:ONV262153 OXR262150:OXR262153 PHN262150:PHN262153 PRJ262150:PRJ262153 QBF262150:QBF262153 QLB262150:QLB262153 QUX262150:QUX262153 RET262150:RET262153 ROP262150:ROP262153 RYL262150:RYL262153 SIH262150:SIH262153 SSD262150:SSD262153 TBZ262150:TBZ262153 TLV262150:TLV262153 TVR262150:TVR262153 UFN262150:UFN262153 UPJ262150:UPJ262153 UZF262150:UZF262153 VJB262150:VJB262153 VSX262150:VSX262153 WCT262150:WCT262153 WMP262150:WMP262153 WWL262150:WWL262153 AD327686:AD327689 JZ327686:JZ327689 TV327686:TV327689 ADR327686:ADR327689 ANN327686:ANN327689 AXJ327686:AXJ327689 BHF327686:BHF327689 BRB327686:BRB327689 CAX327686:CAX327689 CKT327686:CKT327689 CUP327686:CUP327689 DEL327686:DEL327689 DOH327686:DOH327689 DYD327686:DYD327689 EHZ327686:EHZ327689 ERV327686:ERV327689 FBR327686:FBR327689 FLN327686:FLN327689 FVJ327686:FVJ327689 GFF327686:GFF327689 GPB327686:GPB327689 GYX327686:GYX327689 HIT327686:HIT327689 HSP327686:HSP327689 ICL327686:ICL327689 IMH327686:IMH327689 IWD327686:IWD327689 JFZ327686:JFZ327689 JPV327686:JPV327689 JZR327686:JZR327689 KJN327686:KJN327689 KTJ327686:KTJ327689 LDF327686:LDF327689 LNB327686:LNB327689 LWX327686:LWX327689 MGT327686:MGT327689 MQP327686:MQP327689 NAL327686:NAL327689 NKH327686:NKH327689 NUD327686:NUD327689 ODZ327686:ODZ327689 ONV327686:ONV327689 OXR327686:OXR327689 PHN327686:PHN327689 PRJ327686:PRJ327689 QBF327686:QBF327689 QLB327686:QLB327689 QUX327686:QUX327689 RET327686:RET327689 ROP327686:ROP327689 RYL327686:RYL327689 SIH327686:SIH327689 SSD327686:SSD327689 TBZ327686:TBZ327689 TLV327686:TLV327689 TVR327686:TVR327689 UFN327686:UFN327689 UPJ327686:UPJ327689 UZF327686:UZF327689 VJB327686:VJB327689 VSX327686:VSX327689 WCT327686:WCT327689 WMP327686:WMP327689 WWL327686:WWL327689 AD393222:AD393225 JZ393222:JZ393225 TV393222:TV393225 ADR393222:ADR393225 ANN393222:ANN393225 AXJ393222:AXJ393225 BHF393222:BHF393225 BRB393222:BRB393225 CAX393222:CAX393225 CKT393222:CKT393225 CUP393222:CUP393225 DEL393222:DEL393225 DOH393222:DOH393225 DYD393222:DYD393225 EHZ393222:EHZ393225 ERV393222:ERV393225 FBR393222:FBR393225 FLN393222:FLN393225 FVJ393222:FVJ393225 GFF393222:GFF393225 GPB393222:GPB393225 GYX393222:GYX393225 HIT393222:HIT393225 HSP393222:HSP393225 ICL393222:ICL393225 IMH393222:IMH393225 IWD393222:IWD393225 JFZ393222:JFZ393225 JPV393222:JPV393225 JZR393222:JZR393225 KJN393222:KJN393225 KTJ393222:KTJ393225 LDF393222:LDF393225 LNB393222:LNB393225 LWX393222:LWX393225 MGT393222:MGT393225 MQP393222:MQP393225 NAL393222:NAL393225 NKH393222:NKH393225 NUD393222:NUD393225 ODZ393222:ODZ393225 ONV393222:ONV393225 OXR393222:OXR393225 PHN393222:PHN393225 PRJ393222:PRJ393225 QBF393222:QBF393225 QLB393222:QLB393225 QUX393222:QUX393225 RET393222:RET393225 ROP393222:ROP393225 RYL393222:RYL393225 SIH393222:SIH393225 SSD393222:SSD393225 TBZ393222:TBZ393225 TLV393222:TLV393225 TVR393222:TVR393225 UFN393222:UFN393225 UPJ393222:UPJ393225 UZF393222:UZF393225 VJB393222:VJB393225 VSX393222:VSX393225 WCT393222:WCT393225 WMP393222:WMP393225 WWL393222:WWL393225 AD458758:AD458761 JZ458758:JZ458761 TV458758:TV458761 ADR458758:ADR458761 ANN458758:ANN458761 AXJ458758:AXJ458761 BHF458758:BHF458761 BRB458758:BRB458761 CAX458758:CAX458761 CKT458758:CKT458761 CUP458758:CUP458761 DEL458758:DEL458761 DOH458758:DOH458761 DYD458758:DYD458761 EHZ458758:EHZ458761 ERV458758:ERV458761 FBR458758:FBR458761 FLN458758:FLN458761 FVJ458758:FVJ458761 GFF458758:GFF458761 GPB458758:GPB458761 GYX458758:GYX458761 HIT458758:HIT458761 HSP458758:HSP458761 ICL458758:ICL458761 IMH458758:IMH458761 IWD458758:IWD458761 JFZ458758:JFZ458761 JPV458758:JPV458761 JZR458758:JZR458761 KJN458758:KJN458761 KTJ458758:KTJ458761 LDF458758:LDF458761 LNB458758:LNB458761 LWX458758:LWX458761 MGT458758:MGT458761 MQP458758:MQP458761 NAL458758:NAL458761 NKH458758:NKH458761 NUD458758:NUD458761 ODZ458758:ODZ458761 ONV458758:ONV458761 OXR458758:OXR458761 PHN458758:PHN458761 PRJ458758:PRJ458761 QBF458758:QBF458761 QLB458758:QLB458761 QUX458758:QUX458761 RET458758:RET458761 ROP458758:ROP458761 RYL458758:RYL458761 SIH458758:SIH458761 SSD458758:SSD458761 TBZ458758:TBZ458761 TLV458758:TLV458761 TVR458758:TVR458761 UFN458758:UFN458761 UPJ458758:UPJ458761 UZF458758:UZF458761 VJB458758:VJB458761 VSX458758:VSX458761 WCT458758:WCT458761 WMP458758:WMP458761 WWL458758:WWL458761 AD524294:AD524297 JZ524294:JZ524297 TV524294:TV524297 ADR524294:ADR524297 ANN524294:ANN524297 AXJ524294:AXJ524297 BHF524294:BHF524297 BRB524294:BRB524297 CAX524294:CAX524297 CKT524294:CKT524297 CUP524294:CUP524297 DEL524294:DEL524297 DOH524294:DOH524297 DYD524294:DYD524297 EHZ524294:EHZ524297 ERV524294:ERV524297 FBR524294:FBR524297 FLN524294:FLN524297 FVJ524294:FVJ524297 GFF524294:GFF524297 GPB524294:GPB524297 GYX524294:GYX524297 HIT524294:HIT524297 HSP524294:HSP524297 ICL524294:ICL524297 IMH524294:IMH524297 IWD524294:IWD524297 JFZ524294:JFZ524297 JPV524294:JPV524297 JZR524294:JZR524297 KJN524294:KJN524297 KTJ524294:KTJ524297 LDF524294:LDF524297 LNB524294:LNB524297 LWX524294:LWX524297 MGT524294:MGT524297 MQP524294:MQP524297 NAL524294:NAL524297 NKH524294:NKH524297 NUD524294:NUD524297 ODZ524294:ODZ524297 ONV524294:ONV524297 OXR524294:OXR524297 PHN524294:PHN524297 PRJ524294:PRJ524297 QBF524294:QBF524297 QLB524294:QLB524297 QUX524294:QUX524297 RET524294:RET524297 ROP524294:ROP524297 RYL524294:RYL524297 SIH524294:SIH524297 SSD524294:SSD524297 TBZ524294:TBZ524297 TLV524294:TLV524297 TVR524294:TVR524297 UFN524294:UFN524297 UPJ524294:UPJ524297 UZF524294:UZF524297 VJB524294:VJB524297 VSX524294:VSX524297 WCT524294:WCT524297 WMP524294:WMP524297 WWL524294:WWL524297 AD589830:AD589833 JZ589830:JZ589833 TV589830:TV589833 ADR589830:ADR589833 ANN589830:ANN589833 AXJ589830:AXJ589833 BHF589830:BHF589833 BRB589830:BRB589833 CAX589830:CAX589833 CKT589830:CKT589833 CUP589830:CUP589833 DEL589830:DEL589833 DOH589830:DOH589833 DYD589830:DYD589833 EHZ589830:EHZ589833 ERV589830:ERV589833 FBR589830:FBR589833 FLN589830:FLN589833 FVJ589830:FVJ589833 GFF589830:GFF589833 GPB589830:GPB589833 GYX589830:GYX589833 HIT589830:HIT589833 HSP589830:HSP589833 ICL589830:ICL589833 IMH589830:IMH589833 IWD589830:IWD589833 JFZ589830:JFZ589833 JPV589830:JPV589833 JZR589830:JZR589833 KJN589830:KJN589833 KTJ589830:KTJ589833 LDF589830:LDF589833 LNB589830:LNB589833 LWX589830:LWX589833 MGT589830:MGT589833 MQP589830:MQP589833 NAL589830:NAL589833 NKH589830:NKH589833 NUD589830:NUD589833 ODZ589830:ODZ589833 ONV589830:ONV589833 OXR589830:OXR589833 PHN589830:PHN589833 PRJ589830:PRJ589833 QBF589830:QBF589833 QLB589830:QLB589833 QUX589830:QUX589833 RET589830:RET589833 ROP589830:ROP589833 RYL589830:RYL589833 SIH589830:SIH589833 SSD589830:SSD589833 TBZ589830:TBZ589833 TLV589830:TLV589833 TVR589830:TVR589833 UFN589830:UFN589833 UPJ589830:UPJ589833 UZF589830:UZF589833 VJB589830:VJB589833 VSX589830:VSX589833 WCT589830:WCT589833 WMP589830:WMP589833 WWL589830:WWL589833 AD655366:AD655369 JZ655366:JZ655369 TV655366:TV655369 ADR655366:ADR655369 ANN655366:ANN655369 AXJ655366:AXJ655369 BHF655366:BHF655369 BRB655366:BRB655369 CAX655366:CAX655369 CKT655366:CKT655369 CUP655366:CUP655369 DEL655366:DEL655369 DOH655366:DOH655369 DYD655366:DYD655369 EHZ655366:EHZ655369 ERV655366:ERV655369 FBR655366:FBR655369 FLN655366:FLN655369 FVJ655366:FVJ655369 GFF655366:GFF655369 GPB655366:GPB655369 GYX655366:GYX655369 HIT655366:HIT655369 HSP655366:HSP655369 ICL655366:ICL655369 IMH655366:IMH655369 IWD655366:IWD655369 JFZ655366:JFZ655369 JPV655366:JPV655369 JZR655366:JZR655369 KJN655366:KJN655369 KTJ655366:KTJ655369 LDF655366:LDF655369 LNB655366:LNB655369 LWX655366:LWX655369 MGT655366:MGT655369 MQP655366:MQP655369 NAL655366:NAL655369 NKH655366:NKH655369 NUD655366:NUD655369 ODZ655366:ODZ655369 ONV655366:ONV655369 OXR655366:OXR655369 PHN655366:PHN655369 PRJ655366:PRJ655369 QBF655366:QBF655369 QLB655366:QLB655369 QUX655366:QUX655369 RET655366:RET655369 ROP655366:ROP655369 RYL655366:RYL655369 SIH655366:SIH655369 SSD655366:SSD655369 TBZ655366:TBZ655369 TLV655366:TLV655369 TVR655366:TVR655369 UFN655366:UFN655369 UPJ655366:UPJ655369 UZF655366:UZF655369 VJB655366:VJB655369 VSX655366:VSX655369 WCT655366:WCT655369 WMP655366:WMP655369 WWL655366:WWL655369 AD720902:AD720905 JZ720902:JZ720905 TV720902:TV720905 ADR720902:ADR720905 ANN720902:ANN720905 AXJ720902:AXJ720905 BHF720902:BHF720905 BRB720902:BRB720905 CAX720902:CAX720905 CKT720902:CKT720905 CUP720902:CUP720905 DEL720902:DEL720905 DOH720902:DOH720905 DYD720902:DYD720905 EHZ720902:EHZ720905 ERV720902:ERV720905 FBR720902:FBR720905 FLN720902:FLN720905 FVJ720902:FVJ720905 GFF720902:GFF720905 GPB720902:GPB720905 GYX720902:GYX720905 HIT720902:HIT720905 HSP720902:HSP720905 ICL720902:ICL720905 IMH720902:IMH720905 IWD720902:IWD720905 JFZ720902:JFZ720905 JPV720902:JPV720905 JZR720902:JZR720905 KJN720902:KJN720905 KTJ720902:KTJ720905 LDF720902:LDF720905 LNB720902:LNB720905 LWX720902:LWX720905 MGT720902:MGT720905 MQP720902:MQP720905 NAL720902:NAL720905 NKH720902:NKH720905 NUD720902:NUD720905 ODZ720902:ODZ720905 ONV720902:ONV720905 OXR720902:OXR720905 PHN720902:PHN720905 PRJ720902:PRJ720905 QBF720902:QBF720905 QLB720902:QLB720905 QUX720902:QUX720905 RET720902:RET720905 ROP720902:ROP720905 RYL720902:RYL720905 SIH720902:SIH720905 SSD720902:SSD720905 TBZ720902:TBZ720905 TLV720902:TLV720905 TVR720902:TVR720905 UFN720902:UFN720905 UPJ720902:UPJ720905 UZF720902:UZF720905 VJB720902:VJB720905 VSX720902:VSX720905 WCT720902:WCT720905 WMP720902:WMP720905 WWL720902:WWL720905 AD786438:AD786441 JZ786438:JZ786441 TV786438:TV786441 ADR786438:ADR786441 ANN786438:ANN786441 AXJ786438:AXJ786441 BHF786438:BHF786441 BRB786438:BRB786441 CAX786438:CAX786441 CKT786438:CKT786441 CUP786438:CUP786441 DEL786438:DEL786441 DOH786438:DOH786441 DYD786438:DYD786441 EHZ786438:EHZ786441 ERV786438:ERV786441 FBR786438:FBR786441 FLN786438:FLN786441 FVJ786438:FVJ786441 GFF786438:GFF786441 GPB786438:GPB786441 GYX786438:GYX786441 HIT786438:HIT786441 HSP786438:HSP786441 ICL786438:ICL786441 IMH786438:IMH786441 IWD786438:IWD786441 JFZ786438:JFZ786441 JPV786438:JPV786441 JZR786438:JZR786441 KJN786438:KJN786441 KTJ786438:KTJ786441 LDF786438:LDF786441 LNB786438:LNB786441 LWX786438:LWX786441 MGT786438:MGT786441 MQP786438:MQP786441 NAL786438:NAL786441 NKH786438:NKH786441 NUD786438:NUD786441 ODZ786438:ODZ786441 ONV786438:ONV786441 OXR786438:OXR786441 PHN786438:PHN786441 PRJ786438:PRJ786441 QBF786438:QBF786441 QLB786438:QLB786441 QUX786438:QUX786441 RET786438:RET786441 ROP786438:ROP786441 RYL786438:RYL786441 SIH786438:SIH786441 SSD786438:SSD786441 TBZ786438:TBZ786441 TLV786438:TLV786441 TVR786438:TVR786441 UFN786438:UFN786441 UPJ786438:UPJ786441 UZF786438:UZF786441 VJB786438:VJB786441 VSX786438:VSX786441 WCT786438:WCT786441 WMP786438:WMP786441 WWL786438:WWL786441 AD851974:AD851977 JZ851974:JZ851977 TV851974:TV851977 ADR851974:ADR851977 ANN851974:ANN851977 AXJ851974:AXJ851977 BHF851974:BHF851977 BRB851974:BRB851977 CAX851974:CAX851977 CKT851974:CKT851977 CUP851974:CUP851977 DEL851974:DEL851977 DOH851974:DOH851977 DYD851974:DYD851977 EHZ851974:EHZ851977 ERV851974:ERV851977 FBR851974:FBR851977 FLN851974:FLN851977 FVJ851974:FVJ851977 GFF851974:GFF851977 GPB851974:GPB851977 GYX851974:GYX851977 HIT851974:HIT851977 HSP851974:HSP851977 ICL851974:ICL851977 IMH851974:IMH851977 IWD851974:IWD851977 JFZ851974:JFZ851977 JPV851974:JPV851977 JZR851974:JZR851977 KJN851974:KJN851977 KTJ851974:KTJ851977 LDF851974:LDF851977 LNB851974:LNB851977 LWX851974:LWX851977 MGT851974:MGT851977 MQP851974:MQP851977 NAL851974:NAL851977 NKH851974:NKH851977 NUD851974:NUD851977 ODZ851974:ODZ851977 ONV851974:ONV851977 OXR851974:OXR851977 PHN851974:PHN851977 PRJ851974:PRJ851977 QBF851974:QBF851977 QLB851974:QLB851977 QUX851974:QUX851977 RET851974:RET851977 ROP851974:ROP851977 RYL851974:RYL851977 SIH851974:SIH851977 SSD851974:SSD851977 TBZ851974:TBZ851977 TLV851974:TLV851977 TVR851974:TVR851977 UFN851974:UFN851977 UPJ851974:UPJ851977 UZF851974:UZF851977 VJB851974:VJB851977 VSX851974:VSX851977 WCT851974:WCT851977 WMP851974:WMP851977 WWL851974:WWL851977 AD917510:AD917513 JZ917510:JZ917513 TV917510:TV917513 ADR917510:ADR917513 ANN917510:ANN917513 AXJ917510:AXJ917513 BHF917510:BHF917513 BRB917510:BRB917513 CAX917510:CAX917513 CKT917510:CKT917513 CUP917510:CUP917513 DEL917510:DEL917513 DOH917510:DOH917513 DYD917510:DYD917513 EHZ917510:EHZ917513 ERV917510:ERV917513 FBR917510:FBR917513 FLN917510:FLN917513 FVJ917510:FVJ917513 GFF917510:GFF917513 GPB917510:GPB917513 GYX917510:GYX917513 HIT917510:HIT917513 HSP917510:HSP917513 ICL917510:ICL917513 IMH917510:IMH917513 IWD917510:IWD917513 JFZ917510:JFZ917513 JPV917510:JPV917513 JZR917510:JZR917513 KJN917510:KJN917513 KTJ917510:KTJ917513 LDF917510:LDF917513 LNB917510:LNB917513 LWX917510:LWX917513 MGT917510:MGT917513 MQP917510:MQP917513 NAL917510:NAL917513 NKH917510:NKH917513 NUD917510:NUD917513 ODZ917510:ODZ917513 ONV917510:ONV917513 OXR917510:OXR917513 PHN917510:PHN917513 PRJ917510:PRJ917513 QBF917510:QBF917513 QLB917510:QLB917513 QUX917510:QUX917513 RET917510:RET917513 ROP917510:ROP917513 RYL917510:RYL917513 SIH917510:SIH917513 SSD917510:SSD917513 TBZ917510:TBZ917513 TLV917510:TLV917513 TVR917510:TVR917513 UFN917510:UFN917513 UPJ917510:UPJ917513 UZF917510:UZF917513 VJB917510:VJB917513 VSX917510:VSX917513 WCT917510:WCT917513 WMP917510:WMP917513 WWL917510:WWL917513 AD983046:AD983049 JZ983046:JZ983049 TV983046:TV983049 ADR983046:ADR983049 ANN983046:ANN983049 AXJ983046:AXJ983049 BHF983046:BHF983049 BRB983046:BRB983049 CAX983046:CAX983049 CKT983046:CKT983049 CUP983046:CUP983049 DEL983046:DEL983049 DOH983046:DOH983049 DYD983046:DYD983049 EHZ983046:EHZ983049 ERV983046:ERV983049 FBR983046:FBR983049 FLN983046:FLN983049 FVJ983046:FVJ983049 GFF983046:GFF983049 GPB983046:GPB983049 GYX983046:GYX983049 HIT983046:HIT983049 HSP983046:HSP983049 ICL983046:ICL983049 IMH983046:IMH983049 IWD983046:IWD983049 JFZ983046:JFZ983049 JPV983046:JPV983049 JZR983046:JZR983049 KJN983046:KJN983049 KTJ983046:KTJ983049 LDF983046:LDF983049 LNB983046:LNB983049 LWX983046:LWX983049 MGT983046:MGT983049 MQP983046:MQP983049 NAL983046:NAL983049 NKH983046:NKH983049 NUD983046:NUD983049 ODZ983046:ODZ983049 ONV983046:ONV983049 OXR983046:OXR983049 PHN983046:PHN983049 PRJ983046:PRJ983049 QBF983046:QBF983049 QLB983046:QLB983049 QUX983046:QUX983049 RET983046:RET983049 ROP983046:ROP983049 RYL983046:RYL983049 SIH983046:SIH983049 SSD983046:SSD983049 TBZ983046:TBZ983049 TLV983046:TLV983049 TVR983046:TVR983049 UFN983046:UFN983049 UPJ983046:UPJ983049 UZF983046:UZF983049 VJB983046:VJB983049 VSX983046:VSX983049 WCT983046:WCT983049 WMP983046:WMP983049 WWL983046:WWL983049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5 JZ25 TV25 ADR25 ANN25 AXJ25 BHF25 BRB25 CAX25 CKT25 CUP25 DEL25 DOH25 DYD25 EHZ25 ERV25 FBR25 FLN25 FVJ25 GFF25 GPB25 GYX25 HIT25 HSP25 ICL25 IMH25 IWD25 JFZ25 JPV25 JZR25 KJN25 KTJ25 LDF25 LNB25 LWX25 MGT25 MQP25 NAL25 NKH25 NUD25 ODZ25 ONV25 OXR25 PHN25 PRJ25 QBF25 QLB25 QUX25 RET25 ROP25 RYL25 SIH25 SSD25 TBZ25 TLV25 TVR25 UFN25 UPJ25 UZF25 VJB25 VSX25 WCT25 WMP25 WWL25 AD65561 JZ65561 TV65561 ADR65561 ANN65561 AXJ65561 BHF65561 BRB65561 CAX65561 CKT65561 CUP65561 DEL65561 DOH65561 DYD65561 EHZ65561 ERV65561 FBR65561 FLN65561 FVJ65561 GFF65561 GPB65561 GYX65561 HIT65561 HSP65561 ICL65561 IMH65561 IWD65561 JFZ65561 JPV65561 JZR65561 KJN65561 KTJ65561 LDF65561 LNB65561 LWX65561 MGT65561 MQP65561 NAL65561 NKH65561 NUD65561 ODZ65561 ONV65561 OXR65561 PHN65561 PRJ65561 QBF65561 QLB65561 QUX65561 RET65561 ROP65561 RYL65561 SIH65561 SSD65561 TBZ65561 TLV65561 TVR65561 UFN65561 UPJ65561 UZF65561 VJB65561 VSX65561 WCT65561 WMP65561 WWL65561 AD131097 JZ131097 TV131097 ADR131097 ANN131097 AXJ131097 BHF131097 BRB131097 CAX131097 CKT131097 CUP131097 DEL131097 DOH131097 DYD131097 EHZ131097 ERV131097 FBR131097 FLN131097 FVJ131097 GFF131097 GPB131097 GYX131097 HIT131097 HSP131097 ICL131097 IMH131097 IWD131097 JFZ131097 JPV131097 JZR131097 KJN131097 KTJ131097 LDF131097 LNB131097 LWX131097 MGT131097 MQP131097 NAL131097 NKH131097 NUD131097 ODZ131097 ONV131097 OXR131097 PHN131097 PRJ131097 QBF131097 QLB131097 QUX131097 RET131097 ROP131097 RYL131097 SIH131097 SSD131097 TBZ131097 TLV131097 TVR131097 UFN131097 UPJ131097 UZF131097 VJB131097 VSX131097 WCT131097 WMP131097 WWL131097 AD196633 JZ196633 TV196633 ADR196633 ANN196633 AXJ196633 BHF196633 BRB196633 CAX196633 CKT196633 CUP196633 DEL196633 DOH196633 DYD196633 EHZ196633 ERV196633 FBR196633 FLN196633 FVJ196633 GFF196633 GPB196633 GYX196633 HIT196633 HSP196633 ICL196633 IMH196633 IWD196633 JFZ196633 JPV196633 JZR196633 KJN196633 KTJ196633 LDF196633 LNB196633 LWX196633 MGT196633 MQP196633 NAL196633 NKH196633 NUD196633 ODZ196633 ONV196633 OXR196633 PHN196633 PRJ196633 QBF196633 QLB196633 QUX196633 RET196633 ROP196633 RYL196633 SIH196633 SSD196633 TBZ196633 TLV196633 TVR196633 UFN196633 UPJ196633 UZF196633 VJB196633 VSX196633 WCT196633 WMP196633 WWL196633 AD262169 JZ262169 TV262169 ADR262169 ANN262169 AXJ262169 BHF262169 BRB262169 CAX262169 CKT262169 CUP262169 DEL262169 DOH262169 DYD262169 EHZ262169 ERV262169 FBR262169 FLN262169 FVJ262169 GFF262169 GPB262169 GYX262169 HIT262169 HSP262169 ICL262169 IMH262169 IWD262169 JFZ262169 JPV262169 JZR262169 KJN262169 KTJ262169 LDF262169 LNB262169 LWX262169 MGT262169 MQP262169 NAL262169 NKH262169 NUD262169 ODZ262169 ONV262169 OXR262169 PHN262169 PRJ262169 QBF262169 QLB262169 QUX262169 RET262169 ROP262169 RYL262169 SIH262169 SSD262169 TBZ262169 TLV262169 TVR262169 UFN262169 UPJ262169 UZF262169 VJB262169 VSX262169 WCT262169 WMP262169 WWL262169 AD327705 JZ327705 TV327705 ADR327705 ANN327705 AXJ327705 BHF327705 BRB327705 CAX327705 CKT327705 CUP327705 DEL327705 DOH327705 DYD327705 EHZ327705 ERV327705 FBR327705 FLN327705 FVJ327705 GFF327705 GPB327705 GYX327705 HIT327705 HSP327705 ICL327705 IMH327705 IWD327705 JFZ327705 JPV327705 JZR327705 KJN327705 KTJ327705 LDF327705 LNB327705 LWX327705 MGT327705 MQP327705 NAL327705 NKH327705 NUD327705 ODZ327705 ONV327705 OXR327705 PHN327705 PRJ327705 QBF327705 QLB327705 QUX327705 RET327705 ROP327705 RYL327705 SIH327705 SSD327705 TBZ327705 TLV327705 TVR327705 UFN327705 UPJ327705 UZF327705 VJB327705 VSX327705 WCT327705 WMP327705 WWL327705 AD393241 JZ393241 TV393241 ADR393241 ANN393241 AXJ393241 BHF393241 BRB393241 CAX393241 CKT393241 CUP393241 DEL393241 DOH393241 DYD393241 EHZ393241 ERV393241 FBR393241 FLN393241 FVJ393241 GFF393241 GPB393241 GYX393241 HIT393241 HSP393241 ICL393241 IMH393241 IWD393241 JFZ393241 JPV393241 JZR393241 KJN393241 KTJ393241 LDF393241 LNB393241 LWX393241 MGT393241 MQP393241 NAL393241 NKH393241 NUD393241 ODZ393241 ONV393241 OXR393241 PHN393241 PRJ393241 QBF393241 QLB393241 QUX393241 RET393241 ROP393241 RYL393241 SIH393241 SSD393241 TBZ393241 TLV393241 TVR393241 UFN393241 UPJ393241 UZF393241 VJB393241 VSX393241 WCT393241 WMP393241 WWL393241 AD458777 JZ458777 TV458777 ADR458777 ANN458777 AXJ458777 BHF458777 BRB458777 CAX458777 CKT458777 CUP458777 DEL458777 DOH458777 DYD458777 EHZ458777 ERV458777 FBR458777 FLN458777 FVJ458777 GFF458777 GPB458777 GYX458777 HIT458777 HSP458777 ICL458777 IMH458777 IWD458777 JFZ458777 JPV458777 JZR458777 KJN458777 KTJ458777 LDF458777 LNB458777 LWX458777 MGT458777 MQP458777 NAL458777 NKH458777 NUD458777 ODZ458777 ONV458777 OXR458777 PHN458777 PRJ458777 QBF458777 QLB458777 QUX458777 RET458777 ROP458777 RYL458777 SIH458777 SSD458777 TBZ458777 TLV458777 TVR458777 UFN458777 UPJ458777 UZF458777 VJB458777 VSX458777 WCT458777 WMP458777 WWL458777 AD524313 JZ524313 TV524313 ADR524313 ANN524313 AXJ524313 BHF524313 BRB524313 CAX524313 CKT524313 CUP524313 DEL524313 DOH524313 DYD524313 EHZ524313 ERV524313 FBR524313 FLN524313 FVJ524313 GFF524313 GPB524313 GYX524313 HIT524313 HSP524313 ICL524313 IMH524313 IWD524313 JFZ524313 JPV524313 JZR524313 KJN524313 KTJ524313 LDF524313 LNB524313 LWX524313 MGT524313 MQP524313 NAL524313 NKH524313 NUD524313 ODZ524313 ONV524313 OXR524313 PHN524313 PRJ524313 QBF524313 QLB524313 QUX524313 RET524313 ROP524313 RYL524313 SIH524313 SSD524313 TBZ524313 TLV524313 TVR524313 UFN524313 UPJ524313 UZF524313 VJB524313 VSX524313 WCT524313 WMP524313 WWL524313 AD589849 JZ589849 TV589849 ADR589849 ANN589849 AXJ589849 BHF589849 BRB589849 CAX589849 CKT589849 CUP589849 DEL589849 DOH589849 DYD589849 EHZ589849 ERV589849 FBR589849 FLN589849 FVJ589849 GFF589849 GPB589849 GYX589849 HIT589849 HSP589849 ICL589849 IMH589849 IWD589849 JFZ589849 JPV589849 JZR589849 KJN589849 KTJ589849 LDF589849 LNB589849 LWX589849 MGT589849 MQP589849 NAL589849 NKH589849 NUD589849 ODZ589849 ONV589849 OXR589849 PHN589849 PRJ589849 QBF589849 QLB589849 QUX589849 RET589849 ROP589849 RYL589849 SIH589849 SSD589849 TBZ589849 TLV589849 TVR589849 UFN589849 UPJ589849 UZF589849 VJB589849 VSX589849 WCT589849 WMP589849 WWL589849 AD655385 JZ655385 TV655385 ADR655385 ANN655385 AXJ655385 BHF655385 BRB655385 CAX655385 CKT655385 CUP655385 DEL655385 DOH655385 DYD655385 EHZ655385 ERV655385 FBR655385 FLN655385 FVJ655385 GFF655385 GPB655385 GYX655385 HIT655385 HSP655385 ICL655385 IMH655385 IWD655385 JFZ655385 JPV655385 JZR655385 KJN655385 KTJ655385 LDF655385 LNB655385 LWX655385 MGT655385 MQP655385 NAL655385 NKH655385 NUD655385 ODZ655385 ONV655385 OXR655385 PHN655385 PRJ655385 QBF655385 QLB655385 QUX655385 RET655385 ROP655385 RYL655385 SIH655385 SSD655385 TBZ655385 TLV655385 TVR655385 UFN655385 UPJ655385 UZF655385 VJB655385 VSX655385 WCT655385 WMP655385 WWL655385 AD720921 JZ720921 TV720921 ADR720921 ANN720921 AXJ720921 BHF720921 BRB720921 CAX720921 CKT720921 CUP720921 DEL720921 DOH720921 DYD720921 EHZ720921 ERV720921 FBR720921 FLN720921 FVJ720921 GFF720921 GPB720921 GYX720921 HIT720921 HSP720921 ICL720921 IMH720921 IWD720921 JFZ720921 JPV720921 JZR720921 KJN720921 KTJ720921 LDF720921 LNB720921 LWX720921 MGT720921 MQP720921 NAL720921 NKH720921 NUD720921 ODZ720921 ONV720921 OXR720921 PHN720921 PRJ720921 QBF720921 QLB720921 QUX720921 RET720921 ROP720921 RYL720921 SIH720921 SSD720921 TBZ720921 TLV720921 TVR720921 UFN720921 UPJ720921 UZF720921 VJB720921 VSX720921 WCT720921 WMP720921 WWL720921 AD786457 JZ786457 TV786457 ADR786457 ANN786457 AXJ786457 BHF786457 BRB786457 CAX786457 CKT786457 CUP786457 DEL786457 DOH786457 DYD786457 EHZ786457 ERV786457 FBR786457 FLN786457 FVJ786457 GFF786457 GPB786457 GYX786457 HIT786457 HSP786457 ICL786457 IMH786457 IWD786457 JFZ786457 JPV786457 JZR786457 KJN786457 KTJ786457 LDF786457 LNB786457 LWX786457 MGT786457 MQP786457 NAL786457 NKH786457 NUD786457 ODZ786457 ONV786457 OXR786457 PHN786457 PRJ786457 QBF786457 QLB786457 QUX786457 RET786457 ROP786457 RYL786457 SIH786457 SSD786457 TBZ786457 TLV786457 TVR786457 UFN786457 UPJ786457 UZF786457 VJB786457 VSX786457 WCT786457 WMP786457 WWL786457 AD851993 JZ851993 TV851993 ADR851993 ANN851993 AXJ851993 BHF851993 BRB851993 CAX851993 CKT851993 CUP851993 DEL851993 DOH851993 DYD851993 EHZ851993 ERV851993 FBR851993 FLN851993 FVJ851993 GFF851993 GPB851993 GYX851993 HIT851993 HSP851993 ICL851993 IMH851993 IWD851993 JFZ851993 JPV851993 JZR851993 KJN851993 KTJ851993 LDF851993 LNB851993 LWX851993 MGT851993 MQP851993 NAL851993 NKH851993 NUD851993 ODZ851993 ONV851993 OXR851993 PHN851993 PRJ851993 QBF851993 QLB851993 QUX851993 RET851993 ROP851993 RYL851993 SIH851993 SSD851993 TBZ851993 TLV851993 TVR851993 UFN851993 UPJ851993 UZF851993 VJB851993 VSX851993 WCT851993 WMP851993 WWL851993 AD917529 JZ917529 TV917529 ADR917529 ANN917529 AXJ917529 BHF917529 BRB917529 CAX917529 CKT917529 CUP917529 DEL917529 DOH917529 DYD917529 EHZ917529 ERV917529 FBR917529 FLN917529 FVJ917529 GFF917529 GPB917529 GYX917529 HIT917529 HSP917529 ICL917529 IMH917529 IWD917529 JFZ917529 JPV917529 JZR917529 KJN917529 KTJ917529 LDF917529 LNB917529 LWX917529 MGT917529 MQP917529 NAL917529 NKH917529 NUD917529 ODZ917529 ONV917529 OXR917529 PHN917529 PRJ917529 QBF917529 QLB917529 QUX917529 RET917529 ROP917529 RYL917529 SIH917529 SSD917529 TBZ917529 TLV917529 TVR917529 UFN917529 UPJ917529 UZF917529 VJB917529 VSX917529 WCT917529 WMP917529 WWL917529 AD983065 JZ983065 TV983065 ADR983065 ANN983065 AXJ983065 BHF983065 BRB983065 CAX983065 CKT983065 CUP983065 DEL983065 DOH983065 DYD983065 EHZ983065 ERV983065 FBR983065 FLN983065 FVJ983065 GFF983065 GPB983065 GYX983065 HIT983065 HSP983065 ICL983065 IMH983065 IWD983065 JFZ983065 JPV983065 JZR983065 KJN983065 KTJ983065 LDF983065 LNB983065 LWX983065 MGT983065 MQP983065 NAL983065 NKH983065 NUD983065 ODZ983065 ONV983065 OXR983065 PHN983065 PRJ983065 QBF983065 QLB983065 QUX983065 RET983065 ROP983065 RYL983065 SIH983065 SSD983065 TBZ983065 TLV983065 TVR983065 UFN983065 UPJ983065 UZF983065 VJB983065 VSX983065 WCT983065 WMP983065 WWL983065 AD29:AD93 JZ29:JZ93 TV29:TV93 ADR29:ADR93 ANN29:ANN93 AXJ29:AXJ93 BHF29:BHF93 BRB29:BRB93 CAX29:CAX93 CKT29:CKT93 CUP29:CUP93 DEL29:DEL93 DOH29:DOH93 DYD29:DYD93 EHZ29:EHZ93 ERV29:ERV93 FBR29:FBR93 FLN29:FLN93 FVJ29:FVJ93 GFF29:GFF93 GPB29:GPB93 GYX29:GYX93 HIT29:HIT93 HSP29:HSP93 ICL29:ICL93 IMH29:IMH93 IWD29:IWD93 JFZ29:JFZ93 JPV29:JPV93 JZR29:JZR93 KJN29:KJN93 KTJ29:KTJ93 LDF29:LDF93 LNB29:LNB93 LWX29:LWX93 MGT29:MGT93 MQP29:MQP93 NAL29:NAL93 NKH29:NKH93 NUD29:NUD93 ODZ29:ODZ93 ONV29:ONV93 OXR29:OXR93 PHN29:PHN93 PRJ29:PRJ93 QBF29:QBF93 QLB29:QLB93 QUX29:QUX93 RET29:RET93 ROP29:ROP93 RYL29:RYL93 SIH29:SIH93 SSD29:SSD93 TBZ29:TBZ93 TLV29:TLV93 TVR29:TVR93 UFN29:UFN93 UPJ29:UPJ93 UZF29:UZF93 VJB29:VJB93 VSX29:VSX93 WCT29:WCT93 WMP29:WMP93 WWL29:WWL93 AD65565:AD65629 JZ65565:JZ65629 TV65565:TV65629 ADR65565:ADR65629 ANN65565:ANN65629 AXJ65565:AXJ65629 BHF65565:BHF65629 BRB65565:BRB65629 CAX65565:CAX65629 CKT65565:CKT65629 CUP65565:CUP65629 DEL65565:DEL65629 DOH65565:DOH65629 DYD65565:DYD65629 EHZ65565:EHZ65629 ERV65565:ERV65629 FBR65565:FBR65629 FLN65565:FLN65629 FVJ65565:FVJ65629 GFF65565:GFF65629 GPB65565:GPB65629 GYX65565:GYX65629 HIT65565:HIT65629 HSP65565:HSP65629 ICL65565:ICL65629 IMH65565:IMH65629 IWD65565:IWD65629 JFZ65565:JFZ65629 JPV65565:JPV65629 JZR65565:JZR65629 KJN65565:KJN65629 KTJ65565:KTJ65629 LDF65565:LDF65629 LNB65565:LNB65629 LWX65565:LWX65629 MGT65565:MGT65629 MQP65565:MQP65629 NAL65565:NAL65629 NKH65565:NKH65629 NUD65565:NUD65629 ODZ65565:ODZ65629 ONV65565:ONV65629 OXR65565:OXR65629 PHN65565:PHN65629 PRJ65565:PRJ65629 QBF65565:QBF65629 QLB65565:QLB65629 QUX65565:QUX65629 RET65565:RET65629 ROP65565:ROP65629 RYL65565:RYL65629 SIH65565:SIH65629 SSD65565:SSD65629 TBZ65565:TBZ65629 TLV65565:TLV65629 TVR65565:TVR65629 UFN65565:UFN65629 UPJ65565:UPJ65629 UZF65565:UZF65629 VJB65565:VJB65629 VSX65565:VSX65629 WCT65565:WCT65629 WMP65565:WMP65629 WWL65565:WWL65629 AD131101:AD131165 JZ131101:JZ131165 TV131101:TV131165 ADR131101:ADR131165 ANN131101:ANN131165 AXJ131101:AXJ131165 BHF131101:BHF131165 BRB131101:BRB131165 CAX131101:CAX131165 CKT131101:CKT131165 CUP131101:CUP131165 DEL131101:DEL131165 DOH131101:DOH131165 DYD131101:DYD131165 EHZ131101:EHZ131165 ERV131101:ERV131165 FBR131101:FBR131165 FLN131101:FLN131165 FVJ131101:FVJ131165 GFF131101:GFF131165 GPB131101:GPB131165 GYX131101:GYX131165 HIT131101:HIT131165 HSP131101:HSP131165 ICL131101:ICL131165 IMH131101:IMH131165 IWD131101:IWD131165 JFZ131101:JFZ131165 JPV131101:JPV131165 JZR131101:JZR131165 KJN131101:KJN131165 KTJ131101:KTJ131165 LDF131101:LDF131165 LNB131101:LNB131165 LWX131101:LWX131165 MGT131101:MGT131165 MQP131101:MQP131165 NAL131101:NAL131165 NKH131101:NKH131165 NUD131101:NUD131165 ODZ131101:ODZ131165 ONV131101:ONV131165 OXR131101:OXR131165 PHN131101:PHN131165 PRJ131101:PRJ131165 QBF131101:QBF131165 QLB131101:QLB131165 QUX131101:QUX131165 RET131101:RET131165 ROP131101:ROP131165 RYL131101:RYL131165 SIH131101:SIH131165 SSD131101:SSD131165 TBZ131101:TBZ131165 TLV131101:TLV131165 TVR131101:TVR131165 UFN131101:UFN131165 UPJ131101:UPJ131165 UZF131101:UZF131165 VJB131101:VJB131165 VSX131101:VSX131165 WCT131101:WCT131165 WMP131101:WMP131165 WWL131101:WWL131165 AD196637:AD196701 JZ196637:JZ196701 TV196637:TV196701 ADR196637:ADR196701 ANN196637:ANN196701 AXJ196637:AXJ196701 BHF196637:BHF196701 BRB196637:BRB196701 CAX196637:CAX196701 CKT196637:CKT196701 CUP196637:CUP196701 DEL196637:DEL196701 DOH196637:DOH196701 DYD196637:DYD196701 EHZ196637:EHZ196701 ERV196637:ERV196701 FBR196637:FBR196701 FLN196637:FLN196701 FVJ196637:FVJ196701 GFF196637:GFF196701 GPB196637:GPB196701 GYX196637:GYX196701 HIT196637:HIT196701 HSP196637:HSP196701 ICL196637:ICL196701 IMH196637:IMH196701 IWD196637:IWD196701 JFZ196637:JFZ196701 JPV196637:JPV196701 JZR196637:JZR196701 KJN196637:KJN196701 KTJ196637:KTJ196701 LDF196637:LDF196701 LNB196637:LNB196701 LWX196637:LWX196701 MGT196637:MGT196701 MQP196637:MQP196701 NAL196637:NAL196701 NKH196637:NKH196701 NUD196637:NUD196701 ODZ196637:ODZ196701 ONV196637:ONV196701 OXR196637:OXR196701 PHN196637:PHN196701 PRJ196637:PRJ196701 QBF196637:QBF196701 QLB196637:QLB196701 QUX196637:QUX196701 RET196637:RET196701 ROP196637:ROP196701 RYL196637:RYL196701 SIH196637:SIH196701 SSD196637:SSD196701 TBZ196637:TBZ196701 TLV196637:TLV196701 TVR196637:TVR196701 UFN196637:UFN196701 UPJ196637:UPJ196701 UZF196637:UZF196701 VJB196637:VJB196701 VSX196637:VSX196701 WCT196637:WCT196701 WMP196637:WMP196701 WWL196637:WWL196701 AD262173:AD262237 JZ262173:JZ262237 TV262173:TV262237 ADR262173:ADR262237 ANN262173:ANN262237 AXJ262173:AXJ262237 BHF262173:BHF262237 BRB262173:BRB262237 CAX262173:CAX262237 CKT262173:CKT262237 CUP262173:CUP262237 DEL262173:DEL262237 DOH262173:DOH262237 DYD262173:DYD262237 EHZ262173:EHZ262237 ERV262173:ERV262237 FBR262173:FBR262237 FLN262173:FLN262237 FVJ262173:FVJ262237 GFF262173:GFF262237 GPB262173:GPB262237 GYX262173:GYX262237 HIT262173:HIT262237 HSP262173:HSP262237 ICL262173:ICL262237 IMH262173:IMH262237 IWD262173:IWD262237 JFZ262173:JFZ262237 JPV262173:JPV262237 JZR262173:JZR262237 KJN262173:KJN262237 KTJ262173:KTJ262237 LDF262173:LDF262237 LNB262173:LNB262237 LWX262173:LWX262237 MGT262173:MGT262237 MQP262173:MQP262237 NAL262173:NAL262237 NKH262173:NKH262237 NUD262173:NUD262237 ODZ262173:ODZ262237 ONV262173:ONV262237 OXR262173:OXR262237 PHN262173:PHN262237 PRJ262173:PRJ262237 QBF262173:QBF262237 QLB262173:QLB262237 QUX262173:QUX262237 RET262173:RET262237 ROP262173:ROP262237 RYL262173:RYL262237 SIH262173:SIH262237 SSD262173:SSD262237 TBZ262173:TBZ262237 TLV262173:TLV262237 TVR262173:TVR262237 UFN262173:UFN262237 UPJ262173:UPJ262237 UZF262173:UZF262237 VJB262173:VJB262237 VSX262173:VSX262237 WCT262173:WCT262237 WMP262173:WMP262237 WWL262173:WWL262237 AD327709:AD327773 JZ327709:JZ327773 TV327709:TV327773 ADR327709:ADR327773 ANN327709:ANN327773 AXJ327709:AXJ327773 BHF327709:BHF327773 BRB327709:BRB327773 CAX327709:CAX327773 CKT327709:CKT327773 CUP327709:CUP327773 DEL327709:DEL327773 DOH327709:DOH327773 DYD327709:DYD327773 EHZ327709:EHZ327773 ERV327709:ERV327773 FBR327709:FBR327773 FLN327709:FLN327773 FVJ327709:FVJ327773 GFF327709:GFF327773 GPB327709:GPB327773 GYX327709:GYX327773 HIT327709:HIT327773 HSP327709:HSP327773 ICL327709:ICL327773 IMH327709:IMH327773 IWD327709:IWD327773 JFZ327709:JFZ327773 JPV327709:JPV327773 JZR327709:JZR327773 KJN327709:KJN327773 KTJ327709:KTJ327773 LDF327709:LDF327773 LNB327709:LNB327773 LWX327709:LWX327773 MGT327709:MGT327773 MQP327709:MQP327773 NAL327709:NAL327773 NKH327709:NKH327773 NUD327709:NUD327773 ODZ327709:ODZ327773 ONV327709:ONV327773 OXR327709:OXR327773 PHN327709:PHN327773 PRJ327709:PRJ327773 QBF327709:QBF327773 QLB327709:QLB327773 QUX327709:QUX327773 RET327709:RET327773 ROP327709:ROP327773 RYL327709:RYL327773 SIH327709:SIH327773 SSD327709:SSD327773 TBZ327709:TBZ327773 TLV327709:TLV327773 TVR327709:TVR327773 UFN327709:UFN327773 UPJ327709:UPJ327773 UZF327709:UZF327773 VJB327709:VJB327773 VSX327709:VSX327773 WCT327709:WCT327773 WMP327709:WMP327773 WWL327709:WWL327773 AD393245:AD393309 JZ393245:JZ393309 TV393245:TV393309 ADR393245:ADR393309 ANN393245:ANN393309 AXJ393245:AXJ393309 BHF393245:BHF393309 BRB393245:BRB393309 CAX393245:CAX393309 CKT393245:CKT393309 CUP393245:CUP393309 DEL393245:DEL393309 DOH393245:DOH393309 DYD393245:DYD393309 EHZ393245:EHZ393309 ERV393245:ERV393309 FBR393245:FBR393309 FLN393245:FLN393309 FVJ393245:FVJ393309 GFF393245:GFF393309 GPB393245:GPB393309 GYX393245:GYX393309 HIT393245:HIT393309 HSP393245:HSP393309 ICL393245:ICL393309 IMH393245:IMH393309 IWD393245:IWD393309 JFZ393245:JFZ393309 JPV393245:JPV393309 JZR393245:JZR393309 KJN393245:KJN393309 KTJ393245:KTJ393309 LDF393245:LDF393309 LNB393245:LNB393309 LWX393245:LWX393309 MGT393245:MGT393309 MQP393245:MQP393309 NAL393245:NAL393309 NKH393245:NKH393309 NUD393245:NUD393309 ODZ393245:ODZ393309 ONV393245:ONV393309 OXR393245:OXR393309 PHN393245:PHN393309 PRJ393245:PRJ393309 QBF393245:QBF393309 QLB393245:QLB393309 QUX393245:QUX393309 RET393245:RET393309 ROP393245:ROP393309 RYL393245:RYL393309 SIH393245:SIH393309 SSD393245:SSD393309 TBZ393245:TBZ393309 TLV393245:TLV393309 TVR393245:TVR393309 UFN393245:UFN393309 UPJ393245:UPJ393309 UZF393245:UZF393309 VJB393245:VJB393309 VSX393245:VSX393309 WCT393245:WCT393309 WMP393245:WMP393309 WWL393245:WWL393309 AD458781:AD458845 JZ458781:JZ458845 TV458781:TV458845 ADR458781:ADR458845 ANN458781:ANN458845 AXJ458781:AXJ458845 BHF458781:BHF458845 BRB458781:BRB458845 CAX458781:CAX458845 CKT458781:CKT458845 CUP458781:CUP458845 DEL458781:DEL458845 DOH458781:DOH458845 DYD458781:DYD458845 EHZ458781:EHZ458845 ERV458781:ERV458845 FBR458781:FBR458845 FLN458781:FLN458845 FVJ458781:FVJ458845 GFF458781:GFF458845 GPB458781:GPB458845 GYX458781:GYX458845 HIT458781:HIT458845 HSP458781:HSP458845 ICL458781:ICL458845 IMH458781:IMH458845 IWD458781:IWD458845 JFZ458781:JFZ458845 JPV458781:JPV458845 JZR458781:JZR458845 KJN458781:KJN458845 KTJ458781:KTJ458845 LDF458781:LDF458845 LNB458781:LNB458845 LWX458781:LWX458845 MGT458781:MGT458845 MQP458781:MQP458845 NAL458781:NAL458845 NKH458781:NKH458845 NUD458781:NUD458845 ODZ458781:ODZ458845 ONV458781:ONV458845 OXR458781:OXR458845 PHN458781:PHN458845 PRJ458781:PRJ458845 QBF458781:QBF458845 QLB458781:QLB458845 QUX458781:QUX458845 RET458781:RET458845 ROP458781:ROP458845 RYL458781:RYL458845 SIH458781:SIH458845 SSD458781:SSD458845 TBZ458781:TBZ458845 TLV458781:TLV458845 TVR458781:TVR458845 UFN458781:UFN458845 UPJ458781:UPJ458845 UZF458781:UZF458845 VJB458781:VJB458845 VSX458781:VSX458845 WCT458781:WCT458845 WMP458781:WMP458845 WWL458781:WWL458845 AD524317:AD524381 JZ524317:JZ524381 TV524317:TV524381 ADR524317:ADR524381 ANN524317:ANN524381 AXJ524317:AXJ524381 BHF524317:BHF524381 BRB524317:BRB524381 CAX524317:CAX524381 CKT524317:CKT524381 CUP524317:CUP524381 DEL524317:DEL524381 DOH524317:DOH524381 DYD524317:DYD524381 EHZ524317:EHZ524381 ERV524317:ERV524381 FBR524317:FBR524381 FLN524317:FLN524381 FVJ524317:FVJ524381 GFF524317:GFF524381 GPB524317:GPB524381 GYX524317:GYX524381 HIT524317:HIT524381 HSP524317:HSP524381 ICL524317:ICL524381 IMH524317:IMH524381 IWD524317:IWD524381 JFZ524317:JFZ524381 JPV524317:JPV524381 JZR524317:JZR524381 KJN524317:KJN524381 KTJ524317:KTJ524381 LDF524317:LDF524381 LNB524317:LNB524381 LWX524317:LWX524381 MGT524317:MGT524381 MQP524317:MQP524381 NAL524317:NAL524381 NKH524317:NKH524381 NUD524317:NUD524381 ODZ524317:ODZ524381 ONV524317:ONV524381 OXR524317:OXR524381 PHN524317:PHN524381 PRJ524317:PRJ524381 QBF524317:QBF524381 QLB524317:QLB524381 QUX524317:QUX524381 RET524317:RET524381 ROP524317:ROP524381 RYL524317:RYL524381 SIH524317:SIH524381 SSD524317:SSD524381 TBZ524317:TBZ524381 TLV524317:TLV524381 TVR524317:TVR524381 UFN524317:UFN524381 UPJ524317:UPJ524381 UZF524317:UZF524381 VJB524317:VJB524381 VSX524317:VSX524381 WCT524317:WCT524381 WMP524317:WMP524381 WWL524317:WWL524381 AD589853:AD589917 JZ589853:JZ589917 TV589853:TV589917 ADR589853:ADR589917 ANN589853:ANN589917 AXJ589853:AXJ589917 BHF589853:BHF589917 BRB589853:BRB589917 CAX589853:CAX589917 CKT589853:CKT589917 CUP589853:CUP589917 DEL589853:DEL589917 DOH589853:DOH589917 DYD589853:DYD589917 EHZ589853:EHZ589917 ERV589853:ERV589917 FBR589853:FBR589917 FLN589853:FLN589917 FVJ589853:FVJ589917 GFF589853:GFF589917 GPB589853:GPB589917 GYX589853:GYX589917 HIT589853:HIT589917 HSP589853:HSP589917 ICL589853:ICL589917 IMH589853:IMH589917 IWD589853:IWD589917 JFZ589853:JFZ589917 JPV589853:JPV589917 JZR589853:JZR589917 KJN589853:KJN589917 KTJ589853:KTJ589917 LDF589853:LDF589917 LNB589853:LNB589917 LWX589853:LWX589917 MGT589853:MGT589917 MQP589853:MQP589917 NAL589853:NAL589917 NKH589853:NKH589917 NUD589853:NUD589917 ODZ589853:ODZ589917 ONV589853:ONV589917 OXR589853:OXR589917 PHN589853:PHN589917 PRJ589853:PRJ589917 QBF589853:QBF589917 QLB589853:QLB589917 QUX589853:QUX589917 RET589853:RET589917 ROP589853:ROP589917 RYL589853:RYL589917 SIH589853:SIH589917 SSD589853:SSD589917 TBZ589853:TBZ589917 TLV589853:TLV589917 TVR589853:TVR589917 UFN589853:UFN589917 UPJ589853:UPJ589917 UZF589853:UZF589917 VJB589853:VJB589917 VSX589853:VSX589917 WCT589853:WCT589917 WMP589853:WMP589917 WWL589853:WWL589917 AD655389:AD655453 JZ655389:JZ655453 TV655389:TV655453 ADR655389:ADR655453 ANN655389:ANN655453 AXJ655389:AXJ655453 BHF655389:BHF655453 BRB655389:BRB655453 CAX655389:CAX655453 CKT655389:CKT655453 CUP655389:CUP655453 DEL655389:DEL655453 DOH655389:DOH655453 DYD655389:DYD655453 EHZ655389:EHZ655453 ERV655389:ERV655453 FBR655389:FBR655453 FLN655389:FLN655453 FVJ655389:FVJ655453 GFF655389:GFF655453 GPB655389:GPB655453 GYX655389:GYX655453 HIT655389:HIT655453 HSP655389:HSP655453 ICL655389:ICL655453 IMH655389:IMH655453 IWD655389:IWD655453 JFZ655389:JFZ655453 JPV655389:JPV655453 JZR655389:JZR655453 KJN655389:KJN655453 KTJ655389:KTJ655453 LDF655389:LDF655453 LNB655389:LNB655453 LWX655389:LWX655453 MGT655389:MGT655453 MQP655389:MQP655453 NAL655389:NAL655453 NKH655389:NKH655453 NUD655389:NUD655453 ODZ655389:ODZ655453 ONV655389:ONV655453 OXR655389:OXR655453 PHN655389:PHN655453 PRJ655389:PRJ655453 QBF655389:QBF655453 QLB655389:QLB655453 QUX655389:QUX655453 RET655389:RET655453 ROP655389:ROP655453 RYL655389:RYL655453 SIH655389:SIH655453 SSD655389:SSD655453 TBZ655389:TBZ655453 TLV655389:TLV655453 TVR655389:TVR655453 UFN655389:UFN655453 UPJ655389:UPJ655453 UZF655389:UZF655453 VJB655389:VJB655453 VSX655389:VSX655453 WCT655389:WCT655453 WMP655389:WMP655453 WWL655389:WWL655453 AD720925:AD720989 JZ720925:JZ720989 TV720925:TV720989 ADR720925:ADR720989 ANN720925:ANN720989 AXJ720925:AXJ720989 BHF720925:BHF720989 BRB720925:BRB720989 CAX720925:CAX720989 CKT720925:CKT720989 CUP720925:CUP720989 DEL720925:DEL720989 DOH720925:DOH720989 DYD720925:DYD720989 EHZ720925:EHZ720989 ERV720925:ERV720989 FBR720925:FBR720989 FLN720925:FLN720989 FVJ720925:FVJ720989 GFF720925:GFF720989 GPB720925:GPB720989 GYX720925:GYX720989 HIT720925:HIT720989 HSP720925:HSP720989 ICL720925:ICL720989 IMH720925:IMH720989 IWD720925:IWD720989 JFZ720925:JFZ720989 JPV720925:JPV720989 JZR720925:JZR720989 KJN720925:KJN720989 KTJ720925:KTJ720989 LDF720925:LDF720989 LNB720925:LNB720989 LWX720925:LWX720989 MGT720925:MGT720989 MQP720925:MQP720989 NAL720925:NAL720989 NKH720925:NKH720989 NUD720925:NUD720989 ODZ720925:ODZ720989 ONV720925:ONV720989 OXR720925:OXR720989 PHN720925:PHN720989 PRJ720925:PRJ720989 QBF720925:QBF720989 QLB720925:QLB720989 QUX720925:QUX720989 RET720925:RET720989 ROP720925:ROP720989 RYL720925:RYL720989 SIH720925:SIH720989 SSD720925:SSD720989 TBZ720925:TBZ720989 TLV720925:TLV720989 TVR720925:TVR720989 UFN720925:UFN720989 UPJ720925:UPJ720989 UZF720925:UZF720989 VJB720925:VJB720989 VSX720925:VSX720989 WCT720925:WCT720989 WMP720925:WMP720989 WWL720925:WWL720989 AD786461:AD786525 JZ786461:JZ786525 TV786461:TV786525 ADR786461:ADR786525 ANN786461:ANN786525 AXJ786461:AXJ786525 BHF786461:BHF786525 BRB786461:BRB786525 CAX786461:CAX786525 CKT786461:CKT786525 CUP786461:CUP786525 DEL786461:DEL786525 DOH786461:DOH786525 DYD786461:DYD786525 EHZ786461:EHZ786525 ERV786461:ERV786525 FBR786461:FBR786525 FLN786461:FLN786525 FVJ786461:FVJ786525 GFF786461:GFF786525 GPB786461:GPB786525 GYX786461:GYX786525 HIT786461:HIT786525 HSP786461:HSP786525 ICL786461:ICL786525 IMH786461:IMH786525 IWD786461:IWD786525 JFZ786461:JFZ786525 JPV786461:JPV786525 JZR786461:JZR786525 KJN786461:KJN786525 KTJ786461:KTJ786525 LDF786461:LDF786525 LNB786461:LNB786525 LWX786461:LWX786525 MGT786461:MGT786525 MQP786461:MQP786525 NAL786461:NAL786525 NKH786461:NKH786525 NUD786461:NUD786525 ODZ786461:ODZ786525 ONV786461:ONV786525 OXR786461:OXR786525 PHN786461:PHN786525 PRJ786461:PRJ786525 QBF786461:QBF786525 QLB786461:QLB786525 QUX786461:QUX786525 RET786461:RET786525 ROP786461:ROP786525 RYL786461:RYL786525 SIH786461:SIH786525 SSD786461:SSD786525 TBZ786461:TBZ786525 TLV786461:TLV786525 TVR786461:TVR786525 UFN786461:UFN786525 UPJ786461:UPJ786525 UZF786461:UZF786525 VJB786461:VJB786525 VSX786461:VSX786525 WCT786461:WCT786525 WMP786461:WMP786525 WWL786461:WWL786525 AD851997:AD852061 JZ851997:JZ852061 TV851997:TV852061 ADR851997:ADR852061 ANN851997:ANN852061 AXJ851997:AXJ852061 BHF851997:BHF852061 BRB851997:BRB852061 CAX851997:CAX852061 CKT851997:CKT852061 CUP851997:CUP852061 DEL851997:DEL852061 DOH851997:DOH852061 DYD851997:DYD852061 EHZ851997:EHZ852061 ERV851997:ERV852061 FBR851997:FBR852061 FLN851997:FLN852061 FVJ851997:FVJ852061 GFF851997:GFF852061 GPB851997:GPB852061 GYX851997:GYX852061 HIT851997:HIT852061 HSP851997:HSP852061 ICL851997:ICL852061 IMH851997:IMH852061 IWD851997:IWD852061 JFZ851997:JFZ852061 JPV851997:JPV852061 JZR851997:JZR852061 KJN851997:KJN852061 KTJ851997:KTJ852061 LDF851997:LDF852061 LNB851997:LNB852061 LWX851997:LWX852061 MGT851997:MGT852061 MQP851997:MQP852061 NAL851997:NAL852061 NKH851997:NKH852061 NUD851997:NUD852061 ODZ851997:ODZ852061 ONV851997:ONV852061 OXR851997:OXR852061 PHN851997:PHN852061 PRJ851997:PRJ852061 QBF851997:QBF852061 QLB851997:QLB852061 QUX851997:QUX852061 RET851997:RET852061 ROP851997:ROP852061 RYL851997:RYL852061 SIH851997:SIH852061 SSD851997:SSD852061 TBZ851997:TBZ852061 TLV851997:TLV852061 TVR851997:TVR852061 UFN851997:UFN852061 UPJ851997:UPJ852061 UZF851997:UZF852061 VJB851997:VJB852061 VSX851997:VSX852061 WCT851997:WCT852061 WMP851997:WMP852061 WWL851997:WWL852061 AD917533:AD917597 JZ917533:JZ917597 TV917533:TV917597 ADR917533:ADR917597 ANN917533:ANN917597 AXJ917533:AXJ917597 BHF917533:BHF917597 BRB917533:BRB917597 CAX917533:CAX917597 CKT917533:CKT917597 CUP917533:CUP917597 DEL917533:DEL917597 DOH917533:DOH917597 DYD917533:DYD917597 EHZ917533:EHZ917597 ERV917533:ERV917597 FBR917533:FBR917597 FLN917533:FLN917597 FVJ917533:FVJ917597 GFF917533:GFF917597 GPB917533:GPB917597 GYX917533:GYX917597 HIT917533:HIT917597 HSP917533:HSP917597 ICL917533:ICL917597 IMH917533:IMH917597 IWD917533:IWD917597 JFZ917533:JFZ917597 JPV917533:JPV917597 JZR917533:JZR917597 KJN917533:KJN917597 KTJ917533:KTJ917597 LDF917533:LDF917597 LNB917533:LNB917597 LWX917533:LWX917597 MGT917533:MGT917597 MQP917533:MQP917597 NAL917533:NAL917597 NKH917533:NKH917597 NUD917533:NUD917597 ODZ917533:ODZ917597 ONV917533:ONV917597 OXR917533:OXR917597 PHN917533:PHN917597 PRJ917533:PRJ917597 QBF917533:QBF917597 QLB917533:QLB917597 QUX917533:QUX917597 RET917533:RET917597 ROP917533:ROP917597 RYL917533:RYL917597 SIH917533:SIH917597 SSD917533:SSD917597 TBZ917533:TBZ917597 TLV917533:TLV917597 TVR917533:TVR917597 UFN917533:UFN917597 UPJ917533:UPJ917597 UZF917533:UZF917597 VJB917533:VJB917597 VSX917533:VSX917597 WCT917533:WCT917597 WMP917533:WMP917597 WWL917533:WWL917597 AD983069:AD983133 JZ983069:JZ983133 TV983069:TV983133 ADR983069:ADR983133 ANN983069:ANN983133 AXJ983069:AXJ983133 BHF983069:BHF983133 BRB983069:BRB983133 CAX983069:CAX983133 CKT983069:CKT983133 CUP983069:CUP983133 DEL983069:DEL983133 DOH983069:DOH983133 DYD983069:DYD983133 EHZ983069:EHZ983133 ERV983069:ERV983133 FBR983069:FBR983133 FLN983069:FLN983133 FVJ983069:FVJ983133 GFF983069:GFF983133 GPB983069:GPB983133 GYX983069:GYX983133 HIT983069:HIT983133 HSP983069:HSP983133 ICL983069:ICL983133 IMH983069:IMH983133 IWD983069:IWD983133 JFZ983069:JFZ983133 JPV983069:JPV983133 JZR983069:JZR983133 KJN983069:KJN983133 KTJ983069:KTJ983133 LDF983069:LDF983133 LNB983069:LNB983133 LWX983069:LWX983133 MGT983069:MGT983133 MQP983069:MQP983133 NAL983069:NAL983133 NKH983069:NKH983133 NUD983069:NUD983133 ODZ983069:ODZ983133 ONV983069:ONV983133 OXR983069:OXR983133 PHN983069:PHN983133 PRJ983069:PRJ983133 QBF983069:QBF983133 QLB983069:QLB983133 QUX983069:QUX983133 RET983069:RET983133 ROP983069:ROP983133 RYL983069:RYL983133 SIH983069:SIH983133 SSD983069:SSD983133 TBZ983069:TBZ983133 TLV983069:TLV983133 TVR983069:TVR983133 UFN983069:UFN983133 UPJ983069:UPJ983133 UZF983069:UZF983133 VJB983069:VJB983133 VSX983069:VSX983133 WCT983069:WCT983133 WMP983069:WMP983133 WWL983069:WWL983133 WWL9 WMP9 WCT9 VSX9 VJB9 UZF9 UPJ9 UFN9 TVR9 TLV9 TBZ9 SSD9 SIH9 RYL9 ROP9 RET9 QUX9 QLB9 QBF9 PRJ9 PHN9 OXR9 ONV9 ODZ9 NUD9 NKH9 NAL9 MQP9 MGT9 LWX9 LNB9 LDF9 KTJ9 KJN9 JZR9 JPV9 JFZ9 IWD9 IMH9 ICL9 HSP9 HIT9 GYX9 GPB9 GFF9 FVJ9 FLN9 FBR9 ERV9 EHZ9 DYD9 DOH9 DEL9 CUP9 CKT9 CAX9 BRB9 BHF9 AXJ9 ANN9 ADR9 TV9 JZ9 AD9">
      <formula1>Efecto</formula1>
    </dataValidation>
    <dataValidation type="list" allowBlank="1" showInputMessage="1" showErrorMessage="1" sqref="R65542:R65545 JN65542:JN65545 TJ65542:TJ65545 ADF65542:ADF65545 ANB65542:ANB65545 AWX65542:AWX65545 BGT65542:BGT65545 BQP65542:BQP65545 CAL65542:CAL65545 CKH65542:CKH65545 CUD65542:CUD65545 DDZ65542:DDZ65545 DNV65542:DNV65545 DXR65542:DXR65545 EHN65542:EHN65545 ERJ65542:ERJ65545 FBF65542:FBF65545 FLB65542:FLB65545 FUX65542:FUX65545 GET65542:GET65545 GOP65542:GOP65545 GYL65542:GYL65545 HIH65542:HIH65545 HSD65542:HSD65545 IBZ65542:IBZ65545 ILV65542:ILV65545 IVR65542:IVR65545 JFN65542:JFN65545 JPJ65542:JPJ65545 JZF65542:JZF65545 KJB65542:KJB65545 KSX65542:KSX65545 LCT65542:LCT65545 LMP65542:LMP65545 LWL65542:LWL65545 MGH65542:MGH65545 MQD65542:MQD65545 MZZ65542:MZZ65545 NJV65542:NJV65545 NTR65542:NTR65545 ODN65542:ODN65545 ONJ65542:ONJ65545 OXF65542:OXF65545 PHB65542:PHB65545 PQX65542:PQX65545 QAT65542:QAT65545 QKP65542:QKP65545 QUL65542:QUL65545 REH65542:REH65545 ROD65542:ROD65545 RXZ65542:RXZ65545 SHV65542:SHV65545 SRR65542:SRR65545 TBN65542:TBN65545 TLJ65542:TLJ65545 TVF65542:TVF65545 UFB65542:UFB65545 UOX65542:UOX65545 UYT65542:UYT65545 VIP65542:VIP65545 VSL65542:VSL65545 WCH65542:WCH65545 WMD65542:WMD65545 WVZ65542:WVZ65545 R131078:R131081 JN131078:JN131081 TJ131078:TJ131081 ADF131078:ADF131081 ANB131078:ANB131081 AWX131078:AWX131081 BGT131078:BGT131081 BQP131078:BQP131081 CAL131078:CAL131081 CKH131078:CKH131081 CUD131078:CUD131081 DDZ131078:DDZ131081 DNV131078:DNV131081 DXR131078:DXR131081 EHN131078:EHN131081 ERJ131078:ERJ131081 FBF131078:FBF131081 FLB131078:FLB131081 FUX131078:FUX131081 GET131078:GET131081 GOP131078:GOP131081 GYL131078:GYL131081 HIH131078:HIH131081 HSD131078:HSD131081 IBZ131078:IBZ131081 ILV131078:ILV131081 IVR131078:IVR131081 JFN131078:JFN131081 JPJ131078:JPJ131081 JZF131078:JZF131081 KJB131078:KJB131081 KSX131078:KSX131081 LCT131078:LCT131081 LMP131078:LMP131081 LWL131078:LWL131081 MGH131078:MGH131081 MQD131078:MQD131081 MZZ131078:MZZ131081 NJV131078:NJV131081 NTR131078:NTR131081 ODN131078:ODN131081 ONJ131078:ONJ131081 OXF131078:OXF131081 PHB131078:PHB131081 PQX131078:PQX131081 QAT131078:QAT131081 QKP131078:QKP131081 QUL131078:QUL131081 REH131078:REH131081 ROD131078:ROD131081 RXZ131078:RXZ131081 SHV131078:SHV131081 SRR131078:SRR131081 TBN131078:TBN131081 TLJ131078:TLJ131081 TVF131078:TVF131081 UFB131078:UFB131081 UOX131078:UOX131081 UYT131078:UYT131081 VIP131078:VIP131081 VSL131078:VSL131081 WCH131078:WCH131081 WMD131078:WMD131081 WVZ131078:WVZ131081 R196614:R196617 JN196614:JN196617 TJ196614:TJ196617 ADF196614:ADF196617 ANB196614:ANB196617 AWX196614:AWX196617 BGT196614:BGT196617 BQP196614:BQP196617 CAL196614:CAL196617 CKH196614:CKH196617 CUD196614:CUD196617 DDZ196614:DDZ196617 DNV196614:DNV196617 DXR196614:DXR196617 EHN196614:EHN196617 ERJ196614:ERJ196617 FBF196614:FBF196617 FLB196614:FLB196617 FUX196614:FUX196617 GET196614:GET196617 GOP196614:GOP196617 GYL196614:GYL196617 HIH196614:HIH196617 HSD196614:HSD196617 IBZ196614:IBZ196617 ILV196614:ILV196617 IVR196614:IVR196617 JFN196614:JFN196617 JPJ196614:JPJ196617 JZF196614:JZF196617 KJB196614:KJB196617 KSX196614:KSX196617 LCT196614:LCT196617 LMP196614:LMP196617 LWL196614:LWL196617 MGH196614:MGH196617 MQD196614:MQD196617 MZZ196614:MZZ196617 NJV196614:NJV196617 NTR196614:NTR196617 ODN196614:ODN196617 ONJ196614:ONJ196617 OXF196614:OXF196617 PHB196614:PHB196617 PQX196614:PQX196617 QAT196614:QAT196617 QKP196614:QKP196617 QUL196614:QUL196617 REH196614:REH196617 ROD196614:ROD196617 RXZ196614:RXZ196617 SHV196614:SHV196617 SRR196614:SRR196617 TBN196614:TBN196617 TLJ196614:TLJ196617 TVF196614:TVF196617 UFB196614:UFB196617 UOX196614:UOX196617 UYT196614:UYT196617 VIP196614:VIP196617 VSL196614:VSL196617 WCH196614:WCH196617 WMD196614:WMD196617 WVZ196614:WVZ196617 R262150:R262153 JN262150:JN262153 TJ262150:TJ262153 ADF262150:ADF262153 ANB262150:ANB262153 AWX262150:AWX262153 BGT262150:BGT262153 BQP262150:BQP262153 CAL262150:CAL262153 CKH262150:CKH262153 CUD262150:CUD262153 DDZ262150:DDZ262153 DNV262150:DNV262153 DXR262150:DXR262153 EHN262150:EHN262153 ERJ262150:ERJ262153 FBF262150:FBF262153 FLB262150:FLB262153 FUX262150:FUX262153 GET262150:GET262153 GOP262150:GOP262153 GYL262150:GYL262153 HIH262150:HIH262153 HSD262150:HSD262153 IBZ262150:IBZ262153 ILV262150:ILV262153 IVR262150:IVR262153 JFN262150:JFN262153 JPJ262150:JPJ262153 JZF262150:JZF262153 KJB262150:KJB262153 KSX262150:KSX262153 LCT262150:LCT262153 LMP262150:LMP262153 LWL262150:LWL262153 MGH262150:MGH262153 MQD262150:MQD262153 MZZ262150:MZZ262153 NJV262150:NJV262153 NTR262150:NTR262153 ODN262150:ODN262153 ONJ262150:ONJ262153 OXF262150:OXF262153 PHB262150:PHB262153 PQX262150:PQX262153 QAT262150:QAT262153 QKP262150:QKP262153 QUL262150:QUL262153 REH262150:REH262153 ROD262150:ROD262153 RXZ262150:RXZ262153 SHV262150:SHV262153 SRR262150:SRR262153 TBN262150:TBN262153 TLJ262150:TLJ262153 TVF262150:TVF262153 UFB262150:UFB262153 UOX262150:UOX262153 UYT262150:UYT262153 VIP262150:VIP262153 VSL262150:VSL262153 WCH262150:WCH262153 WMD262150:WMD262153 WVZ262150:WVZ262153 R327686:R327689 JN327686:JN327689 TJ327686:TJ327689 ADF327686:ADF327689 ANB327686:ANB327689 AWX327686:AWX327689 BGT327686:BGT327689 BQP327686:BQP327689 CAL327686:CAL327689 CKH327686:CKH327689 CUD327686:CUD327689 DDZ327686:DDZ327689 DNV327686:DNV327689 DXR327686:DXR327689 EHN327686:EHN327689 ERJ327686:ERJ327689 FBF327686:FBF327689 FLB327686:FLB327689 FUX327686:FUX327689 GET327686:GET327689 GOP327686:GOP327689 GYL327686:GYL327689 HIH327686:HIH327689 HSD327686:HSD327689 IBZ327686:IBZ327689 ILV327686:ILV327689 IVR327686:IVR327689 JFN327686:JFN327689 JPJ327686:JPJ327689 JZF327686:JZF327689 KJB327686:KJB327689 KSX327686:KSX327689 LCT327686:LCT327689 LMP327686:LMP327689 LWL327686:LWL327689 MGH327686:MGH327689 MQD327686:MQD327689 MZZ327686:MZZ327689 NJV327686:NJV327689 NTR327686:NTR327689 ODN327686:ODN327689 ONJ327686:ONJ327689 OXF327686:OXF327689 PHB327686:PHB327689 PQX327686:PQX327689 QAT327686:QAT327689 QKP327686:QKP327689 QUL327686:QUL327689 REH327686:REH327689 ROD327686:ROD327689 RXZ327686:RXZ327689 SHV327686:SHV327689 SRR327686:SRR327689 TBN327686:TBN327689 TLJ327686:TLJ327689 TVF327686:TVF327689 UFB327686:UFB327689 UOX327686:UOX327689 UYT327686:UYT327689 VIP327686:VIP327689 VSL327686:VSL327689 WCH327686:WCH327689 WMD327686:WMD327689 WVZ327686:WVZ327689 R393222:R393225 JN393222:JN393225 TJ393222:TJ393225 ADF393222:ADF393225 ANB393222:ANB393225 AWX393222:AWX393225 BGT393222:BGT393225 BQP393222:BQP393225 CAL393222:CAL393225 CKH393222:CKH393225 CUD393222:CUD393225 DDZ393222:DDZ393225 DNV393222:DNV393225 DXR393222:DXR393225 EHN393222:EHN393225 ERJ393222:ERJ393225 FBF393222:FBF393225 FLB393222:FLB393225 FUX393222:FUX393225 GET393222:GET393225 GOP393222:GOP393225 GYL393222:GYL393225 HIH393222:HIH393225 HSD393222:HSD393225 IBZ393222:IBZ393225 ILV393222:ILV393225 IVR393222:IVR393225 JFN393222:JFN393225 JPJ393222:JPJ393225 JZF393222:JZF393225 KJB393222:KJB393225 KSX393222:KSX393225 LCT393222:LCT393225 LMP393222:LMP393225 LWL393222:LWL393225 MGH393222:MGH393225 MQD393222:MQD393225 MZZ393222:MZZ393225 NJV393222:NJV393225 NTR393222:NTR393225 ODN393222:ODN393225 ONJ393222:ONJ393225 OXF393222:OXF393225 PHB393222:PHB393225 PQX393222:PQX393225 QAT393222:QAT393225 QKP393222:QKP393225 QUL393222:QUL393225 REH393222:REH393225 ROD393222:ROD393225 RXZ393222:RXZ393225 SHV393222:SHV393225 SRR393222:SRR393225 TBN393222:TBN393225 TLJ393222:TLJ393225 TVF393222:TVF393225 UFB393222:UFB393225 UOX393222:UOX393225 UYT393222:UYT393225 VIP393222:VIP393225 VSL393222:VSL393225 WCH393222:WCH393225 WMD393222:WMD393225 WVZ393222:WVZ393225 R458758:R458761 JN458758:JN458761 TJ458758:TJ458761 ADF458758:ADF458761 ANB458758:ANB458761 AWX458758:AWX458761 BGT458758:BGT458761 BQP458758:BQP458761 CAL458758:CAL458761 CKH458758:CKH458761 CUD458758:CUD458761 DDZ458758:DDZ458761 DNV458758:DNV458761 DXR458758:DXR458761 EHN458758:EHN458761 ERJ458758:ERJ458761 FBF458758:FBF458761 FLB458758:FLB458761 FUX458758:FUX458761 GET458758:GET458761 GOP458758:GOP458761 GYL458758:GYL458761 HIH458758:HIH458761 HSD458758:HSD458761 IBZ458758:IBZ458761 ILV458758:ILV458761 IVR458758:IVR458761 JFN458758:JFN458761 JPJ458758:JPJ458761 JZF458758:JZF458761 KJB458758:KJB458761 KSX458758:KSX458761 LCT458758:LCT458761 LMP458758:LMP458761 LWL458758:LWL458761 MGH458758:MGH458761 MQD458758:MQD458761 MZZ458758:MZZ458761 NJV458758:NJV458761 NTR458758:NTR458761 ODN458758:ODN458761 ONJ458758:ONJ458761 OXF458758:OXF458761 PHB458758:PHB458761 PQX458758:PQX458761 QAT458758:QAT458761 QKP458758:QKP458761 QUL458758:QUL458761 REH458758:REH458761 ROD458758:ROD458761 RXZ458758:RXZ458761 SHV458758:SHV458761 SRR458758:SRR458761 TBN458758:TBN458761 TLJ458758:TLJ458761 TVF458758:TVF458761 UFB458758:UFB458761 UOX458758:UOX458761 UYT458758:UYT458761 VIP458758:VIP458761 VSL458758:VSL458761 WCH458758:WCH458761 WMD458758:WMD458761 WVZ458758:WVZ458761 R524294:R524297 JN524294:JN524297 TJ524294:TJ524297 ADF524294:ADF524297 ANB524294:ANB524297 AWX524294:AWX524297 BGT524294:BGT524297 BQP524294:BQP524297 CAL524294:CAL524297 CKH524294:CKH524297 CUD524294:CUD524297 DDZ524294:DDZ524297 DNV524294:DNV524297 DXR524294:DXR524297 EHN524294:EHN524297 ERJ524294:ERJ524297 FBF524294:FBF524297 FLB524294:FLB524297 FUX524294:FUX524297 GET524294:GET524297 GOP524294:GOP524297 GYL524294:GYL524297 HIH524294:HIH524297 HSD524294:HSD524297 IBZ524294:IBZ524297 ILV524294:ILV524297 IVR524294:IVR524297 JFN524294:JFN524297 JPJ524294:JPJ524297 JZF524294:JZF524297 KJB524294:KJB524297 KSX524294:KSX524297 LCT524294:LCT524297 LMP524294:LMP524297 LWL524294:LWL524297 MGH524294:MGH524297 MQD524294:MQD524297 MZZ524294:MZZ524297 NJV524294:NJV524297 NTR524294:NTR524297 ODN524294:ODN524297 ONJ524294:ONJ524297 OXF524294:OXF524297 PHB524294:PHB524297 PQX524294:PQX524297 QAT524294:QAT524297 QKP524294:QKP524297 QUL524294:QUL524297 REH524294:REH524297 ROD524294:ROD524297 RXZ524294:RXZ524297 SHV524294:SHV524297 SRR524294:SRR524297 TBN524294:TBN524297 TLJ524294:TLJ524297 TVF524294:TVF524297 UFB524294:UFB524297 UOX524294:UOX524297 UYT524294:UYT524297 VIP524294:VIP524297 VSL524294:VSL524297 WCH524294:WCH524297 WMD524294:WMD524297 WVZ524294:WVZ524297 R589830:R589833 JN589830:JN589833 TJ589830:TJ589833 ADF589830:ADF589833 ANB589830:ANB589833 AWX589830:AWX589833 BGT589830:BGT589833 BQP589830:BQP589833 CAL589830:CAL589833 CKH589830:CKH589833 CUD589830:CUD589833 DDZ589830:DDZ589833 DNV589830:DNV589833 DXR589830:DXR589833 EHN589830:EHN589833 ERJ589830:ERJ589833 FBF589830:FBF589833 FLB589830:FLB589833 FUX589830:FUX589833 GET589830:GET589833 GOP589830:GOP589833 GYL589830:GYL589833 HIH589830:HIH589833 HSD589830:HSD589833 IBZ589830:IBZ589833 ILV589830:ILV589833 IVR589830:IVR589833 JFN589830:JFN589833 JPJ589830:JPJ589833 JZF589830:JZF589833 KJB589830:KJB589833 KSX589830:KSX589833 LCT589830:LCT589833 LMP589830:LMP589833 LWL589830:LWL589833 MGH589830:MGH589833 MQD589830:MQD589833 MZZ589830:MZZ589833 NJV589830:NJV589833 NTR589830:NTR589833 ODN589830:ODN589833 ONJ589830:ONJ589833 OXF589830:OXF589833 PHB589830:PHB589833 PQX589830:PQX589833 QAT589830:QAT589833 QKP589830:QKP589833 QUL589830:QUL589833 REH589830:REH589833 ROD589830:ROD589833 RXZ589830:RXZ589833 SHV589830:SHV589833 SRR589830:SRR589833 TBN589830:TBN589833 TLJ589830:TLJ589833 TVF589830:TVF589833 UFB589830:UFB589833 UOX589830:UOX589833 UYT589830:UYT589833 VIP589830:VIP589833 VSL589830:VSL589833 WCH589830:WCH589833 WMD589830:WMD589833 WVZ589830:WVZ589833 R655366:R655369 JN655366:JN655369 TJ655366:TJ655369 ADF655366:ADF655369 ANB655366:ANB655369 AWX655366:AWX655369 BGT655366:BGT655369 BQP655366:BQP655369 CAL655366:CAL655369 CKH655366:CKH655369 CUD655366:CUD655369 DDZ655366:DDZ655369 DNV655366:DNV655369 DXR655366:DXR655369 EHN655366:EHN655369 ERJ655366:ERJ655369 FBF655366:FBF655369 FLB655366:FLB655369 FUX655366:FUX655369 GET655366:GET655369 GOP655366:GOP655369 GYL655366:GYL655369 HIH655366:HIH655369 HSD655366:HSD655369 IBZ655366:IBZ655369 ILV655366:ILV655369 IVR655366:IVR655369 JFN655366:JFN655369 JPJ655366:JPJ655369 JZF655366:JZF655369 KJB655366:KJB655369 KSX655366:KSX655369 LCT655366:LCT655369 LMP655366:LMP655369 LWL655366:LWL655369 MGH655366:MGH655369 MQD655366:MQD655369 MZZ655366:MZZ655369 NJV655366:NJV655369 NTR655366:NTR655369 ODN655366:ODN655369 ONJ655366:ONJ655369 OXF655366:OXF655369 PHB655366:PHB655369 PQX655366:PQX655369 QAT655366:QAT655369 QKP655366:QKP655369 QUL655366:QUL655369 REH655366:REH655369 ROD655366:ROD655369 RXZ655366:RXZ655369 SHV655366:SHV655369 SRR655366:SRR655369 TBN655366:TBN655369 TLJ655366:TLJ655369 TVF655366:TVF655369 UFB655366:UFB655369 UOX655366:UOX655369 UYT655366:UYT655369 VIP655366:VIP655369 VSL655366:VSL655369 WCH655366:WCH655369 WMD655366:WMD655369 WVZ655366:WVZ655369 R720902:R720905 JN720902:JN720905 TJ720902:TJ720905 ADF720902:ADF720905 ANB720902:ANB720905 AWX720902:AWX720905 BGT720902:BGT720905 BQP720902:BQP720905 CAL720902:CAL720905 CKH720902:CKH720905 CUD720902:CUD720905 DDZ720902:DDZ720905 DNV720902:DNV720905 DXR720902:DXR720905 EHN720902:EHN720905 ERJ720902:ERJ720905 FBF720902:FBF720905 FLB720902:FLB720905 FUX720902:FUX720905 GET720902:GET720905 GOP720902:GOP720905 GYL720902:GYL720905 HIH720902:HIH720905 HSD720902:HSD720905 IBZ720902:IBZ720905 ILV720902:ILV720905 IVR720902:IVR720905 JFN720902:JFN720905 JPJ720902:JPJ720905 JZF720902:JZF720905 KJB720902:KJB720905 KSX720902:KSX720905 LCT720902:LCT720905 LMP720902:LMP720905 LWL720902:LWL720905 MGH720902:MGH720905 MQD720902:MQD720905 MZZ720902:MZZ720905 NJV720902:NJV720905 NTR720902:NTR720905 ODN720902:ODN720905 ONJ720902:ONJ720905 OXF720902:OXF720905 PHB720902:PHB720905 PQX720902:PQX720905 QAT720902:QAT720905 QKP720902:QKP720905 QUL720902:QUL720905 REH720902:REH720905 ROD720902:ROD720905 RXZ720902:RXZ720905 SHV720902:SHV720905 SRR720902:SRR720905 TBN720902:TBN720905 TLJ720902:TLJ720905 TVF720902:TVF720905 UFB720902:UFB720905 UOX720902:UOX720905 UYT720902:UYT720905 VIP720902:VIP720905 VSL720902:VSL720905 WCH720902:WCH720905 WMD720902:WMD720905 WVZ720902:WVZ720905 R786438:R786441 JN786438:JN786441 TJ786438:TJ786441 ADF786438:ADF786441 ANB786438:ANB786441 AWX786438:AWX786441 BGT786438:BGT786441 BQP786438:BQP786441 CAL786438:CAL786441 CKH786438:CKH786441 CUD786438:CUD786441 DDZ786438:DDZ786441 DNV786438:DNV786441 DXR786438:DXR786441 EHN786438:EHN786441 ERJ786438:ERJ786441 FBF786438:FBF786441 FLB786438:FLB786441 FUX786438:FUX786441 GET786438:GET786441 GOP786438:GOP786441 GYL786438:GYL786441 HIH786438:HIH786441 HSD786438:HSD786441 IBZ786438:IBZ786441 ILV786438:ILV786441 IVR786438:IVR786441 JFN786438:JFN786441 JPJ786438:JPJ786441 JZF786438:JZF786441 KJB786438:KJB786441 KSX786438:KSX786441 LCT786438:LCT786441 LMP786438:LMP786441 LWL786438:LWL786441 MGH786438:MGH786441 MQD786438:MQD786441 MZZ786438:MZZ786441 NJV786438:NJV786441 NTR786438:NTR786441 ODN786438:ODN786441 ONJ786438:ONJ786441 OXF786438:OXF786441 PHB786438:PHB786441 PQX786438:PQX786441 QAT786438:QAT786441 QKP786438:QKP786441 QUL786438:QUL786441 REH786438:REH786441 ROD786438:ROD786441 RXZ786438:RXZ786441 SHV786438:SHV786441 SRR786438:SRR786441 TBN786438:TBN786441 TLJ786438:TLJ786441 TVF786438:TVF786441 UFB786438:UFB786441 UOX786438:UOX786441 UYT786438:UYT786441 VIP786438:VIP786441 VSL786438:VSL786441 WCH786438:WCH786441 WMD786438:WMD786441 WVZ786438:WVZ786441 R851974:R851977 JN851974:JN851977 TJ851974:TJ851977 ADF851974:ADF851977 ANB851974:ANB851977 AWX851974:AWX851977 BGT851974:BGT851977 BQP851974:BQP851977 CAL851974:CAL851977 CKH851974:CKH851977 CUD851974:CUD851977 DDZ851974:DDZ851977 DNV851974:DNV851977 DXR851974:DXR851977 EHN851974:EHN851977 ERJ851974:ERJ851977 FBF851974:FBF851977 FLB851974:FLB851977 FUX851974:FUX851977 GET851974:GET851977 GOP851974:GOP851977 GYL851974:GYL851977 HIH851974:HIH851977 HSD851974:HSD851977 IBZ851974:IBZ851977 ILV851974:ILV851977 IVR851974:IVR851977 JFN851974:JFN851977 JPJ851974:JPJ851977 JZF851974:JZF851977 KJB851974:KJB851977 KSX851974:KSX851977 LCT851974:LCT851977 LMP851974:LMP851977 LWL851974:LWL851977 MGH851974:MGH851977 MQD851974:MQD851977 MZZ851974:MZZ851977 NJV851974:NJV851977 NTR851974:NTR851977 ODN851974:ODN851977 ONJ851974:ONJ851977 OXF851974:OXF851977 PHB851974:PHB851977 PQX851974:PQX851977 QAT851974:QAT851977 QKP851974:QKP851977 QUL851974:QUL851977 REH851974:REH851977 ROD851974:ROD851977 RXZ851974:RXZ851977 SHV851974:SHV851977 SRR851974:SRR851977 TBN851974:TBN851977 TLJ851974:TLJ851977 TVF851974:TVF851977 UFB851974:UFB851977 UOX851974:UOX851977 UYT851974:UYT851977 VIP851974:VIP851977 VSL851974:VSL851977 WCH851974:WCH851977 WMD851974:WMD851977 WVZ851974:WVZ851977 R917510:R917513 JN917510:JN917513 TJ917510:TJ917513 ADF917510:ADF917513 ANB917510:ANB917513 AWX917510:AWX917513 BGT917510:BGT917513 BQP917510:BQP917513 CAL917510:CAL917513 CKH917510:CKH917513 CUD917510:CUD917513 DDZ917510:DDZ917513 DNV917510:DNV917513 DXR917510:DXR917513 EHN917510:EHN917513 ERJ917510:ERJ917513 FBF917510:FBF917513 FLB917510:FLB917513 FUX917510:FUX917513 GET917510:GET917513 GOP917510:GOP917513 GYL917510:GYL917513 HIH917510:HIH917513 HSD917510:HSD917513 IBZ917510:IBZ917513 ILV917510:ILV917513 IVR917510:IVR917513 JFN917510:JFN917513 JPJ917510:JPJ917513 JZF917510:JZF917513 KJB917510:KJB917513 KSX917510:KSX917513 LCT917510:LCT917513 LMP917510:LMP917513 LWL917510:LWL917513 MGH917510:MGH917513 MQD917510:MQD917513 MZZ917510:MZZ917513 NJV917510:NJV917513 NTR917510:NTR917513 ODN917510:ODN917513 ONJ917510:ONJ917513 OXF917510:OXF917513 PHB917510:PHB917513 PQX917510:PQX917513 QAT917510:QAT917513 QKP917510:QKP917513 QUL917510:QUL917513 REH917510:REH917513 ROD917510:ROD917513 RXZ917510:RXZ917513 SHV917510:SHV917513 SRR917510:SRR917513 TBN917510:TBN917513 TLJ917510:TLJ917513 TVF917510:TVF917513 UFB917510:UFB917513 UOX917510:UOX917513 UYT917510:UYT917513 VIP917510:VIP917513 VSL917510:VSL917513 WCH917510:WCH917513 WMD917510:WMD917513 WVZ917510:WVZ917513 R983046:R983049 JN983046:JN983049 TJ983046:TJ983049 ADF983046:ADF983049 ANB983046:ANB983049 AWX983046:AWX983049 BGT983046:BGT983049 BQP983046:BQP983049 CAL983046:CAL983049 CKH983046:CKH983049 CUD983046:CUD983049 DDZ983046:DDZ983049 DNV983046:DNV983049 DXR983046:DXR983049 EHN983046:EHN983049 ERJ983046:ERJ983049 FBF983046:FBF983049 FLB983046:FLB983049 FUX983046:FUX983049 GET983046:GET983049 GOP983046:GOP983049 GYL983046:GYL983049 HIH983046:HIH983049 HSD983046:HSD983049 IBZ983046:IBZ983049 ILV983046:ILV983049 IVR983046:IVR983049 JFN983046:JFN983049 JPJ983046:JPJ983049 JZF983046:JZF983049 KJB983046:KJB983049 KSX983046:KSX983049 LCT983046:LCT983049 LMP983046:LMP983049 LWL983046:LWL983049 MGH983046:MGH983049 MQD983046:MQD983049 MZZ983046:MZZ983049 NJV983046:NJV983049 NTR983046:NTR983049 ODN983046:ODN983049 ONJ983046:ONJ983049 OXF983046:OXF983049 PHB983046:PHB983049 PQX983046:PQX983049 QAT983046:QAT983049 QKP983046:QKP983049 QUL983046:QUL983049 REH983046:REH983049 ROD983046:ROD983049 RXZ983046:RXZ983049 SHV983046:SHV983049 SRR983046:SRR983049 TBN983046:TBN983049 TLJ983046:TLJ983049 TVF983046:TVF983049 UFB983046:UFB983049 UOX983046:UOX983049 UYT983046:UYT983049 VIP983046:VIP983049 VSL983046:VSL983049 WCH983046:WCH983049 WMD983046:WMD983049 WVZ983046:WVZ983049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R29:R93 JN29:JN93 TJ29:TJ93 ADF29:ADF93 ANB29:ANB93 AWX29:AWX93 BGT29:BGT93 BQP29:BQP93 CAL29:CAL93 CKH29:CKH93 CUD29:CUD93 DDZ29:DDZ93 DNV29:DNV93 DXR29:DXR93 EHN29:EHN93 ERJ29:ERJ93 FBF29:FBF93 FLB29:FLB93 FUX29:FUX93 GET29:GET93 GOP29:GOP93 GYL29:GYL93 HIH29:HIH93 HSD29:HSD93 IBZ29:IBZ93 ILV29:ILV93 IVR29:IVR93 JFN29:JFN93 JPJ29:JPJ93 JZF29:JZF93 KJB29:KJB93 KSX29:KSX93 LCT29:LCT93 LMP29:LMP93 LWL29:LWL93 MGH29:MGH93 MQD29:MQD93 MZZ29:MZZ93 NJV29:NJV93 NTR29:NTR93 ODN29:ODN93 ONJ29:ONJ93 OXF29:OXF93 PHB29:PHB93 PQX29:PQX93 QAT29:QAT93 QKP29:QKP93 QUL29:QUL93 REH29:REH93 ROD29:ROD93 RXZ29:RXZ93 SHV29:SHV93 SRR29:SRR93 TBN29:TBN93 TLJ29:TLJ93 TVF29:TVF93 UFB29:UFB93 UOX29:UOX93 UYT29:UYT93 VIP29:VIP93 VSL29:VSL93 WCH29:WCH93 WMD29:WMD93 WVZ29:WVZ93 R65565:R65629 JN65565:JN65629 TJ65565:TJ65629 ADF65565:ADF65629 ANB65565:ANB65629 AWX65565:AWX65629 BGT65565:BGT65629 BQP65565:BQP65629 CAL65565:CAL65629 CKH65565:CKH65629 CUD65565:CUD65629 DDZ65565:DDZ65629 DNV65565:DNV65629 DXR65565:DXR65629 EHN65565:EHN65629 ERJ65565:ERJ65629 FBF65565:FBF65629 FLB65565:FLB65629 FUX65565:FUX65629 GET65565:GET65629 GOP65565:GOP65629 GYL65565:GYL65629 HIH65565:HIH65629 HSD65565:HSD65629 IBZ65565:IBZ65629 ILV65565:ILV65629 IVR65565:IVR65629 JFN65565:JFN65629 JPJ65565:JPJ65629 JZF65565:JZF65629 KJB65565:KJB65629 KSX65565:KSX65629 LCT65565:LCT65629 LMP65565:LMP65629 LWL65565:LWL65629 MGH65565:MGH65629 MQD65565:MQD65629 MZZ65565:MZZ65629 NJV65565:NJV65629 NTR65565:NTR65629 ODN65565:ODN65629 ONJ65565:ONJ65629 OXF65565:OXF65629 PHB65565:PHB65629 PQX65565:PQX65629 QAT65565:QAT65629 QKP65565:QKP65629 QUL65565:QUL65629 REH65565:REH65629 ROD65565:ROD65629 RXZ65565:RXZ65629 SHV65565:SHV65629 SRR65565:SRR65629 TBN65565:TBN65629 TLJ65565:TLJ65629 TVF65565:TVF65629 UFB65565:UFB65629 UOX65565:UOX65629 UYT65565:UYT65629 VIP65565:VIP65629 VSL65565:VSL65629 WCH65565:WCH65629 WMD65565:WMD65629 WVZ65565:WVZ65629 R131101:R131165 JN131101:JN131165 TJ131101:TJ131165 ADF131101:ADF131165 ANB131101:ANB131165 AWX131101:AWX131165 BGT131101:BGT131165 BQP131101:BQP131165 CAL131101:CAL131165 CKH131101:CKH131165 CUD131101:CUD131165 DDZ131101:DDZ131165 DNV131101:DNV131165 DXR131101:DXR131165 EHN131101:EHN131165 ERJ131101:ERJ131165 FBF131101:FBF131165 FLB131101:FLB131165 FUX131101:FUX131165 GET131101:GET131165 GOP131101:GOP131165 GYL131101:GYL131165 HIH131101:HIH131165 HSD131101:HSD131165 IBZ131101:IBZ131165 ILV131101:ILV131165 IVR131101:IVR131165 JFN131101:JFN131165 JPJ131101:JPJ131165 JZF131101:JZF131165 KJB131101:KJB131165 KSX131101:KSX131165 LCT131101:LCT131165 LMP131101:LMP131165 LWL131101:LWL131165 MGH131101:MGH131165 MQD131101:MQD131165 MZZ131101:MZZ131165 NJV131101:NJV131165 NTR131101:NTR131165 ODN131101:ODN131165 ONJ131101:ONJ131165 OXF131101:OXF131165 PHB131101:PHB131165 PQX131101:PQX131165 QAT131101:QAT131165 QKP131101:QKP131165 QUL131101:QUL131165 REH131101:REH131165 ROD131101:ROD131165 RXZ131101:RXZ131165 SHV131101:SHV131165 SRR131101:SRR131165 TBN131101:TBN131165 TLJ131101:TLJ131165 TVF131101:TVF131165 UFB131101:UFB131165 UOX131101:UOX131165 UYT131101:UYT131165 VIP131101:VIP131165 VSL131101:VSL131165 WCH131101:WCH131165 WMD131101:WMD131165 WVZ131101:WVZ131165 R196637:R196701 JN196637:JN196701 TJ196637:TJ196701 ADF196637:ADF196701 ANB196637:ANB196701 AWX196637:AWX196701 BGT196637:BGT196701 BQP196637:BQP196701 CAL196637:CAL196701 CKH196637:CKH196701 CUD196637:CUD196701 DDZ196637:DDZ196701 DNV196637:DNV196701 DXR196637:DXR196701 EHN196637:EHN196701 ERJ196637:ERJ196701 FBF196637:FBF196701 FLB196637:FLB196701 FUX196637:FUX196701 GET196637:GET196701 GOP196637:GOP196701 GYL196637:GYL196701 HIH196637:HIH196701 HSD196637:HSD196701 IBZ196637:IBZ196701 ILV196637:ILV196701 IVR196637:IVR196701 JFN196637:JFN196701 JPJ196637:JPJ196701 JZF196637:JZF196701 KJB196637:KJB196701 KSX196637:KSX196701 LCT196637:LCT196701 LMP196637:LMP196701 LWL196637:LWL196701 MGH196637:MGH196701 MQD196637:MQD196701 MZZ196637:MZZ196701 NJV196637:NJV196701 NTR196637:NTR196701 ODN196637:ODN196701 ONJ196637:ONJ196701 OXF196637:OXF196701 PHB196637:PHB196701 PQX196637:PQX196701 QAT196637:QAT196701 QKP196637:QKP196701 QUL196637:QUL196701 REH196637:REH196701 ROD196637:ROD196701 RXZ196637:RXZ196701 SHV196637:SHV196701 SRR196637:SRR196701 TBN196637:TBN196701 TLJ196637:TLJ196701 TVF196637:TVF196701 UFB196637:UFB196701 UOX196637:UOX196701 UYT196637:UYT196701 VIP196637:VIP196701 VSL196637:VSL196701 WCH196637:WCH196701 WMD196637:WMD196701 WVZ196637:WVZ196701 R262173:R262237 JN262173:JN262237 TJ262173:TJ262237 ADF262173:ADF262237 ANB262173:ANB262237 AWX262173:AWX262237 BGT262173:BGT262237 BQP262173:BQP262237 CAL262173:CAL262237 CKH262173:CKH262237 CUD262173:CUD262237 DDZ262173:DDZ262237 DNV262173:DNV262237 DXR262173:DXR262237 EHN262173:EHN262237 ERJ262173:ERJ262237 FBF262173:FBF262237 FLB262173:FLB262237 FUX262173:FUX262237 GET262173:GET262237 GOP262173:GOP262237 GYL262173:GYL262237 HIH262173:HIH262237 HSD262173:HSD262237 IBZ262173:IBZ262237 ILV262173:ILV262237 IVR262173:IVR262237 JFN262173:JFN262237 JPJ262173:JPJ262237 JZF262173:JZF262237 KJB262173:KJB262237 KSX262173:KSX262237 LCT262173:LCT262237 LMP262173:LMP262237 LWL262173:LWL262237 MGH262173:MGH262237 MQD262173:MQD262237 MZZ262173:MZZ262237 NJV262173:NJV262237 NTR262173:NTR262237 ODN262173:ODN262237 ONJ262173:ONJ262237 OXF262173:OXF262237 PHB262173:PHB262237 PQX262173:PQX262237 QAT262173:QAT262237 QKP262173:QKP262237 QUL262173:QUL262237 REH262173:REH262237 ROD262173:ROD262237 RXZ262173:RXZ262237 SHV262173:SHV262237 SRR262173:SRR262237 TBN262173:TBN262237 TLJ262173:TLJ262237 TVF262173:TVF262237 UFB262173:UFB262237 UOX262173:UOX262237 UYT262173:UYT262237 VIP262173:VIP262237 VSL262173:VSL262237 WCH262173:WCH262237 WMD262173:WMD262237 WVZ262173:WVZ262237 R327709:R327773 JN327709:JN327773 TJ327709:TJ327773 ADF327709:ADF327773 ANB327709:ANB327773 AWX327709:AWX327773 BGT327709:BGT327773 BQP327709:BQP327773 CAL327709:CAL327773 CKH327709:CKH327773 CUD327709:CUD327773 DDZ327709:DDZ327773 DNV327709:DNV327773 DXR327709:DXR327773 EHN327709:EHN327773 ERJ327709:ERJ327773 FBF327709:FBF327773 FLB327709:FLB327773 FUX327709:FUX327773 GET327709:GET327773 GOP327709:GOP327773 GYL327709:GYL327773 HIH327709:HIH327773 HSD327709:HSD327773 IBZ327709:IBZ327773 ILV327709:ILV327773 IVR327709:IVR327773 JFN327709:JFN327773 JPJ327709:JPJ327773 JZF327709:JZF327773 KJB327709:KJB327773 KSX327709:KSX327773 LCT327709:LCT327773 LMP327709:LMP327773 LWL327709:LWL327773 MGH327709:MGH327773 MQD327709:MQD327773 MZZ327709:MZZ327773 NJV327709:NJV327773 NTR327709:NTR327773 ODN327709:ODN327773 ONJ327709:ONJ327773 OXF327709:OXF327773 PHB327709:PHB327773 PQX327709:PQX327773 QAT327709:QAT327773 QKP327709:QKP327773 QUL327709:QUL327773 REH327709:REH327773 ROD327709:ROD327773 RXZ327709:RXZ327773 SHV327709:SHV327773 SRR327709:SRR327773 TBN327709:TBN327773 TLJ327709:TLJ327773 TVF327709:TVF327773 UFB327709:UFB327773 UOX327709:UOX327773 UYT327709:UYT327773 VIP327709:VIP327773 VSL327709:VSL327773 WCH327709:WCH327773 WMD327709:WMD327773 WVZ327709:WVZ327773 R393245:R393309 JN393245:JN393309 TJ393245:TJ393309 ADF393245:ADF393309 ANB393245:ANB393309 AWX393245:AWX393309 BGT393245:BGT393309 BQP393245:BQP393309 CAL393245:CAL393309 CKH393245:CKH393309 CUD393245:CUD393309 DDZ393245:DDZ393309 DNV393245:DNV393309 DXR393245:DXR393309 EHN393245:EHN393309 ERJ393245:ERJ393309 FBF393245:FBF393309 FLB393245:FLB393309 FUX393245:FUX393309 GET393245:GET393309 GOP393245:GOP393309 GYL393245:GYL393309 HIH393245:HIH393309 HSD393245:HSD393309 IBZ393245:IBZ393309 ILV393245:ILV393309 IVR393245:IVR393309 JFN393245:JFN393309 JPJ393245:JPJ393309 JZF393245:JZF393309 KJB393245:KJB393309 KSX393245:KSX393309 LCT393245:LCT393309 LMP393245:LMP393309 LWL393245:LWL393309 MGH393245:MGH393309 MQD393245:MQD393309 MZZ393245:MZZ393309 NJV393245:NJV393309 NTR393245:NTR393309 ODN393245:ODN393309 ONJ393245:ONJ393309 OXF393245:OXF393309 PHB393245:PHB393309 PQX393245:PQX393309 QAT393245:QAT393309 QKP393245:QKP393309 QUL393245:QUL393309 REH393245:REH393309 ROD393245:ROD393309 RXZ393245:RXZ393309 SHV393245:SHV393309 SRR393245:SRR393309 TBN393245:TBN393309 TLJ393245:TLJ393309 TVF393245:TVF393309 UFB393245:UFB393309 UOX393245:UOX393309 UYT393245:UYT393309 VIP393245:VIP393309 VSL393245:VSL393309 WCH393245:WCH393309 WMD393245:WMD393309 WVZ393245:WVZ393309 R458781:R458845 JN458781:JN458845 TJ458781:TJ458845 ADF458781:ADF458845 ANB458781:ANB458845 AWX458781:AWX458845 BGT458781:BGT458845 BQP458781:BQP458845 CAL458781:CAL458845 CKH458781:CKH458845 CUD458781:CUD458845 DDZ458781:DDZ458845 DNV458781:DNV458845 DXR458781:DXR458845 EHN458781:EHN458845 ERJ458781:ERJ458845 FBF458781:FBF458845 FLB458781:FLB458845 FUX458781:FUX458845 GET458781:GET458845 GOP458781:GOP458845 GYL458781:GYL458845 HIH458781:HIH458845 HSD458781:HSD458845 IBZ458781:IBZ458845 ILV458781:ILV458845 IVR458781:IVR458845 JFN458781:JFN458845 JPJ458781:JPJ458845 JZF458781:JZF458845 KJB458781:KJB458845 KSX458781:KSX458845 LCT458781:LCT458845 LMP458781:LMP458845 LWL458781:LWL458845 MGH458781:MGH458845 MQD458781:MQD458845 MZZ458781:MZZ458845 NJV458781:NJV458845 NTR458781:NTR458845 ODN458781:ODN458845 ONJ458781:ONJ458845 OXF458781:OXF458845 PHB458781:PHB458845 PQX458781:PQX458845 QAT458781:QAT458845 QKP458781:QKP458845 QUL458781:QUL458845 REH458781:REH458845 ROD458781:ROD458845 RXZ458781:RXZ458845 SHV458781:SHV458845 SRR458781:SRR458845 TBN458781:TBN458845 TLJ458781:TLJ458845 TVF458781:TVF458845 UFB458781:UFB458845 UOX458781:UOX458845 UYT458781:UYT458845 VIP458781:VIP458845 VSL458781:VSL458845 WCH458781:WCH458845 WMD458781:WMD458845 WVZ458781:WVZ458845 R524317:R524381 JN524317:JN524381 TJ524317:TJ524381 ADF524317:ADF524381 ANB524317:ANB524381 AWX524317:AWX524381 BGT524317:BGT524381 BQP524317:BQP524381 CAL524317:CAL524381 CKH524317:CKH524381 CUD524317:CUD524381 DDZ524317:DDZ524381 DNV524317:DNV524381 DXR524317:DXR524381 EHN524317:EHN524381 ERJ524317:ERJ524381 FBF524317:FBF524381 FLB524317:FLB524381 FUX524317:FUX524381 GET524317:GET524381 GOP524317:GOP524381 GYL524317:GYL524381 HIH524317:HIH524381 HSD524317:HSD524381 IBZ524317:IBZ524381 ILV524317:ILV524381 IVR524317:IVR524381 JFN524317:JFN524381 JPJ524317:JPJ524381 JZF524317:JZF524381 KJB524317:KJB524381 KSX524317:KSX524381 LCT524317:LCT524381 LMP524317:LMP524381 LWL524317:LWL524381 MGH524317:MGH524381 MQD524317:MQD524381 MZZ524317:MZZ524381 NJV524317:NJV524381 NTR524317:NTR524381 ODN524317:ODN524381 ONJ524317:ONJ524381 OXF524317:OXF524381 PHB524317:PHB524381 PQX524317:PQX524381 QAT524317:QAT524381 QKP524317:QKP524381 QUL524317:QUL524381 REH524317:REH524381 ROD524317:ROD524381 RXZ524317:RXZ524381 SHV524317:SHV524381 SRR524317:SRR524381 TBN524317:TBN524381 TLJ524317:TLJ524381 TVF524317:TVF524381 UFB524317:UFB524381 UOX524317:UOX524381 UYT524317:UYT524381 VIP524317:VIP524381 VSL524317:VSL524381 WCH524317:WCH524381 WMD524317:WMD524381 WVZ524317:WVZ524381 R589853:R589917 JN589853:JN589917 TJ589853:TJ589917 ADF589853:ADF589917 ANB589853:ANB589917 AWX589853:AWX589917 BGT589853:BGT589917 BQP589853:BQP589917 CAL589853:CAL589917 CKH589853:CKH589917 CUD589853:CUD589917 DDZ589853:DDZ589917 DNV589853:DNV589917 DXR589853:DXR589917 EHN589853:EHN589917 ERJ589853:ERJ589917 FBF589853:FBF589917 FLB589853:FLB589917 FUX589853:FUX589917 GET589853:GET589917 GOP589853:GOP589917 GYL589853:GYL589917 HIH589853:HIH589917 HSD589853:HSD589917 IBZ589853:IBZ589917 ILV589853:ILV589917 IVR589853:IVR589917 JFN589853:JFN589917 JPJ589853:JPJ589917 JZF589853:JZF589917 KJB589853:KJB589917 KSX589853:KSX589917 LCT589853:LCT589917 LMP589853:LMP589917 LWL589853:LWL589917 MGH589853:MGH589917 MQD589853:MQD589917 MZZ589853:MZZ589917 NJV589853:NJV589917 NTR589853:NTR589917 ODN589853:ODN589917 ONJ589853:ONJ589917 OXF589853:OXF589917 PHB589853:PHB589917 PQX589853:PQX589917 QAT589853:QAT589917 QKP589853:QKP589917 QUL589853:QUL589917 REH589853:REH589917 ROD589853:ROD589917 RXZ589853:RXZ589917 SHV589853:SHV589917 SRR589853:SRR589917 TBN589853:TBN589917 TLJ589853:TLJ589917 TVF589853:TVF589917 UFB589853:UFB589917 UOX589853:UOX589917 UYT589853:UYT589917 VIP589853:VIP589917 VSL589853:VSL589917 WCH589853:WCH589917 WMD589853:WMD589917 WVZ589853:WVZ589917 R655389:R655453 JN655389:JN655453 TJ655389:TJ655453 ADF655389:ADF655453 ANB655389:ANB655453 AWX655389:AWX655453 BGT655389:BGT655453 BQP655389:BQP655453 CAL655389:CAL655453 CKH655389:CKH655453 CUD655389:CUD655453 DDZ655389:DDZ655453 DNV655389:DNV655453 DXR655389:DXR655453 EHN655389:EHN655453 ERJ655389:ERJ655453 FBF655389:FBF655453 FLB655389:FLB655453 FUX655389:FUX655453 GET655389:GET655453 GOP655389:GOP655453 GYL655389:GYL655453 HIH655389:HIH655453 HSD655389:HSD655453 IBZ655389:IBZ655453 ILV655389:ILV655453 IVR655389:IVR655453 JFN655389:JFN655453 JPJ655389:JPJ655453 JZF655389:JZF655453 KJB655389:KJB655453 KSX655389:KSX655453 LCT655389:LCT655453 LMP655389:LMP655453 LWL655389:LWL655453 MGH655389:MGH655453 MQD655389:MQD655453 MZZ655389:MZZ655453 NJV655389:NJV655453 NTR655389:NTR655453 ODN655389:ODN655453 ONJ655389:ONJ655453 OXF655389:OXF655453 PHB655389:PHB655453 PQX655389:PQX655453 QAT655389:QAT655453 QKP655389:QKP655453 QUL655389:QUL655453 REH655389:REH655453 ROD655389:ROD655453 RXZ655389:RXZ655453 SHV655389:SHV655453 SRR655389:SRR655453 TBN655389:TBN655453 TLJ655389:TLJ655453 TVF655389:TVF655453 UFB655389:UFB655453 UOX655389:UOX655453 UYT655389:UYT655453 VIP655389:VIP655453 VSL655389:VSL655453 WCH655389:WCH655453 WMD655389:WMD655453 WVZ655389:WVZ655453 R720925:R720989 JN720925:JN720989 TJ720925:TJ720989 ADF720925:ADF720989 ANB720925:ANB720989 AWX720925:AWX720989 BGT720925:BGT720989 BQP720925:BQP720989 CAL720925:CAL720989 CKH720925:CKH720989 CUD720925:CUD720989 DDZ720925:DDZ720989 DNV720925:DNV720989 DXR720925:DXR720989 EHN720925:EHN720989 ERJ720925:ERJ720989 FBF720925:FBF720989 FLB720925:FLB720989 FUX720925:FUX720989 GET720925:GET720989 GOP720925:GOP720989 GYL720925:GYL720989 HIH720925:HIH720989 HSD720925:HSD720989 IBZ720925:IBZ720989 ILV720925:ILV720989 IVR720925:IVR720989 JFN720925:JFN720989 JPJ720925:JPJ720989 JZF720925:JZF720989 KJB720925:KJB720989 KSX720925:KSX720989 LCT720925:LCT720989 LMP720925:LMP720989 LWL720925:LWL720989 MGH720925:MGH720989 MQD720925:MQD720989 MZZ720925:MZZ720989 NJV720925:NJV720989 NTR720925:NTR720989 ODN720925:ODN720989 ONJ720925:ONJ720989 OXF720925:OXF720989 PHB720925:PHB720989 PQX720925:PQX720989 QAT720925:QAT720989 QKP720925:QKP720989 QUL720925:QUL720989 REH720925:REH720989 ROD720925:ROD720989 RXZ720925:RXZ720989 SHV720925:SHV720989 SRR720925:SRR720989 TBN720925:TBN720989 TLJ720925:TLJ720989 TVF720925:TVF720989 UFB720925:UFB720989 UOX720925:UOX720989 UYT720925:UYT720989 VIP720925:VIP720989 VSL720925:VSL720989 WCH720925:WCH720989 WMD720925:WMD720989 WVZ720925:WVZ720989 R786461:R786525 JN786461:JN786525 TJ786461:TJ786525 ADF786461:ADF786525 ANB786461:ANB786525 AWX786461:AWX786525 BGT786461:BGT786525 BQP786461:BQP786525 CAL786461:CAL786525 CKH786461:CKH786525 CUD786461:CUD786525 DDZ786461:DDZ786525 DNV786461:DNV786525 DXR786461:DXR786525 EHN786461:EHN786525 ERJ786461:ERJ786525 FBF786461:FBF786525 FLB786461:FLB786525 FUX786461:FUX786525 GET786461:GET786525 GOP786461:GOP786525 GYL786461:GYL786525 HIH786461:HIH786525 HSD786461:HSD786525 IBZ786461:IBZ786525 ILV786461:ILV786525 IVR786461:IVR786525 JFN786461:JFN786525 JPJ786461:JPJ786525 JZF786461:JZF786525 KJB786461:KJB786525 KSX786461:KSX786525 LCT786461:LCT786525 LMP786461:LMP786525 LWL786461:LWL786525 MGH786461:MGH786525 MQD786461:MQD786525 MZZ786461:MZZ786525 NJV786461:NJV786525 NTR786461:NTR786525 ODN786461:ODN786525 ONJ786461:ONJ786525 OXF786461:OXF786525 PHB786461:PHB786525 PQX786461:PQX786525 QAT786461:QAT786525 QKP786461:QKP786525 QUL786461:QUL786525 REH786461:REH786525 ROD786461:ROD786525 RXZ786461:RXZ786525 SHV786461:SHV786525 SRR786461:SRR786525 TBN786461:TBN786525 TLJ786461:TLJ786525 TVF786461:TVF786525 UFB786461:UFB786525 UOX786461:UOX786525 UYT786461:UYT786525 VIP786461:VIP786525 VSL786461:VSL786525 WCH786461:WCH786525 WMD786461:WMD786525 WVZ786461:WVZ786525 R851997:R852061 JN851997:JN852061 TJ851997:TJ852061 ADF851997:ADF852061 ANB851997:ANB852061 AWX851997:AWX852061 BGT851997:BGT852061 BQP851997:BQP852061 CAL851997:CAL852061 CKH851997:CKH852061 CUD851997:CUD852061 DDZ851997:DDZ852061 DNV851997:DNV852061 DXR851997:DXR852061 EHN851997:EHN852061 ERJ851997:ERJ852061 FBF851997:FBF852061 FLB851997:FLB852061 FUX851997:FUX852061 GET851997:GET852061 GOP851997:GOP852061 GYL851997:GYL852061 HIH851997:HIH852061 HSD851997:HSD852061 IBZ851997:IBZ852061 ILV851997:ILV852061 IVR851997:IVR852061 JFN851997:JFN852061 JPJ851997:JPJ852061 JZF851997:JZF852061 KJB851997:KJB852061 KSX851997:KSX852061 LCT851997:LCT852061 LMP851997:LMP852061 LWL851997:LWL852061 MGH851997:MGH852061 MQD851997:MQD852061 MZZ851997:MZZ852061 NJV851997:NJV852061 NTR851997:NTR852061 ODN851997:ODN852061 ONJ851997:ONJ852061 OXF851997:OXF852061 PHB851997:PHB852061 PQX851997:PQX852061 QAT851997:QAT852061 QKP851997:QKP852061 QUL851997:QUL852061 REH851997:REH852061 ROD851997:ROD852061 RXZ851997:RXZ852061 SHV851997:SHV852061 SRR851997:SRR852061 TBN851997:TBN852061 TLJ851997:TLJ852061 TVF851997:TVF852061 UFB851997:UFB852061 UOX851997:UOX852061 UYT851997:UYT852061 VIP851997:VIP852061 VSL851997:VSL852061 WCH851997:WCH852061 WMD851997:WMD852061 WVZ851997:WVZ852061 R917533:R917597 JN917533:JN917597 TJ917533:TJ917597 ADF917533:ADF917597 ANB917533:ANB917597 AWX917533:AWX917597 BGT917533:BGT917597 BQP917533:BQP917597 CAL917533:CAL917597 CKH917533:CKH917597 CUD917533:CUD917597 DDZ917533:DDZ917597 DNV917533:DNV917597 DXR917533:DXR917597 EHN917533:EHN917597 ERJ917533:ERJ917597 FBF917533:FBF917597 FLB917533:FLB917597 FUX917533:FUX917597 GET917533:GET917597 GOP917533:GOP917597 GYL917533:GYL917597 HIH917533:HIH917597 HSD917533:HSD917597 IBZ917533:IBZ917597 ILV917533:ILV917597 IVR917533:IVR917597 JFN917533:JFN917597 JPJ917533:JPJ917597 JZF917533:JZF917597 KJB917533:KJB917597 KSX917533:KSX917597 LCT917533:LCT917597 LMP917533:LMP917597 LWL917533:LWL917597 MGH917533:MGH917597 MQD917533:MQD917597 MZZ917533:MZZ917597 NJV917533:NJV917597 NTR917533:NTR917597 ODN917533:ODN917597 ONJ917533:ONJ917597 OXF917533:OXF917597 PHB917533:PHB917597 PQX917533:PQX917597 QAT917533:QAT917597 QKP917533:QKP917597 QUL917533:QUL917597 REH917533:REH917597 ROD917533:ROD917597 RXZ917533:RXZ917597 SHV917533:SHV917597 SRR917533:SRR917597 TBN917533:TBN917597 TLJ917533:TLJ917597 TVF917533:TVF917597 UFB917533:UFB917597 UOX917533:UOX917597 UYT917533:UYT917597 VIP917533:VIP917597 VSL917533:VSL917597 WCH917533:WCH917597 WMD917533:WMD917597 WVZ917533:WVZ917597 R983069:R983133 JN983069:JN983133 TJ983069:TJ983133 ADF983069:ADF983133 ANB983069:ANB983133 AWX983069:AWX983133 BGT983069:BGT983133 BQP983069:BQP983133 CAL983069:CAL983133 CKH983069:CKH983133 CUD983069:CUD983133 DDZ983069:DDZ983133 DNV983069:DNV983133 DXR983069:DXR983133 EHN983069:EHN983133 ERJ983069:ERJ983133 FBF983069:FBF983133 FLB983069:FLB983133 FUX983069:FUX983133 GET983069:GET983133 GOP983069:GOP983133 GYL983069:GYL983133 HIH983069:HIH983133 HSD983069:HSD983133 IBZ983069:IBZ983133 ILV983069:ILV983133 IVR983069:IVR983133 JFN983069:JFN983133 JPJ983069:JPJ983133 JZF983069:JZF983133 KJB983069:KJB983133 KSX983069:KSX983133 LCT983069:LCT983133 LMP983069:LMP983133 LWL983069:LWL983133 MGH983069:MGH983133 MQD983069:MQD983133 MZZ983069:MZZ983133 NJV983069:NJV983133 NTR983069:NTR983133 ODN983069:ODN983133 ONJ983069:ONJ983133 OXF983069:OXF983133 PHB983069:PHB983133 PQX983069:PQX983133 QAT983069:QAT983133 QKP983069:QKP983133 QUL983069:QUL983133 REH983069:REH983133 ROD983069:ROD983133 RXZ983069:RXZ983133 SHV983069:SHV983133 SRR983069:SRR983133 TBN983069:TBN983133 TLJ983069:TLJ983133 TVF983069:TVF983133 UFB983069:UFB983133 UOX983069:UOX983133 UYT983069:UYT983133 VIP983069:VIP983133 VSL983069:VSL983133 WCH983069:WCH983133 WMD983069:WMD983133 WVZ983069:WVZ983133 WVZ9 WMD9 WCH9 VSL9 VIP9 UYT9 UOX9 UFB9 TVF9 TLJ9 TBN9 SRR9 SHV9 RXZ9 ROD9 REH9 QUL9 QKP9 QAT9 PQX9 PHB9 OXF9 ONJ9 ODN9 NTR9 NJV9 MZZ9 MQD9 MGH9 LWL9 LMP9 LCT9 KSX9 KJB9 JZF9 JPJ9 JFN9 IVR9 ILV9 IBZ9 HSD9 HIH9 GYL9 GOP9 GET9 FUX9 FLB9 FBF9 ERJ9 EHN9 DXR9 DNV9 DDZ9 CUD9 CKH9 CAL9 BQP9 BGT9 AWX9 ANB9 ADF9 TJ9 JN9 R9">
      <formula1>IMPACTO</formula1>
    </dataValidation>
    <dataValidation type="list" allowBlank="1" showInputMessage="1" showErrorMessage="1" sqref="Q65542:Q65545 JM65542:JM65545 TI65542:TI65545 ADE65542:ADE65545 ANA65542:ANA65545 AWW65542:AWW65545 BGS65542:BGS65545 BQO65542:BQO65545 CAK65542:CAK65545 CKG65542:CKG65545 CUC65542:CUC65545 DDY65542:DDY65545 DNU65542:DNU65545 DXQ65542:DXQ65545 EHM65542:EHM65545 ERI65542:ERI65545 FBE65542:FBE65545 FLA65542:FLA65545 FUW65542:FUW65545 GES65542:GES65545 GOO65542:GOO65545 GYK65542:GYK65545 HIG65542:HIG65545 HSC65542:HSC65545 IBY65542:IBY65545 ILU65542:ILU65545 IVQ65542:IVQ65545 JFM65542:JFM65545 JPI65542:JPI65545 JZE65542:JZE65545 KJA65542:KJA65545 KSW65542:KSW65545 LCS65542:LCS65545 LMO65542:LMO65545 LWK65542:LWK65545 MGG65542:MGG65545 MQC65542:MQC65545 MZY65542:MZY65545 NJU65542:NJU65545 NTQ65542:NTQ65545 ODM65542:ODM65545 ONI65542:ONI65545 OXE65542:OXE65545 PHA65542:PHA65545 PQW65542:PQW65545 QAS65542:QAS65545 QKO65542:QKO65545 QUK65542:QUK65545 REG65542:REG65545 ROC65542:ROC65545 RXY65542:RXY65545 SHU65542:SHU65545 SRQ65542:SRQ65545 TBM65542:TBM65545 TLI65542:TLI65545 TVE65542:TVE65545 UFA65542:UFA65545 UOW65542:UOW65545 UYS65542:UYS65545 VIO65542:VIO65545 VSK65542:VSK65545 WCG65542:WCG65545 WMC65542:WMC65545 WVY65542:WVY65545 Q131078:Q131081 JM131078:JM131081 TI131078:TI131081 ADE131078:ADE131081 ANA131078:ANA131081 AWW131078:AWW131081 BGS131078:BGS131081 BQO131078:BQO131081 CAK131078:CAK131081 CKG131078:CKG131081 CUC131078:CUC131081 DDY131078:DDY131081 DNU131078:DNU131081 DXQ131078:DXQ131081 EHM131078:EHM131081 ERI131078:ERI131081 FBE131078:FBE131081 FLA131078:FLA131081 FUW131078:FUW131081 GES131078:GES131081 GOO131078:GOO131081 GYK131078:GYK131081 HIG131078:HIG131081 HSC131078:HSC131081 IBY131078:IBY131081 ILU131078:ILU131081 IVQ131078:IVQ131081 JFM131078:JFM131081 JPI131078:JPI131081 JZE131078:JZE131081 KJA131078:KJA131081 KSW131078:KSW131081 LCS131078:LCS131081 LMO131078:LMO131081 LWK131078:LWK131081 MGG131078:MGG131081 MQC131078:MQC131081 MZY131078:MZY131081 NJU131078:NJU131081 NTQ131078:NTQ131081 ODM131078:ODM131081 ONI131078:ONI131081 OXE131078:OXE131081 PHA131078:PHA131081 PQW131078:PQW131081 QAS131078:QAS131081 QKO131078:QKO131081 QUK131078:QUK131081 REG131078:REG131081 ROC131078:ROC131081 RXY131078:RXY131081 SHU131078:SHU131081 SRQ131078:SRQ131081 TBM131078:TBM131081 TLI131078:TLI131081 TVE131078:TVE131081 UFA131078:UFA131081 UOW131078:UOW131081 UYS131078:UYS131081 VIO131078:VIO131081 VSK131078:VSK131081 WCG131078:WCG131081 WMC131078:WMC131081 WVY131078:WVY131081 Q196614:Q196617 JM196614:JM196617 TI196614:TI196617 ADE196614:ADE196617 ANA196614:ANA196617 AWW196614:AWW196617 BGS196614:BGS196617 BQO196614:BQO196617 CAK196614:CAK196617 CKG196614:CKG196617 CUC196614:CUC196617 DDY196614:DDY196617 DNU196614:DNU196617 DXQ196614:DXQ196617 EHM196614:EHM196617 ERI196614:ERI196617 FBE196614:FBE196617 FLA196614:FLA196617 FUW196614:FUW196617 GES196614:GES196617 GOO196614:GOO196617 GYK196614:GYK196617 HIG196614:HIG196617 HSC196614:HSC196617 IBY196614:IBY196617 ILU196614:ILU196617 IVQ196614:IVQ196617 JFM196614:JFM196617 JPI196614:JPI196617 JZE196614:JZE196617 KJA196614:KJA196617 KSW196614:KSW196617 LCS196614:LCS196617 LMO196614:LMO196617 LWK196614:LWK196617 MGG196614:MGG196617 MQC196614:MQC196617 MZY196614:MZY196617 NJU196614:NJU196617 NTQ196614:NTQ196617 ODM196614:ODM196617 ONI196614:ONI196617 OXE196614:OXE196617 PHA196614:PHA196617 PQW196614:PQW196617 QAS196614:QAS196617 QKO196614:QKO196617 QUK196614:QUK196617 REG196614:REG196617 ROC196614:ROC196617 RXY196614:RXY196617 SHU196614:SHU196617 SRQ196614:SRQ196617 TBM196614:TBM196617 TLI196614:TLI196617 TVE196614:TVE196617 UFA196614:UFA196617 UOW196614:UOW196617 UYS196614:UYS196617 VIO196614:VIO196617 VSK196614:VSK196617 WCG196614:WCG196617 WMC196614:WMC196617 WVY196614:WVY196617 Q262150:Q262153 JM262150:JM262153 TI262150:TI262153 ADE262150:ADE262153 ANA262150:ANA262153 AWW262150:AWW262153 BGS262150:BGS262153 BQO262150:BQO262153 CAK262150:CAK262153 CKG262150:CKG262153 CUC262150:CUC262153 DDY262150:DDY262153 DNU262150:DNU262153 DXQ262150:DXQ262153 EHM262150:EHM262153 ERI262150:ERI262153 FBE262150:FBE262153 FLA262150:FLA262153 FUW262150:FUW262153 GES262150:GES262153 GOO262150:GOO262153 GYK262150:GYK262153 HIG262150:HIG262153 HSC262150:HSC262153 IBY262150:IBY262153 ILU262150:ILU262153 IVQ262150:IVQ262153 JFM262150:JFM262153 JPI262150:JPI262153 JZE262150:JZE262153 KJA262150:KJA262153 KSW262150:KSW262153 LCS262150:LCS262153 LMO262150:LMO262153 LWK262150:LWK262153 MGG262150:MGG262153 MQC262150:MQC262153 MZY262150:MZY262153 NJU262150:NJU262153 NTQ262150:NTQ262153 ODM262150:ODM262153 ONI262150:ONI262153 OXE262150:OXE262153 PHA262150:PHA262153 PQW262150:PQW262153 QAS262150:QAS262153 QKO262150:QKO262153 QUK262150:QUK262153 REG262150:REG262153 ROC262150:ROC262153 RXY262150:RXY262153 SHU262150:SHU262153 SRQ262150:SRQ262153 TBM262150:TBM262153 TLI262150:TLI262153 TVE262150:TVE262153 UFA262150:UFA262153 UOW262150:UOW262153 UYS262150:UYS262153 VIO262150:VIO262153 VSK262150:VSK262153 WCG262150:WCG262153 WMC262150:WMC262153 WVY262150:WVY262153 Q327686:Q327689 JM327686:JM327689 TI327686:TI327689 ADE327686:ADE327689 ANA327686:ANA327689 AWW327686:AWW327689 BGS327686:BGS327689 BQO327686:BQO327689 CAK327686:CAK327689 CKG327686:CKG327689 CUC327686:CUC327689 DDY327686:DDY327689 DNU327686:DNU327689 DXQ327686:DXQ327689 EHM327686:EHM327689 ERI327686:ERI327689 FBE327686:FBE327689 FLA327686:FLA327689 FUW327686:FUW327689 GES327686:GES327689 GOO327686:GOO327689 GYK327686:GYK327689 HIG327686:HIG327689 HSC327686:HSC327689 IBY327686:IBY327689 ILU327686:ILU327689 IVQ327686:IVQ327689 JFM327686:JFM327689 JPI327686:JPI327689 JZE327686:JZE327689 KJA327686:KJA327689 KSW327686:KSW327689 LCS327686:LCS327689 LMO327686:LMO327689 LWK327686:LWK327689 MGG327686:MGG327689 MQC327686:MQC327689 MZY327686:MZY327689 NJU327686:NJU327689 NTQ327686:NTQ327689 ODM327686:ODM327689 ONI327686:ONI327689 OXE327686:OXE327689 PHA327686:PHA327689 PQW327686:PQW327689 QAS327686:QAS327689 QKO327686:QKO327689 QUK327686:QUK327689 REG327686:REG327689 ROC327686:ROC327689 RXY327686:RXY327689 SHU327686:SHU327689 SRQ327686:SRQ327689 TBM327686:TBM327689 TLI327686:TLI327689 TVE327686:TVE327689 UFA327686:UFA327689 UOW327686:UOW327689 UYS327686:UYS327689 VIO327686:VIO327689 VSK327686:VSK327689 WCG327686:WCG327689 WMC327686:WMC327689 WVY327686:WVY327689 Q393222:Q393225 JM393222:JM393225 TI393222:TI393225 ADE393222:ADE393225 ANA393222:ANA393225 AWW393222:AWW393225 BGS393222:BGS393225 BQO393222:BQO393225 CAK393222:CAK393225 CKG393222:CKG393225 CUC393222:CUC393225 DDY393222:DDY393225 DNU393222:DNU393225 DXQ393222:DXQ393225 EHM393222:EHM393225 ERI393222:ERI393225 FBE393222:FBE393225 FLA393222:FLA393225 FUW393222:FUW393225 GES393222:GES393225 GOO393222:GOO393225 GYK393222:GYK393225 HIG393222:HIG393225 HSC393222:HSC393225 IBY393222:IBY393225 ILU393222:ILU393225 IVQ393222:IVQ393225 JFM393222:JFM393225 JPI393222:JPI393225 JZE393222:JZE393225 KJA393222:KJA393225 KSW393222:KSW393225 LCS393222:LCS393225 LMO393222:LMO393225 LWK393222:LWK393225 MGG393222:MGG393225 MQC393222:MQC393225 MZY393222:MZY393225 NJU393222:NJU393225 NTQ393222:NTQ393225 ODM393222:ODM393225 ONI393222:ONI393225 OXE393222:OXE393225 PHA393222:PHA393225 PQW393222:PQW393225 QAS393222:QAS393225 QKO393222:QKO393225 QUK393222:QUK393225 REG393222:REG393225 ROC393222:ROC393225 RXY393222:RXY393225 SHU393222:SHU393225 SRQ393222:SRQ393225 TBM393222:TBM393225 TLI393222:TLI393225 TVE393222:TVE393225 UFA393222:UFA393225 UOW393222:UOW393225 UYS393222:UYS393225 VIO393222:VIO393225 VSK393222:VSK393225 WCG393222:WCG393225 WMC393222:WMC393225 WVY393222:WVY393225 Q458758:Q458761 JM458758:JM458761 TI458758:TI458761 ADE458758:ADE458761 ANA458758:ANA458761 AWW458758:AWW458761 BGS458758:BGS458761 BQO458758:BQO458761 CAK458758:CAK458761 CKG458758:CKG458761 CUC458758:CUC458761 DDY458758:DDY458761 DNU458758:DNU458761 DXQ458758:DXQ458761 EHM458758:EHM458761 ERI458758:ERI458761 FBE458758:FBE458761 FLA458758:FLA458761 FUW458758:FUW458761 GES458758:GES458761 GOO458758:GOO458761 GYK458758:GYK458761 HIG458758:HIG458761 HSC458758:HSC458761 IBY458758:IBY458761 ILU458758:ILU458761 IVQ458758:IVQ458761 JFM458758:JFM458761 JPI458758:JPI458761 JZE458758:JZE458761 KJA458758:KJA458761 KSW458758:KSW458761 LCS458758:LCS458761 LMO458758:LMO458761 LWK458758:LWK458761 MGG458758:MGG458761 MQC458758:MQC458761 MZY458758:MZY458761 NJU458758:NJU458761 NTQ458758:NTQ458761 ODM458758:ODM458761 ONI458758:ONI458761 OXE458758:OXE458761 PHA458758:PHA458761 PQW458758:PQW458761 QAS458758:QAS458761 QKO458758:QKO458761 QUK458758:QUK458761 REG458758:REG458761 ROC458758:ROC458761 RXY458758:RXY458761 SHU458758:SHU458761 SRQ458758:SRQ458761 TBM458758:TBM458761 TLI458758:TLI458761 TVE458758:TVE458761 UFA458758:UFA458761 UOW458758:UOW458761 UYS458758:UYS458761 VIO458758:VIO458761 VSK458758:VSK458761 WCG458758:WCG458761 WMC458758:WMC458761 WVY458758:WVY458761 Q524294:Q524297 JM524294:JM524297 TI524294:TI524297 ADE524294:ADE524297 ANA524294:ANA524297 AWW524294:AWW524297 BGS524294:BGS524297 BQO524294:BQO524297 CAK524294:CAK524297 CKG524294:CKG524297 CUC524294:CUC524297 DDY524294:DDY524297 DNU524294:DNU524297 DXQ524294:DXQ524297 EHM524294:EHM524297 ERI524294:ERI524297 FBE524294:FBE524297 FLA524294:FLA524297 FUW524294:FUW524297 GES524294:GES524297 GOO524294:GOO524297 GYK524294:GYK524297 HIG524294:HIG524297 HSC524294:HSC524297 IBY524294:IBY524297 ILU524294:ILU524297 IVQ524294:IVQ524297 JFM524294:JFM524297 JPI524294:JPI524297 JZE524294:JZE524297 KJA524294:KJA524297 KSW524294:KSW524297 LCS524294:LCS524297 LMO524294:LMO524297 LWK524294:LWK524297 MGG524294:MGG524297 MQC524294:MQC524297 MZY524294:MZY524297 NJU524294:NJU524297 NTQ524294:NTQ524297 ODM524294:ODM524297 ONI524294:ONI524297 OXE524294:OXE524297 PHA524294:PHA524297 PQW524294:PQW524297 QAS524294:QAS524297 QKO524294:QKO524297 QUK524294:QUK524297 REG524294:REG524297 ROC524294:ROC524297 RXY524294:RXY524297 SHU524294:SHU524297 SRQ524294:SRQ524297 TBM524294:TBM524297 TLI524294:TLI524297 TVE524294:TVE524297 UFA524294:UFA524297 UOW524294:UOW524297 UYS524294:UYS524297 VIO524294:VIO524297 VSK524294:VSK524297 WCG524294:WCG524297 WMC524294:WMC524297 WVY524294:WVY524297 Q589830:Q589833 JM589830:JM589833 TI589830:TI589833 ADE589830:ADE589833 ANA589830:ANA589833 AWW589830:AWW589833 BGS589830:BGS589833 BQO589830:BQO589833 CAK589830:CAK589833 CKG589830:CKG589833 CUC589830:CUC589833 DDY589830:DDY589833 DNU589830:DNU589833 DXQ589830:DXQ589833 EHM589830:EHM589833 ERI589830:ERI589833 FBE589830:FBE589833 FLA589830:FLA589833 FUW589830:FUW589833 GES589830:GES589833 GOO589830:GOO589833 GYK589830:GYK589833 HIG589830:HIG589833 HSC589830:HSC589833 IBY589830:IBY589833 ILU589830:ILU589833 IVQ589830:IVQ589833 JFM589830:JFM589833 JPI589830:JPI589833 JZE589830:JZE589833 KJA589830:KJA589833 KSW589830:KSW589833 LCS589830:LCS589833 LMO589830:LMO589833 LWK589830:LWK589833 MGG589830:MGG589833 MQC589830:MQC589833 MZY589830:MZY589833 NJU589830:NJU589833 NTQ589830:NTQ589833 ODM589830:ODM589833 ONI589830:ONI589833 OXE589830:OXE589833 PHA589830:PHA589833 PQW589830:PQW589833 QAS589830:QAS589833 QKO589830:QKO589833 QUK589830:QUK589833 REG589830:REG589833 ROC589830:ROC589833 RXY589830:RXY589833 SHU589830:SHU589833 SRQ589830:SRQ589833 TBM589830:TBM589833 TLI589830:TLI589833 TVE589830:TVE589833 UFA589830:UFA589833 UOW589830:UOW589833 UYS589830:UYS589833 VIO589830:VIO589833 VSK589830:VSK589833 WCG589830:WCG589833 WMC589830:WMC589833 WVY589830:WVY589833 Q655366:Q655369 JM655366:JM655369 TI655366:TI655369 ADE655366:ADE655369 ANA655366:ANA655369 AWW655366:AWW655369 BGS655366:BGS655369 BQO655366:BQO655369 CAK655366:CAK655369 CKG655366:CKG655369 CUC655366:CUC655369 DDY655366:DDY655369 DNU655366:DNU655369 DXQ655366:DXQ655369 EHM655366:EHM655369 ERI655366:ERI655369 FBE655366:FBE655369 FLA655366:FLA655369 FUW655366:FUW655369 GES655366:GES655369 GOO655366:GOO655369 GYK655366:GYK655369 HIG655366:HIG655369 HSC655366:HSC655369 IBY655366:IBY655369 ILU655366:ILU655369 IVQ655366:IVQ655369 JFM655366:JFM655369 JPI655366:JPI655369 JZE655366:JZE655369 KJA655366:KJA655369 KSW655366:KSW655369 LCS655366:LCS655369 LMO655366:LMO655369 LWK655366:LWK655369 MGG655366:MGG655369 MQC655366:MQC655369 MZY655366:MZY655369 NJU655366:NJU655369 NTQ655366:NTQ655369 ODM655366:ODM655369 ONI655366:ONI655369 OXE655366:OXE655369 PHA655366:PHA655369 PQW655366:PQW655369 QAS655366:QAS655369 QKO655366:QKO655369 QUK655366:QUK655369 REG655366:REG655369 ROC655366:ROC655369 RXY655366:RXY655369 SHU655366:SHU655369 SRQ655366:SRQ655369 TBM655366:TBM655369 TLI655366:TLI655369 TVE655366:TVE655369 UFA655366:UFA655369 UOW655366:UOW655369 UYS655366:UYS655369 VIO655366:VIO655369 VSK655366:VSK655369 WCG655366:WCG655369 WMC655366:WMC655369 WVY655366:WVY655369 Q720902:Q720905 JM720902:JM720905 TI720902:TI720905 ADE720902:ADE720905 ANA720902:ANA720905 AWW720902:AWW720905 BGS720902:BGS720905 BQO720902:BQO720905 CAK720902:CAK720905 CKG720902:CKG720905 CUC720902:CUC720905 DDY720902:DDY720905 DNU720902:DNU720905 DXQ720902:DXQ720905 EHM720902:EHM720905 ERI720902:ERI720905 FBE720902:FBE720905 FLA720902:FLA720905 FUW720902:FUW720905 GES720902:GES720905 GOO720902:GOO720905 GYK720902:GYK720905 HIG720902:HIG720905 HSC720902:HSC720905 IBY720902:IBY720905 ILU720902:ILU720905 IVQ720902:IVQ720905 JFM720902:JFM720905 JPI720902:JPI720905 JZE720902:JZE720905 KJA720902:KJA720905 KSW720902:KSW720905 LCS720902:LCS720905 LMO720902:LMO720905 LWK720902:LWK720905 MGG720902:MGG720905 MQC720902:MQC720905 MZY720902:MZY720905 NJU720902:NJU720905 NTQ720902:NTQ720905 ODM720902:ODM720905 ONI720902:ONI720905 OXE720902:OXE720905 PHA720902:PHA720905 PQW720902:PQW720905 QAS720902:QAS720905 QKO720902:QKO720905 QUK720902:QUK720905 REG720902:REG720905 ROC720902:ROC720905 RXY720902:RXY720905 SHU720902:SHU720905 SRQ720902:SRQ720905 TBM720902:TBM720905 TLI720902:TLI720905 TVE720902:TVE720905 UFA720902:UFA720905 UOW720902:UOW720905 UYS720902:UYS720905 VIO720902:VIO720905 VSK720902:VSK720905 WCG720902:WCG720905 WMC720902:WMC720905 WVY720902:WVY720905 Q786438:Q786441 JM786438:JM786441 TI786438:TI786441 ADE786438:ADE786441 ANA786438:ANA786441 AWW786438:AWW786441 BGS786438:BGS786441 BQO786438:BQO786441 CAK786438:CAK786441 CKG786438:CKG786441 CUC786438:CUC786441 DDY786438:DDY786441 DNU786438:DNU786441 DXQ786438:DXQ786441 EHM786438:EHM786441 ERI786438:ERI786441 FBE786438:FBE786441 FLA786438:FLA786441 FUW786438:FUW786441 GES786438:GES786441 GOO786438:GOO786441 GYK786438:GYK786441 HIG786438:HIG786441 HSC786438:HSC786441 IBY786438:IBY786441 ILU786438:ILU786441 IVQ786438:IVQ786441 JFM786438:JFM786441 JPI786438:JPI786441 JZE786438:JZE786441 KJA786438:KJA786441 KSW786438:KSW786441 LCS786438:LCS786441 LMO786438:LMO786441 LWK786438:LWK786441 MGG786438:MGG786441 MQC786438:MQC786441 MZY786438:MZY786441 NJU786438:NJU786441 NTQ786438:NTQ786441 ODM786438:ODM786441 ONI786438:ONI786441 OXE786438:OXE786441 PHA786438:PHA786441 PQW786438:PQW786441 QAS786438:QAS786441 QKO786438:QKO786441 QUK786438:QUK786441 REG786438:REG786441 ROC786438:ROC786441 RXY786438:RXY786441 SHU786438:SHU786441 SRQ786438:SRQ786441 TBM786438:TBM786441 TLI786438:TLI786441 TVE786438:TVE786441 UFA786438:UFA786441 UOW786438:UOW786441 UYS786438:UYS786441 VIO786438:VIO786441 VSK786438:VSK786441 WCG786438:WCG786441 WMC786438:WMC786441 WVY786438:WVY786441 Q851974:Q851977 JM851974:JM851977 TI851974:TI851977 ADE851974:ADE851977 ANA851974:ANA851977 AWW851974:AWW851977 BGS851974:BGS851977 BQO851974:BQO851977 CAK851974:CAK851977 CKG851974:CKG851977 CUC851974:CUC851977 DDY851974:DDY851977 DNU851974:DNU851977 DXQ851974:DXQ851977 EHM851974:EHM851977 ERI851974:ERI851977 FBE851974:FBE851977 FLA851974:FLA851977 FUW851974:FUW851977 GES851974:GES851977 GOO851974:GOO851977 GYK851974:GYK851977 HIG851974:HIG851977 HSC851974:HSC851977 IBY851974:IBY851977 ILU851974:ILU851977 IVQ851974:IVQ851977 JFM851974:JFM851977 JPI851974:JPI851977 JZE851974:JZE851977 KJA851974:KJA851977 KSW851974:KSW851977 LCS851974:LCS851977 LMO851974:LMO851977 LWK851974:LWK851977 MGG851974:MGG851977 MQC851974:MQC851977 MZY851974:MZY851977 NJU851974:NJU851977 NTQ851974:NTQ851977 ODM851974:ODM851977 ONI851974:ONI851977 OXE851974:OXE851977 PHA851974:PHA851977 PQW851974:PQW851977 QAS851974:QAS851977 QKO851974:QKO851977 QUK851974:QUK851977 REG851974:REG851977 ROC851974:ROC851977 RXY851974:RXY851977 SHU851974:SHU851977 SRQ851974:SRQ851977 TBM851974:TBM851977 TLI851974:TLI851977 TVE851974:TVE851977 UFA851974:UFA851977 UOW851974:UOW851977 UYS851974:UYS851977 VIO851974:VIO851977 VSK851974:VSK851977 WCG851974:WCG851977 WMC851974:WMC851977 WVY851974:WVY851977 Q917510:Q917513 JM917510:JM917513 TI917510:TI917513 ADE917510:ADE917513 ANA917510:ANA917513 AWW917510:AWW917513 BGS917510:BGS917513 BQO917510:BQO917513 CAK917510:CAK917513 CKG917510:CKG917513 CUC917510:CUC917513 DDY917510:DDY917513 DNU917510:DNU917513 DXQ917510:DXQ917513 EHM917510:EHM917513 ERI917510:ERI917513 FBE917510:FBE917513 FLA917510:FLA917513 FUW917510:FUW917513 GES917510:GES917513 GOO917510:GOO917513 GYK917510:GYK917513 HIG917510:HIG917513 HSC917510:HSC917513 IBY917510:IBY917513 ILU917510:ILU917513 IVQ917510:IVQ917513 JFM917510:JFM917513 JPI917510:JPI917513 JZE917510:JZE917513 KJA917510:KJA917513 KSW917510:KSW917513 LCS917510:LCS917513 LMO917510:LMO917513 LWK917510:LWK917513 MGG917510:MGG917513 MQC917510:MQC917513 MZY917510:MZY917513 NJU917510:NJU917513 NTQ917510:NTQ917513 ODM917510:ODM917513 ONI917510:ONI917513 OXE917510:OXE917513 PHA917510:PHA917513 PQW917510:PQW917513 QAS917510:QAS917513 QKO917510:QKO917513 QUK917510:QUK917513 REG917510:REG917513 ROC917510:ROC917513 RXY917510:RXY917513 SHU917510:SHU917513 SRQ917510:SRQ917513 TBM917510:TBM917513 TLI917510:TLI917513 TVE917510:TVE917513 UFA917510:UFA917513 UOW917510:UOW917513 UYS917510:UYS917513 VIO917510:VIO917513 VSK917510:VSK917513 WCG917510:WCG917513 WMC917510:WMC917513 WVY917510:WVY917513 Q983046:Q983049 JM983046:JM983049 TI983046:TI983049 ADE983046:ADE983049 ANA983046:ANA983049 AWW983046:AWW983049 BGS983046:BGS983049 BQO983046:BQO983049 CAK983046:CAK983049 CKG983046:CKG983049 CUC983046:CUC983049 DDY983046:DDY983049 DNU983046:DNU983049 DXQ983046:DXQ983049 EHM983046:EHM983049 ERI983046:ERI983049 FBE983046:FBE983049 FLA983046:FLA983049 FUW983046:FUW983049 GES983046:GES983049 GOO983046:GOO983049 GYK983046:GYK983049 HIG983046:HIG983049 HSC983046:HSC983049 IBY983046:IBY983049 ILU983046:ILU983049 IVQ983046:IVQ983049 JFM983046:JFM983049 JPI983046:JPI983049 JZE983046:JZE983049 KJA983046:KJA983049 KSW983046:KSW983049 LCS983046:LCS983049 LMO983046:LMO983049 LWK983046:LWK983049 MGG983046:MGG983049 MQC983046:MQC983049 MZY983046:MZY983049 NJU983046:NJU983049 NTQ983046:NTQ983049 ODM983046:ODM983049 ONI983046:ONI983049 OXE983046:OXE983049 PHA983046:PHA983049 PQW983046:PQW983049 QAS983046:QAS983049 QKO983046:QKO983049 QUK983046:QUK983049 REG983046:REG983049 ROC983046:ROC983049 RXY983046:RXY983049 SHU983046:SHU983049 SRQ983046:SRQ983049 TBM983046:TBM983049 TLI983046:TLI983049 TVE983046:TVE983049 UFA983046:UFA983049 UOW983046:UOW983049 UYS983046:UYS983049 VIO983046:VIO983049 VSK983046:VSK983049 WCG983046:WCG983049 WMC983046:WMC983049 WVY983046:WVY98304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9:Q93 JM29:JM93 TI29:TI93 ADE29:ADE93 ANA29:ANA93 AWW29:AWW93 BGS29:BGS93 BQO29:BQO93 CAK29:CAK93 CKG29:CKG93 CUC29:CUC93 DDY29:DDY93 DNU29:DNU93 DXQ29:DXQ93 EHM29:EHM93 ERI29:ERI93 FBE29:FBE93 FLA29:FLA93 FUW29:FUW93 GES29:GES93 GOO29:GOO93 GYK29:GYK93 HIG29:HIG93 HSC29:HSC93 IBY29:IBY93 ILU29:ILU93 IVQ29:IVQ93 JFM29:JFM93 JPI29:JPI93 JZE29:JZE93 KJA29:KJA93 KSW29:KSW93 LCS29:LCS93 LMO29:LMO93 LWK29:LWK93 MGG29:MGG93 MQC29:MQC93 MZY29:MZY93 NJU29:NJU93 NTQ29:NTQ93 ODM29:ODM93 ONI29:ONI93 OXE29:OXE93 PHA29:PHA93 PQW29:PQW93 QAS29:QAS93 QKO29:QKO93 QUK29:QUK93 REG29:REG93 ROC29:ROC93 RXY29:RXY93 SHU29:SHU93 SRQ29:SRQ93 TBM29:TBM93 TLI29:TLI93 TVE29:TVE93 UFA29:UFA93 UOW29:UOW93 UYS29:UYS93 VIO29:VIO93 VSK29:VSK93 WCG29:WCG93 WMC29:WMC93 WVY29:WVY93 Q65565:Q65629 JM65565:JM65629 TI65565:TI65629 ADE65565:ADE65629 ANA65565:ANA65629 AWW65565:AWW65629 BGS65565:BGS65629 BQO65565:BQO65629 CAK65565:CAK65629 CKG65565:CKG65629 CUC65565:CUC65629 DDY65565:DDY65629 DNU65565:DNU65629 DXQ65565:DXQ65629 EHM65565:EHM65629 ERI65565:ERI65629 FBE65565:FBE65629 FLA65565:FLA65629 FUW65565:FUW65629 GES65565:GES65629 GOO65565:GOO65629 GYK65565:GYK65629 HIG65565:HIG65629 HSC65565:HSC65629 IBY65565:IBY65629 ILU65565:ILU65629 IVQ65565:IVQ65629 JFM65565:JFM65629 JPI65565:JPI65629 JZE65565:JZE65629 KJA65565:KJA65629 KSW65565:KSW65629 LCS65565:LCS65629 LMO65565:LMO65629 LWK65565:LWK65629 MGG65565:MGG65629 MQC65565:MQC65629 MZY65565:MZY65629 NJU65565:NJU65629 NTQ65565:NTQ65629 ODM65565:ODM65629 ONI65565:ONI65629 OXE65565:OXE65629 PHA65565:PHA65629 PQW65565:PQW65629 QAS65565:QAS65629 QKO65565:QKO65629 QUK65565:QUK65629 REG65565:REG65629 ROC65565:ROC65629 RXY65565:RXY65629 SHU65565:SHU65629 SRQ65565:SRQ65629 TBM65565:TBM65629 TLI65565:TLI65629 TVE65565:TVE65629 UFA65565:UFA65629 UOW65565:UOW65629 UYS65565:UYS65629 VIO65565:VIO65629 VSK65565:VSK65629 WCG65565:WCG65629 WMC65565:WMC65629 WVY65565:WVY65629 Q131101:Q131165 JM131101:JM131165 TI131101:TI131165 ADE131101:ADE131165 ANA131101:ANA131165 AWW131101:AWW131165 BGS131101:BGS131165 BQO131101:BQO131165 CAK131101:CAK131165 CKG131101:CKG131165 CUC131101:CUC131165 DDY131101:DDY131165 DNU131101:DNU131165 DXQ131101:DXQ131165 EHM131101:EHM131165 ERI131101:ERI131165 FBE131101:FBE131165 FLA131101:FLA131165 FUW131101:FUW131165 GES131101:GES131165 GOO131101:GOO131165 GYK131101:GYK131165 HIG131101:HIG131165 HSC131101:HSC131165 IBY131101:IBY131165 ILU131101:ILU131165 IVQ131101:IVQ131165 JFM131101:JFM131165 JPI131101:JPI131165 JZE131101:JZE131165 KJA131101:KJA131165 KSW131101:KSW131165 LCS131101:LCS131165 LMO131101:LMO131165 LWK131101:LWK131165 MGG131101:MGG131165 MQC131101:MQC131165 MZY131101:MZY131165 NJU131101:NJU131165 NTQ131101:NTQ131165 ODM131101:ODM131165 ONI131101:ONI131165 OXE131101:OXE131165 PHA131101:PHA131165 PQW131101:PQW131165 QAS131101:QAS131165 QKO131101:QKO131165 QUK131101:QUK131165 REG131101:REG131165 ROC131101:ROC131165 RXY131101:RXY131165 SHU131101:SHU131165 SRQ131101:SRQ131165 TBM131101:TBM131165 TLI131101:TLI131165 TVE131101:TVE131165 UFA131101:UFA131165 UOW131101:UOW131165 UYS131101:UYS131165 VIO131101:VIO131165 VSK131101:VSK131165 WCG131101:WCG131165 WMC131101:WMC131165 WVY131101:WVY131165 Q196637:Q196701 JM196637:JM196701 TI196637:TI196701 ADE196637:ADE196701 ANA196637:ANA196701 AWW196637:AWW196701 BGS196637:BGS196701 BQO196637:BQO196701 CAK196637:CAK196701 CKG196637:CKG196701 CUC196637:CUC196701 DDY196637:DDY196701 DNU196637:DNU196701 DXQ196637:DXQ196701 EHM196637:EHM196701 ERI196637:ERI196701 FBE196637:FBE196701 FLA196637:FLA196701 FUW196637:FUW196701 GES196637:GES196701 GOO196637:GOO196701 GYK196637:GYK196701 HIG196637:HIG196701 HSC196637:HSC196701 IBY196637:IBY196701 ILU196637:ILU196701 IVQ196637:IVQ196701 JFM196637:JFM196701 JPI196637:JPI196701 JZE196637:JZE196701 KJA196637:KJA196701 KSW196637:KSW196701 LCS196637:LCS196701 LMO196637:LMO196701 LWK196637:LWK196701 MGG196637:MGG196701 MQC196637:MQC196701 MZY196637:MZY196701 NJU196637:NJU196701 NTQ196637:NTQ196701 ODM196637:ODM196701 ONI196637:ONI196701 OXE196637:OXE196701 PHA196637:PHA196701 PQW196637:PQW196701 QAS196637:QAS196701 QKO196637:QKO196701 QUK196637:QUK196701 REG196637:REG196701 ROC196637:ROC196701 RXY196637:RXY196701 SHU196637:SHU196701 SRQ196637:SRQ196701 TBM196637:TBM196701 TLI196637:TLI196701 TVE196637:TVE196701 UFA196637:UFA196701 UOW196637:UOW196701 UYS196637:UYS196701 VIO196637:VIO196701 VSK196637:VSK196701 WCG196637:WCG196701 WMC196637:WMC196701 WVY196637:WVY196701 Q262173:Q262237 JM262173:JM262237 TI262173:TI262237 ADE262173:ADE262237 ANA262173:ANA262237 AWW262173:AWW262237 BGS262173:BGS262237 BQO262173:BQO262237 CAK262173:CAK262237 CKG262173:CKG262237 CUC262173:CUC262237 DDY262173:DDY262237 DNU262173:DNU262237 DXQ262173:DXQ262237 EHM262173:EHM262237 ERI262173:ERI262237 FBE262173:FBE262237 FLA262173:FLA262237 FUW262173:FUW262237 GES262173:GES262237 GOO262173:GOO262237 GYK262173:GYK262237 HIG262173:HIG262237 HSC262173:HSC262237 IBY262173:IBY262237 ILU262173:ILU262237 IVQ262173:IVQ262237 JFM262173:JFM262237 JPI262173:JPI262237 JZE262173:JZE262237 KJA262173:KJA262237 KSW262173:KSW262237 LCS262173:LCS262237 LMO262173:LMO262237 LWK262173:LWK262237 MGG262173:MGG262237 MQC262173:MQC262237 MZY262173:MZY262237 NJU262173:NJU262237 NTQ262173:NTQ262237 ODM262173:ODM262237 ONI262173:ONI262237 OXE262173:OXE262237 PHA262173:PHA262237 PQW262173:PQW262237 QAS262173:QAS262237 QKO262173:QKO262237 QUK262173:QUK262237 REG262173:REG262237 ROC262173:ROC262237 RXY262173:RXY262237 SHU262173:SHU262237 SRQ262173:SRQ262237 TBM262173:TBM262237 TLI262173:TLI262237 TVE262173:TVE262237 UFA262173:UFA262237 UOW262173:UOW262237 UYS262173:UYS262237 VIO262173:VIO262237 VSK262173:VSK262237 WCG262173:WCG262237 WMC262173:WMC262237 WVY262173:WVY262237 Q327709:Q327773 JM327709:JM327773 TI327709:TI327773 ADE327709:ADE327773 ANA327709:ANA327773 AWW327709:AWW327773 BGS327709:BGS327773 BQO327709:BQO327773 CAK327709:CAK327773 CKG327709:CKG327773 CUC327709:CUC327773 DDY327709:DDY327773 DNU327709:DNU327773 DXQ327709:DXQ327773 EHM327709:EHM327773 ERI327709:ERI327773 FBE327709:FBE327773 FLA327709:FLA327773 FUW327709:FUW327773 GES327709:GES327773 GOO327709:GOO327773 GYK327709:GYK327773 HIG327709:HIG327773 HSC327709:HSC327773 IBY327709:IBY327773 ILU327709:ILU327773 IVQ327709:IVQ327773 JFM327709:JFM327773 JPI327709:JPI327773 JZE327709:JZE327773 KJA327709:KJA327773 KSW327709:KSW327773 LCS327709:LCS327773 LMO327709:LMO327773 LWK327709:LWK327773 MGG327709:MGG327773 MQC327709:MQC327773 MZY327709:MZY327773 NJU327709:NJU327773 NTQ327709:NTQ327773 ODM327709:ODM327773 ONI327709:ONI327773 OXE327709:OXE327773 PHA327709:PHA327773 PQW327709:PQW327773 QAS327709:QAS327773 QKO327709:QKO327773 QUK327709:QUK327773 REG327709:REG327773 ROC327709:ROC327773 RXY327709:RXY327773 SHU327709:SHU327773 SRQ327709:SRQ327773 TBM327709:TBM327773 TLI327709:TLI327773 TVE327709:TVE327773 UFA327709:UFA327773 UOW327709:UOW327773 UYS327709:UYS327773 VIO327709:VIO327773 VSK327709:VSK327773 WCG327709:WCG327773 WMC327709:WMC327773 WVY327709:WVY327773 Q393245:Q393309 JM393245:JM393309 TI393245:TI393309 ADE393245:ADE393309 ANA393245:ANA393309 AWW393245:AWW393309 BGS393245:BGS393309 BQO393245:BQO393309 CAK393245:CAK393309 CKG393245:CKG393309 CUC393245:CUC393309 DDY393245:DDY393309 DNU393245:DNU393309 DXQ393245:DXQ393309 EHM393245:EHM393309 ERI393245:ERI393309 FBE393245:FBE393309 FLA393245:FLA393309 FUW393245:FUW393309 GES393245:GES393309 GOO393245:GOO393309 GYK393245:GYK393309 HIG393245:HIG393309 HSC393245:HSC393309 IBY393245:IBY393309 ILU393245:ILU393309 IVQ393245:IVQ393309 JFM393245:JFM393309 JPI393245:JPI393309 JZE393245:JZE393309 KJA393245:KJA393309 KSW393245:KSW393309 LCS393245:LCS393309 LMO393245:LMO393309 LWK393245:LWK393309 MGG393245:MGG393309 MQC393245:MQC393309 MZY393245:MZY393309 NJU393245:NJU393309 NTQ393245:NTQ393309 ODM393245:ODM393309 ONI393245:ONI393309 OXE393245:OXE393309 PHA393245:PHA393309 PQW393245:PQW393309 QAS393245:QAS393309 QKO393245:QKO393309 QUK393245:QUK393309 REG393245:REG393309 ROC393245:ROC393309 RXY393245:RXY393309 SHU393245:SHU393309 SRQ393245:SRQ393309 TBM393245:TBM393309 TLI393245:TLI393309 TVE393245:TVE393309 UFA393245:UFA393309 UOW393245:UOW393309 UYS393245:UYS393309 VIO393245:VIO393309 VSK393245:VSK393309 WCG393245:WCG393309 WMC393245:WMC393309 WVY393245:WVY393309 Q458781:Q458845 JM458781:JM458845 TI458781:TI458845 ADE458781:ADE458845 ANA458781:ANA458845 AWW458781:AWW458845 BGS458781:BGS458845 BQO458781:BQO458845 CAK458781:CAK458845 CKG458781:CKG458845 CUC458781:CUC458845 DDY458781:DDY458845 DNU458781:DNU458845 DXQ458781:DXQ458845 EHM458781:EHM458845 ERI458781:ERI458845 FBE458781:FBE458845 FLA458781:FLA458845 FUW458781:FUW458845 GES458781:GES458845 GOO458781:GOO458845 GYK458781:GYK458845 HIG458781:HIG458845 HSC458781:HSC458845 IBY458781:IBY458845 ILU458781:ILU458845 IVQ458781:IVQ458845 JFM458781:JFM458845 JPI458781:JPI458845 JZE458781:JZE458845 KJA458781:KJA458845 KSW458781:KSW458845 LCS458781:LCS458845 LMO458781:LMO458845 LWK458781:LWK458845 MGG458781:MGG458845 MQC458781:MQC458845 MZY458781:MZY458845 NJU458781:NJU458845 NTQ458781:NTQ458845 ODM458781:ODM458845 ONI458781:ONI458845 OXE458781:OXE458845 PHA458781:PHA458845 PQW458781:PQW458845 QAS458781:QAS458845 QKO458781:QKO458845 QUK458781:QUK458845 REG458781:REG458845 ROC458781:ROC458845 RXY458781:RXY458845 SHU458781:SHU458845 SRQ458781:SRQ458845 TBM458781:TBM458845 TLI458781:TLI458845 TVE458781:TVE458845 UFA458781:UFA458845 UOW458781:UOW458845 UYS458781:UYS458845 VIO458781:VIO458845 VSK458781:VSK458845 WCG458781:WCG458845 WMC458781:WMC458845 WVY458781:WVY458845 Q524317:Q524381 JM524317:JM524381 TI524317:TI524381 ADE524317:ADE524381 ANA524317:ANA524381 AWW524317:AWW524381 BGS524317:BGS524381 BQO524317:BQO524381 CAK524317:CAK524381 CKG524317:CKG524381 CUC524317:CUC524381 DDY524317:DDY524381 DNU524317:DNU524381 DXQ524317:DXQ524381 EHM524317:EHM524381 ERI524317:ERI524381 FBE524317:FBE524381 FLA524317:FLA524381 FUW524317:FUW524381 GES524317:GES524381 GOO524317:GOO524381 GYK524317:GYK524381 HIG524317:HIG524381 HSC524317:HSC524381 IBY524317:IBY524381 ILU524317:ILU524381 IVQ524317:IVQ524381 JFM524317:JFM524381 JPI524317:JPI524381 JZE524317:JZE524381 KJA524317:KJA524381 KSW524317:KSW524381 LCS524317:LCS524381 LMO524317:LMO524381 LWK524317:LWK524381 MGG524317:MGG524381 MQC524317:MQC524381 MZY524317:MZY524381 NJU524317:NJU524381 NTQ524317:NTQ524381 ODM524317:ODM524381 ONI524317:ONI524381 OXE524317:OXE524381 PHA524317:PHA524381 PQW524317:PQW524381 QAS524317:QAS524381 QKO524317:QKO524381 QUK524317:QUK524381 REG524317:REG524381 ROC524317:ROC524381 RXY524317:RXY524381 SHU524317:SHU524381 SRQ524317:SRQ524381 TBM524317:TBM524381 TLI524317:TLI524381 TVE524317:TVE524381 UFA524317:UFA524381 UOW524317:UOW524381 UYS524317:UYS524381 VIO524317:VIO524381 VSK524317:VSK524381 WCG524317:WCG524381 WMC524317:WMC524381 WVY524317:WVY524381 Q589853:Q589917 JM589853:JM589917 TI589853:TI589917 ADE589853:ADE589917 ANA589853:ANA589917 AWW589853:AWW589917 BGS589853:BGS589917 BQO589853:BQO589917 CAK589853:CAK589917 CKG589853:CKG589917 CUC589853:CUC589917 DDY589853:DDY589917 DNU589853:DNU589917 DXQ589853:DXQ589917 EHM589853:EHM589917 ERI589853:ERI589917 FBE589853:FBE589917 FLA589853:FLA589917 FUW589853:FUW589917 GES589853:GES589917 GOO589853:GOO589917 GYK589853:GYK589917 HIG589853:HIG589917 HSC589853:HSC589917 IBY589853:IBY589917 ILU589853:ILU589917 IVQ589853:IVQ589917 JFM589853:JFM589917 JPI589853:JPI589917 JZE589853:JZE589917 KJA589853:KJA589917 KSW589853:KSW589917 LCS589853:LCS589917 LMO589853:LMO589917 LWK589853:LWK589917 MGG589853:MGG589917 MQC589853:MQC589917 MZY589853:MZY589917 NJU589853:NJU589917 NTQ589853:NTQ589917 ODM589853:ODM589917 ONI589853:ONI589917 OXE589853:OXE589917 PHA589853:PHA589917 PQW589853:PQW589917 QAS589853:QAS589917 QKO589853:QKO589917 QUK589853:QUK589917 REG589853:REG589917 ROC589853:ROC589917 RXY589853:RXY589917 SHU589853:SHU589917 SRQ589853:SRQ589917 TBM589853:TBM589917 TLI589853:TLI589917 TVE589853:TVE589917 UFA589853:UFA589917 UOW589853:UOW589917 UYS589853:UYS589917 VIO589853:VIO589917 VSK589853:VSK589917 WCG589853:WCG589917 WMC589853:WMC589917 WVY589853:WVY589917 Q655389:Q655453 JM655389:JM655453 TI655389:TI655453 ADE655389:ADE655453 ANA655389:ANA655453 AWW655389:AWW655453 BGS655389:BGS655453 BQO655389:BQO655453 CAK655389:CAK655453 CKG655389:CKG655453 CUC655389:CUC655453 DDY655389:DDY655453 DNU655389:DNU655453 DXQ655389:DXQ655453 EHM655389:EHM655453 ERI655389:ERI655453 FBE655389:FBE655453 FLA655389:FLA655453 FUW655389:FUW655453 GES655389:GES655453 GOO655389:GOO655453 GYK655389:GYK655453 HIG655389:HIG655453 HSC655389:HSC655453 IBY655389:IBY655453 ILU655389:ILU655453 IVQ655389:IVQ655453 JFM655389:JFM655453 JPI655389:JPI655453 JZE655389:JZE655453 KJA655389:KJA655453 KSW655389:KSW655453 LCS655389:LCS655453 LMO655389:LMO655453 LWK655389:LWK655453 MGG655389:MGG655453 MQC655389:MQC655453 MZY655389:MZY655453 NJU655389:NJU655453 NTQ655389:NTQ655453 ODM655389:ODM655453 ONI655389:ONI655453 OXE655389:OXE655453 PHA655389:PHA655453 PQW655389:PQW655453 QAS655389:QAS655453 QKO655389:QKO655453 QUK655389:QUK655453 REG655389:REG655453 ROC655389:ROC655453 RXY655389:RXY655453 SHU655389:SHU655453 SRQ655389:SRQ655453 TBM655389:TBM655453 TLI655389:TLI655453 TVE655389:TVE655453 UFA655389:UFA655453 UOW655389:UOW655453 UYS655389:UYS655453 VIO655389:VIO655453 VSK655389:VSK655453 WCG655389:WCG655453 WMC655389:WMC655453 WVY655389:WVY655453 Q720925:Q720989 JM720925:JM720989 TI720925:TI720989 ADE720925:ADE720989 ANA720925:ANA720989 AWW720925:AWW720989 BGS720925:BGS720989 BQO720925:BQO720989 CAK720925:CAK720989 CKG720925:CKG720989 CUC720925:CUC720989 DDY720925:DDY720989 DNU720925:DNU720989 DXQ720925:DXQ720989 EHM720925:EHM720989 ERI720925:ERI720989 FBE720925:FBE720989 FLA720925:FLA720989 FUW720925:FUW720989 GES720925:GES720989 GOO720925:GOO720989 GYK720925:GYK720989 HIG720925:HIG720989 HSC720925:HSC720989 IBY720925:IBY720989 ILU720925:ILU720989 IVQ720925:IVQ720989 JFM720925:JFM720989 JPI720925:JPI720989 JZE720925:JZE720989 KJA720925:KJA720989 KSW720925:KSW720989 LCS720925:LCS720989 LMO720925:LMO720989 LWK720925:LWK720989 MGG720925:MGG720989 MQC720925:MQC720989 MZY720925:MZY720989 NJU720925:NJU720989 NTQ720925:NTQ720989 ODM720925:ODM720989 ONI720925:ONI720989 OXE720925:OXE720989 PHA720925:PHA720989 PQW720925:PQW720989 QAS720925:QAS720989 QKO720925:QKO720989 QUK720925:QUK720989 REG720925:REG720989 ROC720925:ROC720989 RXY720925:RXY720989 SHU720925:SHU720989 SRQ720925:SRQ720989 TBM720925:TBM720989 TLI720925:TLI720989 TVE720925:TVE720989 UFA720925:UFA720989 UOW720925:UOW720989 UYS720925:UYS720989 VIO720925:VIO720989 VSK720925:VSK720989 WCG720925:WCG720989 WMC720925:WMC720989 WVY720925:WVY720989 Q786461:Q786525 JM786461:JM786525 TI786461:TI786525 ADE786461:ADE786525 ANA786461:ANA786525 AWW786461:AWW786525 BGS786461:BGS786525 BQO786461:BQO786525 CAK786461:CAK786525 CKG786461:CKG786525 CUC786461:CUC786525 DDY786461:DDY786525 DNU786461:DNU786525 DXQ786461:DXQ786525 EHM786461:EHM786525 ERI786461:ERI786525 FBE786461:FBE786525 FLA786461:FLA786525 FUW786461:FUW786525 GES786461:GES786525 GOO786461:GOO786525 GYK786461:GYK786525 HIG786461:HIG786525 HSC786461:HSC786525 IBY786461:IBY786525 ILU786461:ILU786525 IVQ786461:IVQ786525 JFM786461:JFM786525 JPI786461:JPI786525 JZE786461:JZE786525 KJA786461:KJA786525 KSW786461:KSW786525 LCS786461:LCS786525 LMO786461:LMO786525 LWK786461:LWK786525 MGG786461:MGG786525 MQC786461:MQC786525 MZY786461:MZY786525 NJU786461:NJU786525 NTQ786461:NTQ786525 ODM786461:ODM786525 ONI786461:ONI786525 OXE786461:OXE786525 PHA786461:PHA786525 PQW786461:PQW786525 QAS786461:QAS786525 QKO786461:QKO786525 QUK786461:QUK786525 REG786461:REG786525 ROC786461:ROC786525 RXY786461:RXY786525 SHU786461:SHU786525 SRQ786461:SRQ786525 TBM786461:TBM786525 TLI786461:TLI786525 TVE786461:TVE786525 UFA786461:UFA786525 UOW786461:UOW786525 UYS786461:UYS786525 VIO786461:VIO786525 VSK786461:VSK786525 WCG786461:WCG786525 WMC786461:WMC786525 WVY786461:WVY786525 Q851997:Q852061 JM851997:JM852061 TI851997:TI852061 ADE851997:ADE852061 ANA851997:ANA852061 AWW851997:AWW852061 BGS851997:BGS852061 BQO851997:BQO852061 CAK851997:CAK852061 CKG851997:CKG852061 CUC851997:CUC852061 DDY851997:DDY852061 DNU851997:DNU852061 DXQ851997:DXQ852061 EHM851997:EHM852061 ERI851997:ERI852061 FBE851997:FBE852061 FLA851997:FLA852061 FUW851997:FUW852061 GES851997:GES852061 GOO851997:GOO852061 GYK851997:GYK852061 HIG851997:HIG852061 HSC851997:HSC852061 IBY851997:IBY852061 ILU851997:ILU852061 IVQ851997:IVQ852061 JFM851997:JFM852061 JPI851997:JPI852061 JZE851997:JZE852061 KJA851997:KJA852061 KSW851997:KSW852061 LCS851997:LCS852061 LMO851997:LMO852061 LWK851997:LWK852061 MGG851997:MGG852061 MQC851997:MQC852061 MZY851997:MZY852061 NJU851997:NJU852061 NTQ851997:NTQ852061 ODM851997:ODM852061 ONI851997:ONI852061 OXE851997:OXE852061 PHA851997:PHA852061 PQW851997:PQW852061 QAS851997:QAS852061 QKO851997:QKO852061 QUK851997:QUK852061 REG851997:REG852061 ROC851997:ROC852061 RXY851997:RXY852061 SHU851997:SHU852061 SRQ851997:SRQ852061 TBM851997:TBM852061 TLI851997:TLI852061 TVE851997:TVE852061 UFA851997:UFA852061 UOW851997:UOW852061 UYS851997:UYS852061 VIO851997:VIO852061 VSK851997:VSK852061 WCG851997:WCG852061 WMC851997:WMC852061 WVY851997:WVY852061 Q917533:Q917597 JM917533:JM917597 TI917533:TI917597 ADE917533:ADE917597 ANA917533:ANA917597 AWW917533:AWW917597 BGS917533:BGS917597 BQO917533:BQO917597 CAK917533:CAK917597 CKG917533:CKG917597 CUC917533:CUC917597 DDY917533:DDY917597 DNU917533:DNU917597 DXQ917533:DXQ917597 EHM917533:EHM917597 ERI917533:ERI917597 FBE917533:FBE917597 FLA917533:FLA917597 FUW917533:FUW917597 GES917533:GES917597 GOO917533:GOO917597 GYK917533:GYK917597 HIG917533:HIG917597 HSC917533:HSC917597 IBY917533:IBY917597 ILU917533:ILU917597 IVQ917533:IVQ917597 JFM917533:JFM917597 JPI917533:JPI917597 JZE917533:JZE917597 KJA917533:KJA917597 KSW917533:KSW917597 LCS917533:LCS917597 LMO917533:LMO917597 LWK917533:LWK917597 MGG917533:MGG917597 MQC917533:MQC917597 MZY917533:MZY917597 NJU917533:NJU917597 NTQ917533:NTQ917597 ODM917533:ODM917597 ONI917533:ONI917597 OXE917533:OXE917597 PHA917533:PHA917597 PQW917533:PQW917597 QAS917533:QAS917597 QKO917533:QKO917597 QUK917533:QUK917597 REG917533:REG917597 ROC917533:ROC917597 RXY917533:RXY917597 SHU917533:SHU917597 SRQ917533:SRQ917597 TBM917533:TBM917597 TLI917533:TLI917597 TVE917533:TVE917597 UFA917533:UFA917597 UOW917533:UOW917597 UYS917533:UYS917597 VIO917533:VIO917597 VSK917533:VSK917597 WCG917533:WCG917597 WMC917533:WMC917597 WVY917533:WVY917597 Q983069:Q983133 JM983069:JM983133 TI983069:TI983133 ADE983069:ADE983133 ANA983069:ANA983133 AWW983069:AWW983133 BGS983069:BGS983133 BQO983069:BQO983133 CAK983069:CAK983133 CKG983069:CKG983133 CUC983069:CUC983133 DDY983069:DDY983133 DNU983069:DNU983133 DXQ983069:DXQ983133 EHM983069:EHM983133 ERI983069:ERI983133 FBE983069:FBE983133 FLA983069:FLA983133 FUW983069:FUW983133 GES983069:GES983133 GOO983069:GOO983133 GYK983069:GYK983133 HIG983069:HIG983133 HSC983069:HSC983133 IBY983069:IBY983133 ILU983069:ILU983133 IVQ983069:IVQ983133 JFM983069:JFM983133 JPI983069:JPI983133 JZE983069:JZE983133 KJA983069:KJA983133 KSW983069:KSW983133 LCS983069:LCS983133 LMO983069:LMO983133 LWK983069:LWK983133 MGG983069:MGG983133 MQC983069:MQC983133 MZY983069:MZY983133 NJU983069:NJU983133 NTQ983069:NTQ983133 ODM983069:ODM983133 ONI983069:ONI983133 OXE983069:OXE983133 PHA983069:PHA983133 PQW983069:PQW983133 QAS983069:QAS983133 QKO983069:QKO983133 QUK983069:QUK983133 REG983069:REG983133 ROC983069:ROC983133 RXY983069:RXY983133 SHU983069:SHU983133 SRQ983069:SRQ983133 TBM983069:TBM983133 TLI983069:TLI983133 TVE983069:TVE983133 UFA983069:UFA983133 UOW983069:UOW983133 UYS983069:UYS983133 VIO983069:VIO983133 VSK983069:VSK983133 WCG983069:WCG983133 WMC983069:WMC983133 WVY983069:WVY983133 WVY9 WMC9 WCG9 VSK9 VIO9 UYS9 UOW9 UFA9 TVE9 TLI9 TBM9 SRQ9 SHU9 RXY9 ROC9 REG9 QUK9 QKO9 QAS9 PQW9 PHA9 OXE9 ONI9 ODM9 NTQ9 NJU9 MZY9 MQC9 MGG9 LWK9 LMO9 LCS9 KSW9 KJA9 JZE9 JPI9 JFM9 IVQ9 ILU9 IBY9 HSC9 HIG9 GYK9 GOO9 GES9 FUW9 FLA9 FBE9 ERI9 EHM9 DXQ9 DNU9 DDY9 CUC9 CKG9 CAK9 BQO9 BGS9 AWW9 ANA9 ADE9 TI9 JM9 Q9">
      <formula1>PROBAB</formula1>
    </dataValidation>
  </dataValidations>
  <printOptions horizontalCentered="1" verticalCentered="1"/>
  <pageMargins left="0" right="0.59055118110236227" top="0.59055118110236227" bottom="0.39370078740157483" header="0" footer="0"/>
  <pageSetup paperSize="5" scale="70" orientation="landscape" r:id="rId1"/>
  <headerFooter alignWithMargins="0">
    <oddFooter xml:space="preserve">&amp;LFormato: FO-AC-07 Versión: 2&amp;CPágina &amp;P&amp;R </oddFooter>
  </headerFooter>
  <rowBreaks count="1" manualBreakCount="1">
    <brk id="101"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AJ131097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AJ196633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AJ262169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AJ327705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AJ393241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AJ458777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AJ524313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AJ589849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AJ655385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AJ720921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AJ786457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AJ851993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AJ917529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AJ983065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AH21 KD21 TZ21 ADV21 ANR21 AXN21 BHJ21 BRF21 CBB21 CKX21 CUT21 DEP21 DOL21 DYH21 EID21 ERZ21 FBV21 FLR21 FVN21 GFJ21 GPF21 GZB21 HIX21 HST21 ICP21 IML21 IWH21 JGD21 JPZ21 JZV21 KJR21 KTN21 LDJ21 LNF21 LXB21 MGX21 MQT21 NAP21 NKL21 NUH21 OED21 ONZ21 OXV21 PHR21 PRN21 QBJ21 QLF21 QVB21 REX21 ROT21 RYP21 SIL21 SSH21 TCD21 TLZ21 TVV21 UFR21 UPN21 UZJ21 VJF21 VTB21 WCX21 WMT21 WWP21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AJ21 KF21 UB21 ADX21 ANT21 AXP21 BHL21 BRH21 CBD21 CKZ21 CUV21 DER21 DON21 DYJ21 EIF21 ESB21 FBX21 FLT21 FVP21 GFL21 GPH21 GZD21 HIZ21 HSV21 ICR21 IMN21 IWJ21 JGF21 JQB21 JZX21 KJT21 KTP21 LDL21 LNH21 LXD21 MGZ21 MQV21 NAR21 NKN21 NUJ21 OEF21 OOB21 OXX21 PHT21 PRP21 QBL21 QLH21 QVD21 REZ21 ROV21 RYR21 SIN21 SSJ21 TCF21 TMB21 TVX21 UFT21 UPP21 UZL21 VJH21 VTD21 WCZ21 WMV21 WWR21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AF29:AJ93 KB29:KF93 TX29:UB93 ADT29:ADX93 ANP29:ANT93 AXL29:AXP93 BHH29:BHL93 BRD29:BRH93 CAZ29:CBD93 CKV29:CKZ93 CUR29:CUV93 DEN29:DER93 DOJ29:DON93 DYF29:DYJ93 EIB29:EIF93 ERX29:ESB93 FBT29:FBX93 FLP29:FLT93 FVL29:FVP93 GFH29:GFL93 GPD29:GPH93 GYZ29:GZD93 HIV29:HIZ93 HSR29:HSV93 ICN29:ICR93 IMJ29:IMN93 IWF29:IWJ93 JGB29:JGF93 JPX29:JQB93 JZT29:JZX93 KJP29:KJT93 KTL29:KTP93 LDH29:LDL93 LND29:LNH93 LWZ29:LXD93 MGV29:MGZ93 MQR29:MQV93 NAN29:NAR93 NKJ29:NKN93 NUF29:NUJ93 OEB29:OEF93 ONX29:OOB93 OXT29:OXX93 PHP29:PHT93 PRL29:PRP93 QBH29:QBL93 QLD29:QLH93 QUZ29:QVD93 REV29:REZ93 ROR29:ROV93 RYN29:RYR93 SIJ29:SIN93 SSF29:SSJ93 TCB29:TCF93 TLX29:TMB93 TVT29:TVX93 UFP29:UFT93 UPL29:UPP93 UZH29:UZL93 VJD29:VJH93 VSZ29:VTD93 WCV29:WCZ93 WMR29:WMV93 WWN29:WWR93 AF65565:AJ65629 KB65565:KF65629 TX65565:UB65629 ADT65565:ADX65629 ANP65565:ANT65629 AXL65565:AXP65629 BHH65565:BHL65629 BRD65565:BRH65629 CAZ65565:CBD65629 CKV65565:CKZ65629 CUR65565:CUV65629 DEN65565:DER65629 DOJ65565:DON65629 DYF65565:DYJ65629 EIB65565:EIF65629 ERX65565:ESB65629 FBT65565:FBX65629 FLP65565:FLT65629 FVL65565:FVP65629 GFH65565:GFL65629 GPD65565:GPH65629 GYZ65565:GZD65629 HIV65565:HIZ65629 HSR65565:HSV65629 ICN65565:ICR65629 IMJ65565:IMN65629 IWF65565:IWJ65629 JGB65565:JGF65629 JPX65565:JQB65629 JZT65565:JZX65629 KJP65565:KJT65629 KTL65565:KTP65629 LDH65565:LDL65629 LND65565:LNH65629 LWZ65565:LXD65629 MGV65565:MGZ65629 MQR65565:MQV65629 NAN65565:NAR65629 NKJ65565:NKN65629 NUF65565:NUJ65629 OEB65565:OEF65629 ONX65565:OOB65629 OXT65565:OXX65629 PHP65565:PHT65629 PRL65565:PRP65629 QBH65565:QBL65629 QLD65565:QLH65629 QUZ65565:QVD65629 REV65565:REZ65629 ROR65565:ROV65629 RYN65565:RYR65629 SIJ65565:SIN65629 SSF65565:SSJ65629 TCB65565:TCF65629 TLX65565:TMB65629 TVT65565:TVX65629 UFP65565:UFT65629 UPL65565:UPP65629 UZH65565:UZL65629 VJD65565:VJH65629 VSZ65565:VTD65629 WCV65565:WCZ65629 WMR65565:WMV65629 WWN65565:WWR65629 AF131101:AJ131165 KB131101:KF131165 TX131101:UB131165 ADT131101:ADX131165 ANP131101:ANT131165 AXL131101:AXP131165 BHH131101:BHL131165 BRD131101:BRH131165 CAZ131101:CBD131165 CKV131101:CKZ131165 CUR131101:CUV131165 DEN131101:DER131165 DOJ131101:DON131165 DYF131101:DYJ131165 EIB131101:EIF131165 ERX131101:ESB131165 FBT131101:FBX131165 FLP131101:FLT131165 FVL131101:FVP131165 GFH131101:GFL131165 GPD131101:GPH131165 GYZ131101:GZD131165 HIV131101:HIZ131165 HSR131101:HSV131165 ICN131101:ICR131165 IMJ131101:IMN131165 IWF131101:IWJ131165 JGB131101:JGF131165 JPX131101:JQB131165 JZT131101:JZX131165 KJP131101:KJT131165 KTL131101:KTP131165 LDH131101:LDL131165 LND131101:LNH131165 LWZ131101:LXD131165 MGV131101:MGZ131165 MQR131101:MQV131165 NAN131101:NAR131165 NKJ131101:NKN131165 NUF131101:NUJ131165 OEB131101:OEF131165 ONX131101:OOB131165 OXT131101:OXX131165 PHP131101:PHT131165 PRL131101:PRP131165 QBH131101:QBL131165 QLD131101:QLH131165 QUZ131101:QVD131165 REV131101:REZ131165 ROR131101:ROV131165 RYN131101:RYR131165 SIJ131101:SIN131165 SSF131101:SSJ131165 TCB131101:TCF131165 TLX131101:TMB131165 TVT131101:TVX131165 UFP131101:UFT131165 UPL131101:UPP131165 UZH131101:UZL131165 VJD131101:VJH131165 VSZ131101:VTD131165 WCV131101:WCZ131165 WMR131101:WMV131165 WWN131101:WWR131165 AF196637:AJ196701 KB196637:KF196701 TX196637:UB196701 ADT196637:ADX196701 ANP196637:ANT196701 AXL196637:AXP196701 BHH196637:BHL196701 BRD196637:BRH196701 CAZ196637:CBD196701 CKV196637:CKZ196701 CUR196637:CUV196701 DEN196637:DER196701 DOJ196637:DON196701 DYF196637:DYJ196701 EIB196637:EIF196701 ERX196637:ESB196701 FBT196637:FBX196701 FLP196637:FLT196701 FVL196637:FVP196701 GFH196637:GFL196701 GPD196637:GPH196701 GYZ196637:GZD196701 HIV196637:HIZ196701 HSR196637:HSV196701 ICN196637:ICR196701 IMJ196637:IMN196701 IWF196637:IWJ196701 JGB196637:JGF196701 JPX196637:JQB196701 JZT196637:JZX196701 KJP196637:KJT196701 KTL196637:KTP196701 LDH196637:LDL196701 LND196637:LNH196701 LWZ196637:LXD196701 MGV196637:MGZ196701 MQR196637:MQV196701 NAN196637:NAR196701 NKJ196637:NKN196701 NUF196637:NUJ196701 OEB196637:OEF196701 ONX196637:OOB196701 OXT196637:OXX196701 PHP196637:PHT196701 PRL196637:PRP196701 QBH196637:QBL196701 QLD196637:QLH196701 QUZ196637:QVD196701 REV196637:REZ196701 ROR196637:ROV196701 RYN196637:RYR196701 SIJ196637:SIN196701 SSF196637:SSJ196701 TCB196637:TCF196701 TLX196637:TMB196701 TVT196637:TVX196701 UFP196637:UFT196701 UPL196637:UPP196701 UZH196637:UZL196701 VJD196637:VJH196701 VSZ196637:VTD196701 WCV196637:WCZ196701 WMR196637:WMV196701 WWN196637:WWR196701 AF262173:AJ262237 KB262173:KF262237 TX262173:UB262237 ADT262173:ADX262237 ANP262173:ANT262237 AXL262173:AXP262237 BHH262173:BHL262237 BRD262173:BRH262237 CAZ262173:CBD262237 CKV262173:CKZ262237 CUR262173:CUV262237 DEN262173:DER262237 DOJ262173:DON262237 DYF262173:DYJ262237 EIB262173:EIF262237 ERX262173:ESB262237 FBT262173:FBX262237 FLP262173:FLT262237 FVL262173:FVP262237 GFH262173:GFL262237 GPD262173:GPH262237 GYZ262173:GZD262237 HIV262173:HIZ262237 HSR262173:HSV262237 ICN262173:ICR262237 IMJ262173:IMN262237 IWF262173:IWJ262237 JGB262173:JGF262237 JPX262173:JQB262237 JZT262173:JZX262237 KJP262173:KJT262237 KTL262173:KTP262237 LDH262173:LDL262237 LND262173:LNH262237 LWZ262173:LXD262237 MGV262173:MGZ262237 MQR262173:MQV262237 NAN262173:NAR262237 NKJ262173:NKN262237 NUF262173:NUJ262237 OEB262173:OEF262237 ONX262173:OOB262237 OXT262173:OXX262237 PHP262173:PHT262237 PRL262173:PRP262237 QBH262173:QBL262237 QLD262173:QLH262237 QUZ262173:QVD262237 REV262173:REZ262237 ROR262173:ROV262237 RYN262173:RYR262237 SIJ262173:SIN262237 SSF262173:SSJ262237 TCB262173:TCF262237 TLX262173:TMB262237 TVT262173:TVX262237 UFP262173:UFT262237 UPL262173:UPP262237 UZH262173:UZL262237 VJD262173:VJH262237 VSZ262173:VTD262237 WCV262173:WCZ262237 WMR262173:WMV262237 WWN262173:WWR262237 AF327709:AJ327773 KB327709:KF327773 TX327709:UB327773 ADT327709:ADX327773 ANP327709:ANT327773 AXL327709:AXP327773 BHH327709:BHL327773 BRD327709:BRH327773 CAZ327709:CBD327773 CKV327709:CKZ327773 CUR327709:CUV327773 DEN327709:DER327773 DOJ327709:DON327773 DYF327709:DYJ327773 EIB327709:EIF327773 ERX327709:ESB327773 FBT327709:FBX327773 FLP327709:FLT327773 FVL327709:FVP327773 GFH327709:GFL327773 GPD327709:GPH327773 GYZ327709:GZD327773 HIV327709:HIZ327773 HSR327709:HSV327773 ICN327709:ICR327773 IMJ327709:IMN327773 IWF327709:IWJ327773 JGB327709:JGF327773 JPX327709:JQB327773 JZT327709:JZX327773 KJP327709:KJT327773 KTL327709:KTP327773 LDH327709:LDL327773 LND327709:LNH327773 LWZ327709:LXD327773 MGV327709:MGZ327773 MQR327709:MQV327773 NAN327709:NAR327773 NKJ327709:NKN327773 NUF327709:NUJ327773 OEB327709:OEF327773 ONX327709:OOB327773 OXT327709:OXX327773 PHP327709:PHT327773 PRL327709:PRP327773 QBH327709:QBL327773 QLD327709:QLH327773 QUZ327709:QVD327773 REV327709:REZ327773 ROR327709:ROV327773 RYN327709:RYR327773 SIJ327709:SIN327773 SSF327709:SSJ327773 TCB327709:TCF327773 TLX327709:TMB327773 TVT327709:TVX327773 UFP327709:UFT327773 UPL327709:UPP327773 UZH327709:UZL327773 VJD327709:VJH327773 VSZ327709:VTD327773 WCV327709:WCZ327773 WMR327709:WMV327773 WWN327709:WWR327773 AF393245:AJ393309 KB393245:KF393309 TX393245:UB393309 ADT393245:ADX393309 ANP393245:ANT393309 AXL393245:AXP393309 BHH393245:BHL393309 BRD393245:BRH393309 CAZ393245:CBD393309 CKV393245:CKZ393309 CUR393245:CUV393309 DEN393245:DER393309 DOJ393245:DON393309 DYF393245:DYJ393309 EIB393245:EIF393309 ERX393245:ESB393309 FBT393245:FBX393309 FLP393245:FLT393309 FVL393245:FVP393309 GFH393245:GFL393309 GPD393245:GPH393309 GYZ393245:GZD393309 HIV393245:HIZ393309 HSR393245:HSV393309 ICN393245:ICR393309 IMJ393245:IMN393309 IWF393245:IWJ393309 JGB393245:JGF393309 JPX393245:JQB393309 JZT393245:JZX393309 KJP393245:KJT393309 KTL393245:KTP393309 LDH393245:LDL393309 LND393245:LNH393309 LWZ393245:LXD393309 MGV393245:MGZ393309 MQR393245:MQV393309 NAN393245:NAR393309 NKJ393245:NKN393309 NUF393245:NUJ393309 OEB393245:OEF393309 ONX393245:OOB393309 OXT393245:OXX393309 PHP393245:PHT393309 PRL393245:PRP393309 QBH393245:QBL393309 QLD393245:QLH393309 QUZ393245:QVD393309 REV393245:REZ393309 ROR393245:ROV393309 RYN393245:RYR393309 SIJ393245:SIN393309 SSF393245:SSJ393309 TCB393245:TCF393309 TLX393245:TMB393309 TVT393245:TVX393309 UFP393245:UFT393309 UPL393245:UPP393309 UZH393245:UZL393309 VJD393245:VJH393309 VSZ393245:VTD393309 WCV393245:WCZ393309 WMR393245:WMV393309 WWN393245:WWR393309 AF458781:AJ458845 KB458781:KF458845 TX458781:UB458845 ADT458781:ADX458845 ANP458781:ANT458845 AXL458781:AXP458845 BHH458781:BHL458845 BRD458781:BRH458845 CAZ458781:CBD458845 CKV458781:CKZ458845 CUR458781:CUV458845 DEN458781:DER458845 DOJ458781:DON458845 DYF458781:DYJ458845 EIB458781:EIF458845 ERX458781:ESB458845 FBT458781:FBX458845 FLP458781:FLT458845 FVL458781:FVP458845 GFH458781:GFL458845 GPD458781:GPH458845 GYZ458781:GZD458845 HIV458781:HIZ458845 HSR458781:HSV458845 ICN458781:ICR458845 IMJ458781:IMN458845 IWF458781:IWJ458845 JGB458781:JGF458845 JPX458781:JQB458845 JZT458781:JZX458845 KJP458781:KJT458845 KTL458781:KTP458845 LDH458781:LDL458845 LND458781:LNH458845 LWZ458781:LXD458845 MGV458781:MGZ458845 MQR458781:MQV458845 NAN458781:NAR458845 NKJ458781:NKN458845 NUF458781:NUJ458845 OEB458781:OEF458845 ONX458781:OOB458845 OXT458781:OXX458845 PHP458781:PHT458845 PRL458781:PRP458845 QBH458781:QBL458845 QLD458781:QLH458845 QUZ458781:QVD458845 REV458781:REZ458845 ROR458781:ROV458845 RYN458781:RYR458845 SIJ458781:SIN458845 SSF458781:SSJ458845 TCB458781:TCF458845 TLX458781:TMB458845 TVT458781:TVX458845 UFP458781:UFT458845 UPL458781:UPP458845 UZH458781:UZL458845 VJD458781:VJH458845 VSZ458781:VTD458845 WCV458781:WCZ458845 WMR458781:WMV458845 WWN458781:WWR458845 AF524317:AJ524381 KB524317:KF524381 TX524317:UB524381 ADT524317:ADX524381 ANP524317:ANT524381 AXL524317:AXP524381 BHH524317:BHL524381 BRD524317:BRH524381 CAZ524317:CBD524381 CKV524317:CKZ524381 CUR524317:CUV524381 DEN524317:DER524381 DOJ524317:DON524381 DYF524317:DYJ524381 EIB524317:EIF524381 ERX524317:ESB524381 FBT524317:FBX524381 FLP524317:FLT524381 FVL524317:FVP524381 GFH524317:GFL524381 GPD524317:GPH524381 GYZ524317:GZD524381 HIV524317:HIZ524381 HSR524317:HSV524381 ICN524317:ICR524381 IMJ524317:IMN524381 IWF524317:IWJ524381 JGB524317:JGF524381 JPX524317:JQB524381 JZT524317:JZX524381 KJP524317:KJT524381 KTL524317:KTP524381 LDH524317:LDL524381 LND524317:LNH524381 LWZ524317:LXD524381 MGV524317:MGZ524381 MQR524317:MQV524381 NAN524317:NAR524381 NKJ524317:NKN524381 NUF524317:NUJ524381 OEB524317:OEF524381 ONX524317:OOB524381 OXT524317:OXX524381 PHP524317:PHT524381 PRL524317:PRP524381 QBH524317:QBL524381 QLD524317:QLH524381 QUZ524317:QVD524381 REV524317:REZ524381 ROR524317:ROV524381 RYN524317:RYR524381 SIJ524317:SIN524381 SSF524317:SSJ524381 TCB524317:TCF524381 TLX524317:TMB524381 TVT524317:TVX524381 UFP524317:UFT524381 UPL524317:UPP524381 UZH524317:UZL524381 VJD524317:VJH524381 VSZ524317:VTD524381 WCV524317:WCZ524381 WMR524317:WMV524381 WWN524317:WWR524381 AF589853:AJ589917 KB589853:KF589917 TX589853:UB589917 ADT589853:ADX589917 ANP589853:ANT589917 AXL589853:AXP589917 BHH589853:BHL589917 BRD589853:BRH589917 CAZ589853:CBD589917 CKV589853:CKZ589917 CUR589853:CUV589917 DEN589853:DER589917 DOJ589853:DON589917 DYF589853:DYJ589917 EIB589853:EIF589917 ERX589853:ESB589917 FBT589853:FBX589917 FLP589853:FLT589917 FVL589853:FVP589917 GFH589853:GFL589917 GPD589853:GPH589917 GYZ589853:GZD589917 HIV589853:HIZ589917 HSR589853:HSV589917 ICN589853:ICR589917 IMJ589853:IMN589917 IWF589853:IWJ589917 JGB589853:JGF589917 JPX589853:JQB589917 JZT589853:JZX589917 KJP589853:KJT589917 KTL589853:KTP589917 LDH589853:LDL589917 LND589853:LNH589917 LWZ589853:LXD589917 MGV589853:MGZ589917 MQR589853:MQV589917 NAN589853:NAR589917 NKJ589853:NKN589917 NUF589853:NUJ589917 OEB589853:OEF589917 ONX589853:OOB589917 OXT589853:OXX589917 PHP589853:PHT589917 PRL589853:PRP589917 QBH589853:QBL589917 QLD589853:QLH589917 QUZ589853:QVD589917 REV589853:REZ589917 ROR589853:ROV589917 RYN589853:RYR589917 SIJ589853:SIN589917 SSF589853:SSJ589917 TCB589853:TCF589917 TLX589853:TMB589917 TVT589853:TVX589917 UFP589853:UFT589917 UPL589853:UPP589917 UZH589853:UZL589917 VJD589853:VJH589917 VSZ589853:VTD589917 WCV589853:WCZ589917 WMR589853:WMV589917 WWN589853:WWR589917 AF655389:AJ655453 KB655389:KF655453 TX655389:UB655453 ADT655389:ADX655453 ANP655389:ANT655453 AXL655389:AXP655453 BHH655389:BHL655453 BRD655389:BRH655453 CAZ655389:CBD655453 CKV655389:CKZ655453 CUR655389:CUV655453 DEN655389:DER655453 DOJ655389:DON655453 DYF655389:DYJ655453 EIB655389:EIF655453 ERX655389:ESB655453 FBT655389:FBX655453 FLP655389:FLT655453 FVL655389:FVP655453 GFH655389:GFL655453 GPD655389:GPH655453 GYZ655389:GZD655453 HIV655389:HIZ655453 HSR655389:HSV655453 ICN655389:ICR655453 IMJ655389:IMN655453 IWF655389:IWJ655453 JGB655389:JGF655453 JPX655389:JQB655453 JZT655389:JZX655453 KJP655389:KJT655453 KTL655389:KTP655453 LDH655389:LDL655453 LND655389:LNH655453 LWZ655389:LXD655453 MGV655389:MGZ655453 MQR655389:MQV655453 NAN655389:NAR655453 NKJ655389:NKN655453 NUF655389:NUJ655453 OEB655389:OEF655453 ONX655389:OOB655453 OXT655389:OXX655453 PHP655389:PHT655453 PRL655389:PRP655453 QBH655389:QBL655453 QLD655389:QLH655453 QUZ655389:QVD655453 REV655389:REZ655453 ROR655389:ROV655453 RYN655389:RYR655453 SIJ655389:SIN655453 SSF655389:SSJ655453 TCB655389:TCF655453 TLX655389:TMB655453 TVT655389:TVX655453 UFP655389:UFT655453 UPL655389:UPP655453 UZH655389:UZL655453 VJD655389:VJH655453 VSZ655389:VTD655453 WCV655389:WCZ655453 WMR655389:WMV655453 WWN655389:WWR655453 AF720925:AJ720989 KB720925:KF720989 TX720925:UB720989 ADT720925:ADX720989 ANP720925:ANT720989 AXL720925:AXP720989 BHH720925:BHL720989 BRD720925:BRH720989 CAZ720925:CBD720989 CKV720925:CKZ720989 CUR720925:CUV720989 DEN720925:DER720989 DOJ720925:DON720989 DYF720925:DYJ720989 EIB720925:EIF720989 ERX720925:ESB720989 FBT720925:FBX720989 FLP720925:FLT720989 FVL720925:FVP720989 GFH720925:GFL720989 GPD720925:GPH720989 GYZ720925:GZD720989 HIV720925:HIZ720989 HSR720925:HSV720989 ICN720925:ICR720989 IMJ720925:IMN720989 IWF720925:IWJ720989 JGB720925:JGF720989 JPX720925:JQB720989 JZT720925:JZX720989 KJP720925:KJT720989 KTL720925:KTP720989 LDH720925:LDL720989 LND720925:LNH720989 LWZ720925:LXD720989 MGV720925:MGZ720989 MQR720925:MQV720989 NAN720925:NAR720989 NKJ720925:NKN720989 NUF720925:NUJ720989 OEB720925:OEF720989 ONX720925:OOB720989 OXT720925:OXX720989 PHP720925:PHT720989 PRL720925:PRP720989 QBH720925:QBL720989 QLD720925:QLH720989 QUZ720925:QVD720989 REV720925:REZ720989 ROR720925:ROV720989 RYN720925:RYR720989 SIJ720925:SIN720989 SSF720925:SSJ720989 TCB720925:TCF720989 TLX720925:TMB720989 TVT720925:TVX720989 UFP720925:UFT720989 UPL720925:UPP720989 UZH720925:UZL720989 VJD720925:VJH720989 VSZ720925:VTD720989 WCV720925:WCZ720989 WMR720925:WMV720989 WWN720925:WWR720989 AF786461:AJ786525 KB786461:KF786525 TX786461:UB786525 ADT786461:ADX786525 ANP786461:ANT786525 AXL786461:AXP786525 BHH786461:BHL786525 BRD786461:BRH786525 CAZ786461:CBD786525 CKV786461:CKZ786525 CUR786461:CUV786525 DEN786461:DER786525 DOJ786461:DON786525 DYF786461:DYJ786525 EIB786461:EIF786525 ERX786461:ESB786525 FBT786461:FBX786525 FLP786461:FLT786525 FVL786461:FVP786525 GFH786461:GFL786525 GPD786461:GPH786525 GYZ786461:GZD786525 HIV786461:HIZ786525 HSR786461:HSV786525 ICN786461:ICR786525 IMJ786461:IMN786525 IWF786461:IWJ786525 JGB786461:JGF786525 JPX786461:JQB786525 JZT786461:JZX786525 KJP786461:KJT786525 KTL786461:KTP786525 LDH786461:LDL786525 LND786461:LNH786525 LWZ786461:LXD786525 MGV786461:MGZ786525 MQR786461:MQV786525 NAN786461:NAR786525 NKJ786461:NKN786525 NUF786461:NUJ786525 OEB786461:OEF786525 ONX786461:OOB786525 OXT786461:OXX786525 PHP786461:PHT786525 PRL786461:PRP786525 QBH786461:QBL786525 QLD786461:QLH786525 QUZ786461:QVD786525 REV786461:REZ786525 ROR786461:ROV786525 RYN786461:RYR786525 SIJ786461:SIN786525 SSF786461:SSJ786525 TCB786461:TCF786525 TLX786461:TMB786525 TVT786461:TVX786525 UFP786461:UFT786525 UPL786461:UPP786525 UZH786461:UZL786525 VJD786461:VJH786525 VSZ786461:VTD786525 WCV786461:WCZ786525 WMR786461:WMV786525 WWN786461:WWR786525 AF851997:AJ852061 KB851997:KF852061 TX851997:UB852061 ADT851997:ADX852061 ANP851997:ANT852061 AXL851997:AXP852061 BHH851997:BHL852061 BRD851997:BRH852061 CAZ851997:CBD852061 CKV851997:CKZ852061 CUR851997:CUV852061 DEN851997:DER852061 DOJ851997:DON852061 DYF851997:DYJ852061 EIB851997:EIF852061 ERX851997:ESB852061 FBT851997:FBX852061 FLP851997:FLT852061 FVL851997:FVP852061 GFH851997:GFL852061 GPD851997:GPH852061 GYZ851997:GZD852061 HIV851997:HIZ852061 HSR851997:HSV852061 ICN851997:ICR852061 IMJ851997:IMN852061 IWF851997:IWJ852061 JGB851997:JGF852061 JPX851997:JQB852061 JZT851997:JZX852061 KJP851997:KJT852061 KTL851997:KTP852061 LDH851997:LDL852061 LND851997:LNH852061 LWZ851997:LXD852061 MGV851997:MGZ852061 MQR851997:MQV852061 NAN851997:NAR852061 NKJ851997:NKN852061 NUF851997:NUJ852061 OEB851997:OEF852061 ONX851997:OOB852061 OXT851997:OXX852061 PHP851997:PHT852061 PRL851997:PRP852061 QBH851997:QBL852061 QLD851997:QLH852061 QUZ851997:QVD852061 REV851997:REZ852061 ROR851997:ROV852061 RYN851997:RYR852061 SIJ851997:SIN852061 SSF851997:SSJ852061 TCB851997:TCF852061 TLX851997:TMB852061 TVT851997:TVX852061 UFP851997:UFT852061 UPL851997:UPP852061 UZH851997:UZL852061 VJD851997:VJH852061 VSZ851997:VTD852061 WCV851997:WCZ852061 WMR851997:WMV852061 WWN851997:WWR852061 AF917533:AJ917597 KB917533:KF917597 TX917533:UB917597 ADT917533:ADX917597 ANP917533:ANT917597 AXL917533:AXP917597 BHH917533:BHL917597 BRD917533:BRH917597 CAZ917533:CBD917597 CKV917533:CKZ917597 CUR917533:CUV917597 DEN917533:DER917597 DOJ917533:DON917597 DYF917533:DYJ917597 EIB917533:EIF917597 ERX917533:ESB917597 FBT917533:FBX917597 FLP917533:FLT917597 FVL917533:FVP917597 GFH917533:GFL917597 GPD917533:GPH917597 GYZ917533:GZD917597 HIV917533:HIZ917597 HSR917533:HSV917597 ICN917533:ICR917597 IMJ917533:IMN917597 IWF917533:IWJ917597 JGB917533:JGF917597 JPX917533:JQB917597 JZT917533:JZX917597 KJP917533:KJT917597 KTL917533:KTP917597 LDH917533:LDL917597 LND917533:LNH917597 LWZ917533:LXD917597 MGV917533:MGZ917597 MQR917533:MQV917597 NAN917533:NAR917597 NKJ917533:NKN917597 NUF917533:NUJ917597 OEB917533:OEF917597 ONX917533:OOB917597 OXT917533:OXX917597 PHP917533:PHT917597 PRL917533:PRP917597 QBH917533:QBL917597 QLD917533:QLH917597 QUZ917533:QVD917597 REV917533:REZ917597 ROR917533:ROV917597 RYN917533:RYR917597 SIJ917533:SIN917597 SSF917533:SSJ917597 TCB917533:TCF917597 TLX917533:TMB917597 TVT917533:TVX917597 UFP917533:UFT917597 UPL917533:UPP917597 UZH917533:UZL917597 VJD917533:VJH917597 VSZ917533:VTD917597 WCV917533:WCZ917597 WMR917533:WMV917597 WWN917533:WWR917597 AF983069:AJ983133 KB983069:KF983133 TX983069:UB983133 ADT983069:ADX983133 ANP983069:ANT983133 AXL983069:AXP983133 BHH983069:BHL983133 BRD983069:BRH983133 CAZ983069:CBD983133 CKV983069:CKZ983133 CUR983069:CUV983133 DEN983069:DER983133 DOJ983069:DON983133 DYF983069:DYJ983133 EIB983069:EIF983133 ERX983069:ESB983133 FBT983069:FBX983133 FLP983069:FLT983133 FVL983069:FVP983133 GFH983069:GFL983133 GPD983069:GPH983133 GYZ983069:GZD983133 HIV983069:HIZ983133 HSR983069:HSV983133 ICN983069:ICR983133 IMJ983069:IMN983133 IWF983069:IWJ983133 JGB983069:JGF983133 JPX983069:JQB983133 JZT983069:JZX983133 KJP983069:KJT983133 KTL983069:KTP983133 LDH983069:LDL983133 LND983069:LNH983133 LWZ983069:LXD983133 MGV983069:MGZ983133 MQR983069:MQV983133 NAN983069:NAR983133 NKJ983069:NKN983133 NUF983069:NUJ983133 OEB983069:OEF983133 ONX983069:OOB983133 OXT983069:OXX983133 PHP983069:PHT983133 PRL983069:PRP983133 QBH983069:QBL983133 QLD983069:QLH983133 QUZ983069:QVD983133 REV983069:REZ983133 ROR983069:ROV983133 RYN983069:RYR983133 SIJ983069:SIN983133 SSF983069:SSJ983133 TCB983069:TCF983133 TLX983069:TMB983133 TVT983069:TVX983133 UFP983069:UFT983133 UPL983069:UPP983133 UZH983069:UZL983133 VJD983069:VJH983133 VSZ983069:VTD983133 WCV983069:WCZ983133 WMR983069:WMV983133 WWN983069:WWR983133 AG25:AH25 KC25:KD25 TY25:TZ25 ADU25:ADV25 ANQ25:ANR25 AXM25:AXN25 BHI25:BHJ25 BRE25:BRF25 CBA25:CBB25 CKW25:CKX25 CUS25:CUT25 DEO25:DEP25 DOK25:DOL25 DYG25:DYH25 EIC25:EID25 ERY25:ERZ25 FBU25:FBV25 FLQ25:FLR25 FVM25:FVN25 GFI25:GFJ25 GPE25:GPF25 GZA25:GZB25 HIW25:HIX25 HSS25:HST25 ICO25:ICP25 IMK25:IML25 IWG25:IWH25 JGC25:JGD25 JPY25:JPZ25 JZU25:JZV25 KJQ25:KJR25 KTM25:KTN25 LDI25:LDJ25 LNE25:LNF25 LXA25:LXB25 MGW25:MGX25 MQS25:MQT25 NAO25:NAP25 NKK25:NKL25 NUG25:NUH25 OEC25:OED25 ONY25:ONZ25 OXU25:OXV25 PHQ25:PHR25 PRM25:PRN25 QBI25:QBJ25 QLE25:QLF25 QVA25:QVB25 REW25:REX25 ROS25:ROT25 RYO25:RYP25 SIK25:SIL25 SSG25:SSH25 TCC25:TCD25 TLY25:TLZ25 TVU25:TVV25 UFQ25:UFR25 UPM25:UPN25 UZI25:UZJ25 VJE25:VJF25 VTA25:VTB25 WCW25:WCX25 WMS25:WMT25 WWO25:WWP25 AG65561:AH65561 KC65561:KD65561 TY65561:TZ65561 ADU65561:ADV65561 ANQ65561:ANR65561 AXM65561:AXN65561 BHI65561:BHJ65561 BRE65561:BRF65561 CBA65561:CBB65561 CKW65561:CKX65561 CUS65561:CUT65561 DEO65561:DEP65561 DOK65561:DOL65561 DYG65561:DYH65561 EIC65561:EID65561 ERY65561:ERZ65561 FBU65561:FBV65561 FLQ65561:FLR65561 FVM65561:FVN65561 GFI65561:GFJ65561 GPE65561:GPF65561 GZA65561:GZB65561 HIW65561:HIX65561 HSS65561:HST65561 ICO65561:ICP65561 IMK65561:IML65561 IWG65561:IWH65561 JGC65561:JGD65561 JPY65561:JPZ65561 JZU65561:JZV65561 KJQ65561:KJR65561 KTM65561:KTN65561 LDI65561:LDJ65561 LNE65561:LNF65561 LXA65561:LXB65561 MGW65561:MGX65561 MQS65561:MQT65561 NAO65561:NAP65561 NKK65561:NKL65561 NUG65561:NUH65561 OEC65561:OED65561 ONY65561:ONZ65561 OXU65561:OXV65561 PHQ65561:PHR65561 PRM65561:PRN65561 QBI65561:QBJ65561 QLE65561:QLF65561 QVA65561:QVB65561 REW65561:REX65561 ROS65561:ROT65561 RYO65561:RYP65561 SIK65561:SIL65561 SSG65561:SSH65561 TCC65561:TCD65561 TLY65561:TLZ65561 TVU65561:TVV65561 UFQ65561:UFR65561 UPM65561:UPN65561 UZI65561:UZJ65561 VJE65561:VJF65561 VTA65561:VTB65561 WCW65561:WCX65561 WMS65561:WMT65561 WWO65561:WWP65561 AG131097:AH131097 KC131097:KD131097 TY131097:TZ131097 ADU131097:ADV131097 ANQ131097:ANR131097 AXM131097:AXN131097 BHI131097:BHJ131097 BRE131097:BRF131097 CBA131097:CBB131097 CKW131097:CKX131097 CUS131097:CUT131097 DEO131097:DEP131097 DOK131097:DOL131097 DYG131097:DYH131097 EIC131097:EID131097 ERY131097:ERZ131097 FBU131097:FBV131097 FLQ131097:FLR131097 FVM131097:FVN131097 GFI131097:GFJ131097 GPE131097:GPF131097 GZA131097:GZB131097 HIW131097:HIX131097 HSS131097:HST131097 ICO131097:ICP131097 IMK131097:IML131097 IWG131097:IWH131097 JGC131097:JGD131097 JPY131097:JPZ131097 JZU131097:JZV131097 KJQ131097:KJR131097 KTM131097:KTN131097 LDI131097:LDJ131097 LNE131097:LNF131097 LXA131097:LXB131097 MGW131097:MGX131097 MQS131097:MQT131097 NAO131097:NAP131097 NKK131097:NKL131097 NUG131097:NUH131097 OEC131097:OED131097 ONY131097:ONZ131097 OXU131097:OXV131097 PHQ131097:PHR131097 PRM131097:PRN131097 QBI131097:QBJ131097 QLE131097:QLF131097 QVA131097:QVB131097 REW131097:REX131097 ROS131097:ROT131097 RYO131097:RYP131097 SIK131097:SIL131097 SSG131097:SSH131097 TCC131097:TCD131097 TLY131097:TLZ131097 TVU131097:TVV131097 UFQ131097:UFR131097 UPM131097:UPN131097 UZI131097:UZJ131097 VJE131097:VJF131097 VTA131097:VTB131097 WCW131097:WCX131097 WMS131097:WMT131097 WWO131097:WWP131097 AG196633:AH196633 KC196633:KD196633 TY196633:TZ196633 ADU196633:ADV196633 ANQ196633:ANR196633 AXM196633:AXN196633 BHI196633:BHJ196633 BRE196633:BRF196633 CBA196633:CBB196633 CKW196633:CKX196633 CUS196633:CUT196633 DEO196633:DEP196633 DOK196633:DOL196633 DYG196633:DYH196633 EIC196633:EID196633 ERY196633:ERZ196633 FBU196633:FBV196633 FLQ196633:FLR196633 FVM196633:FVN196633 GFI196633:GFJ196633 GPE196633:GPF196633 GZA196633:GZB196633 HIW196633:HIX196633 HSS196633:HST196633 ICO196633:ICP196633 IMK196633:IML196633 IWG196633:IWH196633 JGC196633:JGD196633 JPY196633:JPZ196633 JZU196633:JZV196633 KJQ196633:KJR196633 KTM196633:KTN196633 LDI196633:LDJ196633 LNE196633:LNF196633 LXA196633:LXB196633 MGW196633:MGX196633 MQS196633:MQT196633 NAO196633:NAP196633 NKK196633:NKL196633 NUG196633:NUH196633 OEC196633:OED196633 ONY196633:ONZ196633 OXU196633:OXV196633 PHQ196633:PHR196633 PRM196633:PRN196633 QBI196633:QBJ196633 QLE196633:QLF196633 QVA196633:QVB196633 REW196633:REX196633 ROS196633:ROT196633 RYO196633:RYP196633 SIK196633:SIL196633 SSG196633:SSH196633 TCC196633:TCD196633 TLY196633:TLZ196633 TVU196633:TVV196633 UFQ196633:UFR196633 UPM196633:UPN196633 UZI196633:UZJ196633 VJE196633:VJF196633 VTA196633:VTB196633 WCW196633:WCX196633 WMS196633:WMT196633 WWO196633:WWP196633 AG262169:AH262169 KC262169:KD262169 TY262169:TZ262169 ADU262169:ADV262169 ANQ262169:ANR262169 AXM262169:AXN262169 BHI262169:BHJ262169 BRE262169:BRF262169 CBA262169:CBB262169 CKW262169:CKX262169 CUS262169:CUT262169 DEO262169:DEP262169 DOK262169:DOL262169 DYG262169:DYH262169 EIC262169:EID262169 ERY262169:ERZ262169 FBU262169:FBV262169 FLQ262169:FLR262169 FVM262169:FVN262169 GFI262169:GFJ262169 GPE262169:GPF262169 GZA262169:GZB262169 HIW262169:HIX262169 HSS262169:HST262169 ICO262169:ICP262169 IMK262169:IML262169 IWG262169:IWH262169 JGC262169:JGD262169 JPY262169:JPZ262169 JZU262169:JZV262169 KJQ262169:KJR262169 KTM262169:KTN262169 LDI262169:LDJ262169 LNE262169:LNF262169 LXA262169:LXB262169 MGW262169:MGX262169 MQS262169:MQT262169 NAO262169:NAP262169 NKK262169:NKL262169 NUG262169:NUH262169 OEC262169:OED262169 ONY262169:ONZ262169 OXU262169:OXV262169 PHQ262169:PHR262169 PRM262169:PRN262169 QBI262169:QBJ262169 QLE262169:QLF262169 QVA262169:QVB262169 REW262169:REX262169 ROS262169:ROT262169 RYO262169:RYP262169 SIK262169:SIL262169 SSG262169:SSH262169 TCC262169:TCD262169 TLY262169:TLZ262169 TVU262169:TVV262169 UFQ262169:UFR262169 UPM262169:UPN262169 UZI262169:UZJ262169 VJE262169:VJF262169 VTA262169:VTB262169 WCW262169:WCX262169 WMS262169:WMT262169 WWO262169:WWP262169 AG327705:AH327705 KC327705:KD327705 TY327705:TZ327705 ADU327705:ADV327705 ANQ327705:ANR327705 AXM327705:AXN327705 BHI327705:BHJ327705 BRE327705:BRF327705 CBA327705:CBB327705 CKW327705:CKX327705 CUS327705:CUT327705 DEO327705:DEP327705 DOK327705:DOL327705 DYG327705:DYH327705 EIC327705:EID327705 ERY327705:ERZ327705 FBU327705:FBV327705 FLQ327705:FLR327705 FVM327705:FVN327705 GFI327705:GFJ327705 GPE327705:GPF327705 GZA327705:GZB327705 HIW327705:HIX327705 HSS327705:HST327705 ICO327705:ICP327705 IMK327705:IML327705 IWG327705:IWH327705 JGC327705:JGD327705 JPY327705:JPZ327705 JZU327705:JZV327705 KJQ327705:KJR327705 KTM327705:KTN327705 LDI327705:LDJ327705 LNE327705:LNF327705 LXA327705:LXB327705 MGW327705:MGX327705 MQS327705:MQT327705 NAO327705:NAP327705 NKK327705:NKL327705 NUG327705:NUH327705 OEC327705:OED327705 ONY327705:ONZ327705 OXU327705:OXV327705 PHQ327705:PHR327705 PRM327705:PRN327705 QBI327705:QBJ327705 QLE327705:QLF327705 QVA327705:QVB327705 REW327705:REX327705 ROS327705:ROT327705 RYO327705:RYP327705 SIK327705:SIL327705 SSG327705:SSH327705 TCC327705:TCD327705 TLY327705:TLZ327705 TVU327705:TVV327705 UFQ327705:UFR327705 UPM327705:UPN327705 UZI327705:UZJ327705 VJE327705:VJF327705 VTA327705:VTB327705 WCW327705:WCX327705 WMS327705:WMT327705 WWO327705:WWP327705 AG393241:AH393241 KC393241:KD393241 TY393241:TZ393241 ADU393241:ADV393241 ANQ393241:ANR393241 AXM393241:AXN393241 BHI393241:BHJ393241 BRE393241:BRF393241 CBA393241:CBB393241 CKW393241:CKX393241 CUS393241:CUT393241 DEO393241:DEP393241 DOK393241:DOL393241 DYG393241:DYH393241 EIC393241:EID393241 ERY393241:ERZ393241 FBU393241:FBV393241 FLQ393241:FLR393241 FVM393241:FVN393241 GFI393241:GFJ393241 GPE393241:GPF393241 GZA393241:GZB393241 HIW393241:HIX393241 HSS393241:HST393241 ICO393241:ICP393241 IMK393241:IML393241 IWG393241:IWH393241 JGC393241:JGD393241 JPY393241:JPZ393241 JZU393241:JZV393241 KJQ393241:KJR393241 KTM393241:KTN393241 LDI393241:LDJ393241 LNE393241:LNF393241 LXA393241:LXB393241 MGW393241:MGX393241 MQS393241:MQT393241 NAO393241:NAP393241 NKK393241:NKL393241 NUG393241:NUH393241 OEC393241:OED393241 ONY393241:ONZ393241 OXU393241:OXV393241 PHQ393241:PHR393241 PRM393241:PRN393241 QBI393241:QBJ393241 QLE393241:QLF393241 QVA393241:QVB393241 REW393241:REX393241 ROS393241:ROT393241 RYO393241:RYP393241 SIK393241:SIL393241 SSG393241:SSH393241 TCC393241:TCD393241 TLY393241:TLZ393241 TVU393241:TVV393241 UFQ393241:UFR393241 UPM393241:UPN393241 UZI393241:UZJ393241 VJE393241:VJF393241 VTA393241:VTB393241 WCW393241:WCX393241 WMS393241:WMT393241 WWO393241:WWP393241 AG458777:AH458777 KC458777:KD458777 TY458777:TZ458777 ADU458777:ADV458777 ANQ458777:ANR458777 AXM458777:AXN458777 BHI458777:BHJ458777 BRE458777:BRF458777 CBA458777:CBB458777 CKW458777:CKX458777 CUS458777:CUT458777 DEO458777:DEP458777 DOK458777:DOL458777 DYG458777:DYH458777 EIC458777:EID458777 ERY458777:ERZ458777 FBU458777:FBV458777 FLQ458777:FLR458777 FVM458777:FVN458777 GFI458777:GFJ458777 GPE458777:GPF458777 GZA458777:GZB458777 HIW458777:HIX458777 HSS458777:HST458777 ICO458777:ICP458777 IMK458777:IML458777 IWG458777:IWH458777 JGC458777:JGD458777 JPY458777:JPZ458777 JZU458777:JZV458777 KJQ458777:KJR458777 KTM458777:KTN458777 LDI458777:LDJ458777 LNE458777:LNF458777 LXA458777:LXB458777 MGW458777:MGX458777 MQS458777:MQT458777 NAO458777:NAP458777 NKK458777:NKL458777 NUG458777:NUH458777 OEC458777:OED458777 ONY458777:ONZ458777 OXU458777:OXV458777 PHQ458777:PHR458777 PRM458777:PRN458777 QBI458777:QBJ458777 QLE458777:QLF458777 QVA458777:QVB458777 REW458777:REX458777 ROS458777:ROT458777 RYO458777:RYP458777 SIK458777:SIL458777 SSG458777:SSH458777 TCC458777:TCD458777 TLY458777:TLZ458777 TVU458777:TVV458777 UFQ458777:UFR458777 UPM458777:UPN458777 UZI458777:UZJ458777 VJE458777:VJF458777 VTA458777:VTB458777 WCW458777:WCX458777 WMS458777:WMT458777 WWO458777:WWP458777 AG524313:AH524313 KC524313:KD524313 TY524313:TZ524313 ADU524313:ADV524313 ANQ524313:ANR524313 AXM524313:AXN524313 BHI524313:BHJ524313 BRE524313:BRF524313 CBA524313:CBB524313 CKW524313:CKX524313 CUS524313:CUT524313 DEO524313:DEP524313 DOK524313:DOL524313 DYG524313:DYH524313 EIC524313:EID524313 ERY524313:ERZ524313 FBU524313:FBV524313 FLQ524313:FLR524313 FVM524313:FVN524313 GFI524313:GFJ524313 GPE524313:GPF524313 GZA524313:GZB524313 HIW524313:HIX524313 HSS524313:HST524313 ICO524313:ICP524313 IMK524313:IML524313 IWG524313:IWH524313 JGC524313:JGD524313 JPY524313:JPZ524313 JZU524313:JZV524313 KJQ524313:KJR524313 KTM524313:KTN524313 LDI524313:LDJ524313 LNE524313:LNF524313 LXA524313:LXB524313 MGW524313:MGX524313 MQS524313:MQT524313 NAO524313:NAP524313 NKK524313:NKL524313 NUG524313:NUH524313 OEC524313:OED524313 ONY524313:ONZ524313 OXU524313:OXV524313 PHQ524313:PHR524313 PRM524313:PRN524313 QBI524313:QBJ524313 QLE524313:QLF524313 QVA524313:QVB524313 REW524313:REX524313 ROS524313:ROT524313 RYO524313:RYP524313 SIK524313:SIL524313 SSG524313:SSH524313 TCC524313:TCD524313 TLY524313:TLZ524313 TVU524313:TVV524313 UFQ524313:UFR524313 UPM524313:UPN524313 UZI524313:UZJ524313 VJE524313:VJF524313 VTA524313:VTB524313 WCW524313:WCX524313 WMS524313:WMT524313 WWO524313:WWP524313 AG589849:AH589849 KC589849:KD589849 TY589849:TZ589849 ADU589849:ADV589849 ANQ589849:ANR589849 AXM589849:AXN589849 BHI589849:BHJ589849 BRE589849:BRF589849 CBA589849:CBB589849 CKW589849:CKX589849 CUS589849:CUT589849 DEO589849:DEP589849 DOK589849:DOL589849 DYG589849:DYH589849 EIC589849:EID589849 ERY589849:ERZ589849 FBU589849:FBV589849 FLQ589849:FLR589849 FVM589849:FVN589849 GFI589849:GFJ589849 GPE589849:GPF589849 GZA589849:GZB589849 HIW589849:HIX589849 HSS589849:HST589849 ICO589849:ICP589849 IMK589849:IML589849 IWG589849:IWH589849 JGC589849:JGD589849 JPY589849:JPZ589849 JZU589849:JZV589849 KJQ589849:KJR589849 KTM589849:KTN589849 LDI589849:LDJ589849 LNE589849:LNF589849 LXA589849:LXB589849 MGW589849:MGX589849 MQS589849:MQT589849 NAO589849:NAP589849 NKK589849:NKL589849 NUG589849:NUH589849 OEC589849:OED589849 ONY589849:ONZ589849 OXU589849:OXV589849 PHQ589849:PHR589849 PRM589849:PRN589849 QBI589849:QBJ589849 QLE589849:QLF589849 QVA589849:QVB589849 REW589849:REX589849 ROS589849:ROT589849 RYO589849:RYP589849 SIK589849:SIL589849 SSG589849:SSH589849 TCC589849:TCD589849 TLY589849:TLZ589849 TVU589849:TVV589849 UFQ589849:UFR589849 UPM589849:UPN589849 UZI589849:UZJ589849 VJE589849:VJF589849 VTA589849:VTB589849 WCW589849:WCX589849 WMS589849:WMT589849 WWO589849:WWP589849 AG655385:AH655385 KC655385:KD655385 TY655385:TZ655385 ADU655385:ADV655385 ANQ655385:ANR655385 AXM655385:AXN655385 BHI655385:BHJ655385 BRE655385:BRF655385 CBA655385:CBB655385 CKW655385:CKX655385 CUS655385:CUT655385 DEO655385:DEP655385 DOK655385:DOL655385 DYG655385:DYH655385 EIC655385:EID655385 ERY655385:ERZ655385 FBU655385:FBV655385 FLQ655385:FLR655385 FVM655385:FVN655385 GFI655385:GFJ655385 GPE655385:GPF655385 GZA655385:GZB655385 HIW655385:HIX655385 HSS655385:HST655385 ICO655385:ICP655385 IMK655385:IML655385 IWG655385:IWH655385 JGC655385:JGD655385 JPY655385:JPZ655385 JZU655385:JZV655385 KJQ655385:KJR655385 KTM655385:KTN655385 LDI655385:LDJ655385 LNE655385:LNF655385 LXA655385:LXB655385 MGW655385:MGX655385 MQS655385:MQT655385 NAO655385:NAP655385 NKK655385:NKL655385 NUG655385:NUH655385 OEC655385:OED655385 ONY655385:ONZ655385 OXU655385:OXV655385 PHQ655385:PHR655385 PRM655385:PRN655385 QBI655385:QBJ655385 QLE655385:QLF655385 QVA655385:QVB655385 REW655385:REX655385 ROS655385:ROT655385 RYO655385:RYP655385 SIK655385:SIL655385 SSG655385:SSH655385 TCC655385:TCD655385 TLY655385:TLZ655385 TVU655385:TVV655385 UFQ655385:UFR655385 UPM655385:UPN655385 UZI655385:UZJ655385 VJE655385:VJF655385 VTA655385:VTB655385 WCW655385:WCX655385 WMS655385:WMT655385 WWO655385:WWP655385 AG720921:AH720921 KC720921:KD720921 TY720921:TZ720921 ADU720921:ADV720921 ANQ720921:ANR720921 AXM720921:AXN720921 BHI720921:BHJ720921 BRE720921:BRF720921 CBA720921:CBB720921 CKW720921:CKX720921 CUS720921:CUT720921 DEO720921:DEP720921 DOK720921:DOL720921 DYG720921:DYH720921 EIC720921:EID720921 ERY720921:ERZ720921 FBU720921:FBV720921 FLQ720921:FLR720921 FVM720921:FVN720921 GFI720921:GFJ720921 GPE720921:GPF720921 GZA720921:GZB720921 HIW720921:HIX720921 HSS720921:HST720921 ICO720921:ICP720921 IMK720921:IML720921 IWG720921:IWH720921 JGC720921:JGD720921 JPY720921:JPZ720921 JZU720921:JZV720921 KJQ720921:KJR720921 KTM720921:KTN720921 LDI720921:LDJ720921 LNE720921:LNF720921 LXA720921:LXB720921 MGW720921:MGX720921 MQS720921:MQT720921 NAO720921:NAP720921 NKK720921:NKL720921 NUG720921:NUH720921 OEC720921:OED720921 ONY720921:ONZ720921 OXU720921:OXV720921 PHQ720921:PHR720921 PRM720921:PRN720921 QBI720921:QBJ720921 QLE720921:QLF720921 QVA720921:QVB720921 REW720921:REX720921 ROS720921:ROT720921 RYO720921:RYP720921 SIK720921:SIL720921 SSG720921:SSH720921 TCC720921:TCD720921 TLY720921:TLZ720921 TVU720921:TVV720921 UFQ720921:UFR720921 UPM720921:UPN720921 UZI720921:UZJ720921 VJE720921:VJF720921 VTA720921:VTB720921 WCW720921:WCX720921 WMS720921:WMT720921 WWO720921:WWP720921 AG786457:AH786457 KC786457:KD786457 TY786457:TZ786457 ADU786457:ADV786457 ANQ786457:ANR786457 AXM786457:AXN786457 BHI786457:BHJ786457 BRE786457:BRF786457 CBA786457:CBB786457 CKW786457:CKX786457 CUS786457:CUT786457 DEO786457:DEP786457 DOK786457:DOL786457 DYG786457:DYH786457 EIC786457:EID786457 ERY786457:ERZ786457 FBU786457:FBV786457 FLQ786457:FLR786457 FVM786457:FVN786457 GFI786457:GFJ786457 GPE786457:GPF786457 GZA786457:GZB786457 HIW786457:HIX786457 HSS786457:HST786457 ICO786457:ICP786457 IMK786457:IML786457 IWG786457:IWH786457 JGC786457:JGD786457 JPY786457:JPZ786457 JZU786457:JZV786457 KJQ786457:KJR786457 KTM786457:KTN786457 LDI786457:LDJ786457 LNE786457:LNF786457 LXA786457:LXB786457 MGW786457:MGX786457 MQS786457:MQT786457 NAO786457:NAP786457 NKK786457:NKL786457 NUG786457:NUH786457 OEC786457:OED786457 ONY786457:ONZ786457 OXU786457:OXV786457 PHQ786457:PHR786457 PRM786457:PRN786457 QBI786457:QBJ786457 QLE786457:QLF786457 QVA786457:QVB786457 REW786457:REX786457 ROS786457:ROT786457 RYO786457:RYP786457 SIK786457:SIL786457 SSG786457:SSH786457 TCC786457:TCD786457 TLY786457:TLZ786457 TVU786457:TVV786457 UFQ786457:UFR786457 UPM786457:UPN786457 UZI786457:UZJ786457 VJE786457:VJF786457 VTA786457:VTB786457 WCW786457:WCX786457 WMS786457:WMT786457 WWO786457:WWP786457 AG851993:AH851993 KC851993:KD851993 TY851993:TZ851993 ADU851993:ADV851993 ANQ851993:ANR851993 AXM851993:AXN851993 BHI851993:BHJ851993 BRE851993:BRF851993 CBA851993:CBB851993 CKW851993:CKX851993 CUS851993:CUT851993 DEO851993:DEP851993 DOK851993:DOL851993 DYG851993:DYH851993 EIC851993:EID851993 ERY851993:ERZ851993 FBU851993:FBV851993 FLQ851993:FLR851993 FVM851993:FVN851993 GFI851993:GFJ851993 GPE851993:GPF851993 GZA851993:GZB851993 HIW851993:HIX851993 HSS851993:HST851993 ICO851993:ICP851993 IMK851993:IML851993 IWG851993:IWH851993 JGC851993:JGD851993 JPY851993:JPZ851993 JZU851993:JZV851993 KJQ851993:KJR851993 KTM851993:KTN851993 LDI851993:LDJ851993 LNE851993:LNF851993 LXA851993:LXB851993 MGW851993:MGX851993 MQS851993:MQT851993 NAO851993:NAP851993 NKK851993:NKL851993 NUG851993:NUH851993 OEC851993:OED851993 ONY851993:ONZ851993 OXU851993:OXV851993 PHQ851993:PHR851993 PRM851993:PRN851993 QBI851993:QBJ851993 QLE851993:QLF851993 QVA851993:QVB851993 REW851993:REX851993 ROS851993:ROT851993 RYO851993:RYP851993 SIK851993:SIL851993 SSG851993:SSH851993 TCC851993:TCD851993 TLY851993:TLZ851993 TVU851993:TVV851993 UFQ851993:UFR851993 UPM851993:UPN851993 UZI851993:UZJ851993 VJE851993:VJF851993 VTA851993:VTB851993 WCW851993:WCX851993 WMS851993:WMT851993 WWO851993:WWP851993 AG917529:AH917529 KC917529:KD917529 TY917529:TZ917529 ADU917529:ADV917529 ANQ917529:ANR917529 AXM917529:AXN917529 BHI917529:BHJ917529 BRE917529:BRF917529 CBA917529:CBB917529 CKW917529:CKX917529 CUS917529:CUT917529 DEO917529:DEP917529 DOK917529:DOL917529 DYG917529:DYH917529 EIC917529:EID917529 ERY917529:ERZ917529 FBU917529:FBV917529 FLQ917529:FLR917529 FVM917529:FVN917529 GFI917529:GFJ917529 GPE917529:GPF917529 GZA917529:GZB917529 HIW917529:HIX917529 HSS917529:HST917529 ICO917529:ICP917529 IMK917529:IML917529 IWG917529:IWH917529 JGC917529:JGD917529 JPY917529:JPZ917529 JZU917529:JZV917529 KJQ917529:KJR917529 KTM917529:KTN917529 LDI917529:LDJ917529 LNE917529:LNF917529 LXA917529:LXB917529 MGW917529:MGX917529 MQS917529:MQT917529 NAO917529:NAP917529 NKK917529:NKL917529 NUG917529:NUH917529 OEC917529:OED917529 ONY917529:ONZ917529 OXU917529:OXV917529 PHQ917529:PHR917529 PRM917529:PRN917529 QBI917529:QBJ917529 QLE917529:QLF917529 QVA917529:QVB917529 REW917529:REX917529 ROS917529:ROT917529 RYO917529:RYP917529 SIK917529:SIL917529 SSG917529:SSH917529 TCC917529:TCD917529 TLY917529:TLZ917529 TVU917529:TVV917529 UFQ917529:UFR917529 UPM917529:UPN917529 UZI917529:UZJ917529 VJE917529:VJF917529 VTA917529:VTB917529 WCW917529:WCX917529 WMS917529:WMT917529 WWO917529:WWP917529 AG983065:AH983065 KC983065:KD983065 TY983065:TZ983065 ADU983065:ADV983065 ANQ983065:ANR983065 AXM983065:AXN983065 BHI983065:BHJ983065 BRE983065:BRF983065 CBA983065:CBB983065 CKW983065:CKX983065 CUS983065:CUT983065 DEO983065:DEP983065 DOK983065:DOL983065 DYG983065:DYH983065 EIC983065:EID983065 ERY983065:ERZ983065 FBU983065:FBV983065 FLQ983065:FLR983065 FVM983065:FVN983065 GFI983065:GFJ983065 GPE983065:GPF983065 GZA983065:GZB983065 HIW983065:HIX983065 HSS983065:HST983065 ICO983065:ICP983065 IMK983065:IML983065 IWG983065:IWH983065 JGC983065:JGD983065 JPY983065:JPZ983065 JZU983065:JZV983065 KJQ983065:KJR983065 KTM983065:KTN983065 LDI983065:LDJ983065 LNE983065:LNF983065 LXA983065:LXB983065 MGW983065:MGX983065 MQS983065:MQT983065 NAO983065:NAP983065 NKK983065:NKL983065 NUG983065:NUH983065 OEC983065:OED983065 ONY983065:ONZ983065 OXU983065:OXV983065 PHQ983065:PHR983065 PRM983065:PRN983065 QBI983065:QBJ983065 QLE983065:QLF983065 QVA983065:QVB983065 REW983065:REX983065 ROS983065:ROT983065 RYO983065:RYP983065 SIK983065:SIL983065 SSG983065:SSH983065 TCC983065:TCD983065 TLY983065:TLZ983065 TVU983065:TVV983065 UFQ983065:UFR983065 UPM983065:UPN983065 UZI983065:UZJ983065 VJE983065:VJF983065 VTA983065:VTB983065 WCW983065:WCX983065 WMS983065:WMT983065 WWO983065:WWP983065 AF21:AF25 KB21:KB25 TX21:TX25 ADT21:ADT25 ANP21:ANP25 AXL21:AXL25 BHH21:BHH25 BRD21:BRD25 CAZ21:CAZ25 CKV21:CKV25 CUR21:CUR25 DEN21:DEN25 DOJ21:DOJ25 DYF21:DYF25 EIB21:EIB25 ERX21:ERX25 FBT21:FBT25 FLP21:FLP25 FVL21:FVL25 GFH21:GFH25 GPD21:GPD25 GYZ21:GYZ25 HIV21:HIV25 HSR21:HSR25 ICN21:ICN25 IMJ21:IMJ25 IWF21:IWF25 JGB21:JGB25 JPX21:JPX25 JZT21:JZT25 KJP21:KJP25 KTL21:KTL25 LDH21:LDH25 LND21:LND25 LWZ21:LWZ25 MGV21:MGV25 MQR21:MQR25 NAN21:NAN25 NKJ21:NKJ25 NUF21:NUF25 OEB21:OEB25 ONX21:ONX25 OXT21:OXT25 PHP21:PHP25 PRL21:PRL25 QBH21:QBH25 QLD21:QLD25 QUZ21:QUZ25 REV21:REV25 ROR21:ROR25 RYN21:RYN25 SIJ21:SIJ25 SSF21:SSF25 TCB21:TCB25 TLX21:TLX25 TVT21:TVT25 UFP21:UFP25 UPL21:UPL25 UZH21:UZH25 VJD21:VJD25 VSZ21:VSZ25 WCV21:WCV25 WMR21:WMR25 WWN21:WWN25 AF65557:AF65561 KB65557:KB65561 TX65557:TX65561 ADT65557:ADT65561 ANP65557:ANP65561 AXL65557:AXL65561 BHH65557:BHH65561 BRD65557:BRD65561 CAZ65557:CAZ65561 CKV65557:CKV65561 CUR65557:CUR65561 DEN65557:DEN65561 DOJ65557:DOJ65561 DYF65557:DYF65561 EIB65557:EIB65561 ERX65557:ERX65561 FBT65557:FBT65561 FLP65557:FLP65561 FVL65557:FVL65561 GFH65557:GFH65561 GPD65557:GPD65561 GYZ65557:GYZ65561 HIV65557:HIV65561 HSR65557:HSR65561 ICN65557:ICN65561 IMJ65557:IMJ65561 IWF65557:IWF65561 JGB65557:JGB65561 JPX65557:JPX65561 JZT65557:JZT65561 KJP65557:KJP65561 KTL65557:KTL65561 LDH65557:LDH65561 LND65557:LND65561 LWZ65557:LWZ65561 MGV65557:MGV65561 MQR65557:MQR65561 NAN65557:NAN65561 NKJ65557:NKJ65561 NUF65557:NUF65561 OEB65557:OEB65561 ONX65557:ONX65561 OXT65557:OXT65561 PHP65557:PHP65561 PRL65557:PRL65561 QBH65557:QBH65561 QLD65557:QLD65561 QUZ65557:QUZ65561 REV65557:REV65561 ROR65557:ROR65561 RYN65557:RYN65561 SIJ65557:SIJ65561 SSF65557:SSF65561 TCB65557:TCB65561 TLX65557:TLX65561 TVT65557:TVT65561 UFP65557:UFP65561 UPL65557:UPL65561 UZH65557:UZH65561 VJD65557:VJD65561 VSZ65557:VSZ65561 WCV65557:WCV65561 WMR65557:WMR65561 WWN65557:WWN65561 AF131093:AF131097 KB131093:KB131097 TX131093:TX131097 ADT131093:ADT131097 ANP131093:ANP131097 AXL131093:AXL131097 BHH131093:BHH131097 BRD131093:BRD131097 CAZ131093:CAZ131097 CKV131093:CKV131097 CUR131093:CUR131097 DEN131093:DEN131097 DOJ131093:DOJ131097 DYF131093:DYF131097 EIB131093:EIB131097 ERX131093:ERX131097 FBT131093:FBT131097 FLP131093:FLP131097 FVL131093:FVL131097 GFH131093:GFH131097 GPD131093:GPD131097 GYZ131093:GYZ131097 HIV131093:HIV131097 HSR131093:HSR131097 ICN131093:ICN131097 IMJ131093:IMJ131097 IWF131093:IWF131097 JGB131093:JGB131097 JPX131093:JPX131097 JZT131093:JZT131097 KJP131093:KJP131097 KTL131093:KTL131097 LDH131093:LDH131097 LND131093:LND131097 LWZ131093:LWZ131097 MGV131093:MGV131097 MQR131093:MQR131097 NAN131093:NAN131097 NKJ131093:NKJ131097 NUF131093:NUF131097 OEB131093:OEB131097 ONX131093:ONX131097 OXT131093:OXT131097 PHP131093:PHP131097 PRL131093:PRL131097 QBH131093:QBH131097 QLD131093:QLD131097 QUZ131093:QUZ131097 REV131093:REV131097 ROR131093:ROR131097 RYN131093:RYN131097 SIJ131093:SIJ131097 SSF131093:SSF131097 TCB131093:TCB131097 TLX131093:TLX131097 TVT131093:TVT131097 UFP131093:UFP131097 UPL131093:UPL131097 UZH131093:UZH131097 VJD131093:VJD131097 VSZ131093:VSZ131097 WCV131093:WCV131097 WMR131093:WMR131097 WWN131093:WWN131097 AF196629:AF196633 KB196629:KB196633 TX196629:TX196633 ADT196629:ADT196633 ANP196629:ANP196633 AXL196629:AXL196633 BHH196629:BHH196633 BRD196629:BRD196633 CAZ196629:CAZ196633 CKV196629:CKV196633 CUR196629:CUR196633 DEN196629:DEN196633 DOJ196629:DOJ196633 DYF196629:DYF196633 EIB196629:EIB196633 ERX196629:ERX196633 FBT196629:FBT196633 FLP196629:FLP196633 FVL196629:FVL196633 GFH196629:GFH196633 GPD196629:GPD196633 GYZ196629:GYZ196633 HIV196629:HIV196633 HSR196629:HSR196633 ICN196629:ICN196633 IMJ196629:IMJ196633 IWF196629:IWF196633 JGB196629:JGB196633 JPX196629:JPX196633 JZT196629:JZT196633 KJP196629:KJP196633 KTL196629:KTL196633 LDH196629:LDH196633 LND196629:LND196633 LWZ196629:LWZ196633 MGV196629:MGV196633 MQR196629:MQR196633 NAN196629:NAN196633 NKJ196629:NKJ196633 NUF196629:NUF196633 OEB196629:OEB196633 ONX196629:ONX196633 OXT196629:OXT196633 PHP196629:PHP196633 PRL196629:PRL196633 QBH196629:QBH196633 QLD196629:QLD196633 QUZ196629:QUZ196633 REV196629:REV196633 ROR196629:ROR196633 RYN196629:RYN196633 SIJ196629:SIJ196633 SSF196629:SSF196633 TCB196629:TCB196633 TLX196629:TLX196633 TVT196629:TVT196633 UFP196629:UFP196633 UPL196629:UPL196633 UZH196629:UZH196633 VJD196629:VJD196633 VSZ196629:VSZ196633 WCV196629:WCV196633 WMR196629:WMR196633 WWN196629:WWN196633 AF262165:AF262169 KB262165:KB262169 TX262165:TX262169 ADT262165:ADT262169 ANP262165:ANP262169 AXL262165:AXL262169 BHH262165:BHH262169 BRD262165:BRD262169 CAZ262165:CAZ262169 CKV262165:CKV262169 CUR262165:CUR262169 DEN262165:DEN262169 DOJ262165:DOJ262169 DYF262165:DYF262169 EIB262165:EIB262169 ERX262165:ERX262169 FBT262165:FBT262169 FLP262165:FLP262169 FVL262165:FVL262169 GFH262165:GFH262169 GPD262165:GPD262169 GYZ262165:GYZ262169 HIV262165:HIV262169 HSR262165:HSR262169 ICN262165:ICN262169 IMJ262165:IMJ262169 IWF262165:IWF262169 JGB262165:JGB262169 JPX262165:JPX262169 JZT262165:JZT262169 KJP262165:KJP262169 KTL262165:KTL262169 LDH262165:LDH262169 LND262165:LND262169 LWZ262165:LWZ262169 MGV262165:MGV262169 MQR262165:MQR262169 NAN262165:NAN262169 NKJ262165:NKJ262169 NUF262165:NUF262169 OEB262165:OEB262169 ONX262165:ONX262169 OXT262165:OXT262169 PHP262165:PHP262169 PRL262165:PRL262169 QBH262165:QBH262169 QLD262165:QLD262169 QUZ262165:QUZ262169 REV262165:REV262169 ROR262165:ROR262169 RYN262165:RYN262169 SIJ262165:SIJ262169 SSF262165:SSF262169 TCB262165:TCB262169 TLX262165:TLX262169 TVT262165:TVT262169 UFP262165:UFP262169 UPL262165:UPL262169 UZH262165:UZH262169 VJD262165:VJD262169 VSZ262165:VSZ262169 WCV262165:WCV262169 WMR262165:WMR262169 WWN262165:WWN262169 AF327701:AF327705 KB327701:KB327705 TX327701:TX327705 ADT327701:ADT327705 ANP327701:ANP327705 AXL327701:AXL327705 BHH327701:BHH327705 BRD327701:BRD327705 CAZ327701:CAZ327705 CKV327701:CKV327705 CUR327701:CUR327705 DEN327701:DEN327705 DOJ327701:DOJ327705 DYF327701:DYF327705 EIB327701:EIB327705 ERX327701:ERX327705 FBT327701:FBT327705 FLP327701:FLP327705 FVL327701:FVL327705 GFH327701:GFH327705 GPD327701:GPD327705 GYZ327701:GYZ327705 HIV327701:HIV327705 HSR327701:HSR327705 ICN327701:ICN327705 IMJ327701:IMJ327705 IWF327701:IWF327705 JGB327701:JGB327705 JPX327701:JPX327705 JZT327701:JZT327705 KJP327701:KJP327705 KTL327701:KTL327705 LDH327701:LDH327705 LND327701:LND327705 LWZ327701:LWZ327705 MGV327701:MGV327705 MQR327701:MQR327705 NAN327701:NAN327705 NKJ327701:NKJ327705 NUF327701:NUF327705 OEB327701:OEB327705 ONX327701:ONX327705 OXT327701:OXT327705 PHP327701:PHP327705 PRL327701:PRL327705 QBH327701:QBH327705 QLD327701:QLD327705 QUZ327701:QUZ327705 REV327701:REV327705 ROR327701:ROR327705 RYN327701:RYN327705 SIJ327701:SIJ327705 SSF327701:SSF327705 TCB327701:TCB327705 TLX327701:TLX327705 TVT327701:TVT327705 UFP327701:UFP327705 UPL327701:UPL327705 UZH327701:UZH327705 VJD327701:VJD327705 VSZ327701:VSZ327705 WCV327701:WCV327705 WMR327701:WMR327705 WWN327701:WWN327705 AF393237:AF393241 KB393237:KB393241 TX393237:TX393241 ADT393237:ADT393241 ANP393237:ANP393241 AXL393237:AXL393241 BHH393237:BHH393241 BRD393237:BRD393241 CAZ393237:CAZ393241 CKV393237:CKV393241 CUR393237:CUR393241 DEN393237:DEN393241 DOJ393237:DOJ393241 DYF393237:DYF393241 EIB393237:EIB393241 ERX393237:ERX393241 FBT393237:FBT393241 FLP393237:FLP393241 FVL393237:FVL393241 GFH393237:GFH393241 GPD393237:GPD393241 GYZ393237:GYZ393241 HIV393237:HIV393241 HSR393237:HSR393241 ICN393237:ICN393241 IMJ393237:IMJ393241 IWF393237:IWF393241 JGB393237:JGB393241 JPX393237:JPX393241 JZT393237:JZT393241 KJP393237:KJP393241 KTL393237:KTL393241 LDH393237:LDH393241 LND393237:LND393241 LWZ393237:LWZ393241 MGV393237:MGV393241 MQR393237:MQR393241 NAN393237:NAN393241 NKJ393237:NKJ393241 NUF393237:NUF393241 OEB393237:OEB393241 ONX393237:ONX393241 OXT393237:OXT393241 PHP393237:PHP393241 PRL393237:PRL393241 QBH393237:QBH393241 QLD393237:QLD393241 QUZ393237:QUZ393241 REV393237:REV393241 ROR393237:ROR393241 RYN393237:RYN393241 SIJ393237:SIJ393241 SSF393237:SSF393241 TCB393237:TCB393241 TLX393237:TLX393241 TVT393237:TVT393241 UFP393237:UFP393241 UPL393237:UPL393241 UZH393237:UZH393241 VJD393237:VJD393241 VSZ393237:VSZ393241 WCV393237:WCV393241 WMR393237:WMR393241 WWN393237:WWN393241 AF458773:AF458777 KB458773:KB458777 TX458773:TX458777 ADT458773:ADT458777 ANP458773:ANP458777 AXL458773:AXL458777 BHH458773:BHH458777 BRD458773:BRD458777 CAZ458773:CAZ458777 CKV458773:CKV458777 CUR458773:CUR458777 DEN458773:DEN458777 DOJ458773:DOJ458777 DYF458773:DYF458777 EIB458773:EIB458777 ERX458773:ERX458777 FBT458773:FBT458777 FLP458773:FLP458777 FVL458773:FVL458777 GFH458773:GFH458777 GPD458773:GPD458777 GYZ458773:GYZ458777 HIV458773:HIV458777 HSR458773:HSR458777 ICN458773:ICN458777 IMJ458773:IMJ458777 IWF458773:IWF458777 JGB458773:JGB458777 JPX458773:JPX458777 JZT458773:JZT458777 KJP458773:KJP458777 KTL458773:KTL458777 LDH458773:LDH458777 LND458773:LND458777 LWZ458773:LWZ458777 MGV458773:MGV458777 MQR458773:MQR458777 NAN458773:NAN458777 NKJ458773:NKJ458777 NUF458773:NUF458777 OEB458773:OEB458777 ONX458773:ONX458777 OXT458773:OXT458777 PHP458773:PHP458777 PRL458773:PRL458777 QBH458773:QBH458777 QLD458773:QLD458777 QUZ458773:QUZ458777 REV458773:REV458777 ROR458773:ROR458777 RYN458773:RYN458777 SIJ458773:SIJ458777 SSF458773:SSF458777 TCB458773:TCB458777 TLX458773:TLX458777 TVT458773:TVT458777 UFP458773:UFP458777 UPL458773:UPL458777 UZH458773:UZH458777 VJD458773:VJD458777 VSZ458773:VSZ458777 WCV458773:WCV458777 WMR458773:WMR458777 WWN458773:WWN458777 AF524309:AF524313 KB524309:KB524313 TX524309:TX524313 ADT524309:ADT524313 ANP524309:ANP524313 AXL524309:AXL524313 BHH524309:BHH524313 BRD524309:BRD524313 CAZ524309:CAZ524313 CKV524309:CKV524313 CUR524309:CUR524313 DEN524309:DEN524313 DOJ524309:DOJ524313 DYF524309:DYF524313 EIB524309:EIB524313 ERX524309:ERX524313 FBT524309:FBT524313 FLP524309:FLP524313 FVL524309:FVL524313 GFH524309:GFH524313 GPD524309:GPD524313 GYZ524309:GYZ524313 HIV524309:HIV524313 HSR524309:HSR524313 ICN524309:ICN524313 IMJ524309:IMJ524313 IWF524309:IWF524313 JGB524309:JGB524313 JPX524309:JPX524313 JZT524309:JZT524313 KJP524309:KJP524313 KTL524309:KTL524313 LDH524309:LDH524313 LND524309:LND524313 LWZ524309:LWZ524313 MGV524309:MGV524313 MQR524309:MQR524313 NAN524309:NAN524313 NKJ524309:NKJ524313 NUF524309:NUF524313 OEB524309:OEB524313 ONX524309:ONX524313 OXT524309:OXT524313 PHP524309:PHP524313 PRL524309:PRL524313 QBH524309:QBH524313 QLD524309:QLD524313 QUZ524309:QUZ524313 REV524309:REV524313 ROR524309:ROR524313 RYN524309:RYN524313 SIJ524309:SIJ524313 SSF524309:SSF524313 TCB524309:TCB524313 TLX524309:TLX524313 TVT524309:TVT524313 UFP524309:UFP524313 UPL524309:UPL524313 UZH524309:UZH524313 VJD524309:VJD524313 VSZ524309:VSZ524313 WCV524309:WCV524313 WMR524309:WMR524313 WWN524309:WWN524313 AF589845:AF589849 KB589845:KB589849 TX589845:TX589849 ADT589845:ADT589849 ANP589845:ANP589849 AXL589845:AXL589849 BHH589845:BHH589849 BRD589845:BRD589849 CAZ589845:CAZ589849 CKV589845:CKV589849 CUR589845:CUR589849 DEN589845:DEN589849 DOJ589845:DOJ589849 DYF589845:DYF589849 EIB589845:EIB589849 ERX589845:ERX589849 FBT589845:FBT589849 FLP589845:FLP589849 FVL589845:FVL589849 GFH589845:GFH589849 GPD589845:GPD589849 GYZ589845:GYZ589849 HIV589845:HIV589849 HSR589845:HSR589849 ICN589845:ICN589849 IMJ589845:IMJ589849 IWF589845:IWF589849 JGB589845:JGB589849 JPX589845:JPX589849 JZT589845:JZT589849 KJP589845:KJP589849 KTL589845:KTL589849 LDH589845:LDH589849 LND589845:LND589849 LWZ589845:LWZ589849 MGV589845:MGV589849 MQR589845:MQR589849 NAN589845:NAN589849 NKJ589845:NKJ589849 NUF589845:NUF589849 OEB589845:OEB589849 ONX589845:ONX589849 OXT589845:OXT589849 PHP589845:PHP589849 PRL589845:PRL589849 QBH589845:QBH589849 QLD589845:QLD589849 QUZ589845:QUZ589849 REV589845:REV589849 ROR589845:ROR589849 RYN589845:RYN589849 SIJ589845:SIJ589849 SSF589845:SSF589849 TCB589845:TCB589849 TLX589845:TLX589849 TVT589845:TVT589849 UFP589845:UFP589849 UPL589845:UPL589849 UZH589845:UZH589849 VJD589845:VJD589849 VSZ589845:VSZ589849 WCV589845:WCV589849 WMR589845:WMR589849 WWN589845:WWN589849 AF655381:AF655385 KB655381:KB655385 TX655381:TX655385 ADT655381:ADT655385 ANP655381:ANP655385 AXL655381:AXL655385 BHH655381:BHH655385 BRD655381:BRD655385 CAZ655381:CAZ655385 CKV655381:CKV655385 CUR655381:CUR655385 DEN655381:DEN655385 DOJ655381:DOJ655385 DYF655381:DYF655385 EIB655381:EIB655385 ERX655381:ERX655385 FBT655381:FBT655385 FLP655381:FLP655385 FVL655381:FVL655385 GFH655381:GFH655385 GPD655381:GPD655385 GYZ655381:GYZ655385 HIV655381:HIV655385 HSR655381:HSR655385 ICN655381:ICN655385 IMJ655381:IMJ655385 IWF655381:IWF655385 JGB655381:JGB655385 JPX655381:JPX655385 JZT655381:JZT655385 KJP655381:KJP655385 KTL655381:KTL655385 LDH655381:LDH655385 LND655381:LND655385 LWZ655381:LWZ655385 MGV655381:MGV655385 MQR655381:MQR655385 NAN655381:NAN655385 NKJ655381:NKJ655385 NUF655381:NUF655385 OEB655381:OEB655385 ONX655381:ONX655385 OXT655381:OXT655385 PHP655381:PHP655385 PRL655381:PRL655385 QBH655381:QBH655385 QLD655381:QLD655385 QUZ655381:QUZ655385 REV655381:REV655385 ROR655381:ROR655385 RYN655381:RYN655385 SIJ655381:SIJ655385 SSF655381:SSF655385 TCB655381:TCB655385 TLX655381:TLX655385 TVT655381:TVT655385 UFP655381:UFP655385 UPL655381:UPL655385 UZH655381:UZH655385 VJD655381:VJD655385 VSZ655381:VSZ655385 WCV655381:WCV655385 WMR655381:WMR655385 WWN655381:WWN655385 AF720917:AF720921 KB720917:KB720921 TX720917:TX720921 ADT720917:ADT720921 ANP720917:ANP720921 AXL720917:AXL720921 BHH720917:BHH720921 BRD720917:BRD720921 CAZ720917:CAZ720921 CKV720917:CKV720921 CUR720917:CUR720921 DEN720917:DEN720921 DOJ720917:DOJ720921 DYF720917:DYF720921 EIB720917:EIB720921 ERX720917:ERX720921 FBT720917:FBT720921 FLP720917:FLP720921 FVL720917:FVL720921 GFH720917:GFH720921 GPD720917:GPD720921 GYZ720917:GYZ720921 HIV720917:HIV720921 HSR720917:HSR720921 ICN720917:ICN720921 IMJ720917:IMJ720921 IWF720917:IWF720921 JGB720917:JGB720921 JPX720917:JPX720921 JZT720917:JZT720921 KJP720917:KJP720921 KTL720917:KTL720921 LDH720917:LDH720921 LND720917:LND720921 LWZ720917:LWZ720921 MGV720917:MGV720921 MQR720917:MQR720921 NAN720917:NAN720921 NKJ720917:NKJ720921 NUF720917:NUF720921 OEB720917:OEB720921 ONX720917:ONX720921 OXT720917:OXT720921 PHP720917:PHP720921 PRL720917:PRL720921 QBH720917:QBH720921 QLD720917:QLD720921 QUZ720917:QUZ720921 REV720917:REV720921 ROR720917:ROR720921 RYN720917:RYN720921 SIJ720917:SIJ720921 SSF720917:SSF720921 TCB720917:TCB720921 TLX720917:TLX720921 TVT720917:TVT720921 UFP720917:UFP720921 UPL720917:UPL720921 UZH720917:UZH720921 VJD720917:VJD720921 VSZ720917:VSZ720921 WCV720917:WCV720921 WMR720917:WMR720921 WWN720917:WWN720921 AF786453:AF786457 KB786453:KB786457 TX786453:TX786457 ADT786453:ADT786457 ANP786453:ANP786457 AXL786453:AXL786457 BHH786453:BHH786457 BRD786453:BRD786457 CAZ786453:CAZ786457 CKV786453:CKV786457 CUR786453:CUR786457 DEN786453:DEN786457 DOJ786453:DOJ786457 DYF786453:DYF786457 EIB786453:EIB786457 ERX786453:ERX786457 FBT786453:FBT786457 FLP786453:FLP786457 FVL786453:FVL786457 GFH786453:GFH786457 GPD786453:GPD786457 GYZ786453:GYZ786457 HIV786453:HIV786457 HSR786453:HSR786457 ICN786453:ICN786457 IMJ786453:IMJ786457 IWF786453:IWF786457 JGB786453:JGB786457 JPX786453:JPX786457 JZT786453:JZT786457 KJP786453:KJP786457 KTL786453:KTL786457 LDH786453:LDH786457 LND786453:LND786457 LWZ786453:LWZ786457 MGV786453:MGV786457 MQR786453:MQR786457 NAN786453:NAN786457 NKJ786453:NKJ786457 NUF786453:NUF786457 OEB786453:OEB786457 ONX786453:ONX786457 OXT786453:OXT786457 PHP786453:PHP786457 PRL786453:PRL786457 QBH786453:QBH786457 QLD786453:QLD786457 QUZ786453:QUZ786457 REV786453:REV786457 ROR786453:ROR786457 RYN786453:RYN786457 SIJ786453:SIJ786457 SSF786453:SSF786457 TCB786453:TCB786457 TLX786453:TLX786457 TVT786453:TVT786457 UFP786453:UFP786457 UPL786453:UPL786457 UZH786453:UZH786457 VJD786453:VJD786457 VSZ786453:VSZ786457 WCV786453:WCV786457 WMR786453:WMR786457 WWN786453:WWN786457 AF851989:AF851993 KB851989:KB851993 TX851989:TX851993 ADT851989:ADT851993 ANP851989:ANP851993 AXL851989:AXL851993 BHH851989:BHH851993 BRD851989:BRD851993 CAZ851989:CAZ851993 CKV851989:CKV851993 CUR851989:CUR851993 DEN851989:DEN851993 DOJ851989:DOJ851993 DYF851989:DYF851993 EIB851989:EIB851993 ERX851989:ERX851993 FBT851989:FBT851993 FLP851989:FLP851993 FVL851989:FVL851993 GFH851989:GFH851993 GPD851989:GPD851993 GYZ851989:GYZ851993 HIV851989:HIV851993 HSR851989:HSR851993 ICN851989:ICN851993 IMJ851989:IMJ851993 IWF851989:IWF851993 JGB851989:JGB851993 JPX851989:JPX851993 JZT851989:JZT851993 KJP851989:KJP851993 KTL851989:KTL851993 LDH851989:LDH851993 LND851989:LND851993 LWZ851989:LWZ851993 MGV851989:MGV851993 MQR851989:MQR851993 NAN851989:NAN851993 NKJ851989:NKJ851993 NUF851989:NUF851993 OEB851989:OEB851993 ONX851989:ONX851993 OXT851989:OXT851993 PHP851989:PHP851993 PRL851989:PRL851993 QBH851989:QBH851993 QLD851989:QLD851993 QUZ851989:QUZ851993 REV851989:REV851993 ROR851989:ROR851993 RYN851989:RYN851993 SIJ851989:SIJ851993 SSF851989:SSF851993 TCB851989:TCB851993 TLX851989:TLX851993 TVT851989:TVT851993 UFP851989:UFP851993 UPL851989:UPL851993 UZH851989:UZH851993 VJD851989:VJD851993 VSZ851989:VSZ851993 WCV851989:WCV851993 WMR851989:WMR851993 WWN851989:WWN851993 AF917525:AF917529 KB917525:KB917529 TX917525:TX917529 ADT917525:ADT917529 ANP917525:ANP917529 AXL917525:AXL917529 BHH917525:BHH917529 BRD917525:BRD917529 CAZ917525:CAZ917529 CKV917525:CKV917529 CUR917525:CUR917529 DEN917525:DEN917529 DOJ917525:DOJ917529 DYF917525:DYF917529 EIB917525:EIB917529 ERX917525:ERX917529 FBT917525:FBT917529 FLP917525:FLP917529 FVL917525:FVL917529 GFH917525:GFH917529 GPD917525:GPD917529 GYZ917525:GYZ917529 HIV917525:HIV917529 HSR917525:HSR917529 ICN917525:ICN917529 IMJ917525:IMJ917529 IWF917525:IWF917529 JGB917525:JGB917529 JPX917525:JPX917529 JZT917525:JZT917529 KJP917525:KJP917529 KTL917525:KTL917529 LDH917525:LDH917529 LND917525:LND917529 LWZ917525:LWZ917529 MGV917525:MGV917529 MQR917525:MQR917529 NAN917525:NAN917529 NKJ917525:NKJ917529 NUF917525:NUF917529 OEB917525:OEB917529 ONX917525:ONX917529 OXT917525:OXT917529 PHP917525:PHP917529 PRL917525:PRL917529 QBH917525:QBH917529 QLD917525:QLD917529 QUZ917525:QUZ917529 REV917525:REV917529 ROR917525:ROR917529 RYN917525:RYN917529 SIJ917525:SIJ917529 SSF917525:SSF917529 TCB917525:TCB917529 TLX917525:TLX917529 TVT917525:TVT917529 UFP917525:UFP917529 UPL917525:UPL917529 UZH917525:UZH917529 VJD917525:VJD917529 VSZ917525:VSZ917529 WCV917525:WCV917529 WMR917525:WMR917529 WWN917525:WWN917529 AF983061:AF983065 KB983061:KB983065 TX983061:TX983065 ADT983061:ADT983065 ANP983061:ANP983065 AXL983061:AXL983065 BHH983061:BHH983065 BRD983061:BRD983065 CAZ983061:CAZ983065 CKV983061:CKV983065 CUR983061:CUR983065 DEN983061:DEN983065 DOJ983061:DOJ983065 DYF983061:DYF983065 EIB983061:EIB983065 ERX983061:ERX983065 FBT983061:FBT983065 FLP983061:FLP983065 FVL983061:FVL983065 GFH983061:GFH983065 GPD983061:GPD983065 GYZ983061:GYZ983065 HIV983061:HIV983065 HSR983061:HSR983065 ICN983061:ICN983065 IMJ983061:IMJ983065 IWF983061:IWF983065 JGB983061:JGB983065 JPX983061:JPX983065 JZT983061:JZT983065 KJP983061:KJP983065 KTL983061:KTL983065 LDH983061:LDH983065 LND983061:LND983065 LWZ983061:LWZ983065 MGV983061:MGV983065 MQR983061:MQR983065 NAN983061:NAN983065 NKJ983061:NKJ983065 NUF983061:NUF983065 OEB983061:OEB983065 ONX983061:ONX983065 OXT983061:OXT983065 PHP983061:PHP983065 PRL983061:PRL983065 QBH983061:QBH983065 QLD983061:QLD983065 QUZ983061:QUZ983065 REV983061:REV983065 ROR983061:ROR983065 RYN983061:RYN983065 SIJ983061:SIJ983065 SSF983061:SSF983065 TCB983061:TCB983065 TLX983061:TLX983065 TVT983061:TVT983065 UFP983061:UFP983065 UPL983061:UPL983065 UZH983061:UZH983065 VJD983061:VJD983065 VSZ983061:VSZ983065 WCV983061:WCV983065 WMR983061:WMR983065 WWN983061:WWN983065 AG21:AG24 KC21:KC24 TY21:TY24 ADU21:ADU24 ANQ21:ANQ24 AXM21:AXM24 BHI21:BHI24 BRE21:BRE24 CBA21:CBA24 CKW21:CKW24 CUS21:CUS24 DEO21:DEO24 DOK21:DOK24 DYG21:DYG24 EIC21:EIC24 ERY21:ERY24 FBU21:FBU24 FLQ21:FLQ24 FVM21:FVM24 GFI21:GFI24 GPE21:GPE24 GZA21:GZA24 HIW21:HIW24 HSS21:HSS24 ICO21:ICO24 IMK21:IMK24 IWG21:IWG24 JGC21:JGC24 JPY21:JPY24 JZU21:JZU24 KJQ21:KJQ24 KTM21:KTM24 LDI21:LDI24 LNE21:LNE24 LXA21:LXA24 MGW21:MGW24 MQS21:MQS24 NAO21:NAO24 NKK21:NKK24 NUG21:NUG24 OEC21:OEC24 ONY21:ONY24 OXU21:OXU24 PHQ21:PHQ24 PRM21:PRM24 QBI21:QBI24 QLE21:QLE24 QVA21:QVA24 REW21:REW24 ROS21:ROS24 RYO21:RYO24 SIK21:SIK24 SSG21:SSG24 TCC21:TCC24 TLY21:TLY24 TVU21:TVU24 UFQ21:UFQ24 UPM21:UPM24 UZI21:UZI24 VJE21:VJE24 VTA21:VTA24 WCW21:WCW24 WMS21:WMS24 WWO21:WWO24 AG65557:AG65560 KC65557:KC65560 TY65557:TY65560 ADU65557:ADU65560 ANQ65557:ANQ65560 AXM65557:AXM65560 BHI65557:BHI65560 BRE65557:BRE65560 CBA65557:CBA65560 CKW65557:CKW65560 CUS65557:CUS65560 DEO65557:DEO65560 DOK65557:DOK65560 DYG65557:DYG65560 EIC65557:EIC65560 ERY65557:ERY65560 FBU65557:FBU65560 FLQ65557:FLQ65560 FVM65557:FVM65560 GFI65557:GFI65560 GPE65557:GPE65560 GZA65557:GZA65560 HIW65557:HIW65560 HSS65557:HSS65560 ICO65557:ICO65560 IMK65557:IMK65560 IWG65557:IWG65560 JGC65557:JGC65560 JPY65557:JPY65560 JZU65557:JZU65560 KJQ65557:KJQ65560 KTM65557:KTM65560 LDI65557:LDI65560 LNE65557:LNE65560 LXA65557:LXA65560 MGW65557:MGW65560 MQS65557:MQS65560 NAO65557:NAO65560 NKK65557:NKK65560 NUG65557:NUG65560 OEC65557:OEC65560 ONY65557:ONY65560 OXU65557:OXU65560 PHQ65557:PHQ65560 PRM65557:PRM65560 QBI65557:QBI65560 QLE65557:QLE65560 QVA65557:QVA65560 REW65557:REW65560 ROS65557:ROS65560 RYO65557:RYO65560 SIK65557:SIK65560 SSG65557:SSG65560 TCC65557:TCC65560 TLY65557:TLY65560 TVU65557:TVU65560 UFQ65557:UFQ65560 UPM65557:UPM65560 UZI65557:UZI65560 VJE65557:VJE65560 VTA65557:VTA65560 WCW65557:WCW65560 WMS65557:WMS65560 WWO65557:WWO65560 AG131093:AG131096 KC131093:KC131096 TY131093:TY131096 ADU131093:ADU131096 ANQ131093:ANQ131096 AXM131093:AXM131096 BHI131093:BHI131096 BRE131093:BRE131096 CBA131093:CBA131096 CKW131093:CKW131096 CUS131093:CUS131096 DEO131093:DEO131096 DOK131093:DOK131096 DYG131093:DYG131096 EIC131093:EIC131096 ERY131093:ERY131096 FBU131093:FBU131096 FLQ131093:FLQ131096 FVM131093:FVM131096 GFI131093:GFI131096 GPE131093:GPE131096 GZA131093:GZA131096 HIW131093:HIW131096 HSS131093:HSS131096 ICO131093:ICO131096 IMK131093:IMK131096 IWG131093:IWG131096 JGC131093:JGC131096 JPY131093:JPY131096 JZU131093:JZU131096 KJQ131093:KJQ131096 KTM131093:KTM131096 LDI131093:LDI131096 LNE131093:LNE131096 LXA131093:LXA131096 MGW131093:MGW131096 MQS131093:MQS131096 NAO131093:NAO131096 NKK131093:NKK131096 NUG131093:NUG131096 OEC131093:OEC131096 ONY131093:ONY131096 OXU131093:OXU131096 PHQ131093:PHQ131096 PRM131093:PRM131096 QBI131093:QBI131096 QLE131093:QLE131096 QVA131093:QVA131096 REW131093:REW131096 ROS131093:ROS131096 RYO131093:RYO131096 SIK131093:SIK131096 SSG131093:SSG131096 TCC131093:TCC131096 TLY131093:TLY131096 TVU131093:TVU131096 UFQ131093:UFQ131096 UPM131093:UPM131096 UZI131093:UZI131096 VJE131093:VJE131096 VTA131093:VTA131096 WCW131093:WCW131096 WMS131093:WMS131096 WWO131093:WWO131096 AG196629:AG196632 KC196629:KC196632 TY196629:TY196632 ADU196629:ADU196632 ANQ196629:ANQ196632 AXM196629:AXM196632 BHI196629:BHI196632 BRE196629:BRE196632 CBA196629:CBA196632 CKW196629:CKW196632 CUS196629:CUS196632 DEO196629:DEO196632 DOK196629:DOK196632 DYG196629:DYG196632 EIC196629:EIC196632 ERY196629:ERY196632 FBU196629:FBU196632 FLQ196629:FLQ196632 FVM196629:FVM196632 GFI196629:GFI196632 GPE196629:GPE196632 GZA196629:GZA196632 HIW196629:HIW196632 HSS196629:HSS196632 ICO196629:ICO196632 IMK196629:IMK196632 IWG196629:IWG196632 JGC196629:JGC196632 JPY196629:JPY196632 JZU196629:JZU196632 KJQ196629:KJQ196632 KTM196629:KTM196632 LDI196629:LDI196632 LNE196629:LNE196632 LXA196629:LXA196632 MGW196629:MGW196632 MQS196629:MQS196632 NAO196629:NAO196632 NKK196629:NKK196632 NUG196629:NUG196632 OEC196629:OEC196632 ONY196629:ONY196632 OXU196629:OXU196632 PHQ196629:PHQ196632 PRM196629:PRM196632 QBI196629:QBI196632 QLE196629:QLE196632 QVA196629:QVA196632 REW196629:REW196632 ROS196629:ROS196632 RYO196629:RYO196632 SIK196629:SIK196632 SSG196629:SSG196632 TCC196629:TCC196632 TLY196629:TLY196632 TVU196629:TVU196632 UFQ196629:UFQ196632 UPM196629:UPM196632 UZI196629:UZI196632 VJE196629:VJE196632 VTA196629:VTA196632 WCW196629:WCW196632 WMS196629:WMS196632 WWO196629:WWO196632 AG262165:AG262168 KC262165:KC262168 TY262165:TY262168 ADU262165:ADU262168 ANQ262165:ANQ262168 AXM262165:AXM262168 BHI262165:BHI262168 BRE262165:BRE262168 CBA262165:CBA262168 CKW262165:CKW262168 CUS262165:CUS262168 DEO262165:DEO262168 DOK262165:DOK262168 DYG262165:DYG262168 EIC262165:EIC262168 ERY262165:ERY262168 FBU262165:FBU262168 FLQ262165:FLQ262168 FVM262165:FVM262168 GFI262165:GFI262168 GPE262165:GPE262168 GZA262165:GZA262168 HIW262165:HIW262168 HSS262165:HSS262168 ICO262165:ICO262168 IMK262165:IMK262168 IWG262165:IWG262168 JGC262165:JGC262168 JPY262165:JPY262168 JZU262165:JZU262168 KJQ262165:KJQ262168 KTM262165:KTM262168 LDI262165:LDI262168 LNE262165:LNE262168 LXA262165:LXA262168 MGW262165:MGW262168 MQS262165:MQS262168 NAO262165:NAO262168 NKK262165:NKK262168 NUG262165:NUG262168 OEC262165:OEC262168 ONY262165:ONY262168 OXU262165:OXU262168 PHQ262165:PHQ262168 PRM262165:PRM262168 QBI262165:QBI262168 QLE262165:QLE262168 QVA262165:QVA262168 REW262165:REW262168 ROS262165:ROS262168 RYO262165:RYO262168 SIK262165:SIK262168 SSG262165:SSG262168 TCC262165:TCC262168 TLY262165:TLY262168 TVU262165:TVU262168 UFQ262165:UFQ262168 UPM262165:UPM262168 UZI262165:UZI262168 VJE262165:VJE262168 VTA262165:VTA262168 WCW262165:WCW262168 WMS262165:WMS262168 WWO262165:WWO262168 AG327701:AG327704 KC327701:KC327704 TY327701:TY327704 ADU327701:ADU327704 ANQ327701:ANQ327704 AXM327701:AXM327704 BHI327701:BHI327704 BRE327701:BRE327704 CBA327701:CBA327704 CKW327701:CKW327704 CUS327701:CUS327704 DEO327701:DEO327704 DOK327701:DOK327704 DYG327701:DYG327704 EIC327701:EIC327704 ERY327701:ERY327704 FBU327701:FBU327704 FLQ327701:FLQ327704 FVM327701:FVM327704 GFI327701:GFI327704 GPE327701:GPE327704 GZA327701:GZA327704 HIW327701:HIW327704 HSS327701:HSS327704 ICO327701:ICO327704 IMK327701:IMK327704 IWG327701:IWG327704 JGC327701:JGC327704 JPY327701:JPY327704 JZU327701:JZU327704 KJQ327701:KJQ327704 KTM327701:KTM327704 LDI327701:LDI327704 LNE327701:LNE327704 LXA327701:LXA327704 MGW327701:MGW327704 MQS327701:MQS327704 NAO327701:NAO327704 NKK327701:NKK327704 NUG327701:NUG327704 OEC327701:OEC327704 ONY327701:ONY327704 OXU327701:OXU327704 PHQ327701:PHQ327704 PRM327701:PRM327704 QBI327701:QBI327704 QLE327701:QLE327704 QVA327701:QVA327704 REW327701:REW327704 ROS327701:ROS327704 RYO327701:RYO327704 SIK327701:SIK327704 SSG327701:SSG327704 TCC327701:TCC327704 TLY327701:TLY327704 TVU327701:TVU327704 UFQ327701:UFQ327704 UPM327701:UPM327704 UZI327701:UZI327704 VJE327701:VJE327704 VTA327701:VTA327704 WCW327701:WCW327704 WMS327701:WMS327704 WWO327701:WWO327704 AG393237:AG393240 KC393237:KC393240 TY393237:TY393240 ADU393237:ADU393240 ANQ393237:ANQ393240 AXM393237:AXM393240 BHI393237:BHI393240 BRE393237:BRE393240 CBA393237:CBA393240 CKW393237:CKW393240 CUS393237:CUS393240 DEO393237:DEO393240 DOK393237:DOK393240 DYG393237:DYG393240 EIC393237:EIC393240 ERY393237:ERY393240 FBU393237:FBU393240 FLQ393237:FLQ393240 FVM393237:FVM393240 GFI393237:GFI393240 GPE393237:GPE393240 GZA393237:GZA393240 HIW393237:HIW393240 HSS393237:HSS393240 ICO393237:ICO393240 IMK393237:IMK393240 IWG393237:IWG393240 JGC393237:JGC393240 JPY393237:JPY393240 JZU393237:JZU393240 KJQ393237:KJQ393240 KTM393237:KTM393240 LDI393237:LDI393240 LNE393237:LNE393240 LXA393237:LXA393240 MGW393237:MGW393240 MQS393237:MQS393240 NAO393237:NAO393240 NKK393237:NKK393240 NUG393237:NUG393240 OEC393237:OEC393240 ONY393237:ONY393240 OXU393237:OXU393240 PHQ393237:PHQ393240 PRM393237:PRM393240 QBI393237:QBI393240 QLE393237:QLE393240 QVA393237:QVA393240 REW393237:REW393240 ROS393237:ROS393240 RYO393237:RYO393240 SIK393237:SIK393240 SSG393237:SSG393240 TCC393237:TCC393240 TLY393237:TLY393240 TVU393237:TVU393240 UFQ393237:UFQ393240 UPM393237:UPM393240 UZI393237:UZI393240 VJE393237:VJE393240 VTA393237:VTA393240 WCW393237:WCW393240 WMS393237:WMS393240 WWO393237:WWO393240 AG458773:AG458776 KC458773:KC458776 TY458773:TY458776 ADU458773:ADU458776 ANQ458773:ANQ458776 AXM458773:AXM458776 BHI458773:BHI458776 BRE458773:BRE458776 CBA458773:CBA458776 CKW458773:CKW458776 CUS458773:CUS458776 DEO458773:DEO458776 DOK458773:DOK458776 DYG458773:DYG458776 EIC458773:EIC458776 ERY458773:ERY458776 FBU458773:FBU458776 FLQ458773:FLQ458776 FVM458773:FVM458776 GFI458773:GFI458776 GPE458773:GPE458776 GZA458773:GZA458776 HIW458773:HIW458776 HSS458773:HSS458776 ICO458773:ICO458776 IMK458773:IMK458776 IWG458773:IWG458776 JGC458773:JGC458776 JPY458773:JPY458776 JZU458773:JZU458776 KJQ458773:KJQ458776 KTM458773:KTM458776 LDI458773:LDI458776 LNE458773:LNE458776 LXA458773:LXA458776 MGW458773:MGW458776 MQS458773:MQS458776 NAO458773:NAO458776 NKK458773:NKK458776 NUG458773:NUG458776 OEC458773:OEC458776 ONY458773:ONY458776 OXU458773:OXU458776 PHQ458773:PHQ458776 PRM458773:PRM458776 QBI458773:QBI458776 QLE458773:QLE458776 QVA458773:QVA458776 REW458773:REW458776 ROS458773:ROS458776 RYO458773:RYO458776 SIK458773:SIK458776 SSG458773:SSG458776 TCC458773:TCC458776 TLY458773:TLY458776 TVU458773:TVU458776 UFQ458773:UFQ458776 UPM458773:UPM458776 UZI458773:UZI458776 VJE458773:VJE458776 VTA458773:VTA458776 WCW458773:WCW458776 WMS458773:WMS458776 WWO458773:WWO458776 AG524309:AG524312 KC524309:KC524312 TY524309:TY524312 ADU524309:ADU524312 ANQ524309:ANQ524312 AXM524309:AXM524312 BHI524309:BHI524312 BRE524309:BRE524312 CBA524309:CBA524312 CKW524309:CKW524312 CUS524309:CUS524312 DEO524309:DEO524312 DOK524309:DOK524312 DYG524309:DYG524312 EIC524309:EIC524312 ERY524309:ERY524312 FBU524309:FBU524312 FLQ524309:FLQ524312 FVM524309:FVM524312 GFI524309:GFI524312 GPE524309:GPE524312 GZA524309:GZA524312 HIW524309:HIW524312 HSS524309:HSS524312 ICO524309:ICO524312 IMK524309:IMK524312 IWG524309:IWG524312 JGC524309:JGC524312 JPY524309:JPY524312 JZU524309:JZU524312 KJQ524309:KJQ524312 KTM524309:KTM524312 LDI524309:LDI524312 LNE524309:LNE524312 LXA524309:LXA524312 MGW524309:MGW524312 MQS524309:MQS524312 NAO524309:NAO524312 NKK524309:NKK524312 NUG524309:NUG524312 OEC524309:OEC524312 ONY524309:ONY524312 OXU524309:OXU524312 PHQ524309:PHQ524312 PRM524309:PRM524312 QBI524309:QBI524312 QLE524309:QLE524312 QVA524309:QVA524312 REW524309:REW524312 ROS524309:ROS524312 RYO524309:RYO524312 SIK524309:SIK524312 SSG524309:SSG524312 TCC524309:TCC524312 TLY524309:TLY524312 TVU524309:TVU524312 UFQ524309:UFQ524312 UPM524309:UPM524312 UZI524309:UZI524312 VJE524309:VJE524312 VTA524309:VTA524312 WCW524309:WCW524312 WMS524309:WMS524312 WWO524309:WWO524312 AG589845:AG589848 KC589845:KC589848 TY589845:TY589848 ADU589845:ADU589848 ANQ589845:ANQ589848 AXM589845:AXM589848 BHI589845:BHI589848 BRE589845:BRE589848 CBA589845:CBA589848 CKW589845:CKW589848 CUS589845:CUS589848 DEO589845:DEO589848 DOK589845:DOK589848 DYG589845:DYG589848 EIC589845:EIC589848 ERY589845:ERY589848 FBU589845:FBU589848 FLQ589845:FLQ589848 FVM589845:FVM589848 GFI589845:GFI589848 GPE589845:GPE589848 GZA589845:GZA589848 HIW589845:HIW589848 HSS589845:HSS589848 ICO589845:ICO589848 IMK589845:IMK589848 IWG589845:IWG589848 JGC589845:JGC589848 JPY589845:JPY589848 JZU589845:JZU589848 KJQ589845:KJQ589848 KTM589845:KTM589848 LDI589845:LDI589848 LNE589845:LNE589848 LXA589845:LXA589848 MGW589845:MGW589848 MQS589845:MQS589848 NAO589845:NAO589848 NKK589845:NKK589848 NUG589845:NUG589848 OEC589845:OEC589848 ONY589845:ONY589848 OXU589845:OXU589848 PHQ589845:PHQ589848 PRM589845:PRM589848 QBI589845:QBI589848 QLE589845:QLE589848 QVA589845:QVA589848 REW589845:REW589848 ROS589845:ROS589848 RYO589845:RYO589848 SIK589845:SIK589848 SSG589845:SSG589848 TCC589845:TCC589848 TLY589845:TLY589848 TVU589845:TVU589848 UFQ589845:UFQ589848 UPM589845:UPM589848 UZI589845:UZI589848 VJE589845:VJE589848 VTA589845:VTA589848 WCW589845:WCW589848 WMS589845:WMS589848 WWO589845:WWO589848 AG655381:AG655384 KC655381:KC655384 TY655381:TY655384 ADU655381:ADU655384 ANQ655381:ANQ655384 AXM655381:AXM655384 BHI655381:BHI655384 BRE655381:BRE655384 CBA655381:CBA655384 CKW655381:CKW655384 CUS655381:CUS655384 DEO655381:DEO655384 DOK655381:DOK655384 DYG655381:DYG655384 EIC655381:EIC655384 ERY655381:ERY655384 FBU655381:FBU655384 FLQ655381:FLQ655384 FVM655381:FVM655384 GFI655381:GFI655384 GPE655381:GPE655384 GZA655381:GZA655384 HIW655381:HIW655384 HSS655381:HSS655384 ICO655381:ICO655384 IMK655381:IMK655384 IWG655381:IWG655384 JGC655381:JGC655384 JPY655381:JPY655384 JZU655381:JZU655384 KJQ655381:KJQ655384 KTM655381:KTM655384 LDI655381:LDI655384 LNE655381:LNE655384 LXA655381:LXA655384 MGW655381:MGW655384 MQS655381:MQS655384 NAO655381:NAO655384 NKK655381:NKK655384 NUG655381:NUG655384 OEC655381:OEC655384 ONY655381:ONY655384 OXU655381:OXU655384 PHQ655381:PHQ655384 PRM655381:PRM655384 QBI655381:QBI655384 QLE655381:QLE655384 QVA655381:QVA655384 REW655381:REW655384 ROS655381:ROS655384 RYO655381:RYO655384 SIK655381:SIK655384 SSG655381:SSG655384 TCC655381:TCC655384 TLY655381:TLY655384 TVU655381:TVU655384 UFQ655381:UFQ655384 UPM655381:UPM655384 UZI655381:UZI655384 VJE655381:VJE655384 VTA655381:VTA655384 WCW655381:WCW655384 WMS655381:WMS655384 WWO655381:WWO655384 AG720917:AG720920 KC720917:KC720920 TY720917:TY720920 ADU720917:ADU720920 ANQ720917:ANQ720920 AXM720917:AXM720920 BHI720917:BHI720920 BRE720917:BRE720920 CBA720917:CBA720920 CKW720917:CKW720920 CUS720917:CUS720920 DEO720917:DEO720920 DOK720917:DOK720920 DYG720917:DYG720920 EIC720917:EIC720920 ERY720917:ERY720920 FBU720917:FBU720920 FLQ720917:FLQ720920 FVM720917:FVM720920 GFI720917:GFI720920 GPE720917:GPE720920 GZA720917:GZA720920 HIW720917:HIW720920 HSS720917:HSS720920 ICO720917:ICO720920 IMK720917:IMK720920 IWG720917:IWG720920 JGC720917:JGC720920 JPY720917:JPY720920 JZU720917:JZU720920 KJQ720917:KJQ720920 KTM720917:KTM720920 LDI720917:LDI720920 LNE720917:LNE720920 LXA720917:LXA720920 MGW720917:MGW720920 MQS720917:MQS720920 NAO720917:NAO720920 NKK720917:NKK720920 NUG720917:NUG720920 OEC720917:OEC720920 ONY720917:ONY720920 OXU720917:OXU720920 PHQ720917:PHQ720920 PRM720917:PRM720920 QBI720917:QBI720920 QLE720917:QLE720920 QVA720917:QVA720920 REW720917:REW720920 ROS720917:ROS720920 RYO720917:RYO720920 SIK720917:SIK720920 SSG720917:SSG720920 TCC720917:TCC720920 TLY720917:TLY720920 TVU720917:TVU720920 UFQ720917:UFQ720920 UPM720917:UPM720920 UZI720917:UZI720920 VJE720917:VJE720920 VTA720917:VTA720920 WCW720917:WCW720920 WMS720917:WMS720920 WWO720917:WWO720920 AG786453:AG786456 KC786453:KC786456 TY786453:TY786456 ADU786453:ADU786456 ANQ786453:ANQ786456 AXM786453:AXM786456 BHI786453:BHI786456 BRE786453:BRE786456 CBA786453:CBA786456 CKW786453:CKW786456 CUS786453:CUS786456 DEO786453:DEO786456 DOK786453:DOK786456 DYG786453:DYG786456 EIC786453:EIC786456 ERY786453:ERY786456 FBU786453:FBU786456 FLQ786453:FLQ786456 FVM786453:FVM786456 GFI786453:GFI786456 GPE786453:GPE786456 GZA786453:GZA786456 HIW786453:HIW786456 HSS786453:HSS786456 ICO786453:ICO786456 IMK786453:IMK786456 IWG786453:IWG786456 JGC786453:JGC786456 JPY786453:JPY786456 JZU786453:JZU786456 KJQ786453:KJQ786456 KTM786453:KTM786456 LDI786453:LDI786456 LNE786453:LNE786456 LXA786453:LXA786456 MGW786453:MGW786456 MQS786453:MQS786456 NAO786453:NAO786456 NKK786453:NKK786456 NUG786453:NUG786456 OEC786453:OEC786456 ONY786453:ONY786456 OXU786453:OXU786456 PHQ786453:PHQ786456 PRM786453:PRM786456 QBI786453:QBI786456 QLE786453:QLE786456 QVA786453:QVA786456 REW786453:REW786456 ROS786453:ROS786456 RYO786453:RYO786456 SIK786453:SIK786456 SSG786453:SSG786456 TCC786453:TCC786456 TLY786453:TLY786456 TVU786453:TVU786456 UFQ786453:UFQ786456 UPM786453:UPM786456 UZI786453:UZI786456 VJE786453:VJE786456 VTA786453:VTA786456 WCW786453:WCW786456 WMS786453:WMS786456 WWO786453:WWO786456 AG851989:AG851992 KC851989:KC851992 TY851989:TY851992 ADU851989:ADU851992 ANQ851989:ANQ851992 AXM851989:AXM851992 BHI851989:BHI851992 BRE851989:BRE851992 CBA851989:CBA851992 CKW851989:CKW851992 CUS851989:CUS851992 DEO851989:DEO851992 DOK851989:DOK851992 DYG851989:DYG851992 EIC851989:EIC851992 ERY851989:ERY851992 FBU851989:FBU851992 FLQ851989:FLQ851992 FVM851989:FVM851992 GFI851989:GFI851992 GPE851989:GPE851992 GZA851989:GZA851992 HIW851989:HIW851992 HSS851989:HSS851992 ICO851989:ICO851992 IMK851989:IMK851992 IWG851989:IWG851992 JGC851989:JGC851992 JPY851989:JPY851992 JZU851989:JZU851992 KJQ851989:KJQ851992 KTM851989:KTM851992 LDI851989:LDI851992 LNE851989:LNE851992 LXA851989:LXA851992 MGW851989:MGW851992 MQS851989:MQS851992 NAO851989:NAO851992 NKK851989:NKK851992 NUG851989:NUG851992 OEC851989:OEC851992 ONY851989:ONY851992 OXU851989:OXU851992 PHQ851989:PHQ851992 PRM851989:PRM851992 QBI851989:QBI851992 QLE851989:QLE851992 QVA851989:QVA851992 REW851989:REW851992 ROS851989:ROS851992 RYO851989:RYO851992 SIK851989:SIK851992 SSG851989:SSG851992 TCC851989:TCC851992 TLY851989:TLY851992 TVU851989:TVU851992 UFQ851989:UFQ851992 UPM851989:UPM851992 UZI851989:UZI851992 VJE851989:VJE851992 VTA851989:VTA851992 WCW851989:WCW851992 WMS851989:WMS851992 WWO851989:WWO851992 AG917525:AG917528 KC917525:KC917528 TY917525:TY917528 ADU917525:ADU917528 ANQ917525:ANQ917528 AXM917525:AXM917528 BHI917525:BHI917528 BRE917525:BRE917528 CBA917525:CBA917528 CKW917525:CKW917528 CUS917525:CUS917528 DEO917525:DEO917528 DOK917525:DOK917528 DYG917525:DYG917528 EIC917525:EIC917528 ERY917525:ERY917528 FBU917525:FBU917528 FLQ917525:FLQ917528 FVM917525:FVM917528 GFI917525:GFI917528 GPE917525:GPE917528 GZA917525:GZA917528 HIW917525:HIW917528 HSS917525:HSS917528 ICO917525:ICO917528 IMK917525:IMK917528 IWG917525:IWG917528 JGC917525:JGC917528 JPY917525:JPY917528 JZU917525:JZU917528 KJQ917525:KJQ917528 KTM917525:KTM917528 LDI917525:LDI917528 LNE917525:LNE917528 LXA917525:LXA917528 MGW917525:MGW917528 MQS917525:MQS917528 NAO917525:NAO917528 NKK917525:NKK917528 NUG917525:NUG917528 OEC917525:OEC917528 ONY917525:ONY917528 OXU917525:OXU917528 PHQ917525:PHQ917528 PRM917525:PRM917528 QBI917525:QBI917528 QLE917525:QLE917528 QVA917525:QVA917528 REW917525:REW917528 ROS917525:ROS917528 RYO917525:RYO917528 SIK917525:SIK917528 SSG917525:SSG917528 TCC917525:TCC917528 TLY917525:TLY917528 TVU917525:TVU917528 UFQ917525:UFQ917528 UPM917525:UPM917528 UZI917525:UZI917528 VJE917525:VJE917528 VTA917525:VTA917528 WCW917525:WCW917528 WMS917525:WMS917528 WWO917525:WWO917528 AG983061:AG983064 KC983061:KC983064 TY983061:TY983064 ADU983061:ADU983064 ANQ983061:ANQ983064 AXM983061:AXM983064 BHI983061:BHI983064 BRE983061:BRE983064 CBA983061:CBA983064 CKW983061:CKW983064 CUS983061:CUS983064 DEO983061:DEO983064 DOK983061:DOK983064 DYG983061:DYG983064 EIC983061:EIC983064 ERY983061:ERY983064 FBU983061:FBU983064 FLQ983061:FLQ983064 FVM983061:FVM983064 GFI983061:GFI983064 GPE983061:GPE983064 GZA983061:GZA983064 HIW983061:HIW983064 HSS983061:HSS983064 ICO983061:ICO983064 IMK983061:IMK983064 IWG983061:IWG983064 JGC983061:JGC983064 JPY983061:JPY983064 JZU983061:JZU983064 KJQ983061:KJQ983064 KTM983061:KTM983064 LDI983061:LDI983064 LNE983061:LNE983064 LXA983061:LXA983064 MGW983061:MGW983064 MQS983061:MQS983064 NAO983061:NAO983064 NKK983061:NKK983064 NUG983061:NUG983064 OEC983061:OEC983064 ONY983061:ONY983064 OXU983061:OXU983064 PHQ983061:PHQ983064 PRM983061:PRM983064 QBI983061:QBI983064 QLE983061:QLE983064 QVA983061:QVA983064 REW983061:REW983064 ROS983061:ROS983064 RYO983061:RYO983064 SIK983061:SIK983064 SSG983061:SSG983064 TCC983061:TCC983064 TLY983061:TLY983064 TVU983061:TVU983064 UFQ983061:UFQ983064 UPM983061:UPM983064 UZI983061:UZI983064 VJE983061:VJE983064 VTA983061:VTA983064 WCW983061:WCW983064 WMS983061:WMS983064 WWO983061:WWO983064 AF65542:AJ65545 KB65542:KF65545 TX65542:UB65545 ADT65542:ADX65545 ANP65542:ANT65545 AXL65542:AXP65545 BHH65542:BHL65545 BRD65542:BRH65545 CAZ65542:CBD65545 CKV65542:CKZ65545 CUR65542:CUV65545 DEN65542:DER65545 DOJ65542:DON65545 DYF65542:DYJ65545 EIB65542:EIF65545 ERX65542:ESB65545 FBT65542:FBX65545 FLP65542:FLT65545 FVL65542:FVP65545 GFH65542:GFL65545 GPD65542:GPH65545 GYZ65542:GZD65545 HIV65542:HIZ65545 HSR65542:HSV65545 ICN65542:ICR65545 IMJ65542:IMN65545 IWF65542:IWJ65545 JGB65542:JGF65545 JPX65542:JQB65545 JZT65542:JZX65545 KJP65542:KJT65545 KTL65542:KTP65545 LDH65542:LDL65545 LND65542:LNH65545 LWZ65542:LXD65545 MGV65542:MGZ65545 MQR65542:MQV65545 NAN65542:NAR65545 NKJ65542:NKN65545 NUF65542:NUJ65545 OEB65542:OEF65545 ONX65542:OOB65545 OXT65542:OXX65545 PHP65542:PHT65545 PRL65542:PRP65545 QBH65542:QBL65545 QLD65542:QLH65545 QUZ65542:QVD65545 REV65542:REZ65545 ROR65542:ROV65545 RYN65542:RYR65545 SIJ65542:SIN65545 SSF65542:SSJ65545 TCB65542:TCF65545 TLX65542:TMB65545 TVT65542:TVX65545 UFP65542:UFT65545 UPL65542:UPP65545 UZH65542:UZL65545 VJD65542:VJH65545 VSZ65542:VTD65545 WCV65542:WCZ65545 WMR65542:WMV65545 WWN65542:WWR65545 AF131078:AJ131081 KB131078:KF131081 TX131078:UB131081 ADT131078:ADX131081 ANP131078:ANT131081 AXL131078:AXP131081 BHH131078:BHL131081 BRD131078:BRH131081 CAZ131078:CBD131081 CKV131078:CKZ131081 CUR131078:CUV131081 DEN131078:DER131081 DOJ131078:DON131081 DYF131078:DYJ131081 EIB131078:EIF131081 ERX131078:ESB131081 FBT131078:FBX131081 FLP131078:FLT131081 FVL131078:FVP131081 GFH131078:GFL131081 GPD131078:GPH131081 GYZ131078:GZD131081 HIV131078:HIZ131081 HSR131078:HSV131081 ICN131078:ICR131081 IMJ131078:IMN131081 IWF131078:IWJ131081 JGB131078:JGF131081 JPX131078:JQB131081 JZT131078:JZX131081 KJP131078:KJT131081 KTL131078:KTP131081 LDH131078:LDL131081 LND131078:LNH131081 LWZ131078:LXD131081 MGV131078:MGZ131081 MQR131078:MQV131081 NAN131078:NAR131081 NKJ131078:NKN131081 NUF131078:NUJ131081 OEB131078:OEF131081 ONX131078:OOB131081 OXT131078:OXX131081 PHP131078:PHT131081 PRL131078:PRP131081 QBH131078:QBL131081 QLD131078:QLH131081 QUZ131078:QVD131081 REV131078:REZ131081 ROR131078:ROV131081 RYN131078:RYR131081 SIJ131078:SIN131081 SSF131078:SSJ131081 TCB131078:TCF131081 TLX131078:TMB131081 TVT131078:TVX131081 UFP131078:UFT131081 UPL131078:UPP131081 UZH131078:UZL131081 VJD131078:VJH131081 VSZ131078:VTD131081 WCV131078:WCZ131081 WMR131078:WMV131081 WWN131078:WWR131081 AF196614:AJ196617 KB196614:KF196617 TX196614:UB196617 ADT196614:ADX196617 ANP196614:ANT196617 AXL196614:AXP196617 BHH196614:BHL196617 BRD196614:BRH196617 CAZ196614:CBD196617 CKV196614:CKZ196617 CUR196614:CUV196617 DEN196614:DER196617 DOJ196614:DON196617 DYF196614:DYJ196617 EIB196614:EIF196617 ERX196614:ESB196617 FBT196614:FBX196617 FLP196614:FLT196617 FVL196614:FVP196617 GFH196614:GFL196617 GPD196614:GPH196617 GYZ196614:GZD196617 HIV196614:HIZ196617 HSR196614:HSV196617 ICN196614:ICR196617 IMJ196614:IMN196617 IWF196614:IWJ196617 JGB196614:JGF196617 JPX196614:JQB196617 JZT196614:JZX196617 KJP196614:KJT196617 KTL196614:KTP196617 LDH196614:LDL196617 LND196614:LNH196617 LWZ196614:LXD196617 MGV196614:MGZ196617 MQR196614:MQV196617 NAN196614:NAR196617 NKJ196614:NKN196617 NUF196614:NUJ196617 OEB196614:OEF196617 ONX196614:OOB196617 OXT196614:OXX196617 PHP196614:PHT196617 PRL196614:PRP196617 QBH196614:QBL196617 QLD196614:QLH196617 QUZ196614:QVD196617 REV196614:REZ196617 ROR196614:ROV196617 RYN196614:RYR196617 SIJ196614:SIN196617 SSF196614:SSJ196617 TCB196614:TCF196617 TLX196614:TMB196617 TVT196614:TVX196617 UFP196614:UFT196617 UPL196614:UPP196617 UZH196614:UZL196617 VJD196614:VJH196617 VSZ196614:VTD196617 WCV196614:WCZ196617 WMR196614:WMV196617 WWN196614:WWR196617 AF262150:AJ262153 KB262150:KF262153 TX262150:UB262153 ADT262150:ADX262153 ANP262150:ANT262153 AXL262150:AXP262153 BHH262150:BHL262153 BRD262150:BRH262153 CAZ262150:CBD262153 CKV262150:CKZ262153 CUR262150:CUV262153 DEN262150:DER262153 DOJ262150:DON262153 DYF262150:DYJ262153 EIB262150:EIF262153 ERX262150:ESB262153 FBT262150:FBX262153 FLP262150:FLT262153 FVL262150:FVP262153 GFH262150:GFL262153 GPD262150:GPH262153 GYZ262150:GZD262153 HIV262150:HIZ262153 HSR262150:HSV262153 ICN262150:ICR262153 IMJ262150:IMN262153 IWF262150:IWJ262153 JGB262150:JGF262153 JPX262150:JQB262153 JZT262150:JZX262153 KJP262150:KJT262153 KTL262150:KTP262153 LDH262150:LDL262153 LND262150:LNH262153 LWZ262150:LXD262153 MGV262150:MGZ262153 MQR262150:MQV262153 NAN262150:NAR262153 NKJ262150:NKN262153 NUF262150:NUJ262153 OEB262150:OEF262153 ONX262150:OOB262153 OXT262150:OXX262153 PHP262150:PHT262153 PRL262150:PRP262153 QBH262150:QBL262153 QLD262150:QLH262153 QUZ262150:QVD262153 REV262150:REZ262153 ROR262150:ROV262153 RYN262150:RYR262153 SIJ262150:SIN262153 SSF262150:SSJ262153 TCB262150:TCF262153 TLX262150:TMB262153 TVT262150:TVX262153 UFP262150:UFT262153 UPL262150:UPP262153 UZH262150:UZL262153 VJD262150:VJH262153 VSZ262150:VTD262153 WCV262150:WCZ262153 WMR262150:WMV262153 WWN262150:WWR262153 AF327686:AJ327689 KB327686:KF327689 TX327686:UB327689 ADT327686:ADX327689 ANP327686:ANT327689 AXL327686:AXP327689 BHH327686:BHL327689 BRD327686:BRH327689 CAZ327686:CBD327689 CKV327686:CKZ327689 CUR327686:CUV327689 DEN327686:DER327689 DOJ327686:DON327689 DYF327686:DYJ327689 EIB327686:EIF327689 ERX327686:ESB327689 FBT327686:FBX327689 FLP327686:FLT327689 FVL327686:FVP327689 GFH327686:GFL327689 GPD327686:GPH327689 GYZ327686:GZD327689 HIV327686:HIZ327689 HSR327686:HSV327689 ICN327686:ICR327689 IMJ327686:IMN327689 IWF327686:IWJ327689 JGB327686:JGF327689 JPX327686:JQB327689 JZT327686:JZX327689 KJP327686:KJT327689 KTL327686:KTP327689 LDH327686:LDL327689 LND327686:LNH327689 LWZ327686:LXD327689 MGV327686:MGZ327689 MQR327686:MQV327689 NAN327686:NAR327689 NKJ327686:NKN327689 NUF327686:NUJ327689 OEB327686:OEF327689 ONX327686:OOB327689 OXT327686:OXX327689 PHP327686:PHT327689 PRL327686:PRP327689 QBH327686:QBL327689 QLD327686:QLH327689 QUZ327686:QVD327689 REV327686:REZ327689 ROR327686:ROV327689 RYN327686:RYR327689 SIJ327686:SIN327689 SSF327686:SSJ327689 TCB327686:TCF327689 TLX327686:TMB327689 TVT327686:TVX327689 UFP327686:UFT327689 UPL327686:UPP327689 UZH327686:UZL327689 VJD327686:VJH327689 VSZ327686:VTD327689 WCV327686:WCZ327689 WMR327686:WMV327689 WWN327686:WWR327689 AF393222:AJ393225 KB393222:KF393225 TX393222:UB393225 ADT393222:ADX393225 ANP393222:ANT393225 AXL393222:AXP393225 BHH393222:BHL393225 BRD393222:BRH393225 CAZ393222:CBD393225 CKV393222:CKZ393225 CUR393222:CUV393225 DEN393222:DER393225 DOJ393222:DON393225 DYF393222:DYJ393225 EIB393222:EIF393225 ERX393222:ESB393225 FBT393222:FBX393225 FLP393222:FLT393225 FVL393222:FVP393225 GFH393222:GFL393225 GPD393222:GPH393225 GYZ393222:GZD393225 HIV393222:HIZ393225 HSR393222:HSV393225 ICN393222:ICR393225 IMJ393222:IMN393225 IWF393222:IWJ393225 JGB393222:JGF393225 JPX393222:JQB393225 JZT393222:JZX393225 KJP393222:KJT393225 KTL393222:KTP393225 LDH393222:LDL393225 LND393222:LNH393225 LWZ393222:LXD393225 MGV393222:MGZ393225 MQR393222:MQV393225 NAN393222:NAR393225 NKJ393222:NKN393225 NUF393222:NUJ393225 OEB393222:OEF393225 ONX393222:OOB393225 OXT393222:OXX393225 PHP393222:PHT393225 PRL393222:PRP393225 QBH393222:QBL393225 QLD393222:QLH393225 QUZ393222:QVD393225 REV393222:REZ393225 ROR393222:ROV393225 RYN393222:RYR393225 SIJ393222:SIN393225 SSF393222:SSJ393225 TCB393222:TCF393225 TLX393222:TMB393225 TVT393222:TVX393225 UFP393222:UFT393225 UPL393222:UPP393225 UZH393222:UZL393225 VJD393222:VJH393225 VSZ393222:VTD393225 WCV393222:WCZ393225 WMR393222:WMV393225 WWN393222:WWR393225 AF458758:AJ458761 KB458758:KF458761 TX458758:UB458761 ADT458758:ADX458761 ANP458758:ANT458761 AXL458758:AXP458761 BHH458758:BHL458761 BRD458758:BRH458761 CAZ458758:CBD458761 CKV458758:CKZ458761 CUR458758:CUV458761 DEN458758:DER458761 DOJ458758:DON458761 DYF458758:DYJ458761 EIB458758:EIF458761 ERX458758:ESB458761 FBT458758:FBX458761 FLP458758:FLT458761 FVL458758:FVP458761 GFH458758:GFL458761 GPD458758:GPH458761 GYZ458758:GZD458761 HIV458758:HIZ458761 HSR458758:HSV458761 ICN458758:ICR458761 IMJ458758:IMN458761 IWF458758:IWJ458761 JGB458758:JGF458761 JPX458758:JQB458761 JZT458758:JZX458761 KJP458758:KJT458761 KTL458758:KTP458761 LDH458758:LDL458761 LND458758:LNH458761 LWZ458758:LXD458761 MGV458758:MGZ458761 MQR458758:MQV458761 NAN458758:NAR458761 NKJ458758:NKN458761 NUF458758:NUJ458761 OEB458758:OEF458761 ONX458758:OOB458761 OXT458758:OXX458761 PHP458758:PHT458761 PRL458758:PRP458761 QBH458758:QBL458761 QLD458758:QLH458761 QUZ458758:QVD458761 REV458758:REZ458761 ROR458758:ROV458761 RYN458758:RYR458761 SIJ458758:SIN458761 SSF458758:SSJ458761 TCB458758:TCF458761 TLX458758:TMB458761 TVT458758:TVX458761 UFP458758:UFT458761 UPL458758:UPP458761 UZH458758:UZL458761 VJD458758:VJH458761 VSZ458758:VTD458761 WCV458758:WCZ458761 WMR458758:WMV458761 WWN458758:WWR458761 AF524294:AJ524297 KB524294:KF524297 TX524294:UB524297 ADT524294:ADX524297 ANP524294:ANT524297 AXL524294:AXP524297 BHH524294:BHL524297 BRD524294:BRH524297 CAZ524294:CBD524297 CKV524294:CKZ524297 CUR524294:CUV524297 DEN524294:DER524297 DOJ524294:DON524297 DYF524294:DYJ524297 EIB524294:EIF524297 ERX524294:ESB524297 FBT524294:FBX524297 FLP524294:FLT524297 FVL524294:FVP524297 GFH524294:GFL524297 GPD524294:GPH524297 GYZ524294:GZD524297 HIV524294:HIZ524297 HSR524294:HSV524297 ICN524294:ICR524297 IMJ524294:IMN524297 IWF524294:IWJ524297 JGB524294:JGF524297 JPX524294:JQB524297 JZT524294:JZX524297 KJP524294:KJT524297 KTL524294:KTP524297 LDH524294:LDL524297 LND524294:LNH524297 LWZ524294:LXD524297 MGV524294:MGZ524297 MQR524294:MQV524297 NAN524294:NAR524297 NKJ524294:NKN524297 NUF524294:NUJ524297 OEB524294:OEF524297 ONX524294:OOB524297 OXT524294:OXX524297 PHP524294:PHT524297 PRL524294:PRP524297 QBH524294:QBL524297 QLD524294:QLH524297 QUZ524294:QVD524297 REV524294:REZ524297 ROR524294:ROV524297 RYN524294:RYR524297 SIJ524294:SIN524297 SSF524294:SSJ524297 TCB524294:TCF524297 TLX524294:TMB524297 TVT524294:TVX524297 UFP524294:UFT524297 UPL524294:UPP524297 UZH524294:UZL524297 VJD524294:VJH524297 VSZ524294:VTD524297 WCV524294:WCZ524297 WMR524294:WMV524297 WWN524294:WWR524297 AF589830:AJ589833 KB589830:KF589833 TX589830:UB589833 ADT589830:ADX589833 ANP589830:ANT589833 AXL589830:AXP589833 BHH589830:BHL589833 BRD589830:BRH589833 CAZ589830:CBD589833 CKV589830:CKZ589833 CUR589830:CUV589833 DEN589830:DER589833 DOJ589830:DON589833 DYF589830:DYJ589833 EIB589830:EIF589833 ERX589830:ESB589833 FBT589830:FBX589833 FLP589830:FLT589833 FVL589830:FVP589833 GFH589830:GFL589833 GPD589830:GPH589833 GYZ589830:GZD589833 HIV589830:HIZ589833 HSR589830:HSV589833 ICN589830:ICR589833 IMJ589830:IMN589833 IWF589830:IWJ589833 JGB589830:JGF589833 JPX589830:JQB589833 JZT589830:JZX589833 KJP589830:KJT589833 KTL589830:KTP589833 LDH589830:LDL589833 LND589830:LNH589833 LWZ589830:LXD589833 MGV589830:MGZ589833 MQR589830:MQV589833 NAN589830:NAR589833 NKJ589830:NKN589833 NUF589830:NUJ589833 OEB589830:OEF589833 ONX589830:OOB589833 OXT589830:OXX589833 PHP589830:PHT589833 PRL589830:PRP589833 QBH589830:QBL589833 QLD589830:QLH589833 QUZ589830:QVD589833 REV589830:REZ589833 ROR589830:ROV589833 RYN589830:RYR589833 SIJ589830:SIN589833 SSF589830:SSJ589833 TCB589830:TCF589833 TLX589830:TMB589833 TVT589830:TVX589833 UFP589830:UFT589833 UPL589830:UPP589833 UZH589830:UZL589833 VJD589830:VJH589833 VSZ589830:VTD589833 WCV589830:WCZ589833 WMR589830:WMV589833 WWN589830:WWR589833 AF655366:AJ655369 KB655366:KF655369 TX655366:UB655369 ADT655366:ADX655369 ANP655366:ANT655369 AXL655366:AXP655369 BHH655366:BHL655369 BRD655366:BRH655369 CAZ655366:CBD655369 CKV655366:CKZ655369 CUR655366:CUV655369 DEN655366:DER655369 DOJ655366:DON655369 DYF655366:DYJ655369 EIB655366:EIF655369 ERX655366:ESB655369 FBT655366:FBX655369 FLP655366:FLT655369 FVL655366:FVP655369 GFH655366:GFL655369 GPD655366:GPH655369 GYZ655366:GZD655369 HIV655366:HIZ655369 HSR655366:HSV655369 ICN655366:ICR655369 IMJ655366:IMN655369 IWF655366:IWJ655369 JGB655366:JGF655369 JPX655366:JQB655369 JZT655366:JZX655369 KJP655366:KJT655369 KTL655366:KTP655369 LDH655366:LDL655369 LND655366:LNH655369 LWZ655366:LXD655369 MGV655366:MGZ655369 MQR655366:MQV655369 NAN655366:NAR655369 NKJ655366:NKN655369 NUF655366:NUJ655369 OEB655366:OEF655369 ONX655366:OOB655369 OXT655366:OXX655369 PHP655366:PHT655369 PRL655366:PRP655369 QBH655366:QBL655369 QLD655366:QLH655369 QUZ655366:QVD655369 REV655366:REZ655369 ROR655366:ROV655369 RYN655366:RYR655369 SIJ655366:SIN655369 SSF655366:SSJ655369 TCB655366:TCF655369 TLX655366:TMB655369 TVT655366:TVX655369 UFP655366:UFT655369 UPL655366:UPP655369 UZH655366:UZL655369 VJD655366:VJH655369 VSZ655366:VTD655369 WCV655366:WCZ655369 WMR655366:WMV655369 WWN655366:WWR655369 AF720902:AJ720905 KB720902:KF720905 TX720902:UB720905 ADT720902:ADX720905 ANP720902:ANT720905 AXL720902:AXP720905 BHH720902:BHL720905 BRD720902:BRH720905 CAZ720902:CBD720905 CKV720902:CKZ720905 CUR720902:CUV720905 DEN720902:DER720905 DOJ720902:DON720905 DYF720902:DYJ720905 EIB720902:EIF720905 ERX720902:ESB720905 FBT720902:FBX720905 FLP720902:FLT720905 FVL720902:FVP720905 GFH720902:GFL720905 GPD720902:GPH720905 GYZ720902:GZD720905 HIV720902:HIZ720905 HSR720902:HSV720905 ICN720902:ICR720905 IMJ720902:IMN720905 IWF720902:IWJ720905 JGB720902:JGF720905 JPX720902:JQB720905 JZT720902:JZX720905 KJP720902:KJT720905 KTL720902:KTP720905 LDH720902:LDL720905 LND720902:LNH720905 LWZ720902:LXD720905 MGV720902:MGZ720905 MQR720902:MQV720905 NAN720902:NAR720905 NKJ720902:NKN720905 NUF720902:NUJ720905 OEB720902:OEF720905 ONX720902:OOB720905 OXT720902:OXX720905 PHP720902:PHT720905 PRL720902:PRP720905 QBH720902:QBL720905 QLD720902:QLH720905 QUZ720902:QVD720905 REV720902:REZ720905 ROR720902:ROV720905 RYN720902:RYR720905 SIJ720902:SIN720905 SSF720902:SSJ720905 TCB720902:TCF720905 TLX720902:TMB720905 TVT720902:TVX720905 UFP720902:UFT720905 UPL720902:UPP720905 UZH720902:UZL720905 VJD720902:VJH720905 VSZ720902:VTD720905 WCV720902:WCZ720905 WMR720902:WMV720905 WWN720902:WWR720905 AF786438:AJ786441 KB786438:KF786441 TX786438:UB786441 ADT786438:ADX786441 ANP786438:ANT786441 AXL786438:AXP786441 BHH786438:BHL786441 BRD786438:BRH786441 CAZ786438:CBD786441 CKV786438:CKZ786441 CUR786438:CUV786441 DEN786438:DER786441 DOJ786438:DON786441 DYF786438:DYJ786441 EIB786438:EIF786441 ERX786438:ESB786441 FBT786438:FBX786441 FLP786438:FLT786441 FVL786438:FVP786441 GFH786438:GFL786441 GPD786438:GPH786441 GYZ786438:GZD786441 HIV786438:HIZ786441 HSR786438:HSV786441 ICN786438:ICR786441 IMJ786438:IMN786441 IWF786438:IWJ786441 JGB786438:JGF786441 JPX786438:JQB786441 JZT786438:JZX786441 KJP786438:KJT786441 KTL786438:KTP786441 LDH786438:LDL786441 LND786438:LNH786441 LWZ786438:LXD786441 MGV786438:MGZ786441 MQR786438:MQV786441 NAN786438:NAR786441 NKJ786438:NKN786441 NUF786438:NUJ786441 OEB786438:OEF786441 ONX786438:OOB786441 OXT786438:OXX786441 PHP786438:PHT786441 PRL786438:PRP786441 QBH786438:QBL786441 QLD786438:QLH786441 QUZ786438:QVD786441 REV786438:REZ786441 ROR786438:ROV786441 RYN786438:RYR786441 SIJ786438:SIN786441 SSF786438:SSJ786441 TCB786438:TCF786441 TLX786438:TMB786441 TVT786438:TVX786441 UFP786438:UFT786441 UPL786438:UPP786441 UZH786438:UZL786441 VJD786438:VJH786441 VSZ786438:VTD786441 WCV786438:WCZ786441 WMR786438:WMV786441 WWN786438:WWR786441 AF851974:AJ851977 KB851974:KF851977 TX851974:UB851977 ADT851974:ADX851977 ANP851974:ANT851977 AXL851974:AXP851977 BHH851974:BHL851977 BRD851974:BRH851977 CAZ851974:CBD851977 CKV851974:CKZ851977 CUR851974:CUV851977 DEN851974:DER851977 DOJ851974:DON851977 DYF851974:DYJ851977 EIB851974:EIF851977 ERX851974:ESB851977 FBT851974:FBX851977 FLP851974:FLT851977 FVL851974:FVP851977 GFH851974:GFL851977 GPD851974:GPH851977 GYZ851974:GZD851977 HIV851974:HIZ851977 HSR851974:HSV851977 ICN851974:ICR851977 IMJ851974:IMN851977 IWF851974:IWJ851977 JGB851974:JGF851977 JPX851974:JQB851977 JZT851974:JZX851977 KJP851974:KJT851977 KTL851974:KTP851977 LDH851974:LDL851977 LND851974:LNH851977 LWZ851974:LXD851977 MGV851974:MGZ851977 MQR851974:MQV851977 NAN851974:NAR851977 NKJ851974:NKN851977 NUF851974:NUJ851977 OEB851974:OEF851977 ONX851974:OOB851977 OXT851974:OXX851977 PHP851974:PHT851977 PRL851974:PRP851977 QBH851974:QBL851977 QLD851974:QLH851977 QUZ851974:QVD851977 REV851974:REZ851977 ROR851974:ROV851977 RYN851974:RYR851977 SIJ851974:SIN851977 SSF851974:SSJ851977 TCB851974:TCF851977 TLX851974:TMB851977 TVT851974:TVX851977 UFP851974:UFT851977 UPL851974:UPP851977 UZH851974:UZL851977 VJD851974:VJH851977 VSZ851974:VTD851977 WCV851974:WCZ851977 WMR851974:WMV851977 WWN851974:WWR851977 AF917510:AJ917513 KB917510:KF917513 TX917510:UB917513 ADT917510:ADX917513 ANP917510:ANT917513 AXL917510:AXP917513 BHH917510:BHL917513 BRD917510:BRH917513 CAZ917510:CBD917513 CKV917510:CKZ917513 CUR917510:CUV917513 DEN917510:DER917513 DOJ917510:DON917513 DYF917510:DYJ917513 EIB917510:EIF917513 ERX917510:ESB917513 FBT917510:FBX917513 FLP917510:FLT917513 FVL917510:FVP917513 GFH917510:GFL917513 GPD917510:GPH917513 GYZ917510:GZD917513 HIV917510:HIZ917513 HSR917510:HSV917513 ICN917510:ICR917513 IMJ917510:IMN917513 IWF917510:IWJ917513 JGB917510:JGF917513 JPX917510:JQB917513 JZT917510:JZX917513 KJP917510:KJT917513 KTL917510:KTP917513 LDH917510:LDL917513 LND917510:LNH917513 LWZ917510:LXD917513 MGV917510:MGZ917513 MQR917510:MQV917513 NAN917510:NAR917513 NKJ917510:NKN917513 NUF917510:NUJ917513 OEB917510:OEF917513 ONX917510:OOB917513 OXT917510:OXX917513 PHP917510:PHT917513 PRL917510:PRP917513 QBH917510:QBL917513 QLD917510:QLH917513 QUZ917510:QVD917513 REV917510:REZ917513 ROR917510:ROV917513 RYN917510:RYR917513 SIJ917510:SIN917513 SSF917510:SSJ917513 TCB917510:TCF917513 TLX917510:TMB917513 TVT917510:TVX917513 UFP917510:UFT917513 UPL917510:UPP917513 UZH917510:UZL917513 VJD917510:VJH917513 VSZ917510:VTD917513 WCV917510:WCZ917513 WMR917510:WMV917513 WWN917510:WWR917513 AF983046:AJ983049 KB983046:KF983049 TX983046:UB983049 ADT983046:ADX983049 ANP983046:ANT983049 AXL983046:AXP983049 BHH983046:BHL983049 BRD983046:BRH983049 CAZ983046:CBD983049 CKV983046:CKZ983049 CUR983046:CUV983049 DEN983046:DER983049 DOJ983046:DON983049 DYF983046:DYJ983049 EIB983046:EIF983049 ERX983046:ESB983049 FBT983046:FBX983049 FLP983046:FLT983049 FVL983046:FVP983049 GFH983046:GFL983049 GPD983046:GPH983049 GYZ983046:GZD983049 HIV983046:HIZ983049 HSR983046:HSV983049 ICN983046:ICR983049 IMJ983046:IMN983049 IWF983046:IWJ983049 JGB983046:JGF983049 JPX983046:JQB983049 JZT983046:JZX983049 KJP983046:KJT983049 KTL983046:KTP983049 LDH983046:LDL983049 LND983046:LNH983049 LWZ983046:LXD983049 MGV983046:MGZ983049 MQR983046:MQV983049 NAN983046:NAR983049 NKJ983046:NKN983049 NUF983046:NUJ983049 OEB983046:OEF983049 ONX983046:OOB983049 OXT983046:OXX983049 PHP983046:PHT983049 PRL983046:PRP983049 QBH983046:QBL983049 QLD983046:QLH983049 QUZ983046:QVD983049 REV983046:REZ983049 ROR983046:ROV983049 RYN983046:RYR983049 SIJ983046:SIN983049 SSF983046:SSJ983049 TCB983046:TCF983049 TLX983046:TMB983049 TVT983046:TVX983049 UFP983046:UFT983049 UPL983046:UPP983049 UZH983046:UZL983049 VJD983046:VJH983049 VSZ983046:VTD983049 WCV983046:WCZ983049 WMR983046:WMV983049 WWN983046:WWR983049 AI21:AI25 KE21:KE25 UA21:UA25 ADW21:ADW25 ANS21:ANS25 AXO21:AXO25 BHK21:BHK25 BRG21:BRG25 CBC21:CBC25 CKY21:CKY25 CUU21:CUU25 DEQ21:DEQ25 DOM21:DOM25 DYI21:DYI25 EIE21:EIE25 ESA21:ESA25 FBW21:FBW25 FLS21:FLS25 FVO21:FVO25 GFK21:GFK25 GPG21:GPG25 GZC21:GZC25 HIY21:HIY25 HSU21:HSU25 ICQ21:ICQ25 IMM21:IMM25 IWI21:IWI25 JGE21:JGE25 JQA21:JQA25 JZW21:JZW25 KJS21:KJS25 KTO21:KTO25 LDK21:LDK25 LNG21:LNG25 LXC21:LXC25 MGY21:MGY25 MQU21:MQU25 NAQ21:NAQ25 NKM21:NKM25 NUI21:NUI25 OEE21:OEE25 OOA21:OOA25 OXW21:OXW25 PHS21:PHS25 PRO21:PRO25 QBK21:QBK25 QLG21:QLG25 QVC21:QVC25 REY21:REY25 ROU21:ROU25 RYQ21:RYQ25 SIM21:SIM25 SSI21:SSI25 TCE21:TCE25 TMA21:TMA25 TVW21:TVW25 UFS21:UFS25 UPO21:UPO25 UZK21:UZK25 VJG21:VJG25 VTC21:VTC25 WCY21:WCY25 WMU21:WMU25 WWQ21:WWQ25 AI65557:AI65561 KE65557:KE65561 UA65557:UA65561 ADW65557:ADW65561 ANS65557:ANS65561 AXO65557:AXO65561 BHK65557:BHK65561 BRG65557:BRG65561 CBC65557:CBC65561 CKY65557:CKY65561 CUU65557:CUU65561 DEQ65557:DEQ65561 DOM65557:DOM65561 DYI65557:DYI65561 EIE65557:EIE65561 ESA65557:ESA65561 FBW65557:FBW65561 FLS65557:FLS65561 FVO65557:FVO65561 GFK65557:GFK65561 GPG65557:GPG65561 GZC65557:GZC65561 HIY65557:HIY65561 HSU65557:HSU65561 ICQ65557:ICQ65561 IMM65557:IMM65561 IWI65557:IWI65561 JGE65557:JGE65561 JQA65557:JQA65561 JZW65557:JZW65561 KJS65557:KJS65561 KTO65557:KTO65561 LDK65557:LDK65561 LNG65557:LNG65561 LXC65557:LXC65561 MGY65557:MGY65561 MQU65557:MQU65561 NAQ65557:NAQ65561 NKM65557:NKM65561 NUI65557:NUI65561 OEE65557:OEE65561 OOA65557:OOA65561 OXW65557:OXW65561 PHS65557:PHS65561 PRO65557:PRO65561 QBK65557:QBK65561 QLG65557:QLG65561 QVC65557:QVC65561 REY65557:REY65561 ROU65557:ROU65561 RYQ65557:RYQ65561 SIM65557:SIM65561 SSI65557:SSI65561 TCE65557:TCE65561 TMA65557:TMA65561 TVW65557:TVW65561 UFS65557:UFS65561 UPO65557:UPO65561 UZK65557:UZK65561 VJG65557:VJG65561 VTC65557:VTC65561 WCY65557:WCY65561 WMU65557:WMU65561 WWQ65557:WWQ65561 AI131093:AI131097 KE131093:KE131097 UA131093:UA131097 ADW131093:ADW131097 ANS131093:ANS131097 AXO131093:AXO131097 BHK131093:BHK131097 BRG131093:BRG131097 CBC131093:CBC131097 CKY131093:CKY131097 CUU131093:CUU131097 DEQ131093:DEQ131097 DOM131093:DOM131097 DYI131093:DYI131097 EIE131093:EIE131097 ESA131093:ESA131097 FBW131093:FBW131097 FLS131093:FLS131097 FVO131093:FVO131097 GFK131093:GFK131097 GPG131093:GPG131097 GZC131093:GZC131097 HIY131093:HIY131097 HSU131093:HSU131097 ICQ131093:ICQ131097 IMM131093:IMM131097 IWI131093:IWI131097 JGE131093:JGE131097 JQA131093:JQA131097 JZW131093:JZW131097 KJS131093:KJS131097 KTO131093:KTO131097 LDK131093:LDK131097 LNG131093:LNG131097 LXC131093:LXC131097 MGY131093:MGY131097 MQU131093:MQU131097 NAQ131093:NAQ131097 NKM131093:NKM131097 NUI131093:NUI131097 OEE131093:OEE131097 OOA131093:OOA131097 OXW131093:OXW131097 PHS131093:PHS131097 PRO131093:PRO131097 QBK131093:QBK131097 QLG131093:QLG131097 QVC131093:QVC131097 REY131093:REY131097 ROU131093:ROU131097 RYQ131093:RYQ131097 SIM131093:SIM131097 SSI131093:SSI131097 TCE131093:TCE131097 TMA131093:TMA131097 TVW131093:TVW131097 UFS131093:UFS131097 UPO131093:UPO131097 UZK131093:UZK131097 VJG131093:VJG131097 VTC131093:VTC131097 WCY131093:WCY131097 WMU131093:WMU131097 WWQ131093:WWQ131097 AI196629:AI196633 KE196629:KE196633 UA196629:UA196633 ADW196629:ADW196633 ANS196629:ANS196633 AXO196629:AXO196633 BHK196629:BHK196633 BRG196629:BRG196633 CBC196629:CBC196633 CKY196629:CKY196633 CUU196629:CUU196633 DEQ196629:DEQ196633 DOM196629:DOM196633 DYI196629:DYI196633 EIE196629:EIE196633 ESA196629:ESA196633 FBW196629:FBW196633 FLS196629:FLS196633 FVO196629:FVO196633 GFK196629:GFK196633 GPG196629:GPG196633 GZC196629:GZC196633 HIY196629:HIY196633 HSU196629:HSU196633 ICQ196629:ICQ196633 IMM196629:IMM196633 IWI196629:IWI196633 JGE196629:JGE196633 JQA196629:JQA196633 JZW196629:JZW196633 KJS196629:KJS196633 KTO196629:KTO196633 LDK196629:LDK196633 LNG196629:LNG196633 LXC196629:LXC196633 MGY196629:MGY196633 MQU196629:MQU196633 NAQ196629:NAQ196633 NKM196629:NKM196633 NUI196629:NUI196633 OEE196629:OEE196633 OOA196629:OOA196633 OXW196629:OXW196633 PHS196629:PHS196633 PRO196629:PRO196633 QBK196629:QBK196633 QLG196629:QLG196633 QVC196629:QVC196633 REY196629:REY196633 ROU196629:ROU196633 RYQ196629:RYQ196633 SIM196629:SIM196633 SSI196629:SSI196633 TCE196629:TCE196633 TMA196629:TMA196633 TVW196629:TVW196633 UFS196629:UFS196633 UPO196629:UPO196633 UZK196629:UZK196633 VJG196629:VJG196633 VTC196629:VTC196633 WCY196629:WCY196633 WMU196629:WMU196633 WWQ196629:WWQ196633 AI262165:AI262169 KE262165:KE262169 UA262165:UA262169 ADW262165:ADW262169 ANS262165:ANS262169 AXO262165:AXO262169 BHK262165:BHK262169 BRG262165:BRG262169 CBC262165:CBC262169 CKY262165:CKY262169 CUU262165:CUU262169 DEQ262165:DEQ262169 DOM262165:DOM262169 DYI262165:DYI262169 EIE262165:EIE262169 ESA262165:ESA262169 FBW262165:FBW262169 FLS262165:FLS262169 FVO262165:FVO262169 GFK262165:GFK262169 GPG262165:GPG262169 GZC262165:GZC262169 HIY262165:HIY262169 HSU262165:HSU262169 ICQ262165:ICQ262169 IMM262165:IMM262169 IWI262165:IWI262169 JGE262165:JGE262169 JQA262165:JQA262169 JZW262165:JZW262169 KJS262165:KJS262169 KTO262165:KTO262169 LDK262165:LDK262169 LNG262165:LNG262169 LXC262165:LXC262169 MGY262165:MGY262169 MQU262165:MQU262169 NAQ262165:NAQ262169 NKM262165:NKM262169 NUI262165:NUI262169 OEE262165:OEE262169 OOA262165:OOA262169 OXW262165:OXW262169 PHS262165:PHS262169 PRO262165:PRO262169 QBK262165:QBK262169 QLG262165:QLG262169 QVC262165:QVC262169 REY262165:REY262169 ROU262165:ROU262169 RYQ262165:RYQ262169 SIM262165:SIM262169 SSI262165:SSI262169 TCE262165:TCE262169 TMA262165:TMA262169 TVW262165:TVW262169 UFS262165:UFS262169 UPO262165:UPO262169 UZK262165:UZK262169 VJG262165:VJG262169 VTC262165:VTC262169 WCY262165:WCY262169 WMU262165:WMU262169 WWQ262165:WWQ262169 AI327701:AI327705 KE327701:KE327705 UA327701:UA327705 ADW327701:ADW327705 ANS327701:ANS327705 AXO327701:AXO327705 BHK327701:BHK327705 BRG327701:BRG327705 CBC327701:CBC327705 CKY327701:CKY327705 CUU327701:CUU327705 DEQ327701:DEQ327705 DOM327701:DOM327705 DYI327701:DYI327705 EIE327701:EIE327705 ESA327701:ESA327705 FBW327701:FBW327705 FLS327701:FLS327705 FVO327701:FVO327705 GFK327701:GFK327705 GPG327701:GPG327705 GZC327701:GZC327705 HIY327701:HIY327705 HSU327701:HSU327705 ICQ327701:ICQ327705 IMM327701:IMM327705 IWI327701:IWI327705 JGE327701:JGE327705 JQA327701:JQA327705 JZW327701:JZW327705 KJS327701:KJS327705 KTO327701:KTO327705 LDK327701:LDK327705 LNG327701:LNG327705 LXC327701:LXC327705 MGY327701:MGY327705 MQU327701:MQU327705 NAQ327701:NAQ327705 NKM327701:NKM327705 NUI327701:NUI327705 OEE327701:OEE327705 OOA327701:OOA327705 OXW327701:OXW327705 PHS327701:PHS327705 PRO327701:PRO327705 QBK327701:QBK327705 QLG327701:QLG327705 QVC327701:QVC327705 REY327701:REY327705 ROU327701:ROU327705 RYQ327701:RYQ327705 SIM327701:SIM327705 SSI327701:SSI327705 TCE327701:TCE327705 TMA327701:TMA327705 TVW327701:TVW327705 UFS327701:UFS327705 UPO327701:UPO327705 UZK327701:UZK327705 VJG327701:VJG327705 VTC327701:VTC327705 WCY327701:WCY327705 WMU327701:WMU327705 WWQ327701:WWQ327705 AI393237:AI393241 KE393237:KE393241 UA393237:UA393241 ADW393237:ADW393241 ANS393237:ANS393241 AXO393237:AXO393241 BHK393237:BHK393241 BRG393237:BRG393241 CBC393237:CBC393241 CKY393237:CKY393241 CUU393237:CUU393241 DEQ393237:DEQ393241 DOM393237:DOM393241 DYI393237:DYI393241 EIE393237:EIE393241 ESA393237:ESA393241 FBW393237:FBW393241 FLS393237:FLS393241 FVO393237:FVO393241 GFK393237:GFK393241 GPG393237:GPG393241 GZC393237:GZC393241 HIY393237:HIY393241 HSU393237:HSU393241 ICQ393237:ICQ393241 IMM393237:IMM393241 IWI393237:IWI393241 JGE393237:JGE393241 JQA393237:JQA393241 JZW393237:JZW393241 KJS393237:KJS393241 KTO393237:KTO393241 LDK393237:LDK393241 LNG393237:LNG393241 LXC393237:LXC393241 MGY393237:MGY393241 MQU393237:MQU393241 NAQ393237:NAQ393241 NKM393237:NKM393241 NUI393237:NUI393241 OEE393237:OEE393241 OOA393237:OOA393241 OXW393237:OXW393241 PHS393237:PHS393241 PRO393237:PRO393241 QBK393237:QBK393241 QLG393237:QLG393241 QVC393237:QVC393241 REY393237:REY393241 ROU393237:ROU393241 RYQ393237:RYQ393241 SIM393237:SIM393241 SSI393237:SSI393241 TCE393237:TCE393241 TMA393237:TMA393241 TVW393237:TVW393241 UFS393237:UFS393241 UPO393237:UPO393241 UZK393237:UZK393241 VJG393237:VJG393241 VTC393237:VTC393241 WCY393237:WCY393241 WMU393237:WMU393241 WWQ393237:WWQ393241 AI458773:AI458777 KE458773:KE458777 UA458773:UA458777 ADW458773:ADW458777 ANS458773:ANS458777 AXO458773:AXO458777 BHK458773:BHK458777 BRG458773:BRG458777 CBC458773:CBC458777 CKY458773:CKY458777 CUU458773:CUU458777 DEQ458773:DEQ458777 DOM458773:DOM458777 DYI458773:DYI458777 EIE458773:EIE458777 ESA458773:ESA458777 FBW458773:FBW458777 FLS458773:FLS458777 FVO458773:FVO458777 GFK458773:GFK458777 GPG458773:GPG458777 GZC458773:GZC458777 HIY458773:HIY458777 HSU458773:HSU458777 ICQ458773:ICQ458777 IMM458773:IMM458777 IWI458773:IWI458777 JGE458773:JGE458777 JQA458773:JQA458777 JZW458773:JZW458777 KJS458773:KJS458777 KTO458773:KTO458777 LDK458773:LDK458777 LNG458773:LNG458777 LXC458773:LXC458777 MGY458773:MGY458777 MQU458773:MQU458777 NAQ458773:NAQ458777 NKM458773:NKM458777 NUI458773:NUI458777 OEE458773:OEE458777 OOA458773:OOA458777 OXW458773:OXW458777 PHS458773:PHS458777 PRO458773:PRO458777 QBK458773:QBK458777 QLG458773:QLG458777 QVC458773:QVC458777 REY458773:REY458777 ROU458773:ROU458777 RYQ458773:RYQ458777 SIM458773:SIM458777 SSI458773:SSI458777 TCE458773:TCE458777 TMA458773:TMA458777 TVW458773:TVW458777 UFS458773:UFS458777 UPO458773:UPO458777 UZK458773:UZK458777 VJG458773:VJG458777 VTC458773:VTC458777 WCY458773:WCY458777 WMU458773:WMU458777 WWQ458773:WWQ458777 AI524309:AI524313 KE524309:KE524313 UA524309:UA524313 ADW524309:ADW524313 ANS524309:ANS524313 AXO524309:AXO524313 BHK524309:BHK524313 BRG524309:BRG524313 CBC524309:CBC524313 CKY524309:CKY524313 CUU524309:CUU524313 DEQ524309:DEQ524313 DOM524309:DOM524313 DYI524309:DYI524313 EIE524309:EIE524313 ESA524309:ESA524313 FBW524309:FBW524313 FLS524309:FLS524313 FVO524309:FVO524313 GFK524309:GFK524313 GPG524309:GPG524313 GZC524309:GZC524313 HIY524309:HIY524313 HSU524309:HSU524313 ICQ524309:ICQ524313 IMM524309:IMM524313 IWI524309:IWI524313 JGE524309:JGE524313 JQA524309:JQA524313 JZW524309:JZW524313 KJS524309:KJS524313 KTO524309:KTO524313 LDK524309:LDK524313 LNG524309:LNG524313 LXC524309:LXC524313 MGY524309:MGY524313 MQU524309:MQU524313 NAQ524309:NAQ524313 NKM524309:NKM524313 NUI524309:NUI524313 OEE524309:OEE524313 OOA524309:OOA524313 OXW524309:OXW524313 PHS524309:PHS524313 PRO524309:PRO524313 QBK524309:QBK524313 QLG524309:QLG524313 QVC524309:QVC524313 REY524309:REY524313 ROU524309:ROU524313 RYQ524309:RYQ524313 SIM524309:SIM524313 SSI524309:SSI524313 TCE524309:TCE524313 TMA524309:TMA524313 TVW524309:TVW524313 UFS524309:UFS524313 UPO524309:UPO524313 UZK524309:UZK524313 VJG524309:VJG524313 VTC524309:VTC524313 WCY524309:WCY524313 WMU524309:WMU524313 WWQ524309:WWQ524313 AI589845:AI589849 KE589845:KE589849 UA589845:UA589849 ADW589845:ADW589849 ANS589845:ANS589849 AXO589845:AXO589849 BHK589845:BHK589849 BRG589845:BRG589849 CBC589845:CBC589849 CKY589845:CKY589849 CUU589845:CUU589849 DEQ589845:DEQ589849 DOM589845:DOM589849 DYI589845:DYI589849 EIE589845:EIE589849 ESA589845:ESA589849 FBW589845:FBW589849 FLS589845:FLS589849 FVO589845:FVO589849 GFK589845:GFK589849 GPG589845:GPG589849 GZC589845:GZC589849 HIY589845:HIY589849 HSU589845:HSU589849 ICQ589845:ICQ589849 IMM589845:IMM589849 IWI589845:IWI589849 JGE589845:JGE589849 JQA589845:JQA589849 JZW589845:JZW589849 KJS589845:KJS589849 KTO589845:KTO589849 LDK589845:LDK589849 LNG589845:LNG589849 LXC589845:LXC589849 MGY589845:MGY589849 MQU589845:MQU589849 NAQ589845:NAQ589849 NKM589845:NKM589849 NUI589845:NUI589849 OEE589845:OEE589849 OOA589845:OOA589849 OXW589845:OXW589849 PHS589845:PHS589849 PRO589845:PRO589849 QBK589845:QBK589849 QLG589845:QLG589849 QVC589845:QVC589849 REY589845:REY589849 ROU589845:ROU589849 RYQ589845:RYQ589849 SIM589845:SIM589849 SSI589845:SSI589849 TCE589845:TCE589849 TMA589845:TMA589849 TVW589845:TVW589849 UFS589845:UFS589849 UPO589845:UPO589849 UZK589845:UZK589849 VJG589845:VJG589849 VTC589845:VTC589849 WCY589845:WCY589849 WMU589845:WMU589849 WWQ589845:WWQ589849 AI655381:AI655385 KE655381:KE655385 UA655381:UA655385 ADW655381:ADW655385 ANS655381:ANS655385 AXO655381:AXO655385 BHK655381:BHK655385 BRG655381:BRG655385 CBC655381:CBC655385 CKY655381:CKY655385 CUU655381:CUU655385 DEQ655381:DEQ655385 DOM655381:DOM655385 DYI655381:DYI655385 EIE655381:EIE655385 ESA655381:ESA655385 FBW655381:FBW655385 FLS655381:FLS655385 FVO655381:FVO655385 GFK655381:GFK655385 GPG655381:GPG655385 GZC655381:GZC655385 HIY655381:HIY655385 HSU655381:HSU655385 ICQ655381:ICQ655385 IMM655381:IMM655385 IWI655381:IWI655385 JGE655381:JGE655385 JQA655381:JQA655385 JZW655381:JZW655385 KJS655381:KJS655385 KTO655381:KTO655385 LDK655381:LDK655385 LNG655381:LNG655385 LXC655381:LXC655385 MGY655381:MGY655385 MQU655381:MQU655385 NAQ655381:NAQ655385 NKM655381:NKM655385 NUI655381:NUI655385 OEE655381:OEE655385 OOA655381:OOA655385 OXW655381:OXW655385 PHS655381:PHS655385 PRO655381:PRO655385 QBK655381:QBK655385 QLG655381:QLG655385 QVC655381:QVC655385 REY655381:REY655385 ROU655381:ROU655385 RYQ655381:RYQ655385 SIM655381:SIM655385 SSI655381:SSI655385 TCE655381:TCE655385 TMA655381:TMA655385 TVW655381:TVW655385 UFS655381:UFS655385 UPO655381:UPO655385 UZK655381:UZK655385 VJG655381:VJG655385 VTC655381:VTC655385 WCY655381:WCY655385 WMU655381:WMU655385 WWQ655381:WWQ655385 AI720917:AI720921 KE720917:KE720921 UA720917:UA720921 ADW720917:ADW720921 ANS720917:ANS720921 AXO720917:AXO720921 BHK720917:BHK720921 BRG720917:BRG720921 CBC720917:CBC720921 CKY720917:CKY720921 CUU720917:CUU720921 DEQ720917:DEQ720921 DOM720917:DOM720921 DYI720917:DYI720921 EIE720917:EIE720921 ESA720917:ESA720921 FBW720917:FBW720921 FLS720917:FLS720921 FVO720917:FVO720921 GFK720917:GFK720921 GPG720917:GPG720921 GZC720917:GZC720921 HIY720917:HIY720921 HSU720917:HSU720921 ICQ720917:ICQ720921 IMM720917:IMM720921 IWI720917:IWI720921 JGE720917:JGE720921 JQA720917:JQA720921 JZW720917:JZW720921 KJS720917:KJS720921 KTO720917:KTO720921 LDK720917:LDK720921 LNG720917:LNG720921 LXC720917:LXC720921 MGY720917:MGY720921 MQU720917:MQU720921 NAQ720917:NAQ720921 NKM720917:NKM720921 NUI720917:NUI720921 OEE720917:OEE720921 OOA720917:OOA720921 OXW720917:OXW720921 PHS720917:PHS720921 PRO720917:PRO720921 QBK720917:QBK720921 QLG720917:QLG720921 QVC720917:QVC720921 REY720917:REY720921 ROU720917:ROU720921 RYQ720917:RYQ720921 SIM720917:SIM720921 SSI720917:SSI720921 TCE720917:TCE720921 TMA720917:TMA720921 TVW720917:TVW720921 UFS720917:UFS720921 UPO720917:UPO720921 UZK720917:UZK720921 VJG720917:VJG720921 VTC720917:VTC720921 WCY720917:WCY720921 WMU720917:WMU720921 WWQ720917:WWQ720921 AI786453:AI786457 KE786453:KE786457 UA786453:UA786457 ADW786453:ADW786457 ANS786453:ANS786457 AXO786453:AXO786457 BHK786453:BHK786457 BRG786453:BRG786457 CBC786453:CBC786457 CKY786453:CKY786457 CUU786453:CUU786457 DEQ786453:DEQ786457 DOM786453:DOM786457 DYI786453:DYI786457 EIE786453:EIE786457 ESA786453:ESA786457 FBW786453:FBW786457 FLS786453:FLS786457 FVO786453:FVO786457 GFK786453:GFK786457 GPG786453:GPG786457 GZC786453:GZC786457 HIY786453:HIY786457 HSU786453:HSU786457 ICQ786453:ICQ786457 IMM786453:IMM786457 IWI786453:IWI786457 JGE786453:JGE786457 JQA786453:JQA786457 JZW786453:JZW786457 KJS786453:KJS786457 KTO786453:KTO786457 LDK786453:LDK786457 LNG786453:LNG786457 LXC786453:LXC786457 MGY786453:MGY786457 MQU786453:MQU786457 NAQ786453:NAQ786457 NKM786453:NKM786457 NUI786453:NUI786457 OEE786453:OEE786457 OOA786453:OOA786457 OXW786453:OXW786457 PHS786453:PHS786457 PRO786453:PRO786457 QBK786453:QBK786457 QLG786453:QLG786457 QVC786453:QVC786457 REY786453:REY786457 ROU786453:ROU786457 RYQ786453:RYQ786457 SIM786453:SIM786457 SSI786453:SSI786457 TCE786453:TCE786457 TMA786453:TMA786457 TVW786453:TVW786457 UFS786453:UFS786457 UPO786453:UPO786457 UZK786453:UZK786457 VJG786453:VJG786457 VTC786453:VTC786457 WCY786453:WCY786457 WMU786453:WMU786457 WWQ786453:WWQ786457 AI851989:AI851993 KE851989:KE851993 UA851989:UA851993 ADW851989:ADW851993 ANS851989:ANS851993 AXO851989:AXO851993 BHK851989:BHK851993 BRG851989:BRG851993 CBC851989:CBC851993 CKY851989:CKY851993 CUU851989:CUU851993 DEQ851989:DEQ851993 DOM851989:DOM851993 DYI851989:DYI851993 EIE851989:EIE851993 ESA851989:ESA851993 FBW851989:FBW851993 FLS851989:FLS851993 FVO851989:FVO851993 GFK851989:GFK851993 GPG851989:GPG851993 GZC851989:GZC851993 HIY851989:HIY851993 HSU851989:HSU851993 ICQ851989:ICQ851993 IMM851989:IMM851993 IWI851989:IWI851993 JGE851989:JGE851993 JQA851989:JQA851993 JZW851989:JZW851993 KJS851989:KJS851993 KTO851989:KTO851993 LDK851989:LDK851993 LNG851989:LNG851993 LXC851989:LXC851993 MGY851989:MGY851993 MQU851989:MQU851993 NAQ851989:NAQ851993 NKM851989:NKM851993 NUI851989:NUI851993 OEE851989:OEE851993 OOA851989:OOA851993 OXW851989:OXW851993 PHS851989:PHS851993 PRO851989:PRO851993 QBK851989:QBK851993 QLG851989:QLG851993 QVC851989:QVC851993 REY851989:REY851993 ROU851989:ROU851993 RYQ851989:RYQ851993 SIM851989:SIM851993 SSI851989:SSI851993 TCE851989:TCE851993 TMA851989:TMA851993 TVW851989:TVW851993 UFS851989:UFS851993 UPO851989:UPO851993 UZK851989:UZK851993 VJG851989:VJG851993 VTC851989:VTC851993 WCY851989:WCY851993 WMU851989:WMU851993 WWQ851989:WWQ851993 AI917525:AI917529 KE917525:KE917529 UA917525:UA917529 ADW917525:ADW917529 ANS917525:ANS917529 AXO917525:AXO917529 BHK917525:BHK917529 BRG917525:BRG917529 CBC917525:CBC917529 CKY917525:CKY917529 CUU917525:CUU917529 DEQ917525:DEQ917529 DOM917525:DOM917529 DYI917525:DYI917529 EIE917525:EIE917529 ESA917525:ESA917529 FBW917525:FBW917529 FLS917525:FLS917529 FVO917525:FVO917529 GFK917525:GFK917529 GPG917525:GPG917529 GZC917525:GZC917529 HIY917525:HIY917529 HSU917525:HSU917529 ICQ917525:ICQ917529 IMM917525:IMM917529 IWI917525:IWI917529 JGE917525:JGE917529 JQA917525:JQA917529 JZW917525:JZW917529 KJS917525:KJS917529 KTO917525:KTO917529 LDK917525:LDK917529 LNG917525:LNG917529 LXC917525:LXC917529 MGY917525:MGY917529 MQU917525:MQU917529 NAQ917525:NAQ917529 NKM917525:NKM917529 NUI917525:NUI917529 OEE917525:OEE917529 OOA917525:OOA917529 OXW917525:OXW917529 PHS917525:PHS917529 PRO917525:PRO917529 QBK917525:QBK917529 QLG917525:QLG917529 QVC917525:QVC917529 REY917525:REY917529 ROU917525:ROU917529 RYQ917525:RYQ917529 SIM917525:SIM917529 SSI917525:SSI917529 TCE917525:TCE917529 TMA917525:TMA917529 TVW917525:TVW917529 UFS917525:UFS917529 UPO917525:UPO917529 UZK917525:UZK917529 VJG917525:VJG917529 VTC917525:VTC917529 WCY917525:WCY917529 WMU917525:WMU917529 WWQ917525:WWQ917529 AI983061:AI983065 KE983061:KE983065 UA983061:UA983065 ADW983061:ADW983065 ANS983061:ANS983065 AXO983061:AXO983065 BHK983061:BHK983065 BRG983061:BRG983065 CBC983061:CBC983065 CKY983061:CKY983065 CUU983061:CUU983065 DEQ983061:DEQ983065 DOM983061:DOM983065 DYI983061:DYI983065 EIE983061:EIE983065 ESA983061:ESA983065 FBW983061:FBW983065 FLS983061:FLS983065 FVO983061:FVO983065 GFK983061:GFK983065 GPG983061:GPG983065 GZC983061:GZC983065 HIY983061:HIY983065 HSU983061:HSU983065 ICQ983061:ICQ983065 IMM983061:IMM983065 IWI983061:IWI983065 JGE983061:JGE983065 JQA983061:JQA983065 JZW983061:JZW983065 KJS983061:KJS983065 KTO983061:KTO983065 LDK983061:LDK983065 LNG983061:LNG983065 LXC983061:LXC983065 MGY983061:MGY983065 MQU983061:MQU983065 NAQ983061:NAQ983065 NKM983061:NKM983065 NUI983061:NUI983065 OEE983061:OEE983065 OOA983061:OOA983065 OXW983061:OXW983065 PHS983061:PHS983065 PRO983061:PRO983065 QBK983061:QBK983065 QLG983061:QLG983065 QVC983061:QVC983065 REY983061:REY983065 ROU983061:ROU983065 RYQ983061:RYQ983065 SIM983061:SIM983065 SSI983061:SSI983065 TCE983061:TCE983065 TMA983061:TMA983065 TVW983061:TVW983065 UFS983061:UFS983065 UPO983061:UPO983065 UZK983061:UZK983065 VJG983061:VJG983065 VTC983061:VTC983065 WCY983061:WCY983065 WMU983061:WMU983065 WWQ983061:WWQ983065 WWN9:WWR9 WMR9:WMV9 WCV9:WCZ9 VSZ9:VTD9 VJD9:VJH9 UZH9:UZL9 UPL9:UPP9 UFP9:UFT9 TVT9:TVX9 TLX9:TMB9 TCB9:TCF9 SSF9:SSJ9 SIJ9:SIN9 RYN9:RYR9 ROR9:ROV9 REV9:REZ9 QUZ9:QVD9 QLD9:QLH9 QBH9:QBL9 PRL9:PRP9 PHP9:PHT9 OXT9:OXX9 ONX9:OOB9 OEB9:OEF9 NUF9:NUJ9 NKJ9:NKN9 NAN9:NAR9 MQR9:MQV9 MGV9:MGZ9 LWZ9:LXD9 LND9:LNH9 LDH9:LDL9 KTL9:KTP9 KJP9:KJT9 JZT9:JZX9 JPX9:JQB9 JGB9:JGF9 IWF9:IWJ9 IMJ9:IMN9 ICN9:ICR9 HSR9:HSV9 HIV9:HIZ9 GYZ9:GZD9 GPD9:GPH9 GFH9:GFL9 FVL9:FVP9 FLP9:FLT9 FBT9:FBX9 ERX9:ESB9 EIB9:EIF9 DYF9:DYJ9 DOJ9:DON9 DEN9:DER9 CUR9:CUV9 CKV9:CKZ9 CAZ9:CBD9 BRD9:BRH9 BHH9:BHL9 AXL9:AXP9 ANP9:ANT9 ADT9:ADX9 TX9:UB9 KB9:KF9 AF9:AJ9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4"/>
  <sheetViews>
    <sheetView showGridLines="0" zoomScale="110" zoomScaleNormal="110" zoomScaleSheetLayoutView="115" workbookViewId="0">
      <pane xSplit="9" ySplit="8" topLeftCell="J71"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1" width="8.85546875" style="182" customWidth="1"/>
    <col min="12" max="12" width="5.140625" style="182" customWidth="1"/>
    <col min="13" max="15" width="3.7109375" style="182" customWidth="1"/>
    <col min="16" max="16" width="3.5703125" style="182" customWidth="1"/>
    <col min="17" max="17" width="3" style="182" bestFit="1" customWidth="1"/>
    <col min="18"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15.1406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7" width="8.85546875" style="165" customWidth="1"/>
    <col min="268" max="268" width="5.140625" style="165" customWidth="1"/>
    <col min="269" max="271" width="3.7109375" style="165" customWidth="1"/>
    <col min="272" max="272" width="3.5703125" style="165" customWidth="1"/>
    <col min="273" max="273" width="3" style="165" bestFit="1" customWidth="1"/>
    <col min="274"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15.140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3" width="8.85546875" style="165" customWidth="1"/>
    <col min="524" max="524" width="5.140625" style="165" customWidth="1"/>
    <col min="525" max="527" width="3.7109375" style="165" customWidth="1"/>
    <col min="528" max="528" width="3.5703125" style="165" customWidth="1"/>
    <col min="529" max="529" width="3" style="165" bestFit="1" customWidth="1"/>
    <col min="530"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15.140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79" width="8.85546875" style="165" customWidth="1"/>
    <col min="780" max="780" width="5.140625" style="165" customWidth="1"/>
    <col min="781" max="783" width="3.7109375" style="165" customWidth="1"/>
    <col min="784" max="784" width="3.5703125" style="165" customWidth="1"/>
    <col min="785" max="785" width="3" style="165" bestFit="1" customWidth="1"/>
    <col min="786"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15.140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5" width="8.85546875" style="165" customWidth="1"/>
    <col min="1036" max="1036" width="5.140625" style="165" customWidth="1"/>
    <col min="1037" max="1039" width="3.7109375" style="165" customWidth="1"/>
    <col min="1040" max="1040" width="3.5703125" style="165" customWidth="1"/>
    <col min="1041" max="1041" width="3" style="165" bestFit="1" customWidth="1"/>
    <col min="1042"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15.140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1" width="8.85546875" style="165" customWidth="1"/>
    <col min="1292" max="1292" width="5.140625" style="165" customWidth="1"/>
    <col min="1293" max="1295" width="3.7109375" style="165" customWidth="1"/>
    <col min="1296" max="1296" width="3.5703125" style="165" customWidth="1"/>
    <col min="1297" max="1297" width="3" style="165" bestFit="1" customWidth="1"/>
    <col min="1298"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15.140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7" width="8.85546875" style="165" customWidth="1"/>
    <col min="1548" max="1548" width="5.140625" style="165" customWidth="1"/>
    <col min="1549" max="1551" width="3.7109375" style="165" customWidth="1"/>
    <col min="1552" max="1552" width="3.5703125" style="165" customWidth="1"/>
    <col min="1553" max="1553" width="3" style="165" bestFit="1" customWidth="1"/>
    <col min="1554"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15.140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3" width="8.85546875" style="165" customWidth="1"/>
    <col min="1804" max="1804" width="5.140625" style="165" customWidth="1"/>
    <col min="1805" max="1807" width="3.7109375" style="165" customWidth="1"/>
    <col min="1808" max="1808" width="3.5703125" style="165" customWidth="1"/>
    <col min="1809" max="1809" width="3" style="165" bestFit="1" customWidth="1"/>
    <col min="1810"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15.140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59" width="8.85546875" style="165" customWidth="1"/>
    <col min="2060" max="2060" width="5.140625" style="165" customWidth="1"/>
    <col min="2061" max="2063" width="3.7109375" style="165" customWidth="1"/>
    <col min="2064" max="2064" width="3.5703125" style="165" customWidth="1"/>
    <col min="2065" max="2065" width="3" style="165" bestFit="1" customWidth="1"/>
    <col min="2066"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15.140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5" width="8.85546875" style="165" customWidth="1"/>
    <col min="2316" max="2316" width="5.140625" style="165" customWidth="1"/>
    <col min="2317" max="2319" width="3.7109375" style="165" customWidth="1"/>
    <col min="2320" max="2320" width="3.5703125" style="165" customWidth="1"/>
    <col min="2321" max="2321" width="3" style="165" bestFit="1" customWidth="1"/>
    <col min="2322"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15.140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1" width="8.85546875" style="165" customWidth="1"/>
    <col min="2572" max="2572" width="5.140625" style="165" customWidth="1"/>
    <col min="2573" max="2575" width="3.7109375" style="165" customWidth="1"/>
    <col min="2576" max="2576" width="3.5703125" style="165" customWidth="1"/>
    <col min="2577" max="2577" width="3" style="165" bestFit="1" customWidth="1"/>
    <col min="2578"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15.140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7" width="8.85546875" style="165" customWidth="1"/>
    <col min="2828" max="2828" width="5.140625" style="165" customWidth="1"/>
    <col min="2829" max="2831" width="3.7109375" style="165" customWidth="1"/>
    <col min="2832" max="2832" width="3.5703125" style="165" customWidth="1"/>
    <col min="2833" max="2833" width="3" style="165" bestFit="1" customWidth="1"/>
    <col min="2834"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15.140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3" width="8.85546875" style="165" customWidth="1"/>
    <col min="3084" max="3084" width="5.140625" style="165" customWidth="1"/>
    <col min="3085" max="3087" width="3.7109375" style="165" customWidth="1"/>
    <col min="3088" max="3088" width="3.5703125" style="165" customWidth="1"/>
    <col min="3089" max="3089" width="3" style="165" bestFit="1" customWidth="1"/>
    <col min="3090"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15.140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39" width="8.85546875" style="165" customWidth="1"/>
    <col min="3340" max="3340" width="5.140625" style="165" customWidth="1"/>
    <col min="3341" max="3343" width="3.7109375" style="165" customWidth="1"/>
    <col min="3344" max="3344" width="3.5703125" style="165" customWidth="1"/>
    <col min="3345" max="3345" width="3" style="165" bestFit="1" customWidth="1"/>
    <col min="3346"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15.140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5" width="8.85546875" style="165" customWidth="1"/>
    <col min="3596" max="3596" width="5.140625" style="165" customWidth="1"/>
    <col min="3597" max="3599" width="3.7109375" style="165" customWidth="1"/>
    <col min="3600" max="3600" width="3.5703125" style="165" customWidth="1"/>
    <col min="3601" max="3601" width="3" style="165" bestFit="1" customWidth="1"/>
    <col min="3602"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15.140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1" width="8.85546875" style="165" customWidth="1"/>
    <col min="3852" max="3852" width="5.140625" style="165" customWidth="1"/>
    <col min="3853" max="3855" width="3.7109375" style="165" customWidth="1"/>
    <col min="3856" max="3856" width="3.5703125" style="165" customWidth="1"/>
    <col min="3857" max="3857" width="3" style="165" bestFit="1" customWidth="1"/>
    <col min="3858"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15.140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7" width="8.85546875" style="165" customWidth="1"/>
    <col min="4108" max="4108" width="5.140625" style="165" customWidth="1"/>
    <col min="4109" max="4111" width="3.7109375" style="165" customWidth="1"/>
    <col min="4112" max="4112" width="3.5703125" style="165" customWidth="1"/>
    <col min="4113" max="4113" width="3" style="165" bestFit="1" customWidth="1"/>
    <col min="4114"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15.140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3" width="8.85546875" style="165" customWidth="1"/>
    <col min="4364" max="4364" width="5.140625" style="165" customWidth="1"/>
    <col min="4365" max="4367" width="3.7109375" style="165" customWidth="1"/>
    <col min="4368" max="4368" width="3.5703125" style="165" customWidth="1"/>
    <col min="4369" max="4369" width="3" style="165" bestFit="1" customWidth="1"/>
    <col min="4370"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15.140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19" width="8.85546875" style="165" customWidth="1"/>
    <col min="4620" max="4620" width="5.140625" style="165" customWidth="1"/>
    <col min="4621" max="4623" width="3.7109375" style="165" customWidth="1"/>
    <col min="4624" max="4624" width="3.5703125" style="165" customWidth="1"/>
    <col min="4625" max="4625" width="3" style="165" bestFit="1" customWidth="1"/>
    <col min="4626"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15.140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5" width="8.85546875" style="165" customWidth="1"/>
    <col min="4876" max="4876" width="5.140625" style="165" customWidth="1"/>
    <col min="4877" max="4879" width="3.7109375" style="165" customWidth="1"/>
    <col min="4880" max="4880" width="3.5703125" style="165" customWidth="1"/>
    <col min="4881" max="4881" width="3" style="165" bestFit="1" customWidth="1"/>
    <col min="4882"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15.140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1" width="8.85546875" style="165" customWidth="1"/>
    <col min="5132" max="5132" width="5.140625" style="165" customWidth="1"/>
    <col min="5133" max="5135" width="3.7109375" style="165" customWidth="1"/>
    <col min="5136" max="5136" width="3.5703125" style="165" customWidth="1"/>
    <col min="5137" max="5137" width="3" style="165" bestFit="1" customWidth="1"/>
    <col min="5138"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15.140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7" width="8.85546875" style="165" customWidth="1"/>
    <col min="5388" max="5388" width="5.140625" style="165" customWidth="1"/>
    <col min="5389" max="5391" width="3.7109375" style="165" customWidth="1"/>
    <col min="5392" max="5392" width="3.5703125" style="165" customWidth="1"/>
    <col min="5393" max="5393" width="3" style="165" bestFit="1" customWidth="1"/>
    <col min="5394"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15.140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3" width="8.85546875" style="165" customWidth="1"/>
    <col min="5644" max="5644" width="5.140625" style="165" customWidth="1"/>
    <col min="5645" max="5647" width="3.7109375" style="165" customWidth="1"/>
    <col min="5648" max="5648" width="3.5703125" style="165" customWidth="1"/>
    <col min="5649" max="5649" width="3" style="165" bestFit="1" customWidth="1"/>
    <col min="5650"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15.140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899" width="8.85546875" style="165" customWidth="1"/>
    <col min="5900" max="5900" width="5.140625" style="165" customWidth="1"/>
    <col min="5901" max="5903" width="3.7109375" style="165" customWidth="1"/>
    <col min="5904" max="5904" width="3.5703125" style="165" customWidth="1"/>
    <col min="5905" max="5905" width="3" style="165" bestFit="1" customWidth="1"/>
    <col min="5906"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15.140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5" width="8.85546875" style="165" customWidth="1"/>
    <col min="6156" max="6156" width="5.140625" style="165" customWidth="1"/>
    <col min="6157" max="6159" width="3.7109375" style="165" customWidth="1"/>
    <col min="6160" max="6160" width="3.5703125" style="165" customWidth="1"/>
    <col min="6161" max="6161" width="3" style="165" bestFit="1" customWidth="1"/>
    <col min="6162"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15.140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1" width="8.85546875" style="165" customWidth="1"/>
    <col min="6412" max="6412" width="5.140625" style="165" customWidth="1"/>
    <col min="6413" max="6415" width="3.7109375" style="165" customWidth="1"/>
    <col min="6416" max="6416" width="3.5703125" style="165" customWidth="1"/>
    <col min="6417" max="6417" width="3" style="165" bestFit="1" customWidth="1"/>
    <col min="6418"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15.140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7" width="8.85546875" style="165" customWidth="1"/>
    <col min="6668" max="6668" width="5.140625" style="165" customWidth="1"/>
    <col min="6669" max="6671" width="3.7109375" style="165" customWidth="1"/>
    <col min="6672" max="6672" width="3.5703125" style="165" customWidth="1"/>
    <col min="6673" max="6673" width="3" style="165" bestFit="1" customWidth="1"/>
    <col min="6674"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15.140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3" width="8.85546875" style="165" customWidth="1"/>
    <col min="6924" max="6924" width="5.140625" style="165" customWidth="1"/>
    <col min="6925" max="6927" width="3.7109375" style="165" customWidth="1"/>
    <col min="6928" max="6928" width="3.5703125" style="165" customWidth="1"/>
    <col min="6929" max="6929" width="3" style="165" bestFit="1" customWidth="1"/>
    <col min="6930"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15.140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79" width="8.85546875" style="165" customWidth="1"/>
    <col min="7180" max="7180" width="5.140625" style="165" customWidth="1"/>
    <col min="7181" max="7183" width="3.7109375" style="165" customWidth="1"/>
    <col min="7184" max="7184" width="3.5703125" style="165" customWidth="1"/>
    <col min="7185" max="7185" width="3" style="165" bestFit="1" customWidth="1"/>
    <col min="7186"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15.140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5" width="8.85546875" style="165" customWidth="1"/>
    <col min="7436" max="7436" width="5.140625" style="165" customWidth="1"/>
    <col min="7437" max="7439" width="3.7109375" style="165" customWidth="1"/>
    <col min="7440" max="7440" width="3.5703125" style="165" customWidth="1"/>
    <col min="7441" max="7441" width="3" style="165" bestFit="1" customWidth="1"/>
    <col min="7442"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15.140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1" width="8.85546875" style="165" customWidth="1"/>
    <col min="7692" max="7692" width="5.140625" style="165" customWidth="1"/>
    <col min="7693" max="7695" width="3.7109375" style="165" customWidth="1"/>
    <col min="7696" max="7696" width="3.5703125" style="165" customWidth="1"/>
    <col min="7697" max="7697" width="3" style="165" bestFit="1" customWidth="1"/>
    <col min="7698"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15.140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7" width="8.85546875" style="165" customWidth="1"/>
    <col min="7948" max="7948" width="5.140625" style="165" customWidth="1"/>
    <col min="7949" max="7951" width="3.7109375" style="165" customWidth="1"/>
    <col min="7952" max="7952" width="3.5703125" style="165" customWidth="1"/>
    <col min="7953" max="7953" width="3" style="165" bestFit="1" customWidth="1"/>
    <col min="7954"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15.140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3" width="8.85546875" style="165" customWidth="1"/>
    <col min="8204" max="8204" width="5.140625" style="165" customWidth="1"/>
    <col min="8205" max="8207" width="3.7109375" style="165" customWidth="1"/>
    <col min="8208" max="8208" width="3.5703125" style="165" customWidth="1"/>
    <col min="8209" max="8209" width="3" style="165" bestFit="1" customWidth="1"/>
    <col min="8210"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15.140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59" width="8.85546875" style="165" customWidth="1"/>
    <col min="8460" max="8460" width="5.140625" style="165" customWidth="1"/>
    <col min="8461" max="8463" width="3.7109375" style="165" customWidth="1"/>
    <col min="8464" max="8464" width="3.5703125" style="165" customWidth="1"/>
    <col min="8465" max="8465" width="3" style="165" bestFit="1" customWidth="1"/>
    <col min="8466"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15.140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5" width="8.85546875" style="165" customWidth="1"/>
    <col min="8716" max="8716" width="5.140625" style="165" customWidth="1"/>
    <col min="8717" max="8719" width="3.7109375" style="165" customWidth="1"/>
    <col min="8720" max="8720" width="3.5703125" style="165" customWidth="1"/>
    <col min="8721" max="8721" width="3" style="165" bestFit="1" customWidth="1"/>
    <col min="8722"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15.140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1" width="8.85546875" style="165" customWidth="1"/>
    <col min="8972" max="8972" width="5.140625" style="165" customWidth="1"/>
    <col min="8973" max="8975" width="3.7109375" style="165" customWidth="1"/>
    <col min="8976" max="8976" width="3.5703125" style="165" customWidth="1"/>
    <col min="8977" max="8977" width="3" style="165" bestFit="1" customWidth="1"/>
    <col min="8978"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15.140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7" width="8.85546875" style="165" customWidth="1"/>
    <col min="9228" max="9228" width="5.140625" style="165" customWidth="1"/>
    <col min="9229" max="9231" width="3.7109375" style="165" customWidth="1"/>
    <col min="9232" max="9232" width="3.5703125" style="165" customWidth="1"/>
    <col min="9233" max="9233" width="3" style="165" bestFit="1" customWidth="1"/>
    <col min="9234"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15.140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3" width="8.85546875" style="165" customWidth="1"/>
    <col min="9484" max="9484" width="5.140625" style="165" customWidth="1"/>
    <col min="9485" max="9487" width="3.7109375" style="165" customWidth="1"/>
    <col min="9488" max="9488" width="3.5703125" style="165" customWidth="1"/>
    <col min="9489" max="9489" width="3" style="165" bestFit="1" customWidth="1"/>
    <col min="9490"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15.140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39" width="8.85546875" style="165" customWidth="1"/>
    <col min="9740" max="9740" width="5.140625" style="165" customWidth="1"/>
    <col min="9741" max="9743" width="3.7109375" style="165" customWidth="1"/>
    <col min="9744" max="9744" width="3.5703125" style="165" customWidth="1"/>
    <col min="9745" max="9745" width="3" style="165" bestFit="1" customWidth="1"/>
    <col min="9746"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15.140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5" width="8.85546875" style="165" customWidth="1"/>
    <col min="9996" max="9996" width="5.140625" style="165" customWidth="1"/>
    <col min="9997" max="9999" width="3.7109375" style="165" customWidth="1"/>
    <col min="10000" max="10000" width="3.5703125" style="165" customWidth="1"/>
    <col min="10001" max="10001" width="3" style="165" bestFit="1" customWidth="1"/>
    <col min="10002"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15.140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1" width="8.85546875" style="165" customWidth="1"/>
    <col min="10252" max="10252" width="5.140625" style="165" customWidth="1"/>
    <col min="10253" max="10255" width="3.7109375" style="165" customWidth="1"/>
    <col min="10256" max="10256" width="3.5703125" style="165" customWidth="1"/>
    <col min="10257" max="10257" width="3" style="165" bestFit="1" customWidth="1"/>
    <col min="10258"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15.140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7" width="8.85546875" style="165" customWidth="1"/>
    <col min="10508" max="10508" width="5.140625" style="165" customWidth="1"/>
    <col min="10509" max="10511" width="3.7109375" style="165" customWidth="1"/>
    <col min="10512" max="10512" width="3.5703125" style="165" customWidth="1"/>
    <col min="10513" max="10513" width="3" style="165" bestFit="1" customWidth="1"/>
    <col min="10514"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15.140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3" width="8.85546875" style="165" customWidth="1"/>
    <col min="10764" max="10764" width="5.140625" style="165" customWidth="1"/>
    <col min="10765" max="10767" width="3.7109375" style="165" customWidth="1"/>
    <col min="10768" max="10768" width="3.5703125" style="165" customWidth="1"/>
    <col min="10769" max="10769" width="3" style="165" bestFit="1" customWidth="1"/>
    <col min="10770"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15.140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19" width="8.85546875" style="165" customWidth="1"/>
    <col min="11020" max="11020" width="5.140625" style="165" customWidth="1"/>
    <col min="11021" max="11023" width="3.7109375" style="165" customWidth="1"/>
    <col min="11024" max="11024" width="3.5703125" style="165" customWidth="1"/>
    <col min="11025" max="11025" width="3" style="165" bestFit="1" customWidth="1"/>
    <col min="11026"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15.140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5" width="8.85546875" style="165" customWidth="1"/>
    <col min="11276" max="11276" width="5.140625" style="165" customWidth="1"/>
    <col min="11277" max="11279" width="3.7109375" style="165" customWidth="1"/>
    <col min="11280" max="11280" width="3.5703125" style="165" customWidth="1"/>
    <col min="11281" max="11281" width="3" style="165" bestFit="1" customWidth="1"/>
    <col min="11282"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15.140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1" width="8.85546875" style="165" customWidth="1"/>
    <col min="11532" max="11532" width="5.140625" style="165" customWidth="1"/>
    <col min="11533" max="11535" width="3.7109375" style="165" customWidth="1"/>
    <col min="11536" max="11536" width="3.5703125" style="165" customWidth="1"/>
    <col min="11537" max="11537" width="3" style="165" bestFit="1" customWidth="1"/>
    <col min="11538"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15.140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7" width="8.85546875" style="165" customWidth="1"/>
    <col min="11788" max="11788" width="5.140625" style="165" customWidth="1"/>
    <col min="11789" max="11791" width="3.7109375" style="165" customWidth="1"/>
    <col min="11792" max="11792" width="3.5703125" style="165" customWidth="1"/>
    <col min="11793" max="11793" width="3" style="165" bestFit="1" customWidth="1"/>
    <col min="11794"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15.140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3" width="8.85546875" style="165" customWidth="1"/>
    <col min="12044" max="12044" width="5.140625" style="165" customWidth="1"/>
    <col min="12045" max="12047" width="3.7109375" style="165" customWidth="1"/>
    <col min="12048" max="12048" width="3.5703125" style="165" customWidth="1"/>
    <col min="12049" max="12049" width="3" style="165" bestFit="1" customWidth="1"/>
    <col min="12050"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15.140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299" width="8.85546875" style="165" customWidth="1"/>
    <col min="12300" max="12300" width="5.140625" style="165" customWidth="1"/>
    <col min="12301" max="12303" width="3.7109375" style="165" customWidth="1"/>
    <col min="12304" max="12304" width="3.5703125" style="165" customWidth="1"/>
    <col min="12305" max="12305" width="3" style="165" bestFit="1" customWidth="1"/>
    <col min="12306"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15.140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5" width="8.85546875" style="165" customWidth="1"/>
    <col min="12556" max="12556" width="5.140625" style="165" customWidth="1"/>
    <col min="12557" max="12559" width="3.7109375" style="165" customWidth="1"/>
    <col min="12560" max="12560" width="3.5703125" style="165" customWidth="1"/>
    <col min="12561" max="12561" width="3" style="165" bestFit="1" customWidth="1"/>
    <col min="12562"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15.140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1" width="8.85546875" style="165" customWidth="1"/>
    <col min="12812" max="12812" width="5.140625" style="165" customWidth="1"/>
    <col min="12813" max="12815" width="3.7109375" style="165" customWidth="1"/>
    <col min="12816" max="12816" width="3.5703125" style="165" customWidth="1"/>
    <col min="12817" max="12817" width="3" style="165" bestFit="1" customWidth="1"/>
    <col min="12818"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15.140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7" width="8.85546875" style="165" customWidth="1"/>
    <col min="13068" max="13068" width="5.140625" style="165" customWidth="1"/>
    <col min="13069" max="13071" width="3.7109375" style="165" customWidth="1"/>
    <col min="13072" max="13072" width="3.5703125" style="165" customWidth="1"/>
    <col min="13073" max="13073" width="3" style="165" bestFit="1" customWidth="1"/>
    <col min="13074"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15.140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3" width="8.85546875" style="165" customWidth="1"/>
    <col min="13324" max="13324" width="5.140625" style="165" customWidth="1"/>
    <col min="13325" max="13327" width="3.7109375" style="165" customWidth="1"/>
    <col min="13328" max="13328" width="3.5703125" style="165" customWidth="1"/>
    <col min="13329" max="13329" width="3" style="165" bestFit="1" customWidth="1"/>
    <col min="13330"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15.140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79" width="8.85546875" style="165" customWidth="1"/>
    <col min="13580" max="13580" width="5.140625" style="165" customWidth="1"/>
    <col min="13581" max="13583" width="3.7109375" style="165" customWidth="1"/>
    <col min="13584" max="13584" width="3.5703125" style="165" customWidth="1"/>
    <col min="13585" max="13585" width="3" style="165" bestFit="1" customWidth="1"/>
    <col min="13586"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15.140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5" width="8.85546875" style="165" customWidth="1"/>
    <col min="13836" max="13836" width="5.140625" style="165" customWidth="1"/>
    <col min="13837" max="13839" width="3.7109375" style="165" customWidth="1"/>
    <col min="13840" max="13840" width="3.5703125" style="165" customWidth="1"/>
    <col min="13841" max="13841" width="3" style="165" bestFit="1" customWidth="1"/>
    <col min="13842"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15.140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1" width="8.85546875" style="165" customWidth="1"/>
    <col min="14092" max="14092" width="5.140625" style="165" customWidth="1"/>
    <col min="14093" max="14095" width="3.7109375" style="165" customWidth="1"/>
    <col min="14096" max="14096" width="3.5703125" style="165" customWidth="1"/>
    <col min="14097" max="14097" width="3" style="165" bestFit="1" customWidth="1"/>
    <col min="14098"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15.140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7" width="8.85546875" style="165" customWidth="1"/>
    <col min="14348" max="14348" width="5.140625" style="165" customWidth="1"/>
    <col min="14349" max="14351" width="3.7109375" style="165" customWidth="1"/>
    <col min="14352" max="14352" width="3.5703125" style="165" customWidth="1"/>
    <col min="14353" max="14353" width="3" style="165" bestFit="1" customWidth="1"/>
    <col min="14354"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15.140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3" width="8.85546875" style="165" customWidth="1"/>
    <col min="14604" max="14604" width="5.140625" style="165" customWidth="1"/>
    <col min="14605" max="14607" width="3.7109375" style="165" customWidth="1"/>
    <col min="14608" max="14608" width="3.5703125" style="165" customWidth="1"/>
    <col min="14609" max="14609" width="3" style="165" bestFit="1" customWidth="1"/>
    <col min="14610"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15.140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59" width="8.85546875" style="165" customWidth="1"/>
    <col min="14860" max="14860" width="5.140625" style="165" customWidth="1"/>
    <col min="14861" max="14863" width="3.7109375" style="165" customWidth="1"/>
    <col min="14864" max="14864" width="3.5703125" style="165" customWidth="1"/>
    <col min="14865" max="14865" width="3" style="165" bestFit="1" customWidth="1"/>
    <col min="14866"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15.140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5" width="8.85546875" style="165" customWidth="1"/>
    <col min="15116" max="15116" width="5.140625" style="165" customWidth="1"/>
    <col min="15117" max="15119" width="3.7109375" style="165" customWidth="1"/>
    <col min="15120" max="15120" width="3.5703125" style="165" customWidth="1"/>
    <col min="15121" max="15121" width="3" style="165" bestFit="1" customWidth="1"/>
    <col min="15122"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15.140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1" width="8.85546875" style="165" customWidth="1"/>
    <col min="15372" max="15372" width="5.140625" style="165" customWidth="1"/>
    <col min="15373" max="15375" width="3.7109375" style="165" customWidth="1"/>
    <col min="15376" max="15376" width="3.5703125" style="165" customWidth="1"/>
    <col min="15377" max="15377" width="3" style="165" bestFit="1" customWidth="1"/>
    <col min="15378"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15.140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7" width="8.85546875" style="165" customWidth="1"/>
    <col min="15628" max="15628" width="5.140625" style="165" customWidth="1"/>
    <col min="15629" max="15631" width="3.7109375" style="165" customWidth="1"/>
    <col min="15632" max="15632" width="3.5703125" style="165" customWidth="1"/>
    <col min="15633" max="15633" width="3" style="165" bestFit="1" customWidth="1"/>
    <col min="15634"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15.140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3" width="8.85546875" style="165" customWidth="1"/>
    <col min="15884" max="15884" width="5.140625" style="165" customWidth="1"/>
    <col min="15885" max="15887" width="3.7109375" style="165" customWidth="1"/>
    <col min="15888" max="15888" width="3.5703125" style="165" customWidth="1"/>
    <col min="15889" max="15889" width="3" style="165" bestFit="1" customWidth="1"/>
    <col min="15890"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15.140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39" width="8.85546875" style="165" customWidth="1"/>
    <col min="16140" max="16140" width="5.140625" style="165" customWidth="1"/>
    <col min="16141" max="16143" width="3.7109375" style="165" customWidth="1"/>
    <col min="16144" max="16144" width="3.5703125" style="165" customWidth="1"/>
    <col min="16145" max="16145" width="3" style="165" bestFit="1" customWidth="1"/>
    <col min="16146"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15.140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34</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43276</v>
      </c>
      <c r="O3" s="646"/>
      <c r="P3" s="647"/>
      <c r="Q3" s="647"/>
      <c r="R3" s="647"/>
      <c r="S3" s="647"/>
      <c r="T3" s="647"/>
      <c r="U3" s="647"/>
      <c r="V3" s="648"/>
      <c r="W3" s="136"/>
      <c r="X3" s="652" t="s">
        <v>247</v>
      </c>
      <c r="Y3" s="690" t="s">
        <v>12</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78" hidden="1" customHeight="1" x14ac:dyDescent="0.2">
      <c r="A9" s="166"/>
      <c r="B9" s="176"/>
      <c r="C9" s="535"/>
      <c r="D9" s="575"/>
      <c r="E9" s="536"/>
      <c r="F9" s="174"/>
      <c r="G9" s="535"/>
      <c r="H9" s="575"/>
      <c r="I9" s="536"/>
      <c r="J9" s="550"/>
      <c r="K9" s="550"/>
      <c r="L9" s="550"/>
      <c r="M9" s="166"/>
      <c r="N9" s="166"/>
      <c r="O9" s="166"/>
      <c r="P9" s="166"/>
      <c r="Q9" s="176"/>
      <c r="R9" s="176"/>
      <c r="S9" s="167"/>
      <c r="T9" s="168" t="e">
        <f>VLOOKUP(Q9,[13]Listas!$D$6:$E$10,2,0)</f>
        <v>#N/A</v>
      </c>
      <c r="U9" s="168" t="e">
        <f>HLOOKUP(R9,[13]Listas!$F$4:$J$5,2,0)</f>
        <v>#N/A</v>
      </c>
      <c r="V9" s="177" t="e">
        <f>INDEX([13]Listas!$F$6:$J$10,MATCH(Q9,[13]Listas!$D$6:$D$10,0),MATCH(R9,[13]Listas!$F$4:$J$4,0))</f>
        <v>#N/A</v>
      </c>
      <c r="W9" s="167"/>
      <c r="X9" s="535"/>
      <c r="Y9" s="575"/>
      <c r="Z9" s="536"/>
      <c r="AA9" s="174"/>
      <c r="AB9" s="201"/>
      <c r="AC9" s="166"/>
      <c r="AD9" s="174"/>
      <c r="AE9" s="167"/>
      <c r="AF9" s="168">
        <f t="shared" ref="AF9:AF66" si="0">IF(AC9&lt;=33,0,IF(AC9&gt;81,2,1))</f>
        <v>0</v>
      </c>
      <c r="AG9" s="169" t="e">
        <f t="shared" ref="AG9:AG66" si="1">IF(OR(AD9="Probabilidad",AD9="Ambos"),T9-AF9,T9)</f>
        <v>#N/A</v>
      </c>
      <c r="AH9" s="178" t="e">
        <f>IF(AG9&lt;=1,"Remota",VLOOKUP(AG9,[13]Listas!$C$6:$D$10,2,0))</f>
        <v>#N/A</v>
      </c>
      <c r="AI9" s="169" t="e">
        <f t="shared" ref="AI9:AI66" si="2">IF(OR(AD9="Impacto",AD9="Ambos"),U9-AF9,U9)</f>
        <v>#N/A</v>
      </c>
      <c r="AJ9" s="178" t="e">
        <f>IF(AI9&lt;=1,"Insignificante",HLOOKUP(AI9,[13]Listas!$F$3:$J$4,2,0))</f>
        <v>#N/A</v>
      </c>
      <c r="AK9" s="170" t="e">
        <f t="shared" ref="AK9:AK66" si="3">AG9*AI9</f>
        <v>#N/A</v>
      </c>
      <c r="AL9" s="177" t="e">
        <f>INDEX([13]Listas!$F$6:$J$10,MATCH(AH9,[13]Listas!$D$6:$D$10,0),MATCH(AJ9,[13]Listas!$F$4:$J$4,0))</f>
        <v>#N/A</v>
      </c>
    </row>
    <row r="10" spans="1:47" s="171" customFormat="1" ht="78" hidden="1" customHeight="1" x14ac:dyDescent="0.2">
      <c r="A10" s="166"/>
      <c r="B10" s="176"/>
      <c r="C10" s="535"/>
      <c r="D10" s="575"/>
      <c r="E10" s="536"/>
      <c r="F10" s="174"/>
      <c r="G10" s="535"/>
      <c r="H10" s="575"/>
      <c r="I10" s="536"/>
      <c r="J10" s="550"/>
      <c r="K10" s="550"/>
      <c r="L10" s="550"/>
      <c r="M10" s="166"/>
      <c r="N10" s="166"/>
      <c r="O10" s="166"/>
      <c r="P10" s="166"/>
      <c r="Q10" s="176"/>
      <c r="R10" s="176"/>
      <c r="S10" s="167"/>
      <c r="T10" s="168" t="e">
        <f>VLOOKUP(Q10,[13]Listas!$D$6:$E$10,2,0)</f>
        <v>#N/A</v>
      </c>
      <c r="U10" s="168" t="e">
        <f>HLOOKUP(R10,[13]Listas!$F$4:$J$5,2,0)</f>
        <v>#N/A</v>
      </c>
      <c r="V10" s="177" t="e">
        <f>INDEX([13]Listas!$F$6:$J$10,MATCH(Q10,[13]Listas!$D$6:$D$10,0),MATCH(R10,[13]Listas!$F$4:$J$4,0))</f>
        <v>#N/A</v>
      </c>
      <c r="W10" s="167"/>
      <c r="X10" s="535"/>
      <c r="Y10" s="575"/>
      <c r="Z10" s="536"/>
      <c r="AA10" s="174"/>
      <c r="AB10" s="201"/>
      <c r="AC10" s="166"/>
      <c r="AD10" s="174"/>
      <c r="AE10" s="167"/>
      <c r="AF10" s="168">
        <f t="shared" si="0"/>
        <v>0</v>
      </c>
      <c r="AG10" s="169" t="e">
        <f t="shared" si="1"/>
        <v>#N/A</v>
      </c>
      <c r="AH10" s="178" t="e">
        <f>IF(AG10&lt;=1,"Remota",VLOOKUP(AG10,[13]Listas!$C$6:$D$10,2,0))</f>
        <v>#N/A</v>
      </c>
      <c r="AI10" s="169" t="e">
        <f t="shared" si="2"/>
        <v>#N/A</v>
      </c>
      <c r="AJ10" s="178" t="e">
        <f>IF(AI10&lt;=1,"Insignificante",HLOOKUP(AI10,[13]Listas!$F$3:$J$4,2,0))</f>
        <v>#N/A</v>
      </c>
      <c r="AK10" s="170" t="e">
        <f t="shared" si="3"/>
        <v>#N/A</v>
      </c>
      <c r="AL10" s="177" t="e">
        <f>INDEX([13]Listas!$F$6:$J$10,MATCH(AH10,[13]Listas!$D$6:$D$10,0),MATCH(AJ10,[13]Listas!$F$4:$J$4,0))</f>
        <v>#N/A</v>
      </c>
    </row>
    <row r="11" spans="1:47" s="171" customFormat="1" ht="78" hidden="1" customHeight="1" x14ac:dyDescent="0.2">
      <c r="A11" s="166"/>
      <c r="B11" s="176"/>
      <c r="C11" s="535"/>
      <c r="D11" s="575"/>
      <c r="E11" s="536"/>
      <c r="F11" s="174"/>
      <c r="G11" s="535"/>
      <c r="H11" s="575"/>
      <c r="I11" s="536"/>
      <c r="J11" s="550"/>
      <c r="K11" s="550"/>
      <c r="L11" s="550"/>
      <c r="M11" s="166"/>
      <c r="N11" s="166"/>
      <c r="O11" s="166"/>
      <c r="P11" s="166"/>
      <c r="Q11" s="176"/>
      <c r="R11" s="176"/>
      <c r="S11" s="167"/>
      <c r="T11" s="168" t="e">
        <f>VLOOKUP(Q11,[13]Listas!$D$6:$E$10,2,0)</f>
        <v>#N/A</v>
      </c>
      <c r="U11" s="168" t="e">
        <f>HLOOKUP(R11,[13]Listas!$F$4:$J$5,2,0)</f>
        <v>#N/A</v>
      </c>
      <c r="V11" s="177" t="e">
        <f>INDEX([13]Listas!$F$6:$J$10,MATCH(Q11,[13]Listas!$D$6:$D$10,0),MATCH(R11,[13]Listas!$F$4:$J$4,0))</f>
        <v>#N/A</v>
      </c>
      <c r="W11" s="167"/>
      <c r="X11" s="535"/>
      <c r="Y11" s="575"/>
      <c r="Z11" s="536"/>
      <c r="AA11" s="174"/>
      <c r="AB11" s="201"/>
      <c r="AC11" s="166"/>
      <c r="AD11" s="174"/>
      <c r="AE11" s="167"/>
      <c r="AF11" s="168">
        <f t="shared" si="0"/>
        <v>0</v>
      </c>
      <c r="AG11" s="169" t="e">
        <f t="shared" si="1"/>
        <v>#N/A</v>
      </c>
      <c r="AH11" s="178" t="e">
        <f>IF(AG11&lt;=1,"Remota",VLOOKUP(AG11,[13]Listas!$C$6:$D$10,2,0))</f>
        <v>#N/A</v>
      </c>
      <c r="AI11" s="169" t="e">
        <f t="shared" si="2"/>
        <v>#N/A</v>
      </c>
      <c r="AJ11" s="178" t="e">
        <f>IF(AI11&lt;=1,"Insignificante",HLOOKUP(AI11,[13]Listas!$F$3:$J$4,2,0))</f>
        <v>#N/A</v>
      </c>
      <c r="AK11" s="170" t="e">
        <f t="shared" si="3"/>
        <v>#N/A</v>
      </c>
      <c r="AL11" s="177" t="e">
        <f>INDEX([13]Listas!$F$6:$J$10,MATCH(AH11,[13]Listas!$D$6:$D$10,0),MATCH(AJ11,[13]Listas!$F$4:$J$4,0))</f>
        <v>#N/A</v>
      </c>
    </row>
    <row r="12" spans="1:47" s="171" customFormat="1" ht="78" hidden="1" customHeight="1" x14ac:dyDescent="0.2">
      <c r="A12" s="166"/>
      <c r="B12" s="176"/>
      <c r="C12" s="535"/>
      <c r="D12" s="575"/>
      <c r="E12" s="536"/>
      <c r="F12" s="174"/>
      <c r="G12" s="535"/>
      <c r="H12" s="575"/>
      <c r="I12" s="536"/>
      <c r="J12" s="550"/>
      <c r="K12" s="550"/>
      <c r="L12" s="550"/>
      <c r="M12" s="166"/>
      <c r="N12" s="166"/>
      <c r="O12" s="166"/>
      <c r="P12" s="166"/>
      <c r="Q12" s="176"/>
      <c r="R12" s="176"/>
      <c r="S12" s="167"/>
      <c r="T12" s="168" t="e">
        <f>VLOOKUP(Q12,[13]Listas!$D$6:$E$10,2,0)</f>
        <v>#N/A</v>
      </c>
      <c r="U12" s="168" t="e">
        <f>HLOOKUP(R12,[13]Listas!$F$4:$J$5,2,0)</f>
        <v>#N/A</v>
      </c>
      <c r="V12" s="177" t="e">
        <f>INDEX([13]Listas!$F$6:$J$10,MATCH(Q12,[13]Listas!$D$6:$D$10,0),MATCH(R12,[13]Listas!$F$4:$J$4,0))</f>
        <v>#N/A</v>
      </c>
      <c r="W12" s="167"/>
      <c r="X12" s="535"/>
      <c r="Y12" s="575"/>
      <c r="Z12" s="536"/>
      <c r="AA12" s="174"/>
      <c r="AB12" s="201"/>
      <c r="AC12" s="166"/>
      <c r="AD12" s="174"/>
      <c r="AE12" s="167"/>
      <c r="AF12" s="168">
        <f t="shared" si="0"/>
        <v>0</v>
      </c>
      <c r="AG12" s="169" t="e">
        <f t="shared" si="1"/>
        <v>#N/A</v>
      </c>
      <c r="AH12" s="178" t="e">
        <f>IF(AG12&lt;=1,"Remota",VLOOKUP(AG12,[13]Listas!$C$6:$D$10,2,0))</f>
        <v>#N/A</v>
      </c>
      <c r="AI12" s="169" t="e">
        <f t="shared" si="2"/>
        <v>#N/A</v>
      </c>
      <c r="AJ12" s="178" t="e">
        <f>IF(AI12&lt;=1,"Insignificante",HLOOKUP(AI12,[13]Listas!$F$3:$J$4,2,0))</f>
        <v>#N/A</v>
      </c>
      <c r="AK12" s="170" t="e">
        <f t="shared" si="3"/>
        <v>#N/A</v>
      </c>
      <c r="AL12" s="177" t="e">
        <f>INDEX([13]Listas!$F$6:$J$10,MATCH(AH12,[13]Listas!$D$6:$D$10,0),MATCH(AJ12,[13]Listas!$F$4:$J$4,0))</f>
        <v>#N/A</v>
      </c>
    </row>
    <row r="13" spans="1:47" s="171" customFormat="1" ht="124.5" hidden="1" customHeight="1" x14ac:dyDescent="0.2">
      <c r="A13" s="166"/>
      <c r="B13" s="176"/>
      <c r="C13" s="535"/>
      <c r="D13" s="575"/>
      <c r="E13" s="536"/>
      <c r="F13" s="174"/>
      <c r="G13" s="535"/>
      <c r="H13" s="575"/>
      <c r="I13" s="536"/>
      <c r="J13" s="550"/>
      <c r="K13" s="550"/>
      <c r="L13" s="550"/>
      <c r="M13" s="166"/>
      <c r="N13" s="166"/>
      <c r="O13" s="166"/>
      <c r="P13" s="166"/>
      <c r="Q13" s="176"/>
      <c r="R13" s="176"/>
      <c r="S13" s="167"/>
      <c r="T13" s="168" t="e">
        <f>VLOOKUP(Q13,[13]Listas!$D$6:$E$10,2,0)</f>
        <v>#N/A</v>
      </c>
      <c r="U13" s="168" t="e">
        <f>HLOOKUP(R13,[13]Listas!$F$4:$J$5,2,0)</f>
        <v>#N/A</v>
      </c>
      <c r="V13" s="177" t="e">
        <f>INDEX([13]Listas!$F$6:$J$10,MATCH(Q13,[13]Listas!$D$6:$D$10,0),MATCH(R13,[13]Listas!$F$4:$J$4,0))</f>
        <v>#N/A</v>
      </c>
      <c r="W13" s="167"/>
      <c r="X13" s="535"/>
      <c r="Y13" s="575"/>
      <c r="Z13" s="536"/>
      <c r="AA13" s="174"/>
      <c r="AB13" s="201"/>
      <c r="AC13" s="166"/>
      <c r="AD13" s="174"/>
      <c r="AE13" s="167"/>
      <c r="AF13" s="168">
        <f t="shared" si="0"/>
        <v>0</v>
      </c>
      <c r="AG13" s="169" t="e">
        <f t="shared" si="1"/>
        <v>#N/A</v>
      </c>
      <c r="AH13" s="178" t="e">
        <f>IF(AG13&lt;=1,"Remota",VLOOKUP(AG13,[13]Listas!$C$6:$D$10,2,0))</f>
        <v>#N/A</v>
      </c>
      <c r="AI13" s="169" t="e">
        <f t="shared" si="2"/>
        <v>#N/A</v>
      </c>
      <c r="AJ13" s="178" t="e">
        <f>IF(AI13&lt;=1,"Insignificante",HLOOKUP(AI13,[13]Listas!$F$3:$J$4,2,0))</f>
        <v>#N/A</v>
      </c>
      <c r="AK13" s="170" t="e">
        <f t="shared" si="3"/>
        <v>#N/A</v>
      </c>
      <c r="AL13" s="177" t="e">
        <f>INDEX([13]Listas!$F$6:$J$10,MATCH(AH13,[13]Listas!$D$6:$D$10,0),MATCH(AJ13,[13]Listas!$F$4:$J$4,0))</f>
        <v>#N/A</v>
      </c>
    </row>
    <row r="14" spans="1:47" s="171" customFormat="1" ht="124.5" hidden="1" customHeight="1" x14ac:dyDescent="0.2">
      <c r="A14" s="166"/>
      <c r="B14" s="176"/>
      <c r="C14" s="535"/>
      <c r="D14" s="575"/>
      <c r="E14" s="536"/>
      <c r="F14" s="174"/>
      <c r="G14" s="535"/>
      <c r="H14" s="575"/>
      <c r="I14" s="536"/>
      <c r="J14" s="550"/>
      <c r="K14" s="550"/>
      <c r="L14" s="550"/>
      <c r="M14" s="166"/>
      <c r="N14" s="166"/>
      <c r="O14" s="166"/>
      <c r="P14" s="166"/>
      <c r="Q14" s="176"/>
      <c r="R14" s="176"/>
      <c r="S14" s="167"/>
      <c r="T14" s="168" t="e">
        <f>VLOOKUP(Q14,[13]Listas!$D$6:$E$10,2,0)</f>
        <v>#N/A</v>
      </c>
      <c r="U14" s="168" t="e">
        <f>HLOOKUP(R14,[13]Listas!$F$4:$J$5,2,0)</f>
        <v>#N/A</v>
      </c>
      <c r="V14" s="177" t="e">
        <f>INDEX([13]Listas!$F$6:$J$10,MATCH(Q14,[13]Listas!$D$6:$D$10,0),MATCH(R14,[13]Listas!$F$4:$J$4,0))</f>
        <v>#N/A</v>
      </c>
      <c r="W14" s="167"/>
      <c r="X14" s="535"/>
      <c r="Y14" s="575"/>
      <c r="Z14" s="536"/>
      <c r="AA14" s="174"/>
      <c r="AB14" s="201"/>
      <c r="AC14" s="166"/>
      <c r="AD14" s="174"/>
      <c r="AE14" s="167"/>
      <c r="AF14" s="168">
        <f t="shared" si="0"/>
        <v>0</v>
      </c>
      <c r="AG14" s="169" t="e">
        <f t="shared" si="1"/>
        <v>#N/A</v>
      </c>
      <c r="AH14" s="178" t="e">
        <f>IF(AG14&lt;=1,"Remota",VLOOKUP(AG14,[13]Listas!$C$6:$D$10,2,0))</f>
        <v>#N/A</v>
      </c>
      <c r="AI14" s="169" t="e">
        <f t="shared" si="2"/>
        <v>#N/A</v>
      </c>
      <c r="AJ14" s="178" t="e">
        <f>IF(AI14&lt;=1,"Insignificante",HLOOKUP(AI14,[13]Listas!$F$3:$J$4,2,0))</f>
        <v>#N/A</v>
      </c>
      <c r="AK14" s="170" t="e">
        <f t="shared" si="3"/>
        <v>#N/A</v>
      </c>
      <c r="AL14" s="177" t="e">
        <f>INDEX([13]Listas!$F$6:$J$10,MATCH(AH14,[13]Listas!$D$6:$D$10,0),MATCH(AJ14,[13]Listas!$F$4:$J$4,0))</f>
        <v>#N/A</v>
      </c>
    </row>
    <row r="15" spans="1:47" s="171" customFormat="1" ht="124.5" hidden="1" customHeight="1" x14ac:dyDescent="0.2">
      <c r="A15" s="166"/>
      <c r="B15" s="176"/>
      <c r="C15" s="535"/>
      <c r="D15" s="575"/>
      <c r="E15" s="536"/>
      <c r="F15" s="174"/>
      <c r="G15" s="535"/>
      <c r="H15" s="575"/>
      <c r="I15" s="536"/>
      <c r="J15" s="550"/>
      <c r="K15" s="550"/>
      <c r="L15" s="550"/>
      <c r="M15" s="166"/>
      <c r="N15" s="166"/>
      <c r="O15" s="166"/>
      <c r="P15" s="166"/>
      <c r="Q15" s="176"/>
      <c r="R15" s="176"/>
      <c r="S15" s="167"/>
      <c r="T15" s="168" t="e">
        <f>VLOOKUP(Q15,[13]Listas!$D$6:$E$10,2,0)</f>
        <v>#N/A</v>
      </c>
      <c r="U15" s="168" t="e">
        <f>HLOOKUP(R15,[13]Listas!$F$4:$J$5,2,0)</f>
        <v>#N/A</v>
      </c>
      <c r="V15" s="177" t="e">
        <f>INDEX([13]Listas!$F$6:$J$10,MATCH(Q15,[13]Listas!$D$6:$D$10,0),MATCH(R15,[13]Listas!$F$4:$J$4,0))</f>
        <v>#N/A</v>
      </c>
      <c r="W15" s="167"/>
      <c r="X15" s="535"/>
      <c r="Y15" s="575"/>
      <c r="Z15" s="536"/>
      <c r="AA15" s="174"/>
      <c r="AB15" s="201"/>
      <c r="AC15" s="166"/>
      <c r="AD15" s="174"/>
      <c r="AE15" s="167"/>
      <c r="AF15" s="168">
        <f t="shared" si="0"/>
        <v>0</v>
      </c>
      <c r="AG15" s="169" t="e">
        <f t="shared" si="1"/>
        <v>#N/A</v>
      </c>
      <c r="AH15" s="178" t="e">
        <f>IF(AG15&lt;=1,"Remota",VLOOKUP(AG15,[13]Listas!$C$6:$D$10,2,0))</f>
        <v>#N/A</v>
      </c>
      <c r="AI15" s="169" t="e">
        <f t="shared" si="2"/>
        <v>#N/A</v>
      </c>
      <c r="AJ15" s="178" t="e">
        <f>IF(AI15&lt;=1,"Insignificante",HLOOKUP(AI15,[13]Listas!$F$3:$J$4,2,0))</f>
        <v>#N/A</v>
      </c>
      <c r="AK15" s="170" t="e">
        <f t="shared" si="3"/>
        <v>#N/A</v>
      </c>
      <c r="AL15" s="177" t="e">
        <f>INDEX([13]Listas!$F$6:$J$10,MATCH(AH15,[13]Listas!$D$6:$D$10,0),MATCH(AJ15,[13]Listas!$F$4:$J$4,0))</f>
        <v>#N/A</v>
      </c>
    </row>
    <row r="16" spans="1:47" s="171" customFormat="1" ht="78" hidden="1" customHeight="1" x14ac:dyDescent="0.2">
      <c r="A16" s="166"/>
      <c r="B16" s="176"/>
      <c r="C16" s="535"/>
      <c r="D16" s="575"/>
      <c r="E16" s="536"/>
      <c r="F16" s="174"/>
      <c r="G16" s="535"/>
      <c r="H16" s="575"/>
      <c r="I16" s="536"/>
      <c r="J16" s="550"/>
      <c r="K16" s="550"/>
      <c r="L16" s="550"/>
      <c r="M16" s="166"/>
      <c r="N16" s="166"/>
      <c r="O16" s="166"/>
      <c r="P16" s="166"/>
      <c r="Q16" s="176"/>
      <c r="R16" s="176"/>
      <c r="S16" s="167"/>
      <c r="T16" s="168" t="e">
        <f>VLOOKUP(Q16,[13]Listas!$D$6:$E$10,2,0)</f>
        <v>#N/A</v>
      </c>
      <c r="U16" s="168" t="e">
        <f>HLOOKUP(R16,[13]Listas!$F$4:$J$5,2,0)</f>
        <v>#N/A</v>
      </c>
      <c r="V16" s="177" t="e">
        <f>INDEX([13]Listas!$F$6:$J$10,MATCH(Q16,[13]Listas!$D$6:$D$10,0),MATCH(R16,[13]Listas!$F$4:$J$4,0))</f>
        <v>#N/A</v>
      </c>
      <c r="W16" s="167"/>
      <c r="X16" s="535"/>
      <c r="Y16" s="575"/>
      <c r="Z16" s="536"/>
      <c r="AA16" s="174"/>
      <c r="AB16" s="201"/>
      <c r="AC16" s="166"/>
      <c r="AD16" s="174"/>
      <c r="AE16" s="167"/>
      <c r="AF16" s="168">
        <f t="shared" si="0"/>
        <v>0</v>
      </c>
      <c r="AG16" s="169" t="e">
        <f t="shared" si="1"/>
        <v>#N/A</v>
      </c>
      <c r="AH16" s="178" t="e">
        <f>IF(AG16&lt;=1,"Remota",VLOOKUP(AG16,[13]Listas!$C$6:$D$10,2,0))</f>
        <v>#N/A</v>
      </c>
      <c r="AI16" s="169" t="e">
        <f t="shared" si="2"/>
        <v>#N/A</v>
      </c>
      <c r="AJ16" s="178" t="e">
        <f>IF(AI16&lt;=1,"Insignificante",HLOOKUP(AI16,[13]Listas!$F$3:$J$4,2,0))</f>
        <v>#N/A</v>
      </c>
      <c r="AK16" s="170" t="e">
        <f t="shared" si="3"/>
        <v>#N/A</v>
      </c>
      <c r="AL16" s="177" t="e">
        <f>INDEX([13]Listas!$F$6:$J$10,MATCH(AH16,[13]Listas!$D$6:$D$10,0),MATCH(AJ16,[13]Listas!$F$4:$J$4,0))</f>
        <v>#N/A</v>
      </c>
    </row>
    <row r="17" spans="1:38" s="171" customFormat="1" ht="78" hidden="1" customHeight="1" x14ac:dyDescent="0.2">
      <c r="A17" s="166"/>
      <c r="B17" s="176"/>
      <c r="C17" s="535"/>
      <c r="D17" s="575"/>
      <c r="E17" s="536"/>
      <c r="F17" s="174"/>
      <c r="G17" s="535"/>
      <c r="H17" s="575"/>
      <c r="I17" s="536"/>
      <c r="J17" s="550"/>
      <c r="K17" s="550"/>
      <c r="L17" s="550"/>
      <c r="M17" s="166"/>
      <c r="N17" s="166"/>
      <c r="O17" s="166"/>
      <c r="P17" s="166"/>
      <c r="Q17" s="176"/>
      <c r="R17" s="176"/>
      <c r="S17" s="167"/>
      <c r="T17" s="168" t="e">
        <f>VLOOKUP(Q17,[13]Listas!$D$6:$E$10,2,0)</f>
        <v>#N/A</v>
      </c>
      <c r="U17" s="168" t="e">
        <f>HLOOKUP(R17,[13]Listas!$F$4:$J$5,2,0)</f>
        <v>#N/A</v>
      </c>
      <c r="V17" s="177" t="e">
        <f>INDEX([13]Listas!$F$6:$J$10,MATCH(Q17,[13]Listas!$D$6:$D$10,0),MATCH(R17,[13]Listas!$F$4:$J$4,0))</f>
        <v>#N/A</v>
      </c>
      <c r="W17" s="167"/>
      <c r="X17" s="535"/>
      <c r="Y17" s="575"/>
      <c r="Z17" s="536"/>
      <c r="AA17" s="174"/>
      <c r="AB17" s="201"/>
      <c r="AC17" s="166"/>
      <c r="AD17" s="174"/>
      <c r="AE17" s="167"/>
      <c r="AF17" s="168">
        <f t="shared" si="0"/>
        <v>0</v>
      </c>
      <c r="AG17" s="169" t="e">
        <f t="shared" si="1"/>
        <v>#N/A</v>
      </c>
      <c r="AH17" s="178" t="e">
        <f>IF(AG17&lt;=1,"Remota",VLOOKUP(AG17,[13]Listas!$C$6:$D$10,2,0))</f>
        <v>#N/A</v>
      </c>
      <c r="AI17" s="169" t="e">
        <f t="shared" si="2"/>
        <v>#N/A</v>
      </c>
      <c r="AJ17" s="178" t="e">
        <f>IF(AI17&lt;=1,"Insignificante",HLOOKUP(AI17,[13]Listas!$F$3:$J$4,2,0))</f>
        <v>#N/A</v>
      </c>
      <c r="AK17" s="170" t="e">
        <f t="shared" si="3"/>
        <v>#N/A</v>
      </c>
      <c r="AL17" s="177" t="e">
        <f>INDEX([13]Listas!$F$6:$J$10,MATCH(AH17,[13]Listas!$D$6:$D$10,0),MATCH(AJ17,[13]Listas!$F$4:$J$4,0))</f>
        <v>#N/A</v>
      </c>
    </row>
    <row r="18" spans="1:38" s="171" customFormat="1" ht="78" hidden="1" customHeight="1" x14ac:dyDescent="0.2">
      <c r="A18" s="166"/>
      <c r="B18" s="176"/>
      <c r="C18" s="535"/>
      <c r="D18" s="575"/>
      <c r="E18" s="536"/>
      <c r="F18" s="174"/>
      <c r="G18" s="535"/>
      <c r="H18" s="575"/>
      <c r="I18" s="536"/>
      <c r="J18" s="550"/>
      <c r="K18" s="550"/>
      <c r="L18" s="550"/>
      <c r="M18" s="166"/>
      <c r="N18" s="166"/>
      <c r="O18" s="166"/>
      <c r="P18" s="166"/>
      <c r="Q18" s="176"/>
      <c r="R18" s="176"/>
      <c r="S18" s="167"/>
      <c r="T18" s="168" t="e">
        <f>VLOOKUP(Q18,[13]Listas!$D$6:$E$10,2,0)</f>
        <v>#N/A</v>
      </c>
      <c r="U18" s="168" t="e">
        <f>HLOOKUP(R18,[13]Listas!$F$4:$J$5,2,0)</f>
        <v>#N/A</v>
      </c>
      <c r="V18" s="177" t="e">
        <f>INDEX([13]Listas!$F$6:$J$10,MATCH(Q18,[13]Listas!$D$6:$D$10,0),MATCH(R18,[13]Listas!$F$4:$J$4,0))</f>
        <v>#N/A</v>
      </c>
      <c r="W18" s="167"/>
      <c r="X18" s="535"/>
      <c r="Y18" s="575"/>
      <c r="Z18" s="536"/>
      <c r="AA18" s="174"/>
      <c r="AB18" s="201"/>
      <c r="AC18" s="166"/>
      <c r="AD18" s="174"/>
      <c r="AE18" s="167"/>
      <c r="AF18" s="168">
        <f t="shared" si="0"/>
        <v>0</v>
      </c>
      <c r="AG18" s="169" t="e">
        <f t="shared" si="1"/>
        <v>#N/A</v>
      </c>
      <c r="AH18" s="178" t="e">
        <f>IF(AG18&lt;=1,"Remota",VLOOKUP(AG18,[13]Listas!$C$6:$D$10,2,0))</f>
        <v>#N/A</v>
      </c>
      <c r="AI18" s="169" t="e">
        <f t="shared" si="2"/>
        <v>#N/A</v>
      </c>
      <c r="AJ18" s="178" t="e">
        <f>IF(AI18&lt;=1,"Insignificante",HLOOKUP(AI18,[13]Listas!$F$3:$J$4,2,0))</f>
        <v>#N/A</v>
      </c>
      <c r="AK18" s="170" t="e">
        <f t="shared" si="3"/>
        <v>#N/A</v>
      </c>
      <c r="AL18" s="177" t="e">
        <f>INDEX([13]Listas!$F$6:$J$10,MATCH(AH18,[13]Listas!$D$6:$D$10,0),MATCH(AJ18,[13]Listas!$F$4:$J$4,0))</f>
        <v>#N/A</v>
      </c>
    </row>
    <row r="19" spans="1:38" s="171" customFormat="1" ht="78" hidden="1" customHeight="1" x14ac:dyDescent="0.2">
      <c r="A19" s="166"/>
      <c r="B19" s="176"/>
      <c r="C19" s="535"/>
      <c r="D19" s="575"/>
      <c r="E19" s="536"/>
      <c r="F19" s="174"/>
      <c r="G19" s="535"/>
      <c r="H19" s="575"/>
      <c r="I19" s="536"/>
      <c r="J19" s="550"/>
      <c r="K19" s="550"/>
      <c r="L19" s="550"/>
      <c r="M19" s="166"/>
      <c r="N19" s="166"/>
      <c r="O19" s="166"/>
      <c r="P19" s="166"/>
      <c r="Q19" s="176"/>
      <c r="R19" s="176"/>
      <c r="S19" s="167"/>
      <c r="T19" s="168" t="e">
        <f>VLOOKUP(Q19,[13]Listas!$D$6:$E$10,2,0)</f>
        <v>#N/A</v>
      </c>
      <c r="U19" s="168" t="e">
        <f>HLOOKUP(R19,[13]Listas!$F$4:$J$5,2,0)</f>
        <v>#N/A</v>
      </c>
      <c r="V19" s="177" t="e">
        <f>INDEX([13]Listas!$F$6:$J$10,MATCH(Q19,[13]Listas!$D$6:$D$10,0),MATCH(R19,[13]Listas!$F$4:$J$4,0))</f>
        <v>#N/A</v>
      </c>
      <c r="W19" s="167"/>
      <c r="X19" s="535"/>
      <c r="Y19" s="575"/>
      <c r="Z19" s="536"/>
      <c r="AA19" s="174"/>
      <c r="AB19" s="201"/>
      <c r="AC19" s="166"/>
      <c r="AD19" s="174"/>
      <c r="AE19" s="167"/>
      <c r="AF19" s="168">
        <f t="shared" si="0"/>
        <v>0</v>
      </c>
      <c r="AG19" s="169" t="e">
        <f t="shared" si="1"/>
        <v>#N/A</v>
      </c>
      <c r="AH19" s="178" t="e">
        <f>IF(AG19&lt;=1,"Remota",VLOOKUP(AG19,[13]Listas!$C$6:$D$10,2,0))</f>
        <v>#N/A</v>
      </c>
      <c r="AI19" s="169" t="e">
        <f t="shared" si="2"/>
        <v>#N/A</v>
      </c>
      <c r="AJ19" s="178" t="e">
        <f>IF(AI19&lt;=1,"Insignificante",HLOOKUP(AI19,[13]Listas!$F$3:$J$4,2,0))</f>
        <v>#N/A</v>
      </c>
      <c r="AK19" s="170" t="e">
        <f t="shared" si="3"/>
        <v>#N/A</v>
      </c>
      <c r="AL19" s="177" t="e">
        <f>INDEX([13]Listas!$F$6:$J$10,MATCH(AH19,[13]Listas!$D$6:$D$10,0),MATCH(AJ19,[13]Listas!$F$4:$J$4,0))</f>
        <v>#N/A</v>
      </c>
    </row>
    <row r="20" spans="1:38" s="171" customFormat="1" ht="78" hidden="1" customHeight="1" x14ac:dyDescent="0.2">
      <c r="A20" s="166"/>
      <c r="B20" s="176"/>
      <c r="C20" s="535"/>
      <c r="D20" s="575"/>
      <c r="E20" s="536"/>
      <c r="F20" s="174"/>
      <c r="G20" s="535"/>
      <c r="H20" s="575"/>
      <c r="I20" s="536"/>
      <c r="J20" s="550"/>
      <c r="K20" s="550"/>
      <c r="L20" s="550"/>
      <c r="M20" s="166"/>
      <c r="N20" s="166"/>
      <c r="O20" s="166"/>
      <c r="P20" s="166"/>
      <c r="Q20" s="176"/>
      <c r="R20" s="176"/>
      <c r="S20" s="167"/>
      <c r="T20" s="168" t="e">
        <f>VLOOKUP(Q20,[13]Listas!$D$6:$E$10,2,0)</f>
        <v>#N/A</v>
      </c>
      <c r="U20" s="168" t="e">
        <f>HLOOKUP(R20,[13]Listas!$F$4:$J$5,2,0)</f>
        <v>#N/A</v>
      </c>
      <c r="V20" s="177" t="e">
        <f>INDEX([13]Listas!$F$6:$J$10,MATCH(Q20,[13]Listas!$D$6:$D$10,0),MATCH(R20,[13]Listas!$F$4:$J$4,0))</f>
        <v>#N/A</v>
      </c>
      <c r="W20" s="167"/>
      <c r="X20" s="535"/>
      <c r="Y20" s="575"/>
      <c r="Z20" s="536"/>
      <c r="AA20" s="174"/>
      <c r="AB20" s="201"/>
      <c r="AC20" s="166"/>
      <c r="AD20" s="174"/>
      <c r="AE20" s="167"/>
      <c r="AF20" s="168">
        <f t="shared" si="0"/>
        <v>0</v>
      </c>
      <c r="AG20" s="169" t="e">
        <f t="shared" si="1"/>
        <v>#N/A</v>
      </c>
      <c r="AH20" s="178" t="e">
        <f>IF(AG20&lt;=1,"Remota",VLOOKUP(AG20,[13]Listas!$C$6:$D$10,2,0))</f>
        <v>#N/A</v>
      </c>
      <c r="AI20" s="169" t="e">
        <f t="shared" si="2"/>
        <v>#N/A</v>
      </c>
      <c r="AJ20" s="178" t="e">
        <f>IF(AI20&lt;=1,"Insignificante",HLOOKUP(AI20,[13]Listas!$F$3:$J$4,2,0))</f>
        <v>#N/A</v>
      </c>
      <c r="AK20" s="170" t="e">
        <f t="shared" si="3"/>
        <v>#N/A</v>
      </c>
      <c r="AL20" s="177" t="e">
        <f>INDEX([13]Listas!$F$6:$J$10,MATCH(AH20,[13]Listas!$D$6:$D$10,0),MATCH(AJ20,[13]Listas!$F$4:$J$4,0))</f>
        <v>#N/A</v>
      </c>
    </row>
    <row r="21" spans="1:38" s="171" customFormat="1" ht="78" hidden="1" customHeight="1" x14ac:dyDescent="0.2">
      <c r="A21" s="166"/>
      <c r="B21" s="176"/>
      <c r="C21" s="535"/>
      <c r="D21" s="575"/>
      <c r="E21" s="536"/>
      <c r="F21" s="174"/>
      <c r="G21" s="535"/>
      <c r="H21" s="575"/>
      <c r="I21" s="536"/>
      <c r="J21" s="550"/>
      <c r="K21" s="550"/>
      <c r="L21" s="550"/>
      <c r="M21" s="166"/>
      <c r="N21" s="166"/>
      <c r="O21" s="166"/>
      <c r="P21" s="166"/>
      <c r="Q21" s="176"/>
      <c r="R21" s="176"/>
      <c r="S21" s="167"/>
      <c r="T21" s="168" t="e">
        <f>VLOOKUP(Q21,[13]Listas!$D$6:$E$10,2,0)</f>
        <v>#N/A</v>
      </c>
      <c r="U21" s="168" t="e">
        <f>HLOOKUP(R21,[13]Listas!$F$4:$J$5,2,0)</f>
        <v>#N/A</v>
      </c>
      <c r="V21" s="177" t="e">
        <f>INDEX([13]Listas!$F$6:$J$10,MATCH(Q21,[13]Listas!$D$6:$D$10,0),MATCH(R21,[13]Listas!$F$4:$J$4,0))</f>
        <v>#N/A</v>
      </c>
      <c r="W21" s="167"/>
      <c r="X21" s="535"/>
      <c r="Y21" s="575"/>
      <c r="Z21" s="536"/>
      <c r="AA21" s="174"/>
      <c r="AB21" s="201"/>
      <c r="AC21" s="166"/>
      <c r="AD21" s="174"/>
      <c r="AE21" s="167"/>
      <c r="AF21" s="168">
        <f t="shared" si="0"/>
        <v>0</v>
      </c>
      <c r="AG21" s="169" t="e">
        <f t="shared" si="1"/>
        <v>#N/A</v>
      </c>
      <c r="AH21" s="178" t="e">
        <f>IF(AG21&lt;=1,"Remota",VLOOKUP(AG21,[13]Listas!$C$6:$D$10,2,0))</f>
        <v>#N/A</v>
      </c>
      <c r="AI21" s="169" t="e">
        <f t="shared" si="2"/>
        <v>#N/A</v>
      </c>
      <c r="AJ21" s="178" t="e">
        <f>IF(AI21&lt;=1,"Insignificante",HLOOKUP(AI21,[13]Listas!$F$3:$J$4,2,0))</f>
        <v>#N/A</v>
      </c>
      <c r="AK21" s="170" t="e">
        <f t="shared" si="3"/>
        <v>#N/A</v>
      </c>
      <c r="AL21" s="177" t="e">
        <f>INDEX([13]Listas!$F$6:$J$10,MATCH(AH21,[13]Listas!$D$6:$D$10,0),MATCH(AJ21,[13]Listas!$F$4:$J$4,0))</f>
        <v>#N/A</v>
      </c>
    </row>
    <row r="22" spans="1:38" s="171" customFormat="1" ht="78" hidden="1" customHeight="1" x14ac:dyDescent="0.2">
      <c r="A22" s="166"/>
      <c r="B22" s="176"/>
      <c r="C22" s="535"/>
      <c r="D22" s="575"/>
      <c r="E22" s="536"/>
      <c r="F22" s="174"/>
      <c r="G22" s="535"/>
      <c r="H22" s="575"/>
      <c r="I22" s="536"/>
      <c r="J22" s="550"/>
      <c r="K22" s="550"/>
      <c r="L22" s="550"/>
      <c r="M22" s="166"/>
      <c r="N22" s="166"/>
      <c r="O22" s="166"/>
      <c r="P22" s="166"/>
      <c r="Q22" s="176"/>
      <c r="R22" s="176"/>
      <c r="S22" s="167"/>
      <c r="T22" s="168" t="e">
        <f>VLOOKUP(Q22,[13]Listas!$D$6:$E$10,2,0)</f>
        <v>#N/A</v>
      </c>
      <c r="U22" s="168" t="e">
        <f>HLOOKUP(R22,[13]Listas!$F$4:$J$5,2,0)</f>
        <v>#N/A</v>
      </c>
      <c r="V22" s="177" t="e">
        <f>INDEX([13]Listas!$F$6:$J$10,MATCH(Q22,[13]Listas!$D$6:$D$10,0),MATCH(R22,[13]Listas!$F$4:$J$4,0))</f>
        <v>#N/A</v>
      </c>
      <c r="W22" s="167"/>
      <c r="X22" s="535"/>
      <c r="Y22" s="575"/>
      <c r="Z22" s="536"/>
      <c r="AA22" s="174"/>
      <c r="AB22" s="201"/>
      <c r="AC22" s="166"/>
      <c r="AD22" s="174"/>
      <c r="AE22" s="167"/>
      <c r="AF22" s="168">
        <f t="shared" si="0"/>
        <v>0</v>
      </c>
      <c r="AG22" s="169" t="e">
        <f t="shared" si="1"/>
        <v>#N/A</v>
      </c>
      <c r="AH22" s="178" t="e">
        <f>IF(AG22&lt;=1,"Remota",VLOOKUP(AG22,[13]Listas!$C$6:$D$10,2,0))</f>
        <v>#N/A</v>
      </c>
      <c r="AI22" s="169" t="e">
        <f t="shared" si="2"/>
        <v>#N/A</v>
      </c>
      <c r="AJ22" s="178" t="e">
        <f>IF(AI22&lt;=1,"Insignificante",HLOOKUP(AI22,[13]Listas!$F$3:$J$4,2,0))</f>
        <v>#N/A</v>
      </c>
      <c r="AK22" s="170" t="e">
        <f t="shared" si="3"/>
        <v>#N/A</v>
      </c>
      <c r="AL22" s="177" t="e">
        <f>INDEX([13]Listas!$F$6:$J$10,MATCH(AH22,[13]Listas!$D$6:$D$10,0),MATCH(AJ22,[13]Listas!$F$4:$J$4,0))</f>
        <v>#N/A</v>
      </c>
    </row>
    <row r="23" spans="1:38" s="171" customFormat="1" ht="78" hidden="1" customHeight="1" x14ac:dyDescent="0.2">
      <c r="A23" s="166"/>
      <c r="B23" s="176"/>
      <c r="C23" s="535"/>
      <c r="D23" s="575"/>
      <c r="E23" s="536"/>
      <c r="F23" s="174"/>
      <c r="G23" s="535"/>
      <c r="H23" s="575"/>
      <c r="I23" s="536"/>
      <c r="J23" s="550"/>
      <c r="K23" s="550"/>
      <c r="L23" s="550"/>
      <c r="M23" s="166"/>
      <c r="N23" s="166"/>
      <c r="O23" s="166"/>
      <c r="P23" s="166"/>
      <c r="Q23" s="176"/>
      <c r="R23" s="176"/>
      <c r="S23" s="167"/>
      <c r="T23" s="168" t="e">
        <f>VLOOKUP(Q23,[13]Listas!$D$6:$E$10,2,0)</f>
        <v>#N/A</v>
      </c>
      <c r="U23" s="168" t="e">
        <f>HLOOKUP(R23,[13]Listas!$F$4:$J$5,2,0)</f>
        <v>#N/A</v>
      </c>
      <c r="V23" s="177" t="e">
        <f>INDEX([13]Listas!$F$6:$J$10,MATCH(Q23,[13]Listas!$D$6:$D$10,0),MATCH(R23,[13]Listas!$F$4:$J$4,0))</f>
        <v>#N/A</v>
      </c>
      <c r="W23" s="167"/>
      <c r="X23" s="535"/>
      <c r="Y23" s="575"/>
      <c r="Z23" s="536"/>
      <c r="AA23" s="174"/>
      <c r="AB23" s="201"/>
      <c r="AC23" s="166"/>
      <c r="AD23" s="174"/>
      <c r="AE23" s="167"/>
      <c r="AF23" s="168">
        <f t="shared" si="0"/>
        <v>0</v>
      </c>
      <c r="AG23" s="169" t="e">
        <f t="shared" si="1"/>
        <v>#N/A</v>
      </c>
      <c r="AH23" s="178" t="e">
        <f>IF(AG23&lt;=1,"Remota",VLOOKUP(AG23,[13]Listas!$C$6:$D$10,2,0))</f>
        <v>#N/A</v>
      </c>
      <c r="AI23" s="169" t="e">
        <f t="shared" si="2"/>
        <v>#N/A</v>
      </c>
      <c r="AJ23" s="178" t="e">
        <f>IF(AI23&lt;=1,"Insignificante",HLOOKUP(AI23,[13]Listas!$F$3:$J$4,2,0))</f>
        <v>#N/A</v>
      </c>
      <c r="AK23" s="170" t="e">
        <f t="shared" si="3"/>
        <v>#N/A</v>
      </c>
      <c r="AL23" s="177" t="e">
        <f>INDEX([13]Listas!$F$6:$J$10,MATCH(AH23,[13]Listas!$D$6:$D$10,0),MATCH(AJ23,[13]Listas!$F$4:$J$4,0))</f>
        <v>#N/A</v>
      </c>
    </row>
    <row r="24" spans="1:38" s="171" customFormat="1" ht="78" hidden="1" customHeight="1" x14ac:dyDescent="0.2">
      <c r="A24" s="166"/>
      <c r="B24" s="176"/>
      <c r="C24" s="535"/>
      <c r="D24" s="575"/>
      <c r="E24" s="536"/>
      <c r="F24" s="174"/>
      <c r="G24" s="535"/>
      <c r="H24" s="575"/>
      <c r="I24" s="536"/>
      <c r="J24" s="550"/>
      <c r="K24" s="550"/>
      <c r="L24" s="550"/>
      <c r="M24" s="166"/>
      <c r="N24" s="166"/>
      <c r="O24" s="166"/>
      <c r="P24" s="166"/>
      <c r="Q24" s="176"/>
      <c r="R24" s="176"/>
      <c r="S24" s="167"/>
      <c r="T24" s="168" t="e">
        <f>VLOOKUP(Q24,[13]Listas!$D$6:$E$10,2,0)</f>
        <v>#N/A</v>
      </c>
      <c r="U24" s="168" t="e">
        <f>HLOOKUP(R24,[13]Listas!$F$4:$J$5,2,0)</f>
        <v>#N/A</v>
      </c>
      <c r="V24" s="177" t="e">
        <f>INDEX([13]Listas!$F$6:$J$10,MATCH(Q24,[13]Listas!$D$6:$D$10,0),MATCH(R24,[13]Listas!$F$4:$J$4,0))</f>
        <v>#N/A</v>
      </c>
      <c r="W24" s="167"/>
      <c r="X24" s="535"/>
      <c r="Y24" s="575"/>
      <c r="Z24" s="536"/>
      <c r="AA24" s="174"/>
      <c r="AB24" s="201"/>
      <c r="AC24" s="166"/>
      <c r="AD24" s="174"/>
      <c r="AE24" s="167"/>
      <c r="AF24" s="168">
        <f t="shared" si="0"/>
        <v>0</v>
      </c>
      <c r="AG24" s="169" t="e">
        <f t="shared" si="1"/>
        <v>#N/A</v>
      </c>
      <c r="AH24" s="178" t="e">
        <f>IF(AG24&lt;=1,"Remota",VLOOKUP(AG24,[13]Listas!$C$6:$D$10,2,0))</f>
        <v>#N/A</v>
      </c>
      <c r="AI24" s="169" t="e">
        <f t="shared" si="2"/>
        <v>#N/A</v>
      </c>
      <c r="AJ24" s="178" t="e">
        <f>IF(AI24&lt;=1,"Insignificante",HLOOKUP(AI24,[13]Listas!$F$3:$J$4,2,0))</f>
        <v>#N/A</v>
      </c>
      <c r="AK24" s="170" t="e">
        <f t="shared" si="3"/>
        <v>#N/A</v>
      </c>
      <c r="AL24" s="177" t="e">
        <f>INDEX([13]Listas!$F$6:$J$10,MATCH(AH24,[13]Listas!$D$6:$D$10,0),MATCH(AJ24,[13]Listas!$F$4:$J$4,0))</f>
        <v>#N/A</v>
      </c>
    </row>
    <row r="25" spans="1:38" s="171" customFormat="1" ht="78" hidden="1" customHeight="1" x14ac:dyDescent="0.2">
      <c r="A25" s="166"/>
      <c r="B25" s="176"/>
      <c r="C25" s="535"/>
      <c r="D25" s="575"/>
      <c r="E25" s="536"/>
      <c r="F25" s="174"/>
      <c r="G25" s="535"/>
      <c r="H25" s="575"/>
      <c r="I25" s="536"/>
      <c r="J25" s="550"/>
      <c r="K25" s="550"/>
      <c r="L25" s="550"/>
      <c r="M25" s="166"/>
      <c r="N25" s="166"/>
      <c r="O25" s="166"/>
      <c r="P25" s="166"/>
      <c r="Q25" s="176"/>
      <c r="R25" s="176"/>
      <c r="S25" s="167"/>
      <c r="T25" s="168" t="e">
        <f>VLOOKUP(Q25,[13]Listas!$D$6:$E$10,2,0)</f>
        <v>#N/A</v>
      </c>
      <c r="U25" s="168" t="e">
        <f>HLOOKUP(R25,[13]Listas!$F$4:$J$5,2,0)</f>
        <v>#N/A</v>
      </c>
      <c r="V25" s="177" t="e">
        <f>INDEX([13]Listas!$F$6:$J$10,MATCH(Q25,[13]Listas!$D$6:$D$10,0),MATCH(R25,[13]Listas!$F$4:$J$4,0))</f>
        <v>#N/A</v>
      </c>
      <c r="W25" s="167"/>
      <c r="X25" s="535"/>
      <c r="Y25" s="575"/>
      <c r="Z25" s="536"/>
      <c r="AA25" s="174"/>
      <c r="AB25" s="201"/>
      <c r="AC25" s="166"/>
      <c r="AD25" s="174"/>
      <c r="AE25" s="167"/>
      <c r="AF25" s="168">
        <f t="shared" si="0"/>
        <v>0</v>
      </c>
      <c r="AG25" s="169" t="e">
        <f t="shared" si="1"/>
        <v>#N/A</v>
      </c>
      <c r="AH25" s="178" t="e">
        <f>IF(AG25&lt;=1,"Remota",VLOOKUP(AG25,[13]Listas!$C$6:$D$10,2,0))</f>
        <v>#N/A</v>
      </c>
      <c r="AI25" s="169" t="e">
        <f t="shared" si="2"/>
        <v>#N/A</v>
      </c>
      <c r="AJ25" s="178" t="e">
        <f>IF(AI25&lt;=1,"Insignificante",HLOOKUP(AI25,[13]Listas!$F$3:$J$4,2,0))</f>
        <v>#N/A</v>
      </c>
      <c r="AK25" s="170" t="e">
        <f t="shared" si="3"/>
        <v>#N/A</v>
      </c>
      <c r="AL25" s="177" t="e">
        <f>INDEX([13]Listas!$F$6:$J$10,MATCH(AH25,[13]Listas!$D$6:$D$10,0),MATCH(AJ25,[13]Listas!$F$4:$J$4,0))</f>
        <v>#N/A</v>
      </c>
    </row>
    <row r="26" spans="1:38" s="171" customFormat="1" ht="78" hidden="1" customHeight="1" x14ac:dyDescent="0.2">
      <c r="A26" s="166"/>
      <c r="B26" s="176"/>
      <c r="C26" s="535"/>
      <c r="D26" s="575"/>
      <c r="E26" s="536"/>
      <c r="F26" s="174"/>
      <c r="G26" s="535"/>
      <c r="H26" s="575"/>
      <c r="I26" s="536"/>
      <c r="J26" s="550"/>
      <c r="K26" s="550"/>
      <c r="L26" s="550"/>
      <c r="M26" s="166"/>
      <c r="N26" s="166"/>
      <c r="O26" s="166"/>
      <c r="P26" s="166"/>
      <c r="Q26" s="176"/>
      <c r="R26" s="176"/>
      <c r="S26" s="167"/>
      <c r="T26" s="168" t="e">
        <f>VLOOKUP(Q26,[13]Listas!$D$6:$E$10,2,0)</f>
        <v>#N/A</v>
      </c>
      <c r="U26" s="168" t="e">
        <f>HLOOKUP(R26,[13]Listas!$F$4:$J$5,2,0)</f>
        <v>#N/A</v>
      </c>
      <c r="V26" s="177" t="e">
        <f>INDEX([13]Listas!$F$6:$J$10,MATCH(Q26,[13]Listas!$D$6:$D$10,0),MATCH(R26,[13]Listas!$F$4:$J$4,0))</f>
        <v>#N/A</v>
      </c>
      <c r="W26" s="167"/>
      <c r="X26" s="535"/>
      <c r="Y26" s="575"/>
      <c r="Z26" s="536"/>
      <c r="AA26" s="174"/>
      <c r="AB26" s="201"/>
      <c r="AC26" s="166"/>
      <c r="AD26" s="174"/>
      <c r="AE26" s="167"/>
      <c r="AF26" s="168">
        <f t="shared" si="0"/>
        <v>0</v>
      </c>
      <c r="AG26" s="169" t="e">
        <f t="shared" si="1"/>
        <v>#N/A</v>
      </c>
      <c r="AH26" s="178" t="e">
        <f>IF(AG26&lt;=1,"Remota",VLOOKUP(AG26,[13]Listas!$C$6:$D$10,2,0))</f>
        <v>#N/A</v>
      </c>
      <c r="AI26" s="169" t="e">
        <f t="shared" si="2"/>
        <v>#N/A</v>
      </c>
      <c r="AJ26" s="178" t="e">
        <f>IF(AI26&lt;=1,"Insignificante",HLOOKUP(AI26,[13]Listas!$F$3:$J$4,2,0))</f>
        <v>#N/A</v>
      </c>
      <c r="AK26" s="170" t="e">
        <f t="shared" si="3"/>
        <v>#N/A</v>
      </c>
      <c r="AL26" s="177" t="e">
        <f>INDEX([13]Listas!$F$6:$J$10,MATCH(AH26,[13]Listas!$D$6:$D$10,0),MATCH(AJ26,[13]Listas!$F$4:$J$4,0))</f>
        <v>#N/A</v>
      </c>
    </row>
    <row r="27" spans="1:38" s="171" customFormat="1" ht="78" hidden="1" customHeight="1" x14ac:dyDescent="0.2">
      <c r="A27" s="166"/>
      <c r="B27" s="176"/>
      <c r="C27" s="535"/>
      <c r="D27" s="575"/>
      <c r="E27" s="536"/>
      <c r="F27" s="174"/>
      <c r="G27" s="535"/>
      <c r="H27" s="575"/>
      <c r="I27" s="536"/>
      <c r="J27" s="550"/>
      <c r="K27" s="550"/>
      <c r="L27" s="550"/>
      <c r="M27" s="166"/>
      <c r="N27" s="166"/>
      <c r="O27" s="166"/>
      <c r="P27" s="166"/>
      <c r="Q27" s="176"/>
      <c r="R27" s="176"/>
      <c r="S27" s="167"/>
      <c r="T27" s="168" t="e">
        <f>VLOOKUP(Q27,[13]Listas!$D$6:$E$10,2,0)</f>
        <v>#N/A</v>
      </c>
      <c r="U27" s="168" t="e">
        <f>HLOOKUP(R27,[13]Listas!$F$4:$J$5,2,0)</f>
        <v>#N/A</v>
      </c>
      <c r="V27" s="177" t="e">
        <f>INDEX([13]Listas!$F$6:$J$10,MATCH(Q27,[13]Listas!$D$6:$D$10,0),MATCH(R27,[13]Listas!$F$4:$J$4,0))</f>
        <v>#N/A</v>
      </c>
      <c r="W27" s="167"/>
      <c r="X27" s="535"/>
      <c r="Y27" s="575"/>
      <c r="Z27" s="536"/>
      <c r="AA27" s="174"/>
      <c r="AB27" s="201"/>
      <c r="AC27" s="166"/>
      <c r="AD27" s="174"/>
      <c r="AE27" s="167"/>
      <c r="AF27" s="168">
        <f t="shared" si="0"/>
        <v>0</v>
      </c>
      <c r="AG27" s="169" t="e">
        <f t="shared" si="1"/>
        <v>#N/A</v>
      </c>
      <c r="AH27" s="178" t="e">
        <f>IF(AG27&lt;=1,"Remota",VLOOKUP(AG27,[13]Listas!$C$6:$D$10,2,0))</f>
        <v>#N/A</v>
      </c>
      <c r="AI27" s="169" t="e">
        <f t="shared" si="2"/>
        <v>#N/A</v>
      </c>
      <c r="AJ27" s="178" t="e">
        <f>IF(AI27&lt;=1,"Insignificante",HLOOKUP(AI27,[13]Listas!$F$3:$J$4,2,0))</f>
        <v>#N/A</v>
      </c>
      <c r="AK27" s="170" t="e">
        <f t="shared" si="3"/>
        <v>#N/A</v>
      </c>
      <c r="AL27" s="177" t="e">
        <f>INDEX([13]Listas!$F$6:$J$10,MATCH(AH27,[13]Listas!$D$6:$D$10,0),MATCH(AJ27,[13]Listas!$F$4:$J$4,0))</f>
        <v>#N/A</v>
      </c>
    </row>
    <row r="28" spans="1:38" s="171" customFormat="1" ht="78" hidden="1" customHeight="1" x14ac:dyDescent="0.2">
      <c r="A28" s="166"/>
      <c r="B28" s="176"/>
      <c r="C28" s="535"/>
      <c r="D28" s="575"/>
      <c r="E28" s="536"/>
      <c r="F28" s="174"/>
      <c r="G28" s="535"/>
      <c r="H28" s="575"/>
      <c r="I28" s="536"/>
      <c r="J28" s="550"/>
      <c r="K28" s="550"/>
      <c r="L28" s="550"/>
      <c r="M28" s="166"/>
      <c r="N28" s="166"/>
      <c r="O28" s="166"/>
      <c r="P28" s="166"/>
      <c r="Q28" s="176"/>
      <c r="R28" s="176"/>
      <c r="S28" s="167"/>
      <c r="T28" s="168" t="e">
        <f>VLOOKUP(Q28,[13]Listas!$D$6:$E$10,2,0)</f>
        <v>#N/A</v>
      </c>
      <c r="U28" s="168" t="e">
        <f>HLOOKUP(R28,[13]Listas!$F$4:$J$5,2,0)</f>
        <v>#N/A</v>
      </c>
      <c r="V28" s="177" t="e">
        <f>INDEX([13]Listas!$F$6:$J$10,MATCH(Q28,[13]Listas!$D$6:$D$10,0),MATCH(R28,[13]Listas!$F$4:$J$4,0))</f>
        <v>#N/A</v>
      </c>
      <c r="W28" s="167"/>
      <c r="X28" s="535"/>
      <c r="Y28" s="575"/>
      <c r="Z28" s="536"/>
      <c r="AA28" s="174"/>
      <c r="AB28" s="201"/>
      <c r="AC28" s="166"/>
      <c r="AD28" s="174"/>
      <c r="AE28" s="167"/>
      <c r="AF28" s="168">
        <f t="shared" si="0"/>
        <v>0</v>
      </c>
      <c r="AG28" s="169" t="e">
        <f t="shared" si="1"/>
        <v>#N/A</v>
      </c>
      <c r="AH28" s="178" t="e">
        <f>IF(AG28&lt;=1,"Remota",VLOOKUP(AG28,[13]Listas!$C$6:$D$10,2,0))</f>
        <v>#N/A</v>
      </c>
      <c r="AI28" s="169" t="e">
        <f t="shared" si="2"/>
        <v>#N/A</v>
      </c>
      <c r="AJ28" s="178" t="e">
        <f>IF(AI28&lt;=1,"Insignificante",HLOOKUP(AI28,[13]Listas!$F$3:$J$4,2,0))</f>
        <v>#N/A</v>
      </c>
      <c r="AK28" s="170" t="e">
        <f t="shared" si="3"/>
        <v>#N/A</v>
      </c>
      <c r="AL28" s="177" t="e">
        <f>INDEX([13]Listas!$F$6:$J$10,MATCH(AH28,[13]Listas!$D$6:$D$10,0),MATCH(AJ28,[13]Listas!$F$4:$J$4,0))</f>
        <v>#N/A</v>
      </c>
    </row>
    <row r="29" spans="1:38" s="171" customFormat="1" ht="78" hidden="1" customHeight="1" x14ac:dyDescent="0.2">
      <c r="A29" s="166"/>
      <c r="B29" s="176"/>
      <c r="C29" s="535"/>
      <c r="D29" s="575"/>
      <c r="E29" s="536"/>
      <c r="F29" s="174"/>
      <c r="G29" s="535"/>
      <c r="H29" s="575"/>
      <c r="I29" s="536"/>
      <c r="J29" s="550"/>
      <c r="K29" s="550"/>
      <c r="L29" s="550"/>
      <c r="M29" s="166"/>
      <c r="N29" s="166"/>
      <c r="O29" s="166"/>
      <c r="P29" s="166"/>
      <c r="Q29" s="176"/>
      <c r="R29" s="176"/>
      <c r="S29" s="167"/>
      <c r="T29" s="168" t="e">
        <f>VLOOKUP(Q29,[13]Listas!$D$6:$E$10,2,0)</f>
        <v>#N/A</v>
      </c>
      <c r="U29" s="168" t="e">
        <f>HLOOKUP(R29,[13]Listas!$F$4:$J$5,2,0)</f>
        <v>#N/A</v>
      </c>
      <c r="V29" s="177" t="e">
        <f>INDEX([13]Listas!$F$6:$J$10,MATCH(Q29,[13]Listas!$D$6:$D$10,0),MATCH(R29,[13]Listas!$F$4:$J$4,0))</f>
        <v>#N/A</v>
      </c>
      <c r="W29" s="167"/>
      <c r="X29" s="535"/>
      <c r="Y29" s="575"/>
      <c r="Z29" s="536"/>
      <c r="AA29" s="174"/>
      <c r="AB29" s="201"/>
      <c r="AC29" s="166"/>
      <c r="AD29" s="174"/>
      <c r="AE29" s="167"/>
      <c r="AF29" s="168">
        <f t="shared" si="0"/>
        <v>0</v>
      </c>
      <c r="AG29" s="169" t="e">
        <f t="shared" si="1"/>
        <v>#N/A</v>
      </c>
      <c r="AH29" s="178" t="e">
        <f>IF(AG29&lt;=1,"Remota",VLOOKUP(AG29,[13]Listas!$C$6:$D$10,2,0))</f>
        <v>#N/A</v>
      </c>
      <c r="AI29" s="169" t="e">
        <f t="shared" si="2"/>
        <v>#N/A</v>
      </c>
      <c r="AJ29" s="178" t="e">
        <f>IF(AI29&lt;=1,"Insignificante",HLOOKUP(AI29,[13]Listas!$F$3:$J$4,2,0))</f>
        <v>#N/A</v>
      </c>
      <c r="AK29" s="170" t="e">
        <f t="shared" si="3"/>
        <v>#N/A</v>
      </c>
      <c r="AL29" s="177" t="e">
        <f>INDEX([13]Listas!$F$6:$J$10,MATCH(AH29,[13]Listas!$D$6:$D$10,0),MATCH(AJ29,[13]Listas!$F$4:$J$4,0))</f>
        <v>#N/A</v>
      </c>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VLOOKUP(Q30,[13]Listas!$D$6:$E$10,2,0)</f>
        <v>#N/A</v>
      </c>
      <c r="U30" s="168" t="e">
        <f>HLOOKUP(R30,[13]Listas!$F$4:$J$5,2,0)</f>
        <v>#N/A</v>
      </c>
      <c r="V30" s="177" t="e">
        <f>INDEX([13]Listas!$F$6:$J$10,MATCH(Q30,[13]Listas!$D$6:$D$10,0),MATCH(R30,[13]Listas!$F$4:$J$4,0))</f>
        <v>#N/A</v>
      </c>
      <c r="W30" s="167"/>
      <c r="X30" s="535"/>
      <c r="Y30" s="575"/>
      <c r="Z30" s="536"/>
      <c r="AA30" s="174"/>
      <c r="AB30" s="201"/>
      <c r="AC30" s="166"/>
      <c r="AD30" s="174"/>
      <c r="AE30" s="167"/>
      <c r="AF30" s="168">
        <f t="shared" si="0"/>
        <v>0</v>
      </c>
      <c r="AG30" s="169" t="e">
        <f t="shared" si="1"/>
        <v>#N/A</v>
      </c>
      <c r="AH30" s="178" t="e">
        <f>IF(AG30&lt;=1,"Remota",VLOOKUP(AG30,[13]Listas!$C$6:$D$10,2,0))</f>
        <v>#N/A</v>
      </c>
      <c r="AI30" s="169" t="e">
        <f t="shared" si="2"/>
        <v>#N/A</v>
      </c>
      <c r="AJ30" s="178" t="e">
        <f>IF(AI30&lt;=1,"Insignificante",HLOOKUP(AI30,[13]Listas!$F$3:$J$4,2,0))</f>
        <v>#N/A</v>
      </c>
      <c r="AK30" s="170" t="e">
        <f t="shared" si="3"/>
        <v>#N/A</v>
      </c>
      <c r="AL30" s="177" t="e">
        <f>INDEX([13]Listas!$F$6:$J$10,MATCH(AH30,[13]Listas!$D$6:$D$10,0),MATCH(AJ30,[13]Listas!$F$4:$J$4,0))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VLOOKUP(Q31,[13]Listas!$D$6:$E$10,2,0)</f>
        <v>#N/A</v>
      </c>
      <c r="U31" s="168" t="e">
        <f>HLOOKUP(R31,[13]Listas!$F$4:$J$5,2,0)</f>
        <v>#N/A</v>
      </c>
      <c r="V31" s="177" t="e">
        <f>INDEX([13]Listas!$F$6:$J$10,MATCH(Q31,[13]Listas!$D$6:$D$10,0),MATCH(R31,[13]Listas!$F$4:$J$4,0))</f>
        <v>#N/A</v>
      </c>
      <c r="W31" s="167"/>
      <c r="X31" s="535"/>
      <c r="Y31" s="575"/>
      <c r="Z31" s="536"/>
      <c r="AA31" s="174"/>
      <c r="AB31" s="201"/>
      <c r="AC31" s="166"/>
      <c r="AD31" s="174"/>
      <c r="AE31" s="167"/>
      <c r="AF31" s="168">
        <f t="shared" si="0"/>
        <v>0</v>
      </c>
      <c r="AG31" s="169" t="e">
        <f t="shared" si="1"/>
        <v>#N/A</v>
      </c>
      <c r="AH31" s="178" t="e">
        <f>IF(AG31&lt;=1,"Remota",VLOOKUP(AG31,[13]Listas!$C$6:$D$10,2,0))</f>
        <v>#N/A</v>
      </c>
      <c r="AI31" s="169" t="e">
        <f t="shared" si="2"/>
        <v>#N/A</v>
      </c>
      <c r="AJ31" s="178" t="e">
        <f>IF(AI31&lt;=1,"Insignificante",HLOOKUP(AI31,[13]Listas!$F$3:$J$4,2,0))</f>
        <v>#N/A</v>
      </c>
      <c r="AK31" s="170" t="e">
        <f t="shared" si="3"/>
        <v>#N/A</v>
      </c>
      <c r="AL31" s="177" t="e">
        <f>INDEX([13]Listas!$F$6:$J$10,MATCH(AH31,[13]Listas!$D$6:$D$10,0),MATCH(AJ31,[13]Listas!$F$4:$J$4,0))</f>
        <v>#N/A</v>
      </c>
    </row>
    <row r="32" spans="1:38" s="171" customFormat="1" ht="124.5"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VLOOKUP(Q32,[13]Listas!$D$6:$E$10,2,0)</f>
        <v>#N/A</v>
      </c>
      <c r="U32" s="168" t="e">
        <f>HLOOKUP(R32,[13]Listas!$F$4:$J$5,2,0)</f>
        <v>#N/A</v>
      </c>
      <c r="V32" s="177" t="e">
        <f>INDEX([13]Listas!$F$6:$J$10,MATCH(Q32,[13]Listas!$D$6:$D$10,0),MATCH(R32,[13]Listas!$F$4:$J$4,0))</f>
        <v>#N/A</v>
      </c>
      <c r="W32" s="167"/>
      <c r="X32" s="535"/>
      <c r="Y32" s="575"/>
      <c r="Z32" s="536"/>
      <c r="AA32" s="174"/>
      <c r="AB32" s="201"/>
      <c r="AC32" s="166"/>
      <c r="AD32" s="174"/>
      <c r="AE32" s="167"/>
      <c r="AF32" s="168">
        <f t="shared" si="0"/>
        <v>0</v>
      </c>
      <c r="AG32" s="169" t="e">
        <f t="shared" si="1"/>
        <v>#N/A</v>
      </c>
      <c r="AH32" s="178" t="e">
        <f>IF(AG32&lt;=1,"Remota",VLOOKUP(AG32,[13]Listas!$C$6:$D$10,2,0))</f>
        <v>#N/A</v>
      </c>
      <c r="AI32" s="169" t="e">
        <f t="shared" si="2"/>
        <v>#N/A</v>
      </c>
      <c r="AJ32" s="178" t="e">
        <f>IF(AI32&lt;=1,"Insignificante",HLOOKUP(AI32,[13]Listas!$F$3:$J$4,2,0))</f>
        <v>#N/A</v>
      </c>
      <c r="AK32" s="170" t="e">
        <f t="shared" si="3"/>
        <v>#N/A</v>
      </c>
      <c r="AL32" s="177" t="e">
        <f>INDEX([13]Listas!$F$6:$J$10,MATCH(AH32,[13]Listas!$D$6:$D$10,0),MATCH(AJ32,[13]Listas!$F$4:$J$4,0))</f>
        <v>#N/A</v>
      </c>
    </row>
    <row r="33" spans="1:38" s="171" customFormat="1" ht="124.5"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VLOOKUP(Q33,[13]Listas!$D$6:$E$10,2,0)</f>
        <v>#N/A</v>
      </c>
      <c r="U33" s="168" t="e">
        <f>HLOOKUP(R33,[13]Listas!$F$4:$J$5,2,0)</f>
        <v>#N/A</v>
      </c>
      <c r="V33" s="177" t="e">
        <f>INDEX([13]Listas!$F$6:$J$10,MATCH(Q33,[13]Listas!$D$6:$D$10,0),MATCH(R33,[13]Listas!$F$4:$J$4,0))</f>
        <v>#N/A</v>
      </c>
      <c r="W33" s="167"/>
      <c r="X33" s="535"/>
      <c r="Y33" s="575"/>
      <c r="Z33" s="536"/>
      <c r="AA33" s="174"/>
      <c r="AB33" s="201"/>
      <c r="AC33" s="166"/>
      <c r="AD33" s="174"/>
      <c r="AE33" s="167"/>
      <c r="AF33" s="168">
        <f t="shared" si="0"/>
        <v>0</v>
      </c>
      <c r="AG33" s="169" t="e">
        <f t="shared" si="1"/>
        <v>#N/A</v>
      </c>
      <c r="AH33" s="178" t="e">
        <f>IF(AG33&lt;=1,"Remota",VLOOKUP(AG33,[13]Listas!$C$6:$D$10,2,0))</f>
        <v>#N/A</v>
      </c>
      <c r="AI33" s="169" t="e">
        <f t="shared" si="2"/>
        <v>#N/A</v>
      </c>
      <c r="AJ33" s="178" t="e">
        <f>IF(AI33&lt;=1,"Insignificante",HLOOKUP(AI33,[13]Listas!$F$3:$J$4,2,0))</f>
        <v>#N/A</v>
      </c>
      <c r="AK33" s="170" t="e">
        <f t="shared" si="3"/>
        <v>#N/A</v>
      </c>
      <c r="AL33" s="177" t="e">
        <f>INDEX([13]Listas!$F$6:$J$10,MATCH(AH33,[13]Listas!$D$6:$D$10,0),MATCH(AJ33,[13]Listas!$F$4:$J$4,0))</f>
        <v>#N/A</v>
      </c>
    </row>
    <row r="34" spans="1:38" s="171" customFormat="1" ht="124.5"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VLOOKUP(Q34,[13]Listas!$D$6:$E$10,2,0)</f>
        <v>#N/A</v>
      </c>
      <c r="U34" s="168" t="e">
        <f>HLOOKUP(R34,[13]Listas!$F$4:$J$5,2,0)</f>
        <v>#N/A</v>
      </c>
      <c r="V34" s="177" t="e">
        <f>INDEX([13]Listas!$F$6:$J$10,MATCH(Q34,[13]Listas!$D$6:$D$10,0),MATCH(R34,[13]Listas!$F$4:$J$4,0))</f>
        <v>#N/A</v>
      </c>
      <c r="W34" s="167"/>
      <c r="X34" s="535"/>
      <c r="Y34" s="575"/>
      <c r="Z34" s="536"/>
      <c r="AA34" s="174"/>
      <c r="AB34" s="201"/>
      <c r="AC34" s="166"/>
      <c r="AD34" s="174"/>
      <c r="AE34" s="167"/>
      <c r="AF34" s="168">
        <f t="shared" si="0"/>
        <v>0</v>
      </c>
      <c r="AG34" s="169" t="e">
        <f t="shared" si="1"/>
        <v>#N/A</v>
      </c>
      <c r="AH34" s="178" t="e">
        <f>IF(AG34&lt;=1,"Remota",VLOOKUP(AG34,[13]Listas!$C$6:$D$10,2,0))</f>
        <v>#N/A</v>
      </c>
      <c r="AI34" s="169" t="e">
        <f t="shared" si="2"/>
        <v>#N/A</v>
      </c>
      <c r="AJ34" s="178" t="e">
        <f>IF(AI34&lt;=1,"Insignificante",HLOOKUP(AI34,[13]Listas!$F$3:$J$4,2,0))</f>
        <v>#N/A</v>
      </c>
      <c r="AK34" s="170" t="e">
        <f t="shared" si="3"/>
        <v>#N/A</v>
      </c>
      <c r="AL34" s="177" t="e">
        <f>INDEX([13]Listas!$F$6:$J$10,MATCH(AH34,[13]Listas!$D$6:$D$10,0),MATCH(AJ34,[13]Listas!$F$4:$J$4,0))</f>
        <v>#N/A</v>
      </c>
    </row>
    <row r="35" spans="1:38" s="171" customFormat="1" ht="78" hidden="1" customHeight="1" x14ac:dyDescent="0.2">
      <c r="A35" s="166"/>
      <c r="B35" s="176"/>
      <c r="C35" s="535"/>
      <c r="D35" s="575"/>
      <c r="E35" s="536"/>
      <c r="F35" s="174"/>
      <c r="G35" s="535"/>
      <c r="H35" s="575"/>
      <c r="I35" s="536"/>
      <c r="J35" s="166"/>
      <c r="K35" s="166"/>
      <c r="L35" s="166"/>
      <c r="M35" s="166"/>
      <c r="N35" s="166"/>
      <c r="O35" s="166"/>
      <c r="P35" s="166"/>
      <c r="Q35" s="176"/>
      <c r="R35" s="176"/>
      <c r="S35" s="167"/>
      <c r="T35" s="168" t="e">
        <f>VLOOKUP(Q35,[13]Listas!$D$6:$E$10,2,0)</f>
        <v>#N/A</v>
      </c>
      <c r="U35" s="168" t="e">
        <f>HLOOKUP(R35,[13]Listas!$F$4:$J$5,2,0)</f>
        <v>#N/A</v>
      </c>
      <c r="V35" s="177" t="e">
        <f>INDEX([13]Listas!$F$6:$J$10,MATCH(Q35,[13]Listas!$D$6:$D$10,0),MATCH(R35,[13]Listas!$F$4:$J$4,0))</f>
        <v>#N/A</v>
      </c>
      <c r="W35" s="167"/>
      <c r="X35" s="535"/>
      <c r="Y35" s="575"/>
      <c r="Z35" s="536"/>
      <c r="AA35" s="174"/>
      <c r="AB35" s="201"/>
      <c r="AC35" s="166"/>
      <c r="AD35" s="174"/>
      <c r="AE35" s="167"/>
      <c r="AF35" s="168">
        <f t="shared" si="0"/>
        <v>0</v>
      </c>
      <c r="AG35" s="169" t="e">
        <f t="shared" si="1"/>
        <v>#N/A</v>
      </c>
      <c r="AH35" s="178" t="e">
        <f>IF(AG35&lt;=1,"Remota",VLOOKUP(AG35,[13]Listas!$C$6:$D$10,2,0))</f>
        <v>#N/A</v>
      </c>
      <c r="AI35" s="169" t="e">
        <f t="shared" si="2"/>
        <v>#N/A</v>
      </c>
      <c r="AJ35" s="178" t="e">
        <f>IF(AI35&lt;=1,"Insignificante",HLOOKUP(AI35,[13]Listas!$F$3:$J$4,2,0))</f>
        <v>#N/A</v>
      </c>
      <c r="AK35" s="170" t="e">
        <f t="shared" si="3"/>
        <v>#N/A</v>
      </c>
      <c r="AL35" s="177" t="e">
        <f>INDEX([13]Listas!$F$6:$J$10,MATCH(AH35,[13]Listas!$D$6:$D$10,0),MATCH(AJ35,[13]Listas!$F$4:$J$4,0))</f>
        <v>#N/A</v>
      </c>
    </row>
    <row r="36" spans="1:38" s="171" customFormat="1" ht="78"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VLOOKUP(Q36,[13]Listas!$D$6:$E$10,2,0)</f>
        <v>#N/A</v>
      </c>
      <c r="U36" s="168" t="e">
        <f>HLOOKUP(R36,[13]Listas!$F$4:$J$5,2,0)</f>
        <v>#N/A</v>
      </c>
      <c r="V36" s="177" t="e">
        <f>INDEX([13]Listas!$F$6:$J$10,MATCH(Q36,[13]Listas!$D$6:$D$10,0),MATCH(R36,[13]Listas!$F$4:$J$4,0))</f>
        <v>#N/A</v>
      </c>
      <c r="W36" s="167"/>
      <c r="X36" s="535"/>
      <c r="Y36" s="575"/>
      <c r="Z36" s="536"/>
      <c r="AA36" s="174"/>
      <c r="AB36" s="201"/>
      <c r="AC36" s="166"/>
      <c r="AD36" s="174"/>
      <c r="AE36" s="167"/>
      <c r="AF36" s="168">
        <f t="shared" si="0"/>
        <v>0</v>
      </c>
      <c r="AG36" s="169" t="e">
        <f t="shared" si="1"/>
        <v>#N/A</v>
      </c>
      <c r="AH36" s="178" t="e">
        <f>IF(AG36&lt;=1,"Remota",VLOOKUP(AG36,[13]Listas!$C$6:$D$10,2,0))</f>
        <v>#N/A</v>
      </c>
      <c r="AI36" s="169" t="e">
        <f t="shared" si="2"/>
        <v>#N/A</v>
      </c>
      <c r="AJ36" s="178" t="e">
        <f>IF(AI36&lt;=1,"Insignificante",HLOOKUP(AI36,[13]Listas!$F$3:$J$4,2,0))</f>
        <v>#N/A</v>
      </c>
      <c r="AK36" s="170" t="e">
        <f t="shared" si="3"/>
        <v>#N/A</v>
      </c>
      <c r="AL36" s="177" t="e">
        <f>INDEX([13]Listas!$F$6:$J$10,MATCH(AH36,[13]Listas!$D$6:$D$10,0),MATCH(AJ36,[13]Listas!$F$4:$J$4,0))</f>
        <v>#N/A</v>
      </c>
    </row>
    <row r="37" spans="1:38" s="171" customFormat="1" ht="78"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VLOOKUP(Q37,[13]Listas!$D$6:$E$10,2,0)</f>
        <v>#N/A</v>
      </c>
      <c r="U37" s="168" t="e">
        <f>HLOOKUP(R37,[13]Listas!$F$4:$J$5,2,0)</f>
        <v>#N/A</v>
      </c>
      <c r="V37" s="177" t="e">
        <f>INDEX([13]Listas!$F$6:$J$10,MATCH(Q37,[13]Listas!$D$6:$D$10,0),MATCH(R37,[13]Listas!$F$4:$J$4,0))</f>
        <v>#N/A</v>
      </c>
      <c r="W37" s="167"/>
      <c r="X37" s="535"/>
      <c r="Y37" s="575"/>
      <c r="Z37" s="536"/>
      <c r="AA37" s="174"/>
      <c r="AB37" s="201"/>
      <c r="AC37" s="166"/>
      <c r="AD37" s="174"/>
      <c r="AE37" s="167"/>
      <c r="AF37" s="168">
        <f t="shared" si="0"/>
        <v>0</v>
      </c>
      <c r="AG37" s="169" t="e">
        <f t="shared" si="1"/>
        <v>#N/A</v>
      </c>
      <c r="AH37" s="178" t="e">
        <f>IF(AG37&lt;=1,"Remota",VLOOKUP(AG37,[13]Listas!$C$6:$D$10,2,0))</f>
        <v>#N/A</v>
      </c>
      <c r="AI37" s="169" t="e">
        <f t="shared" si="2"/>
        <v>#N/A</v>
      </c>
      <c r="AJ37" s="178" t="e">
        <f>IF(AI37&lt;=1,"Insignificante",HLOOKUP(AI37,[13]Listas!$F$3:$J$4,2,0))</f>
        <v>#N/A</v>
      </c>
      <c r="AK37" s="170" t="e">
        <f t="shared" si="3"/>
        <v>#N/A</v>
      </c>
      <c r="AL37" s="177" t="e">
        <f>INDEX([13]Listas!$F$6:$J$10,MATCH(AH37,[13]Listas!$D$6:$D$10,0),MATCH(AJ37,[13]Listas!$F$4:$J$4,0))</f>
        <v>#N/A</v>
      </c>
    </row>
    <row r="38" spans="1:38" s="171" customFormat="1" ht="78"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VLOOKUP(Q38,[13]Listas!$D$6:$E$10,2,0)</f>
        <v>#N/A</v>
      </c>
      <c r="U38" s="168" t="e">
        <f>HLOOKUP(R38,[13]Listas!$F$4:$J$5,2,0)</f>
        <v>#N/A</v>
      </c>
      <c r="V38" s="177" t="e">
        <f>INDEX([13]Listas!$F$6:$J$10,MATCH(Q38,[13]Listas!$D$6:$D$10,0),MATCH(R38,[13]Listas!$F$4:$J$4,0))</f>
        <v>#N/A</v>
      </c>
      <c r="W38" s="167"/>
      <c r="X38" s="535"/>
      <c r="Y38" s="575"/>
      <c r="Z38" s="536"/>
      <c r="AA38" s="174"/>
      <c r="AB38" s="201"/>
      <c r="AC38" s="166"/>
      <c r="AD38" s="174"/>
      <c r="AE38" s="167"/>
      <c r="AF38" s="168">
        <f t="shared" si="0"/>
        <v>0</v>
      </c>
      <c r="AG38" s="169" t="e">
        <f t="shared" si="1"/>
        <v>#N/A</v>
      </c>
      <c r="AH38" s="178" t="e">
        <f>IF(AG38&lt;=1,"Remota",VLOOKUP(AG38,[13]Listas!$C$6:$D$10,2,0))</f>
        <v>#N/A</v>
      </c>
      <c r="AI38" s="169" t="e">
        <f t="shared" si="2"/>
        <v>#N/A</v>
      </c>
      <c r="AJ38" s="178" t="e">
        <f>IF(AI38&lt;=1,"Insignificante",HLOOKUP(AI38,[13]Listas!$F$3:$J$4,2,0))</f>
        <v>#N/A</v>
      </c>
      <c r="AK38" s="170" t="e">
        <f t="shared" si="3"/>
        <v>#N/A</v>
      </c>
      <c r="AL38" s="177" t="e">
        <f>INDEX([13]Listas!$F$6:$J$10,MATCH(AH38,[13]Listas!$D$6:$D$10,0),MATCH(AJ38,[13]Listas!$F$4:$J$4,0))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VLOOKUP(Q39,[13]Listas!$D$6:$E$10,2,0)</f>
        <v>#N/A</v>
      </c>
      <c r="U39" s="168" t="e">
        <f>HLOOKUP(R39,[13]Listas!$F$4:$J$5,2,0)</f>
        <v>#N/A</v>
      </c>
      <c r="V39" s="177" t="e">
        <f>INDEX([13]Listas!$F$6:$J$10,MATCH(Q39,[13]Listas!$D$6:$D$10,0),MATCH(R39,[13]Listas!$F$4:$J$4,0))</f>
        <v>#N/A</v>
      </c>
      <c r="W39" s="167"/>
      <c r="X39" s="535"/>
      <c r="Y39" s="575"/>
      <c r="Z39" s="536"/>
      <c r="AA39" s="174"/>
      <c r="AB39" s="201"/>
      <c r="AC39" s="166"/>
      <c r="AD39" s="174"/>
      <c r="AE39" s="167"/>
      <c r="AF39" s="168">
        <f t="shared" si="0"/>
        <v>0</v>
      </c>
      <c r="AG39" s="169" t="e">
        <f t="shared" si="1"/>
        <v>#N/A</v>
      </c>
      <c r="AH39" s="178" t="e">
        <f>IF(AG39&lt;=1,"Remota",VLOOKUP(AG39,[13]Listas!$C$6:$D$10,2,0))</f>
        <v>#N/A</v>
      </c>
      <c r="AI39" s="169" t="e">
        <f t="shared" si="2"/>
        <v>#N/A</v>
      </c>
      <c r="AJ39" s="178" t="e">
        <f>IF(AI39&lt;=1,"Insignificante",HLOOKUP(AI39,[13]Listas!$F$3:$J$4,2,0))</f>
        <v>#N/A</v>
      </c>
      <c r="AK39" s="170" t="e">
        <f t="shared" si="3"/>
        <v>#N/A</v>
      </c>
      <c r="AL39" s="177" t="e">
        <f>INDEX([13]Listas!$F$6:$J$10,MATCH(AH39,[13]Listas!$D$6:$D$10,0),MATCH(AJ39,[13]Listas!$F$4:$J$4,0))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VLOOKUP(Q40,[13]Listas!$D$6:$E$10,2,0)</f>
        <v>#N/A</v>
      </c>
      <c r="U40" s="168" t="e">
        <f>HLOOKUP(R40,[13]Listas!$F$4:$J$5,2,0)</f>
        <v>#N/A</v>
      </c>
      <c r="V40" s="177" t="e">
        <f>INDEX([13]Listas!$F$6:$J$10,MATCH(Q40,[13]Listas!$D$6:$D$10,0),MATCH(R40,[13]Listas!$F$4:$J$4,0))</f>
        <v>#N/A</v>
      </c>
      <c r="W40" s="167"/>
      <c r="X40" s="535"/>
      <c r="Y40" s="575"/>
      <c r="Z40" s="536"/>
      <c r="AA40" s="174"/>
      <c r="AB40" s="201"/>
      <c r="AC40" s="166"/>
      <c r="AD40" s="174"/>
      <c r="AE40" s="167"/>
      <c r="AF40" s="168">
        <f t="shared" si="0"/>
        <v>0</v>
      </c>
      <c r="AG40" s="169" t="e">
        <f t="shared" si="1"/>
        <v>#N/A</v>
      </c>
      <c r="AH40" s="178" t="e">
        <f>IF(AG40&lt;=1,"Remota",VLOOKUP(AG40,[13]Listas!$C$6:$D$10,2,0))</f>
        <v>#N/A</v>
      </c>
      <c r="AI40" s="169" t="e">
        <f t="shared" si="2"/>
        <v>#N/A</v>
      </c>
      <c r="AJ40" s="178" t="e">
        <f>IF(AI40&lt;=1,"Insignificante",HLOOKUP(AI40,[13]Listas!$F$3:$J$4,2,0))</f>
        <v>#N/A</v>
      </c>
      <c r="AK40" s="170" t="e">
        <f t="shared" si="3"/>
        <v>#N/A</v>
      </c>
      <c r="AL40" s="177" t="e">
        <f>INDEX([13]Listas!$F$6:$J$10,MATCH(AH40,[13]Listas!$D$6:$D$10,0),MATCH(AJ40,[13]Listas!$F$4:$J$4,0))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VLOOKUP(Q41,[13]Listas!$D$6:$E$10,2,0)</f>
        <v>#N/A</v>
      </c>
      <c r="U41" s="168" t="e">
        <f>HLOOKUP(R41,[13]Listas!$F$4:$J$5,2,0)</f>
        <v>#N/A</v>
      </c>
      <c r="V41" s="177" t="e">
        <f>INDEX([13]Listas!$F$6:$J$10,MATCH(Q41,[13]Listas!$D$6:$D$10,0),MATCH(R41,[13]Listas!$F$4:$J$4,0))</f>
        <v>#N/A</v>
      </c>
      <c r="W41" s="167"/>
      <c r="X41" s="535"/>
      <c r="Y41" s="575"/>
      <c r="Z41" s="536"/>
      <c r="AA41" s="174"/>
      <c r="AB41" s="201"/>
      <c r="AC41" s="166"/>
      <c r="AD41" s="174"/>
      <c r="AE41" s="167"/>
      <c r="AF41" s="168">
        <f t="shared" si="0"/>
        <v>0</v>
      </c>
      <c r="AG41" s="169" t="e">
        <f t="shared" si="1"/>
        <v>#N/A</v>
      </c>
      <c r="AH41" s="178" t="e">
        <f>IF(AG41&lt;=1,"Remota",VLOOKUP(AG41,[13]Listas!$C$6:$D$10,2,0))</f>
        <v>#N/A</v>
      </c>
      <c r="AI41" s="169" t="e">
        <f t="shared" si="2"/>
        <v>#N/A</v>
      </c>
      <c r="AJ41" s="178" t="e">
        <f>IF(AI41&lt;=1,"Insignificante",HLOOKUP(AI41,[13]Listas!$F$3:$J$4,2,0))</f>
        <v>#N/A</v>
      </c>
      <c r="AK41" s="170" t="e">
        <f t="shared" si="3"/>
        <v>#N/A</v>
      </c>
      <c r="AL41" s="177" t="e">
        <f>INDEX([13]Listas!$F$6:$J$10,MATCH(AH41,[13]Listas!$D$6:$D$10,0),MATCH(AJ41,[13]Listas!$F$4:$J$4,0))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VLOOKUP(Q42,[13]Listas!$D$6:$E$10,2,0)</f>
        <v>#N/A</v>
      </c>
      <c r="U42" s="168" t="e">
        <f>HLOOKUP(R42,[13]Listas!$F$4:$J$5,2,0)</f>
        <v>#N/A</v>
      </c>
      <c r="V42" s="177" t="e">
        <f>INDEX([13]Listas!$F$6:$J$10,MATCH(Q42,[13]Listas!$D$6:$D$10,0),MATCH(R42,[13]Listas!$F$4:$J$4,0))</f>
        <v>#N/A</v>
      </c>
      <c r="W42" s="167"/>
      <c r="X42" s="535"/>
      <c r="Y42" s="575"/>
      <c r="Z42" s="536"/>
      <c r="AA42" s="174"/>
      <c r="AB42" s="201"/>
      <c r="AC42" s="166"/>
      <c r="AD42" s="174"/>
      <c r="AE42" s="167"/>
      <c r="AF42" s="168">
        <f t="shared" si="0"/>
        <v>0</v>
      </c>
      <c r="AG42" s="169" t="e">
        <f t="shared" si="1"/>
        <v>#N/A</v>
      </c>
      <c r="AH42" s="178" t="e">
        <f>IF(AG42&lt;=1,"Remota",VLOOKUP(AG42,[13]Listas!$C$6:$D$10,2,0))</f>
        <v>#N/A</v>
      </c>
      <c r="AI42" s="169" t="e">
        <f t="shared" si="2"/>
        <v>#N/A</v>
      </c>
      <c r="AJ42" s="178" t="e">
        <f>IF(AI42&lt;=1,"Insignificante",HLOOKUP(AI42,[13]Listas!$F$3:$J$4,2,0))</f>
        <v>#N/A</v>
      </c>
      <c r="AK42" s="170" t="e">
        <f t="shared" si="3"/>
        <v>#N/A</v>
      </c>
      <c r="AL42" s="177" t="e">
        <f>INDEX([13]Listas!$F$6:$J$10,MATCH(AH42,[13]Listas!$D$6:$D$10,0),MATCH(AJ42,[13]Listas!$F$4:$J$4,0))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VLOOKUP(Q43,[13]Listas!$D$6:$E$10,2,0)</f>
        <v>#N/A</v>
      </c>
      <c r="U43" s="168" t="e">
        <f>HLOOKUP(R43,[13]Listas!$F$4:$J$5,2,0)</f>
        <v>#N/A</v>
      </c>
      <c r="V43" s="177" t="e">
        <f>INDEX([13]Listas!$F$6:$J$10,MATCH(Q43,[13]Listas!$D$6:$D$10,0),MATCH(R43,[13]Listas!$F$4:$J$4,0))</f>
        <v>#N/A</v>
      </c>
      <c r="W43" s="167"/>
      <c r="X43" s="535"/>
      <c r="Y43" s="575"/>
      <c r="Z43" s="536"/>
      <c r="AA43" s="174"/>
      <c r="AB43" s="201"/>
      <c r="AC43" s="166"/>
      <c r="AD43" s="174"/>
      <c r="AE43" s="167"/>
      <c r="AF43" s="168">
        <f t="shared" si="0"/>
        <v>0</v>
      </c>
      <c r="AG43" s="169" t="e">
        <f t="shared" si="1"/>
        <v>#N/A</v>
      </c>
      <c r="AH43" s="178" t="e">
        <f>IF(AG43&lt;=1,"Remota",VLOOKUP(AG43,[13]Listas!$C$6:$D$10,2,0))</f>
        <v>#N/A</v>
      </c>
      <c r="AI43" s="169" t="e">
        <f t="shared" si="2"/>
        <v>#N/A</v>
      </c>
      <c r="AJ43" s="178" t="e">
        <f>IF(AI43&lt;=1,"Insignificante",HLOOKUP(AI43,[13]Listas!$F$3:$J$4,2,0))</f>
        <v>#N/A</v>
      </c>
      <c r="AK43" s="170" t="e">
        <f t="shared" si="3"/>
        <v>#N/A</v>
      </c>
      <c r="AL43" s="177" t="e">
        <f>INDEX([13]Listas!$F$6:$J$10,MATCH(AH43,[13]Listas!$D$6:$D$10,0),MATCH(AJ43,[13]Listas!$F$4:$J$4,0))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VLOOKUP(Q44,[13]Listas!$D$6:$E$10,2,0)</f>
        <v>#N/A</v>
      </c>
      <c r="U44" s="168" t="e">
        <f>HLOOKUP(R44,[13]Listas!$F$4:$J$5,2,0)</f>
        <v>#N/A</v>
      </c>
      <c r="V44" s="177" t="e">
        <f>INDEX([13]Listas!$F$6:$J$10,MATCH(Q44,[13]Listas!$D$6:$D$10,0),MATCH(R44,[13]Listas!$F$4:$J$4,0))</f>
        <v>#N/A</v>
      </c>
      <c r="W44" s="167"/>
      <c r="X44" s="535"/>
      <c r="Y44" s="575"/>
      <c r="Z44" s="536"/>
      <c r="AA44" s="174"/>
      <c r="AB44" s="201"/>
      <c r="AC44" s="166"/>
      <c r="AD44" s="174"/>
      <c r="AE44" s="167"/>
      <c r="AF44" s="168">
        <f t="shared" si="0"/>
        <v>0</v>
      </c>
      <c r="AG44" s="169" t="e">
        <f t="shared" si="1"/>
        <v>#N/A</v>
      </c>
      <c r="AH44" s="178" t="e">
        <f>IF(AG44&lt;=1,"Remota",VLOOKUP(AG44,[13]Listas!$C$6:$D$10,2,0))</f>
        <v>#N/A</v>
      </c>
      <c r="AI44" s="169" t="e">
        <f t="shared" si="2"/>
        <v>#N/A</v>
      </c>
      <c r="AJ44" s="178" t="e">
        <f>IF(AI44&lt;=1,"Insignificante",HLOOKUP(AI44,[13]Listas!$F$3:$J$4,2,0))</f>
        <v>#N/A</v>
      </c>
      <c r="AK44" s="170" t="e">
        <f t="shared" si="3"/>
        <v>#N/A</v>
      </c>
      <c r="AL44" s="177" t="e">
        <f>INDEX([13]Listas!$F$6:$J$10,MATCH(AH44,[13]Listas!$D$6:$D$10,0),MATCH(AJ44,[13]Listas!$F$4:$J$4,0))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VLOOKUP(Q45,[13]Listas!$D$6:$E$10,2,0)</f>
        <v>#N/A</v>
      </c>
      <c r="U45" s="168" t="e">
        <f>HLOOKUP(R45,[13]Listas!$F$4:$J$5,2,0)</f>
        <v>#N/A</v>
      </c>
      <c r="V45" s="177" t="e">
        <f>INDEX([13]Listas!$F$6:$J$10,MATCH(Q45,[13]Listas!$D$6:$D$10,0),MATCH(R45,[13]Listas!$F$4:$J$4,0))</f>
        <v>#N/A</v>
      </c>
      <c r="W45" s="167"/>
      <c r="X45" s="535"/>
      <c r="Y45" s="575"/>
      <c r="Z45" s="536"/>
      <c r="AA45" s="174"/>
      <c r="AB45" s="201"/>
      <c r="AC45" s="166"/>
      <c r="AD45" s="174"/>
      <c r="AE45" s="167"/>
      <c r="AF45" s="168">
        <f t="shared" si="0"/>
        <v>0</v>
      </c>
      <c r="AG45" s="169" t="e">
        <f t="shared" si="1"/>
        <v>#N/A</v>
      </c>
      <c r="AH45" s="178" t="e">
        <f>IF(AG45&lt;=1,"Remota",VLOOKUP(AG45,[13]Listas!$C$6:$D$10,2,0))</f>
        <v>#N/A</v>
      </c>
      <c r="AI45" s="169" t="e">
        <f t="shared" si="2"/>
        <v>#N/A</v>
      </c>
      <c r="AJ45" s="178" t="e">
        <f>IF(AI45&lt;=1,"Insignificante",HLOOKUP(AI45,[13]Listas!$F$3:$J$4,2,0))</f>
        <v>#N/A</v>
      </c>
      <c r="AK45" s="170" t="e">
        <f t="shared" si="3"/>
        <v>#N/A</v>
      </c>
      <c r="AL45" s="177" t="e">
        <f>INDEX([13]Listas!$F$6:$J$10,MATCH(AH45,[13]Listas!$D$6:$D$10,0),MATCH(AJ45,[13]Listas!$F$4:$J$4,0))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VLOOKUP(Q46,[13]Listas!$D$6:$E$10,2,0)</f>
        <v>#N/A</v>
      </c>
      <c r="U46" s="168" t="e">
        <f>HLOOKUP(R46,[13]Listas!$F$4:$J$5,2,0)</f>
        <v>#N/A</v>
      </c>
      <c r="V46" s="177" t="e">
        <f>INDEX([13]Listas!$F$6:$J$10,MATCH(Q46,[13]Listas!$D$6:$D$10,0),MATCH(R46,[13]Listas!$F$4:$J$4,0))</f>
        <v>#N/A</v>
      </c>
      <c r="W46" s="167"/>
      <c r="X46" s="535"/>
      <c r="Y46" s="575"/>
      <c r="Z46" s="536"/>
      <c r="AA46" s="174"/>
      <c r="AB46" s="201"/>
      <c r="AC46" s="166"/>
      <c r="AD46" s="174"/>
      <c r="AE46" s="167"/>
      <c r="AF46" s="168">
        <f t="shared" si="0"/>
        <v>0</v>
      </c>
      <c r="AG46" s="169" t="e">
        <f t="shared" si="1"/>
        <v>#N/A</v>
      </c>
      <c r="AH46" s="178" t="e">
        <f>IF(AG46&lt;=1,"Remota",VLOOKUP(AG46,[13]Listas!$C$6:$D$10,2,0))</f>
        <v>#N/A</v>
      </c>
      <c r="AI46" s="169" t="e">
        <f t="shared" si="2"/>
        <v>#N/A</v>
      </c>
      <c r="AJ46" s="178" t="e">
        <f>IF(AI46&lt;=1,"Insignificante",HLOOKUP(AI46,[13]Listas!$F$3:$J$4,2,0))</f>
        <v>#N/A</v>
      </c>
      <c r="AK46" s="170" t="e">
        <f t="shared" si="3"/>
        <v>#N/A</v>
      </c>
      <c r="AL46" s="177" t="e">
        <f>INDEX([13]Listas!$F$6:$J$10,MATCH(AH46,[13]Listas!$D$6:$D$10,0),MATCH(AJ46,[13]Listas!$F$4:$J$4,0))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VLOOKUP(Q47,[13]Listas!$D$6:$E$10,2,0)</f>
        <v>#N/A</v>
      </c>
      <c r="U47" s="168" t="e">
        <f>HLOOKUP(R47,[13]Listas!$F$4:$J$5,2,0)</f>
        <v>#N/A</v>
      </c>
      <c r="V47" s="177" t="e">
        <f>INDEX([13]Listas!$F$6:$J$10,MATCH(Q47,[13]Listas!$D$6:$D$10,0),MATCH(R47,[13]Listas!$F$4:$J$4,0))</f>
        <v>#N/A</v>
      </c>
      <c r="W47" s="167"/>
      <c r="X47" s="535"/>
      <c r="Y47" s="575"/>
      <c r="Z47" s="536"/>
      <c r="AA47" s="174"/>
      <c r="AB47" s="201"/>
      <c r="AC47" s="166"/>
      <c r="AD47" s="174"/>
      <c r="AE47" s="167"/>
      <c r="AF47" s="168">
        <f t="shared" si="0"/>
        <v>0</v>
      </c>
      <c r="AG47" s="169" t="e">
        <f t="shared" si="1"/>
        <v>#N/A</v>
      </c>
      <c r="AH47" s="178" t="e">
        <f>IF(AG47&lt;=1,"Remota",VLOOKUP(AG47,[13]Listas!$C$6:$D$10,2,0))</f>
        <v>#N/A</v>
      </c>
      <c r="AI47" s="169" t="e">
        <f t="shared" si="2"/>
        <v>#N/A</v>
      </c>
      <c r="AJ47" s="178" t="e">
        <f>IF(AI47&lt;=1,"Insignificante",HLOOKUP(AI47,[13]Listas!$F$3:$J$4,2,0))</f>
        <v>#N/A</v>
      </c>
      <c r="AK47" s="170" t="e">
        <f t="shared" si="3"/>
        <v>#N/A</v>
      </c>
      <c r="AL47" s="177" t="e">
        <f>INDEX([13]Listas!$F$6:$J$10,MATCH(AH47,[13]Listas!$D$6:$D$10,0),MATCH(AJ47,[13]Listas!$F$4:$J$4,0))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VLOOKUP(Q48,[13]Listas!$D$6:$E$10,2,0)</f>
        <v>#N/A</v>
      </c>
      <c r="U48" s="168" t="e">
        <f>HLOOKUP(R48,[13]Listas!$F$4:$J$5,2,0)</f>
        <v>#N/A</v>
      </c>
      <c r="V48" s="177" t="e">
        <f>INDEX([13]Listas!$F$6:$J$10,MATCH(Q48,[13]Listas!$D$6:$D$10,0),MATCH(R48,[13]Listas!$F$4:$J$4,0))</f>
        <v>#N/A</v>
      </c>
      <c r="W48" s="167"/>
      <c r="X48" s="535"/>
      <c r="Y48" s="575"/>
      <c r="Z48" s="536"/>
      <c r="AA48" s="174"/>
      <c r="AB48" s="201"/>
      <c r="AC48" s="166"/>
      <c r="AD48" s="174"/>
      <c r="AE48" s="167"/>
      <c r="AF48" s="168">
        <f t="shared" si="0"/>
        <v>0</v>
      </c>
      <c r="AG48" s="169" t="e">
        <f t="shared" si="1"/>
        <v>#N/A</v>
      </c>
      <c r="AH48" s="178" t="e">
        <f>IF(AG48&lt;=1,"Remota",VLOOKUP(AG48,[13]Listas!$C$6:$D$10,2,0))</f>
        <v>#N/A</v>
      </c>
      <c r="AI48" s="169" t="e">
        <f t="shared" si="2"/>
        <v>#N/A</v>
      </c>
      <c r="AJ48" s="178" t="e">
        <f>IF(AI48&lt;=1,"Insignificante",HLOOKUP(AI48,[13]Listas!$F$3:$J$4,2,0))</f>
        <v>#N/A</v>
      </c>
      <c r="AK48" s="170" t="e">
        <f t="shared" si="3"/>
        <v>#N/A</v>
      </c>
      <c r="AL48" s="177" t="e">
        <f>INDEX([13]Listas!$F$6:$J$10,MATCH(AH48,[13]Listas!$D$6:$D$10,0),MATCH(AJ48,[13]Listas!$F$4:$J$4,0))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VLOOKUP(Q49,[13]Listas!$D$6:$E$10,2,0)</f>
        <v>#N/A</v>
      </c>
      <c r="U49" s="168" t="e">
        <f>HLOOKUP(R49,[13]Listas!$F$4:$J$5,2,0)</f>
        <v>#N/A</v>
      </c>
      <c r="V49" s="177" t="e">
        <f>INDEX([13]Listas!$F$6:$J$10,MATCH(Q49,[13]Listas!$D$6:$D$10,0),MATCH(R49,[13]Listas!$F$4:$J$4,0))</f>
        <v>#N/A</v>
      </c>
      <c r="W49" s="167"/>
      <c r="X49" s="535"/>
      <c r="Y49" s="575"/>
      <c r="Z49" s="536"/>
      <c r="AA49" s="174"/>
      <c r="AB49" s="201"/>
      <c r="AC49" s="166"/>
      <c r="AD49" s="174"/>
      <c r="AE49" s="167"/>
      <c r="AF49" s="168">
        <f t="shared" si="0"/>
        <v>0</v>
      </c>
      <c r="AG49" s="169" t="e">
        <f t="shared" si="1"/>
        <v>#N/A</v>
      </c>
      <c r="AH49" s="178" t="e">
        <f>IF(AG49&lt;=1,"Remota",VLOOKUP(AG49,[13]Listas!$C$6:$D$10,2,0))</f>
        <v>#N/A</v>
      </c>
      <c r="AI49" s="169" t="e">
        <f t="shared" si="2"/>
        <v>#N/A</v>
      </c>
      <c r="AJ49" s="178" t="e">
        <f>IF(AI49&lt;=1,"Insignificante",HLOOKUP(AI49,[13]Listas!$F$3:$J$4,2,0))</f>
        <v>#N/A</v>
      </c>
      <c r="AK49" s="170" t="e">
        <f t="shared" si="3"/>
        <v>#N/A</v>
      </c>
      <c r="AL49" s="177" t="e">
        <f>INDEX([13]Listas!$F$6:$J$10,MATCH(AH49,[13]Listas!$D$6:$D$10,0),MATCH(AJ49,[13]Listas!$F$4:$J$4,0))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VLOOKUP(Q50,[13]Listas!$D$6:$E$10,2,0)</f>
        <v>#N/A</v>
      </c>
      <c r="U50" s="168" t="e">
        <f>HLOOKUP(R50,[13]Listas!$F$4:$J$5,2,0)</f>
        <v>#N/A</v>
      </c>
      <c r="V50" s="177" t="e">
        <f>INDEX([13]Listas!$F$6:$J$10,MATCH(Q50,[13]Listas!$D$6:$D$10,0),MATCH(R50,[13]Listas!$F$4:$J$4,0))</f>
        <v>#N/A</v>
      </c>
      <c r="W50" s="167"/>
      <c r="X50" s="535"/>
      <c r="Y50" s="575"/>
      <c r="Z50" s="536"/>
      <c r="AA50" s="174"/>
      <c r="AB50" s="201"/>
      <c r="AC50" s="166"/>
      <c r="AD50" s="174"/>
      <c r="AE50" s="167"/>
      <c r="AF50" s="168">
        <f t="shared" si="0"/>
        <v>0</v>
      </c>
      <c r="AG50" s="169" t="e">
        <f t="shared" si="1"/>
        <v>#N/A</v>
      </c>
      <c r="AH50" s="178" t="e">
        <f>IF(AG50&lt;=1,"Remota",VLOOKUP(AG50,[13]Listas!$C$6:$D$10,2,0))</f>
        <v>#N/A</v>
      </c>
      <c r="AI50" s="169" t="e">
        <f t="shared" si="2"/>
        <v>#N/A</v>
      </c>
      <c r="AJ50" s="178" t="e">
        <f>IF(AI50&lt;=1,"Insignificante",HLOOKUP(AI50,[13]Listas!$F$3:$J$4,2,0))</f>
        <v>#N/A</v>
      </c>
      <c r="AK50" s="170" t="e">
        <f t="shared" si="3"/>
        <v>#N/A</v>
      </c>
      <c r="AL50" s="177" t="e">
        <f>INDEX([13]Listas!$F$6:$J$10,MATCH(AH50,[13]Listas!$D$6:$D$10,0),MATCH(AJ50,[13]Listas!$F$4:$J$4,0))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VLOOKUP(Q51,[13]Listas!$D$6:$E$10,2,0)</f>
        <v>#N/A</v>
      </c>
      <c r="U51" s="168" t="e">
        <f>HLOOKUP(R51,[13]Listas!$F$4:$J$5,2,0)</f>
        <v>#N/A</v>
      </c>
      <c r="V51" s="177" t="e">
        <f>INDEX([13]Listas!$F$6:$J$10,MATCH(Q51,[13]Listas!$D$6:$D$10,0),MATCH(R51,[13]Listas!$F$4:$J$4,0))</f>
        <v>#N/A</v>
      </c>
      <c r="W51" s="167"/>
      <c r="X51" s="535"/>
      <c r="Y51" s="575"/>
      <c r="Z51" s="536"/>
      <c r="AA51" s="174"/>
      <c r="AB51" s="201"/>
      <c r="AC51" s="166"/>
      <c r="AD51" s="174"/>
      <c r="AE51" s="167"/>
      <c r="AF51" s="168">
        <f t="shared" si="0"/>
        <v>0</v>
      </c>
      <c r="AG51" s="169" t="e">
        <f t="shared" si="1"/>
        <v>#N/A</v>
      </c>
      <c r="AH51" s="178" t="e">
        <f>IF(AG51&lt;=1,"Remota",VLOOKUP(AG51,[13]Listas!$C$6:$D$10,2,0))</f>
        <v>#N/A</v>
      </c>
      <c r="AI51" s="169" t="e">
        <f t="shared" si="2"/>
        <v>#N/A</v>
      </c>
      <c r="AJ51" s="178" t="e">
        <f>IF(AI51&lt;=1,"Insignificante",HLOOKUP(AI51,[13]Listas!$F$3:$J$4,2,0))</f>
        <v>#N/A</v>
      </c>
      <c r="AK51" s="170" t="e">
        <f t="shared" si="3"/>
        <v>#N/A</v>
      </c>
      <c r="AL51" s="177" t="e">
        <f>INDEX([13]Listas!$F$6:$J$10,MATCH(AH51,[13]Listas!$D$6:$D$10,0),MATCH(AJ51,[13]Listas!$F$4:$J$4,0))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VLOOKUP(Q52,[13]Listas!$D$6:$E$10,2,0)</f>
        <v>#N/A</v>
      </c>
      <c r="U52" s="168" t="e">
        <f>HLOOKUP(R52,[13]Listas!$F$4:$J$5,2,0)</f>
        <v>#N/A</v>
      </c>
      <c r="V52" s="177" t="e">
        <f>INDEX([13]Listas!$F$6:$J$10,MATCH(Q52,[13]Listas!$D$6:$D$10,0),MATCH(R52,[13]Listas!$F$4:$J$4,0))</f>
        <v>#N/A</v>
      </c>
      <c r="W52" s="167"/>
      <c r="X52" s="535"/>
      <c r="Y52" s="575"/>
      <c r="Z52" s="536"/>
      <c r="AA52" s="174"/>
      <c r="AB52" s="201"/>
      <c r="AC52" s="166"/>
      <c r="AD52" s="174"/>
      <c r="AE52" s="167"/>
      <c r="AF52" s="168">
        <f t="shared" si="0"/>
        <v>0</v>
      </c>
      <c r="AG52" s="169" t="e">
        <f t="shared" si="1"/>
        <v>#N/A</v>
      </c>
      <c r="AH52" s="178" t="e">
        <f>IF(AG52&lt;=1,"Remota",VLOOKUP(AG52,[13]Listas!$C$6:$D$10,2,0))</f>
        <v>#N/A</v>
      </c>
      <c r="AI52" s="169" t="e">
        <f t="shared" si="2"/>
        <v>#N/A</v>
      </c>
      <c r="AJ52" s="178" t="e">
        <f>IF(AI52&lt;=1,"Insignificante",HLOOKUP(AI52,[13]Listas!$F$3:$J$4,2,0))</f>
        <v>#N/A</v>
      </c>
      <c r="AK52" s="170" t="e">
        <f t="shared" si="3"/>
        <v>#N/A</v>
      </c>
      <c r="AL52" s="177" t="e">
        <f>INDEX([13]Listas!$F$6:$J$10,MATCH(AH52,[13]Listas!$D$6:$D$10,0),MATCH(AJ52,[13]Listas!$F$4:$J$4,0))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VLOOKUP(Q53,[13]Listas!$D$6:$E$10,2,0)</f>
        <v>#N/A</v>
      </c>
      <c r="U53" s="168" t="e">
        <f>HLOOKUP(R53,[13]Listas!$F$4:$J$5,2,0)</f>
        <v>#N/A</v>
      </c>
      <c r="V53" s="177" t="e">
        <f>INDEX([13]Listas!$F$6:$J$10,MATCH(Q53,[13]Listas!$D$6:$D$10,0),MATCH(R53,[13]Listas!$F$4:$J$4,0))</f>
        <v>#N/A</v>
      </c>
      <c r="W53" s="167"/>
      <c r="X53" s="535"/>
      <c r="Y53" s="575"/>
      <c r="Z53" s="536"/>
      <c r="AA53" s="174"/>
      <c r="AB53" s="201"/>
      <c r="AC53" s="166"/>
      <c r="AD53" s="174"/>
      <c r="AE53" s="167"/>
      <c r="AF53" s="168">
        <f t="shared" si="0"/>
        <v>0</v>
      </c>
      <c r="AG53" s="169" t="e">
        <f t="shared" si="1"/>
        <v>#N/A</v>
      </c>
      <c r="AH53" s="178" t="e">
        <f>IF(AG53&lt;=1,"Remota",VLOOKUP(AG53,[13]Listas!$C$6:$D$10,2,0))</f>
        <v>#N/A</v>
      </c>
      <c r="AI53" s="169" t="e">
        <f t="shared" si="2"/>
        <v>#N/A</v>
      </c>
      <c r="AJ53" s="178" t="e">
        <f>IF(AI53&lt;=1,"Insignificante",HLOOKUP(AI53,[13]Listas!$F$3:$J$4,2,0))</f>
        <v>#N/A</v>
      </c>
      <c r="AK53" s="170" t="e">
        <f t="shared" si="3"/>
        <v>#N/A</v>
      </c>
      <c r="AL53" s="177" t="e">
        <f>INDEX([13]Listas!$F$6:$J$10,MATCH(AH53,[13]Listas!$D$6:$D$10,0),MATCH(AJ53,[13]Listas!$F$4:$J$4,0))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VLOOKUP(Q54,[13]Listas!$D$6:$E$10,2,0)</f>
        <v>#N/A</v>
      </c>
      <c r="U54" s="168" t="e">
        <f>HLOOKUP(R54,[13]Listas!$F$4:$J$5,2,0)</f>
        <v>#N/A</v>
      </c>
      <c r="V54" s="177" t="e">
        <f>INDEX([13]Listas!$F$6:$J$10,MATCH(Q54,[13]Listas!$D$6:$D$10,0),MATCH(R54,[13]Listas!$F$4:$J$4,0))</f>
        <v>#N/A</v>
      </c>
      <c r="W54" s="167"/>
      <c r="X54" s="535"/>
      <c r="Y54" s="575"/>
      <c r="Z54" s="536"/>
      <c r="AA54" s="174"/>
      <c r="AB54" s="201"/>
      <c r="AC54" s="166"/>
      <c r="AD54" s="174"/>
      <c r="AE54" s="167"/>
      <c r="AF54" s="168">
        <f t="shared" si="0"/>
        <v>0</v>
      </c>
      <c r="AG54" s="169" t="e">
        <f t="shared" si="1"/>
        <v>#N/A</v>
      </c>
      <c r="AH54" s="178" t="e">
        <f>IF(AG54&lt;=1,"Remota",VLOOKUP(AG54,[13]Listas!$C$6:$D$10,2,0))</f>
        <v>#N/A</v>
      </c>
      <c r="AI54" s="169" t="e">
        <f t="shared" si="2"/>
        <v>#N/A</v>
      </c>
      <c r="AJ54" s="178" t="e">
        <f>IF(AI54&lt;=1,"Insignificante",HLOOKUP(AI54,[13]Listas!$F$3:$J$4,2,0))</f>
        <v>#N/A</v>
      </c>
      <c r="AK54" s="170" t="e">
        <f t="shared" si="3"/>
        <v>#N/A</v>
      </c>
      <c r="AL54" s="177" t="e">
        <f>INDEX([13]Listas!$F$6:$J$10,MATCH(AH54,[13]Listas!$D$6:$D$10,0),MATCH(AJ54,[13]Listas!$F$4:$J$4,0))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VLOOKUP(Q55,[13]Listas!$D$6:$E$10,2,0)</f>
        <v>#N/A</v>
      </c>
      <c r="U55" s="168" t="e">
        <f>HLOOKUP(R55,[13]Listas!$F$4:$J$5,2,0)</f>
        <v>#N/A</v>
      </c>
      <c r="V55" s="177" t="e">
        <f>INDEX([13]Listas!$F$6:$J$10,MATCH(Q55,[13]Listas!$D$6:$D$10,0),MATCH(R55,[13]Listas!$F$4:$J$4,0))</f>
        <v>#N/A</v>
      </c>
      <c r="W55" s="167"/>
      <c r="X55" s="535"/>
      <c r="Y55" s="575"/>
      <c r="Z55" s="536"/>
      <c r="AA55" s="174"/>
      <c r="AB55" s="201"/>
      <c r="AC55" s="166"/>
      <c r="AD55" s="174"/>
      <c r="AE55" s="167"/>
      <c r="AF55" s="168">
        <f t="shared" si="0"/>
        <v>0</v>
      </c>
      <c r="AG55" s="169" t="e">
        <f t="shared" si="1"/>
        <v>#N/A</v>
      </c>
      <c r="AH55" s="178" t="e">
        <f>IF(AG55&lt;=1,"Remota",VLOOKUP(AG55,[13]Listas!$C$6:$D$10,2,0))</f>
        <v>#N/A</v>
      </c>
      <c r="AI55" s="169" t="e">
        <f t="shared" si="2"/>
        <v>#N/A</v>
      </c>
      <c r="AJ55" s="178" t="e">
        <f>IF(AI55&lt;=1,"Insignificante",HLOOKUP(AI55,[13]Listas!$F$3:$J$4,2,0))</f>
        <v>#N/A</v>
      </c>
      <c r="AK55" s="170" t="e">
        <f t="shared" si="3"/>
        <v>#N/A</v>
      </c>
      <c r="AL55" s="177" t="e">
        <f>INDEX([13]Listas!$F$6:$J$10,MATCH(AH55,[13]Listas!$D$6:$D$10,0),MATCH(AJ55,[13]Listas!$F$4:$J$4,0))</f>
        <v>#N/A</v>
      </c>
    </row>
    <row r="56" spans="1:38" s="171" customFormat="1" ht="78" hidden="1" customHeight="1" x14ac:dyDescent="0.2">
      <c r="A56" s="166"/>
      <c r="B56" s="176"/>
      <c r="C56" s="212"/>
      <c r="D56" s="213"/>
      <c r="E56" s="214"/>
      <c r="F56" s="174"/>
      <c r="G56" s="535"/>
      <c r="H56" s="575"/>
      <c r="I56" s="536"/>
      <c r="J56" s="550"/>
      <c r="K56" s="550"/>
      <c r="L56" s="550"/>
      <c r="M56" s="166"/>
      <c r="N56" s="166"/>
      <c r="O56" s="166"/>
      <c r="P56" s="166"/>
      <c r="Q56" s="176"/>
      <c r="R56" s="176"/>
      <c r="S56" s="167"/>
      <c r="T56" s="168" t="e">
        <f>VLOOKUP(Q56,[13]Listas!$D$6:$E$10,2,0)</f>
        <v>#N/A</v>
      </c>
      <c r="U56" s="168" t="e">
        <f>HLOOKUP(R56,[13]Listas!$F$4:$J$5,2,0)</f>
        <v>#N/A</v>
      </c>
      <c r="V56" s="177" t="e">
        <f>INDEX([13]Listas!$F$6:$J$10,MATCH(Q56,[13]Listas!$D$6:$D$10,0),MATCH(R56,[13]Listas!$F$4:$J$4,0))</f>
        <v>#N/A</v>
      </c>
      <c r="W56" s="167"/>
      <c r="X56" s="535"/>
      <c r="Y56" s="575"/>
      <c r="Z56" s="536"/>
      <c r="AA56" s="174"/>
      <c r="AB56" s="201"/>
      <c r="AC56" s="166"/>
      <c r="AD56" s="174"/>
      <c r="AE56" s="167"/>
      <c r="AF56" s="168">
        <f t="shared" si="0"/>
        <v>0</v>
      </c>
      <c r="AG56" s="169" t="e">
        <f t="shared" si="1"/>
        <v>#N/A</v>
      </c>
      <c r="AH56" s="178" t="e">
        <f>IF(AG56&lt;=1,"Remota",VLOOKUP(AG56,[13]Listas!$C$6:$D$10,2,0))</f>
        <v>#N/A</v>
      </c>
      <c r="AI56" s="169" t="e">
        <f t="shared" si="2"/>
        <v>#N/A</v>
      </c>
      <c r="AJ56" s="178" t="e">
        <f>IF(AI56&lt;=1,"Insignificante",HLOOKUP(AI56,[13]Listas!$F$3:$J$4,2,0))</f>
        <v>#N/A</v>
      </c>
      <c r="AK56" s="170" t="e">
        <f t="shared" si="3"/>
        <v>#N/A</v>
      </c>
      <c r="AL56" s="177" t="e">
        <f>INDEX([13]Listas!$F$6:$J$10,MATCH(AH56,[13]Listas!$D$6:$D$10,0),MATCH(AJ56,[13]Listas!$F$4:$J$4,0))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VLOOKUP(Q57,[13]Listas!$D$6:$E$10,2,0)</f>
        <v>#N/A</v>
      </c>
      <c r="U57" s="168" t="e">
        <f>HLOOKUP(R57,[13]Listas!$F$4:$J$5,2,0)</f>
        <v>#N/A</v>
      </c>
      <c r="V57" s="177" t="e">
        <f>INDEX([13]Listas!$F$6:$J$10,MATCH(Q57,[13]Listas!$D$6:$D$10,0),MATCH(R57,[13]Listas!$F$4:$J$4,0))</f>
        <v>#N/A</v>
      </c>
      <c r="W57" s="167"/>
      <c r="X57" s="535"/>
      <c r="Y57" s="575"/>
      <c r="Z57" s="536"/>
      <c r="AA57" s="174"/>
      <c r="AB57" s="201"/>
      <c r="AC57" s="166"/>
      <c r="AD57" s="174"/>
      <c r="AE57" s="167"/>
      <c r="AF57" s="168">
        <f t="shared" si="0"/>
        <v>0</v>
      </c>
      <c r="AG57" s="169" t="e">
        <f t="shared" si="1"/>
        <v>#N/A</v>
      </c>
      <c r="AH57" s="178" t="e">
        <f>IF(AG57&lt;=1,"Remota",VLOOKUP(AG57,[13]Listas!$C$6:$D$10,2,0))</f>
        <v>#N/A</v>
      </c>
      <c r="AI57" s="169" t="e">
        <f t="shared" si="2"/>
        <v>#N/A</v>
      </c>
      <c r="AJ57" s="178" t="e">
        <f>IF(AI57&lt;=1,"Insignificante",HLOOKUP(AI57,[13]Listas!$F$3:$J$4,2,0))</f>
        <v>#N/A</v>
      </c>
      <c r="AK57" s="170" t="e">
        <f t="shared" si="3"/>
        <v>#N/A</v>
      </c>
      <c r="AL57" s="177" t="e">
        <f>INDEX([13]Listas!$F$6:$J$10,MATCH(AH57,[13]Listas!$D$6:$D$10,0),MATCH(AJ57,[13]Listas!$F$4:$J$4,0))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VLOOKUP(Q58,[13]Listas!$D$6:$E$10,2,0)</f>
        <v>#N/A</v>
      </c>
      <c r="U58" s="168" t="e">
        <f>HLOOKUP(R58,[13]Listas!$F$4:$J$5,2,0)</f>
        <v>#N/A</v>
      </c>
      <c r="V58" s="177" t="e">
        <f>INDEX([13]Listas!$F$6:$J$10,MATCH(Q58,[13]Listas!$D$6:$D$10,0),MATCH(R58,[13]Listas!$F$4:$J$4,0))</f>
        <v>#N/A</v>
      </c>
      <c r="W58" s="167"/>
      <c r="X58" s="535"/>
      <c r="Y58" s="575"/>
      <c r="Z58" s="536"/>
      <c r="AA58" s="174"/>
      <c r="AB58" s="201"/>
      <c r="AC58" s="166"/>
      <c r="AD58" s="174"/>
      <c r="AE58" s="167"/>
      <c r="AF58" s="168">
        <f t="shared" si="0"/>
        <v>0</v>
      </c>
      <c r="AG58" s="169" t="e">
        <f t="shared" si="1"/>
        <v>#N/A</v>
      </c>
      <c r="AH58" s="178" t="e">
        <f>IF(AG58&lt;=1,"Remota",VLOOKUP(AG58,[13]Listas!$C$6:$D$10,2,0))</f>
        <v>#N/A</v>
      </c>
      <c r="AI58" s="169" t="e">
        <f t="shared" si="2"/>
        <v>#N/A</v>
      </c>
      <c r="AJ58" s="178" t="e">
        <f>IF(AI58&lt;=1,"Insignificante",HLOOKUP(AI58,[13]Listas!$F$3:$J$4,2,0))</f>
        <v>#N/A</v>
      </c>
      <c r="AK58" s="170" t="e">
        <f t="shared" si="3"/>
        <v>#N/A</v>
      </c>
      <c r="AL58" s="177" t="e">
        <f>INDEX([13]Listas!$F$6:$J$10,MATCH(AH58,[13]Listas!$D$6:$D$10,0),MATCH(AJ58,[13]Listas!$F$4:$J$4,0))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VLOOKUP(Q59,[13]Listas!$D$6:$E$10,2,0)</f>
        <v>#N/A</v>
      </c>
      <c r="U59" s="168" t="e">
        <f>HLOOKUP(R59,[13]Listas!$F$4:$J$5,2,0)</f>
        <v>#N/A</v>
      </c>
      <c r="V59" s="177" t="e">
        <f>INDEX([13]Listas!$F$6:$J$10,MATCH(Q59,[13]Listas!$D$6:$D$10,0),MATCH(R59,[13]Listas!$F$4:$J$4,0))</f>
        <v>#N/A</v>
      </c>
      <c r="W59" s="167"/>
      <c r="X59" s="535"/>
      <c r="Y59" s="575"/>
      <c r="Z59" s="536"/>
      <c r="AA59" s="174"/>
      <c r="AB59" s="201"/>
      <c r="AC59" s="166"/>
      <c r="AD59" s="174"/>
      <c r="AE59" s="167"/>
      <c r="AF59" s="168">
        <f t="shared" si="0"/>
        <v>0</v>
      </c>
      <c r="AG59" s="169" t="e">
        <f t="shared" si="1"/>
        <v>#N/A</v>
      </c>
      <c r="AH59" s="178" t="e">
        <f>IF(AG59&lt;=1,"Remota",VLOOKUP(AG59,[13]Listas!$C$6:$D$10,2,0))</f>
        <v>#N/A</v>
      </c>
      <c r="AI59" s="169" t="e">
        <f t="shared" si="2"/>
        <v>#N/A</v>
      </c>
      <c r="AJ59" s="178" t="e">
        <f>IF(AI59&lt;=1,"Insignificante",HLOOKUP(AI59,[13]Listas!$F$3:$J$4,2,0))</f>
        <v>#N/A</v>
      </c>
      <c r="AK59" s="170" t="e">
        <f t="shared" si="3"/>
        <v>#N/A</v>
      </c>
      <c r="AL59" s="177" t="e">
        <f>INDEX([13]Listas!$F$6:$J$10,MATCH(AH59,[13]Listas!$D$6:$D$10,0),MATCH(AJ59,[13]Listas!$F$4:$J$4,0))</f>
        <v>#N/A</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VLOOKUP(Q60,[13]Listas!$D$6:$E$10,2,0)</f>
        <v>#N/A</v>
      </c>
      <c r="U60" s="168" t="e">
        <f>HLOOKUP(R60,[13]Listas!$F$4:$J$5,2,0)</f>
        <v>#N/A</v>
      </c>
      <c r="V60" s="177" t="e">
        <f>INDEX([13]Listas!$F$6:$J$10,MATCH(Q60,[13]Listas!$D$6:$D$10,0),MATCH(R60,[13]Listas!$F$4:$J$4,0))</f>
        <v>#N/A</v>
      </c>
      <c r="W60" s="167"/>
      <c r="X60" s="535"/>
      <c r="Y60" s="575"/>
      <c r="Z60" s="536"/>
      <c r="AA60" s="174"/>
      <c r="AB60" s="201"/>
      <c r="AC60" s="166"/>
      <c r="AD60" s="174"/>
      <c r="AE60" s="167"/>
      <c r="AF60" s="168">
        <f t="shared" si="0"/>
        <v>0</v>
      </c>
      <c r="AG60" s="169" t="e">
        <f t="shared" si="1"/>
        <v>#N/A</v>
      </c>
      <c r="AH60" s="178" t="e">
        <f>IF(AG60&lt;=1,"Remota",VLOOKUP(AG60,[13]Listas!$C$6:$D$10,2,0))</f>
        <v>#N/A</v>
      </c>
      <c r="AI60" s="169" t="e">
        <f t="shared" si="2"/>
        <v>#N/A</v>
      </c>
      <c r="AJ60" s="178" t="e">
        <f>IF(AI60&lt;=1,"Insignificante",HLOOKUP(AI60,[13]Listas!$F$3:$J$4,2,0))</f>
        <v>#N/A</v>
      </c>
      <c r="AK60" s="170" t="e">
        <f t="shared" si="3"/>
        <v>#N/A</v>
      </c>
      <c r="AL60" s="177" t="e">
        <f>INDEX([13]Listas!$F$6:$J$10,MATCH(AH60,[13]Listas!$D$6:$D$10,0),MATCH(AJ60,[13]Listas!$F$4:$J$4,0))</f>
        <v>#N/A</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VLOOKUP(Q61,[13]Listas!$D$6:$E$10,2,0)</f>
        <v>#N/A</v>
      </c>
      <c r="U61" s="168" t="e">
        <f>HLOOKUP(R61,[13]Listas!$F$4:$J$5,2,0)</f>
        <v>#N/A</v>
      </c>
      <c r="V61" s="177" t="e">
        <f>INDEX([13]Listas!$F$6:$J$10,MATCH(Q61,[13]Listas!$D$6:$D$10,0),MATCH(R61,[13]Listas!$F$4:$J$4,0))</f>
        <v>#N/A</v>
      </c>
      <c r="W61" s="167"/>
      <c r="X61" s="535"/>
      <c r="Y61" s="575"/>
      <c r="Z61" s="536"/>
      <c r="AA61" s="174"/>
      <c r="AB61" s="201"/>
      <c r="AC61" s="166"/>
      <c r="AD61" s="174"/>
      <c r="AE61" s="167"/>
      <c r="AF61" s="168">
        <f t="shared" si="0"/>
        <v>0</v>
      </c>
      <c r="AG61" s="169" t="e">
        <f t="shared" si="1"/>
        <v>#N/A</v>
      </c>
      <c r="AH61" s="178" t="e">
        <f>IF(AG61&lt;=1,"Remota",VLOOKUP(AG61,[13]Listas!$C$6:$D$10,2,0))</f>
        <v>#N/A</v>
      </c>
      <c r="AI61" s="169" t="e">
        <f t="shared" si="2"/>
        <v>#N/A</v>
      </c>
      <c r="AJ61" s="178" t="e">
        <f>IF(AI61&lt;=1,"Insignificante",HLOOKUP(AI61,[13]Listas!$F$3:$J$4,2,0))</f>
        <v>#N/A</v>
      </c>
      <c r="AK61" s="170" t="e">
        <f t="shared" si="3"/>
        <v>#N/A</v>
      </c>
      <c r="AL61" s="177" t="e">
        <f>INDEX([13]Listas!$F$6:$J$10,MATCH(AH61,[13]Listas!$D$6:$D$10,0),MATCH(AJ61,[13]Listas!$F$4:$J$4,0))</f>
        <v>#N/A</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VLOOKUP(Q62,[13]Listas!$D$6:$E$10,2,0)</f>
        <v>#N/A</v>
      </c>
      <c r="U62" s="168" t="e">
        <f>HLOOKUP(R62,[13]Listas!$F$4:$J$5,2,0)</f>
        <v>#N/A</v>
      </c>
      <c r="V62" s="177" t="e">
        <f>INDEX([13]Listas!$F$6:$J$10,MATCH(Q62,[13]Listas!$D$6:$D$10,0),MATCH(R62,[13]Listas!$F$4:$J$4,0))</f>
        <v>#N/A</v>
      </c>
      <c r="W62" s="167"/>
      <c r="X62" s="535"/>
      <c r="Y62" s="575"/>
      <c r="Z62" s="536"/>
      <c r="AA62" s="174"/>
      <c r="AB62" s="201"/>
      <c r="AC62" s="166"/>
      <c r="AD62" s="174"/>
      <c r="AE62" s="167"/>
      <c r="AF62" s="168">
        <f t="shared" si="0"/>
        <v>0</v>
      </c>
      <c r="AG62" s="169" t="e">
        <f t="shared" si="1"/>
        <v>#N/A</v>
      </c>
      <c r="AH62" s="178" t="e">
        <f>IF(AG62&lt;=1,"Remota",VLOOKUP(AG62,[13]Listas!$C$6:$D$10,2,0))</f>
        <v>#N/A</v>
      </c>
      <c r="AI62" s="169" t="e">
        <f t="shared" si="2"/>
        <v>#N/A</v>
      </c>
      <c r="AJ62" s="178" t="e">
        <f>IF(AI62&lt;=1,"Insignificante",HLOOKUP(AI62,[13]Listas!$F$3:$J$4,2,0))</f>
        <v>#N/A</v>
      </c>
      <c r="AK62" s="170" t="e">
        <f t="shared" si="3"/>
        <v>#N/A</v>
      </c>
      <c r="AL62" s="177" t="e">
        <f>INDEX([13]Listas!$F$6:$J$10,MATCH(AH62,[13]Listas!$D$6:$D$10,0),MATCH(AJ62,[13]Listas!$F$4:$J$4,0))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VLOOKUP(Q63,[13]Listas!$D$6:$E$10,2,0)</f>
        <v>#N/A</v>
      </c>
      <c r="U63" s="168" t="e">
        <f>HLOOKUP(R63,[13]Listas!$F$4:$J$5,2,0)</f>
        <v>#N/A</v>
      </c>
      <c r="V63" s="177" t="e">
        <f>INDEX([13]Listas!$F$6:$J$10,MATCH(Q63,[13]Listas!$D$6:$D$10,0),MATCH(R63,[13]Listas!$F$4:$J$4,0))</f>
        <v>#N/A</v>
      </c>
      <c r="W63" s="167"/>
      <c r="X63" s="535"/>
      <c r="Y63" s="575"/>
      <c r="Z63" s="536"/>
      <c r="AA63" s="174"/>
      <c r="AB63" s="201"/>
      <c r="AC63" s="166"/>
      <c r="AD63" s="174"/>
      <c r="AE63" s="167"/>
      <c r="AF63" s="168">
        <f t="shared" si="0"/>
        <v>0</v>
      </c>
      <c r="AG63" s="169" t="e">
        <f t="shared" si="1"/>
        <v>#N/A</v>
      </c>
      <c r="AH63" s="178" t="e">
        <f>IF(AG63&lt;=1,"Remota",VLOOKUP(AG63,[13]Listas!$C$6:$D$10,2,0))</f>
        <v>#N/A</v>
      </c>
      <c r="AI63" s="169" t="e">
        <f t="shared" si="2"/>
        <v>#N/A</v>
      </c>
      <c r="AJ63" s="178" t="e">
        <f>IF(AI63&lt;=1,"Insignificante",HLOOKUP(AI63,[13]Listas!$F$3:$J$4,2,0))</f>
        <v>#N/A</v>
      </c>
      <c r="AK63" s="170" t="e">
        <f t="shared" si="3"/>
        <v>#N/A</v>
      </c>
      <c r="AL63" s="177" t="e">
        <f>INDEX([13]Listas!$F$6:$J$10,MATCH(AH63,[13]Listas!$D$6:$D$10,0),MATCH(AJ63,[13]Listas!$F$4:$J$4,0))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VLOOKUP(Q64,[13]Listas!$D$6:$E$10,2,0)</f>
        <v>#N/A</v>
      </c>
      <c r="U64" s="168" t="e">
        <f>HLOOKUP(R64,[13]Listas!$F$4:$J$5,2,0)</f>
        <v>#N/A</v>
      </c>
      <c r="V64" s="177" t="e">
        <f>INDEX([13]Listas!$F$6:$J$10,MATCH(Q64,[13]Listas!$D$6:$D$10,0),MATCH(R64,[13]Listas!$F$4:$J$4,0))</f>
        <v>#N/A</v>
      </c>
      <c r="W64" s="167"/>
      <c r="X64" s="535"/>
      <c r="Y64" s="575"/>
      <c r="Z64" s="536"/>
      <c r="AA64" s="174"/>
      <c r="AB64" s="201"/>
      <c r="AC64" s="166"/>
      <c r="AD64" s="174"/>
      <c r="AE64" s="167"/>
      <c r="AF64" s="168">
        <f t="shared" si="0"/>
        <v>0</v>
      </c>
      <c r="AG64" s="169" t="e">
        <f t="shared" si="1"/>
        <v>#N/A</v>
      </c>
      <c r="AH64" s="178" t="e">
        <f>IF(AG64&lt;=1,"Remota",VLOOKUP(AG64,[13]Listas!$C$6:$D$10,2,0))</f>
        <v>#N/A</v>
      </c>
      <c r="AI64" s="169" t="e">
        <f t="shared" si="2"/>
        <v>#N/A</v>
      </c>
      <c r="AJ64" s="178" t="e">
        <f>IF(AI64&lt;=1,"Insignificante",HLOOKUP(AI64,[13]Listas!$F$3:$J$4,2,0))</f>
        <v>#N/A</v>
      </c>
      <c r="AK64" s="170" t="e">
        <f t="shared" si="3"/>
        <v>#N/A</v>
      </c>
      <c r="AL64" s="177" t="e">
        <f>INDEX([13]Listas!$F$6:$J$10,MATCH(AH64,[13]Listas!$D$6:$D$10,0),MATCH(AJ64,[13]Listas!$F$4:$J$4,0))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VLOOKUP(Q65,[13]Listas!$D$6:$E$10,2,0)</f>
        <v>#N/A</v>
      </c>
      <c r="U65" s="168" t="e">
        <f>HLOOKUP(R65,[13]Listas!$F$4:$J$5,2,0)</f>
        <v>#N/A</v>
      </c>
      <c r="V65" s="177" t="e">
        <f>INDEX([13]Listas!$F$6:$J$10,MATCH(Q65,[13]Listas!$D$6:$D$10,0),MATCH(R65,[13]Listas!$F$4:$J$4,0))</f>
        <v>#N/A</v>
      </c>
      <c r="W65" s="167"/>
      <c r="X65" s="535"/>
      <c r="Y65" s="575"/>
      <c r="Z65" s="536"/>
      <c r="AA65" s="174"/>
      <c r="AB65" s="201"/>
      <c r="AC65" s="166"/>
      <c r="AD65" s="174"/>
      <c r="AE65" s="167"/>
      <c r="AF65" s="168">
        <f t="shared" si="0"/>
        <v>0</v>
      </c>
      <c r="AG65" s="169" t="e">
        <f t="shared" si="1"/>
        <v>#N/A</v>
      </c>
      <c r="AH65" s="178" t="e">
        <f>IF(AG65&lt;=1,"Remota",VLOOKUP(AG65,[13]Listas!$C$6:$D$10,2,0))</f>
        <v>#N/A</v>
      </c>
      <c r="AI65" s="169" t="e">
        <f t="shared" si="2"/>
        <v>#N/A</v>
      </c>
      <c r="AJ65" s="178" t="e">
        <f>IF(AI65&lt;=1,"Insignificante",HLOOKUP(AI65,[13]Listas!$F$3:$J$4,2,0))</f>
        <v>#N/A</v>
      </c>
      <c r="AK65" s="170" t="e">
        <f t="shared" si="3"/>
        <v>#N/A</v>
      </c>
      <c r="AL65" s="177" t="e">
        <f>INDEX([13]Listas!$F$6:$J$10,MATCH(AH65,[13]Listas!$D$6:$D$10,0),MATCH(AJ65,[13]Listas!$F$4:$J$4,0))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VLOOKUP(Q66,[13]Listas!$D$6:$E$10,2,0)</f>
        <v>#N/A</v>
      </c>
      <c r="U66" s="168" t="e">
        <f>HLOOKUP(R66,[13]Listas!$F$4:$J$5,2,0)</f>
        <v>#N/A</v>
      </c>
      <c r="V66" s="177" t="e">
        <f>INDEX([13]Listas!$F$6:$J$10,MATCH(Q66,[13]Listas!$D$6:$D$10,0),MATCH(R66,[13]Listas!$F$4:$J$4,0))</f>
        <v>#N/A</v>
      </c>
      <c r="W66" s="167"/>
      <c r="X66" s="535"/>
      <c r="Y66" s="575"/>
      <c r="Z66" s="536"/>
      <c r="AA66" s="174"/>
      <c r="AB66" s="201"/>
      <c r="AC66" s="166"/>
      <c r="AD66" s="174"/>
      <c r="AE66" s="167"/>
      <c r="AF66" s="168">
        <f t="shared" si="0"/>
        <v>0</v>
      </c>
      <c r="AG66" s="169" t="e">
        <f t="shared" si="1"/>
        <v>#N/A</v>
      </c>
      <c r="AH66" s="178" t="e">
        <f>IF(AG66&lt;=1,"Remota",VLOOKUP(AG66,[13]Listas!$C$6:$D$10,2,0))</f>
        <v>#N/A</v>
      </c>
      <c r="AI66" s="169" t="e">
        <f t="shared" si="2"/>
        <v>#N/A</v>
      </c>
      <c r="AJ66" s="178" t="e">
        <f>IF(AI66&lt;=1,"Insignificante",HLOOKUP(AI66,[13]Listas!$F$3:$J$4,2,0))</f>
        <v>#N/A</v>
      </c>
      <c r="AK66" s="170" t="e">
        <f t="shared" si="3"/>
        <v>#N/A</v>
      </c>
      <c r="AL66" s="177" t="e">
        <f>INDEX([13]Listas!$F$6:$J$10,MATCH(AH66,[13]Listas!$D$6:$D$10,0),MATCH(AJ66,[13]Listas!$F$4:$J$4,0))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VLOOKUP(Q67,[13]Listas!$D$6:$E$10,2,0)</f>
        <v>#N/A</v>
      </c>
      <c r="U67" s="168" t="e">
        <f>HLOOKUP(R67,[13]Listas!$F$4:$J$5,2,0)</f>
        <v>#N/A</v>
      </c>
      <c r="V67" s="177" t="e">
        <f>INDEX([13]Listas!$F$6:$J$10,MATCH(Q67,[13]Listas!$D$6:$D$10,0),MATCH(R67,[13]Listas!$F$4:$J$4,0))</f>
        <v>#N/A</v>
      </c>
      <c r="W67" s="167"/>
      <c r="X67" s="535"/>
      <c r="Y67" s="575"/>
      <c r="Z67" s="536"/>
      <c r="AA67" s="174"/>
      <c r="AB67" s="201"/>
      <c r="AC67" s="166"/>
      <c r="AD67" s="174"/>
      <c r="AE67" s="167"/>
      <c r="AF67" s="168">
        <f t="shared" ref="AF67:AF88" si="4">IF(AC67&lt;=33,0,IF(AC67&gt;81,2,1))</f>
        <v>0</v>
      </c>
      <c r="AG67" s="169" t="e">
        <f t="shared" ref="AG67:AG88" si="5">IF(OR(AD67="Probabilidad",AD67="Ambos"),T67-AF67,T67)</f>
        <v>#N/A</v>
      </c>
      <c r="AH67" s="178" t="e">
        <f>IF(AG67&lt;=1,"Remota",VLOOKUP(AG67,[13]Listas!$C$6:$D$10,2,0))</f>
        <v>#N/A</v>
      </c>
      <c r="AI67" s="169" t="e">
        <f t="shared" ref="AI67:AI88" si="6">IF(OR(AD67="Impacto",AD67="Ambos"),U67-AF67,U67)</f>
        <v>#N/A</v>
      </c>
      <c r="AJ67" s="178" t="e">
        <f>IF(AI67&lt;=1,"Insignificante",HLOOKUP(AI67,[13]Listas!$F$3:$J$4,2,0))</f>
        <v>#N/A</v>
      </c>
      <c r="AK67" s="170" t="e">
        <f t="shared" ref="AK67:AK88" si="7">AG67*AI67</f>
        <v>#N/A</v>
      </c>
      <c r="AL67" s="177" t="e">
        <f>INDEX([13]Listas!$F$6:$J$10,MATCH(AH67,[13]Listas!$D$6:$D$10,0),MATCH(AJ67,[13]Listas!$F$4:$J$4,0))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VLOOKUP(Q68,[13]Listas!$D$6:$E$10,2,0)</f>
        <v>#N/A</v>
      </c>
      <c r="U68" s="168" t="e">
        <f>HLOOKUP(R68,[13]Listas!$F$4:$J$5,2,0)</f>
        <v>#N/A</v>
      </c>
      <c r="V68" s="177" t="e">
        <f>INDEX([13]Listas!$F$6:$J$10,MATCH(Q68,[13]Listas!$D$6:$D$10,0),MATCH(R68,[13]Listas!$F$4:$J$4,0))</f>
        <v>#N/A</v>
      </c>
      <c r="W68" s="167"/>
      <c r="X68" s="535"/>
      <c r="Y68" s="575"/>
      <c r="Z68" s="536"/>
      <c r="AA68" s="174"/>
      <c r="AB68" s="201"/>
      <c r="AC68" s="166"/>
      <c r="AD68" s="174"/>
      <c r="AE68" s="167"/>
      <c r="AF68" s="168">
        <f t="shared" si="4"/>
        <v>0</v>
      </c>
      <c r="AG68" s="169" t="e">
        <f t="shared" si="5"/>
        <v>#N/A</v>
      </c>
      <c r="AH68" s="178" t="e">
        <f>IF(AG68&lt;=1,"Remota",VLOOKUP(AG68,[13]Listas!$C$6:$D$10,2,0))</f>
        <v>#N/A</v>
      </c>
      <c r="AI68" s="169" t="e">
        <f t="shared" si="6"/>
        <v>#N/A</v>
      </c>
      <c r="AJ68" s="178" t="e">
        <f>IF(AI68&lt;=1,"Insignificante",HLOOKUP(AI68,[13]Listas!$F$3:$J$4,2,0))</f>
        <v>#N/A</v>
      </c>
      <c r="AK68" s="170" t="e">
        <f t="shared" si="7"/>
        <v>#N/A</v>
      </c>
      <c r="AL68" s="177" t="e">
        <f>INDEX([13]Listas!$F$6:$J$10,MATCH(AH68,[13]Listas!$D$6:$D$10,0),MATCH(AJ68,[13]Listas!$F$4:$J$4,0))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VLOOKUP(Q69,[13]Listas!$D$6:$E$10,2,0)</f>
        <v>#N/A</v>
      </c>
      <c r="U69" s="168" t="e">
        <f>HLOOKUP(R69,[13]Listas!$F$4:$J$5,2,0)</f>
        <v>#N/A</v>
      </c>
      <c r="V69" s="177" t="e">
        <f>INDEX([13]Listas!$F$6:$J$10,MATCH(Q69,[13]Listas!$D$6:$D$10,0),MATCH(R69,[13]Listas!$F$4:$J$4,0))</f>
        <v>#N/A</v>
      </c>
      <c r="W69" s="167"/>
      <c r="X69" s="212"/>
      <c r="Y69" s="213"/>
      <c r="Z69" s="214"/>
      <c r="AA69" s="174"/>
      <c r="AB69" s="201"/>
      <c r="AC69" s="166"/>
      <c r="AD69" s="174"/>
      <c r="AE69" s="167"/>
      <c r="AF69" s="168">
        <f t="shared" si="4"/>
        <v>0</v>
      </c>
      <c r="AG69" s="169" t="e">
        <f t="shared" si="5"/>
        <v>#N/A</v>
      </c>
      <c r="AH69" s="178" t="e">
        <f>IF(AG69&lt;=1,"Remota",VLOOKUP(AG69,[13]Listas!$C$6:$D$10,2,0))</f>
        <v>#N/A</v>
      </c>
      <c r="AI69" s="169" t="e">
        <f t="shared" si="6"/>
        <v>#N/A</v>
      </c>
      <c r="AJ69" s="178" t="e">
        <f>IF(AI69&lt;=1,"Insignificante",HLOOKUP(AI69,[13]Listas!$F$3:$J$4,2,0))</f>
        <v>#N/A</v>
      </c>
      <c r="AK69" s="170" t="e">
        <f t="shared" si="7"/>
        <v>#N/A</v>
      </c>
      <c r="AL69" s="177" t="e">
        <f>INDEX([13]Listas!$F$6:$J$10,MATCH(AH69,[13]Listas!$D$6:$D$10,0),MATCH(AJ69,[13]Listas!$F$4:$J$4,0))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VLOOKUP(Q70,[13]Listas!$D$6:$E$10,2,0)</f>
        <v>#N/A</v>
      </c>
      <c r="U70" s="168" t="e">
        <f>HLOOKUP(R70,[13]Listas!$F$4:$J$5,2,0)</f>
        <v>#N/A</v>
      </c>
      <c r="V70" s="177" t="e">
        <f>INDEX([13]Listas!$F$6:$J$10,MATCH(Q70,[13]Listas!$D$6:$D$10,0),MATCH(R70,[13]Listas!$F$4:$J$4,0))</f>
        <v>#N/A</v>
      </c>
      <c r="W70" s="167"/>
      <c r="X70" s="535"/>
      <c r="Y70" s="575"/>
      <c r="Z70" s="536"/>
      <c r="AA70" s="174"/>
      <c r="AB70" s="201"/>
      <c r="AC70" s="166"/>
      <c r="AD70" s="174"/>
      <c r="AE70" s="167"/>
      <c r="AF70" s="168">
        <f t="shared" si="4"/>
        <v>0</v>
      </c>
      <c r="AG70" s="169" t="e">
        <f t="shared" si="5"/>
        <v>#N/A</v>
      </c>
      <c r="AH70" s="178" t="e">
        <f>IF(AG70&lt;=1,"Remota",VLOOKUP(AG70,[13]Listas!$C$6:$D$10,2,0))</f>
        <v>#N/A</v>
      </c>
      <c r="AI70" s="169" t="e">
        <f t="shared" si="6"/>
        <v>#N/A</v>
      </c>
      <c r="AJ70" s="178" t="e">
        <f>IF(AI70&lt;=1,"Insignificante",HLOOKUP(AI70,[13]Listas!$F$3:$J$4,2,0))</f>
        <v>#N/A</v>
      </c>
      <c r="AK70" s="170" t="e">
        <f t="shared" si="7"/>
        <v>#N/A</v>
      </c>
      <c r="AL70" s="177" t="e">
        <f>INDEX([13]Listas!$F$6:$J$10,MATCH(AH70,[13]Listas!$D$6:$D$10,0),MATCH(AJ70,[13]Listas!$F$4:$J$4,0))</f>
        <v>#N/A</v>
      </c>
    </row>
    <row r="71" spans="1:38" s="171" customFormat="1" ht="96" customHeight="1" x14ac:dyDescent="0.2">
      <c r="A71" s="557" t="s">
        <v>1160</v>
      </c>
      <c r="B71" s="794" t="s">
        <v>1161</v>
      </c>
      <c r="C71" s="563" t="s">
        <v>1162</v>
      </c>
      <c r="D71" s="564"/>
      <c r="E71" s="565"/>
      <c r="F71" s="554" t="s">
        <v>12</v>
      </c>
      <c r="G71" s="551" t="s">
        <v>1163</v>
      </c>
      <c r="H71" s="552"/>
      <c r="I71" s="553"/>
      <c r="J71" s="563" t="s">
        <v>1164</v>
      </c>
      <c r="K71" s="564"/>
      <c r="L71" s="565"/>
      <c r="M71" s="557" t="s">
        <v>0</v>
      </c>
      <c r="N71" s="557"/>
      <c r="O71" s="791" t="s">
        <v>0</v>
      </c>
      <c r="P71" s="557" t="s">
        <v>0</v>
      </c>
      <c r="Q71" s="572" t="s">
        <v>15</v>
      </c>
      <c r="R71" s="572" t="s">
        <v>254</v>
      </c>
      <c r="S71" s="167"/>
      <c r="T71" s="456">
        <f>VLOOKUP(Q71,[40]Listas!$D$6:$E$10,2,0)</f>
        <v>3</v>
      </c>
      <c r="U71" s="456">
        <f>HLOOKUP(R71,[40]Listas!$F$4:$J$5,2,0)</f>
        <v>2</v>
      </c>
      <c r="V71" s="547" t="str">
        <f>INDEX([40]Listas!$F$6:$J$10,MATCH(Q71,[40]Listas!$D$6:$D$10,0),MATCH(R71,[40]Listas!$F$4:$J$4,0))</f>
        <v>6
MODERADO</v>
      </c>
      <c r="W71" s="167"/>
      <c r="X71" s="1169" t="s">
        <v>1165</v>
      </c>
      <c r="Y71" s="1169"/>
      <c r="Z71" s="1169"/>
      <c r="AA71" s="554" t="s">
        <v>448</v>
      </c>
      <c r="AB71" s="450" t="s">
        <v>1166</v>
      </c>
      <c r="AC71" s="557">
        <v>71</v>
      </c>
      <c r="AD71" s="554" t="s">
        <v>59</v>
      </c>
      <c r="AE71" s="167"/>
      <c r="AF71" s="456">
        <f t="shared" si="4"/>
        <v>1</v>
      </c>
      <c r="AG71" s="453">
        <f t="shared" si="5"/>
        <v>2</v>
      </c>
      <c r="AH71" s="544" t="str">
        <f>IF(AG71&lt;=1,"Remota",VLOOKUP(AG71,[40]Listas!$C$6:$D$10,2,0))</f>
        <v>Baja</v>
      </c>
      <c r="AI71" s="453">
        <f t="shared" si="6"/>
        <v>2</v>
      </c>
      <c r="AJ71" s="544" t="str">
        <f>IF(AI71&lt;=1,"Insignificante",HLOOKUP(AI71,[40]Listas!$F$3:$J$4,2,0))</f>
        <v>Menor</v>
      </c>
      <c r="AK71" s="457">
        <f t="shared" si="7"/>
        <v>4</v>
      </c>
      <c r="AL71" s="547" t="str">
        <f>INDEX([40]Listas!$F$6:$J$10,MATCH(AH71,[40]Listas!$D$6:$D$10,0),MATCH(AJ71,[40]Listas!$F$4:$J$4,0))</f>
        <v>4
INFERIOR</v>
      </c>
    </row>
    <row r="72" spans="1:38" s="171" customFormat="1" ht="78" customHeight="1" x14ac:dyDescent="0.2">
      <c r="A72" s="558"/>
      <c r="B72" s="795"/>
      <c r="C72" s="566"/>
      <c r="D72" s="567"/>
      <c r="E72" s="568"/>
      <c r="F72" s="556"/>
      <c r="G72" s="551" t="s">
        <v>1167</v>
      </c>
      <c r="H72" s="552"/>
      <c r="I72" s="553"/>
      <c r="J72" s="566"/>
      <c r="K72" s="567"/>
      <c r="L72" s="568"/>
      <c r="M72" s="559"/>
      <c r="N72" s="559"/>
      <c r="O72" s="793"/>
      <c r="P72" s="559"/>
      <c r="Q72" s="574"/>
      <c r="R72" s="574"/>
      <c r="S72" s="167"/>
      <c r="T72" s="456" t="e">
        <f>VLOOKUP(Q72,[40]Listas!$D$6:$E$10,2,0)</f>
        <v>#N/A</v>
      </c>
      <c r="U72" s="456" t="e">
        <f>HLOOKUP(R72,[40]Listas!$F$4:$J$5,2,0)</f>
        <v>#N/A</v>
      </c>
      <c r="V72" s="549"/>
      <c r="W72" s="167"/>
      <c r="X72" s="1169" t="s">
        <v>1168</v>
      </c>
      <c r="Y72" s="1169"/>
      <c r="Z72" s="1169"/>
      <c r="AA72" s="556"/>
      <c r="AB72" s="450" t="s">
        <v>1169</v>
      </c>
      <c r="AC72" s="559"/>
      <c r="AD72" s="556"/>
      <c r="AE72" s="167"/>
      <c r="AF72" s="456">
        <f t="shared" si="4"/>
        <v>0</v>
      </c>
      <c r="AG72" s="453" t="e">
        <f t="shared" si="5"/>
        <v>#N/A</v>
      </c>
      <c r="AH72" s="546"/>
      <c r="AI72" s="453" t="e">
        <f t="shared" si="6"/>
        <v>#N/A</v>
      </c>
      <c r="AJ72" s="546"/>
      <c r="AK72" s="457" t="e">
        <f t="shared" si="7"/>
        <v>#N/A</v>
      </c>
      <c r="AL72" s="549"/>
    </row>
    <row r="73" spans="1:38" s="171" customFormat="1" ht="54.75" customHeight="1" x14ac:dyDescent="0.2">
      <c r="A73" s="803" t="s">
        <v>449</v>
      </c>
      <c r="B73" s="838" t="s">
        <v>450</v>
      </c>
      <c r="C73" s="803" t="s">
        <v>278</v>
      </c>
      <c r="D73" s="804"/>
      <c r="E73" s="805"/>
      <c r="F73" s="554" t="s">
        <v>12</v>
      </c>
      <c r="G73" s="577" t="s">
        <v>378</v>
      </c>
      <c r="H73" s="578"/>
      <c r="I73" s="579"/>
      <c r="J73" s="803" t="s">
        <v>377</v>
      </c>
      <c r="K73" s="804"/>
      <c r="L73" s="805"/>
      <c r="M73" s="557"/>
      <c r="N73" s="557"/>
      <c r="O73" s="557" t="s">
        <v>0</v>
      </c>
      <c r="P73" s="557"/>
      <c r="Q73" s="572" t="s">
        <v>259</v>
      </c>
      <c r="R73" s="572" t="s">
        <v>123</v>
      </c>
      <c r="S73" s="167"/>
      <c r="T73" s="168">
        <f>VLOOKUP(Q73,[13]Listas!$D$6:$E$10,2,0)</f>
        <v>2</v>
      </c>
      <c r="U73" s="168">
        <f>HLOOKUP(R73,[13]Listas!$F$4:$J$5,2,0)</f>
        <v>3</v>
      </c>
      <c r="V73" s="547" t="str">
        <f>INDEX([13]Listas!$F$6:$J$10,MATCH(Q73,[13]Listas!$D$6:$D$10,0),MATCH(R73,[13]Listas!$F$4:$J$4,0))</f>
        <v>6
MODERADO</v>
      </c>
      <c r="W73" s="167"/>
      <c r="X73" s="576" t="s">
        <v>451</v>
      </c>
      <c r="Y73" s="576"/>
      <c r="Z73" s="576"/>
      <c r="AA73" s="554" t="s">
        <v>448</v>
      </c>
      <c r="AB73" s="803" t="s">
        <v>452</v>
      </c>
      <c r="AC73" s="557">
        <v>42</v>
      </c>
      <c r="AD73" s="554" t="s">
        <v>58</v>
      </c>
      <c r="AE73" s="167"/>
      <c r="AF73" s="168">
        <f t="shared" si="4"/>
        <v>1</v>
      </c>
      <c r="AG73" s="169">
        <f t="shared" si="5"/>
        <v>1</v>
      </c>
      <c r="AH73" s="544" t="str">
        <f>IF(AG73&lt;=1,"Remota",VLOOKUP(AG73,[13]Listas!$C$6:$D$10,2,0))</f>
        <v>Remota</v>
      </c>
      <c r="AI73" s="169">
        <f t="shared" si="6"/>
        <v>2</v>
      </c>
      <c r="AJ73" s="544" t="str">
        <f>IF(AI73&lt;=1,"Insignificante",HLOOKUP(AI73,[13]Listas!$F$3:$J$4,2,0))</f>
        <v>Menor</v>
      </c>
      <c r="AK73" s="170">
        <f t="shared" si="7"/>
        <v>2</v>
      </c>
      <c r="AL73" s="547" t="str">
        <f>INDEX([13]Listas!$F$6:$J$10,MATCH(AH73,[13]Listas!$D$6:$D$10,0),MATCH(AJ73,[13]Listas!$F$4:$J$4,0))</f>
        <v>2
INFERIOR</v>
      </c>
    </row>
    <row r="74" spans="1:38" s="171" customFormat="1" ht="43.5" customHeight="1" x14ac:dyDescent="0.2">
      <c r="A74" s="812"/>
      <c r="B74" s="839"/>
      <c r="C74" s="812"/>
      <c r="D74" s="813"/>
      <c r="E74" s="814"/>
      <c r="F74" s="555"/>
      <c r="G74" s="216" t="s">
        <v>375</v>
      </c>
      <c r="H74" s="217"/>
      <c r="I74" s="218"/>
      <c r="J74" s="812"/>
      <c r="K74" s="813"/>
      <c r="L74" s="814"/>
      <c r="M74" s="558"/>
      <c r="N74" s="558"/>
      <c r="O74" s="558"/>
      <c r="P74" s="558"/>
      <c r="Q74" s="573"/>
      <c r="R74" s="573"/>
      <c r="S74" s="167"/>
      <c r="T74" s="168" t="e">
        <f>VLOOKUP(Q74,[13]Listas!$D$6:$E$10,2,0)</f>
        <v>#N/A</v>
      </c>
      <c r="U74" s="168" t="e">
        <f>HLOOKUP(R74,[13]Listas!$F$4:$J$5,2,0)</f>
        <v>#N/A</v>
      </c>
      <c r="V74" s="548"/>
      <c r="W74" s="167"/>
      <c r="X74" s="576" t="s">
        <v>451</v>
      </c>
      <c r="Y74" s="576"/>
      <c r="Z74" s="576"/>
      <c r="AA74" s="555"/>
      <c r="AB74" s="812"/>
      <c r="AC74" s="558"/>
      <c r="AD74" s="555"/>
      <c r="AE74" s="167"/>
      <c r="AF74" s="168">
        <f t="shared" si="4"/>
        <v>0</v>
      </c>
      <c r="AG74" s="169" t="e">
        <f t="shared" si="5"/>
        <v>#N/A</v>
      </c>
      <c r="AH74" s="545"/>
      <c r="AI74" s="169" t="e">
        <f t="shared" si="6"/>
        <v>#N/A</v>
      </c>
      <c r="AJ74" s="545"/>
      <c r="AK74" s="170" t="e">
        <f t="shared" si="7"/>
        <v>#N/A</v>
      </c>
      <c r="AL74" s="548"/>
    </row>
    <row r="75" spans="1:38" s="171" customFormat="1" ht="54.75" customHeight="1" x14ac:dyDescent="0.2">
      <c r="A75" s="812"/>
      <c r="B75" s="839"/>
      <c r="C75" s="812"/>
      <c r="D75" s="813"/>
      <c r="E75" s="814"/>
      <c r="F75" s="555"/>
      <c r="G75" s="577" t="s">
        <v>453</v>
      </c>
      <c r="H75" s="578"/>
      <c r="I75" s="579"/>
      <c r="J75" s="812"/>
      <c r="K75" s="813"/>
      <c r="L75" s="814"/>
      <c r="M75" s="558"/>
      <c r="N75" s="558"/>
      <c r="O75" s="558"/>
      <c r="P75" s="558"/>
      <c r="Q75" s="573"/>
      <c r="R75" s="573"/>
      <c r="S75" s="167"/>
      <c r="T75" s="168" t="e">
        <f>VLOOKUP(Q75,[13]Listas!$D$6:$E$10,2,0)</f>
        <v>#N/A</v>
      </c>
      <c r="U75" s="168" t="e">
        <f>HLOOKUP(R75,[13]Listas!$F$4:$J$5,2,0)</f>
        <v>#N/A</v>
      </c>
      <c r="V75" s="548"/>
      <c r="W75" s="167"/>
      <c r="X75" s="576" t="s">
        <v>454</v>
      </c>
      <c r="Y75" s="576"/>
      <c r="Z75" s="576"/>
      <c r="AA75" s="555"/>
      <c r="AB75" s="812"/>
      <c r="AC75" s="558"/>
      <c r="AD75" s="555"/>
      <c r="AE75" s="167"/>
      <c r="AF75" s="168">
        <f t="shared" si="4"/>
        <v>0</v>
      </c>
      <c r="AG75" s="169" t="e">
        <f t="shared" si="5"/>
        <v>#N/A</v>
      </c>
      <c r="AH75" s="545"/>
      <c r="AI75" s="169" t="e">
        <f t="shared" si="6"/>
        <v>#N/A</v>
      </c>
      <c r="AJ75" s="545"/>
      <c r="AK75" s="170" t="e">
        <f t="shared" si="7"/>
        <v>#N/A</v>
      </c>
      <c r="AL75" s="548"/>
    </row>
    <row r="76" spans="1:38" s="171" customFormat="1" ht="43.5" customHeight="1" x14ac:dyDescent="0.2">
      <c r="A76" s="812"/>
      <c r="B76" s="839"/>
      <c r="C76" s="812"/>
      <c r="D76" s="813"/>
      <c r="E76" s="814"/>
      <c r="F76" s="555"/>
      <c r="G76" s="577" t="s">
        <v>455</v>
      </c>
      <c r="H76" s="578"/>
      <c r="I76" s="579"/>
      <c r="J76" s="812"/>
      <c r="K76" s="813"/>
      <c r="L76" s="814"/>
      <c r="M76" s="558"/>
      <c r="N76" s="558"/>
      <c r="O76" s="558"/>
      <c r="P76" s="558"/>
      <c r="Q76" s="573"/>
      <c r="R76" s="573"/>
      <c r="S76" s="167"/>
      <c r="T76" s="168" t="e">
        <f>VLOOKUP(Q76,[13]Listas!$D$6:$E$10,2,0)</f>
        <v>#N/A</v>
      </c>
      <c r="U76" s="168" t="e">
        <f>HLOOKUP(R76,[13]Listas!$F$4:$J$5,2,0)</f>
        <v>#N/A</v>
      </c>
      <c r="V76" s="548"/>
      <c r="W76" s="167"/>
      <c r="X76" s="576" t="s">
        <v>456</v>
      </c>
      <c r="Y76" s="576"/>
      <c r="Z76" s="576"/>
      <c r="AA76" s="555"/>
      <c r="AB76" s="812"/>
      <c r="AC76" s="558"/>
      <c r="AD76" s="555"/>
      <c r="AE76" s="167"/>
      <c r="AF76" s="168">
        <f t="shared" si="4"/>
        <v>0</v>
      </c>
      <c r="AG76" s="169" t="e">
        <f t="shared" si="5"/>
        <v>#N/A</v>
      </c>
      <c r="AH76" s="545"/>
      <c r="AI76" s="169" t="e">
        <f t="shared" si="6"/>
        <v>#N/A</v>
      </c>
      <c r="AJ76" s="545"/>
      <c r="AK76" s="170" t="e">
        <f t="shared" si="7"/>
        <v>#N/A</v>
      </c>
      <c r="AL76" s="548"/>
    </row>
    <row r="77" spans="1:38" s="171" customFormat="1" ht="54.75" customHeight="1" x14ac:dyDescent="0.2">
      <c r="A77" s="640"/>
      <c r="B77" s="840"/>
      <c r="C77" s="640"/>
      <c r="D77" s="641"/>
      <c r="E77" s="642"/>
      <c r="F77" s="556"/>
      <c r="G77" s="577" t="s">
        <v>369</v>
      </c>
      <c r="H77" s="578"/>
      <c r="I77" s="579"/>
      <c r="J77" s="640"/>
      <c r="K77" s="641"/>
      <c r="L77" s="642"/>
      <c r="M77" s="559"/>
      <c r="N77" s="559"/>
      <c r="O77" s="559"/>
      <c r="P77" s="559"/>
      <c r="Q77" s="574"/>
      <c r="R77" s="574"/>
      <c r="S77" s="167"/>
      <c r="T77" s="168" t="e">
        <f>VLOOKUP(Q77,[13]Listas!$D$6:$E$10,2,0)</f>
        <v>#N/A</v>
      </c>
      <c r="U77" s="168" t="e">
        <f>HLOOKUP(R77,[13]Listas!$F$4:$J$5,2,0)</f>
        <v>#N/A</v>
      </c>
      <c r="V77" s="549"/>
      <c r="W77" s="167"/>
      <c r="X77" s="576" t="s">
        <v>457</v>
      </c>
      <c r="Y77" s="576"/>
      <c r="Z77" s="576"/>
      <c r="AA77" s="556"/>
      <c r="AB77" s="640"/>
      <c r="AC77" s="559"/>
      <c r="AD77" s="556"/>
      <c r="AE77" s="167"/>
      <c r="AF77" s="168">
        <f t="shared" si="4"/>
        <v>0</v>
      </c>
      <c r="AG77" s="169" t="e">
        <f t="shared" si="5"/>
        <v>#N/A</v>
      </c>
      <c r="AH77" s="546"/>
      <c r="AI77" s="169" t="e">
        <f t="shared" si="6"/>
        <v>#N/A</v>
      </c>
      <c r="AJ77" s="546"/>
      <c r="AK77" s="170" t="e">
        <f t="shared" si="7"/>
        <v>#N/A</v>
      </c>
      <c r="AL77" s="549"/>
    </row>
    <row r="78" spans="1:38" s="171" customFormat="1" ht="78" hidden="1" customHeight="1" x14ac:dyDescent="0.2">
      <c r="A78" s="166"/>
      <c r="B78" s="486"/>
      <c r="C78" s="535"/>
      <c r="D78" s="575"/>
      <c r="E78" s="536"/>
      <c r="F78" s="174"/>
      <c r="G78" s="535"/>
      <c r="H78" s="575"/>
      <c r="I78" s="536"/>
      <c r="J78" s="550"/>
      <c r="K78" s="550"/>
      <c r="L78" s="550"/>
      <c r="M78" s="166"/>
      <c r="N78" s="166"/>
      <c r="O78" s="166"/>
      <c r="P78" s="166"/>
      <c r="Q78" s="176"/>
      <c r="R78" s="176"/>
      <c r="S78" s="167"/>
      <c r="T78" s="168" t="e">
        <f>VLOOKUP(Q78,[13]Listas!$D$6:$E$10,2,0)</f>
        <v>#N/A</v>
      </c>
      <c r="U78" s="168" t="e">
        <f>HLOOKUP(R78,[13]Listas!$F$4:$J$5,2,0)</f>
        <v>#N/A</v>
      </c>
      <c r="V78" s="177" t="e">
        <f>INDEX([13]Listas!$F$6:$J$10,MATCH(Q78,[13]Listas!$D$6:$D$10,0),MATCH(R78,[13]Listas!$F$4:$J$4,0))</f>
        <v>#N/A</v>
      </c>
      <c r="W78" s="167"/>
      <c r="X78" s="535"/>
      <c r="Y78" s="575"/>
      <c r="Z78" s="536"/>
      <c r="AA78" s="174"/>
      <c r="AB78" s="201"/>
      <c r="AC78" s="166"/>
      <c r="AD78" s="174"/>
      <c r="AE78" s="167"/>
      <c r="AF78" s="168">
        <f t="shared" si="4"/>
        <v>0</v>
      </c>
      <c r="AG78" s="169" t="e">
        <f t="shared" si="5"/>
        <v>#N/A</v>
      </c>
      <c r="AH78" s="178" t="e">
        <f>IF(AG78&lt;=1,"Remota",VLOOKUP(AG78,[13]Listas!$C$6:$D$10,2,0))</f>
        <v>#N/A</v>
      </c>
      <c r="AI78" s="169" t="e">
        <f t="shared" si="6"/>
        <v>#N/A</v>
      </c>
      <c r="AJ78" s="178" t="e">
        <f>IF(AI78&lt;=1,"Insignificante",HLOOKUP(AI78,[13]Listas!$F$3:$J$4,2,0))</f>
        <v>#N/A</v>
      </c>
      <c r="AK78" s="170" t="e">
        <f t="shared" si="7"/>
        <v>#N/A</v>
      </c>
      <c r="AL78" s="177" t="e">
        <f>INDEX([13]Listas!$F$6:$J$10,MATCH(AH78,[13]Listas!$D$6:$D$10,0),MATCH(AJ78,[13]Listas!$F$4:$J$4,0))</f>
        <v>#N/A</v>
      </c>
    </row>
    <row r="79" spans="1:38" s="171" customFormat="1" ht="81" customHeight="1" x14ac:dyDescent="0.2">
      <c r="A79" s="557" t="s">
        <v>449</v>
      </c>
      <c r="B79" s="779" t="s">
        <v>458</v>
      </c>
      <c r="C79" s="812" t="s">
        <v>366</v>
      </c>
      <c r="D79" s="813"/>
      <c r="E79" s="814"/>
      <c r="F79" s="554" t="s">
        <v>12</v>
      </c>
      <c r="G79" s="831" t="s">
        <v>362</v>
      </c>
      <c r="H79" s="832"/>
      <c r="I79" s="833"/>
      <c r="J79" s="812" t="s">
        <v>364</v>
      </c>
      <c r="K79" s="813"/>
      <c r="L79" s="814"/>
      <c r="M79" s="557"/>
      <c r="N79" s="557"/>
      <c r="O79" s="557" t="s">
        <v>0</v>
      </c>
      <c r="P79" s="557"/>
      <c r="Q79" s="572" t="s">
        <v>259</v>
      </c>
      <c r="R79" s="572" t="s">
        <v>123</v>
      </c>
      <c r="S79" s="167"/>
      <c r="T79" s="168">
        <f>VLOOKUP(Q79,[13]Listas!$D$6:$E$10,2,0)</f>
        <v>2</v>
      </c>
      <c r="U79" s="168">
        <f>HLOOKUP(R79,[13]Listas!$F$4:$J$5,2,0)</f>
        <v>3</v>
      </c>
      <c r="V79" s="547" t="str">
        <f>INDEX([13]Listas!$F$6:$J$10,MATCH(Q79,[13]Listas!$D$6:$D$10,0),MATCH(R79,[13]Listas!$F$4:$J$4,0))</f>
        <v>6
MODERADO</v>
      </c>
      <c r="W79" s="167"/>
      <c r="X79" s="834" t="s">
        <v>459</v>
      </c>
      <c r="Y79" s="834"/>
      <c r="Z79" s="834"/>
      <c r="AA79" s="554" t="s">
        <v>448</v>
      </c>
      <c r="AB79" s="812" t="s">
        <v>460</v>
      </c>
      <c r="AC79" s="557">
        <v>34</v>
      </c>
      <c r="AD79" s="554" t="s">
        <v>58</v>
      </c>
      <c r="AE79" s="167"/>
      <c r="AF79" s="168">
        <f t="shared" si="4"/>
        <v>1</v>
      </c>
      <c r="AG79" s="169">
        <f t="shared" si="5"/>
        <v>1</v>
      </c>
      <c r="AH79" s="544" t="str">
        <f>IF(AG79&lt;=1,"Remota",VLOOKUP(AG79,[13]Listas!$C$6:$D$10,2,0))</f>
        <v>Remota</v>
      </c>
      <c r="AI79" s="169">
        <f t="shared" si="6"/>
        <v>2</v>
      </c>
      <c r="AJ79" s="544" t="str">
        <f>IF(AI79&lt;=1,"Insignificante",HLOOKUP(AI79,[13]Listas!$F$3:$J$4,2,0))</f>
        <v>Menor</v>
      </c>
      <c r="AK79" s="170">
        <f t="shared" si="7"/>
        <v>2</v>
      </c>
      <c r="AL79" s="547" t="str">
        <f>INDEX([13]Listas!$F$6:$J$10,MATCH(AH79,[13]Listas!$D$6:$D$10,0),MATCH(AJ79,[13]Listas!$F$4:$J$4,0))</f>
        <v>2
INFERIOR</v>
      </c>
    </row>
    <row r="80" spans="1:38" s="171" customFormat="1" ht="65.25" customHeight="1" x14ac:dyDescent="0.2">
      <c r="A80" s="558"/>
      <c r="B80" s="780"/>
      <c r="C80" s="812"/>
      <c r="D80" s="813"/>
      <c r="E80" s="814"/>
      <c r="F80" s="555"/>
      <c r="G80" s="831" t="s">
        <v>461</v>
      </c>
      <c r="H80" s="832"/>
      <c r="I80" s="833"/>
      <c r="J80" s="812"/>
      <c r="K80" s="813"/>
      <c r="L80" s="814"/>
      <c r="M80" s="558"/>
      <c r="N80" s="558"/>
      <c r="O80" s="558"/>
      <c r="P80" s="558"/>
      <c r="Q80" s="573"/>
      <c r="R80" s="573"/>
      <c r="S80" s="167"/>
      <c r="T80" s="168" t="e">
        <f>VLOOKUP(Q80,[13]Listas!$D$6:$E$10,2,0)</f>
        <v>#N/A</v>
      </c>
      <c r="U80" s="168" t="e">
        <f>HLOOKUP(R80,[13]Listas!$F$4:$J$5,2,0)</f>
        <v>#N/A</v>
      </c>
      <c r="V80" s="548"/>
      <c r="W80" s="167"/>
      <c r="X80" s="834" t="s">
        <v>462</v>
      </c>
      <c r="Y80" s="834"/>
      <c r="Z80" s="834"/>
      <c r="AA80" s="555"/>
      <c r="AB80" s="812"/>
      <c r="AC80" s="558"/>
      <c r="AD80" s="555"/>
      <c r="AE80" s="167"/>
      <c r="AF80" s="168">
        <f t="shared" si="4"/>
        <v>0</v>
      </c>
      <c r="AG80" s="169" t="e">
        <f t="shared" si="5"/>
        <v>#N/A</v>
      </c>
      <c r="AH80" s="545"/>
      <c r="AI80" s="169" t="e">
        <f t="shared" si="6"/>
        <v>#N/A</v>
      </c>
      <c r="AJ80" s="545"/>
      <c r="AK80" s="170" t="e">
        <f t="shared" si="7"/>
        <v>#N/A</v>
      </c>
      <c r="AL80" s="548"/>
    </row>
    <row r="81" spans="1:38" s="171" customFormat="1" ht="69" customHeight="1" x14ac:dyDescent="0.2">
      <c r="A81" s="559"/>
      <c r="B81" s="781"/>
      <c r="C81" s="640"/>
      <c r="D81" s="641"/>
      <c r="E81" s="642"/>
      <c r="F81" s="556"/>
      <c r="G81" s="831" t="s">
        <v>360</v>
      </c>
      <c r="H81" s="832"/>
      <c r="I81" s="833"/>
      <c r="J81" s="640"/>
      <c r="K81" s="641"/>
      <c r="L81" s="642"/>
      <c r="M81" s="559"/>
      <c r="N81" s="559"/>
      <c r="O81" s="559"/>
      <c r="P81" s="559"/>
      <c r="Q81" s="574"/>
      <c r="R81" s="574"/>
      <c r="S81" s="167"/>
      <c r="T81" s="168" t="e">
        <f>VLOOKUP(Q81,[13]Listas!$D$6:$E$10,2,0)</f>
        <v>#N/A</v>
      </c>
      <c r="U81" s="168" t="e">
        <f>HLOOKUP(R81,[13]Listas!$F$4:$J$5,2,0)</f>
        <v>#N/A</v>
      </c>
      <c r="V81" s="549"/>
      <c r="W81" s="167"/>
      <c r="X81" s="834" t="s">
        <v>463</v>
      </c>
      <c r="Y81" s="834"/>
      <c r="Z81" s="834"/>
      <c r="AA81" s="556"/>
      <c r="AB81" s="640"/>
      <c r="AC81" s="559"/>
      <c r="AD81" s="556"/>
      <c r="AE81" s="167"/>
      <c r="AF81" s="168">
        <f>IF(AC81&lt;=33,0,IF(AC81&gt;81,2,1))</f>
        <v>0</v>
      </c>
      <c r="AG81" s="169" t="e">
        <f>IF(OR(AD81="Probabilidad",AD81="Ambos"),T81-AF81,T81)</f>
        <v>#N/A</v>
      </c>
      <c r="AH81" s="546"/>
      <c r="AI81" s="169" t="e">
        <f>IF(OR(AD81="Impacto",AD81="Ambos"),U81-AF81,U81)</f>
        <v>#N/A</v>
      </c>
      <c r="AJ81" s="546"/>
      <c r="AK81" s="170" t="e">
        <f>AG81*AI81</f>
        <v>#N/A</v>
      </c>
      <c r="AL81" s="549"/>
    </row>
    <row r="82" spans="1:38" s="171" customFormat="1" ht="43.5" customHeight="1" x14ac:dyDescent="0.2">
      <c r="A82" s="557" t="s">
        <v>449</v>
      </c>
      <c r="B82" s="779" t="s">
        <v>464</v>
      </c>
      <c r="C82" s="803" t="s">
        <v>357</v>
      </c>
      <c r="D82" s="804"/>
      <c r="E82" s="805"/>
      <c r="F82" s="554" t="s">
        <v>12</v>
      </c>
      <c r="G82" s="577" t="s">
        <v>356</v>
      </c>
      <c r="H82" s="578"/>
      <c r="I82" s="579"/>
      <c r="J82" s="803" t="s">
        <v>465</v>
      </c>
      <c r="K82" s="804"/>
      <c r="L82" s="805"/>
      <c r="M82" s="557"/>
      <c r="N82" s="557"/>
      <c r="O82" s="557" t="s">
        <v>0</v>
      </c>
      <c r="P82" s="557"/>
      <c r="Q82" s="572" t="s">
        <v>259</v>
      </c>
      <c r="R82" s="572" t="s">
        <v>123</v>
      </c>
      <c r="S82" s="167"/>
      <c r="T82" s="168">
        <f>VLOOKUP(Q82,[13]Listas!$D$6:$E$10,2,0)</f>
        <v>2</v>
      </c>
      <c r="U82" s="168">
        <f>HLOOKUP(R82,[13]Listas!$F$4:$J$5,2,0)</f>
        <v>3</v>
      </c>
      <c r="V82" s="547" t="str">
        <f>INDEX([13]Listas!$F$6:$J$10,MATCH(Q82,[13]Listas!$D$6:$D$10,0),MATCH(R82,[13]Listas!$F$4:$J$4,0))</f>
        <v>6
MODERADO</v>
      </c>
      <c r="W82" s="167"/>
      <c r="X82" s="834" t="s">
        <v>466</v>
      </c>
      <c r="Y82" s="834"/>
      <c r="Z82" s="834"/>
      <c r="AA82" s="554" t="s">
        <v>448</v>
      </c>
      <c r="AB82" s="803" t="s">
        <v>452</v>
      </c>
      <c r="AC82" s="557">
        <v>34</v>
      </c>
      <c r="AD82" s="554" t="s">
        <v>58</v>
      </c>
      <c r="AE82" s="167"/>
      <c r="AF82" s="168">
        <f>IF(AC82&lt;=33,0,IF(AC82&gt;81,2,1))</f>
        <v>1</v>
      </c>
      <c r="AG82" s="169">
        <f>IF(OR(AD82="Probabilidad",AD82="Ambos"),T82-AF82,T82)</f>
        <v>1</v>
      </c>
      <c r="AH82" s="544" t="str">
        <f>IF(AG82&lt;=1,"Remota",VLOOKUP(AG82,[13]Listas!$C$6:$D$10,2,0))</f>
        <v>Remota</v>
      </c>
      <c r="AI82" s="169">
        <f>IF(OR(AD82="Impacto",AD82="Ambos"),U82-AF82,U82)</f>
        <v>2</v>
      </c>
      <c r="AJ82" s="544" t="str">
        <f>IF(AI82&lt;=1,"Insignificante",HLOOKUP(AI82,[13]Listas!$F$3:$J$4,2,0))</f>
        <v>Menor</v>
      </c>
      <c r="AK82" s="170">
        <f>AG82*AI82</f>
        <v>2</v>
      </c>
      <c r="AL82" s="547" t="str">
        <f>INDEX([13]Listas!$F$6:$J$10,MATCH(AH82,[13]Listas!$D$6:$D$10,0),MATCH(AJ82,[13]Listas!$F$4:$J$4,0))</f>
        <v>2
INFERIOR</v>
      </c>
    </row>
    <row r="83" spans="1:38" s="171" customFormat="1" ht="54.75" customHeight="1" x14ac:dyDescent="0.2">
      <c r="A83" s="558"/>
      <c r="B83" s="780"/>
      <c r="C83" s="812"/>
      <c r="D83" s="813"/>
      <c r="E83" s="814"/>
      <c r="F83" s="555"/>
      <c r="G83" s="577" t="s">
        <v>351</v>
      </c>
      <c r="H83" s="578"/>
      <c r="I83" s="579"/>
      <c r="J83" s="812"/>
      <c r="K83" s="813"/>
      <c r="L83" s="814"/>
      <c r="M83" s="558"/>
      <c r="N83" s="558"/>
      <c r="O83" s="558"/>
      <c r="P83" s="558"/>
      <c r="Q83" s="573"/>
      <c r="R83" s="573"/>
      <c r="S83" s="167"/>
      <c r="T83" s="168" t="e">
        <f>VLOOKUP(Q83,[13]Listas!$D$6:$E$10,2,0)</f>
        <v>#N/A</v>
      </c>
      <c r="U83" s="168" t="e">
        <f>HLOOKUP(R83,[13]Listas!$F$4:$J$5,2,0)</f>
        <v>#N/A</v>
      </c>
      <c r="V83" s="548"/>
      <c r="W83" s="167"/>
      <c r="X83" s="834" t="s">
        <v>467</v>
      </c>
      <c r="Y83" s="834"/>
      <c r="Z83" s="834"/>
      <c r="AA83" s="555"/>
      <c r="AB83" s="812"/>
      <c r="AC83" s="558"/>
      <c r="AD83" s="555"/>
      <c r="AE83" s="167"/>
      <c r="AF83" s="168">
        <f>IF(AC83&lt;=33,0,IF(AC83&gt;81,2,1))</f>
        <v>0</v>
      </c>
      <c r="AG83" s="169" t="e">
        <f>IF(OR(AD83="Probabilidad",AD83="Ambos"),T83-AF83,T83)</f>
        <v>#N/A</v>
      </c>
      <c r="AH83" s="545"/>
      <c r="AI83" s="169" t="e">
        <f>IF(OR(AD83="Impacto",AD83="Ambos"),U83-AF83,U83)</f>
        <v>#N/A</v>
      </c>
      <c r="AJ83" s="545"/>
      <c r="AK83" s="170" t="e">
        <f>AG83*AI83</f>
        <v>#N/A</v>
      </c>
      <c r="AL83" s="548"/>
    </row>
    <row r="84" spans="1:38" s="171" customFormat="1" ht="43.5" customHeight="1" x14ac:dyDescent="0.2">
      <c r="A84" s="558"/>
      <c r="B84" s="780"/>
      <c r="C84" s="812"/>
      <c r="D84" s="813"/>
      <c r="E84" s="814"/>
      <c r="F84" s="555"/>
      <c r="G84" s="577" t="s">
        <v>468</v>
      </c>
      <c r="H84" s="578"/>
      <c r="I84" s="579"/>
      <c r="J84" s="812"/>
      <c r="K84" s="813"/>
      <c r="L84" s="814"/>
      <c r="M84" s="558"/>
      <c r="N84" s="558"/>
      <c r="O84" s="558"/>
      <c r="P84" s="558"/>
      <c r="Q84" s="573"/>
      <c r="R84" s="573"/>
      <c r="S84" s="167"/>
      <c r="T84" s="168" t="e">
        <f>VLOOKUP(Q84,[13]Listas!$D$6:$E$10,2,0)</f>
        <v>#N/A</v>
      </c>
      <c r="U84" s="168" t="e">
        <f>HLOOKUP(R84,[13]Listas!$F$4:$J$5,2,0)</f>
        <v>#N/A</v>
      </c>
      <c r="V84" s="548"/>
      <c r="W84" s="167"/>
      <c r="X84" s="576" t="s">
        <v>469</v>
      </c>
      <c r="Y84" s="576"/>
      <c r="Z84" s="576"/>
      <c r="AA84" s="555"/>
      <c r="AB84" s="812"/>
      <c r="AC84" s="558"/>
      <c r="AD84" s="555"/>
      <c r="AE84" s="167"/>
      <c r="AF84" s="168">
        <f>IF(AC84&lt;=33,0,IF(AC84&gt;81,2,1))</f>
        <v>0</v>
      </c>
      <c r="AG84" s="169" t="e">
        <f>IF(OR(AD84="Probabilidad",AD84="Ambos"),T84-AF84,T84)</f>
        <v>#N/A</v>
      </c>
      <c r="AH84" s="545"/>
      <c r="AI84" s="169" t="e">
        <f>IF(OR(AD84="Impacto",AD84="Ambos"),U84-AF84,U84)</f>
        <v>#N/A</v>
      </c>
      <c r="AJ84" s="545"/>
      <c r="AK84" s="170" t="e">
        <f>AG84*AI84</f>
        <v>#N/A</v>
      </c>
      <c r="AL84" s="548"/>
    </row>
    <row r="85" spans="1:38" s="171" customFormat="1" ht="54.75" customHeight="1" x14ac:dyDescent="0.2">
      <c r="A85" s="559"/>
      <c r="B85" s="781"/>
      <c r="C85" s="640"/>
      <c r="D85" s="641"/>
      <c r="E85" s="642"/>
      <c r="F85" s="556"/>
      <c r="G85" s="577" t="s">
        <v>349</v>
      </c>
      <c r="H85" s="578"/>
      <c r="I85" s="579"/>
      <c r="J85" s="640"/>
      <c r="K85" s="641"/>
      <c r="L85" s="642"/>
      <c r="M85" s="559"/>
      <c r="N85" s="559"/>
      <c r="O85" s="559"/>
      <c r="P85" s="559"/>
      <c r="Q85" s="574"/>
      <c r="R85" s="574"/>
      <c r="S85" s="167"/>
      <c r="T85" s="168" t="e">
        <f>VLOOKUP(Q85,[13]Listas!$D$6:$E$10,2,0)</f>
        <v>#N/A</v>
      </c>
      <c r="U85" s="168" t="e">
        <f>HLOOKUP(R85,[13]Listas!$F$4:$J$5,2,0)</f>
        <v>#N/A</v>
      </c>
      <c r="V85" s="549"/>
      <c r="W85" s="167"/>
      <c r="X85" s="834" t="s">
        <v>470</v>
      </c>
      <c r="Y85" s="834"/>
      <c r="Z85" s="834"/>
      <c r="AA85" s="556"/>
      <c r="AB85" s="640"/>
      <c r="AC85" s="559"/>
      <c r="AD85" s="556"/>
      <c r="AE85" s="167"/>
      <c r="AF85" s="168">
        <f t="shared" si="4"/>
        <v>0</v>
      </c>
      <c r="AG85" s="169" t="e">
        <f t="shared" si="5"/>
        <v>#N/A</v>
      </c>
      <c r="AH85" s="546"/>
      <c r="AI85" s="169" t="e">
        <f t="shared" si="6"/>
        <v>#N/A</v>
      </c>
      <c r="AJ85" s="546"/>
      <c r="AK85" s="170" t="e">
        <f t="shared" si="7"/>
        <v>#N/A</v>
      </c>
      <c r="AL85" s="549"/>
    </row>
    <row r="86" spans="1:38" s="171" customFormat="1" ht="102" customHeight="1" x14ac:dyDescent="0.2">
      <c r="A86" s="557" t="s">
        <v>471</v>
      </c>
      <c r="B86" s="779" t="s">
        <v>472</v>
      </c>
      <c r="C86" s="803" t="s">
        <v>473</v>
      </c>
      <c r="D86" s="804"/>
      <c r="E86" s="805"/>
      <c r="F86" s="554" t="s">
        <v>12</v>
      </c>
      <c r="G86" s="577" t="s">
        <v>474</v>
      </c>
      <c r="H86" s="578"/>
      <c r="I86" s="579"/>
      <c r="J86" s="803" t="s">
        <v>475</v>
      </c>
      <c r="K86" s="804"/>
      <c r="L86" s="805"/>
      <c r="M86" s="550"/>
      <c r="N86" s="550"/>
      <c r="O86" s="550" t="s">
        <v>0</v>
      </c>
      <c r="P86" s="550"/>
      <c r="Q86" s="560" t="s">
        <v>476</v>
      </c>
      <c r="R86" s="560" t="s">
        <v>123</v>
      </c>
      <c r="S86" s="221"/>
      <c r="T86" s="168">
        <f>VLOOKUP(Q86,[13]Listas!$D$6:$E$10,2,0)</f>
        <v>2</v>
      </c>
      <c r="U86" s="168">
        <f>HLOOKUP(R86,[13]Listas!$F$4:$J$5,2,0)</f>
        <v>3</v>
      </c>
      <c r="V86" s="1168" t="str">
        <f>INDEX([13]Listas!$F$6:$J$10,MATCH(Q86,[13]Listas!$D$6:$D$10,0),MATCH(R86,[13]Listas!$F$4:$J$4,0))</f>
        <v>6
MODERADO</v>
      </c>
      <c r="W86" s="167"/>
      <c r="X86" s="834" t="s">
        <v>477</v>
      </c>
      <c r="Y86" s="834"/>
      <c r="Z86" s="834"/>
      <c r="AA86" s="554" t="s">
        <v>448</v>
      </c>
      <c r="AB86" s="803" t="s">
        <v>478</v>
      </c>
      <c r="AC86" s="557">
        <v>42</v>
      </c>
      <c r="AD86" s="554" t="s">
        <v>59</v>
      </c>
      <c r="AE86" s="167"/>
      <c r="AF86" s="168"/>
      <c r="AG86" s="169"/>
      <c r="AH86" s="544" t="s">
        <v>258</v>
      </c>
      <c r="AI86" s="169"/>
      <c r="AJ86" s="544" t="s">
        <v>123</v>
      </c>
      <c r="AK86" s="170"/>
      <c r="AL86" s="547" t="str">
        <f>INDEX([13]Listas!$F$6:$J$10,MATCH(AH86,[13]Listas!$D$6:$D$10,0),MATCH(AJ86,[13]Listas!$F$4:$J$4,0))</f>
        <v>3
INFERIOR</v>
      </c>
    </row>
    <row r="87" spans="1:38" s="171" customFormat="1" ht="89.25" customHeight="1" x14ac:dyDescent="0.2">
      <c r="A87" s="558"/>
      <c r="B87" s="780"/>
      <c r="C87" s="812"/>
      <c r="D87" s="813"/>
      <c r="E87" s="814"/>
      <c r="F87" s="555"/>
      <c r="G87" s="577" t="s">
        <v>479</v>
      </c>
      <c r="H87" s="578"/>
      <c r="I87" s="579"/>
      <c r="J87" s="812"/>
      <c r="K87" s="813"/>
      <c r="L87" s="814"/>
      <c r="M87" s="550"/>
      <c r="N87" s="550"/>
      <c r="O87" s="550"/>
      <c r="P87" s="550"/>
      <c r="Q87" s="560"/>
      <c r="R87" s="560"/>
      <c r="S87" s="221"/>
      <c r="T87" s="168" t="e">
        <f>VLOOKUP(Q87,[13]Listas!$D$6:$E$10,2,0)</f>
        <v>#N/A</v>
      </c>
      <c r="U87" s="168" t="e">
        <f>HLOOKUP(R87,[13]Listas!$F$4:$J$5,2,0)</f>
        <v>#N/A</v>
      </c>
      <c r="V87" s="1168"/>
      <c r="W87" s="167"/>
      <c r="X87" s="834" t="s">
        <v>480</v>
      </c>
      <c r="Y87" s="834"/>
      <c r="Z87" s="834"/>
      <c r="AA87" s="555"/>
      <c r="AB87" s="812"/>
      <c r="AC87" s="558"/>
      <c r="AD87" s="555"/>
      <c r="AE87" s="167"/>
      <c r="AF87" s="168"/>
      <c r="AG87" s="169"/>
      <c r="AH87" s="545"/>
      <c r="AI87" s="169"/>
      <c r="AJ87" s="545"/>
      <c r="AK87" s="170"/>
      <c r="AL87" s="548"/>
    </row>
    <row r="88" spans="1:38" s="171" customFormat="1" ht="90" customHeight="1" x14ac:dyDescent="0.2">
      <c r="A88" s="559"/>
      <c r="B88" s="781"/>
      <c r="C88" s="640"/>
      <c r="D88" s="641"/>
      <c r="E88" s="642"/>
      <c r="F88" s="556"/>
      <c r="G88" s="577" t="s">
        <v>481</v>
      </c>
      <c r="H88" s="578"/>
      <c r="I88" s="579"/>
      <c r="J88" s="640"/>
      <c r="K88" s="641"/>
      <c r="L88" s="642"/>
      <c r="M88" s="550"/>
      <c r="N88" s="550"/>
      <c r="O88" s="550"/>
      <c r="P88" s="550"/>
      <c r="Q88" s="560"/>
      <c r="R88" s="560"/>
      <c r="S88" s="221"/>
      <c r="T88" s="168" t="e">
        <f>VLOOKUP(Q88,[13]Listas!$D$6:$E$10,2,0)</f>
        <v>#N/A</v>
      </c>
      <c r="U88" s="168" t="e">
        <f>HLOOKUP(R88,[13]Listas!$F$4:$J$5,2,0)</f>
        <v>#N/A</v>
      </c>
      <c r="V88" s="1168"/>
      <c r="W88" s="167"/>
      <c r="X88" s="834" t="s">
        <v>482</v>
      </c>
      <c r="Y88" s="834"/>
      <c r="Z88" s="834"/>
      <c r="AA88" s="556"/>
      <c r="AB88" s="640"/>
      <c r="AC88" s="559"/>
      <c r="AD88" s="556"/>
      <c r="AE88" s="167"/>
      <c r="AF88" s="168">
        <f t="shared" si="4"/>
        <v>0</v>
      </c>
      <c r="AG88" s="169" t="e">
        <f t="shared" si="5"/>
        <v>#N/A</v>
      </c>
      <c r="AH88" s="546"/>
      <c r="AI88" s="169" t="e">
        <f t="shared" si="6"/>
        <v>#N/A</v>
      </c>
      <c r="AJ88" s="546"/>
      <c r="AK88" s="170" t="e">
        <f t="shared" si="7"/>
        <v>#N/A</v>
      </c>
      <c r="AL88" s="549"/>
    </row>
    <row r="89" spans="1:38" ht="30" customHeight="1" x14ac:dyDescent="0.2">
      <c r="A89" s="179"/>
      <c r="B89" s="180"/>
      <c r="C89" s="180"/>
      <c r="D89" s="180"/>
      <c r="E89" s="179"/>
      <c r="F89" s="179"/>
      <c r="G89" s="181"/>
      <c r="H89" s="181"/>
      <c r="I89" s="181"/>
      <c r="J89" s="179"/>
      <c r="L89" s="183"/>
      <c r="M89" s="183"/>
      <c r="N89" s="183"/>
      <c r="O89" s="183"/>
      <c r="P89" s="183"/>
      <c r="Q89" s="183"/>
      <c r="R89" s="183"/>
      <c r="S89" s="183"/>
      <c r="T89" s="183"/>
      <c r="U89" s="183"/>
      <c r="V89" s="179"/>
      <c r="W89" s="179"/>
      <c r="X89" s="181"/>
      <c r="Y89" s="181"/>
      <c r="Z89" s="181"/>
      <c r="AA89" s="181"/>
      <c r="AB89" s="181"/>
      <c r="AC89" s="179"/>
      <c r="AD89" s="179"/>
      <c r="AE89" s="179"/>
      <c r="AF89" s="179"/>
      <c r="AG89" s="179"/>
      <c r="AH89" s="179"/>
      <c r="AI89" s="179"/>
      <c r="AJ89" s="179"/>
      <c r="AK89" s="179"/>
      <c r="AL89" s="184"/>
    </row>
    <row r="90" spans="1:38" ht="11.25" customHeight="1" x14ac:dyDescent="0.2">
      <c r="A90" s="699" t="s">
        <v>256</v>
      </c>
      <c r="B90" s="700"/>
      <c r="C90" s="700"/>
      <c r="D90" s="700"/>
      <c r="E90" s="700"/>
      <c r="F90" s="700"/>
      <c r="G90" s="700"/>
      <c r="H90" s="700"/>
      <c r="I90" s="700"/>
      <c r="J90" s="700"/>
      <c r="K90" s="700"/>
      <c r="L90" s="701"/>
      <c r="N90" s="183" t="s">
        <v>257</v>
      </c>
      <c r="O90" s="183"/>
      <c r="AI90" s="179"/>
      <c r="AJ90" s="179"/>
      <c r="AK90" s="179"/>
      <c r="AL90" s="184"/>
    </row>
    <row r="91" spans="1:38" x14ac:dyDescent="0.2">
      <c r="A91" s="669"/>
      <c r="B91" s="670"/>
      <c r="C91" s="670"/>
      <c r="D91" s="670"/>
      <c r="E91" s="670"/>
      <c r="F91" s="670"/>
      <c r="G91" s="670"/>
      <c r="H91" s="670"/>
      <c r="I91" s="670"/>
      <c r="J91" s="670"/>
      <c r="K91" s="670"/>
      <c r="L91" s="671"/>
      <c r="M91" s="186"/>
      <c r="N91" s="539" t="s">
        <v>125</v>
      </c>
      <c r="O91" s="540"/>
      <c r="P91" s="540"/>
      <c r="Q91" s="540"/>
      <c r="R91" s="541"/>
      <c r="S91" s="187"/>
      <c r="T91" s="187"/>
      <c r="U91" s="187"/>
      <c r="V91" s="539" t="s">
        <v>67</v>
      </c>
      <c r="W91" s="540"/>
      <c r="X91" s="540"/>
      <c r="Y91" s="540"/>
      <c r="Z91" s="541"/>
      <c r="AA91" s="539" t="s">
        <v>68</v>
      </c>
      <c r="AB91" s="541"/>
      <c r="AC91" s="539" t="s">
        <v>69</v>
      </c>
      <c r="AD91" s="540"/>
      <c r="AE91" s="540"/>
      <c r="AF91" s="540"/>
      <c r="AG91" s="540"/>
      <c r="AH91" s="540"/>
      <c r="AI91" s="540"/>
      <c r="AJ91" s="540"/>
      <c r="AK91" s="540"/>
      <c r="AL91" s="541"/>
    </row>
    <row r="92" spans="1:38" s="154" customFormat="1" ht="30" customHeight="1" x14ac:dyDescent="0.2">
      <c r="A92" s="1167" t="s">
        <v>483</v>
      </c>
      <c r="B92" s="703"/>
      <c r="C92" s="703"/>
      <c r="D92" s="703"/>
      <c r="E92" s="703"/>
      <c r="F92" s="703"/>
      <c r="G92" s="703"/>
      <c r="H92" s="703"/>
      <c r="I92" s="703"/>
      <c r="J92" s="703"/>
      <c r="K92" s="703"/>
      <c r="L92" s="704"/>
      <c r="M92" s="188"/>
      <c r="N92" s="532" t="s">
        <v>12</v>
      </c>
      <c r="O92" s="533"/>
      <c r="P92" s="533"/>
      <c r="Q92" s="533"/>
      <c r="R92" s="534"/>
      <c r="S92" s="189"/>
      <c r="T92" s="189"/>
      <c r="U92" s="189"/>
      <c r="V92" s="532" t="s">
        <v>242</v>
      </c>
      <c r="W92" s="533"/>
      <c r="X92" s="533"/>
      <c r="Y92" s="533"/>
      <c r="Z92" s="534"/>
      <c r="AA92" s="532" t="s">
        <v>241</v>
      </c>
      <c r="AB92" s="534"/>
      <c r="AC92" s="532"/>
      <c r="AD92" s="533"/>
      <c r="AE92" s="533"/>
      <c r="AF92" s="533"/>
      <c r="AG92" s="533"/>
      <c r="AH92" s="533"/>
      <c r="AI92" s="533"/>
      <c r="AJ92" s="533"/>
      <c r="AK92" s="533"/>
      <c r="AL92" s="534"/>
    </row>
    <row r="93" spans="1:38" s="154" customFormat="1" ht="30" customHeight="1" x14ac:dyDescent="0.2">
      <c r="A93" s="702"/>
      <c r="B93" s="703"/>
      <c r="C93" s="703"/>
      <c r="D93" s="703"/>
      <c r="E93" s="703"/>
      <c r="F93" s="703"/>
      <c r="G93" s="703"/>
      <c r="H93" s="703"/>
      <c r="I93" s="703"/>
      <c r="J93" s="703"/>
      <c r="K93" s="703"/>
      <c r="L93" s="704"/>
      <c r="M93" s="188"/>
      <c r="N93" s="532" t="s">
        <v>12</v>
      </c>
      <c r="O93" s="533"/>
      <c r="P93" s="533"/>
      <c r="Q93" s="533"/>
      <c r="R93" s="534"/>
      <c r="S93" s="189"/>
      <c r="T93" s="189"/>
      <c r="U93" s="189"/>
      <c r="V93" s="532" t="s">
        <v>484</v>
      </c>
      <c r="W93" s="533"/>
      <c r="X93" s="533"/>
      <c r="Y93" s="533"/>
      <c r="Z93" s="534"/>
      <c r="AA93" s="532" t="s">
        <v>485</v>
      </c>
      <c r="AB93" s="534"/>
      <c r="AC93" s="532"/>
      <c r="AD93" s="533"/>
      <c r="AE93" s="533"/>
      <c r="AF93" s="533"/>
      <c r="AG93" s="533"/>
      <c r="AH93" s="533"/>
      <c r="AI93" s="533"/>
      <c r="AJ93" s="533"/>
      <c r="AK93" s="533"/>
      <c r="AL93" s="534"/>
    </row>
    <row r="94" spans="1:38" s="154" customFormat="1" ht="30" customHeight="1" x14ac:dyDescent="0.2">
      <c r="A94" s="702"/>
      <c r="B94" s="703"/>
      <c r="C94" s="703"/>
      <c r="D94" s="703"/>
      <c r="E94" s="703"/>
      <c r="F94" s="703"/>
      <c r="G94" s="703"/>
      <c r="H94" s="703"/>
      <c r="I94" s="703"/>
      <c r="J94" s="703"/>
      <c r="K94" s="703"/>
      <c r="L94" s="704"/>
      <c r="M94" s="188"/>
      <c r="N94" s="532"/>
      <c r="O94" s="533"/>
      <c r="P94" s="533"/>
      <c r="Q94" s="533"/>
      <c r="R94" s="534"/>
      <c r="S94" s="189"/>
      <c r="T94" s="189"/>
      <c r="U94" s="189"/>
      <c r="V94" s="532"/>
      <c r="W94" s="533"/>
      <c r="X94" s="533"/>
      <c r="Y94" s="533"/>
      <c r="Z94" s="534"/>
      <c r="AA94" s="532"/>
      <c r="AB94" s="534"/>
      <c r="AC94" s="532"/>
      <c r="AD94" s="533"/>
      <c r="AE94" s="533"/>
      <c r="AF94" s="533"/>
      <c r="AG94" s="533"/>
      <c r="AH94" s="533"/>
      <c r="AI94" s="533"/>
      <c r="AJ94" s="533"/>
      <c r="AK94" s="533"/>
      <c r="AL94" s="534"/>
    </row>
    <row r="95" spans="1:38" s="154" customFormat="1" ht="40.5" customHeight="1" x14ac:dyDescent="0.2">
      <c r="A95" s="705"/>
      <c r="B95" s="706"/>
      <c r="C95" s="706"/>
      <c r="D95" s="706"/>
      <c r="E95" s="706"/>
      <c r="F95" s="706"/>
      <c r="G95" s="706"/>
      <c r="H95" s="706"/>
      <c r="I95" s="706"/>
      <c r="J95" s="706"/>
      <c r="K95" s="706"/>
      <c r="L95" s="707"/>
      <c r="M95" s="188"/>
      <c r="N95" s="532"/>
      <c r="O95" s="533"/>
      <c r="P95" s="533"/>
      <c r="Q95" s="533"/>
      <c r="R95" s="534"/>
      <c r="S95" s="189"/>
      <c r="T95" s="189"/>
      <c r="U95" s="189"/>
      <c r="V95" s="532"/>
      <c r="W95" s="533"/>
      <c r="X95" s="533"/>
      <c r="Y95" s="533"/>
      <c r="Z95" s="534"/>
      <c r="AA95" s="532"/>
      <c r="AB95" s="534"/>
      <c r="AC95" s="532"/>
      <c r="AD95" s="533"/>
      <c r="AE95" s="533"/>
      <c r="AF95" s="533"/>
      <c r="AG95" s="533"/>
      <c r="AH95" s="533"/>
      <c r="AI95" s="533"/>
      <c r="AJ95" s="533"/>
      <c r="AK95" s="533"/>
      <c r="AL95" s="534"/>
    </row>
    <row r="96" spans="1:38" s="154" customFormat="1" ht="30" customHeight="1" x14ac:dyDescent="0.2">
      <c r="A96" s="190"/>
      <c r="B96" s="190"/>
      <c r="C96" s="190"/>
      <c r="D96" s="190"/>
      <c r="E96" s="190"/>
      <c r="F96" s="190"/>
      <c r="G96" s="190"/>
      <c r="H96" s="190"/>
      <c r="I96" s="190"/>
      <c r="J96" s="190"/>
      <c r="K96" s="190"/>
      <c r="L96" s="190"/>
      <c r="M96" s="188"/>
      <c r="N96" s="662"/>
      <c r="O96" s="662"/>
      <c r="P96" s="662"/>
      <c r="Q96" s="662"/>
      <c r="R96" s="662"/>
      <c r="S96" s="191"/>
      <c r="T96" s="191"/>
      <c r="U96" s="191"/>
      <c r="V96" s="662"/>
      <c r="W96" s="662"/>
      <c r="X96" s="662"/>
      <c r="Y96" s="662"/>
      <c r="Z96" s="662"/>
      <c r="AA96" s="209"/>
      <c r="AB96" s="209"/>
      <c r="AC96" s="191"/>
      <c r="AD96" s="191"/>
      <c r="AE96" s="191"/>
      <c r="AF96" s="191"/>
      <c r="AG96" s="191"/>
      <c r="AH96" s="191"/>
      <c r="AI96" s="191"/>
      <c r="AJ96" s="191"/>
      <c r="AK96" s="191"/>
      <c r="AL96" s="191"/>
    </row>
    <row r="97" spans="1:38" s="154" customFormat="1" ht="30" customHeight="1" x14ac:dyDescent="0.2">
      <c r="A97" s="190"/>
      <c r="B97" s="190"/>
      <c r="C97" s="190"/>
      <c r="D97" s="190"/>
      <c r="E97" s="190"/>
      <c r="F97" s="190"/>
      <c r="G97" s="190"/>
      <c r="H97" s="190"/>
      <c r="I97" s="190"/>
      <c r="J97" s="190"/>
      <c r="K97" s="190"/>
      <c r="L97" s="190"/>
      <c r="M97" s="188"/>
      <c r="N97" s="537"/>
      <c r="O97" s="537"/>
      <c r="P97" s="537"/>
      <c r="Q97" s="537"/>
      <c r="R97" s="537"/>
      <c r="S97" s="188"/>
      <c r="T97" s="188"/>
      <c r="U97" s="188"/>
      <c r="V97" s="537"/>
      <c r="W97" s="537"/>
      <c r="X97" s="537"/>
      <c r="Y97" s="537"/>
      <c r="Z97" s="537"/>
      <c r="AA97" s="210"/>
      <c r="AB97" s="210"/>
      <c r="AC97" s="188"/>
      <c r="AD97" s="188"/>
      <c r="AE97" s="188"/>
      <c r="AF97" s="188"/>
      <c r="AG97" s="188"/>
      <c r="AH97" s="188"/>
      <c r="AI97" s="188"/>
      <c r="AJ97" s="188"/>
      <c r="AK97" s="188"/>
      <c r="AL97" s="188"/>
    </row>
    <row r="98" spans="1:38" s="154" customFormat="1" ht="30" customHeight="1" x14ac:dyDescent="0.2">
      <c r="A98" s="190"/>
      <c r="B98" s="190"/>
      <c r="C98" s="190"/>
      <c r="D98" s="190"/>
      <c r="E98" s="190"/>
      <c r="F98" s="190"/>
      <c r="G98" s="190"/>
      <c r="H98" s="190"/>
      <c r="I98" s="190"/>
      <c r="J98" s="190"/>
      <c r="K98" s="190"/>
      <c r="L98" s="190"/>
      <c r="M98" s="188"/>
      <c r="N98" s="537"/>
      <c r="O98" s="537"/>
      <c r="P98" s="537"/>
      <c r="Q98" s="537"/>
      <c r="R98" s="537"/>
      <c r="S98" s="188"/>
      <c r="T98" s="188"/>
      <c r="U98" s="188"/>
      <c r="V98" s="537"/>
      <c r="W98" s="537"/>
      <c r="X98" s="537"/>
      <c r="Y98" s="537"/>
      <c r="Z98" s="537"/>
      <c r="AA98" s="210"/>
      <c r="AB98" s="210"/>
      <c r="AC98" s="188"/>
      <c r="AD98" s="188"/>
      <c r="AE98" s="188"/>
      <c r="AF98" s="188"/>
      <c r="AG98" s="188"/>
      <c r="AH98" s="188"/>
      <c r="AI98" s="188"/>
      <c r="AJ98" s="188"/>
      <c r="AK98" s="188"/>
      <c r="AL98" s="188"/>
    </row>
    <row r="99" spans="1:38" s="154" customFormat="1" ht="30" customHeight="1" x14ac:dyDescent="0.2">
      <c r="A99" s="192"/>
      <c r="B99" s="192"/>
      <c r="C99" s="192"/>
      <c r="D99" s="192"/>
      <c r="E99" s="193"/>
      <c r="F99" s="192"/>
      <c r="G99" s="193"/>
      <c r="H99" s="193"/>
      <c r="I99" s="193"/>
      <c r="J99" s="193"/>
      <c r="K99" s="194"/>
      <c r="L99" s="194"/>
      <c r="M99" s="188"/>
      <c r="N99" s="537"/>
      <c r="O99" s="537"/>
      <c r="P99" s="537"/>
      <c r="Q99" s="537"/>
      <c r="R99" s="537"/>
      <c r="S99" s="188"/>
      <c r="T99" s="188"/>
      <c r="U99" s="188"/>
      <c r="V99" s="537"/>
      <c r="W99" s="537"/>
      <c r="X99" s="537"/>
      <c r="Y99" s="537"/>
      <c r="Z99" s="537"/>
      <c r="AA99" s="210"/>
      <c r="AB99" s="210"/>
      <c r="AC99" s="188"/>
      <c r="AD99" s="188"/>
      <c r="AE99" s="188"/>
      <c r="AF99" s="188"/>
      <c r="AG99" s="188"/>
      <c r="AH99" s="188"/>
      <c r="AI99" s="188"/>
      <c r="AJ99" s="188"/>
      <c r="AK99" s="188"/>
      <c r="AL99" s="188"/>
    </row>
    <row r="100" spans="1:38" x14ac:dyDescent="0.2">
      <c r="A100" s="195"/>
      <c r="B100" s="196"/>
      <c r="C100" s="196"/>
      <c r="D100" s="196"/>
      <c r="E100" s="195"/>
      <c r="F100" s="195"/>
      <c r="G100" s="197"/>
      <c r="H100" s="197"/>
      <c r="I100" s="197"/>
      <c r="J100" s="195"/>
      <c r="K100" s="195"/>
      <c r="L100" s="195"/>
      <c r="M100" s="195"/>
      <c r="N100" s="195"/>
      <c r="O100" s="195"/>
      <c r="P100" s="195"/>
      <c r="Q100" s="195"/>
      <c r="R100" s="195"/>
      <c r="S100" s="195"/>
      <c r="T100" s="195"/>
      <c r="U100" s="195"/>
      <c r="V100" s="195"/>
      <c r="W100" s="195"/>
      <c r="X100" s="197"/>
      <c r="Y100" s="197"/>
      <c r="Z100" s="197"/>
      <c r="AA100" s="197"/>
      <c r="AB100" s="197"/>
      <c r="AC100" s="195"/>
      <c r="AD100" s="195"/>
      <c r="AE100" s="195"/>
      <c r="AF100" s="195"/>
      <c r="AG100" s="195"/>
      <c r="AH100" s="195"/>
      <c r="AI100" s="195"/>
      <c r="AJ100" s="195"/>
      <c r="AK100" s="195"/>
      <c r="AL100" s="198"/>
    </row>
    <row r="101" spans="1:38" x14ac:dyDescent="0.2">
      <c r="A101" s="195"/>
      <c r="B101" s="196"/>
      <c r="C101" s="196"/>
      <c r="D101" s="196"/>
      <c r="E101" s="195"/>
      <c r="F101" s="195"/>
      <c r="G101" s="197"/>
      <c r="H101" s="197"/>
      <c r="I101" s="197"/>
      <c r="J101" s="195"/>
      <c r="K101" s="195"/>
      <c r="L101" s="195"/>
      <c r="M101" s="195"/>
      <c r="N101" s="195"/>
      <c r="O101" s="195"/>
      <c r="P101" s="195"/>
      <c r="Q101" s="195"/>
      <c r="R101" s="195"/>
      <c r="S101" s="195"/>
      <c r="T101" s="195"/>
      <c r="U101" s="195"/>
      <c r="V101" s="195"/>
      <c r="W101" s="195"/>
      <c r="X101" s="197"/>
      <c r="Y101" s="197"/>
      <c r="Z101" s="197"/>
      <c r="AA101" s="197"/>
      <c r="AB101" s="197"/>
      <c r="AC101" s="195"/>
      <c r="AD101" s="195"/>
      <c r="AE101" s="195"/>
      <c r="AF101" s="195"/>
      <c r="AG101" s="195"/>
      <c r="AH101" s="195"/>
      <c r="AI101" s="195"/>
      <c r="AJ101" s="195"/>
      <c r="AK101" s="195"/>
      <c r="AL101" s="198"/>
    </row>
    <row r="102" spans="1:38" x14ac:dyDescent="0.2">
      <c r="A102" s="195"/>
      <c r="B102" s="196"/>
      <c r="C102" s="196"/>
      <c r="D102" s="196"/>
      <c r="E102" s="195"/>
      <c r="F102" s="195"/>
      <c r="G102" s="197"/>
      <c r="H102" s="197"/>
      <c r="I102" s="197"/>
      <c r="J102" s="195"/>
      <c r="K102" s="195"/>
      <c r="L102" s="195"/>
      <c r="M102" s="195"/>
      <c r="N102" s="195"/>
      <c r="O102" s="195"/>
      <c r="P102" s="195"/>
      <c r="Q102" s="195"/>
      <c r="R102" s="195"/>
      <c r="S102" s="195"/>
      <c r="T102" s="195"/>
      <c r="U102" s="195"/>
      <c r="V102" s="195"/>
      <c r="W102" s="195"/>
      <c r="X102" s="197"/>
      <c r="Y102" s="197"/>
      <c r="Z102" s="197"/>
      <c r="AA102" s="197"/>
      <c r="AB102" s="197"/>
      <c r="AC102" s="195"/>
      <c r="AD102" s="195"/>
      <c r="AE102" s="195"/>
      <c r="AF102" s="195"/>
      <c r="AG102" s="195"/>
      <c r="AH102" s="195"/>
      <c r="AI102" s="195"/>
      <c r="AJ102" s="195"/>
      <c r="AK102" s="195"/>
      <c r="AL102" s="198"/>
    </row>
    <row r="103" spans="1:38" x14ac:dyDescent="0.2">
      <c r="A103" s="195"/>
      <c r="B103" s="196"/>
      <c r="C103" s="196"/>
      <c r="D103" s="196"/>
      <c r="E103" s="195"/>
      <c r="F103" s="195"/>
      <c r="G103" s="197"/>
      <c r="H103" s="197"/>
      <c r="I103" s="197"/>
      <c r="J103" s="195"/>
      <c r="K103" s="195"/>
      <c r="L103" s="195"/>
      <c r="M103" s="195"/>
      <c r="N103" s="195"/>
      <c r="O103" s="195"/>
      <c r="P103" s="195"/>
      <c r="Q103" s="195"/>
      <c r="R103" s="195"/>
      <c r="S103" s="195"/>
      <c r="T103" s="195"/>
      <c r="U103" s="195"/>
      <c r="V103" s="195"/>
      <c r="W103" s="195"/>
      <c r="X103" s="197"/>
      <c r="Y103" s="197"/>
      <c r="Z103" s="197"/>
      <c r="AA103" s="197"/>
      <c r="AB103" s="197"/>
      <c r="AC103" s="195"/>
      <c r="AD103" s="195"/>
      <c r="AE103" s="195"/>
      <c r="AF103" s="195"/>
      <c r="AG103" s="195"/>
      <c r="AH103" s="195"/>
      <c r="AI103" s="195"/>
      <c r="AJ103" s="195"/>
      <c r="AK103" s="195"/>
      <c r="AL103" s="198"/>
    </row>
    <row r="104" spans="1:38" x14ac:dyDescent="0.2">
      <c r="A104" s="195"/>
      <c r="B104" s="196"/>
      <c r="C104" s="196"/>
      <c r="D104" s="196"/>
      <c r="E104" s="195"/>
      <c r="F104" s="195"/>
      <c r="G104" s="197"/>
      <c r="H104" s="197"/>
      <c r="I104" s="197"/>
      <c r="J104" s="195"/>
      <c r="K104" s="195"/>
      <c r="L104" s="195"/>
      <c r="M104" s="195"/>
      <c r="N104" s="195"/>
      <c r="O104" s="195"/>
      <c r="P104" s="195"/>
      <c r="Q104" s="195"/>
      <c r="R104" s="195"/>
      <c r="S104" s="195"/>
      <c r="T104" s="195"/>
      <c r="U104" s="195"/>
      <c r="V104" s="195"/>
      <c r="W104" s="195"/>
      <c r="X104" s="197"/>
      <c r="Y104" s="197"/>
      <c r="Z104" s="197"/>
      <c r="AA104" s="197"/>
      <c r="AB104" s="197"/>
      <c r="AC104" s="195"/>
      <c r="AD104" s="195"/>
      <c r="AE104" s="195"/>
      <c r="AF104" s="195"/>
      <c r="AG104" s="195"/>
      <c r="AH104" s="195"/>
      <c r="AI104" s="195"/>
      <c r="AJ104" s="195"/>
      <c r="AK104" s="195"/>
      <c r="AL104" s="198"/>
    </row>
  </sheetData>
  <sheetProtection formatCells="0" formatColumns="0" formatRows="0" insertRows="0" sort="0" autoFilter="0" pivotTables="0"/>
  <mergeCells count="436">
    <mergeCell ref="G72:I72"/>
    <mergeCell ref="X72:Z72"/>
    <mergeCell ref="O73:O77"/>
    <mergeCell ref="R71:R72"/>
    <mergeCell ref="V71:V72"/>
    <mergeCell ref="X71:Z71"/>
    <mergeCell ref="AA71:AA72"/>
    <mergeCell ref="AC71:AC72"/>
    <mergeCell ref="AD71:AD72"/>
    <mergeCell ref="AH71:AH72"/>
    <mergeCell ref="AJ71:AJ72"/>
    <mergeCell ref="AL71:AL72"/>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C11:E11"/>
    <mergeCell ref="G11:I11"/>
    <mergeCell ref="J11:L11"/>
    <mergeCell ref="X11:Z11"/>
    <mergeCell ref="C12:E12"/>
    <mergeCell ref="G12:I12"/>
    <mergeCell ref="J12:L12"/>
    <mergeCell ref="X12:Z12"/>
    <mergeCell ref="C9:E9"/>
    <mergeCell ref="G9:I9"/>
    <mergeCell ref="J9:L9"/>
    <mergeCell ref="X9:Z9"/>
    <mergeCell ref="C10:E10"/>
    <mergeCell ref="G10:I10"/>
    <mergeCell ref="J10:L10"/>
    <mergeCell ref="X10:Z10"/>
    <mergeCell ref="C15:E15"/>
    <mergeCell ref="G15:I15"/>
    <mergeCell ref="J15:L15"/>
    <mergeCell ref="X15:Z15"/>
    <mergeCell ref="C16:E16"/>
    <mergeCell ref="G16:I16"/>
    <mergeCell ref="J16:L16"/>
    <mergeCell ref="X16:Z16"/>
    <mergeCell ref="C13:E13"/>
    <mergeCell ref="G13:I13"/>
    <mergeCell ref="J13:L13"/>
    <mergeCell ref="X13:Z13"/>
    <mergeCell ref="C14:E14"/>
    <mergeCell ref="G14:I14"/>
    <mergeCell ref="J14:L14"/>
    <mergeCell ref="X14:Z14"/>
    <mergeCell ref="C19:E19"/>
    <mergeCell ref="G19:I19"/>
    <mergeCell ref="J19:L19"/>
    <mergeCell ref="X19:Z19"/>
    <mergeCell ref="C20:E20"/>
    <mergeCell ref="G20:I20"/>
    <mergeCell ref="J20:L20"/>
    <mergeCell ref="X20:Z20"/>
    <mergeCell ref="C17:E17"/>
    <mergeCell ref="G17:I17"/>
    <mergeCell ref="J17:L17"/>
    <mergeCell ref="X17:Z17"/>
    <mergeCell ref="C18:E18"/>
    <mergeCell ref="G18:I18"/>
    <mergeCell ref="J18:L18"/>
    <mergeCell ref="X18:Z18"/>
    <mergeCell ref="C23:E23"/>
    <mergeCell ref="G23:I23"/>
    <mergeCell ref="J23:L23"/>
    <mergeCell ref="X23:Z23"/>
    <mergeCell ref="C24:E24"/>
    <mergeCell ref="G24:I24"/>
    <mergeCell ref="J24:L24"/>
    <mergeCell ref="X24:Z24"/>
    <mergeCell ref="C21:E21"/>
    <mergeCell ref="G21:I21"/>
    <mergeCell ref="J21:L21"/>
    <mergeCell ref="X21:Z21"/>
    <mergeCell ref="C22:E22"/>
    <mergeCell ref="G22:I22"/>
    <mergeCell ref="J22:L22"/>
    <mergeCell ref="X22:Z22"/>
    <mergeCell ref="C27:E27"/>
    <mergeCell ref="G27:I27"/>
    <mergeCell ref="J27:L27"/>
    <mergeCell ref="X27:Z27"/>
    <mergeCell ref="C28:E28"/>
    <mergeCell ref="G28:I28"/>
    <mergeCell ref="J28:L28"/>
    <mergeCell ref="X28:Z28"/>
    <mergeCell ref="C25:E25"/>
    <mergeCell ref="G25:I25"/>
    <mergeCell ref="J25:L25"/>
    <mergeCell ref="X25:Z25"/>
    <mergeCell ref="C26:E26"/>
    <mergeCell ref="G26:I26"/>
    <mergeCell ref="J26:L26"/>
    <mergeCell ref="X26:Z26"/>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C35:E35"/>
    <mergeCell ref="G35:I35"/>
    <mergeCell ref="X35:Z35"/>
    <mergeCell ref="C36:E36"/>
    <mergeCell ref="G36:I36"/>
    <mergeCell ref="J36:L36"/>
    <mergeCell ref="X36:Z36"/>
    <mergeCell ref="C33:E33"/>
    <mergeCell ref="G33:I33"/>
    <mergeCell ref="J33:L33"/>
    <mergeCell ref="X33:Z33"/>
    <mergeCell ref="C34:E34"/>
    <mergeCell ref="G34:I34"/>
    <mergeCell ref="J34:L34"/>
    <mergeCell ref="X34:Z34"/>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55:E55"/>
    <mergeCell ref="G55:I55"/>
    <mergeCell ref="J55:L55"/>
    <mergeCell ref="X55:Z55"/>
    <mergeCell ref="G56:I56"/>
    <mergeCell ref="J56:L56"/>
    <mergeCell ref="X56:Z56"/>
    <mergeCell ref="C53:E53"/>
    <mergeCell ref="G53:I53"/>
    <mergeCell ref="J53:L53"/>
    <mergeCell ref="X53:Z53"/>
    <mergeCell ref="C54:E54"/>
    <mergeCell ref="G54:I54"/>
    <mergeCell ref="J54:L54"/>
    <mergeCell ref="X54:Z54"/>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X67:Z67"/>
    <mergeCell ref="C68:E68"/>
    <mergeCell ref="G68:I68"/>
    <mergeCell ref="J68:L68"/>
    <mergeCell ref="X68:Z68"/>
    <mergeCell ref="C65:E65"/>
    <mergeCell ref="G65:I65"/>
    <mergeCell ref="J65:L65"/>
    <mergeCell ref="X65:Z65"/>
    <mergeCell ref="C66:E66"/>
    <mergeCell ref="G66:I66"/>
    <mergeCell ref="J66:L66"/>
    <mergeCell ref="X66:Z66"/>
    <mergeCell ref="C69:E69"/>
    <mergeCell ref="G69:I69"/>
    <mergeCell ref="J69:L69"/>
    <mergeCell ref="C70:E70"/>
    <mergeCell ref="G70:I70"/>
    <mergeCell ref="J70:L70"/>
    <mergeCell ref="C67:E67"/>
    <mergeCell ref="G67:I67"/>
    <mergeCell ref="J67:L67"/>
    <mergeCell ref="X70:Z70"/>
    <mergeCell ref="A73:A77"/>
    <mergeCell ref="B73:B77"/>
    <mergeCell ref="C73:E77"/>
    <mergeCell ref="F73:F77"/>
    <mergeCell ref="G73:I73"/>
    <mergeCell ref="J73:L77"/>
    <mergeCell ref="M73:M77"/>
    <mergeCell ref="N73:N77"/>
    <mergeCell ref="P73:P77"/>
    <mergeCell ref="G75:I75"/>
    <mergeCell ref="G76:I76"/>
    <mergeCell ref="G77:I77"/>
    <mergeCell ref="A71:A72"/>
    <mergeCell ref="B71:B72"/>
    <mergeCell ref="C71:E72"/>
    <mergeCell ref="F71:F72"/>
    <mergeCell ref="G71:I71"/>
    <mergeCell ref="J71:L72"/>
    <mergeCell ref="M71:M72"/>
    <mergeCell ref="N71:N72"/>
    <mergeCell ref="O71:O72"/>
    <mergeCell ref="P71:P72"/>
    <mergeCell ref="Q71:Q72"/>
    <mergeCell ref="AJ73:AJ77"/>
    <mergeCell ref="AL73:AL77"/>
    <mergeCell ref="X74:Z74"/>
    <mergeCell ref="Q73:Q77"/>
    <mergeCell ref="R73:R77"/>
    <mergeCell ref="V73:V77"/>
    <mergeCell ref="X73:Z73"/>
    <mergeCell ref="AA73:AA77"/>
    <mergeCell ref="AB73:AB77"/>
    <mergeCell ref="X75:Z75"/>
    <mergeCell ref="X76:Z76"/>
    <mergeCell ref="X77:Z77"/>
    <mergeCell ref="AC73:AC77"/>
    <mergeCell ref="AD73:AD77"/>
    <mergeCell ref="AH73:AH77"/>
    <mergeCell ref="C78:E78"/>
    <mergeCell ref="G78:I78"/>
    <mergeCell ref="J78:L78"/>
    <mergeCell ref="X78:Z78"/>
    <mergeCell ref="A79:A81"/>
    <mergeCell ref="B79:B81"/>
    <mergeCell ref="C79:E81"/>
    <mergeCell ref="F79:F81"/>
    <mergeCell ref="G79:I79"/>
    <mergeCell ref="J79:L81"/>
    <mergeCell ref="AH79:AH81"/>
    <mergeCell ref="AJ79:AJ81"/>
    <mergeCell ref="AL79:AL81"/>
    <mergeCell ref="G80:I80"/>
    <mergeCell ref="X80:Z80"/>
    <mergeCell ref="G81:I81"/>
    <mergeCell ref="X81:Z81"/>
    <mergeCell ref="V79:V81"/>
    <mergeCell ref="X79:Z79"/>
    <mergeCell ref="AA79:AA81"/>
    <mergeCell ref="AB79:AB81"/>
    <mergeCell ref="AC79:AC81"/>
    <mergeCell ref="AD79:AD81"/>
    <mergeCell ref="M79:M81"/>
    <mergeCell ref="N79:N81"/>
    <mergeCell ref="O79:O81"/>
    <mergeCell ref="P79:P81"/>
    <mergeCell ref="Q79:Q81"/>
    <mergeCell ref="R79:R81"/>
    <mergeCell ref="P82:P85"/>
    <mergeCell ref="Q82:Q85"/>
    <mergeCell ref="R82:R85"/>
    <mergeCell ref="A82:A85"/>
    <mergeCell ref="B82:B85"/>
    <mergeCell ref="C82:E85"/>
    <mergeCell ref="F82:F85"/>
    <mergeCell ref="G82:I82"/>
    <mergeCell ref="J82:L85"/>
    <mergeCell ref="A86:A88"/>
    <mergeCell ref="B86:B88"/>
    <mergeCell ref="C86:E88"/>
    <mergeCell ref="F86:F88"/>
    <mergeCell ref="G86:I86"/>
    <mergeCell ref="J86:L88"/>
    <mergeCell ref="AH82:AH85"/>
    <mergeCell ref="AJ82:AJ85"/>
    <mergeCell ref="AL82:AL85"/>
    <mergeCell ref="G83:I83"/>
    <mergeCell ref="X83:Z83"/>
    <mergeCell ref="G84:I84"/>
    <mergeCell ref="X84:Z84"/>
    <mergeCell ref="G85:I85"/>
    <mergeCell ref="X85:Z85"/>
    <mergeCell ref="V82:V85"/>
    <mergeCell ref="X82:Z82"/>
    <mergeCell ref="AA82:AA85"/>
    <mergeCell ref="AB82:AB85"/>
    <mergeCell ref="AC82:AC85"/>
    <mergeCell ref="AD82:AD85"/>
    <mergeCell ref="M82:M85"/>
    <mergeCell ref="N82:N85"/>
    <mergeCell ref="O82:O85"/>
    <mergeCell ref="AH86:AH88"/>
    <mergeCell ref="AJ86:AJ88"/>
    <mergeCell ref="AL86:AL88"/>
    <mergeCell ref="G87:I87"/>
    <mergeCell ref="X87:Z87"/>
    <mergeCell ref="G88:I88"/>
    <mergeCell ref="X88:Z88"/>
    <mergeCell ref="V86:V88"/>
    <mergeCell ref="X86:Z86"/>
    <mergeCell ref="AA86:AA88"/>
    <mergeCell ref="AB86:AB88"/>
    <mergeCell ref="AC86:AC88"/>
    <mergeCell ref="AD86:AD88"/>
    <mergeCell ref="M86:M88"/>
    <mergeCell ref="N86:N88"/>
    <mergeCell ref="O86:O88"/>
    <mergeCell ref="P86:P88"/>
    <mergeCell ref="Q86:Q88"/>
    <mergeCell ref="R86:R88"/>
    <mergeCell ref="N93:R93"/>
    <mergeCell ref="V93:Z93"/>
    <mergeCell ref="AA93:AB93"/>
    <mergeCell ref="AC93:AL93"/>
    <mergeCell ref="N94:R94"/>
    <mergeCell ref="V94:Z94"/>
    <mergeCell ref="AA94:AB94"/>
    <mergeCell ref="AC94:AL94"/>
    <mergeCell ref="A90:L91"/>
    <mergeCell ref="N91:R91"/>
    <mergeCell ref="V91:Z91"/>
    <mergeCell ref="AA91:AB91"/>
    <mergeCell ref="AC91:AL91"/>
    <mergeCell ref="A92:L95"/>
    <mergeCell ref="N92:R92"/>
    <mergeCell ref="V92:Z92"/>
    <mergeCell ref="AA92:AB92"/>
    <mergeCell ref="AC92:AL92"/>
    <mergeCell ref="AC95:AL95"/>
    <mergeCell ref="N97:R97"/>
    <mergeCell ref="V97:Z97"/>
    <mergeCell ref="N98:R98"/>
    <mergeCell ref="V98:Z98"/>
    <mergeCell ref="N99:R99"/>
    <mergeCell ref="V99:Z99"/>
    <mergeCell ref="N95:R95"/>
    <mergeCell ref="V95:Z95"/>
    <mergeCell ref="AA95:AB95"/>
    <mergeCell ref="N96:R96"/>
    <mergeCell ref="V96:Z96"/>
  </mergeCells>
  <dataValidations count="4">
    <dataValidation type="whole" allowBlank="1" showInputMessage="1" showErrorMessage="1" sqref="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C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AC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AC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AC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AC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AC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AC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AC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AC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AC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AC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AC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AC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AC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AC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AC65546:AC65609 JY65546:JY65609 TU65546:TU65609 ADQ65546:ADQ65609 ANM65546:ANM65609 AXI65546:AXI65609 BHE65546:BHE65609 BRA65546:BRA65609 CAW65546:CAW65609 CKS65546:CKS65609 CUO65546:CUO65609 DEK65546:DEK65609 DOG65546:DOG65609 DYC65546:DYC65609 EHY65546:EHY65609 ERU65546:ERU65609 FBQ65546:FBQ65609 FLM65546:FLM65609 FVI65546:FVI65609 GFE65546:GFE65609 GPA65546:GPA65609 GYW65546:GYW65609 HIS65546:HIS65609 HSO65546:HSO65609 ICK65546:ICK65609 IMG65546:IMG65609 IWC65546:IWC65609 JFY65546:JFY65609 JPU65546:JPU65609 JZQ65546:JZQ65609 KJM65546:KJM65609 KTI65546:KTI65609 LDE65546:LDE65609 LNA65546:LNA65609 LWW65546:LWW65609 MGS65546:MGS65609 MQO65546:MQO65609 NAK65546:NAK65609 NKG65546:NKG65609 NUC65546:NUC65609 ODY65546:ODY65609 ONU65546:ONU65609 OXQ65546:OXQ65609 PHM65546:PHM65609 PRI65546:PRI65609 QBE65546:QBE65609 QLA65546:QLA65609 QUW65546:QUW65609 RES65546:RES65609 ROO65546:ROO65609 RYK65546:RYK65609 SIG65546:SIG65609 SSC65546:SSC65609 TBY65546:TBY65609 TLU65546:TLU65609 TVQ65546:TVQ65609 UFM65546:UFM65609 UPI65546:UPI65609 UZE65546:UZE65609 VJA65546:VJA65609 VSW65546:VSW65609 WCS65546:WCS65609 WMO65546:WMO65609 WWK65546:WWK65609 AC131082:AC131145 JY131082:JY131145 TU131082:TU131145 ADQ131082:ADQ131145 ANM131082:ANM131145 AXI131082:AXI131145 BHE131082:BHE131145 BRA131082:BRA131145 CAW131082:CAW131145 CKS131082:CKS131145 CUO131082:CUO131145 DEK131082:DEK131145 DOG131082:DOG131145 DYC131082:DYC131145 EHY131082:EHY131145 ERU131082:ERU131145 FBQ131082:FBQ131145 FLM131082:FLM131145 FVI131082:FVI131145 GFE131082:GFE131145 GPA131082:GPA131145 GYW131082:GYW131145 HIS131082:HIS131145 HSO131082:HSO131145 ICK131082:ICK131145 IMG131082:IMG131145 IWC131082:IWC131145 JFY131082:JFY131145 JPU131082:JPU131145 JZQ131082:JZQ131145 KJM131082:KJM131145 KTI131082:KTI131145 LDE131082:LDE131145 LNA131082:LNA131145 LWW131082:LWW131145 MGS131082:MGS131145 MQO131082:MQO131145 NAK131082:NAK131145 NKG131082:NKG131145 NUC131082:NUC131145 ODY131082:ODY131145 ONU131082:ONU131145 OXQ131082:OXQ131145 PHM131082:PHM131145 PRI131082:PRI131145 QBE131082:QBE131145 QLA131082:QLA131145 QUW131082:QUW131145 RES131082:RES131145 ROO131082:ROO131145 RYK131082:RYK131145 SIG131082:SIG131145 SSC131082:SSC131145 TBY131082:TBY131145 TLU131082:TLU131145 TVQ131082:TVQ131145 UFM131082:UFM131145 UPI131082:UPI131145 UZE131082:UZE131145 VJA131082:VJA131145 VSW131082:VSW131145 WCS131082:WCS131145 WMO131082:WMO131145 WWK131082:WWK131145 AC196618:AC196681 JY196618:JY196681 TU196618:TU196681 ADQ196618:ADQ196681 ANM196618:ANM196681 AXI196618:AXI196681 BHE196618:BHE196681 BRA196618:BRA196681 CAW196618:CAW196681 CKS196618:CKS196681 CUO196618:CUO196681 DEK196618:DEK196681 DOG196618:DOG196681 DYC196618:DYC196681 EHY196618:EHY196681 ERU196618:ERU196681 FBQ196618:FBQ196681 FLM196618:FLM196681 FVI196618:FVI196681 GFE196618:GFE196681 GPA196618:GPA196681 GYW196618:GYW196681 HIS196618:HIS196681 HSO196618:HSO196681 ICK196618:ICK196681 IMG196618:IMG196681 IWC196618:IWC196681 JFY196618:JFY196681 JPU196618:JPU196681 JZQ196618:JZQ196681 KJM196618:KJM196681 KTI196618:KTI196681 LDE196618:LDE196681 LNA196618:LNA196681 LWW196618:LWW196681 MGS196618:MGS196681 MQO196618:MQO196681 NAK196618:NAK196681 NKG196618:NKG196681 NUC196618:NUC196681 ODY196618:ODY196681 ONU196618:ONU196681 OXQ196618:OXQ196681 PHM196618:PHM196681 PRI196618:PRI196681 QBE196618:QBE196681 QLA196618:QLA196681 QUW196618:QUW196681 RES196618:RES196681 ROO196618:ROO196681 RYK196618:RYK196681 SIG196618:SIG196681 SSC196618:SSC196681 TBY196618:TBY196681 TLU196618:TLU196681 TVQ196618:TVQ196681 UFM196618:UFM196681 UPI196618:UPI196681 UZE196618:UZE196681 VJA196618:VJA196681 VSW196618:VSW196681 WCS196618:WCS196681 WMO196618:WMO196681 WWK196618:WWK196681 AC262154:AC262217 JY262154:JY262217 TU262154:TU262217 ADQ262154:ADQ262217 ANM262154:ANM262217 AXI262154:AXI262217 BHE262154:BHE262217 BRA262154:BRA262217 CAW262154:CAW262217 CKS262154:CKS262217 CUO262154:CUO262217 DEK262154:DEK262217 DOG262154:DOG262217 DYC262154:DYC262217 EHY262154:EHY262217 ERU262154:ERU262217 FBQ262154:FBQ262217 FLM262154:FLM262217 FVI262154:FVI262217 GFE262154:GFE262217 GPA262154:GPA262217 GYW262154:GYW262217 HIS262154:HIS262217 HSO262154:HSO262217 ICK262154:ICK262217 IMG262154:IMG262217 IWC262154:IWC262217 JFY262154:JFY262217 JPU262154:JPU262217 JZQ262154:JZQ262217 KJM262154:KJM262217 KTI262154:KTI262217 LDE262154:LDE262217 LNA262154:LNA262217 LWW262154:LWW262217 MGS262154:MGS262217 MQO262154:MQO262217 NAK262154:NAK262217 NKG262154:NKG262217 NUC262154:NUC262217 ODY262154:ODY262217 ONU262154:ONU262217 OXQ262154:OXQ262217 PHM262154:PHM262217 PRI262154:PRI262217 QBE262154:QBE262217 QLA262154:QLA262217 QUW262154:QUW262217 RES262154:RES262217 ROO262154:ROO262217 RYK262154:RYK262217 SIG262154:SIG262217 SSC262154:SSC262217 TBY262154:TBY262217 TLU262154:TLU262217 TVQ262154:TVQ262217 UFM262154:UFM262217 UPI262154:UPI262217 UZE262154:UZE262217 VJA262154:VJA262217 VSW262154:VSW262217 WCS262154:WCS262217 WMO262154:WMO262217 WWK262154:WWK262217 AC327690:AC327753 JY327690:JY327753 TU327690:TU327753 ADQ327690:ADQ327753 ANM327690:ANM327753 AXI327690:AXI327753 BHE327690:BHE327753 BRA327690:BRA327753 CAW327690:CAW327753 CKS327690:CKS327753 CUO327690:CUO327753 DEK327690:DEK327753 DOG327690:DOG327753 DYC327690:DYC327753 EHY327690:EHY327753 ERU327690:ERU327753 FBQ327690:FBQ327753 FLM327690:FLM327753 FVI327690:FVI327753 GFE327690:GFE327753 GPA327690:GPA327753 GYW327690:GYW327753 HIS327690:HIS327753 HSO327690:HSO327753 ICK327690:ICK327753 IMG327690:IMG327753 IWC327690:IWC327753 JFY327690:JFY327753 JPU327690:JPU327753 JZQ327690:JZQ327753 KJM327690:KJM327753 KTI327690:KTI327753 LDE327690:LDE327753 LNA327690:LNA327753 LWW327690:LWW327753 MGS327690:MGS327753 MQO327690:MQO327753 NAK327690:NAK327753 NKG327690:NKG327753 NUC327690:NUC327753 ODY327690:ODY327753 ONU327690:ONU327753 OXQ327690:OXQ327753 PHM327690:PHM327753 PRI327690:PRI327753 QBE327690:QBE327753 QLA327690:QLA327753 QUW327690:QUW327753 RES327690:RES327753 ROO327690:ROO327753 RYK327690:RYK327753 SIG327690:SIG327753 SSC327690:SSC327753 TBY327690:TBY327753 TLU327690:TLU327753 TVQ327690:TVQ327753 UFM327690:UFM327753 UPI327690:UPI327753 UZE327690:UZE327753 VJA327690:VJA327753 VSW327690:VSW327753 WCS327690:WCS327753 WMO327690:WMO327753 WWK327690:WWK327753 AC393226:AC393289 JY393226:JY393289 TU393226:TU393289 ADQ393226:ADQ393289 ANM393226:ANM393289 AXI393226:AXI393289 BHE393226:BHE393289 BRA393226:BRA393289 CAW393226:CAW393289 CKS393226:CKS393289 CUO393226:CUO393289 DEK393226:DEK393289 DOG393226:DOG393289 DYC393226:DYC393289 EHY393226:EHY393289 ERU393226:ERU393289 FBQ393226:FBQ393289 FLM393226:FLM393289 FVI393226:FVI393289 GFE393226:GFE393289 GPA393226:GPA393289 GYW393226:GYW393289 HIS393226:HIS393289 HSO393226:HSO393289 ICK393226:ICK393289 IMG393226:IMG393289 IWC393226:IWC393289 JFY393226:JFY393289 JPU393226:JPU393289 JZQ393226:JZQ393289 KJM393226:KJM393289 KTI393226:KTI393289 LDE393226:LDE393289 LNA393226:LNA393289 LWW393226:LWW393289 MGS393226:MGS393289 MQO393226:MQO393289 NAK393226:NAK393289 NKG393226:NKG393289 NUC393226:NUC393289 ODY393226:ODY393289 ONU393226:ONU393289 OXQ393226:OXQ393289 PHM393226:PHM393289 PRI393226:PRI393289 QBE393226:QBE393289 QLA393226:QLA393289 QUW393226:QUW393289 RES393226:RES393289 ROO393226:ROO393289 RYK393226:RYK393289 SIG393226:SIG393289 SSC393226:SSC393289 TBY393226:TBY393289 TLU393226:TLU393289 TVQ393226:TVQ393289 UFM393226:UFM393289 UPI393226:UPI393289 UZE393226:UZE393289 VJA393226:VJA393289 VSW393226:VSW393289 WCS393226:WCS393289 WMO393226:WMO393289 WWK393226:WWK393289 AC458762:AC458825 JY458762:JY458825 TU458762:TU458825 ADQ458762:ADQ458825 ANM458762:ANM458825 AXI458762:AXI458825 BHE458762:BHE458825 BRA458762:BRA458825 CAW458762:CAW458825 CKS458762:CKS458825 CUO458762:CUO458825 DEK458762:DEK458825 DOG458762:DOG458825 DYC458762:DYC458825 EHY458762:EHY458825 ERU458762:ERU458825 FBQ458762:FBQ458825 FLM458762:FLM458825 FVI458762:FVI458825 GFE458762:GFE458825 GPA458762:GPA458825 GYW458762:GYW458825 HIS458762:HIS458825 HSO458762:HSO458825 ICK458762:ICK458825 IMG458762:IMG458825 IWC458762:IWC458825 JFY458762:JFY458825 JPU458762:JPU458825 JZQ458762:JZQ458825 KJM458762:KJM458825 KTI458762:KTI458825 LDE458762:LDE458825 LNA458762:LNA458825 LWW458762:LWW458825 MGS458762:MGS458825 MQO458762:MQO458825 NAK458762:NAK458825 NKG458762:NKG458825 NUC458762:NUC458825 ODY458762:ODY458825 ONU458762:ONU458825 OXQ458762:OXQ458825 PHM458762:PHM458825 PRI458762:PRI458825 QBE458762:QBE458825 QLA458762:QLA458825 QUW458762:QUW458825 RES458762:RES458825 ROO458762:ROO458825 RYK458762:RYK458825 SIG458762:SIG458825 SSC458762:SSC458825 TBY458762:TBY458825 TLU458762:TLU458825 TVQ458762:TVQ458825 UFM458762:UFM458825 UPI458762:UPI458825 UZE458762:UZE458825 VJA458762:VJA458825 VSW458762:VSW458825 WCS458762:WCS458825 WMO458762:WMO458825 WWK458762:WWK458825 AC524298:AC524361 JY524298:JY524361 TU524298:TU524361 ADQ524298:ADQ524361 ANM524298:ANM524361 AXI524298:AXI524361 BHE524298:BHE524361 BRA524298:BRA524361 CAW524298:CAW524361 CKS524298:CKS524361 CUO524298:CUO524361 DEK524298:DEK524361 DOG524298:DOG524361 DYC524298:DYC524361 EHY524298:EHY524361 ERU524298:ERU524361 FBQ524298:FBQ524361 FLM524298:FLM524361 FVI524298:FVI524361 GFE524298:GFE524361 GPA524298:GPA524361 GYW524298:GYW524361 HIS524298:HIS524361 HSO524298:HSO524361 ICK524298:ICK524361 IMG524298:IMG524361 IWC524298:IWC524361 JFY524298:JFY524361 JPU524298:JPU524361 JZQ524298:JZQ524361 KJM524298:KJM524361 KTI524298:KTI524361 LDE524298:LDE524361 LNA524298:LNA524361 LWW524298:LWW524361 MGS524298:MGS524361 MQO524298:MQO524361 NAK524298:NAK524361 NKG524298:NKG524361 NUC524298:NUC524361 ODY524298:ODY524361 ONU524298:ONU524361 OXQ524298:OXQ524361 PHM524298:PHM524361 PRI524298:PRI524361 QBE524298:QBE524361 QLA524298:QLA524361 QUW524298:QUW524361 RES524298:RES524361 ROO524298:ROO524361 RYK524298:RYK524361 SIG524298:SIG524361 SSC524298:SSC524361 TBY524298:TBY524361 TLU524298:TLU524361 TVQ524298:TVQ524361 UFM524298:UFM524361 UPI524298:UPI524361 UZE524298:UZE524361 VJA524298:VJA524361 VSW524298:VSW524361 WCS524298:WCS524361 WMO524298:WMO524361 WWK524298:WWK524361 AC589834:AC589897 JY589834:JY589897 TU589834:TU589897 ADQ589834:ADQ589897 ANM589834:ANM589897 AXI589834:AXI589897 BHE589834:BHE589897 BRA589834:BRA589897 CAW589834:CAW589897 CKS589834:CKS589897 CUO589834:CUO589897 DEK589834:DEK589897 DOG589834:DOG589897 DYC589834:DYC589897 EHY589834:EHY589897 ERU589834:ERU589897 FBQ589834:FBQ589897 FLM589834:FLM589897 FVI589834:FVI589897 GFE589834:GFE589897 GPA589834:GPA589897 GYW589834:GYW589897 HIS589834:HIS589897 HSO589834:HSO589897 ICK589834:ICK589897 IMG589834:IMG589897 IWC589834:IWC589897 JFY589834:JFY589897 JPU589834:JPU589897 JZQ589834:JZQ589897 KJM589834:KJM589897 KTI589834:KTI589897 LDE589834:LDE589897 LNA589834:LNA589897 LWW589834:LWW589897 MGS589834:MGS589897 MQO589834:MQO589897 NAK589834:NAK589897 NKG589834:NKG589897 NUC589834:NUC589897 ODY589834:ODY589897 ONU589834:ONU589897 OXQ589834:OXQ589897 PHM589834:PHM589897 PRI589834:PRI589897 QBE589834:QBE589897 QLA589834:QLA589897 QUW589834:QUW589897 RES589834:RES589897 ROO589834:ROO589897 RYK589834:RYK589897 SIG589834:SIG589897 SSC589834:SSC589897 TBY589834:TBY589897 TLU589834:TLU589897 TVQ589834:TVQ589897 UFM589834:UFM589897 UPI589834:UPI589897 UZE589834:UZE589897 VJA589834:VJA589897 VSW589834:VSW589897 WCS589834:WCS589897 WMO589834:WMO589897 WWK589834:WWK589897 AC655370:AC655433 JY655370:JY655433 TU655370:TU655433 ADQ655370:ADQ655433 ANM655370:ANM655433 AXI655370:AXI655433 BHE655370:BHE655433 BRA655370:BRA655433 CAW655370:CAW655433 CKS655370:CKS655433 CUO655370:CUO655433 DEK655370:DEK655433 DOG655370:DOG655433 DYC655370:DYC655433 EHY655370:EHY655433 ERU655370:ERU655433 FBQ655370:FBQ655433 FLM655370:FLM655433 FVI655370:FVI655433 GFE655370:GFE655433 GPA655370:GPA655433 GYW655370:GYW655433 HIS655370:HIS655433 HSO655370:HSO655433 ICK655370:ICK655433 IMG655370:IMG655433 IWC655370:IWC655433 JFY655370:JFY655433 JPU655370:JPU655433 JZQ655370:JZQ655433 KJM655370:KJM655433 KTI655370:KTI655433 LDE655370:LDE655433 LNA655370:LNA655433 LWW655370:LWW655433 MGS655370:MGS655433 MQO655370:MQO655433 NAK655370:NAK655433 NKG655370:NKG655433 NUC655370:NUC655433 ODY655370:ODY655433 ONU655370:ONU655433 OXQ655370:OXQ655433 PHM655370:PHM655433 PRI655370:PRI655433 QBE655370:QBE655433 QLA655370:QLA655433 QUW655370:QUW655433 RES655370:RES655433 ROO655370:ROO655433 RYK655370:RYK655433 SIG655370:SIG655433 SSC655370:SSC655433 TBY655370:TBY655433 TLU655370:TLU655433 TVQ655370:TVQ655433 UFM655370:UFM655433 UPI655370:UPI655433 UZE655370:UZE655433 VJA655370:VJA655433 VSW655370:VSW655433 WCS655370:WCS655433 WMO655370:WMO655433 WWK655370:WWK655433 AC720906:AC720969 JY720906:JY720969 TU720906:TU720969 ADQ720906:ADQ720969 ANM720906:ANM720969 AXI720906:AXI720969 BHE720906:BHE720969 BRA720906:BRA720969 CAW720906:CAW720969 CKS720906:CKS720969 CUO720906:CUO720969 DEK720906:DEK720969 DOG720906:DOG720969 DYC720906:DYC720969 EHY720906:EHY720969 ERU720906:ERU720969 FBQ720906:FBQ720969 FLM720906:FLM720969 FVI720906:FVI720969 GFE720906:GFE720969 GPA720906:GPA720969 GYW720906:GYW720969 HIS720906:HIS720969 HSO720906:HSO720969 ICK720906:ICK720969 IMG720906:IMG720969 IWC720906:IWC720969 JFY720906:JFY720969 JPU720906:JPU720969 JZQ720906:JZQ720969 KJM720906:KJM720969 KTI720906:KTI720969 LDE720906:LDE720969 LNA720906:LNA720969 LWW720906:LWW720969 MGS720906:MGS720969 MQO720906:MQO720969 NAK720906:NAK720969 NKG720906:NKG720969 NUC720906:NUC720969 ODY720906:ODY720969 ONU720906:ONU720969 OXQ720906:OXQ720969 PHM720906:PHM720969 PRI720906:PRI720969 QBE720906:QBE720969 QLA720906:QLA720969 QUW720906:QUW720969 RES720906:RES720969 ROO720906:ROO720969 RYK720906:RYK720969 SIG720906:SIG720969 SSC720906:SSC720969 TBY720906:TBY720969 TLU720906:TLU720969 TVQ720906:TVQ720969 UFM720906:UFM720969 UPI720906:UPI720969 UZE720906:UZE720969 VJA720906:VJA720969 VSW720906:VSW720969 WCS720906:WCS720969 WMO720906:WMO720969 WWK720906:WWK720969 AC786442:AC786505 JY786442:JY786505 TU786442:TU786505 ADQ786442:ADQ786505 ANM786442:ANM786505 AXI786442:AXI786505 BHE786442:BHE786505 BRA786442:BRA786505 CAW786442:CAW786505 CKS786442:CKS786505 CUO786442:CUO786505 DEK786442:DEK786505 DOG786442:DOG786505 DYC786442:DYC786505 EHY786442:EHY786505 ERU786442:ERU786505 FBQ786442:FBQ786505 FLM786442:FLM786505 FVI786442:FVI786505 GFE786442:GFE786505 GPA786442:GPA786505 GYW786442:GYW786505 HIS786442:HIS786505 HSO786442:HSO786505 ICK786442:ICK786505 IMG786442:IMG786505 IWC786442:IWC786505 JFY786442:JFY786505 JPU786442:JPU786505 JZQ786442:JZQ786505 KJM786442:KJM786505 KTI786442:KTI786505 LDE786442:LDE786505 LNA786442:LNA786505 LWW786442:LWW786505 MGS786442:MGS786505 MQO786442:MQO786505 NAK786442:NAK786505 NKG786442:NKG786505 NUC786442:NUC786505 ODY786442:ODY786505 ONU786442:ONU786505 OXQ786442:OXQ786505 PHM786442:PHM786505 PRI786442:PRI786505 QBE786442:QBE786505 QLA786442:QLA786505 QUW786442:QUW786505 RES786442:RES786505 ROO786442:ROO786505 RYK786442:RYK786505 SIG786442:SIG786505 SSC786442:SSC786505 TBY786442:TBY786505 TLU786442:TLU786505 TVQ786442:TVQ786505 UFM786442:UFM786505 UPI786442:UPI786505 UZE786442:UZE786505 VJA786442:VJA786505 VSW786442:VSW786505 WCS786442:WCS786505 WMO786442:WMO786505 WWK786442:WWK786505 AC851978:AC852041 JY851978:JY852041 TU851978:TU852041 ADQ851978:ADQ852041 ANM851978:ANM852041 AXI851978:AXI852041 BHE851978:BHE852041 BRA851978:BRA852041 CAW851978:CAW852041 CKS851978:CKS852041 CUO851978:CUO852041 DEK851978:DEK852041 DOG851978:DOG852041 DYC851978:DYC852041 EHY851978:EHY852041 ERU851978:ERU852041 FBQ851978:FBQ852041 FLM851978:FLM852041 FVI851978:FVI852041 GFE851978:GFE852041 GPA851978:GPA852041 GYW851978:GYW852041 HIS851978:HIS852041 HSO851978:HSO852041 ICK851978:ICK852041 IMG851978:IMG852041 IWC851978:IWC852041 JFY851978:JFY852041 JPU851978:JPU852041 JZQ851978:JZQ852041 KJM851978:KJM852041 KTI851978:KTI852041 LDE851978:LDE852041 LNA851978:LNA852041 LWW851978:LWW852041 MGS851978:MGS852041 MQO851978:MQO852041 NAK851978:NAK852041 NKG851978:NKG852041 NUC851978:NUC852041 ODY851978:ODY852041 ONU851978:ONU852041 OXQ851978:OXQ852041 PHM851978:PHM852041 PRI851978:PRI852041 QBE851978:QBE852041 QLA851978:QLA852041 QUW851978:QUW852041 RES851978:RES852041 ROO851978:ROO852041 RYK851978:RYK852041 SIG851978:SIG852041 SSC851978:SSC852041 TBY851978:TBY852041 TLU851978:TLU852041 TVQ851978:TVQ852041 UFM851978:UFM852041 UPI851978:UPI852041 UZE851978:UZE852041 VJA851978:VJA852041 VSW851978:VSW852041 WCS851978:WCS852041 WMO851978:WMO852041 WWK851978:WWK852041 AC917514:AC917577 JY917514:JY917577 TU917514:TU917577 ADQ917514:ADQ917577 ANM917514:ANM917577 AXI917514:AXI917577 BHE917514:BHE917577 BRA917514:BRA917577 CAW917514:CAW917577 CKS917514:CKS917577 CUO917514:CUO917577 DEK917514:DEK917577 DOG917514:DOG917577 DYC917514:DYC917577 EHY917514:EHY917577 ERU917514:ERU917577 FBQ917514:FBQ917577 FLM917514:FLM917577 FVI917514:FVI917577 GFE917514:GFE917577 GPA917514:GPA917577 GYW917514:GYW917577 HIS917514:HIS917577 HSO917514:HSO917577 ICK917514:ICK917577 IMG917514:IMG917577 IWC917514:IWC917577 JFY917514:JFY917577 JPU917514:JPU917577 JZQ917514:JZQ917577 KJM917514:KJM917577 KTI917514:KTI917577 LDE917514:LDE917577 LNA917514:LNA917577 LWW917514:LWW917577 MGS917514:MGS917577 MQO917514:MQO917577 NAK917514:NAK917577 NKG917514:NKG917577 NUC917514:NUC917577 ODY917514:ODY917577 ONU917514:ONU917577 OXQ917514:OXQ917577 PHM917514:PHM917577 PRI917514:PRI917577 QBE917514:QBE917577 QLA917514:QLA917577 QUW917514:QUW917577 RES917514:RES917577 ROO917514:ROO917577 RYK917514:RYK917577 SIG917514:SIG917577 SSC917514:SSC917577 TBY917514:TBY917577 TLU917514:TLU917577 TVQ917514:TVQ917577 UFM917514:UFM917577 UPI917514:UPI917577 UZE917514:UZE917577 VJA917514:VJA917577 VSW917514:VSW917577 WCS917514:WCS917577 WMO917514:WMO917577 WWK917514:WWK917577 AC983050:AC983113 JY983050:JY983113 TU983050:TU983113 ADQ983050:ADQ983113 ANM983050:ANM983113 AXI983050:AXI983113 BHE983050:BHE983113 BRA983050:BRA983113 CAW983050:CAW983113 CKS983050:CKS983113 CUO983050:CUO983113 DEK983050:DEK983113 DOG983050:DOG983113 DYC983050:DYC983113 EHY983050:EHY983113 ERU983050:ERU983113 FBQ983050:FBQ983113 FLM983050:FLM983113 FVI983050:FVI983113 GFE983050:GFE983113 GPA983050:GPA983113 GYW983050:GYW983113 HIS983050:HIS983113 HSO983050:HSO983113 ICK983050:ICK983113 IMG983050:IMG983113 IWC983050:IWC983113 JFY983050:JFY983113 JPU983050:JPU983113 JZQ983050:JZQ983113 KJM983050:KJM983113 KTI983050:KTI983113 LDE983050:LDE983113 LNA983050:LNA983113 LWW983050:LWW983113 MGS983050:MGS983113 MQO983050:MQO983113 NAK983050:NAK983113 NKG983050:NKG983113 NUC983050:NUC983113 ODY983050:ODY983113 ONU983050:ONU983113 OXQ983050:OXQ983113 PHM983050:PHM983113 PRI983050:PRI983113 QBE983050:QBE983113 QLA983050:QLA983113 QUW983050:QUW983113 RES983050:RES983113 ROO983050:ROO983113 RYK983050:RYK983113 SIG983050:SIG983113 SSC983050:SSC983113 TBY983050:TBY983113 TLU983050:TLU983113 TVQ983050:TVQ983113 UFM983050:UFM983113 UPI983050:UPI983113 UZE983050:UZE983113 VJA983050:VJA983113 VSW983050:VSW983113 WCS983050:WCS983113 WMO983050:WMO983113 WWK983050:WWK983113 AC78:AC79 JY78:JY79 TU78:TU79 ADQ78:ADQ79 ANM78:ANM79 AXI78:AXI79 BHE78:BHE79 BRA78:BRA79 CAW78:CAW79 CKS78:CKS79 CUO78:CUO79 DEK78:DEK79 DOG78:DOG79 DYC78:DYC79 EHY78:EHY79 ERU78:ERU79 FBQ78:FBQ79 FLM78:FLM79 FVI78:FVI79 GFE78:GFE79 GPA78:GPA79 GYW78:GYW79 HIS78:HIS79 HSO78:HSO79 ICK78:ICK79 IMG78:IMG79 IWC78:IWC79 JFY78:JFY79 JPU78:JPU79 JZQ78:JZQ79 KJM78:KJM79 KTI78:KTI79 LDE78:LDE79 LNA78:LNA79 LWW78:LWW79 MGS78:MGS79 MQO78:MQO79 NAK78:NAK79 NKG78:NKG79 NUC78:NUC79 ODY78:ODY79 ONU78:ONU79 OXQ78:OXQ79 PHM78:PHM79 PRI78:PRI79 QBE78:QBE79 QLA78:QLA79 QUW78:QUW79 RES78:RES79 ROO78:ROO79 RYK78:RYK79 SIG78:SIG79 SSC78:SSC79 TBY78:TBY79 TLU78:TLU79 TVQ78:TVQ79 UFM78:UFM79 UPI78:UPI79 UZE78:UZE79 VJA78:VJA79 VSW78:VSW79 WCS78:WCS79 WMO78:WMO79 WWK78:WWK79 AC65614:AC65615 JY65614:JY65615 TU65614:TU65615 ADQ65614:ADQ65615 ANM65614:ANM65615 AXI65614:AXI65615 BHE65614:BHE65615 BRA65614:BRA65615 CAW65614:CAW65615 CKS65614:CKS65615 CUO65614:CUO65615 DEK65614:DEK65615 DOG65614:DOG65615 DYC65614:DYC65615 EHY65614:EHY65615 ERU65614:ERU65615 FBQ65614:FBQ65615 FLM65614:FLM65615 FVI65614:FVI65615 GFE65614:GFE65615 GPA65614:GPA65615 GYW65614:GYW65615 HIS65614:HIS65615 HSO65614:HSO65615 ICK65614:ICK65615 IMG65614:IMG65615 IWC65614:IWC65615 JFY65614:JFY65615 JPU65614:JPU65615 JZQ65614:JZQ65615 KJM65614:KJM65615 KTI65614:KTI65615 LDE65614:LDE65615 LNA65614:LNA65615 LWW65614:LWW65615 MGS65614:MGS65615 MQO65614:MQO65615 NAK65614:NAK65615 NKG65614:NKG65615 NUC65614:NUC65615 ODY65614:ODY65615 ONU65614:ONU65615 OXQ65614:OXQ65615 PHM65614:PHM65615 PRI65614:PRI65615 QBE65614:QBE65615 QLA65614:QLA65615 QUW65614:QUW65615 RES65614:RES65615 ROO65614:ROO65615 RYK65614:RYK65615 SIG65614:SIG65615 SSC65614:SSC65615 TBY65614:TBY65615 TLU65614:TLU65615 TVQ65614:TVQ65615 UFM65614:UFM65615 UPI65614:UPI65615 UZE65614:UZE65615 VJA65614:VJA65615 VSW65614:VSW65615 WCS65614:WCS65615 WMO65614:WMO65615 WWK65614:WWK65615 AC131150:AC131151 JY131150:JY131151 TU131150:TU131151 ADQ131150:ADQ131151 ANM131150:ANM131151 AXI131150:AXI131151 BHE131150:BHE131151 BRA131150:BRA131151 CAW131150:CAW131151 CKS131150:CKS131151 CUO131150:CUO131151 DEK131150:DEK131151 DOG131150:DOG131151 DYC131150:DYC131151 EHY131150:EHY131151 ERU131150:ERU131151 FBQ131150:FBQ131151 FLM131150:FLM131151 FVI131150:FVI131151 GFE131150:GFE131151 GPA131150:GPA131151 GYW131150:GYW131151 HIS131150:HIS131151 HSO131150:HSO131151 ICK131150:ICK131151 IMG131150:IMG131151 IWC131150:IWC131151 JFY131150:JFY131151 JPU131150:JPU131151 JZQ131150:JZQ131151 KJM131150:KJM131151 KTI131150:KTI131151 LDE131150:LDE131151 LNA131150:LNA131151 LWW131150:LWW131151 MGS131150:MGS131151 MQO131150:MQO131151 NAK131150:NAK131151 NKG131150:NKG131151 NUC131150:NUC131151 ODY131150:ODY131151 ONU131150:ONU131151 OXQ131150:OXQ131151 PHM131150:PHM131151 PRI131150:PRI131151 QBE131150:QBE131151 QLA131150:QLA131151 QUW131150:QUW131151 RES131150:RES131151 ROO131150:ROO131151 RYK131150:RYK131151 SIG131150:SIG131151 SSC131150:SSC131151 TBY131150:TBY131151 TLU131150:TLU131151 TVQ131150:TVQ131151 UFM131150:UFM131151 UPI131150:UPI131151 UZE131150:UZE131151 VJA131150:VJA131151 VSW131150:VSW131151 WCS131150:WCS131151 WMO131150:WMO131151 WWK131150:WWK131151 AC196686:AC196687 JY196686:JY196687 TU196686:TU196687 ADQ196686:ADQ196687 ANM196686:ANM196687 AXI196686:AXI196687 BHE196686:BHE196687 BRA196686:BRA196687 CAW196686:CAW196687 CKS196686:CKS196687 CUO196686:CUO196687 DEK196686:DEK196687 DOG196686:DOG196687 DYC196686:DYC196687 EHY196686:EHY196687 ERU196686:ERU196687 FBQ196686:FBQ196687 FLM196686:FLM196687 FVI196686:FVI196687 GFE196686:GFE196687 GPA196686:GPA196687 GYW196686:GYW196687 HIS196686:HIS196687 HSO196686:HSO196687 ICK196686:ICK196687 IMG196686:IMG196687 IWC196686:IWC196687 JFY196686:JFY196687 JPU196686:JPU196687 JZQ196686:JZQ196687 KJM196686:KJM196687 KTI196686:KTI196687 LDE196686:LDE196687 LNA196686:LNA196687 LWW196686:LWW196687 MGS196686:MGS196687 MQO196686:MQO196687 NAK196686:NAK196687 NKG196686:NKG196687 NUC196686:NUC196687 ODY196686:ODY196687 ONU196686:ONU196687 OXQ196686:OXQ196687 PHM196686:PHM196687 PRI196686:PRI196687 QBE196686:QBE196687 QLA196686:QLA196687 QUW196686:QUW196687 RES196686:RES196687 ROO196686:ROO196687 RYK196686:RYK196687 SIG196686:SIG196687 SSC196686:SSC196687 TBY196686:TBY196687 TLU196686:TLU196687 TVQ196686:TVQ196687 UFM196686:UFM196687 UPI196686:UPI196687 UZE196686:UZE196687 VJA196686:VJA196687 VSW196686:VSW196687 WCS196686:WCS196687 WMO196686:WMO196687 WWK196686:WWK196687 AC262222:AC262223 JY262222:JY262223 TU262222:TU262223 ADQ262222:ADQ262223 ANM262222:ANM262223 AXI262222:AXI262223 BHE262222:BHE262223 BRA262222:BRA262223 CAW262222:CAW262223 CKS262222:CKS262223 CUO262222:CUO262223 DEK262222:DEK262223 DOG262222:DOG262223 DYC262222:DYC262223 EHY262222:EHY262223 ERU262222:ERU262223 FBQ262222:FBQ262223 FLM262222:FLM262223 FVI262222:FVI262223 GFE262222:GFE262223 GPA262222:GPA262223 GYW262222:GYW262223 HIS262222:HIS262223 HSO262222:HSO262223 ICK262222:ICK262223 IMG262222:IMG262223 IWC262222:IWC262223 JFY262222:JFY262223 JPU262222:JPU262223 JZQ262222:JZQ262223 KJM262222:KJM262223 KTI262222:KTI262223 LDE262222:LDE262223 LNA262222:LNA262223 LWW262222:LWW262223 MGS262222:MGS262223 MQO262222:MQO262223 NAK262222:NAK262223 NKG262222:NKG262223 NUC262222:NUC262223 ODY262222:ODY262223 ONU262222:ONU262223 OXQ262222:OXQ262223 PHM262222:PHM262223 PRI262222:PRI262223 QBE262222:QBE262223 QLA262222:QLA262223 QUW262222:QUW262223 RES262222:RES262223 ROO262222:ROO262223 RYK262222:RYK262223 SIG262222:SIG262223 SSC262222:SSC262223 TBY262222:TBY262223 TLU262222:TLU262223 TVQ262222:TVQ262223 UFM262222:UFM262223 UPI262222:UPI262223 UZE262222:UZE262223 VJA262222:VJA262223 VSW262222:VSW262223 WCS262222:WCS262223 WMO262222:WMO262223 WWK262222:WWK262223 AC327758:AC327759 JY327758:JY327759 TU327758:TU327759 ADQ327758:ADQ327759 ANM327758:ANM327759 AXI327758:AXI327759 BHE327758:BHE327759 BRA327758:BRA327759 CAW327758:CAW327759 CKS327758:CKS327759 CUO327758:CUO327759 DEK327758:DEK327759 DOG327758:DOG327759 DYC327758:DYC327759 EHY327758:EHY327759 ERU327758:ERU327759 FBQ327758:FBQ327759 FLM327758:FLM327759 FVI327758:FVI327759 GFE327758:GFE327759 GPA327758:GPA327759 GYW327758:GYW327759 HIS327758:HIS327759 HSO327758:HSO327759 ICK327758:ICK327759 IMG327758:IMG327759 IWC327758:IWC327759 JFY327758:JFY327759 JPU327758:JPU327759 JZQ327758:JZQ327759 KJM327758:KJM327759 KTI327758:KTI327759 LDE327758:LDE327759 LNA327758:LNA327759 LWW327758:LWW327759 MGS327758:MGS327759 MQO327758:MQO327759 NAK327758:NAK327759 NKG327758:NKG327759 NUC327758:NUC327759 ODY327758:ODY327759 ONU327758:ONU327759 OXQ327758:OXQ327759 PHM327758:PHM327759 PRI327758:PRI327759 QBE327758:QBE327759 QLA327758:QLA327759 QUW327758:QUW327759 RES327758:RES327759 ROO327758:ROO327759 RYK327758:RYK327759 SIG327758:SIG327759 SSC327758:SSC327759 TBY327758:TBY327759 TLU327758:TLU327759 TVQ327758:TVQ327759 UFM327758:UFM327759 UPI327758:UPI327759 UZE327758:UZE327759 VJA327758:VJA327759 VSW327758:VSW327759 WCS327758:WCS327759 WMO327758:WMO327759 WWK327758:WWK327759 AC393294:AC393295 JY393294:JY393295 TU393294:TU393295 ADQ393294:ADQ393295 ANM393294:ANM393295 AXI393294:AXI393295 BHE393294:BHE393295 BRA393294:BRA393295 CAW393294:CAW393295 CKS393294:CKS393295 CUO393294:CUO393295 DEK393294:DEK393295 DOG393294:DOG393295 DYC393294:DYC393295 EHY393294:EHY393295 ERU393294:ERU393295 FBQ393294:FBQ393295 FLM393294:FLM393295 FVI393294:FVI393295 GFE393294:GFE393295 GPA393294:GPA393295 GYW393294:GYW393295 HIS393294:HIS393295 HSO393294:HSO393295 ICK393294:ICK393295 IMG393294:IMG393295 IWC393294:IWC393295 JFY393294:JFY393295 JPU393294:JPU393295 JZQ393294:JZQ393295 KJM393294:KJM393295 KTI393294:KTI393295 LDE393294:LDE393295 LNA393294:LNA393295 LWW393294:LWW393295 MGS393294:MGS393295 MQO393294:MQO393295 NAK393294:NAK393295 NKG393294:NKG393295 NUC393294:NUC393295 ODY393294:ODY393295 ONU393294:ONU393295 OXQ393294:OXQ393295 PHM393294:PHM393295 PRI393294:PRI393295 QBE393294:QBE393295 QLA393294:QLA393295 QUW393294:QUW393295 RES393294:RES393295 ROO393294:ROO393295 RYK393294:RYK393295 SIG393294:SIG393295 SSC393294:SSC393295 TBY393294:TBY393295 TLU393294:TLU393295 TVQ393294:TVQ393295 UFM393294:UFM393295 UPI393294:UPI393295 UZE393294:UZE393295 VJA393294:VJA393295 VSW393294:VSW393295 WCS393294:WCS393295 WMO393294:WMO393295 WWK393294:WWK393295 AC458830:AC458831 JY458830:JY458831 TU458830:TU458831 ADQ458830:ADQ458831 ANM458830:ANM458831 AXI458830:AXI458831 BHE458830:BHE458831 BRA458830:BRA458831 CAW458830:CAW458831 CKS458830:CKS458831 CUO458830:CUO458831 DEK458830:DEK458831 DOG458830:DOG458831 DYC458830:DYC458831 EHY458830:EHY458831 ERU458830:ERU458831 FBQ458830:FBQ458831 FLM458830:FLM458831 FVI458830:FVI458831 GFE458830:GFE458831 GPA458830:GPA458831 GYW458830:GYW458831 HIS458830:HIS458831 HSO458830:HSO458831 ICK458830:ICK458831 IMG458830:IMG458831 IWC458830:IWC458831 JFY458830:JFY458831 JPU458830:JPU458831 JZQ458830:JZQ458831 KJM458830:KJM458831 KTI458830:KTI458831 LDE458830:LDE458831 LNA458830:LNA458831 LWW458830:LWW458831 MGS458830:MGS458831 MQO458830:MQO458831 NAK458830:NAK458831 NKG458830:NKG458831 NUC458830:NUC458831 ODY458830:ODY458831 ONU458830:ONU458831 OXQ458830:OXQ458831 PHM458830:PHM458831 PRI458830:PRI458831 QBE458830:QBE458831 QLA458830:QLA458831 QUW458830:QUW458831 RES458830:RES458831 ROO458830:ROO458831 RYK458830:RYK458831 SIG458830:SIG458831 SSC458830:SSC458831 TBY458830:TBY458831 TLU458830:TLU458831 TVQ458830:TVQ458831 UFM458830:UFM458831 UPI458830:UPI458831 UZE458830:UZE458831 VJA458830:VJA458831 VSW458830:VSW458831 WCS458830:WCS458831 WMO458830:WMO458831 WWK458830:WWK458831 AC524366:AC524367 JY524366:JY524367 TU524366:TU524367 ADQ524366:ADQ524367 ANM524366:ANM524367 AXI524366:AXI524367 BHE524366:BHE524367 BRA524366:BRA524367 CAW524366:CAW524367 CKS524366:CKS524367 CUO524366:CUO524367 DEK524366:DEK524367 DOG524366:DOG524367 DYC524366:DYC524367 EHY524366:EHY524367 ERU524366:ERU524367 FBQ524366:FBQ524367 FLM524366:FLM524367 FVI524366:FVI524367 GFE524366:GFE524367 GPA524366:GPA524367 GYW524366:GYW524367 HIS524366:HIS524367 HSO524366:HSO524367 ICK524366:ICK524367 IMG524366:IMG524367 IWC524366:IWC524367 JFY524366:JFY524367 JPU524366:JPU524367 JZQ524366:JZQ524367 KJM524366:KJM524367 KTI524366:KTI524367 LDE524366:LDE524367 LNA524366:LNA524367 LWW524366:LWW524367 MGS524366:MGS524367 MQO524366:MQO524367 NAK524366:NAK524367 NKG524366:NKG524367 NUC524366:NUC524367 ODY524366:ODY524367 ONU524366:ONU524367 OXQ524366:OXQ524367 PHM524366:PHM524367 PRI524366:PRI524367 QBE524366:QBE524367 QLA524366:QLA524367 QUW524366:QUW524367 RES524366:RES524367 ROO524366:ROO524367 RYK524366:RYK524367 SIG524366:SIG524367 SSC524366:SSC524367 TBY524366:TBY524367 TLU524366:TLU524367 TVQ524366:TVQ524367 UFM524366:UFM524367 UPI524366:UPI524367 UZE524366:UZE524367 VJA524366:VJA524367 VSW524366:VSW524367 WCS524366:WCS524367 WMO524366:WMO524367 WWK524366:WWK524367 AC589902:AC589903 JY589902:JY589903 TU589902:TU589903 ADQ589902:ADQ589903 ANM589902:ANM589903 AXI589902:AXI589903 BHE589902:BHE589903 BRA589902:BRA589903 CAW589902:CAW589903 CKS589902:CKS589903 CUO589902:CUO589903 DEK589902:DEK589903 DOG589902:DOG589903 DYC589902:DYC589903 EHY589902:EHY589903 ERU589902:ERU589903 FBQ589902:FBQ589903 FLM589902:FLM589903 FVI589902:FVI589903 GFE589902:GFE589903 GPA589902:GPA589903 GYW589902:GYW589903 HIS589902:HIS589903 HSO589902:HSO589903 ICK589902:ICK589903 IMG589902:IMG589903 IWC589902:IWC589903 JFY589902:JFY589903 JPU589902:JPU589903 JZQ589902:JZQ589903 KJM589902:KJM589903 KTI589902:KTI589903 LDE589902:LDE589903 LNA589902:LNA589903 LWW589902:LWW589903 MGS589902:MGS589903 MQO589902:MQO589903 NAK589902:NAK589903 NKG589902:NKG589903 NUC589902:NUC589903 ODY589902:ODY589903 ONU589902:ONU589903 OXQ589902:OXQ589903 PHM589902:PHM589903 PRI589902:PRI589903 QBE589902:QBE589903 QLA589902:QLA589903 QUW589902:QUW589903 RES589902:RES589903 ROO589902:ROO589903 RYK589902:RYK589903 SIG589902:SIG589903 SSC589902:SSC589903 TBY589902:TBY589903 TLU589902:TLU589903 TVQ589902:TVQ589903 UFM589902:UFM589903 UPI589902:UPI589903 UZE589902:UZE589903 VJA589902:VJA589903 VSW589902:VSW589903 WCS589902:WCS589903 WMO589902:WMO589903 WWK589902:WWK589903 AC655438:AC655439 JY655438:JY655439 TU655438:TU655439 ADQ655438:ADQ655439 ANM655438:ANM655439 AXI655438:AXI655439 BHE655438:BHE655439 BRA655438:BRA655439 CAW655438:CAW655439 CKS655438:CKS655439 CUO655438:CUO655439 DEK655438:DEK655439 DOG655438:DOG655439 DYC655438:DYC655439 EHY655438:EHY655439 ERU655438:ERU655439 FBQ655438:FBQ655439 FLM655438:FLM655439 FVI655438:FVI655439 GFE655438:GFE655439 GPA655438:GPA655439 GYW655438:GYW655439 HIS655438:HIS655439 HSO655438:HSO655439 ICK655438:ICK655439 IMG655438:IMG655439 IWC655438:IWC655439 JFY655438:JFY655439 JPU655438:JPU655439 JZQ655438:JZQ655439 KJM655438:KJM655439 KTI655438:KTI655439 LDE655438:LDE655439 LNA655438:LNA655439 LWW655438:LWW655439 MGS655438:MGS655439 MQO655438:MQO655439 NAK655438:NAK655439 NKG655438:NKG655439 NUC655438:NUC655439 ODY655438:ODY655439 ONU655438:ONU655439 OXQ655438:OXQ655439 PHM655438:PHM655439 PRI655438:PRI655439 QBE655438:QBE655439 QLA655438:QLA655439 QUW655438:QUW655439 RES655438:RES655439 ROO655438:ROO655439 RYK655438:RYK655439 SIG655438:SIG655439 SSC655438:SSC655439 TBY655438:TBY655439 TLU655438:TLU655439 TVQ655438:TVQ655439 UFM655438:UFM655439 UPI655438:UPI655439 UZE655438:UZE655439 VJA655438:VJA655439 VSW655438:VSW655439 WCS655438:WCS655439 WMO655438:WMO655439 WWK655438:WWK655439 AC720974:AC720975 JY720974:JY720975 TU720974:TU720975 ADQ720974:ADQ720975 ANM720974:ANM720975 AXI720974:AXI720975 BHE720974:BHE720975 BRA720974:BRA720975 CAW720974:CAW720975 CKS720974:CKS720975 CUO720974:CUO720975 DEK720974:DEK720975 DOG720974:DOG720975 DYC720974:DYC720975 EHY720974:EHY720975 ERU720974:ERU720975 FBQ720974:FBQ720975 FLM720974:FLM720975 FVI720974:FVI720975 GFE720974:GFE720975 GPA720974:GPA720975 GYW720974:GYW720975 HIS720974:HIS720975 HSO720974:HSO720975 ICK720974:ICK720975 IMG720974:IMG720975 IWC720974:IWC720975 JFY720974:JFY720975 JPU720974:JPU720975 JZQ720974:JZQ720975 KJM720974:KJM720975 KTI720974:KTI720975 LDE720974:LDE720975 LNA720974:LNA720975 LWW720974:LWW720975 MGS720974:MGS720975 MQO720974:MQO720975 NAK720974:NAK720975 NKG720974:NKG720975 NUC720974:NUC720975 ODY720974:ODY720975 ONU720974:ONU720975 OXQ720974:OXQ720975 PHM720974:PHM720975 PRI720974:PRI720975 QBE720974:QBE720975 QLA720974:QLA720975 QUW720974:QUW720975 RES720974:RES720975 ROO720974:ROO720975 RYK720974:RYK720975 SIG720974:SIG720975 SSC720974:SSC720975 TBY720974:TBY720975 TLU720974:TLU720975 TVQ720974:TVQ720975 UFM720974:UFM720975 UPI720974:UPI720975 UZE720974:UZE720975 VJA720974:VJA720975 VSW720974:VSW720975 WCS720974:WCS720975 WMO720974:WMO720975 WWK720974:WWK720975 AC786510:AC786511 JY786510:JY786511 TU786510:TU786511 ADQ786510:ADQ786511 ANM786510:ANM786511 AXI786510:AXI786511 BHE786510:BHE786511 BRA786510:BRA786511 CAW786510:CAW786511 CKS786510:CKS786511 CUO786510:CUO786511 DEK786510:DEK786511 DOG786510:DOG786511 DYC786510:DYC786511 EHY786510:EHY786511 ERU786510:ERU786511 FBQ786510:FBQ786511 FLM786510:FLM786511 FVI786510:FVI786511 GFE786510:GFE786511 GPA786510:GPA786511 GYW786510:GYW786511 HIS786510:HIS786511 HSO786510:HSO786511 ICK786510:ICK786511 IMG786510:IMG786511 IWC786510:IWC786511 JFY786510:JFY786511 JPU786510:JPU786511 JZQ786510:JZQ786511 KJM786510:KJM786511 KTI786510:KTI786511 LDE786510:LDE786511 LNA786510:LNA786511 LWW786510:LWW786511 MGS786510:MGS786511 MQO786510:MQO786511 NAK786510:NAK786511 NKG786510:NKG786511 NUC786510:NUC786511 ODY786510:ODY786511 ONU786510:ONU786511 OXQ786510:OXQ786511 PHM786510:PHM786511 PRI786510:PRI786511 QBE786510:QBE786511 QLA786510:QLA786511 QUW786510:QUW786511 RES786510:RES786511 ROO786510:ROO786511 RYK786510:RYK786511 SIG786510:SIG786511 SSC786510:SSC786511 TBY786510:TBY786511 TLU786510:TLU786511 TVQ786510:TVQ786511 UFM786510:UFM786511 UPI786510:UPI786511 UZE786510:UZE786511 VJA786510:VJA786511 VSW786510:VSW786511 WCS786510:WCS786511 WMO786510:WMO786511 WWK786510:WWK786511 AC852046:AC852047 JY852046:JY852047 TU852046:TU852047 ADQ852046:ADQ852047 ANM852046:ANM852047 AXI852046:AXI852047 BHE852046:BHE852047 BRA852046:BRA852047 CAW852046:CAW852047 CKS852046:CKS852047 CUO852046:CUO852047 DEK852046:DEK852047 DOG852046:DOG852047 DYC852046:DYC852047 EHY852046:EHY852047 ERU852046:ERU852047 FBQ852046:FBQ852047 FLM852046:FLM852047 FVI852046:FVI852047 GFE852046:GFE852047 GPA852046:GPA852047 GYW852046:GYW852047 HIS852046:HIS852047 HSO852046:HSO852047 ICK852046:ICK852047 IMG852046:IMG852047 IWC852046:IWC852047 JFY852046:JFY852047 JPU852046:JPU852047 JZQ852046:JZQ852047 KJM852046:KJM852047 KTI852046:KTI852047 LDE852046:LDE852047 LNA852046:LNA852047 LWW852046:LWW852047 MGS852046:MGS852047 MQO852046:MQO852047 NAK852046:NAK852047 NKG852046:NKG852047 NUC852046:NUC852047 ODY852046:ODY852047 ONU852046:ONU852047 OXQ852046:OXQ852047 PHM852046:PHM852047 PRI852046:PRI852047 QBE852046:QBE852047 QLA852046:QLA852047 QUW852046:QUW852047 RES852046:RES852047 ROO852046:ROO852047 RYK852046:RYK852047 SIG852046:SIG852047 SSC852046:SSC852047 TBY852046:TBY852047 TLU852046:TLU852047 TVQ852046:TVQ852047 UFM852046:UFM852047 UPI852046:UPI852047 UZE852046:UZE852047 VJA852046:VJA852047 VSW852046:VSW852047 WCS852046:WCS852047 WMO852046:WMO852047 WWK852046:WWK852047 AC917582:AC917583 JY917582:JY917583 TU917582:TU917583 ADQ917582:ADQ917583 ANM917582:ANM917583 AXI917582:AXI917583 BHE917582:BHE917583 BRA917582:BRA917583 CAW917582:CAW917583 CKS917582:CKS917583 CUO917582:CUO917583 DEK917582:DEK917583 DOG917582:DOG917583 DYC917582:DYC917583 EHY917582:EHY917583 ERU917582:ERU917583 FBQ917582:FBQ917583 FLM917582:FLM917583 FVI917582:FVI917583 GFE917582:GFE917583 GPA917582:GPA917583 GYW917582:GYW917583 HIS917582:HIS917583 HSO917582:HSO917583 ICK917582:ICK917583 IMG917582:IMG917583 IWC917582:IWC917583 JFY917582:JFY917583 JPU917582:JPU917583 JZQ917582:JZQ917583 KJM917582:KJM917583 KTI917582:KTI917583 LDE917582:LDE917583 LNA917582:LNA917583 LWW917582:LWW917583 MGS917582:MGS917583 MQO917582:MQO917583 NAK917582:NAK917583 NKG917582:NKG917583 NUC917582:NUC917583 ODY917582:ODY917583 ONU917582:ONU917583 OXQ917582:OXQ917583 PHM917582:PHM917583 PRI917582:PRI917583 QBE917582:QBE917583 QLA917582:QLA917583 QUW917582:QUW917583 RES917582:RES917583 ROO917582:ROO917583 RYK917582:RYK917583 SIG917582:SIG917583 SSC917582:SSC917583 TBY917582:TBY917583 TLU917582:TLU917583 TVQ917582:TVQ917583 UFM917582:UFM917583 UPI917582:UPI917583 UZE917582:UZE917583 VJA917582:VJA917583 VSW917582:VSW917583 WCS917582:WCS917583 WMO917582:WMO917583 WWK917582:WWK917583 AC983118:AC983119 JY983118:JY983119 TU983118:TU983119 ADQ983118:ADQ983119 ANM983118:ANM983119 AXI983118:AXI983119 BHE983118:BHE983119 BRA983118:BRA983119 CAW983118:CAW983119 CKS983118:CKS983119 CUO983118:CUO983119 DEK983118:DEK983119 DOG983118:DOG983119 DYC983118:DYC983119 EHY983118:EHY983119 ERU983118:ERU983119 FBQ983118:FBQ983119 FLM983118:FLM983119 FVI983118:FVI983119 GFE983118:GFE983119 GPA983118:GPA983119 GYW983118:GYW983119 HIS983118:HIS983119 HSO983118:HSO983119 ICK983118:ICK983119 IMG983118:IMG983119 IWC983118:IWC983119 JFY983118:JFY983119 JPU983118:JPU983119 JZQ983118:JZQ983119 KJM983118:KJM983119 KTI983118:KTI983119 LDE983118:LDE983119 LNA983118:LNA983119 LWW983118:LWW983119 MGS983118:MGS983119 MQO983118:MQO983119 NAK983118:NAK983119 NKG983118:NKG983119 NUC983118:NUC983119 ODY983118:ODY983119 ONU983118:ONU983119 OXQ983118:OXQ983119 PHM983118:PHM983119 PRI983118:PRI983119 QBE983118:QBE983119 QLA983118:QLA983119 QUW983118:QUW983119 RES983118:RES983119 ROO983118:ROO983119 RYK983118:RYK983119 SIG983118:SIG983119 SSC983118:SSC983119 TBY983118:TBY983119 TLU983118:TLU983119 TVQ983118:TVQ983119 UFM983118:UFM983119 UPI983118:UPI983119 UZE983118:UZE983119 VJA983118:VJA983119 VSW983118:VSW983119 WCS983118:WCS983119 WMO983118:WMO983119 WWK983118:WWK983119 AC82 JY82 TU82 ADQ82 ANM82 AXI82 BHE82 BRA82 CAW82 CKS82 CUO82 DEK82 DOG82 DYC82 EHY82 ERU82 FBQ82 FLM82 FVI82 GFE82 GPA82 GYW82 HIS82 HSO82 ICK82 IMG82 IWC82 JFY82 JPU82 JZQ82 KJM82 KTI82 LDE82 LNA82 LWW82 MGS82 MQO82 NAK82 NKG82 NUC82 ODY82 ONU82 OXQ82 PHM82 PRI82 QBE82 QLA82 QUW82 RES82 ROO82 RYK82 SIG82 SSC82 TBY82 TLU82 TVQ82 UFM82 UPI82 UZE82 VJA82 VSW82 WCS82 WMO82 WWK82 AC65618 JY65618 TU65618 ADQ65618 ANM65618 AXI65618 BHE65618 BRA65618 CAW65618 CKS65618 CUO65618 DEK65618 DOG65618 DYC65618 EHY65618 ERU65618 FBQ65618 FLM65618 FVI65618 GFE65618 GPA65618 GYW65618 HIS65618 HSO65618 ICK65618 IMG65618 IWC65618 JFY65618 JPU65618 JZQ65618 KJM65618 KTI65618 LDE65618 LNA65618 LWW65618 MGS65618 MQO65618 NAK65618 NKG65618 NUC65618 ODY65618 ONU65618 OXQ65618 PHM65618 PRI65618 QBE65618 QLA65618 QUW65618 RES65618 ROO65618 RYK65618 SIG65618 SSC65618 TBY65618 TLU65618 TVQ65618 UFM65618 UPI65618 UZE65618 VJA65618 VSW65618 WCS65618 WMO65618 WWK65618 AC131154 JY131154 TU131154 ADQ131154 ANM131154 AXI131154 BHE131154 BRA131154 CAW131154 CKS131154 CUO131154 DEK131154 DOG131154 DYC131154 EHY131154 ERU131154 FBQ131154 FLM131154 FVI131154 GFE131154 GPA131154 GYW131154 HIS131154 HSO131154 ICK131154 IMG131154 IWC131154 JFY131154 JPU131154 JZQ131154 KJM131154 KTI131154 LDE131154 LNA131154 LWW131154 MGS131154 MQO131154 NAK131154 NKG131154 NUC131154 ODY131154 ONU131154 OXQ131154 PHM131154 PRI131154 QBE131154 QLA131154 QUW131154 RES131154 ROO131154 RYK131154 SIG131154 SSC131154 TBY131154 TLU131154 TVQ131154 UFM131154 UPI131154 UZE131154 VJA131154 VSW131154 WCS131154 WMO131154 WWK131154 AC196690 JY196690 TU196690 ADQ196690 ANM196690 AXI196690 BHE196690 BRA196690 CAW196690 CKS196690 CUO196690 DEK196690 DOG196690 DYC196690 EHY196690 ERU196690 FBQ196690 FLM196690 FVI196690 GFE196690 GPA196690 GYW196690 HIS196690 HSO196690 ICK196690 IMG196690 IWC196690 JFY196690 JPU196690 JZQ196690 KJM196690 KTI196690 LDE196690 LNA196690 LWW196690 MGS196690 MQO196690 NAK196690 NKG196690 NUC196690 ODY196690 ONU196690 OXQ196690 PHM196690 PRI196690 QBE196690 QLA196690 QUW196690 RES196690 ROO196690 RYK196690 SIG196690 SSC196690 TBY196690 TLU196690 TVQ196690 UFM196690 UPI196690 UZE196690 VJA196690 VSW196690 WCS196690 WMO196690 WWK196690 AC262226 JY262226 TU262226 ADQ262226 ANM262226 AXI262226 BHE262226 BRA262226 CAW262226 CKS262226 CUO262226 DEK262226 DOG262226 DYC262226 EHY262226 ERU262226 FBQ262226 FLM262226 FVI262226 GFE262226 GPA262226 GYW262226 HIS262226 HSO262226 ICK262226 IMG262226 IWC262226 JFY262226 JPU262226 JZQ262226 KJM262226 KTI262226 LDE262226 LNA262226 LWW262226 MGS262226 MQO262226 NAK262226 NKG262226 NUC262226 ODY262226 ONU262226 OXQ262226 PHM262226 PRI262226 QBE262226 QLA262226 QUW262226 RES262226 ROO262226 RYK262226 SIG262226 SSC262226 TBY262226 TLU262226 TVQ262226 UFM262226 UPI262226 UZE262226 VJA262226 VSW262226 WCS262226 WMO262226 WWK262226 AC327762 JY327762 TU327762 ADQ327762 ANM327762 AXI327762 BHE327762 BRA327762 CAW327762 CKS327762 CUO327762 DEK327762 DOG327762 DYC327762 EHY327762 ERU327762 FBQ327762 FLM327762 FVI327762 GFE327762 GPA327762 GYW327762 HIS327762 HSO327762 ICK327762 IMG327762 IWC327762 JFY327762 JPU327762 JZQ327762 KJM327762 KTI327762 LDE327762 LNA327762 LWW327762 MGS327762 MQO327762 NAK327762 NKG327762 NUC327762 ODY327762 ONU327762 OXQ327762 PHM327762 PRI327762 QBE327762 QLA327762 QUW327762 RES327762 ROO327762 RYK327762 SIG327762 SSC327762 TBY327762 TLU327762 TVQ327762 UFM327762 UPI327762 UZE327762 VJA327762 VSW327762 WCS327762 WMO327762 WWK327762 AC393298 JY393298 TU393298 ADQ393298 ANM393298 AXI393298 BHE393298 BRA393298 CAW393298 CKS393298 CUO393298 DEK393298 DOG393298 DYC393298 EHY393298 ERU393298 FBQ393298 FLM393298 FVI393298 GFE393298 GPA393298 GYW393298 HIS393298 HSO393298 ICK393298 IMG393298 IWC393298 JFY393298 JPU393298 JZQ393298 KJM393298 KTI393298 LDE393298 LNA393298 LWW393298 MGS393298 MQO393298 NAK393298 NKG393298 NUC393298 ODY393298 ONU393298 OXQ393298 PHM393298 PRI393298 QBE393298 QLA393298 QUW393298 RES393298 ROO393298 RYK393298 SIG393298 SSC393298 TBY393298 TLU393298 TVQ393298 UFM393298 UPI393298 UZE393298 VJA393298 VSW393298 WCS393298 WMO393298 WWK393298 AC458834 JY458834 TU458834 ADQ458834 ANM458834 AXI458834 BHE458834 BRA458834 CAW458834 CKS458834 CUO458834 DEK458834 DOG458834 DYC458834 EHY458834 ERU458834 FBQ458834 FLM458834 FVI458834 GFE458834 GPA458834 GYW458834 HIS458834 HSO458834 ICK458834 IMG458834 IWC458834 JFY458834 JPU458834 JZQ458834 KJM458834 KTI458834 LDE458834 LNA458834 LWW458834 MGS458834 MQO458834 NAK458834 NKG458834 NUC458834 ODY458834 ONU458834 OXQ458834 PHM458834 PRI458834 QBE458834 QLA458834 QUW458834 RES458834 ROO458834 RYK458834 SIG458834 SSC458834 TBY458834 TLU458834 TVQ458834 UFM458834 UPI458834 UZE458834 VJA458834 VSW458834 WCS458834 WMO458834 WWK458834 AC524370 JY524370 TU524370 ADQ524370 ANM524370 AXI524370 BHE524370 BRA524370 CAW524370 CKS524370 CUO524370 DEK524370 DOG524370 DYC524370 EHY524370 ERU524370 FBQ524370 FLM524370 FVI524370 GFE524370 GPA524370 GYW524370 HIS524370 HSO524370 ICK524370 IMG524370 IWC524370 JFY524370 JPU524370 JZQ524370 KJM524370 KTI524370 LDE524370 LNA524370 LWW524370 MGS524370 MQO524370 NAK524370 NKG524370 NUC524370 ODY524370 ONU524370 OXQ524370 PHM524370 PRI524370 QBE524370 QLA524370 QUW524370 RES524370 ROO524370 RYK524370 SIG524370 SSC524370 TBY524370 TLU524370 TVQ524370 UFM524370 UPI524370 UZE524370 VJA524370 VSW524370 WCS524370 WMO524370 WWK524370 AC589906 JY589906 TU589906 ADQ589906 ANM589906 AXI589906 BHE589906 BRA589906 CAW589906 CKS589906 CUO589906 DEK589906 DOG589906 DYC589906 EHY589906 ERU589906 FBQ589906 FLM589906 FVI589906 GFE589906 GPA589906 GYW589906 HIS589906 HSO589906 ICK589906 IMG589906 IWC589906 JFY589906 JPU589906 JZQ589906 KJM589906 KTI589906 LDE589906 LNA589906 LWW589906 MGS589906 MQO589906 NAK589906 NKG589906 NUC589906 ODY589906 ONU589906 OXQ589906 PHM589906 PRI589906 QBE589906 QLA589906 QUW589906 RES589906 ROO589906 RYK589906 SIG589906 SSC589906 TBY589906 TLU589906 TVQ589906 UFM589906 UPI589906 UZE589906 VJA589906 VSW589906 WCS589906 WMO589906 WWK589906 AC655442 JY655442 TU655442 ADQ655442 ANM655442 AXI655442 BHE655442 BRA655442 CAW655442 CKS655442 CUO655442 DEK655442 DOG655442 DYC655442 EHY655442 ERU655442 FBQ655442 FLM655442 FVI655442 GFE655442 GPA655442 GYW655442 HIS655442 HSO655442 ICK655442 IMG655442 IWC655442 JFY655442 JPU655442 JZQ655442 KJM655442 KTI655442 LDE655442 LNA655442 LWW655442 MGS655442 MQO655442 NAK655442 NKG655442 NUC655442 ODY655442 ONU655442 OXQ655442 PHM655442 PRI655442 QBE655442 QLA655442 QUW655442 RES655442 ROO655442 RYK655442 SIG655442 SSC655442 TBY655442 TLU655442 TVQ655442 UFM655442 UPI655442 UZE655442 VJA655442 VSW655442 WCS655442 WMO655442 WWK655442 AC720978 JY720978 TU720978 ADQ720978 ANM720978 AXI720978 BHE720978 BRA720978 CAW720978 CKS720978 CUO720978 DEK720978 DOG720978 DYC720978 EHY720978 ERU720978 FBQ720978 FLM720978 FVI720978 GFE720978 GPA720978 GYW720978 HIS720978 HSO720978 ICK720978 IMG720978 IWC720978 JFY720978 JPU720978 JZQ720978 KJM720978 KTI720978 LDE720978 LNA720978 LWW720978 MGS720978 MQO720978 NAK720978 NKG720978 NUC720978 ODY720978 ONU720978 OXQ720978 PHM720978 PRI720978 QBE720978 QLA720978 QUW720978 RES720978 ROO720978 RYK720978 SIG720978 SSC720978 TBY720978 TLU720978 TVQ720978 UFM720978 UPI720978 UZE720978 VJA720978 VSW720978 WCS720978 WMO720978 WWK720978 AC786514 JY786514 TU786514 ADQ786514 ANM786514 AXI786514 BHE786514 BRA786514 CAW786514 CKS786514 CUO786514 DEK786514 DOG786514 DYC786514 EHY786514 ERU786514 FBQ786514 FLM786514 FVI786514 GFE786514 GPA786514 GYW786514 HIS786514 HSO786514 ICK786514 IMG786514 IWC786514 JFY786514 JPU786514 JZQ786514 KJM786514 KTI786514 LDE786514 LNA786514 LWW786514 MGS786514 MQO786514 NAK786514 NKG786514 NUC786514 ODY786514 ONU786514 OXQ786514 PHM786514 PRI786514 QBE786514 QLA786514 QUW786514 RES786514 ROO786514 RYK786514 SIG786514 SSC786514 TBY786514 TLU786514 TVQ786514 UFM786514 UPI786514 UZE786514 VJA786514 VSW786514 WCS786514 WMO786514 WWK786514 AC852050 JY852050 TU852050 ADQ852050 ANM852050 AXI852050 BHE852050 BRA852050 CAW852050 CKS852050 CUO852050 DEK852050 DOG852050 DYC852050 EHY852050 ERU852050 FBQ852050 FLM852050 FVI852050 GFE852050 GPA852050 GYW852050 HIS852050 HSO852050 ICK852050 IMG852050 IWC852050 JFY852050 JPU852050 JZQ852050 KJM852050 KTI852050 LDE852050 LNA852050 LWW852050 MGS852050 MQO852050 NAK852050 NKG852050 NUC852050 ODY852050 ONU852050 OXQ852050 PHM852050 PRI852050 QBE852050 QLA852050 QUW852050 RES852050 ROO852050 RYK852050 SIG852050 SSC852050 TBY852050 TLU852050 TVQ852050 UFM852050 UPI852050 UZE852050 VJA852050 VSW852050 WCS852050 WMO852050 WWK852050 AC917586 JY917586 TU917586 ADQ917586 ANM917586 AXI917586 BHE917586 BRA917586 CAW917586 CKS917586 CUO917586 DEK917586 DOG917586 DYC917586 EHY917586 ERU917586 FBQ917586 FLM917586 FVI917586 GFE917586 GPA917586 GYW917586 HIS917586 HSO917586 ICK917586 IMG917586 IWC917586 JFY917586 JPU917586 JZQ917586 KJM917586 KTI917586 LDE917586 LNA917586 LWW917586 MGS917586 MQO917586 NAK917586 NKG917586 NUC917586 ODY917586 ONU917586 OXQ917586 PHM917586 PRI917586 QBE917586 QLA917586 QUW917586 RES917586 ROO917586 RYK917586 SIG917586 SSC917586 TBY917586 TLU917586 TVQ917586 UFM917586 UPI917586 UZE917586 VJA917586 VSW917586 WCS917586 WMO917586 WWK917586 AC983122 JY983122 TU983122 ADQ983122 ANM983122 AXI983122 BHE983122 BRA983122 CAW983122 CKS983122 CUO983122 DEK983122 DOG983122 DYC983122 EHY983122 ERU983122 FBQ983122 FLM983122 FVI983122 GFE983122 GPA983122 GYW983122 HIS983122 HSO983122 ICK983122 IMG983122 IWC983122 JFY983122 JPU983122 JZQ983122 KJM983122 KTI983122 LDE983122 LNA983122 LWW983122 MGS983122 MQO983122 NAK983122 NKG983122 NUC983122 ODY983122 ONU983122 OXQ983122 PHM983122 PRI983122 QBE983122 QLA983122 QUW983122 RES983122 ROO983122 RYK983122 SIG983122 SSC983122 TBY983122 TLU983122 TVQ983122 UFM983122 UPI983122 UZE983122 VJA983122 VSW983122 WCS983122 WMO983122 WWK983122 WMO73 WCS73 VSW73 VJA73 UZE73 UPI73 UFM73 TVQ73 TLU73 TBY73 SSC73 SIG73 RYK73 ROO73 RES73 QUW73 QLA73 QBE73 PRI73 PHM73 OXQ73 ONU73 ODY73 NUC73 NKG73 NAK73 MQO73 MGS73 LWW73 LNA73 LDE73 KTI73 KJM73 JZQ73 JPU73 JFY73 IWC73 IMG73 ICK73 HSO73 HIS73 GYW73 GPA73 GFE73 FVI73 FLM73 FBQ73 ERU73 EHY73 DYC73 DOG73 DEK73 CUO73 CKS73 CAW73 BRA73 BHE73 AXI73 ANM73 ADQ73 TU73 JY73 AC73 AC9:AC71 JY9:JY71 TU9:TU71 ADQ9:ADQ71 ANM9:ANM71 AXI9:AXI71 BHE9:BHE71 BRA9:BRA71 CAW9:CAW71 CKS9:CKS71 CUO9:CUO71 DEK9:DEK71 DOG9:DOG71 DYC9:DYC71 EHY9:EHY71 ERU9:ERU71 FBQ9:FBQ71 FLM9:FLM71 FVI9:FVI71 GFE9:GFE71 GPA9:GPA71 GYW9:GYW71 HIS9:HIS71 HSO9:HSO71 ICK9:ICK71 IMG9:IMG71 IWC9:IWC71 JFY9:JFY71 JPU9:JPU71 JZQ9:JZQ71 KJM9:KJM71 KTI9:KTI71 LDE9:LDE71 LNA9:LNA71 LWW9:LWW71 MGS9:MGS71 MQO9:MQO71 NAK9:NAK71 NKG9:NKG71 NUC9:NUC71 ODY9:ODY71 ONU9:ONU71 OXQ9:OXQ71 PHM9:PHM71 PRI9:PRI71 QBE9:QBE71 QLA9:QLA71 QUW9:QUW71 RES9:RES71 ROO9:ROO71 RYK9:RYK71 SIG9:SIG71 SSC9:SSC71 TBY9:TBY71 TLU9:TLU71 TVQ9:TVQ71 UFM9:UFM71 UPI9:UPI71 UZE9:UZE71 VJA9:VJA71 VSW9:VSW71 WCS9:WCS71 WMO9:WMO71 WWK9:WWK71 WWK73">
      <formula1>0</formula1>
      <formula2>100</formula2>
    </dataValidation>
    <dataValidation type="list" showInputMessage="1" showErrorMessage="1" errorTitle="Rechazado" error="Solo son validadas las opciones de la lista" sqref="AD65540 JZ65540 TV65540 ADR65540 ANN65540 AXJ65540 BHF65540 BRB65540 CAX65540 CKT65540 CUP65540 DEL65540 DOH65540 DYD65540 EHZ65540 ERV65540 FBR65540 FLN65540 FVJ65540 GFF65540 GPB65540 GYX65540 HIT65540 HSP65540 ICL65540 IMH65540 IWD65540 JFZ65540 JPV65540 JZR65540 KJN65540 KTJ65540 LDF65540 LNB65540 LWX65540 MGT65540 MQP65540 NAL65540 NKH65540 NUD65540 ODZ65540 ONV65540 OXR65540 PHN65540 PRJ65540 QBF65540 QLB65540 QUX65540 RET65540 ROP65540 RYL65540 SIH65540 SSD65540 TBZ65540 TLV65540 TVR65540 UFN65540 UPJ65540 UZF65540 VJB65540 VSX65540 WCT65540 WMP65540 WWL65540 AD131076 JZ131076 TV131076 ADR131076 ANN131076 AXJ131076 BHF131076 BRB131076 CAX131076 CKT131076 CUP131076 DEL131076 DOH131076 DYD131076 EHZ131076 ERV131076 FBR131076 FLN131076 FVJ131076 GFF131076 GPB131076 GYX131076 HIT131076 HSP131076 ICL131076 IMH131076 IWD131076 JFZ131076 JPV131076 JZR131076 KJN131076 KTJ131076 LDF131076 LNB131076 LWX131076 MGT131076 MQP131076 NAL131076 NKH131076 NUD131076 ODZ131076 ONV131076 OXR131076 PHN131076 PRJ131076 QBF131076 QLB131076 QUX131076 RET131076 ROP131076 RYL131076 SIH131076 SSD131076 TBZ131076 TLV131076 TVR131076 UFN131076 UPJ131076 UZF131076 VJB131076 VSX131076 WCT131076 WMP131076 WWL131076 AD196612 JZ196612 TV196612 ADR196612 ANN196612 AXJ196612 BHF196612 BRB196612 CAX196612 CKT196612 CUP196612 DEL196612 DOH196612 DYD196612 EHZ196612 ERV196612 FBR196612 FLN196612 FVJ196612 GFF196612 GPB196612 GYX196612 HIT196612 HSP196612 ICL196612 IMH196612 IWD196612 JFZ196612 JPV196612 JZR196612 KJN196612 KTJ196612 LDF196612 LNB196612 LWX196612 MGT196612 MQP196612 NAL196612 NKH196612 NUD196612 ODZ196612 ONV196612 OXR196612 PHN196612 PRJ196612 QBF196612 QLB196612 QUX196612 RET196612 ROP196612 RYL196612 SIH196612 SSD196612 TBZ196612 TLV196612 TVR196612 UFN196612 UPJ196612 UZF196612 VJB196612 VSX196612 WCT196612 WMP196612 WWL196612 AD262148 JZ262148 TV262148 ADR262148 ANN262148 AXJ262148 BHF262148 BRB262148 CAX262148 CKT262148 CUP262148 DEL262148 DOH262148 DYD262148 EHZ262148 ERV262148 FBR262148 FLN262148 FVJ262148 GFF262148 GPB262148 GYX262148 HIT262148 HSP262148 ICL262148 IMH262148 IWD262148 JFZ262148 JPV262148 JZR262148 KJN262148 KTJ262148 LDF262148 LNB262148 LWX262148 MGT262148 MQP262148 NAL262148 NKH262148 NUD262148 ODZ262148 ONV262148 OXR262148 PHN262148 PRJ262148 QBF262148 QLB262148 QUX262148 RET262148 ROP262148 RYL262148 SIH262148 SSD262148 TBZ262148 TLV262148 TVR262148 UFN262148 UPJ262148 UZF262148 VJB262148 VSX262148 WCT262148 WMP262148 WWL262148 AD327684 JZ327684 TV327684 ADR327684 ANN327684 AXJ327684 BHF327684 BRB327684 CAX327684 CKT327684 CUP327684 DEL327684 DOH327684 DYD327684 EHZ327684 ERV327684 FBR327684 FLN327684 FVJ327684 GFF327684 GPB327684 GYX327684 HIT327684 HSP327684 ICL327684 IMH327684 IWD327684 JFZ327684 JPV327684 JZR327684 KJN327684 KTJ327684 LDF327684 LNB327684 LWX327684 MGT327684 MQP327684 NAL327684 NKH327684 NUD327684 ODZ327684 ONV327684 OXR327684 PHN327684 PRJ327684 QBF327684 QLB327684 QUX327684 RET327684 ROP327684 RYL327684 SIH327684 SSD327684 TBZ327684 TLV327684 TVR327684 UFN327684 UPJ327684 UZF327684 VJB327684 VSX327684 WCT327684 WMP327684 WWL327684 AD393220 JZ393220 TV393220 ADR393220 ANN393220 AXJ393220 BHF393220 BRB393220 CAX393220 CKT393220 CUP393220 DEL393220 DOH393220 DYD393220 EHZ393220 ERV393220 FBR393220 FLN393220 FVJ393220 GFF393220 GPB393220 GYX393220 HIT393220 HSP393220 ICL393220 IMH393220 IWD393220 JFZ393220 JPV393220 JZR393220 KJN393220 KTJ393220 LDF393220 LNB393220 LWX393220 MGT393220 MQP393220 NAL393220 NKH393220 NUD393220 ODZ393220 ONV393220 OXR393220 PHN393220 PRJ393220 QBF393220 QLB393220 QUX393220 RET393220 ROP393220 RYL393220 SIH393220 SSD393220 TBZ393220 TLV393220 TVR393220 UFN393220 UPJ393220 UZF393220 VJB393220 VSX393220 WCT393220 WMP393220 WWL393220 AD458756 JZ458756 TV458756 ADR458756 ANN458756 AXJ458756 BHF458756 BRB458756 CAX458756 CKT458756 CUP458756 DEL458756 DOH458756 DYD458756 EHZ458756 ERV458756 FBR458756 FLN458756 FVJ458756 GFF458756 GPB458756 GYX458756 HIT458756 HSP458756 ICL458756 IMH458756 IWD458756 JFZ458756 JPV458756 JZR458756 KJN458756 KTJ458756 LDF458756 LNB458756 LWX458756 MGT458756 MQP458756 NAL458756 NKH458756 NUD458756 ODZ458756 ONV458756 OXR458756 PHN458756 PRJ458756 QBF458756 QLB458756 QUX458756 RET458756 ROP458756 RYL458756 SIH458756 SSD458756 TBZ458756 TLV458756 TVR458756 UFN458756 UPJ458756 UZF458756 VJB458756 VSX458756 WCT458756 WMP458756 WWL458756 AD524292 JZ524292 TV524292 ADR524292 ANN524292 AXJ524292 BHF524292 BRB524292 CAX524292 CKT524292 CUP524292 DEL524292 DOH524292 DYD524292 EHZ524292 ERV524292 FBR524292 FLN524292 FVJ524292 GFF524292 GPB524292 GYX524292 HIT524292 HSP524292 ICL524292 IMH524292 IWD524292 JFZ524292 JPV524292 JZR524292 KJN524292 KTJ524292 LDF524292 LNB524292 LWX524292 MGT524292 MQP524292 NAL524292 NKH524292 NUD524292 ODZ524292 ONV524292 OXR524292 PHN524292 PRJ524292 QBF524292 QLB524292 QUX524292 RET524292 ROP524292 RYL524292 SIH524292 SSD524292 TBZ524292 TLV524292 TVR524292 UFN524292 UPJ524292 UZF524292 VJB524292 VSX524292 WCT524292 WMP524292 WWL524292 AD589828 JZ589828 TV589828 ADR589828 ANN589828 AXJ589828 BHF589828 BRB589828 CAX589828 CKT589828 CUP589828 DEL589828 DOH589828 DYD589828 EHZ589828 ERV589828 FBR589828 FLN589828 FVJ589828 GFF589828 GPB589828 GYX589828 HIT589828 HSP589828 ICL589828 IMH589828 IWD589828 JFZ589828 JPV589828 JZR589828 KJN589828 KTJ589828 LDF589828 LNB589828 LWX589828 MGT589828 MQP589828 NAL589828 NKH589828 NUD589828 ODZ589828 ONV589828 OXR589828 PHN589828 PRJ589828 QBF589828 QLB589828 QUX589828 RET589828 ROP589828 RYL589828 SIH589828 SSD589828 TBZ589828 TLV589828 TVR589828 UFN589828 UPJ589828 UZF589828 VJB589828 VSX589828 WCT589828 WMP589828 WWL589828 AD655364 JZ655364 TV655364 ADR655364 ANN655364 AXJ655364 BHF655364 BRB655364 CAX655364 CKT655364 CUP655364 DEL655364 DOH655364 DYD655364 EHZ655364 ERV655364 FBR655364 FLN655364 FVJ655364 GFF655364 GPB655364 GYX655364 HIT655364 HSP655364 ICL655364 IMH655364 IWD655364 JFZ655364 JPV655364 JZR655364 KJN655364 KTJ655364 LDF655364 LNB655364 LWX655364 MGT655364 MQP655364 NAL655364 NKH655364 NUD655364 ODZ655364 ONV655364 OXR655364 PHN655364 PRJ655364 QBF655364 QLB655364 QUX655364 RET655364 ROP655364 RYL655364 SIH655364 SSD655364 TBZ655364 TLV655364 TVR655364 UFN655364 UPJ655364 UZF655364 VJB655364 VSX655364 WCT655364 WMP655364 WWL655364 AD720900 JZ720900 TV720900 ADR720900 ANN720900 AXJ720900 BHF720900 BRB720900 CAX720900 CKT720900 CUP720900 DEL720900 DOH720900 DYD720900 EHZ720900 ERV720900 FBR720900 FLN720900 FVJ720900 GFF720900 GPB720900 GYX720900 HIT720900 HSP720900 ICL720900 IMH720900 IWD720900 JFZ720900 JPV720900 JZR720900 KJN720900 KTJ720900 LDF720900 LNB720900 LWX720900 MGT720900 MQP720900 NAL720900 NKH720900 NUD720900 ODZ720900 ONV720900 OXR720900 PHN720900 PRJ720900 QBF720900 QLB720900 QUX720900 RET720900 ROP720900 RYL720900 SIH720900 SSD720900 TBZ720900 TLV720900 TVR720900 UFN720900 UPJ720900 UZF720900 VJB720900 VSX720900 WCT720900 WMP720900 WWL720900 AD786436 JZ786436 TV786436 ADR786436 ANN786436 AXJ786436 BHF786436 BRB786436 CAX786436 CKT786436 CUP786436 DEL786436 DOH786436 DYD786436 EHZ786436 ERV786436 FBR786436 FLN786436 FVJ786436 GFF786436 GPB786436 GYX786436 HIT786436 HSP786436 ICL786436 IMH786436 IWD786436 JFZ786436 JPV786436 JZR786436 KJN786436 KTJ786436 LDF786436 LNB786436 LWX786436 MGT786436 MQP786436 NAL786436 NKH786436 NUD786436 ODZ786436 ONV786436 OXR786436 PHN786436 PRJ786436 QBF786436 QLB786436 QUX786436 RET786436 ROP786436 RYL786436 SIH786436 SSD786436 TBZ786436 TLV786436 TVR786436 UFN786436 UPJ786436 UZF786436 VJB786436 VSX786436 WCT786436 WMP786436 WWL786436 AD851972 JZ851972 TV851972 ADR851972 ANN851972 AXJ851972 BHF851972 BRB851972 CAX851972 CKT851972 CUP851972 DEL851972 DOH851972 DYD851972 EHZ851972 ERV851972 FBR851972 FLN851972 FVJ851972 GFF851972 GPB851972 GYX851972 HIT851972 HSP851972 ICL851972 IMH851972 IWD851972 JFZ851972 JPV851972 JZR851972 KJN851972 KTJ851972 LDF851972 LNB851972 LWX851972 MGT851972 MQP851972 NAL851972 NKH851972 NUD851972 ODZ851972 ONV851972 OXR851972 PHN851972 PRJ851972 QBF851972 QLB851972 QUX851972 RET851972 ROP851972 RYL851972 SIH851972 SSD851972 TBZ851972 TLV851972 TVR851972 UFN851972 UPJ851972 UZF851972 VJB851972 VSX851972 WCT851972 WMP851972 WWL851972 AD917508 JZ917508 TV917508 ADR917508 ANN917508 AXJ917508 BHF917508 BRB917508 CAX917508 CKT917508 CUP917508 DEL917508 DOH917508 DYD917508 EHZ917508 ERV917508 FBR917508 FLN917508 FVJ917508 GFF917508 GPB917508 GYX917508 HIT917508 HSP917508 ICL917508 IMH917508 IWD917508 JFZ917508 JPV917508 JZR917508 KJN917508 KTJ917508 LDF917508 LNB917508 LWX917508 MGT917508 MQP917508 NAL917508 NKH917508 NUD917508 ODZ917508 ONV917508 OXR917508 PHN917508 PRJ917508 QBF917508 QLB917508 QUX917508 RET917508 ROP917508 RYL917508 SIH917508 SSD917508 TBZ917508 TLV917508 TVR917508 UFN917508 UPJ917508 UZF917508 VJB917508 VSX917508 WCT917508 WMP917508 WWL917508 AD983044 JZ983044 TV983044 ADR983044 ANN983044 AXJ983044 BHF983044 BRB983044 CAX983044 CKT983044 CUP983044 DEL983044 DOH983044 DYD983044 EHZ983044 ERV983044 FBR983044 FLN983044 FVJ983044 GFF983044 GPB983044 GYX983044 HIT983044 HSP983044 ICL983044 IMH983044 IWD983044 JFZ983044 JPV983044 JZR983044 KJN983044 KTJ983044 LDF983044 LNB983044 LWX983044 MGT983044 MQP983044 NAL983044 NKH983044 NUD983044 ODZ983044 ONV983044 OXR983044 PHN983044 PRJ983044 QBF983044 QLB983044 QUX983044 RET983044 ROP983044 RYL983044 SIH983044 SSD983044 TBZ983044 TLV983044 TVR983044 UFN983044 UPJ983044 UZF983044 VJB983044 VSX983044 WCT983044 WMP983044 WWL983044 AD65544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AD131080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AD196616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AD262152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AD327688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AD393224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AD458760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AD524296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AD589832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AD655368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AD720904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AD786440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AD851976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AD917512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AD983048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AD65546:AD65609 JZ65546:JZ65609 TV65546:TV65609 ADR65546:ADR65609 ANN65546:ANN65609 AXJ65546:AXJ65609 BHF65546:BHF65609 BRB65546:BRB65609 CAX65546:CAX65609 CKT65546:CKT65609 CUP65546:CUP65609 DEL65546:DEL65609 DOH65546:DOH65609 DYD65546:DYD65609 EHZ65546:EHZ65609 ERV65546:ERV65609 FBR65546:FBR65609 FLN65546:FLN65609 FVJ65546:FVJ65609 GFF65546:GFF65609 GPB65546:GPB65609 GYX65546:GYX65609 HIT65546:HIT65609 HSP65546:HSP65609 ICL65546:ICL65609 IMH65546:IMH65609 IWD65546:IWD65609 JFZ65546:JFZ65609 JPV65546:JPV65609 JZR65546:JZR65609 KJN65546:KJN65609 KTJ65546:KTJ65609 LDF65546:LDF65609 LNB65546:LNB65609 LWX65546:LWX65609 MGT65546:MGT65609 MQP65546:MQP65609 NAL65546:NAL65609 NKH65546:NKH65609 NUD65546:NUD65609 ODZ65546:ODZ65609 ONV65546:ONV65609 OXR65546:OXR65609 PHN65546:PHN65609 PRJ65546:PRJ65609 QBF65546:QBF65609 QLB65546:QLB65609 QUX65546:QUX65609 RET65546:RET65609 ROP65546:ROP65609 RYL65546:RYL65609 SIH65546:SIH65609 SSD65546:SSD65609 TBZ65546:TBZ65609 TLV65546:TLV65609 TVR65546:TVR65609 UFN65546:UFN65609 UPJ65546:UPJ65609 UZF65546:UZF65609 VJB65546:VJB65609 VSX65546:VSX65609 WCT65546:WCT65609 WMP65546:WMP65609 WWL65546:WWL65609 AD131082:AD131145 JZ131082:JZ131145 TV131082:TV131145 ADR131082:ADR131145 ANN131082:ANN131145 AXJ131082:AXJ131145 BHF131082:BHF131145 BRB131082:BRB131145 CAX131082:CAX131145 CKT131082:CKT131145 CUP131082:CUP131145 DEL131082:DEL131145 DOH131082:DOH131145 DYD131082:DYD131145 EHZ131082:EHZ131145 ERV131082:ERV131145 FBR131082:FBR131145 FLN131082:FLN131145 FVJ131082:FVJ131145 GFF131082:GFF131145 GPB131082:GPB131145 GYX131082:GYX131145 HIT131082:HIT131145 HSP131082:HSP131145 ICL131082:ICL131145 IMH131082:IMH131145 IWD131082:IWD131145 JFZ131082:JFZ131145 JPV131082:JPV131145 JZR131082:JZR131145 KJN131082:KJN131145 KTJ131082:KTJ131145 LDF131082:LDF131145 LNB131082:LNB131145 LWX131082:LWX131145 MGT131082:MGT131145 MQP131082:MQP131145 NAL131082:NAL131145 NKH131082:NKH131145 NUD131082:NUD131145 ODZ131082:ODZ131145 ONV131082:ONV131145 OXR131082:OXR131145 PHN131082:PHN131145 PRJ131082:PRJ131145 QBF131082:QBF131145 QLB131082:QLB131145 QUX131082:QUX131145 RET131082:RET131145 ROP131082:ROP131145 RYL131082:RYL131145 SIH131082:SIH131145 SSD131082:SSD131145 TBZ131082:TBZ131145 TLV131082:TLV131145 TVR131082:TVR131145 UFN131082:UFN131145 UPJ131082:UPJ131145 UZF131082:UZF131145 VJB131082:VJB131145 VSX131082:VSX131145 WCT131082:WCT131145 WMP131082:WMP131145 WWL131082:WWL131145 AD196618:AD196681 JZ196618:JZ196681 TV196618:TV196681 ADR196618:ADR196681 ANN196618:ANN196681 AXJ196618:AXJ196681 BHF196618:BHF196681 BRB196618:BRB196681 CAX196618:CAX196681 CKT196618:CKT196681 CUP196618:CUP196681 DEL196618:DEL196681 DOH196618:DOH196681 DYD196618:DYD196681 EHZ196618:EHZ196681 ERV196618:ERV196681 FBR196618:FBR196681 FLN196618:FLN196681 FVJ196618:FVJ196681 GFF196618:GFF196681 GPB196618:GPB196681 GYX196618:GYX196681 HIT196618:HIT196681 HSP196618:HSP196681 ICL196618:ICL196681 IMH196618:IMH196681 IWD196618:IWD196681 JFZ196618:JFZ196681 JPV196618:JPV196681 JZR196618:JZR196681 KJN196618:KJN196681 KTJ196618:KTJ196681 LDF196618:LDF196681 LNB196618:LNB196681 LWX196618:LWX196681 MGT196618:MGT196681 MQP196618:MQP196681 NAL196618:NAL196681 NKH196618:NKH196681 NUD196618:NUD196681 ODZ196618:ODZ196681 ONV196618:ONV196681 OXR196618:OXR196681 PHN196618:PHN196681 PRJ196618:PRJ196681 QBF196618:QBF196681 QLB196618:QLB196681 QUX196618:QUX196681 RET196618:RET196681 ROP196618:ROP196681 RYL196618:RYL196681 SIH196618:SIH196681 SSD196618:SSD196681 TBZ196618:TBZ196681 TLV196618:TLV196681 TVR196618:TVR196681 UFN196618:UFN196681 UPJ196618:UPJ196681 UZF196618:UZF196681 VJB196618:VJB196681 VSX196618:VSX196681 WCT196618:WCT196681 WMP196618:WMP196681 WWL196618:WWL196681 AD262154:AD262217 JZ262154:JZ262217 TV262154:TV262217 ADR262154:ADR262217 ANN262154:ANN262217 AXJ262154:AXJ262217 BHF262154:BHF262217 BRB262154:BRB262217 CAX262154:CAX262217 CKT262154:CKT262217 CUP262154:CUP262217 DEL262154:DEL262217 DOH262154:DOH262217 DYD262154:DYD262217 EHZ262154:EHZ262217 ERV262154:ERV262217 FBR262154:FBR262217 FLN262154:FLN262217 FVJ262154:FVJ262217 GFF262154:GFF262217 GPB262154:GPB262217 GYX262154:GYX262217 HIT262154:HIT262217 HSP262154:HSP262217 ICL262154:ICL262217 IMH262154:IMH262217 IWD262154:IWD262217 JFZ262154:JFZ262217 JPV262154:JPV262217 JZR262154:JZR262217 KJN262154:KJN262217 KTJ262154:KTJ262217 LDF262154:LDF262217 LNB262154:LNB262217 LWX262154:LWX262217 MGT262154:MGT262217 MQP262154:MQP262217 NAL262154:NAL262217 NKH262154:NKH262217 NUD262154:NUD262217 ODZ262154:ODZ262217 ONV262154:ONV262217 OXR262154:OXR262217 PHN262154:PHN262217 PRJ262154:PRJ262217 QBF262154:QBF262217 QLB262154:QLB262217 QUX262154:QUX262217 RET262154:RET262217 ROP262154:ROP262217 RYL262154:RYL262217 SIH262154:SIH262217 SSD262154:SSD262217 TBZ262154:TBZ262217 TLV262154:TLV262217 TVR262154:TVR262217 UFN262154:UFN262217 UPJ262154:UPJ262217 UZF262154:UZF262217 VJB262154:VJB262217 VSX262154:VSX262217 WCT262154:WCT262217 WMP262154:WMP262217 WWL262154:WWL262217 AD327690:AD327753 JZ327690:JZ327753 TV327690:TV327753 ADR327690:ADR327753 ANN327690:ANN327753 AXJ327690:AXJ327753 BHF327690:BHF327753 BRB327690:BRB327753 CAX327690:CAX327753 CKT327690:CKT327753 CUP327690:CUP327753 DEL327690:DEL327753 DOH327690:DOH327753 DYD327690:DYD327753 EHZ327690:EHZ327753 ERV327690:ERV327753 FBR327690:FBR327753 FLN327690:FLN327753 FVJ327690:FVJ327753 GFF327690:GFF327753 GPB327690:GPB327753 GYX327690:GYX327753 HIT327690:HIT327753 HSP327690:HSP327753 ICL327690:ICL327753 IMH327690:IMH327753 IWD327690:IWD327753 JFZ327690:JFZ327753 JPV327690:JPV327753 JZR327690:JZR327753 KJN327690:KJN327753 KTJ327690:KTJ327753 LDF327690:LDF327753 LNB327690:LNB327753 LWX327690:LWX327753 MGT327690:MGT327753 MQP327690:MQP327753 NAL327690:NAL327753 NKH327690:NKH327753 NUD327690:NUD327753 ODZ327690:ODZ327753 ONV327690:ONV327753 OXR327690:OXR327753 PHN327690:PHN327753 PRJ327690:PRJ327753 QBF327690:QBF327753 QLB327690:QLB327753 QUX327690:QUX327753 RET327690:RET327753 ROP327690:ROP327753 RYL327690:RYL327753 SIH327690:SIH327753 SSD327690:SSD327753 TBZ327690:TBZ327753 TLV327690:TLV327753 TVR327690:TVR327753 UFN327690:UFN327753 UPJ327690:UPJ327753 UZF327690:UZF327753 VJB327690:VJB327753 VSX327690:VSX327753 WCT327690:WCT327753 WMP327690:WMP327753 WWL327690:WWL327753 AD393226:AD393289 JZ393226:JZ393289 TV393226:TV393289 ADR393226:ADR393289 ANN393226:ANN393289 AXJ393226:AXJ393289 BHF393226:BHF393289 BRB393226:BRB393289 CAX393226:CAX393289 CKT393226:CKT393289 CUP393226:CUP393289 DEL393226:DEL393289 DOH393226:DOH393289 DYD393226:DYD393289 EHZ393226:EHZ393289 ERV393226:ERV393289 FBR393226:FBR393289 FLN393226:FLN393289 FVJ393226:FVJ393289 GFF393226:GFF393289 GPB393226:GPB393289 GYX393226:GYX393289 HIT393226:HIT393289 HSP393226:HSP393289 ICL393226:ICL393289 IMH393226:IMH393289 IWD393226:IWD393289 JFZ393226:JFZ393289 JPV393226:JPV393289 JZR393226:JZR393289 KJN393226:KJN393289 KTJ393226:KTJ393289 LDF393226:LDF393289 LNB393226:LNB393289 LWX393226:LWX393289 MGT393226:MGT393289 MQP393226:MQP393289 NAL393226:NAL393289 NKH393226:NKH393289 NUD393226:NUD393289 ODZ393226:ODZ393289 ONV393226:ONV393289 OXR393226:OXR393289 PHN393226:PHN393289 PRJ393226:PRJ393289 QBF393226:QBF393289 QLB393226:QLB393289 QUX393226:QUX393289 RET393226:RET393289 ROP393226:ROP393289 RYL393226:RYL393289 SIH393226:SIH393289 SSD393226:SSD393289 TBZ393226:TBZ393289 TLV393226:TLV393289 TVR393226:TVR393289 UFN393226:UFN393289 UPJ393226:UPJ393289 UZF393226:UZF393289 VJB393226:VJB393289 VSX393226:VSX393289 WCT393226:WCT393289 WMP393226:WMP393289 WWL393226:WWL393289 AD458762:AD458825 JZ458762:JZ458825 TV458762:TV458825 ADR458762:ADR458825 ANN458762:ANN458825 AXJ458762:AXJ458825 BHF458762:BHF458825 BRB458762:BRB458825 CAX458762:CAX458825 CKT458762:CKT458825 CUP458762:CUP458825 DEL458762:DEL458825 DOH458762:DOH458825 DYD458762:DYD458825 EHZ458762:EHZ458825 ERV458762:ERV458825 FBR458762:FBR458825 FLN458762:FLN458825 FVJ458762:FVJ458825 GFF458762:GFF458825 GPB458762:GPB458825 GYX458762:GYX458825 HIT458762:HIT458825 HSP458762:HSP458825 ICL458762:ICL458825 IMH458762:IMH458825 IWD458762:IWD458825 JFZ458762:JFZ458825 JPV458762:JPV458825 JZR458762:JZR458825 KJN458762:KJN458825 KTJ458762:KTJ458825 LDF458762:LDF458825 LNB458762:LNB458825 LWX458762:LWX458825 MGT458762:MGT458825 MQP458762:MQP458825 NAL458762:NAL458825 NKH458762:NKH458825 NUD458762:NUD458825 ODZ458762:ODZ458825 ONV458762:ONV458825 OXR458762:OXR458825 PHN458762:PHN458825 PRJ458762:PRJ458825 QBF458762:QBF458825 QLB458762:QLB458825 QUX458762:QUX458825 RET458762:RET458825 ROP458762:ROP458825 RYL458762:RYL458825 SIH458762:SIH458825 SSD458762:SSD458825 TBZ458762:TBZ458825 TLV458762:TLV458825 TVR458762:TVR458825 UFN458762:UFN458825 UPJ458762:UPJ458825 UZF458762:UZF458825 VJB458762:VJB458825 VSX458762:VSX458825 WCT458762:WCT458825 WMP458762:WMP458825 WWL458762:WWL458825 AD524298:AD524361 JZ524298:JZ524361 TV524298:TV524361 ADR524298:ADR524361 ANN524298:ANN524361 AXJ524298:AXJ524361 BHF524298:BHF524361 BRB524298:BRB524361 CAX524298:CAX524361 CKT524298:CKT524361 CUP524298:CUP524361 DEL524298:DEL524361 DOH524298:DOH524361 DYD524298:DYD524361 EHZ524298:EHZ524361 ERV524298:ERV524361 FBR524298:FBR524361 FLN524298:FLN524361 FVJ524298:FVJ524361 GFF524298:GFF524361 GPB524298:GPB524361 GYX524298:GYX524361 HIT524298:HIT524361 HSP524298:HSP524361 ICL524298:ICL524361 IMH524298:IMH524361 IWD524298:IWD524361 JFZ524298:JFZ524361 JPV524298:JPV524361 JZR524298:JZR524361 KJN524298:KJN524361 KTJ524298:KTJ524361 LDF524298:LDF524361 LNB524298:LNB524361 LWX524298:LWX524361 MGT524298:MGT524361 MQP524298:MQP524361 NAL524298:NAL524361 NKH524298:NKH524361 NUD524298:NUD524361 ODZ524298:ODZ524361 ONV524298:ONV524361 OXR524298:OXR524361 PHN524298:PHN524361 PRJ524298:PRJ524361 QBF524298:QBF524361 QLB524298:QLB524361 QUX524298:QUX524361 RET524298:RET524361 ROP524298:ROP524361 RYL524298:RYL524361 SIH524298:SIH524361 SSD524298:SSD524361 TBZ524298:TBZ524361 TLV524298:TLV524361 TVR524298:TVR524361 UFN524298:UFN524361 UPJ524298:UPJ524361 UZF524298:UZF524361 VJB524298:VJB524361 VSX524298:VSX524361 WCT524298:WCT524361 WMP524298:WMP524361 WWL524298:WWL524361 AD589834:AD589897 JZ589834:JZ589897 TV589834:TV589897 ADR589834:ADR589897 ANN589834:ANN589897 AXJ589834:AXJ589897 BHF589834:BHF589897 BRB589834:BRB589897 CAX589834:CAX589897 CKT589834:CKT589897 CUP589834:CUP589897 DEL589834:DEL589897 DOH589834:DOH589897 DYD589834:DYD589897 EHZ589834:EHZ589897 ERV589834:ERV589897 FBR589834:FBR589897 FLN589834:FLN589897 FVJ589834:FVJ589897 GFF589834:GFF589897 GPB589834:GPB589897 GYX589834:GYX589897 HIT589834:HIT589897 HSP589834:HSP589897 ICL589834:ICL589897 IMH589834:IMH589897 IWD589834:IWD589897 JFZ589834:JFZ589897 JPV589834:JPV589897 JZR589834:JZR589897 KJN589834:KJN589897 KTJ589834:KTJ589897 LDF589834:LDF589897 LNB589834:LNB589897 LWX589834:LWX589897 MGT589834:MGT589897 MQP589834:MQP589897 NAL589834:NAL589897 NKH589834:NKH589897 NUD589834:NUD589897 ODZ589834:ODZ589897 ONV589834:ONV589897 OXR589834:OXR589897 PHN589834:PHN589897 PRJ589834:PRJ589897 QBF589834:QBF589897 QLB589834:QLB589897 QUX589834:QUX589897 RET589834:RET589897 ROP589834:ROP589897 RYL589834:RYL589897 SIH589834:SIH589897 SSD589834:SSD589897 TBZ589834:TBZ589897 TLV589834:TLV589897 TVR589834:TVR589897 UFN589834:UFN589897 UPJ589834:UPJ589897 UZF589834:UZF589897 VJB589834:VJB589897 VSX589834:VSX589897 WCT589834:WCT589897 WMP589834:WMP589897 WWL589834:WWL589897 AD655370:AD655433 JZ655370:JZ655433 TV655370:TV655433 ADR655370:ADR655433 ANN655370:ANN655433 AXJ655370:AXJ655433 BHF655370:BHF655433 BRB655370:BRB655433 CAX655370:CAX655433 CKT655370:CKT655433 CUP655370:CUP655433 DEL655370:DEL655433 DOH655370:DOH655433 DYD655370:DYD655433 EHZ655370:EHZ655433 ERV655370:ERV655433 FBR655370:FBR655433 FLN655370:FLN655433 FVJ655370:FVJ655433 GFF655370:GFF655433 GPB655370:GPB655433 GYX655370:GYX655433 HIT655370:HIT655433 HSP655370:HSP655433 ICL655370:ICL655433 IMH655370:IMH655433 IWD655370:IWD655433 JFZ655370:JFZ655433 JPV655370:JPV655433 JZR655370:JZR655433 KJN655370:KJN655433 KTJ655370:KTJ655433 LDF655370:LDF655433 LNB655370:LNB655433 LWX655370:LWX655433 MGT655370:MGT655433 MQP655370:MQP655433 NAL655370:NAL655433 NKH655370:NKH655433 NUD655370:NUD655433 ODZ655370:ODZ655433 ONV655370:ONV655433 OXR655370:OXR655433 PHN655370:PHN655433 PRJ655370:PRJ655433 QBF655370:QBF655433 QLB655370:QLB655433 QUX655370:QUX655433 RET655370:RET655433 ROP655370:ROP655433 RYL655370:RYL655433 SIH655370:SIH655433 SSD655370:SSD655433 TBZ655370:TBZ655433 TLV655370:TLV655433 TVR655370:TVR655433 UFN655370:UFN655433 UPJ655370:UPJ655433 UZF655370:UZF655433 VJB655370:VJB655433 VSX655370:VSX655433 WCT655370:WCT655433 WMP655370:WMP655433 WWL655370:WWL655433 AD720906:AD720969 JZ720906:JZ720969 TV720906:TV720969 ADR720906:ADR720969 ANN720906:ANN720969 AXJ720906:AXJ720969 BHF720906:BHF720969 BRB720906:BRB720969 CAX720906:CAX720969 CKT720906:CKT720969 CUP720906:CUP720969 DEL720906:DEL720969 DOH720906:DOH720969 DYD720906:DYD720969 EHZ720906:EHZ720969 ERV720906:ERV720969 FBR720906:FBR720969 FLN720906:FLN720969 FVJ720906:FVJ720969 GFF720906:GFF720969 GPB720906:GPB720969 GYX720906:GYX720969 HIT720906:HIT720969 HSP720906:HSP720969 ICL720906:ICL720969 IMH720906:IMH720969 IWD720906:IWD720969 JFZ720906:JFZ720969 JPV720906:JPV720969 JZR720906:JZR720969 KJN720906:KJN720969 KTJ720906:KTJ720969 LDF720906:LDF720969 LNB720906:LNB720969 LWX720906:LWX720969 MGT720906:MGT720969 MQP720906:MQP720969 NAL720906:NAL720969 NKH720906:NKH720969 NUD720906:NUD720969 ODZ720906:ODZ720969 ONV720906:ONV720969 OXR720906:OXR720969 PHN720906:PHN720969 PRJ720906:PRJ720969 QBF720906:QBF720969 QLB720906:QLB720969 QUX720906:QUX720969 RET720906:RET720969 ROP720906:ROP720969 RYL720906:RYL720969 SIH720906:SIH720969 SSD720906:SSD720969 TBZ720906:TBZ720969 TLV720906:TLV720969 TVR720906:TVR720969 UFN720906:UFN720969 UPJ720906:UPJ720969 UZF720906:UZF720969 VJB720906:VJB720969 VSX720906:VSX720969 WCT720906:WCT720969 WMP720906:WMP720969 WWL720906:WWL720969 AD786442:AD786505 JZ786442:JZ786505 TV786442:TV786505 ADR786442:ADR786505 ANN786442:ANN786505 AXJ786442:AXJ786505 BHF786442:BHF786505 BRB786442:BRB786505 CAX786442:CAX786505 CKT786442:CKT786505 CUP786442:CUP786505 DEL786442:DEL786505 DOH786442:DOH786505 DYD786442:DYD786505 EHZ786442:EHZ786505 ERV786442:ERV786505 FBR786442:FBR786505 FLN786442:FLN786505 FVJ786442:FVJ786505 GFF786442:GFF786505 GPB786442:GPB786505 GYX786442:GYX786505 HIT786442:HIT786505 HSP786442:HSP786505 ICL786442:ICL786505 IMH786442:IMH786505 IWD786442:IWD786505 JFZ786442:JFZ786505 JPV786442:JPV786505 JZR786442:JZR786505 KJN786442:KJN786505 KTJ786442:KTJ786505 LDF786442:LDF786505 LNB786442:LNB786505 LWX786442:LWX786505 MGT786442:MGT786505 MQP786442:MQP786505 NAL786442:NAL786505 NKH786442:NKH786505 NUD786442:NUD786505 ODZ786442:ODZ786505 ONV786442:ONV786505 OXR786442:OXR786505 PHN786442:PHN786505 PRJ786442:PRJ786505 QBF786442:QBF786505 QLB786442:QLB786505 QUX786442:QUX786505 RET786442:RET786505 ROP786442:ROP786505 RYL786442:RYL786505 SIH786442:SIH786505 SSD786442:SSD786505 TBZ786442:TBZ786505 TLV786442:TLV786505 TVR786442:TVR786505 UFN786442:UFN786505 UPJ786442:UPJ786505 UZF786442:UZF786505 VJB786442:VJB786505 VSX786442:VSX786505 WCT786442:WCT786505 WMP786442:WMP786505 WWL786442:WWL786505 AD851978:AD852041 JZ851978:JZ852041 TV851978:TV852041 ADR851978:ADR852041 ANN851978:ANN852041 AXJ851978:AXJ852041 BHF851978:BHF852041 BRB851978:BRB852041 CAX851978:CAX852041 CKT851978:CKT852041 CUP851978:CUP852041 DEL851978:DEL852041 DOH851978:DOH852041 DYD851978:DYD852041 EHZ851978:EHZ852041 ERV851978:ERV852041 FBR851978:FBR852041 FLN851978:FLN852041 FVJ851978:FVJ852041 GFF851978:GFF852041 GPB851978:GPB852041 GYX851978:GYX852041 HIT851978:HIT852041 HSP851978:HSP852041 ICL851978:ICL852041 IMH851978:IMH852041 IWD851978:IWD852041 JFZ851978:JFZ852041 JPV851978:JPV852041 JZR851978:JZR852041 KJN851978:KJN852041 KTJ851978:KTJ852041 LDF851978:LDF852041 LNB851978:LNB852041 LWX851978:LWX852041 MGT851978:MGT852041 MQP851978:MQP852041 NAL851978:NAL852041 NKH851978:NKH852041 NUD851978:NUD852041 ODZ851978:ODZ852041 ONV851978:ONV852041 OXR851978:OXR852041 PHN851978:PHN852041 PRJ851978:PRJ852041 QBF851978:QBF852041 QLB851978:QLB852041 QUX851978:QUX852041 RET851978:RET852041 ROP851978:ROP852041 RYL851978:RYL852041 SIH851978:SIH852041 SSD851978:SSD852041 TBZ851978:TBZ852041 TLV851978:TLV852041 TVR851978:TVR852041 UFN851978:UFN852041 UPJ851978:UPJ852041 UZF851978:UZF852041 VJB851978:VJB852041 VSX851978:VSX852041 WCT851978:WCT852041 WMP851978:WMP852041 WWL851978:WWL852041 AD917514:AD917577 JZ917514:JZ917577 TV917514:TV917577 ADR917514:ADR917577 ANN917514:ANN917577 AXJ917514:AXJ917577 BHF917514:BHF917577 BRB917514:BRB917577 CAX917514:CAX917577 CKT917514:CKT917577 CUP917514:CUP917577 DEL917514:DEL917577 DOH917514:DOH917577 DYD917514:DYD917577 EHZ917514:EHZ917577 ERV917514:ERV917577 FBR917514:FBR917577 FLN917514:FLN917577 FVJ917514:FVJ917577 GFF917514:GFF917577 GPB917514:GPB917577 GYX917514:GYX917577 HIT917514:HIT917577 HSP917514:HSP917577 ICL917514:ICL917577 IMH917514:IMH917577 IWD917514:IWD917577 JFZ917514:JFZ917577 JPV917514:JPV917577 JZR917514:JZR917577 KJN917514:KJN917577 KTJ917514:KTJ917577 LDF917514:LDF917577 LNB917514:LNB917577 LWX917514:LWX917577 MGT917514:MGT917577 MQP917514:MQP917577 NAL917514:NAL917577 NKH917514:NKH917577 NUD917514:NUD917577 ODZ917514:ODZ917577 ONV917514:ONV917577 OXR917514:OXR917577 PHN917514:PHN917577 PRJ917514:PRJ917577 QBF917514:QBF917577 QLB917514:QLB917577 QUX917514:QUX917577 RET917514:RET917577 ROP917514:ROP917577 RYL917514:RYL917577 SIH917514:SIH917577 SSD917514:SSD917577 TBZ917514:TBZ917577 TLV917514:TLV917577 TVR917514:TVR917577 UFN917514:UFN917577 UPJ917514:UPJ917577 UZF917514:UZF917577 VJB917514:VJB917577 VSX917514:VSX917577 WCT917514:WCT917577 WMP917514:WMP917577 WWL917514:WWL917577 AD983050:AD983113 JZ983050:JZ983113 TV983050:TV983113 ADR983050:ADR983113 ANN983050:ANN983113 AXJ983050:AXJ983113 BHF983050:BHF983113 BRB983050:BRB983113 CAX983050:CAX983113 CKT983050:CKT983113 CUP983050:CUP983113 DEL983050:DEL983113 DOH983050:DOH983113 DYD983050:DYD983113 EHZ983050:EHZ983113 ERV983050:ERV983113 FBR983050:FBR983113 FLN983050:FLN983113 FVJ983050:FVJ983113 GFF983050:GFF983113 GPB983050:GPB983113 GYX983050:GYX983113 HIT983050:HIT983113 HSP983050:HSP983113 ICL983050:ICL983113 IMH983050:IMH983113 IWD983050:IWD983113 JFZ983050:JFZ983113 JPV983050:JPV983113 JZR983050:JZR983113 KJN983050:KJN983113 KTJ983050:KTJ983113 LDF983050:LDF983113 LNB983050:LNB983113 LWX983050:LWX983113 MGT983050:MGT983113 MQP983050:MQP983113 NAL983050:NAL983113 NKH983050:NKH983113 NUD983050:NUD983113 ODZ983050:ODZ983113 ONV983050:ONV983113 OXR983050:OXR983113 PHN983050:PHN983113 PRJ983050:PRJ983113 QBF983050:QBF983113 QLB983050:QLB983113 QUX983050:QUX983113 RET983050:RET983113 ROP983050:ROP983113 RYL983050:RYL983113 SIH983050:SIH983113 SSD983050:SSD983113 TBZ983050:TBZ983113 TLV983050:TLV983113 TVR983050:TVR983113 UFN983050:UFN983113 UPJ983050:UPJ983113 UZF983050:UZF983113 VJB983050:VJB983113 VSX983050:VSX983113 WCT983050:WCT983113 WMP983050:WMP983113 WWL983050:WWL983113 AD78:AD79 JZ78:JZ79 TV78:TV79 ADR78:ADR79 ANN78:ANN79 AXJ78:AXJ79 BHF78:BHF79 BRB78:BRB79 CAX78:CAX79 CKT78:CKT79 CUP78:CUP79 DEL78:DEL79 DOH78:DOH79 DYD78:DYD79 EHZ78:EHZ79 ERV78:ERV79 FBR78:FBR79 FLN78:FLN79 FVJ78:FVJ79 GFF78:GFF79 GPB78:GPB79 GYX78:GYX79 HIT78:HIT79 HSP78:HSP79 ICL78:ICL79 IMH78:IMH79 IWD78:IWD79 JFZ78:JFZ79 JPV78:JPV79 JZR78:JZR79 KJN78:KJN79 KTJ78:KTJ79 LDF78:LDF79 LNB78:LNB79 LWX78:LWX79 MGT78:MGT79 MQP78:MQP79 NAL78:NAL79 NKH78:NKH79 NUD78:NUD79 ODZ78:ODZ79 ONV78:ONV79 OXR78:OXR79 PHN78:PHN79 PRJ78:PRJ79 QBF78:QBF79 QLB78:QLB79 QUX78:QUX79 RET78:RET79 ROP78:ROP79 RYL78:RYL79 SIH78:SIH79 SSD78:SSD79 TBZ78:TBZ79 TLV78:TLV79 TVR78:TVR79 UFN78:UFN79 UPJ78:UPJ79 UZF78:UZF79 VJB78:VJB79 VSX78:VSX79 WCT78:WCT79 WMP78:WMP79 WWL78:WWL79 AD65614:AD65615 JZ65614:JZ65615 TV65614:TV65615 ADR65614:ADR65615 ANN65614:ANN65615 AXJ65614:AXJ65615 BHF65614:BHF65615 BRB65614:BRB65615 CAX65614:CAX65615 CKT65614:CKT65615 CUP65614:CUP65615 DEL65614:DEL65615 DOH65614:DOH65615 DYD65614:DYD65615 EHZ65614:EHZ65615 ERV65614:ERV65615 FBR65614:FBR65615 FLN65614:FLN65615 FVJ65614:FVJ65615 GFF65614:GFF65615 GPB65614:GPB65615 GYX65614:GYX65615 HIT65614:HIT65615 HSP65614:HSP65615 ICL65614:ICL65615 IMH65614:IMH65615 IWD65614:IWD65615 JFZ65614:JFZ65615 JPV65614:JPV65615 JZR65614:JZR65615 KJN65614:KJN65615 KTJ65614:KTJ65615 LDF65614:LDF65615 LNB65614:LNB65615 LWX65614:LWX65615 MGT65614:MGT65615 MQP65614:MQP65615 NAL65614:NAL65615 NKH65614:NKH65615 NUD65614:NUD65615 ODZ65614:ODZ65615 ONV65614:ONV65615 OXR65614:OXR65615 PHN65614:PHN65615 PRJ65614:PRJ65615 QBF65614:QBF65615 QLB65614:QLB65615 QUX65614:QUX65615 RET65614:RET65615 ROP65614:ROP65615 RYL65614:RYL65615 SIH65614:SIH65615 SSD65614:SSD65615 TBZ65614:TBZ65615 TLV65614:TLV65615 TVR65614:TVR65615 UFN65614:UFN65615 UPJ65614:UPJ65615 UZF65614:UZF65615 VJB65614:VJB65615 VSX65614:VSX65615 WCT65614:WCT65615 WMP65614:WMP65615 WWL65614:WWL65615 AD131150:AD131151 JZ131150:JZ131151 TV131150:TV131151 ADR131150:ADR131151 ANN131150:ANN131151 AXJ131150:AXJ131151 BHF131150:BHF131151 BRB131150:BRB131151 CAX131150:CAX131151 CKT131150:CKT131151 CUP131150:CUP131151 DEL131150:DEL131151 DOH131150:DOH131151 DYD131150:DYD131151 EHZ131150:EHZ131151 ERV131150:ERV131151 FBR131150:FBR131151 FLN131150:FLN131151 FVJ131150:FVJ131151 GFF131150:GFF131151 GPB131150:GPB131151 GYX131150:GYX131151 HIT131150:HIT131151 HSP131150:HSP131151 ICL131150:ICL131151 IMH131150:IMH131151 IWD131150:IWD131151 JFZ131150:JFZ131151 JPV131150:JPV131151 JZR131150:JZR131151 KJN131150:KJN131151 KTJ131150:KTJ131151 LDF131150:LDF131151 LNB131150:LNB131151 LWX131150:LWX131151 MGT131150:MGT131151 MQP131150:MQP131151 NAL131150:NAL131151 NKH131150:NKH131151 NUD131150:NUD131151 ODZ131150:ODZ131151 ONV131150:ONV131151 OXR131150:OXR131151 PHN131150:PHN131151 PRJ131150:PRJ131151 QBF131150:QBF131151 QLB131150:QLB131151 QUX131150:QUX131151 RET131150:RET131151 ROP131150:ROP131151 RYL131150:RYL131151 SIH131150:SIH131151 SSD131150:SSD131151 TBZ131150:TBZ131151 TLV131150:TLV131151 TVR131150:TVR131151 UFN131150:UFN131151 UPJ131150:UPJ131151 UZF131150:UZF131151 VJB131150:VJB131151 VSX131150:VSX131151 WCT131150:WCT131151 WMP131150:WMP131151 WWL131150:WWL131151 AD196686:AD196687 JZ196686:JZ196687 TV196686:TV196687 ADR196686:ADR196687 ANN196686:ANN196687 AXJ196686:AXJ196687 BHF196686:BHF196687 BRB196686:BRB196687 CAX196686:CAX196687 CKT196686:CKT196687 CUP196686:CUP196687 DEL196686:DEL196687 DOH196686:DOH196687 DYD196686:DYD196687 EHZ196686:EHZ196687 ERV196686:ERV196687 FBR196686:FBR196687 FLN196686:FLN196687 FVJ196686:FVJ196687 GFF196686:GFF196687 GPB196686:GPB196687 GYX196686:GYX196687 HIT196686:HIT196687 HSP196686:HSP196687 ICL196686:ICL196687 IMH196686:IMH196687 IWD196686:IWD196687 JFZ196686:JFZ196687 JPV196686:JPV196687 JZR196686:JZR196687 KJN196686:KJN196687 KTJ196686:KTJ196687 LDF196686:LDF196687 LNB196686:LNB196687 LWX196686:LWX196687 MGT196686:MGT196687 MQP196686:MQP196687 NAL196686:NAL196687 NKH196686:NKH196687 NUD196686:NUD196687 ODZ196686:ODZ196687 ONV196686:ONV196687 OXR196686:OXR196687 PHN196686:PHN196687 PRJ196686:PRJ196687 QBF196686:QBF196687 QLB196686:QLB196687 QUX196686:QUX196687 RET196686:RET196687 ROP196686:ROP196687 RYL196686:RYL196687 SIH196686:SIH196687 SSD196686:SSD196687 TBZ196686:TBZ196687 TLV196686:TLV196687 TVR196686:TVR196687 UFN196686:UFN196687 UPJ196686:UPJ196687 UZF196686:UZF196687 VJB196686:VJB196687 VSX196686:VSX196687 WCT196686:WCT196687 WMP196686:WMP196687 WWL196686:WWL196687 AD262222:AD262223 JZ262222:JZ262223 TV262222:TV262223 ADR262222:ADR262223 ANN262222:ANN262223 AXJ262222:AXJ262223 BHF262222:BHF262223 BRB262222:BRB262223 CAX262222:CAX262223 CKT262222:CKT262223 CUP262222:CUP262223 DEL262222:DEL262223 DOH262222:DOH262223 DYD262222:DYD262223 EHZ262222:EHZ262223 ERV262222:ERV262223 FBR262222:FBR262223 FLN262222:FLN262223 FVJ262222:FVJ262223 GFF262222:GFF262223 GPB262222:GPB262223 GYX262222:GYX262223 HIT262222:HIT262223 HSP262222:HSP262223 ICL262222:ICL262223 IMH262222:IMH262223 IWD262222:IWD262223 JFZ262222:JFZ262223 JPV262222:JPV262223 JZR262222:JZR262223 KJN262222:KJN262223 KTJ262222:KTJ262223 LDF262222:LDF262223 LNB262222:LNB262223 LWX262222:LWX262223 MGT262222:MGT262223 MQP262222:MQP262223 NAL262222:NAL262223 NKH262222:NKH262223 NUD262222:NUD262223 ODZ262222:ODZ262223 ONV262222:ONV262223 OXR262222:OXR262223 PHN262222:PHN262223 PRJ262222:PRJ262223 QBF262222:QBF262223 QLB262222:QLB262223 QUX262222:QUX262223 RET262222:RET262223 ROP262222:ROP262223 RYL262222:RYL262223 SIH262222:SIH262223 SSD262222:SSD262223 TBZ262222:TBZ262223 TLV262222:TLV262223 TVR262222:TVR262223 UFN262222:UFN262223 UPJ262222:UPJ262223 UZF262222:UZF262223 VJB262222:VJB262223 VSX262222:VSX262223 WCT262222:WCT262223 WMP262222:WMP262223 WWL262222:WWL262223 AD327758:AD327759 JZ327758:JZ327759 TV327758:TV327759 ADR327758:ADR327759 ANN327758:ANN327759 AXJ327758:AXJ327759 BHF327758:BHF327759 BRB327758:BRB327759 CAX327758:CAX327759 CKT327758:CKT327759 CUP327758:CUP327759 DEL327758:DEL327759 DOH327758:DOH327759 DYD327758:DYD327759 EHZ327758:EHZ327759 ERV327758:ERV327759 FBR327758:FBR327759 FLN327758:FLN327759 FVJ327758:FVJ327759 GFF327758:GFF327759 GPB327758:GPB327759 GYX327758:GYX327759 HIT327758:HIT327759 HSP327758:HSP327759 ICL327758:ICL327759 IMH327758:IMH327759 IWD327758:IWD327759 JFZ327758:JFZ327759 JPV327758:JPV327759 JZR327758:JZR327759 KJN327758:KJN327759 KTJ327758:KTJ327759 LDF327758:LDF327759 LNB327758:LNB327759 LWX327758:LWX327759 MGT327758:MGT327759 MQP327758:MQP327759 NAL327758:NAL327759 NKH327758:NKH327759 NUD327758:NUD327759 ODZ327758:ODZ327759 ONV327758:ONV327759 OXR327758:OXR327759 PHN327758:PHN327759 PRJ327758:PRJ327759 QBF327758:QBF327759 QLB327758:QLB327759 QUX327758:QUX327759 RET327758:RET327759 ROP327758:ROP327759 RYL327758:RYL327759 SIH327758:SIH327759 SSD327758:SSD327759 TBZ327758:TBZ327759 TLV327758:TLV327759 TVR327758:TVR327759 UFN327758:UFN327759 UPJ327758:UPJ327759 UZF327758:UZF327759 VJB327758:VJB327759 VSX327758:VSX327759 WCT327758:WCT327759 WMP327758:WMP327759 WWL327758:WWL327759 AD393294:AD393295 JZ393294:JZ393295 TV393294:TV393295 ADR393294:ADR393295 ANN393294:ANN393295 AXJ393294:AXJ393295 BHF393294:BHF393295 BRB393294:BRB393295 CAX393294:CAX393295 CKT393294:CKT393295 CUP393294:CUP393295 DEL393294:DEL393295 DOH393294:DOH393295 DYD393294:DYD393295 EHZ393294:EHZ393295 ERV393294:ERV393295 FBR393294:FBR393295 FLN393294:FLN393295 FVJ393294:FVJ393295 GFF393294:GFF393295 GPB393294:GPB393295 GYX393294:GYX393295 HIT393294:HIT393295 HSP393294:HSP393295 ICL393294:ICL393295 IMH393294:IMH393295 IWD393294:IWD393295 JFZ393294:JFZ393295 JPV393294:JPV393295 JZR393294:JZR393295 KJN393294:KJN393295 KTJ393294:KTJ393295 LDF393294:LDF393295 LNB393294:LNB393295 LWX393294:LWX393295 MGT393294:MGT393295 MQP393294:MQP393295 NAL393294:NAL393295 NKH393294:NKH393295 NUD393294:NUD393295 ODZ393294:ODZ393295 ONV393294:ONV393295 OXR393294:OXR393295 PHN393294:PHN393295 PRJ393294:PRJ393295 QBF393294:QBF393295 QLB393294:QLB393295 QUX393294:QUX393295 RET393294:RET393295 ROP393294:ROP393295 RYL393294:RYL393295 SIH393294:SIH393295 SSD393294:SSD393295 TBZ393294:TBZ393295 TLV393294:TLV393295 TVR393294:TVR393295 UFN393294:UFN393295 UPJ393294:UPJ393295 UZF393294:UZF393295 VJB393294:VJB393295 VSX393294:VSX393295 WCT393294:WCT393295 WMP393294:WMP393295 WWL393294:WWL393295 AD458830:AD458831 JZ458830:JZ458831 TV458830:TV458831 ADR458830:ADR458831 ANN458830:ANN458831 AXJ458830:AXJ458831 BHF458830:BHF458831 BRB458830:BRB458831 CAX458830:CAX458831 CKT458830:CKT458831 CUP458830:CUP458831 DEL458830:DEL458831 DOH458830:DOH458831 DYD458830:DYD458831 EHZ458830:EHZ458831 ERV458830:ERV458831 FBR458830:FBR458831 FLN458830:FLN458831 FVJ458830:FVJ458831 GFF458830:GFF458831 GPB458830:GPB458831 GYX458830:GYX458831 HIT458830:HIT458831 HSP458830:HSP458831 ICL458830:ICL458831 IMH458830:IMH458831 IWD458830:IWD458831 JFZ458830:JFZ458831 JPV458830:JPV458831 JZR458830:JZR458831 KJN458830:KJN458831 KTJ458830:KTJ458831 LDF458830:LDF458831 LNB458830:LNB458831 LWX458830:LWX458831 MGT458830:MGT458831 MQP458830:MQP458831 NAL458830:NAL458831 NKH458830:NKH458831 NUD458830:NUD458831 ODZ458830:ODZ458831 ONV458830:ONV458831 OXR458830:OXR458831 PHN458830:PHN458831 PRJ458830:PRJ458831 QBF458830:QBF458831 QLB458830:QLB458831 QUX458830:QUX458831 RET458830:RET458831 ROP458830:ROP458831 RYL458830:RYL458831 SIH458830:SIH458831 SSD458830:SSD458831 TBZ458830:TBZ458831 TLV458830:TLV458831 TVR458830:TVR458831 UFN458830:UFN458831 UPJ458830:UPJ458831 UZF458830:UZF458831 VJB458830:VJB458831 VSX458830:VSX458831 WCT458830:WCT458831 WMP458830:WMP458831 WWL458830:WWL458831 AD524366:AD524367 JZ524366:JZ524367 TV524366:TV524367 ADR524366:ADR524367 ANN524366:ANN524367 AXJ524366:AXJ524367 BHF524366:BHF524367 BRB524366:BRB524367 CAX524366:CAX524367 CKT524366:CKT524367 CUP524366:CUP524367 DEL524366:DEL524367 DOH524366:DOH524367 DYD524366:DYD524367 EHZ524366:EHZ524367 ERV524366:ERV524367 FBR524366:FBR524367 FLN524366:FLN524367 FVJ524366:FVJ524367 GFF524366:GFF524367 GPB524366:GPB524367 GYX524366:GYX524367 HIT524366:HIT524367 HSP524366:HSP524367 ICL524366:ICL524367 IMH524366:IMH524367 IWD524366:IWD524367 JFZ524366:JFZ524367 JPV524366:JPV524367 JZR524366:JZR524367 KJN524366:KJN524367 KTJ524366:KTJ524367 LDF524366:LDF524367 LNB524366:LNB524367 LWX524366:LWX524367 MGT524366:MGT524367 MQP524366:MQP524367 NAL524366:NAL524367 NKH524366:NKH524367 NUD524366:NUD524367 ODZ524366:ODZ524367 ONV524366:ONV524367 OXR524366:OXR524367 PHN524366:PHN524367 PRJ524366:PRJ524367 QBF524366:QBF524367 QLB524366:QLB524367 QUX524366:QUX524367 RET524366:RET524367 ROP524366:ROP524367 RYL524366:RYL524367 SIH524366:SIH524367 SSD524366:SSD524367 TBZ524366:TBZ524367 TLV524366:TLV524367 TVR524366:TVR524367 UFN524366:UFN524367 UPJ524366:UPJ524367 UZF524366:UZF524367 VJB524366:VJB524367 VSX524366:VSX524367 WCT524366:WCT524367 WMP524366:WMP524367 WWL524366:WWL524367 AD589902:AD589903 JZ589902:JZ589903 TV589902:TV589903 ADR589902:ADR589903 ANN589902:ANN589903 AXJ589902:AXJ589903 BHF589902:BHF589903 BRB589902:BRB589903 CAX589902:CAX589903 CKT589902:CKT589903 CUP589902:CUP589903 DEL589902:DEL589903 DOH589902:DOH589903 DYD589902:DYD589903 EHZ589902:EHZ589903 ERV589902:ERV589903 FBR589902:FBR589903 FLN589902:FLN589903 FVJ589902:FVJ589903 GFF589902:GFF589903 GPB589902:GPB589903 GYX589902:GYX589903 HIT589902:HIT589903 HSP589902:HSP589903 ICL589902:ICL589903 IMH589902:IMH589903 IWD589902:IWD589903 JFZ589902:JFZ589903 JPV589902:JPV589903 JZR589902:JZR589903 KJN589902:KJN589903 KTJ589902:KTJ589903 LDF589902:LDF589903 LNB589902:LNB589903 LWX589902:LWX589903 MGT589902:MGT589903 MQP589902:MQP589903 NAL589902:NAL589903 NKH589902:NKH589903 NUD589902:NUD589903 ODZ589902:ODZ589903 ONV589902:ONV589903 OXR589902:OXR589903 PHN589902:PHN589903 PRJ589902:PRJ589903 QBF589902:QBF589903 QLB589902:QLB589903 QUX589902:QUX589903 RET589902:RET589903 ROP589902:ROP589903 RYL589902:RYL589903 SIH589902:SIH589903 SSD589902:SSD589903 TBZ589902:TBZ589903 TLV589902:TLV589903 TVR589902:TVR589903 UFN589902:UFN589903 UPJ589902:UPJ589903 UZF589902:UZF589903 VJB589902:VJB589903 VSX589902:VSX589903 WCT589902:WCT589903 WMP589902:WMP589903 WWL589902:WWL589903 AD655438:AD655439 JZ655438:JZ655439 TV655438:TV655439 ADR655438:ADR655439 ANN655438:ANN655439 AXJ655438:AXJ655439 BHF655438:BHF655439 BRB655438:BRB655439 CAX655438:CAX655439 CKT655438:CKT655439 CUP655438:CUP655439 DEL655438:DEL655439 DOH655438:DOH655439 DYD655438:DYD655439 EHZ655438:EHZ655439 ERV655438:ERV655439 FBR655438:FBR655439 FLN655438:FLN655439 FVJ655438:FVJ655439 GFF655438:GFF655439 GPB655438:GPB655439 GYX655438:GYX655439 HIT655438:HIT655439 HSP655438:HSP655439 ICL655438:ICL655439 IMH655438:IMH655439 IWD655438:IWD655439 JFZ655438:JFZ655439 JPV655438:JPV655439 JZR655438:JZR655439 KJN655438:KJN655439 KTJ655438:KTJ655439 LDF655438:LDF655439 LNB655438:LNB655439 LWX655438:LWX655439 MGT655438:MGT655439 MQP655438:MQP655439 NAL655438:NAL655439 NKH655438:NKH655439 NUD655438:NUD655439 ODZ655438:ODZ655439 ONV655438:ONV655439 OXR655438:OXR655439 PHN655438:PHN655439 PRJ655438:PRJ655439 QBF655438:QBF655439 QLB655438:QLB655439 QUX655438:QUX655439 RET655438:RET655439 ROP655438:ROP655439 RYL655438:RYL655439 SIH655438:SIH655439 SSD655438:SSD655439 TBZ655438:TBZ655439 TLV655438:TLV655439 TVR655438:TVR655439 UFN655438:UFN655439 UPJ655438:UPJ655439 UZF655438:UZF655439 VJB655438:VJB655439 VSX655438:VSX655439 WCT655438:WCT655439 WMP655438:WMP655439 WWL655438:WWL655439 AD720974:AD720975 JZ720974:JZ720975 TV720974:TV720975 ADR720974:ADR720975 ANN720974:ANN720975 AXJ720974:AXJ720975 BHF720974:BHF720975 BRB720974:BRB720975 CAX720974:CAX720975 CKT720974:CKT720975 CUP720974:CUP720975 DEL720974:DEL720975 DOH720974:DOH720975 DYD720974:DYD720975 EHZ720974:EHZ720975 ERV720974:ERV720975 FBR720974:FBR720975 FLN720974:FLN720975 FVJ720974:FVJ720975 GFF720974:GFF720975 GPB720974:GPB720975 GYX720974:GYX720975 HIT720974:HIT720975 HSP720974:HSP720975 ICL720974:ICL720975 IMH720974:IMH720975 IWD720974:IWD720975 JFZ720974:JFZ720975 JPV720974:JPV720975 JZR720974:JZR720975 KJN720974:KJN720975 KTJ720974:KTJ720975 LDF720974:LDF720975 LNB720974:LNB720975 LWX720974:LWX720975 MGT720974:MGT720975 MQP720974:MQP720975 NAL720974:NAL720975 NKH720974:NKH720975 NUD720974:NUD720975 ODZ720974:ODZ720975 ONV720974:ONV720975 OXR720974:OXR720975 PHN720974:PHN720975 PRJ720974:PRJ720975 QBF720974:QBF720975 QLB720974:QLB720975 QUX720974:QUX720975 RET720974:RET720975 ROP720974:ROP720975 RYL720974:RYL720975 SIH720974:SIH720975 SSD720974:SSD720975 TBZ720974:TBZ720975 TLV720974:TLV720975 TVR720974:TVR720975 UFN720974:UFN720975 UPJ720974:UPJ720975 UZF720974:UZF720975 VJB720974:VJB720975 VSX720974:VSX720975 WCT720974:WCT720975 WMP720974:WMP720975 WWL720974:WWL720975 AD786510:AD786511 JZ786510:JZ786511 TV786510:TV786511 ADR786510:ADR786511 ANN786510:ANN786511 AXJ786510:AXJ786511 BHF786510:BHF786511 BRB786510:BRB786511 CAX786510:CAX786511 CKT786510:CKT786511 CUP786510:CUP786511 DEL786510:DEL786511 DOH786510:DOH786511 DYD786510:DYD786511 EHZ786510:EHZ786511 ERV786510:ERV786511 FBR786510:FBR786511 FLN786510:FLN786511 FVJ786510:FVJ786511 GFF786510:GFF786511 GPB786510:GPB786511 GYX786510:GYX786511 HIT786510:HIT786511 HSP786510:HSP786511 ICL786510:ICL786511 IMH786510:IMH786511 IWD786510:IWD786511 JFZ786510:JFZ786511 JPV786510:JPV786511 JZR786510:JZR786511 KJN786510:KJN786511 KTJ786510:KTJ786511 LDF786510:LDF786511 LNB786510:LNB786511 LWX786510:LWX786511 MGT786510:MGT786511 MQP786510:MQP786511 NAL786510:NAL786511 NKH786510:NKH786511 NUD786510:NUD786511 ODZ786510:ODZ786511 ONV786510:ONV786511 OXR786510:OXR786511 PHN786510:PHN786511 PRJ786510:PRJ786511 QBF786510:QBF786511 QLB786510:QLB786511 QUX786510:QUX786511 RET786510:RET786511 ROP786510:ROP786511 RYL786510:RYL786511 SIH786510:SIH786511 SSD786510:SSD786511 TBZ786510:TBZ786511 TLV786510:TLV786511 TVR786510:TVR786511 UFN786510:UFN786511 UPJ786510:UPJ786511 UZF786510:UZF786511 VJB786510:VJB786511 VSX786510:VSX786511 WCT786510:WCT786511 WMP786510:WMP786511 WWL786510:WWL786511 AD852046:AD852047 JZ852046:JZ852047 TV852046:TV852047 ADR852046:ADR852047 ANN852046:ANN852047 AXJ852046:AXJ852047 BHF852046:BHF852047 BRB852046:BRB852047 CAX852046:CAX852047 CKT852046:CKT852047 CUP852046:CUP852047 DEL852046:DEL852047 DOH852046:DOH852047 DYD852046:DYD852047 EHZ852046:EHZ852047 ERV852046:ERV852047 FBR852046:FBR852047 FLN852046:FLN852047 FVJ852046:FVJ852047 GFF852046:GFF852047 GPB852046:GPB852047 GYX852046:GYX852047 HIT852046:HIT852047 HSP852046:HSP852047 ICL852046:ICL852047 IMH852046:IMH852047 IWD852046:IWD852047 JFZ852046:JFZ852047 JPV852046:JPV852047 JZR852046:JZR852047 KJN852046:KJN852047 KTJ852046:KTJ852047 LDF852046:LDF852047 LNB852046:LNB852047 LWX852046:LWX852047 MGT852046:MGT852047 MQP852046:MQP852047 NAL852046:NAL852047 NKH852046:NKH852047 NUD852046:NUD852047 ODZ852046:ODZ852047 ONV852046:ONV852047 OXR852046:OXR852047 PHN852046:PHN852047 PRJ852046:PRJ852047 QBF852046:QBF852047 QLB852046:QLB852047 QUX852046:QUX852047 RET852046:RET852047 ROP852046:ROP852047 RYL852046:RYL852047 SIH852046:SIH852047 SSD852046:SSD852047 TBZ852046:TBZ852047 TLV852046:TLV852047 TVR852046:TVR852047 UFN852046:UFN852047 UPJ852046:UPJ852047 UZF852046:UZF852047 VJB852046:VJB852047 VSX852046:VSX852047 WCT852046:WCT852047 WMP852046:WMP852047 WWL852046:WWL852047 AD917582:AD917583 JZ917582:JZ917583 TV917582:TV917583 ADR917582:ADR917583 ANN917582:ANN917583 AXJ917582:AXJ917583 BHF917582:BHF917583 BRB917582:BRB917583 CAX917582:CAX917583 CKT917582:CKT917583 CUP917582:CUP917583 DEL917582:DEL917583 DOH917582:DOH917583 DYD917582:DYD917583 EHZ917582:EHZ917583 ERV917582:ERV917583 FBR917582:FBR917583 FLN917582:FLN917583 FVJ917582:FVJ917583 GFF917582:GFF917583 GPB917582:GPB917583 GYX917582:GYX917583 HIT917582:HIT917583 HSP917582:HSP917583 ICL917582:ICL917583 IMH917582:IMH917583 IWD917582:IWD917583 JFZ917582:JFZ917583 JPV917582:JPV917583 JZR917582:JZR917583 KJN917582:KJN917583 KTJ917582:KTJ917583 LDF917582:LDF917583 LNB917582:LNB917583 LWX917582:LWX917583 MGT917582:MGT917583 MQP917582:MQP917583 NAL917582:NAL917583 NKH917582:NKH917583 NUD917582:NUD917583 ODZ917582:ODZ917583 ONV917582:ONV917583 OXR917582:OXR917583 PHN917582:PHN917583 PRJ917582:PRJ917583 QBF917582:QBF917583 QLB917582:QLB917583 QUX917582:QUX917583 RET917582:RET917583 ROP917582:ROP917583 RYL917582:RYL917583 SIH917582:SIH917583 SSD917582:SSD917583 TBZ917582:TBZ917583 TLV917582:TLV917583 TVR917582:TVR917583 UFN917582:UFN917583 UPJ917582:UPJ917583 UZF917582:UZF917583 VJB917582:VJB917583 VSX917582:VSX917583 WCT917582:WCT917583 WMP917582:WMP917583 WWL917582:WWL917583 AD983118:AD983119 JZ983118:JZ983119 TV983118:TV983119 ADR983118:ADR983119 ANN983118:ANN983119 AXJ983118:AXJ983119 BHF983118:BHF983119 BRB983118:BRB983119 CAX983118:CAX983119 CKT983118:CKT983119 CUP983118:CUP983119 DEL983118:DEL983119 DOH983118:DOH983119 DYD983118:DYD983119 EHZ983118:EHZ983119 ERV983118:ERV983119 FBR983118:FBR983119 FLN983118:FLN983119 FVJ983118:FVJ983119 GFF983118:GFF983119 GPB983118:GPB983119 GYX983118:GYX983119 HIT983118:HIT983119 HSP983118:HSP983119 ICL983118:ICL983119 IMH983118:IMH983119 IWD983118:IWD983119 JFZ983118:JFZ983119 JPV983118:JPV983119 JZR983118:JZR983119 KJN983118:KJN983119 KTJ983118:KTJ983119 LDF983118:LDF983119 LNB983118:LNB983119 LWX983118:LWX983119 MGT983118:MGT983119 MQP983118:MQP983119 NAL983118:NAL983119 NKH983118:NKH983119 NUD983118:NUD983119 ODZ983118:ODZ983119 ONV983118:ONV983119 OXR983118:OXR983119 PHN983118:PHN983119 PRJ983118:PRJ983119 QBF983118:QBF983119 QLB983118:QLB983119 QUX983118:QUX983119 RET983118:RET983119 ROP983118:ROP983119 RYL983118:RYL983119 SIH983118:SIH983119 SSD983118:SSD983119 TBZ983118:TBZ983119 TLV983118:TLV983119 TVR983118:TVR983119 UFN983118:UFN983119 UPJ983118:UPJ983119 UZF983118:UZF983119 VJB983118:VJB983119 VSX983118:VSX983119 WCT983118:WCT983119 WMP983118:WMP983119 WWL983118:WWL983119 AD82 JZ82 TV82 ADR82 ANN82 AXJ82 BHF82 BRB82 CAX82 CKT82 CUP82 DEL82 DOH82 DYD82 EHZ82 ERV82 FBR82 FLN82 FVJ82 GFF82 GPB82 GYX82 HIT82 HSP82 ICL82 IMH82 IWD82 JFZ82 JPV82 JZR82 KJN82 KTJ82 LDF82 LNB82 LWX82 MGT82 MQP82 NAL82 NKH82 NUD82 ODZ82 ONV82 OXR82 PHN82 PRJ82 QBF82 QLB82 QUX82 RET82 ROP82 RYL82 SIH82 SSD82 TBZ82 TLV82 TVR82 UFN82 UPJ82 UZF82 VJB82 VSX82 WCT82 WMP82 WWL82 AD65618 JZ65618 TV65618 ADR65618 ANN65618 AXJ65618 BHF65618 BRB65618 CAX65618 CKT65618 CUP65618 DEL65618 DOH65618 DYD65618 EHZ65618 ERV65618 FBR65618 FLN65618 FVJ65618 GFF65618 GPB65618 GYX65618 HIT65618 HSP65618 ICL65618 IMH65618 IWD65618 JFZ65618 JPV65618 JZR65618 KJN65618 KTJ65618 LDF65618 LNB65618 LWX65618 MGT65618 MQP65618 NAL65618 NKH65618 NUD65618 ODZ65618 ONV65618 OXR65618 PHN65618 PRJ65618 QBF65618 QLB65618 QUX65618 RET65618 ROP65618 RYL65618 SIH65618 SSD65618 TBZ65618 TLV65618 TVR65618 UFN65618 UPJ65618 UZF65618 VJB65618 VSX65618 WCT65618 WMP65618 WWL65618 AD131154 JZ131154 TV131154 ADR131154 ANN131154 AXJ131154 BHF131154 BRB131154 CAX131154 CKT131154 CUP131154 DEL131154 DOH131154 DYD131154 EHZ131154 ERV131154 FBR131154 FLN131154 FVJ131154 GFF131154 GPB131154 GYX131154 HIT131154 HSP131154 ICL131154 IMH131154 IWD131154 JFZ131154 JPV131154 JZR131154 KJN131154 KTJ131154 LDF131154 LNB131154 LWX131154 MGT131154 MQP131154 NAL131154 NKH131154 NUD131154 ODZ131154 ONV131154 OXR131154 PHN131154 PRJ131154 QBF131154 QLB131154 QUX131154 RET131154 ROP131154 RYL131154 SIH131154 SSD131154 TBZ131154 TLV131154 TVR131154 UFN131154 UPJ131154 UZF131154 VJB131154 VSX131154 WCT131154 WMP131154 WWL131154 AD196690 JZ196690 TV196690 ADR196690 ANN196690 AXJ196690 BHF196690 BRB196690 CAX196690 CKT196690 CUP196690 DEL196690 DOH196690 DYD196690 EHZ196690 ERV196690 FBR196690 FLN196690 FVJ196690 GFF196690 GPB196690 GYX196690 HIT196690 HSP196690 ICL196690 IMH196690 IWD196690 JFZ196690 JPV196690 JZR196690 KJN196690 KTJ196690 LDF196690 LNB196690 LWX196690 MGT196690 MQP196690 NAL196690 NKH196690 NUD196690 ODZ196690 ONV196690 OXR196690 PHN196690 PRJ196690 QBF196690 QLB196690 QUX196690 RET196690 ROP196690 RYL196690 SIH196690 SSD196690 TBZ196690 TLV196690 TVR196690 UFN196690 UPJ196690 UZF196690 VJB196690 VSX196690 WCT196690 WMP196690 WWL196690 AD262226 JZ262226 TV262226 ADR262226 ANN262226 AXJ262226 BHF262226 BRB262226 CAX262226 CKT262226 CUP262226 DEL262226 DOH262226 DYD262226 EHZ262226 ERV262226 FBR262226 FLN262226 FVJ262226 GFF262226 GPB262226 GYX262226 HIT262226 HSP262226 ICL262226 IMH262226 IWD262226 JFZ262226 JPV262226 JZR262226 KJN262226 KTJ262226 LDF262226 LNB262226 LWX262226 MGT262226 MQP262226 NAL262226 NKH262226 NUD262226 ODZ262226 ONV262226 OXR262226 PHN262226 PRJ262226 QBF262226 QLB262226 QUX262226 RET262226 ROP262226 RYL262226 SIH262226 SSD262226 TBZ262226 TLV262226 TVR262226 UFN262226 UPJ262226 UZF262226 VJB262226 VSX262226 WCT262226 WMP262226 WWL262226 AD327762 JZ327762 TV327762 ADR327762 ANN327762 AXJ327762 BHF327762 BRB327762 CAX327762 CKT327762 CUP327762 DEL327762 DOH327762 DYD327762 EHZ327762 ERV327762 FBR327762 FLN327762 FVJ327762 GFF327762 GPB327762 GYX327762 HIT327762 HSP327762 ICL327762 IMH327762 IWD327762 JFZ327762 JPV327762 JZR327762 KJN327762 KTJ327762 LDF327762 LNB327762 LWX327762 MGT327762 MQP327762 NAL327762 NKH327762 NUD327762 ODZ327762 ONV327762 OXR327762 PHN327762 PRJ327762 QBF327762 QLB327762 QUX327762 RET327762 ROP327762 RYL327762 SIH327762 SSD327762 TBZ327762 TLV327762 TVR327762 UFN327762 UPJ327762 UZF327762 VJB327762 VSX327762 WCT327762 WMP327762 WWL327762 AD393298 JZ393298 TV393298 ADR393298 ANN393298 AXJ393298 BHF393298 BRB393298 CAX393298 CKT393298 CUP393298 DEL393298 DOH393298 DYD393298 EHZ393298 ERV393298 FBR393298 FLN393298 FVJ393298 GFF393298 GPB393298 GYX393298 HIT393298 HSP393298 ICL393298 IMH393298 IWD393298 JFZ393298 JPV393298 JZR393298 KJN393298 KTJ393298 LDF393298 LNB393298 LWX393298 MGT393298 MQP393298 NAL393298 NKH393298 NUD393298 ODZ393298 ONV393298 OXR393298 PHN393298 PRJ393298 QBF393298 QLB393298 QUX393298 RET393298 ROP393298 RYL393298 SIH393298 SSD393298 TBZ393298 TLV393298 TVR393298 UFN393298 UPJ393298 UZF393298 VJB393298 VSX393298 WCT393298 WMP393298 WWL393298 AD458834 JZ458834 TV458834 ADR458834 ANN458834 AXJ458834 BHF458834 BRB458834 CAX458834 CKT458834 CUP458834 DEL458834 DOH458834 DYD458834 EHZ458834 ERV458834 FBR458834 FLN458834 FVJ458834 GFF458834 GPB458834 GYX458834 HIT458834 HSP458834 ICL458834 IMH458834 IWD458834 JFZ458834 JPV458834 JZR458834 KJN458834 KTJ458834 LDF458834 LNB458834 LWX458834 MGT458834 MQP458834 NAL458834 NKH458834 NUD458834 ODZ458834 ONV458834 OXR458834 PHN458834 PRJ458834 QBF458834 QLB458834 QUX458834 RET458834 ROP458834 RYL458834 SIH458834 SSD458834 TBZ458834 TLV458834 TVR458834 UFN458834 UPJ458834 UZF458834 VJB458834 VSX458834 WCT458834 WMP458834 WWL458834 AD524370 JZ524370 TV524370 ADR524370 ANN524370 AXJ524370 BHF524370 BRB524370 CAX524370 CKT524370 CUP524370 DEL524370 DOH524370 DYD524370 EHZ524370 ERV524370 FBR524370 FLN524370 FVJ524370 GFF524370 GPB524370 GYX524370 HIT524370 HSP524370 ICL524370 IMH524370 IWD524370 JFZ524370 JPV524370 JZR524370 KJN524370 KTJ524370 LDF524370 LNB524370 LWX524370 MGT524370 MQP524370 NAL524370 NKH524370 NUD524370 ODZ524370 ONV524370 OXR524370 PHN524370 PRJ524370 QBF524370 QLB524370 QUX524370 RET524370 ROP524370 RYL524370 SIH524370 SSD524370 TBZ524370 TLV524370 TVR524370 UFN524370 UPJ524370 UZF524370 VJB524370 VSX524370 WCT524370 WMP524370 WWL524370 AD589906 JZ589906 TV589906 ADR589906 ANN589906 AXJ589906 BHF589906 BRB589906 CAX589906 CKT589906 CUP589906 DEL589906 DOH589906 DYD589906 EHZ589906 ERV589906 FBR589906 FLN589906 FVJ589906 GFF589906 GPB589906 GYX589906 HIT589906 HSP589906 ICL589906 IMH589906 IWD589906 JFZ589906 JPV589906 JZR589906 KJN589906 KTJ589906 LDF589906 LNB589906 LWX589906 MGT589906 MQP589906 NAL589906 NKH589906 NUD589906 ODZ589906 ONV589906 OXR589906 PHN589906 PRJ589906 QBF589906 QLB589906 QUX589906 RET589906 ROP589906 RYL589906 SIH589906 SSD589906 TBZ589906 TLV589906 TVR589906 UFN589906 UPJ589906 UZF589906 VJB589906 VSX589906 WCT589906 WMP589906 WWL589906 AD655442 JZ655442 TV655442 ADR655442 ANN655442 AXJ655442 BHF655442 BRB655442 CAX655442 CKT655442 CUP655442 DEL655442 DOH655442 DYD655442 EHZ655442 ERV655442 FBR655442 FLN655442 FVJ655442 GFF655442 GPB655442 GYX655442 HIT655442 HSP655442 ICL655442 IMH655442 IWD655442 JFZ655442 JPV655442 JZR655442 KJN655442 KTJ655442 LDF655442 LNB655442 LWX655442 MGT655442 MQP655442 NAL655442 NKH655442 NUD655442 ODZ655442 ONV655442 OXR655442 PHN655442 PRJ655442 QBF655442 QLB655442 QUX655442 RET655442 ROP655442 RYL655442 SIH655442 SSD655442 TBZ655442 TLV655442 TVR655442 UFN655442 UPJ655442 UZF655442 VJB655442 VSX655442 WCT655442 WMP655442 WWL655442 AD720978 JZ720978 TV720978 ADR720978 ANN720978 AXJ720978 BHF720978 BRB720978 CAX720978 CKT720978 CUP720978 DEL720978 DOH720978 DYD720978 EHZ720978 ERV720978 FBR720978 FLN720978 FVJ720978 GFF720978 GPB720978 GYX720978 HIT720978 HSP720978 ICL720978 IMH720978 IWD720978 JFZ720978 JPV720978 JZR720978 KJN720978 KTJ720978 LDF720978 LNB720978 LWX720978 MGT720978 MQP720978 NAL720978 NKH720978 NUD720978 ODZ720978 ONV720978 OXR720978 PHN720978 PRJ720978 QBF720978 QLB720978 QUX720978 RET720978 ROP720978 RYL720978 SIH720978 SSD720978 TBZ720978 TLV720978 TVR720978 UFN720978 UPJ720978 UZF720978 VJB720978 VSX720978 WCT720978 WMP720978 WWL720978 AD786514 JZ786514 TV786514 ADR786514 ANN786514 AXJ786514 BHF786514 BRB786514 CAX786514 CKT786514 CUP786514 DEL786514 DOH786514 DYD786514 EHZ786514 ERV786514 FBR786514 FLN786514 FVJ786514 GFF786514 GPB786514 GYX786514 HIT786514 HSP786514 ICL786514 IMH786514 IWD786514 JFZ786514 JPV786514 JZR786514 KJN786514 KTJ786514 LDF786514 LNB786514 LWX786514 MGT786514 MQP786514 NAL786514 NKH786514 NUD786514 ODZ786514 ONV786514 OXR786514 PHN786514 PRJ786514 QBF786514 QLB786514 QUX786514 RET786514 ROP786514 RYL786514 SIH786514 SSD786514 TBZ786514 TLV786514 TVR786514 UFN786514 UPJ786514 UZF786514 VJB786514 VSX786514 WCT786514 WMP786514 WWL786514 AD852050 JZ852050 TV852050 ADR852050 ANN852050 AXJ852050 BHF852050 BRB852050 CAX852050 CKT852050 CUP852050 DEL852050 DOH852050 DYD852050 EHZ852050 ERV852050 FBR852050 FLN852050 FVJ852050 GFF852050 GPB852050 GYX852050 HIT852050 HSP852050 ICL852050 IMH852050 IWD852050 JFZ852050 JPV852050 JZR852050 KJN852050 KTJ852050 LDF852050 LNB852050 LWX852050 MGT852050 MQP852050 NAL852050 NKH852050 NUD852050 ODZ852050 ONV852050 OXR852050 PHN852050 PRJ852050 QBF852050 QLB852050 QUX852050 RET852050 ROP852050 RYL852050 SIH852050 SSD852050 TBZ852050 TLV852050 TVR852050 UFN852050 UPJ852050 UZF852050 VJB852050 VSX852050 WCT852050 WMP852050 WWL852050 AD917586 JZ917586 TV917586 ADR917586 ANN917586 AXJ917586 BHF917586 BRB917586 CAX917586 CKT917586 CUP917586 DEL917586 DOH917586 DYD917586 EHZ917586 ERV917586 FBR917586 FLN917586 FVJ917586 GFF917586 GPB917586 GYX917586 HIT917586 HSP917586 ICL917586 IMH917586 IWD917586 JFZ917586 JPV917586 JZR917586 KJN917586 KTJ917586 LDF917586 LNB917586 LWX917586 MGT917586 MQP917586 NAL917586 NKH917586 NUD917586 ODZ917586 ONV917586 OXR917586 PHN917586 PRJ917586 QBF917586 QLB917586 QUX917586 RET917586 ROP917586 RYL917586 SIH917586 SSD917586 TBZ917586 TLV917586 TVR917586 UFN917586 UPJ917586 UZF917586 VJB917586 VSX917586 WCT917586 WMP917586 WWL917586 AD983122 JZ983122 TV983122 ADR983122 ANN983122 AXJ983122 BHF983122 BRB983122 CAX983122 CKT983122 CUP983122 DEL983122 DOH983122 DYD983122 EHZ983122 ERV983122 FBR983122 FLN983122 FVJ983122 GFF983122 GPB983122 GYX983122 HIT983122 HSP983122 ICL983122 IMH983122 IWD983122 JFZ983122 JPV983122 JZR983122 KJN983122 KTJ983122 LDF983122 LNB983122 LWX983122 MGT983122 MQP983122 NAL983122 NKH983122 NUD983122 ODZ983122 ONV983122 OXR983122 PHN983122 PRJ983122 QBF983122 QLB983122 QUX983122 RET983122 ROP983122 RYL983122 SIH983122 SSD983122 TBZ983122 TLV983122 TVR983122 UFN983122 UPJ983122 UZF983122 VJB983122 VSX983122 WCT983122 WMP983122 WWL983122 WMP73 WCT73 VSX73 VJB73 UZF73 UPJ73 UFN73 TVR73 TLV73 TBZ73 SSD73 SIH73 RYL73 ROP73 RET73 QUX73 QLB73 QBF73 PRJ73 PHN73 OXR73 ONV73 ODZ73 NUD73 NKH73 NAL73 MQP73 MGT73 LWX73 LNB73 LDF73 KTJ73 KJN73 JZR73 JPV73 JFZ73 IWD73 IMH73 ICL73 HSP73 HIT73 GYX73 GPB73 GFF73 FVJ73 FLN73 FBR73 ERV73 EHZ73 DYD73 DOH73 DEL73 CUP73 CKT73 CAX73 BRB73 BHF73 AXJ73 ANN73 ADR73 TV73 JZ73 AD73 AD9:AD71 JZ9:JZ71 TV9:TV71 ADR9:ADR71 ANN9:ANN71 AXJ9:AXJ71 BHF9:BHF71 BRB9:BRB71 CAX9:CAX71 CKT9:CKT71 CUP9:CUP71 DEL9:DEL71 DOH9:DOH71 DYD9:DYD71 EHZ9:EHZ71 ERV9:ERV71 FBR9:FBR71 FLN9:FLN71 FVJ9:FVJ71 GFF9:GFF71 GPB9:GPB71 GYX9:GYX71 HIT9:HIT71 HSP9:HSP71 ICL9:ICL71 IMH9:IMH71 IWD9:IWD71 JFZ9:JFZ71 JPV9:JPV71 JZR9:JZR71 KJN9:KJN71 KTJ9:KTJ71 LDF9:LDF71 LNB9:LNB71 LWX9:LWX71 MGT9:MGT71 MQP9:MQP71 NAL9:NAL71 NKH9:NKH71 NUD9:NUD71 ODZ9:ODZ71 ONV9:ONV71 OXR9:OXR71 PHN9:PHN71 PRJ9:PRJ71 QBF9:QBF71 QLB9:QLB71 QUX9:QUX71 RET9:RET71 ROP9:ROP71 RYL9:RYL71 SIH9:SIH71 SSD9:SSD71 TBZ9:TBZ71 TLV9:TLV71 TVR9:TVR71 UFN9:UFN71 UPJ9:UPJ71 UZF9:UZF71 VJB9:VJB71 VSX9:VSX71 WCT9:WCT71 WMP9:WMP71 WWL9:WWL71 WWL73">
      <formula1>Efecto</formula1>
    </dataValidation>
    <dataValidation type="list" allowBlank="1" showInputMessage="1" showErrorMessage="1" sqref="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R65546:R65609 JN65546:JN65609 TJ65546:TJ65609 ADF65546:ADF65609 ANB65546:ANB65609 AWX65546:AWX65609 BGT65546:BGT65609 BQP65546:BQP65609 CAL65546:CAL65609 CKH65546:CKH65609 CUD65546:CUD65609 DDZ65546:DDZ65609 DNV65546:DNV65609 DXR65546:DXR65609 EHN65546:EHN65609 ERJ65546:ERJ65609 FBF65546:FBF65609 FLB65546:FLB65609 FUX65546:FUX65609 GET65546:GET65609 GOP65546:GOP65609 GYL65546:GYL65609 HIH65546:HIH65609 HSD65546:HSD65609 IBZ65546:IBZ65609 ILV65546:ILV65609 IVR65546:IVR65609 JFN65546:JFN65609 JPJ65546:JPJ65609 JZF65546:JZF65609 KJB65546:KJB65609 KSX65546:KSX65609 LCT65546:LCT65609 LMP65546:LMP65609 LWL65546:LWL65609 MGH65546:MGH65609 MQD65546:MQD65609 MZZ65546:MZZ65609 NJV65546:NJV65609 NTR65546:NTR65609 ODN65546:ODN65609 ONJ65546:ONJ65609 OXF65546:OXF65609 PHB65546:PHB65609 PQX65546:PQX65609 QAT65546:QAT65609 QKP65546:QKP65609 QUL65546:QUL65609 REH65546:REH65609 ROD65546:ROD65609 RXZ65546:RXZ65609 SHV65546:SHV65609 SRR65546:SRR65609 TBN65546:TBN65609 TLJ65546:TLJ65609 TVF65546:TVF65609 UFB65546:UFB65609 UOX65546:UOX65609 UYT65546:UYT65609 VIP65546:VIP65609 VSL65546:VSL65609 WCH65546:WCH65609 WMD65546:WMD65609 WVZ65546:WVZ65609 R131082:R131145 JN131082:JN131145 TJ131082:TJ131145 ADF131082:ADF131145 ANB131082:ANB131145 AWX131082:AWX131145 BGT131082:BGT131145 BQP131082:BQP131145 CAL131082:CAL131145 CKH131082:CKH131145 CUD131082:CUD131145 DDZ131082:DDZ131145 DNV131082:DNV131145 DXR131082:DXR131145 EHN131082:EHN131145 ERJ131082:ERJ131145 FBF131082:FBF131145 FLB131082:FLB131145 FUX131082:FUX131145 GET131082:GET131145 GOP131082:GOP131145 GYL131082:GYL131145 HIH131082:HIH131145 HSD131082:HSD131145 IBZ131082:IBZ131145 ILV131082:ILV131145 IVR131082:IVR131145 JFN131082:JFN131145 JPJ131082:JPJ131145 JZF131082:JZF131145 KJB131082:KJB131145 KSX131082:KSX131145 LCT131082:LCT131145 LMP131082:LMP131145 LWL131082:LWL131145 MGH131082:MGH131145 MQD131082:MQD131145 MZZ131082:MZZ131145 NJV131082:NJV131145 NTR131082:NTR131145 ODN131082:ODN131145 ONJ131082:ONJ131145 OXF131082:OXF131145 PHB131082:PHB131145 PQX131082:PQX131145 QAT131082:QAT131145 QKP131082:QKP131145 QUL131082:QUL131145 REH131082:REH131145 ROD131082:ROD131145 RXZ131082:RXZ131145 SHV131082:SHV131145 SRR131082:SRR131145 TBN131082:TBN131145 TLJ131082:TLJ131145 TVF131082:TVF131145 UFB131082:UFB131145 UOX131082:UOX131145 UYT131082:UYT131145 VIP131082:VIP131145 VSL131082:VSL131145 WCH131082:WCH131145 WMD131082:WMD131145 WVZ131082:WVZ131145 R196618:R196681 JN196618:JN196681 TJ196618:TJ196681 ADF196618:ADF196681 ANB196618:ANB196681 AWX196618:AWX196681 BGT196618:BGT196681 BQP196618:BQP196681 CAL196618:CAL196681 CKH196618:CKH196681 CUD196618:CUD196681 DDZ196618:DDZ196681 DNV196618:DNV196681 DXR196618:DXR196681 EHN196618:EHN196681 ERJ196618:ERJ196681 FBF196618:FBF196681 FLB196618:FLB196681 FUX196618:FUX196681 GET196618:GET196681 GOP196618:GOP196681 GYL196618:GYL196681 HIH196618:HIH196681 HSD196618:HSD196681 IBZ196618:IBZ196681 ILV196618:ILV196681 IVR196618:IVR196681 JFN196618:JFN196681 JPJ196618:JPJ196681 JZF196618:JZF196681 KJB196618:KJB196681 KSX196618:KSX196681 LCT196618:LCT196681 LMP196618:LMP196681 LWL196618:LWL196681 MGH196618:MGH196681 MQD196618:MQD196681 MZZ196618:MZZ196681 NJV196618:NJV196681 NTR196618:NTR196681 ODN196618:ODN196681 ONJ196618:ONJ196681 OXF196618:OXF196681 PHB196618:PHB196681 PQX196618:PQX196681 QAT196618:QAT196681 QKP196618:QKP196681 QUL196618:QUL196681 REH196618:REH196681 ROD196618:ROD196681 RXZ196618:RXZ196681 SHV196618:SHV196681 SRR196618:SRR196681 TBN196618:TBN196681 TLJ196618:TLJ196681 TVF196618:TVF196681 UFB196618:UFB196681 UOX196618:UOX196681 UYT196618:UYT196681 VIP196618:VIP196681 VSL196618:VSL196681 WCH196618:WCH196681 WMD196618:WMD196681 WVZ196618:WVZ196681 R262154:R262217 JN262154:JN262217 TJ262154:TJ262217 ADF262154:ADF262217 ANB262154:ANB262217 AWX262154:AWX262217 BGT262154:BGT262217 BQP262154:BQP262217 CAL262154:CAL262217 CKH262154:CKH262217 CUD262154:CUD262217 DDZ262154:DDZ262217 DNV262154:DNV262217 DXR262154:DXR262217 EHN262154:EHN262217 ERJ262154:ERJ262217 FBF262154:FBF262217 FLB262154:FLB262217 FUX262154:FUX262217 GET262154:GET262217 GOP262154:GOP262217 GYL262154:GYL262217 HIH262154:HIH262217 HSD262154:HSD262217 IBZ262154:IBZ262217 ILV262154:ILV262217 IVR262154:IVR262217 JFN262154:JFN262217 JPJ262154:JPJ262217 JZF262154:JZF262217 KJB262154:KJB262217 KSX262154:KSX262217 LCT262154:LCT262217 LMP262154:LMP262217 LWL262154:LWL262217 MGH262154:MGH262217 MQD262154:MQD262217 MZZ262154:MZZ262217 NJV262154:NJV262217 NTR262154:NTR262217 ODN262154:ODN262217 ONJ262154:ONJ262217 OXF262154:OXF262217 PHB262154:PHB262217 PQX262154:PQX262217 QAT262154:QAT262217 QKP262154:QKP262217 QUL262154:QUL262217 REH262154:REH262217 ROD262154:ROD262217 RXZ262154:RXZ262217 SHV262154:SHV262217 SRR262154:SRR262217 TBN262154:TBN262217 TLJ262154:TLJ262217 TVF262154:TVF262217 UFB262154:UFB262217 UOX262154:UOX262217 UYT262154:UYT262217 VIP262154:VIP262217 VSL262154:VSL262217 WCH262154:WCH262217 WMD262154:WMD262217 WVZ262154:WVZ262217 R327690:R327753 JN327690:JN327753 TJ327690:TJ327753 ADF327690:ADF327753 ANB327690:ANB327753 AWX327690:AWX327753 BGT327690:BGT327753 BQP327690:BQP327753 CAL327690:CAL327753 CKH327690:CKH327753 CUD327690:CUD327753 DDZ327690:DDZ327753 DNV327690:DNV327753 DXR327690:DXR327753 EHN327690:EHN327753 ERJ327690:ERJ327753 FBF327690:FBF327753 FLB327690:FLB327753 FUX327690:FUX327753 GET327690:GET327753 GOP327690:GOP327753 GYL327690:GYL327753 HIH327690:HIH327753 HSD327690:HSD327753 IBZ327690:IBZ327753 ILV327690:ILV327753 IVR327690:IVR327753 JFN327690:JFN327753 JPJ327690:JPJ327753 JZF327690:JZF327753 KJB327690:KJB327753 KSX327690:KSX327753 LCT327690:LCT327753 LMP327690:LMP327753 LWL327690:LWL327753 MGH327690:MGH327753 MQD327690:MQD327753 MZZ327690:MZZ327753 NJV327690:NJV327753 NTR327690:NTR327753 ODN327690:ODN327753 ONJ327690:ONJ327753 OXF327690:OXF327753 PHB327690:PHB327753 PQX327690:PQX327753 QAT327690:QAT327753 QKP327690:QKP327753 QUL327690:QUL327753 REH327690:REH327753 ROD327690:ROD327753 RXZ327690:RXZ327753 SHV327690:SHV327753 SRR327690:SRR327753 TBN327690:TBN327753 TLJ327690:TLJ327753 TVF327690:TVF327753 UFB327690:UFB327753 UOX327690:UOX327753 UYT327690:UYT327753 VIP327690:VIP327753 VSL327690:VSL327753 WCH327690:WCH327753 WMD327690:WMD327753 WVZ327690:WVZ327753 R393226:R393289 JN393226:JN393289 TJ393226:TJ393289 ADF393226:ADF393289 ANB393226:ANB393289 AWX393226:AWX393289 BGT393226:BGT393289 BQP393226:BQP393289 CAL393226:CAL393289 CKH393226:CKH393289 CUD393226:CUD393289 DDZ393226:DDZ393289 DNV393226:DNV393289 DXR393226:DXR393289 EHN393226:EHN393289 ERJ393226:ERJ393289 FBF393226:FBF393289 FLB393226:FLB393289 FUX393226:FUX393289 GET393226:GET393289 GOP393226:GOP393289 GYL393226:GYL393289 HIH393226:HIH393289 HSD393226:HSD393289 IBZ393226:IBZ393289 ILV393226:ILV393289 IVR393226:IVR393289 JFN393226:JFN393289 JPJ393226:JPJ393289 JZF393226:JZF393289 KJB393226:KJB393289 KSX393226:KSX393289 LCT393226:LCT393289 LMP393226:LMP393289 LWL393226:LWL393289 MGH393226:MGH393289 MQD393226:MQD393289 MZZ393226:MZZ393289 NJV393226:NJV393289 NTR393226:NTR393289 ODN393226:ODN393289 ONJ393226:ONJ393289 OXF393226:OXF393289 PHB393226:PHB393289 PQX393226:PQX393289 QAT393226:QAT393289 QKP393226:QKP393289 QUL393226:QUL393289 REH393226:REH393289 ROD393226:ROD393289 RXZ393226:RXZ393289 SHV393226:SHV393289 SRR393226:SRR393289 TBN393226:TBN393289 TLJ393226:TLJ393289 TVF393226:TVF393289 UFB393226:UFB393289 UOX393226:UOX393289 UYT393226:UYT393289 VIP393226:VIP393289 VSL393226:VSL393289 WCH393226:WCH393289 WMD393226:WMD393289 WVZ393226:WVZ393289 R458762:R458825 JN458762:JN458825 TJ458762:TJ458825 ADF458762:ADF458825 ANB458762:ANB458825 AWX458762:AWX458825 BGT458762:BGT458825 BQP458762:BQP458825 CAL458762:CAL458825 CKH458762:CKH458825 CUD458762:CUD458825 DDZ458762:DDZ458825 DNV458762:DNV458825 DXR458762:DXR458825 EHN458762:EHN458825 ERJ458762:ERJ458825 FBF458762:FBF458825 FLB458762:FLB458825 FUX458762:FUX458825 GET458762:GET458825 GOP458762:GOP458825 GYL458762:GYL458825 HIH458762:HIH458825 HSD458762:HSD458825 IBZ458762:IBZ458825 ILV458762:ILV458825 IVR458762:IVR458825 JFN458762:JFN458825 JPJ458762:JPJ458825 JZF458762:JZF458825 KJB458762:KJB458825 KSX458762:KSX458825 LCT458762:LCT458825 LMP458762:LMP458825 LWL458762:LWL458825 MGH458762:MGH458825 MQD458762:MQD458825 MZZ458762:MZZ458825 NJV458762:NJV458825 NTR458762:NTR458825 ODN458762:ODN458825 ONJ458762:ONJ458825 OXF458762:OXF458825 PHB458762:PHB458825 PQX458762:PQX458825 QAT458762:QAT458825 QKP458762:QKP458825 QUL458762:QUL458825 REH458762:REH458825 ROD458762:ROD458825 RXZ458762:RXZ458825 SHV458762:SHV458825 SRR458762:SRR458825 TBN458762:TBN458825 TLJ458762:TLJ458825 TVF458762:TVF458825 UFB458762:UFB458825 UOX458762:UOX458825 UYT458762:UYT458825 VIP458762:VIP458825 VSL458762:VSL458825 WCH458762:WCH458825 WMD458762:WMD458825 WVZ458762:WVZ458825 R524298:R524361 JN524298:JN524361 TJ524298:TJ524361 ADF524298:ADF524361 ANB524298:ANB524361 AWX524298:AWX524361 BGT524298:BGT524361 BQP524298:BQP524361 CAL524298:CAL524361 CKH524298:CKH524361 CUD524298:CUD524361 DDZ524298:DDZ524361 DNV524298:DNV524361 DXR524298:DXR524361 EHN524298:EHN524361 ERJ524298:ERJ524361 FBF524298:FBF524361 FLB524298:FLB524361 FUX524298:FUX524361 GET524298:GET524361 GOP524298:GOP524361 GYL524298:GYL524361 HIH524298:HIH524361 HSD524298:HSD524361 IBZ524298:IBZ524361 ILV524298:ILV524361 IVR524298:IVR524361 JFN524298:JFN524361 JPJ524298:JPJ524361 JZF524298:JZF524361 KJB524298:KJB524361 KSX524298:KSX524361 LCT524298:LCT524361 LMP524298:LMP524361 LWL524298:LWL524361 MGH524298:MGH524361 MQD524298:MQD524361 MZZ524298:MZZ524361 NJV524298:NJV524361 NTR524298:NTR524361 ODN524298:ODN524361 ONJ524298:ONJ524361 OXF524298:OXF524361 PHB524298:PHB524361 PQX524298:PQX524361 QAT524298:QAT524361 QKP524298:QKP524361 QUL524298:QUL524361 REH524298:REH524361 ROD524298:ROD524361 RXZ524298:RXZ524361 SHV524298:SHV524361 SRR524298:SRR524361 TBN524298:TBN524361 TLJ524298:TLJ524361 TVF524298:TVF524361 UFB524298:UFB524361 UOX524298:UOX524361 UYT524298:UYT524361 VIP524298:VIP524361 VSL524298:VSL524361 WCH524298:WCH524361 WMD524298:WMD524361 WVZ524298:WVZ524361 R589834:R589897 JN589834:JN589897 TJ589834:TJ589897 ADF589834:ADF589897 ANB589834:ANB589897 AWX589834:AWX589897 BGT589834:BGT589897 BQP589834:BQP589897 CAL589834:CAL589897 CKH589834:CKH589897 CUD589834:CUD589897 DDZ589834:DDZ589897 DNV589834:DNV589897 DXR589834:DXR589897 EHN589834:EHN589897 ERJ589834:ERJ589897 FBF589834:FBF589897 FLB589834:FLB589897 FUX589834:FUX589897 GET589834:GET589897 GOP589834:GOP589897 GYL589834:GYL589897 HIH589834:HIH589897 HSD589834:HSD589897 IBZ589834:IBZ589897 ILV589834:ILV589897 IVR589834:IVR589897 JFN589834:JFN589897 JPJ589834:JPJ589897 JZF589834:JZF589897 KJB589834:KJB589897 KSX589834:KSX589897 LCT589834:LCT589897 LMP589834:LMP589897 LWL589834:LWL589897 MGH589834:MGH589897 MQD589834:MQD589897 MZZ589834:MZZ589897 NJV589834:NJV589897 NTR589834:NTR589897 ODN589834:ODN589897 ONJ589834:ONJ589897 OXF589834:OXF589897 PHB589834:PHB589897 PQX589834:PQX589897 QAT589834:QAT589897 QKP589834:QKP589897 QUL589834:QUL589897 REH589834:REH589897 ROD589834:ROD589897 RXZ589834:RXZ589897 SHV589834:SHV589897 SRR589834:SRR589897 TBN589834:TBN589897 TLJ589834:TLJ589897 TVF589834:TVF589897 UFB589834:UFB589897 UOX589834:UOX589897 UYT589834:UYT589897 VIP589834:VIP589897 VSL589834:VSL589897 WCH589834:WCH589897 WMD589834:WMD589897 WVZ589834:WVZ589897 R655370:R655433 JN655370:JN655433 TJ655370:TJ655433 ADF655370:ADF655433 ANB655370:ANB655433 AWX655370:AWX655433 BGT655370:BGT655433 BQP655370:BQP655433 CAL655370:CAL655433 CKH655370:CKH655433 CUD655370:CUD655433 DDZ655370:DDZ655433 DNV655370:DNV655433 DXR655370:DXR655433 EHN655370:EHN655433 ERJ655370:ERJ655433 FBF655370:FBF655433 FLB655370:FLB655433 FUX655370:FUX655433 GET655370:GET655433 GOP655370:GOP655433 GYL655370:GYL655433 HIH655370:HIH655433 HSD655370:HSD655433 IBZ655370:IBZ655433 ILV655370:ILV655433 IVR655370:IVR655433 JFN655370:JFN655433 JPJ655370:JPJ655433 JZF655370:JZF655433 KJB655370:KJB655433 KSX655370:KSX655433 LCT655370:LCT655433 LMP655370:LMP655433 LWL655370:LWL655433 MGH655370:MGH655433 MQD655370:MQD655433 MZZ655370:MZZ655433 NJV655370:NJV655433 NTR655370:NTR655433 ODN655370:ODN655433 ONJ655370:ONJ655433 OXF655370:OXF655433 PHB655370:PHB655433 PQX655370:PQX655433 QAT655370:QAT655433 QKP655370:QKP655433 QUL655370:QUL655433 REH655370:REH655433 ROD655370:ROD655433 RXZ655370:RXZ655433 SHV655370:SHV655433 SRR655370:SRR655433 TBN655370:TBN655433 TLJ655370:TLJ655433 TVF655370:TVF655433 UFB655370:UFB655433 UOX655370:UOX655433 UYT655370:UYT655433 VIP655370:VIP655433 VSL655370:VSL655433 WCH655370:WCH655433 WMD655370:WMD655433 WVZ655370:WVZ655433 R720906:R720969 JN720906:JN720969 TJ720906:TJ720969 ADF720906:ADF720969 ANB720906:ANB720969 AWX720906:AWX720969 BGT720906:BGT720969 BQP720906:BQP720969 CAL720906:CAL720969 CKH720906:CKH720969 CUD720906:CUD720969 DDZ720906:DDZ720969 DNV720906:DNV720969 DXR720906:DXR720969 EHN720906:EHN720969 ERJ720906:ERJ720969 FBF720906:FBF720969 FLB720906:FLB720969 FUX720906:FUX720969 GET720906:GET720969 GOP720906:GOP720969 GYL720906:GYL720969 HIH720906:HIH720969 HSD720906:HSD720969 IBZ720906:IBZ720969 ILV720906:ILV720969 IVR720906:IVR720969 JFN720906:JFN720969 JPJ720906:JPJ720969 JZF720906:JZF720969 KJB720906:KJB720969 KSX720906:KSX720969 LCT720906:LCT720969 LMP720906:LMP720969 LWL720906:LWL720969 MGH720906:MGH720969 MQD720906:MQD720969 MZZ720906:MZZ720969 NJV720906:NJV720969 NTR720906:NTR720969 ODN720906:ODN720969 ONJ720906:ONJ720969 OXF720906:OXF720969 PHB720906:PHB720969 PQX720906:PQX720969 QAT720906:QAT720969 QKP720906:QKP720969 QUL720906:QUL720969 REH720906:REH720969 ROD720906:ROD720969 RXZ720906:RXZ720969 SHV720906:SHV720969 SRR720906:SRR720969 TBN720906:TBN720969 TLJ720906:TLJ720969 TVF720906:TVF720969 UFB720906:UFB720969 UOX720906:UOX720969 UYT720906:UYT720969 VIP720906:VIP720969 VSL720906:VSL720969 WCH720906:WCH720969 WMD720906:WMD720969 WVZ720906:WVZ720969 R786442:R786505 JN786442:JN786505 TJ786442:TJ786505 ADF786442:ADF786505 ANB786442:ANB786505 AWX786442:AWX786505 BGT786442:BGT786505 BQP786442:BQP786505 CAL786442:CAL786505 CKH786442:CKH786505 CUD786442:CUD786505 DDZ786442:DDZ786505 DNV786442:DNV786505 DXR786442:DXR786505 EHN786442:EHN786505 ERJ786442:ERJ786505 FBF786442:FBF786505 FLB786442:FLB786505 FUX786442:FUX786505 GET786442:GET786505 GOP786442:GOP786505 GYL786442:GYL786505 HIH786442:HIH786505 HSD786442:HSD786505 IBZ786442:IBZ786505 ILV786442:ILV786505 IVR786442:IVR786505 JFN786442:JFN786505 JPJ786442:JPJ786505 JZF786442:JZF786505 KJB786442:KJB786505 KSX786442:KSX786505 LCT786442:LCT786505 LMP786442:LMP786505 LWL786442:LWL786505 MGH786442:MGH786505 MQD786442:MQD786505 MZZ786442:MZZ786505 NJV786442:NJV786505 NTR786442:NTR786505 ODN786442:ODN786505 ONJ786442:ONJ786505 OXF786442:OXF786505 PHB786442:PHB786505 PQX786442:PQX786505 QAT786442:QAT786505 QKP786442:QKP786505 QUL786442:QUL786505 REH786442:REH786505 ROD786442:ROD786505 RXZ786442:RXZ786505 SHV786442:SHV786505 SRR786442:SRR786505 TBN786442:TBN786505 TLJ786442:TLJ786505 TVF786442:TVF786505 UFB786442:UFB786505 UOX786442:UOX786505 UYT786442:UYT786505 VIP786442:VIP786505 VSL786442:VSL786505 WCH786442:WCH786505 WMD786442:WMD786505 WVZ786442:WVZ786505 R851978:R852041 JN851978:JN852041 TJ851978:TJ852041 ADF851978:ADF852041 ANB851978:ANB852041 AWX851978:AWX852041 BGT851978:BGT852041 BQP851978:BQP852041 CAL851978:CAL852041 CKH851978:CKH852041 CUD851978:CUD852041 DDZ851978:DDZ852041 DNV851978:DNV852041 DXR851978:DXR852041 EHN851978:EHN852041 ERJ851978:ERJ852041 FBF851978:FBF852041 FLB851978:FLB852041 FUX851978:FUX852041 GET851978:GET852041 GOP851978:GOP852041 GYL851978:GYL852041 HIH851978:HIH852041 HSD851978:HSD852041 IBZ851978:IBZ852041 ILV851978:ILV852041 IVR851978:IVR852041 JFN851978:JFN852041 JPJ851978:JPJ852041 JZF851978:JZF852041 KJB851978:KJB852041 KSX851978:KSX852041 LCT851978:LCT852041 LMP851978:LMP852041 LWL851978:LWL852041 MGH851978:MGH852041 MQD851978:MQD852041 MZZ851978:MZZ852041 NJV851978:NJV852041 NTR851978:NTR852041 ODN851978:ODN852041 ONJ851978:ONJ852041 OXF851978:OXF852041 PHB851978:PHB852041 PQX851978:PQX852041 QAT851978:QAT852041 QKP851978:QKP852041 QUL851978:QUL852041 REH851978:REH852041 ROD851978:ROD852041 RXZ851978:RXZ852041 SHV851978:SHV852041 SRR851978:SRR852041 TBN851978:TBN852041 TLJ851978:TLJ852041 TVF851978:TVF852041 UFB851978:UFB852041 UOX851978:UOX852041 UYT851978:UYT852041 VIP851978:VIP852041 VSL851978:VSL852041 WCH851978:WCH852041 WMD851978:WMD852041 WVZ851978:WVZ852041 R917514:R917577 JN917514:JN917577 TJ917514:TJ917577 ADF917514:ADF917577 ANB917514:ANB917577 AWX917514:AWX917577 BGT917514:BGT917577 BQP917514:BQP917577 CAL917514:CAL917577 CKH917514:CKH917577 CUD917514:CUD917577 DDZ917514:DDZ917577 DNV917514:DNV917577 DXR917514:DXR917577 EHN917514:EHN917577 ERJ917514:ERJ917577 FBF917514:FBF917577 FLB917514:FLB917577 FUX917514:FUX917577 GET917514:GET917577 GOP917514:GOP917577 GYL917514:GYL917577 HIH917514:HIH917577 HSD917514:HSD917577 IBZ917514:IBZ917577 ILV917514:ILV917577 IVR917514:IVR917577 JFN917514:JFN917577 JPJ917514:JPJ917577 JZF917514:JZF917577 KJB917514:KJB917577 KSX917514:KSX917577 LCT917514:LCT917577 LMP917514:LMP917577 LWL917514:LWL917577 MGH917514:MGH917577 MQD917514:MQD917577 MZZ917514:MZZ917577 NJV917514:NJV917577 NTR917514:NTR917577 ODN917514:ODN917577 ONJ917514:ONJ917577 OXF917514:OXF917577 PHB917514:PHB917577 PQX917514:PQX917577 QAT917514:QAT917577 QKP917514:QKP917577 QUL917514:QUL917577 REH917514:REH917577 ROD917514:ROD917577 RXZ917514:RXZ917577 SHV917514:SHV917577 SRR917514:SRR917577 TBN917514:TBN917577 TLJ917514:TLJ917577 TVF917514:TVF917577 UFB917514:UFB917577 UOX917514:UOX917577 UYT917514:UYT917577 VIP917514:VIP917577 VSL917514:VSL917577 WCH917514:WCH917577 WMD917514:WMD917577 WVZ917514:WVZ917577 R983050:R983113 JN983050:JN983113 TJ983050:TJ983113 ADF983050:ADF983113 ANB983050:ANB983113 AWX983050:AWX983113 BGT983050:BGT983113 BQP983050:BQP983113 CAL983050:CAL983113 CKH983050:CKH983113 CUD983050:CUD983113 DDZ983050:DDZ983113 DNV983050:DNV983113 DXR983050:DXR983113 EHN983050:EHN983113 ERJ983050:ERJ983113 FBF983050:FBF983113 FLB983050:FLB983113 FUX983050:FUX983113 GET983050:GET983113 GOP983050:GOP983113 GYL983050:GYL983113 HIH983050:HIH983113 HSD983050:HSD983113 IBZ983050:IBZ983113 ILV983050:ILV983113 IVR983050:IVR983113 JFN983050:JFN983113 JPJ983050:JPJ983113 JZF983050:JZF983113 KJB983050:KJB983113 KSX983050:KSX983113 LCT983050:LCT983113 LMP983050:LMP983113 LWL983050:LWL983113 MGH983050:MGH983113 MQD983050:MQD983113 MZZ983050:MZZ983113 NJV983050:NJV983113 NTR983050:NTR983113 ODN983050:ODN983113 ONJ983050:ONJ983113 OXF983050:OXF983113 PHB983050:PHB983113 PQX983050:PQX983113 QAT983050:QAT983113 QKP983050:QKP983113 QUL983050:QUL983113 REH983050:REH983113 ROD983050:ROD983113 RXZ983050:RXZ983113 SHV983050:SHV983113 SRR983050:SRR983113 TBN983050:TBN983113 TLJ983050:TLJ983113 TVF983050:TVF983113 UFB983050:UFB983113 UOX983050:UOX983113 UYT983050:UYT983113 VIP983050:VIP983113 VSL983050:VSL983113 WCH983050:WCH983113 WMD983050:WMD983113 WVZ983050:WVZ983113 R78:R79 JN78:JN79 TJ78:TJ79 ADF78:ADF79 ANB78:ANB79 AWX78:AWX79 BGT78:BGT79 BQP78:BQP79 CAL78:CAL79 CKH78:CKH79 CUD78:CUD79 DDZ78:DDZ79 DNV78:DNV79 DXR78:DXR79 EHN78:EHN79 ERJ78:ERJ79 FBF78:FBF79 FLB78:FLB79 FUX78:FUX79 GET78:GET79 GOP78:GOP79 GYL78:GYL79 HIH78:HIH79 HSD78:HSD79 IBZ78:IBZ79 ILV78:ILV79 IVR78:IVR79 JFN78:JFN79 JPJ78:JPJ79 JZF78:JZF79 KJB78:KJB79 KSX78:KSX79 LCT78:LCT79 LMP78:LMP79 LWL78:LWL79 MGH78:MGH79 MQD78:MQD79 MZZ78:MZZ79 NJV78:NJV79 NTR78:NTR79 ODN78:ODN79 ONJ78:ONJ79 OXF78:OXF79 PHB78:PHB79 PQX78:PQX79 QAT78:QAT79 QKP78:QKP79 QUL78:QUL79 REH78:REH79 ROD78:ROD79 RXZ78:RXZ79 SHV78:SHV79 SRR78:SRR79 TBN78:TBN79 TLJ78:TLJ79 TVF78:TVF79 UFB78:UFB79 UOX78:UOX79 UYT78:UYT79 VIP78:VIP79 VSL78:VSL79 WCH78:WCH79 WMD78:WMD79 WVZ78:WVZ79 R65614:R65615 JN65614:JN65615 TJ65614:TJ65615 ADF65614:ADF65615 ANB65614:ANB65615 AWX65614:AWX65615 BGT65614:BGT65615 BQP65614:BQP65615 CAL65614:CAL65615 CKH65614:CKH65615 CUD65614:CUD65615 DDZ65614:DDZ65615 DNV65614:DNV65615 DXR65614:DXR65615 EHN65614:EHN65615 ERJ65614:ERJ65615 FBF65614:FBF65615 FLB65614:FLB65615 FUX65614:FUX65615 GET65614:GET65615 GOP65614:GOP65615 GYL65614:GYL65615 HIH65614:HIH65615 HSD65614:HSD65615 IBZ65614:IBZ65615 ILV65614:ILV65615 IVR65614:IVR65615 JFN65614:JFN65615 JPJ65614:JPJ65615 JZF65614:JZF65615 KJB65614:KJB65615 KSX65614:KSX65615 LCT65614:LCT65615 LMP65614:LMP65615 LWL65614:LWL65615 MGH65614:MGH65615 MQD65614:MQD65615 MZZ65614:MZZ65615 NJV65614:NJV65615 NTR65614:NTR65615 ODN65614:ODN65615 ONJ65614:ONJ65615 OXF65614:OXF65615 PHB65614:PHB65615 PQX65614:PQX65615 QAT65614:QAT65615 QKP65614:QKP65615 QUL65614:QUL65615 REH65614:REH65615 ROD65614:ROD65615 RXZ65614:RXZ65615 SHV65614:SHV65615 SRR65614:SRR65615 TBN65614:TBN65615 TLJ65614:TLJ65615 TVF65614:TVF65615 UFB65614:UFB65615 UOX65614:UOX65615 UYT65614:UYT65615 VIP65614:VIP65615 VSL65614:VSL65615 WCH65614:WCH65615 WMD65614:WMD65615 WVZ65614:WVZ65615 R131150:R131151 JN131150:JN131151 TJ131150:TJ131151 ADF131150:ADF131151 ANB131150:ANB131151 AWX131150:AWX131151 BGT131150:BGT131151 BQP131150:BQP131151 CAL131150:CAL131151 CKH131150:CKH131151 CUD131150:CUD131151 DDZ131150:DDZ131151 DNV131150:DNV131151 DXR131150:DXR131151 EHN131150:EHN131151 ERJ131150:ERJ131151 FBF131150:FBF131151 FLB131150:FLB131151 FUX131150:FUX131151 GET131150:GET131151 GOP131150:GOP131151 GYL131150:GYL131151 HIH131150:HIH131151 HSD131150:HSD131151 IBZ131150:IBZ131151 ILV131150:ILV131151 IVR131150:IVR131151 JFN131150:JFN131151 JPJ131150:JPJ131151 JZF131150:JZF131151 KJB131150:KJB131151 KSX131150:KSX131151 LCT131150:LCT131151 LMP131150:LMP131151 LWL131150:LWL131151 MGH131150:MGH131151 MQD131150:MQD131151 MZZ131150:MZZ131151 NJV131150:NJV131151 NTR131150:NTR131151 ODN131150:ODN131151 ONJ131150:ONJ131151 OXF131150:OXF131151 PHB131150:PHB131151 PQX131150:PQX131151 QAT131150:QAT131151 QKP131150:QKP131151 QUL131150:QUL131151 REH131150:REH131151 ROD131150:ROD131151 RXZ131150:RXZ131151 SHV131150:SHV131151 SRR131150:SRR131151 TBN131150:TBN131151 TLJ131150:TLJ131151 TVF131150:TVF131151 UFB131150:UFB131151 UOX131150:UOX131151 UYT131150:UYT131151 VIP131150:VIP131151 VSL131150:VSL131151 WCH131150:WCH131151 WMD131150:WMD131151 WVZ131150:WVZ131151 R196686:R196687 JN196686:JN196687 TJ196686:TJ196687 ADF196686:ADF196687 ANB196686:ANB196687 AWX196686:AWX196687 BGT196686:BGT196687 BQP196686:BQP196687 CAL196686:CAL196687 CKH196686:CKH196687 CUD196686:CUD196687 DDZ196686:DDZ196687 DNV196686:DNV196687 DXR196686:DXR196687 EHN196686:EHN196687 ERJ196686:ERJ196687 FBF196686:FBF196687 FLB196686:FLB196687 FUX196686:FUX196687 GET196686:GET196687 GOP196686:GOP196687 GYL196686:GYL196687 HIH196686:HIH196687 HSD196686:HSD196687 IBZ196686:IBZ196687 ILV196686:ILV196687 IVR196686:IVR196687 JFN196686:JFN196687 JPJ196686:JPJ196687 JZF196686:JZF196687 KJB196686:KJB196687 KSX196686:KSX196687 LCT196686:LCT196687 LMP196686:LMP196687 LWL196686:LWL196687 MGH196686:MGH196687 MQD196686:MQD196687 MZZ196686:MZZ196687 NJV196686:NJV196687 NTR196686:NTR196687 ODN196686:ODN196687 ONJ196686:ONJ196687 OXF196686:OXF196687 PHB196686:PHB196687 PQX196686:PQX196687 QAT196686:QAT196687 QKP196686:QKP196687 QUL196686:QUL196687 REH196686:REH196687 ROD196686:ROD196687 RXZ196686:RXZ196687 SHV196686:SHV196687 SRR196686:SRR196687 TBN196686:TBN196687 TLJ196686:TLJ196687 TVF196686:TVF196687 UFB196686:UFB196687 UOX196686:UOX196687 UYT196686:UYT196687 VIP196686:VIP196687 VSL196686:VSL196687 WCH196686:WCH196687 WMD196686:WMD196687 WVZ196686:WVZ196687 R262222:R262223 JN262222:JN262223 TJ262222:TJ262223 ADF262222:ADF262223 ANB262222:ANB262223 AWX262222:AWX262223 BGT262222:BGT262223 BQP262222:BQP262223 CAL262222:CAL262223 CKH262222:CKH262223 CUD262222:CUD262223 DDZ262222:DDZ262223 DNV262222:DNV262223 DXR262222:DXR262223 EHN262222:EHN262223 ERJ262222:ERJ262223 FBF262222:FBF262223 FLB262222:FLB262223 FUX262222:FUX262223 GET262222:GET262223 GOP262222:GOP262223 GYL262222:GYL262223 HIH262222:HIH262223 HSD262222:HSD262223 IBZ262222:IBZ262223 ILV262222:ILV262223 IVR262222:IVR262223 JFN262222:JFN262223 JPJ262222:JPJ262223 JZF262222:JZF262223 KJB262222:KJB262223 KSX262222:KSX262223 LCT262222:LCT262223 LMP262222:LMP262223 LWL262222:LWL262223 MGH262222:MGH262223 MQD262222:MQD262223 MZZ262222:MZZ262223 NJV262222:NJV262223 NTR262222:NTR262223 ODN262222:ODN262223 ONJ262222:ONJ262223 OXF262222:OXF262223 PHB262222:PHB262223 PQX262222:PQX262223 QAT262222:QAT262223 QKP262222:QKP262223 QUL262222:QUL262223 REH262222:REH262223 ROD262222:ROD262223 RXZ262222:RXZ262223 SHV262222:SHV262223 SRR262222:SRR262223 TBN262222:TBN262223 TLJ262222:TLJ262223 TVF262222:TVF262223 UFB262222:UFB262223 UOX262222:UOX262223 UYT262222:UYT262223 VIP262222:VIP262223 VSL262222:VSL262223 WCH262222:WCH262223 WMD262222:WMD262223 WVZ262222:WVZ262223 R327758:R327759 JN327758:JN327759 TJ327758:TJ327759 ADF327758:ADF327759 ANB327758:ANB327759 AWX327758:AWX327759 BGT327758:BGT327759 BQP327758:BQP327759 CAL327758:CAL327759 CKH327758:CKH327759 CUD327758:CUD327759 DDZ327758:DDZ327759 DNV327758:DNV327759 DXR327758:DXR327759 EHN327758:EHN327759 ERJ327758:ERJ327759 FBF327758:FBF327759 FLB327758:FLB327759 FUX327758:FUX327759 GET327758:GET327759 GOP327758:GOP327759 GYL327758:GYL327759 HIH327758:HIH327759 HSD327758:HSD327759 IBZ327758:IBZ327759 ILV327758:ILV327759 IVR327758:IVR327759 JFN327758:JFN327759 JPJ327758:JPJ327759 JZF327758:JZF327759 KJB327758:KJB327759 KSX327758:KSX327759 LCT327758:LCT327759 LMP327758:LMP327759 LWL327758:LWL327759 MGH327758:MGH327759 MQD327758:MQD327759 MZZ327758:MZZ327759 NJV327758:NJV327759 NTR327758:NTR327759 ODN327758:ODN327759 ONJ327758:ONJ327759 OXF327758:OXF327759 PHB327758:PHB327759 PQX327758:PQX327759 QAT327758:QAT327759 QKP327758:QKP327759 QUL327758:QUL327759 REH327758:REH327759 ROD327758:ROD327759 RXZ327758:RXZ327759 SHV327758:SHV327759 SRR327758:SRR327759 TBN327758:TBN327759 TLJ327758:TLJ327759 TVF327758:TVF327759 UFB327758:UFB327759 UOX327758:UOX327759 UYT327758:UYT327759 VIP327758:VIP327759 VSL327758:VSL327759 WCH327758:WCH327759 WMD327758:WMD327759 WVZ327758:WVZ327759 R393294:R393295 JN393294:JN393295 TJ393294:TJ393295 ADF393294:ADF393295 ANB393294:ANB393295 AWX393294:AWX393295 BGT393294:BGT393295 BQP393294:BQP393295 CAL393294:CAL393295 CKH393294:CKH393295 CUD393294:CUD393295 DDZ393294:DDZ393295 DNV393294:DNV393295 DXR393294:DXR393295 EHN393294:EHN393295 ERJ393294:ERJ393295 FBF393294:FBF393295 FLB393294:FLB393295 FUX393294:FUX393295 GET393294:GET393295 GOP393294:GOP393295 GYL393294:GYL393295 HIH393294:HIH393295 HSD393294:HSD393295 IBZ393294:IBZ393295 ILV393294:ILV393295 IVR393294:IVR393295 JFN393294:JFN393295 JPJ393294:JPJ393295 JZF393294:JZF393295 KJB393294:KJB393295 KSX393294:KSX393295 LCT393294:LCT393295 LMP393294:LMP393295 LWL393294:LWL393295 MGH393294:MGH393295 MQD393294:MQD393295 MZZ393294:MZZ393295 NJV393294:NJV393295 NTR393294:NTR393295 ODN393294:ODN393295 ONJ393294:ONJ393295 OXF393294:OXF393295 PHB393294:PHB393295 PQX393294:PQX393295 QAT393294:QAT393295 QKP393294:QKP393295 QUL393294:QUL393295 REH393294:REH393295 ROD393294:ROD393295 RXZ393294:RXZ393295 SHV393294:SHV393295 SRR393294:SRR393295 TBN393294:TBN393295 TLJ393294:TLJ393295 TVF393294:TVF393295 UFB393294:UFB393295 UOX393294:UOX393295 UYT393294:UYT393295 VIP393294:VIP393295 VSL393294:VSL393295 WCH393294:WCH393295 WMD393294:WMD393295 WVZ393294:WVZ393295 R458830:R458831 JN458830:JN458831 TJ458830:TJ458831 ADF458830:ADF458831 ANB458830:ANB458831 AWX458830:AWX458831 BGT458830:BGT458831 BQP458830:BQP458831 CAL458830:CAL458831 CKH458830:CKH458831 CUD458830:CUD458831 DDZ458830:DDZ458831 DNV458830:DNV458831 DXR458830:DXR458831 EHN458830:EHN458831 ERJ458830:ERJ458831 FBF458830:FBF458831 FLB458830:FLB458831 FUX458830:FUX458831 GET458830:GET458831 GOP458830:GOP458831 GYL458830:GYL458831 HIH458830:HIH458831 HSD458830:HSD458831 IBZ458830:IBZ458831 ILV458830:ILV458831 IVR458830:IVR458831 JFN458830:JFN458831 JPJ458830:JPJ458831 JZF458830:JZF458831 KJB458830:KJB458831 KSX458830:KSX458831 LCT458830:LCT458831 LMP458830:LMP458831 LWL458830:LWL458831 MGH458830:MGH458831 MQD458830:MQD458831 MZZ458830:MZZ458831 NJV458830:NJV458831 NTR458830:NTR458831 ODN458830:ODN458831 ONJ458830:ONJ458831 OXF458830:OXF458831 PHB458830:PHB458831 PQX458830:PQX458831 QAT458830:QAT458831 QKP458830:QKP458831 QUL458830:QUL458831 REH458830:REH458831 ROD458830:ROD458831 RXZ458830:RXZ458831 SHV458830:SHV458831 SRR458830:SRR458831 TBN458830:TBN458831 TLJ458830:TLJ458831 TVF458830:TVF458831 UFB458830:UFB458831 UOX458830:UOX458831 UYT458830:UYT458831 VIP458830:VIP458831 VSL458830:VSL458831 WCH458830:WCH458831 WMD458830:WMD458831 WVZ458830:WVZ458831 R524366:R524367 JN524366:JN524367 TJ524366:TJ524367 ADF524366:ADF524367 ANB524366:ANB524367 AWX524366:AWX524367 BGT524366:BGT524367 BQP524366:BQP524367 CAL524366:CAL524367 CKH524366:CKH524367 CUD524366:CUD524367 DDZ524366:DDZ524367 DNV524366:DNV524367 DXR524366:DXR524367 EHN524366:EHN524367 ERJ524366:ERJ524367 FBF524366:FBF524367 FLB524366:FLB524367 FUX524366:FUX524367 GET524366:GET524367 GOP524366:GOP524367 GYL524366:GYL524367 HIH524366:HIH524367 HSD524366:HSD524367 IBZ524366:IBZ524367 ILV524366:ILV524367 IVR524366:IVR524367 JFN524366:JFN524367 JPJ524366:JPJ524367 JZF524366:JZF524367 KJB524366:KJB524367 KSX524366:KSX524367 LCT524366:LCT524367 LMP524366:LMP524367 LWL524366:LWL524367 MGH524366:MGH524367 MQD524366:MQD524367 MZZ524366:MZZ524367 NJV524366:NJV524367 NTR524366:NTR524367 ODN524366:ODN524367 ONJ524366:ONJ524367 OXF524366:OXF524367 PHB524366:PHB524367 PQX524366:PQX524367 QAT524366:QAT524367 QKP524366:QKP524367 QUL524366:QUL524367 REH524366:REH524367 ROD524366:ROD524367 RXZ524366:RXZ524367 SHV524366:SHV524367 SRR524366:SRR524367 TBN524366:TBN524367 TLJ524366:TLJ524367 TVF524366:TVF524367 UFB524366:UFB524367 UOX524366:UOX524367 UYT524366:UYT524367 VIP524366:VIP524367 VSL524366:VSL524367 WCH524366:WCH524367 WMD524366:WMD524367 WVZ524366:WVZ524367 R589902:R589903 JN589902:JN589903 TJ589902:TJ589903 ADF589902:ADF589903 ANB589902:ANB589903 AWX589902:AWX589903 BGT589902:BGT589903 BQP589902:BQP589903 CAL589902:CAL589903 CKH589902:CKH589903 CUD589902:CUD589903 DDZ589902:DDZ589903 DNV589902:DNV589903 DXR589902:DXR589903 EHN589902:EHN589903 ERJ589902:ERJ589903 FBF589902:FBF589903 FLB589902:FLB589903 FUX589902:FUX589903 GET589902:GET589903 GOP589902:GOP589903 GYL589902:GYL589903 HIH589902:HIH589903 HSD589902:HSD589903 IBZ589902:IBZ589903 ILV589902:ILV589903 IVR589902:IVR589903 JFN589902:JFN589903 JPJ589902:JPJ589903 JZF589902:JZF589903 KJB589902:KJB589903 KSX589902:KSX589903 LCT589902:LCT589903 LMP589902:LMP589903 LWL589902:LWL589903 MGH589902:MGH589903 MQD589902:MQD589903 MZZ589902:MZZ589903 NJV589902:NJV589903 NTR589902:NTR589903 ODN589902:ODN589903 ONJ589902:ONJ589903 OXF589902:OXF589903 PHB589902:PHB589903 PQX589902:PQX589903 QAT589902:QAT589903 QKP589902:QKP589903 QUL589902:QUL589903 REH589902:REH589903 ROD589902:ROD589903 RXZ589902:RXZ589903 SHV589902:SHV589903 SRR589902:SRR589903 TBN589902:TBN589903 TLJ589902:TLJ589903 TVF589902:TVF589903 UFB589902:UFB589903 UOX589902:UOX589903 UYT589902:UYT589903 VIP589902:VIP589903 VSL589902:VSL589903 WCH589902:WCH589903 WMD589902:WMD589903 WVZ589902:WVZ589903 R655438:R655439 JN655438:JN655439 TJ655438:TJ655439 ADF655438:ADF655439 ANB655438:ANB655439 AWX655438:AWX655439 BGT655438:BGT655439 BQP655438:BQP655439 CAL655438:CAL655439 CKH655438:CKH655439 CUD655438:CUD655439 DDZ655438:DDZ655439 DNV655438:DNV655439 DXR655438:DXR655439 EHN655438:EHN655439 ERJ655438:ERJ655439 FBF655438:FBF655439 FLB655438:FLB655439 FUX655438:FUX655439 GET655438:GET655439 GOP655438:GOP655439 GYL655438:GYL655439 HIH655438:HIH655439 HSD655438:HSD655439 IBZ655438:IBZ655439 ILV655438:ILV655439 IVR655438:IVR655439 JFN655438:JFN655439 JPJ655438:JPJ655439 JZF655438:JZF655439 KJB655438:KJB655439 KSX655438:KSX655439 LCT655438:LCT655439 LMP655438:LMP655439 LWL655438:LWL655439 MGH655438:MGH655439 MQD655438:MQD655439 MZZ655438:MZZ655439 NJV655438:NJV655439 NTR655438:NTR655439 ODN655438:ODN655439 ONJ655438:ONJ655439 OXF655438:OXF655439 PHB655438:PHB655439 PQX655438:PQX655439 QAT655438:QAT655439 QKP655438:QKP655439 QUL655438:QUL655439 REH655438:REH655439 ROD655438:ROD655439 RXZ655438:RXZ655439 SHV655438:SHV655439 SRR655438:SRR655439 TBN655438:TBN655439 TLJ655438:TLJ655439 TVF655438:TVF655439 UFB655438:UFB655439 UOX655438:UOX655439 UYT655438:UYT655439 VIP655438:VIP655439 VSL655438:VSL655439 WCH655438:WCH655439 WMD655438:WMD655439 WVZ655438:WVZ655439 R720974:R720975 JN720974:JN720975 TJ720974:TJ720975 ADF720974:ADF720975 ANB720974:ANB720975 AWX720974:AWX720975 BGT720974:BGT720975 BQP720974:BQP720975 CAL720974:CAL720975 CKH720974:CKH720975 CUD720974:CUD720975 DDZ720974:DDZ720975 DNV720974:DNV720975 DXR720974:DXR720975 EHN720974:EHN720975 ERJ720974:ERJ720975 FBF720974:FBF720975 FLB720974:FLB720975 FUX720974:FUX720975 GET720974:GET720975 GOP720974:GOP720975 GYL720974:GYL720975 HIH720974:HIH720975 HSD720974:HSD720975 IBZ720974:IBZ720975 ILV720974:ILV720975 IVR720974:IVR720975 JFN720974:JFN720975 JPJ720974:JPJ720975 JZF720974:JZF720975 KJB720974:KJB720975 KSX720974:KSX720975 LCT720974:LCT720975 LMP720974:LMP720975 LWL720974:LWL720975 MGH720974:MGH720975 MQD720974:MQD720975 MZZ720974:MZZ720975 NJV720974:NJV720975 NTR720974:NTR720975 ODN720974:ODN720975 ONJ720974:ONJ720975 OXF720974:OXF720975 PHB720974:PHB720975 PQX720974:PQX720975 QAT720974:QAT720975 QKP720974:QKP720975 QUL720974:QUL720975 REH720974:REH720975 ROD720974:ROD720975 RXZ720974:RXZ720975 SHV720974:SHV720975 SRR720974:SRR720975 TBN720974:TBN720975 TLJ720974:TLJ720975 TVF720974:TVF720975 UFB720974:UFB720975 UOX720974:UOX720975 UYT720974:UYT720975 VIP720974:VIP720975 VSL720974:VSL720975 WCH720974:WCH720975 WMD720974:WMD720975 WVZ720974:WVZ720975 R786510:R786511 JN786510:JN786511 TJ786510:TJ786511 ADF786510:ADF786511 ANB786510:ANB786511 AWX786510:AWX786511 BGT786510:BGT786511 BQP786510:BQP786511 CAL786510:CAL786511 CKH786510:CKH786511 CUD786510:CUD786511 DDZ786510:DDZ786511 DNV786510:DNV786511 DXR786510:DXR786511 EHN786510:EHN786511 ERJ786510:ERJ786511 FBF786510:FBF786511 FLB786510:FLB786511 FUX786510:FUX786511 GET786510:GET786511 GOP786510:GOP786511 GYL786510:GYL786511 HIH786510:HIH786511 HSD786510:HSD786511 IBZ786510:IBZ786511 ILV786510:ILV786511 IVR786510:IVR786511 JFN786510:JFN786511 JPJ786510:JPJ786511 JZF786510:JZF786511 KJB786510:KJB786511 KSX786510:KSX786511 LCT786510:LCT786511 LMP786510:LMP786511 LWL786510:LWL786511 MGH786510:MGH786511 MQD786510:MQD786511 MZZ786510:MZZ786511 NJV786510:NJV786511 NTR786510:NTR786511 ODN786510:ODN786511 ONJ786510:ONJ786511 OXF786510:OXF786511 PHB786510:PHB786511 PQX786510:PQX786511 QAT786510:QAT786511 QKP786510:QKP786511 QUL786510:QUL786511 REH786510:REH786511 ROD786510:ROD786511 RXZ786510:RXZ786511 SHV786510:SHV786511 SRR786510:SRR786511 TBN786510:TBN786511 TLJ786510:TLJ786511 TVF786510:TVF786511 UFB786510:UFB786511 UOX786510:UOX786511 UYT786510:UYT786511 VIP786510:VIP786511 VSL786510:VSL786511 WCH786510:WCH786511 WMD786510:WMD786511 WVZ786510:WVZ786511 R852046:R852047 JN852046:JN852047 TJ852046:TJ852047 ADF852046:ADF852047 ANB852046:ANB852047 AWX852046:AWX852047 BGT852046:BGT852047 BQP852046:BQP852047 CAL852046:CAL852047 CKH852046:CKH852047 CUD852046:CUD852047 DDZ852046:DDZ852047 DNV852046:DNV852047 DXR852046:DXR852047 EHN852046:EHN852047 ERJ852046:ERJ852047 FBF852046:FBF852047 FLB852046:FLB852047 FUX852046:FUX852047 GET852046:GET852047 GOP852046:GOP852047 GYL852046:GYL852047 HIH852046:HIH852047 HSD852046:HSD852047 IBZ852046:IBZ852047 ILV852046:ILV852047 IVR852046:IVR852047 JFN852046:JFN852047 JPJ852046:JPJ852047 JZF852046:JZF852047 KJB852046:KJB852047 KSX852046:KSX852047 LCT852046:LCT852047 LMP852046:LMP852047 LWL852046:LWL852047 MGH852046:MGH852047 MQD852046:MQD852047 MZZ852046:MZZ852047 NJV852046:NJV852047 NTR852046:NTR852047 ODN852046:ODN852047 ONJ852046:ONJ852047 OXF852046:OXF852047 PHB852046:PHB852047 PQX852046:PQX852047 QAT852046:QAT852047 QKP852046:QKP852047 QUL852046:QUL852047 REH852046:REH852047 ROD852046:ROD852047 RXZ852046:RXZ852047 SHV852046:SHV852047 SRR852046:SRR852047 TBN852046:TBN852047 TLJ852046:TLJ852047 TVF852046:TVF852047 UFB852046:UFB852047 UOX852046:UOX852047 UYT852046:UYT852047 VIP852046:VIP852047 VSL852046:VSL852047 WCH852046:WCH852047 WMD852046:WMD852047 WVZ852046:WVZ852047 R917582:R917583 JN917582:JN917583 TJ917582:TJ917583 ADF917582:ADF917583 ANB917582:ANB917583 AWX917582:AWX917583 BGT917582:BGT917583 BQP917582:BQP917583 CAL917582:CAL917583 CKH917582:CKH917583 CUD917582:CUD917583 DDZ917582:DDZ917583 DNV917582:DNV917583 DXR917582:DXR917583 EHN917582:EHN917583 ERJ917582:ERJ917583 FBF917582:FBF917583 FLB917582:FLB917583 FUX917582:FUX917583 GET917582:GET917583 GOP917582:GOP917583 GYL917582:GYL917583 HIH917582:HIH917583 HSD917582:HSD917583 IBZ917582:IBZ917583 ILV917582:ILV917583 IVR917582:IVR917583 JFN917582:JFN917583 JPJ917582:JPJ917583 JZF917582:JZF917583 KJB917582:KJB917583 KSX917582:KSX917583 LCT917582:LCT917583 LMP917582:LMP917583 LWL917582:LWL917583 MGH917582:MGH917583 MQD917582:MQD917583 MZZ917582:MZZ917583 NJV917582:NJV917583 NTR917582:NTR917583 ODN917582:ODN917583 ONJ917582:ONJ917583 OXF917582:OXF917583 PHB917582:PHB917583 PQX917582:PQX917583 QAT917582:QAT917583 QKP917582:QKP917583 QUL917582:QUL917583 REH917582:REH917583 ROD917582:ROD917583 RXZ917582:RXZ917583 SHV917582:SHV917583 SRR917582:SRR917583 TBN917582:TBN917583 TLJ917582:TLJ917583 TVF917582:TVF917583 UFB917582:UFB917583 UOX917582:UOX917583 UYT917582:UYT917583 VIP917582:VIP917583 VSL917582:VSL917583 WCH917582:WCH917583 WMD917582:WMD917583 WVZ917582:WVZ917583 R983118:R983119 JN983118:JN983119 TJ983118:TJ983119 ADF983118:ADF983119 ANB983118:ANB983119 AWX983118:AWX983119 BGT983118:BGT983119 BQP983118:BQP983119 CAL983118:CAL983119 CKH983118:CKH983119 CUD983118:CUD983119 DDZ983118:DDZ983119 DNV983118:DNV983119 DXR983118:DXR983119 EHN983118:EHN983119 ERJ983118:ERJ983119 FBF983118:FBF983119 FLB983118:FLB983119 FUX983118:FUX983119 GET983118:GET983119 GOP983118:GOP983119 GYL983118:GYL983119 HIH983118:HIH983119 HSD983118:HSD983119 IBZ983118:IBZ983119 ILV983118:ILV983119 IVR983118:IVR983119 JFN983118:JFN983119 JPJ983118:JPJ983119 JZF983118:JZF983119 KJB983118:KJB983119 KSX983118:KSX983119 LCT983118:LCT983119 LMP983118:LMP983119 LWL983118:LWL983119 MGH983118:MGH983119 MQD983118:MQD983119 MZZ983118:MZZ983119 NJV983118:NJV983119 NTR983118:NTR983119 ODN983118:ODN983119 ONJ983118:ONJ983119 OXF983118:OXF983119 PHB983118:PHB983119 PQX983118:PQX983119 QAT983118:QAT983119 QKP983118:QKP983119 QUL983118:QUL983119 REH983118:REH983119 ROD983118:ROD983119 RXZ983118:RXZ983119 SHV983118:SHV983119 SRR983118:SRR983119 TBN983118:TBN983119 TLJ983118:TLJ983119 TVF983118:TVF983119 UFB983118:UFB983119 UOX983118:UOX983119 UYT983118:UYT983119 VIP983118:VIP983119 VSL983118:VSL983119 WCH983118:WCH983119 WMD983118:WMD983119 WVZ983118:WVZ983119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R86 JN86 TJ86 ADF86 ANB86 AWX86 BGT86 BQP86 CAL86 CKH86 CUD86 DDZ86 DNV86 DXR86 EHN86 ERJ86 FBF86 FLB86 FUX86 GET86 GOP86 GYL86 HIH86 HSD86 IBZ86 ILV86 IVR86 JFN86 JPJ86 JZF86 KJB86 KSX86 LCT86 LMP86 LWL86 MGH86 MQD86 MZZ86 NJV86 NTR86 ODN86 ONJ86 OXF86 PHB86 PQX86 QAT86 QKP86 QUL86 REH86 ROD86 RXZ86 SHV86 SRR86 TBN86 TLJ86 TVF86 UFB86 UOX86 UYT86 VIP86 VSL86 WCH86 WMD86 WVZ86 R65622 JN65622 TJ65622 ADF65622 ANB65622 AWX65622 BGT65622 BQP65622 CAL65622 CKH65622 CUD65622 DDZ65622 DNV65622 DXR65622 EHN65622 ERJ65622 FBF65622 FLB65622 FUX65622 GET65622 GOP65622 GYL65622 HIH65622 HSD65622 IBZ65622 ILV65622 IVR65622 JFN65622 JPJ65622 JZF65622 KJB65622 KSX65622 LCT65622 LMP65622 LWL65622 MGH65622 MQD65622 MZZ65622 NJV65622 NTR65622 ODN65622 ONJ65622 OXF65622 PHB65622 PQX65622 QAT65622 QKP65622 QUL65622 REH65622 ROD65622 RXZ65622 SHV65622 SRR65622 TBN65622 TLJ65622 TVF65622 UFB65622 UOX65622 UYT65622 VIP65622 VSL65622 WCH65622 WMD65622 WVZ65622 R131158 JN131158 TJ131158 ADF131158 ANB131158 AWX131158 BGT131158 BQP131158 CAL131158 CKH131158 CUD131158 DDZ131158 DNV131158 DXR131158 EHN131158 ERJ131158 FBF131158 FLB131158 FUX131158 GET131158 GOP131158 GYL131158 HIH131158 HSD131158 IBZ131158 ILV131158 IVR131158 JFN131158 JPJ131158 JZF131158 KJB131158 KSX131158 LCT131158 LMP131158 LWL131158 MGH131158 MQD131158 MZZ131158 NJV131158 NTR131158 ODN131158 ONJ131158 OXF131158 PHB131158 PQX131158 QAT131158 QKP131158 QUL131158 REH131158 ROD131158 RXZ131158 SHV131158 SRR131158 TBN131158 TLJ131158 TVF131158 UFB131158 UOX131158 UYT131158 VIP131158 VSL131158 WCH131158 WMD131158 WVZ131158 R196694 JN196694 TJ196694 ADF196694 ANB196694 AWX196694 BGT196694 BQP196694 CAL196694 CKH196694 CUD196694 DDZ196694 DNV196694 DXR196694 EHN196694 ERJ196694 FBF196694 FLB196694 FUX196694 GET196694 GOP196694 GYL196694 HIH196694 HSD196694 IBZ196694 ILV196694 IVR196694 JFN196694 JPJ196694 JZF196694 KJB196694 KSX196694 LCT196694 LMP196694 LWL196694 MGH196694 MQD196694 MZZ196694 NJV196694 NTR196694 ODN196694 ONJ196694 OXF196694 PHB196694 PQX196694 QAT196694 QKP196694 QUL196694 REH196694 ROD196694 RXZ196694 SHV196694 SRR196694 TBN196694 TLJ196694 TVF196694 UFB196694 UOX196694 UYT196694 VIP196694 VSL196694 WCH196694 WMD196694 WVZ196694 R262230 JN262230 TJ262230 ADF262230 ANB262230 AWX262230 BGT262230 BQP262230 CAL262230 CKH262230 CUD262230 DDZ262230 DNV262230 DXR262230 EHN262230 ERJ262230 FBF262230 FLB262230 FUX262230 GET262230 GOP262230 GYL262230 HIH262230 HSD262230 IBZ262230 ILV262230 IVR262230 JFN262230 JPJ262230 JZF262230 KJB262230 KSX262230 LCT262230 LMP262230 LWL262230 MGH262230 MQD262230 MZZ262230 NJV262230 NTR262230 ODN262230 ONJ262230 OXF262230 PHB262230 PQX262230 QAT262230 QKP262230 QUL262230 REH262230 ROD262230 RXZ262230 SHV262230 SRR262230 TBN262230 TLJ262230 TVF262230 UFB262230 UOX262230 UYT262230 VIP262230 VSL262230 WCH262230 WMD262230 WVZ262230 R327766 JN327766 TJ327766 ADF327766 ANB327766 AWX327766 BGT327766 BQP327766 CAL327766 CKH327766 CUD327766 DDZ327766 DNV327766 DXR327766 EHN327766 ERJ327766 FBF327766 FLB327766 FUX327766 GET327766 GOP327766 GYL327766 HIH327766 HSD327766 IBZ327766 ILV327766 IVR327766 JFN327766 JPJ327766 JZF327766 KJB327766 KSX327766 LCT327766 LMP327766 LWL327766 MGH327766 MQD327766 MZZ327766 NJV327766 NTR327766 ODN327766 ONJ327766 OXF327766 PHB327766 PQX327766 QAT327766 QKP327766 QUL327766 REH327766 ROD327766 RXZ327766 SHV327766 SRR327766 TBN327766 TLJ327766 TVF327766 UFB327766 UOX327766 UYT327766 VIP327766 VSL327766 WCH327766 WMD327766 WVZ327766 R393302 JN393302 TJ393302 ADF393302 ANB393302 AWX393302 BGT393302 BQP393302 CAL393302 CKH393302 CUD393302 DDZ393302 DNV393302 DXR393302 EHN393302 ERJ393302 FBF393302 FLB393302 FUX393302 GET393302 GOP393302 GYL393302 HIH393302 HSD393302 IBZ393302 ILV393302 IVR393302 JFN393302 JPJ393302 JZF393302 KJB393302 KSX393302 LCT393302 LMP393302 LWL393302 MGH393302 MQD393302 MZZ393302 NJV393302 NTR393302 ODN393302 ONJ393302 OXF393302 PHB393302 PQX393302 QAT393302 QKP393302 QUL393302 REH393302 ROD393302 RXZ393302 SHV393302 SRR393302 TBN393302 TLJ393302 TVF393302 UFB393302 UOX393302 UYT393302 VIP393302 VSL393302 WCH393302 WMD393302 WVZ393302 R458838 JN458838 TJ458838 ADF458838 ANB458838 AWX458838 BGT458838 BQP458838 CAL458838 CKH458838 CUD458838 DDZ458838 DNV458838 DXR458838 EHN458838 ERJ458838 FBF458838 FLB458838 FUX458838 GET458838 GOP458838 GYL458838 HIH458838 HSD458838 IBZ458838 ILV458838 IVR458838 JFN458838 JPJ458838 JZF458838 KJB458838 KSX458838 LCT458838 LMP458838 LWL458838 MGH458838 MQD458838 MZZ458838 NJV458838 NTR458838 ODN458838 ONJ458838 OXF458838 PHB458838 PQX458838 QAT458838 QKP458838 QUL458838 REH458838 ROD458838 RXZ458838 SHV458838 SRR458838 TBN458838 TLJ458838 TVF458838 UFB458838 UOX458838 UYT458838 VIP458838 VSL458838 WCH458838 WMD458838 WVZ458838 R524374 JN524374 TJ524374 ADF524374 ANB524374 AWX524374 BGT524374 BQP524374 CAL524374 CKH524374 CUD524374 DDZ524374 DNV524374 DXR524374 EHN524374 ERJ524374 FBF524374 FLB524374 FUX524374 GET524374 GOP524374 GYL524374 HIH524374 HSD524374 IBZ524374 ILV524374 IVR524374 JFN524374 JPJ524374 JZF524374 KJB524374 KSX524374 LCT524374 LMP524374 LWL524374 MGH524374 MQD524374 MZZ524374 NJV524374 NTR524374 ODN524374 ONJ524374 OXF524374 PHB524374 PQX524374 QAT524374 QKP524374 QUL524374 REH524374 ROD524374 RXZ524374 SHV524374 SRR524374 TBN524374 TLJ524374 TVF524374 UFB524374 UOX524374 UYT524374 VIP524374 VSL524374 WCH524374 WMD524374 WVZ524374 R589910 JN589910 TJ589910 ADF589910 ANB589910 AWX589910 BGT589910 BQP589910 CAL589910 CKH589910 CUD589910 DDZ589910 DNV589910 DXR589910 EHN589910 ERJ589910 FBF589910 FLB589910 FUX589910 GET589910 GOP589910 GYL589910 HIH589910 HSD589910 IBZ589910 ILV589910 IVR589910 JFN589910 JPJ589910 JZF589910 KJB589910 KSX589910 LCT589910 LMP589910 LWL589910 MGH589910 MQD589910 MZZ589910 NJV589910 NTR589910 ODN589910 ONJ589910 OXF589910 PHB589910 PQX589910 QAT589910 QKP589910 QUL589910 REH589910 ROD589910 RXZ589910 SHV589910 SRR589910 TBN589910 TLJ589910 TVF589910 UFB589910 UOX589910 UYT589910 VIP589910 VSL589910 WCH589910 WMD589910 WVZ589910 R655446 JN655446 TJ655446 ADF655446 ANB655446 AWX655446 BGT655446 BQP655446 CAL655446 CKH655446 CUD655446 DDZ655446 DNV655446 DXR655446 EHN655446 ERJ655446 FBF655446 FLB655446 FUX655446 GET655446 GOP655446 GYL655446 HIH655446 HSD655446 IBZ655446 ILV655446 IVR655446 JFN655446 JPJ655446 JZF655446 KJB655446 KSX655446 LCT655446 LMP655446 LWL655446 MGH655446 MQD655446 MZZ655446 NJV655446 NTR655446 ODN655446 ONJ655446 OXF655446 PHB655446 PQX655446 QAT655446 QKP655446 QUL655446 REH655446 ROD655446 RXZ655446 SHV655446 SRR655446 TBN655446 TLJ655446 TVF655446 UFB655446 UOX655446 UYT655446 VIP655446 VSL655446 WCH655446 WMD655446 WVZ655446 R720982 JN720982 TJ720982 ADF720982 ANB720982 AWX720982 BGT720982 BQP720982 CAL720982 CKH720982 CUD720982 DDZ720982 DNV720982 DXR720982 EHN720982 ERJ720982 FBF720982 FLB720982 FUX720982 GET720982 GOP720982 GYL720982 HIH720982 HSD720982 IBZ720982 ILV720982 IVR720982 JFN720982 JPJ720982 JZF720982 KJB720982 KSX720982 LCT720982 LMP720982 LWL720982 MGH720982 MQD720982 MZZ720982 NJV720982 NTR720982 ODN720982 ONJ720982 OXF720982 PHB720982 PQX720982 QAT720982 QKP720982 QUL720982 REH720982 ROD720982 RXZ720982 SHV720982 SRR720982 TBN720982 TLJ720982 TVF720982 UFB720982 UOX720982 UYT720982 VIP720982 VSL720982 WCH720982 WMD720982 WVZ720982 R786518 JN786518 TJ786518 ADF786518 ANB786518 AWX786518 BGT786518 BQP786518 CAL786518 CKH786518 CUD786518 DDZ786518 DNV786518 DXR786518 EHN786518 ERJ786518 FBF786518 FLB786518 FUX786518 GET786518 GOP786518 GYL786518 HIH786518 HSD786518 IBZ786518 ILV786518 IVR786518 JFN786518 JPJ786518 JZF786518 KJB786518 KSX786518 LCT786518 LMP786518 LWL786518 MGH786518 MQD786518 MZZ786518 NJV786518 NTR786518 ODN786518 ONJ786518 OXF786518 PHB786518 PQX786518 QAT786518 QKP786518 QUL786518 REH786518 ROD786518 RXZ786518 SHV786518 SRR786518 TBN786518 TLJ786518 TVF786518 UFB786518 UOX786518 UYT786518 VIP786518 VSL786518 WCH786518 WMD786518 WVZ786518 R852054 JN852054 TJ852054 ADF852054 ANB852054 AWX852054 BGT852054 BQP852054 CAL852054 CKH852054 CUD852054 DDZ852054 DNV852054 DXR852054 EHN852054 ERJ852054 FBF852054 FLB852054 FUX852054 GET852054 GOP852054 GYL852054 HIH852054 HSD852054 IBZ852054 ILV852054 IVR852054 JFN852054 JPJ852054 JZF852054 KJB852054 KSX852054 LCT852054 LMP852054 LWL852054 MGH852054 MQD852054 MZZ852054 NJV852054 NTR852054 ODN852054 ONJ852054 OXF852054 PHB852054 PQX852054 QAT852054 QKP852054 QUL852054 REH852054 ROD852054 RXZ852054 SHV852054 SRR852054 TBN852054 TLJ852054 TVF852054 UFB852054 UOX852054 UYT852054 VIP852054 VSL852054 WCH852054 WMD852054 WVZ852054 R917590 JN917590 TJ917590 ADF917590 ANB917590 AWX917590 BGT917590 BQP917590 CAL917590 CKH917590 CUD917590 DDZ917590 DNV917590 DXR917590 EHN917590 ERJ917590 FBF917590 FLB917590 FUX917590 GET917590 GOP917590 GYL917590 HIH917590 HSD917590 IBZ917590 ILV917590 IVR917590 JFN917590 JPJ917590 JZF917590 KJB917590 KSX917590 LCT917590 LMP917590 LWL917590 MGH917590 MQD917590 MZZ917590 NJV917590 NTR917590 ODN917590 ONJ917590 OXF917590 PHB917590 PQX917590 QAT917590 QKP917590 QUL917590 REH917590 ROD917590 RXZ917590 SHV917590 SRR917590 TBN917590 TLJ917590 TVF917590 UFB917590 UOX917590 UYT917590 VIP917590 VSL917590 WCH917590 WMD917590 WVZ917590 R983126 JN983126 TJ983126 ADF983126 ANB983126 AWX983126 BGT983126 BQP983126 CAL983126 CKH983126 CUD983126 DDZ983126 DNV983126 DXR983126 EHN983126 ERJ983126 FBF983126 FLB983126 FUX983126 GET983126 GOP983126 GYL983126 HIH983126 HSD983126 IBZ983126 ILV983126 IVR983126 JFN983126 JPJ983126 JZF983126 KJB983126 KSX983126 LCT983126 LMP983126 LWL983126 MGH983126 MQD983126 MZZ983126 NJV983126 NTR983126 ODN983126 ONJ983126 OXF983126 PHB983126 PQX983126 QAT983126 QKP983126 QUL983126 REH983126 ROD983126 RXZ983126 SHV983126 SRR983126 TBN983126 TLJ983126 TVF983126 UFB983126 UOX983126 UYT983126 VIP983126 VSL983126 WCH983126 WMD983126 WVZ983126 WMD73 WCH73 VSL73 VIP73 UYT73 UOX73 UFB73 TVF73 TLJ73 TBN73 SRR73 SHV73 RXZ73 ROD73 REH73 QUL73 QKP73 QAT73 PQX73 PHB73 OXF73 ONJ73 ODN73 NTR73 NJV73 MZZ73 MQD73 MGH73 LWL73 LMP73 LCT73 KSX73 KJB73 JZF73 JPJ73 JFN73 IVR73 ILV73 IBZ73 HSD73 HIH73 GYL73 GOP73 GET73 FUX73 FLB73 FBF73 ERJ73 EHN73 DXR73 DNV73 DDZ73 CUD73 CKH73 CAL73 BQP73 BGT73 AWX73 ANB73 ADF73 TJ73 JN73 R73 R9:R71 JN9:JN71 TJ9:TJ71 ADF9:ADF71 ANB9:ANB71 AWX9:AWX71 BGT9:BGT71 BQP9:BQP71 CAL9:CAL71 CKH9:CKH71 CUD9:CUD71 DDZ9:DDZ71 DNV9:DNV71 DXR9:DXR71 EHN9:EHN71 ERJ9:ERJ71 FBF9:FBF71 FLB9:FLB71 FUX9:FUX71 GET9:GET71 GOP9:GOP71 GYL9:GYL71 HIH9:HIH71 HSD9:HSD71 IBZ9:IBZ71 ILV9:ILV71 IVR9:IVR71 JFN9:JFN71 JPJ9:JPJ71 JZF9:JZF71 KJB9:KJB71 KSX9:KSX71 LCT9:LCT71 LMP9:LMP71 LWL9:LWL71 MGH9:MGH71 MQD9:MQD71 MZZ9:MZZ71 NJV9:NJV71 NTR9:NTR71 ODN9:ODN71 ONJ9:ONJ71 OXF9:OXF71 PHB9:PHB71 PQX9:PQX71 QAT9:QAT71 QKP9:QKP71 QUL9:QUL71 REH9:REH71 ROD9:ROD71 RXZ9:RXZ71 SHV9:SHV71 SRR9:SRR71 TBN9:TBN71 TLJ9:TLJ71 TVF9:TVF71 UFB9:UFB71 UOX9:UOX71 UYT9:UYT71 VIP9:VIP71 VSL9:VSL71 WCH9:WCH71 WMD9:WMD71 WVZ9:WVZ71 WVZ73">
      <formula1>IMPACTO</formula1>
    </dataValidation>
    <dataValidation type="list" allowBlank="1" showInputMessage="1" showErrorMessage="1" sqref="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65546:Q65609 JM65546:JM65609 TI65546:TI65609 ADE65546:ADE65609 ANA65546:ANA65609 AWW65546:AWW65609 BGS65546:BGS65609 BQO65546:BQO65609 CAK65546:CAK65609 CKG65546:CKG65609 CUC65546:CUC65609 DDY65546:DDY65609 DNU65546:DNU65609 DXQ65546:DXQ65609 EHM65546:EHM65609 ERI65546:ERI65609 FBE65546:FBE65609 FLA65546:FLA65609 FUW65546:FUW65609 GES65546:GES65609 GOO65546:GOO65609 GYK65546:GYK65609 HIG65546:HIG65609 HSC65546:HSC65609 IBY65546:IBY65609 ILU65546:ILU65609 IVQ65546:IVQ65609 JFM65546:JFM65609 JPI65546:JPI65609 JZE65546:JZE65609 KJA65546:KJA65609 KSW65546:KSW65609 LCS65546:LCS65609 LMO65546:LMO65609 LWK65546:LWK65609 MGG65546:MGG65609 MQC65546:MQC65609 MZY65546:MZY65609 NJU65546:NJU65609 NTQ65546:NTQ65609 ODM65546:ODM65609 ONI65546:ONI65609 OXE65546:OXE65609 PHA65546:PHA65609 PQW65546:PQW65609 QAS65546:QAS65609 QKO65546:QKO65609 QUK65546:QUK65609 REG65546:REG65609 ROC65546:ROC65609 RXY65546:RXY65609 SHU65546:SHU65609 SRQ65546:SRQ65609 TBM65546:TBM65609 TLI65546:TLI65609 TVE65546:TVE65609 UFA65546:UFA65609 UOW65546:UOW65609 UYS65546:UYS65609 VIO65546:VIO65609 VSK65546:VSK65609 WCG65546:WCG65609 WMC65546:WMC65609 WVY65546:WVY65609 Q131082:Q131145 JM131082:JM131145 TI131082:TI131145 ADE131082:ADE131145 ANA131082:ANA131145 AWW131082:AWW131145 BGS131082:BGS131145 BQO131082:BQO131145 CAK131082:CAK131145 CKG131082:CKG131145 CUC131082:CUC131145 DDY131082:DDY131145 DNU131082:DNU131145 DXQ131082:DXQ131145 EHM131082:EHM131145 ERI131082:ERI131145 FBE131082:FBE131145 FLA131082:FLA131145 FUW131082:FUW131145 GES131082:GES131145 GOO131082:GOO131145 GYK131082:GYK131145 HIG131082:HIG131145 HSC131082:HSC131145 IBY131082:IBY131145 ILU131082:ILU131145 IVQ131082:IVQ131145 JFM131082:JFM131145 JPI131082:JPI131145 JZE131082:JZE131145 KJA131082:KJA131145 KSW131082:KSW131145 LCS131082:LCS131145 LMO131082:LMO131145 LWK131082:LWK131145 MGG131082:MGG131145 MQC131082:MQC131145 MZY131082:MZY131145 NJU131082:NJU131145 NTQ131082:NTQ131145 ODM131082:ODM131145 ONI131082:ONI131145 OXE131082:OXE131145 PHA131082:PHA131145 PQW131082:PQW131145 QAS131082:QAS131145 QKO131082:QKO131145 QUK131082:QUK131145 REG131082:REG131145 ROC131082:ROC131145 RXY131082:RXY131145 SHU131082:SHU131145 SRQ131082:SRQ131145 TBM131082:TBM131145 TLI131082:TLI131145 TVE131082:TVE131145 UFA131082:UFA131145 UOW131082:UOW131145 UYS131082:UYS131145 VIO131082:VIO131145 VSK131082:VSK131145 WCG131082:WCG131145 WMC131082:WMC131145 WVY131082:WVY131145 Q196618:Q196681 JM196618:JM196681 TI196618:TI196681 ADE196618:ADE196681 ANA196618:ANA196681 AWW196618:AWW196681 BGS196618:BGS196681 BQO196618:BQO196681 CAK196618:CAK196681 CKG196618:CKG196681 CUC196618:CUC196681 DDY196618:DDY196681 DNU196618:DNU196681 DXQ196618:DXQ196681 EHM196618:EHM196681 ERI196618:ERI196681 FBE196618:FBE196681 FLA196618:FLA196681 FUW196618:FUW196681 GES196618:GES196681 GOO196618:GOO196681 GYK196618:GYK196681 HIG196618:HIG196681 HSC196618:HSC196681 IBY196618:IBY196681 ILU196618:ILU196681 IVQ196618:IVQ196681 JFM196618:JFM196681 JPI196618:JPI196681 JZE196618:JZE196681 KJA196618:KJA196681 KSW196618:KSW196681 LCS196618:LCS196681 LMO196618:LMO196681 LWK196618:LWK196681 MGG196618:MGG196681 MQC196618:MQC196681 MZY196618:MZY196681 NJU196618:NJU196681 NTQ196618:NTQ196681 ODM196618:ODM196681 ONI196618:ONI196681 OXE196618:OXE196681 PHA196618:PHA196681 PQW196618:PQW196681 QAS196618:QAS196681 QKO196618:QKO196681 QUK196618:QUK196681 REG196618:REG196681 ROC196618:ROC196681 RXY196618:RXY196681 SHU196618:SHU196681 SRQ196618:SRQ196681 TBM196618:TBM196681 TLI196618:TLI196681 TVE196618:TVE196681 UFA196618:UFA196681 UOW196618:UOW196681 UYS196618:UYS196681 VIO196618:VIO196681 VSK196618:VSK196681 WCG196618:WCG196681 WMC196618:WMC196681 WVY196618:WVY196681 Q262154:Q262217 JM262154:JM262217 TI262154:TI262217 ADE262154:ADE262217 ANA262154:ANA262217 AWW262154:AWW262217 BGS262154:BGS262217 BQO262154:BQO262217 CAK262154:CAK262217 CKG262154:CKG262217 CUC262154:CUC262217 DDY262154:DDY262217 DNU262154:DNU262217 DXQ262154:DXQ262217 EHM262154:EHM262217 ERI262154:ERI262217 FBE262154:FBE262217 FLA262154:FLA262217 FUW262154:FUW262217 GES262154:GES262217 GOO262154:GOO262217 GYK262154:GYK262217 HIG262154:HIG262217 HSC262154:HSC262217 IBY262154:IBY262217 ILU262154:ILU262217 IVQ262154:IVQ262217 JFM262154:JFM262217 JPI262154:JPI262217 JZE262154:JZE262217 KJA262154:KJA262217 KSW262154:KSW262217 LCS262154:LCS262217 LMO262154:LMO262217 LWK262154:LWK262217 MGG262154:MGG262217 MQC262154:MQC262217 MZY262154:MZY262217 NJU262154:NJU262217 NTQ262154:NTQ262217 ODM262154:ODM262217 ONI262154:ONI262217 OXE262154:OXE262217 PHA262154:PHA262217 PQW262154:PQW262217 QAS262154:QAS262217 QKO262154:QKO262217 QUK262154:QUK262217 REG262154:REG262217 ROC262154:ROC262217 RXY262154:RXY262217 SHU262154:SHU262217 SRQ262154:SRQ262217 TBM262154:TBM262217 TLI262154:TLI262217 TVE262154:TVE262217 UFA262154:UFA262217 UOW262154:UOW262217 UYS262154:UYS262217 VIO262154:VIO262217 VSK262154:VSK262217 WCG262154:WCG262217 WMC262154:WMC262217 WVY262154:WVY262217 Q327690:Q327753 JM327690:JM327753 TI327690:TI327753 ADE327690:ADE327753 ANA327690:ANA327753 AWW327690:AWW327753 BGS327690:BGS327753 BQO327690:BQO327753 CAK327690:CAK327753 CKG327690:CKG327753 CUC327690:CUC327753 DDY327690:DDY327753 DNU327690:DNU327753 DXQ327690:DXQ327753 EHM327690:EHM327753 ERI327690:ERI327753 FBE327690:FBE327753 FLA327690:FLA327753 FUW327690:FUW327753 GES327690:GES327753 GOO327690:GOO327753 GYK327690:GYK327753 HIG327690:HIG327753 HSC327690:HSC327753 IBY327690:IBY327753 ILU327690:ILU327753 IVQ327690:IVQ327753 JFM327690:JFM327753 JPI327690:JPI327753 JZE327690:JZE327753 KJA327690:KJA327753 KSW327690:KSW327753 LCS327690:LCS327753 LMO327690:LMO327753 LWK327690:LWK327753 MGG327690:MGG327753 MQC327690:MQC327753 MZY327690:MZY327753 NJU327690:NJU327753 NTQ327690:NTQ327753 ODM327690:ODM327753 ONI327690:ONI327753 OXE327690:OXE327753 PHA327690:PHA327753 PQW327690:PQW327753 QAS327690:QAS327753 QKO327690:QKO327753 QUK327690:QUK327753 REG327690:REG327753 ROC327690:ROC327753 RXY327690:RXY327753 SHU327690:SHU327753 SRQ327690:SRQ327753 TBM327690:TBM327753 TLI327690:TLI327753 TVE327690:TVE327753 UFA327690:UFA327753 UOW327690:UOW327753 UYS327690:UYS327753 VIO327690:VIO327753 VSK327690:VSK327753 WCG327690:WCG327753 WMC327690:WMC327753 WVY327690:WVY327753 Q393226:Q393289 JM393226:JM393289 TI393226:TI393289 ADE393226:ADE393289 ANA393226:ANA393289 AWW393226:AWW393289 BGS393226:BGS393289 BQO393226:BQO393289 CAK393226:CAK393289 CKG393226:CKG393289 CUC393226:CUC393289 DDY393226:DDY393289 DNU393226:DNU393289 DXQ393226:DXQ393289 EHM393226:EHM393289 ERI393226:ERI393289 FBE393226:FBE393289 FLA393226:FLA393289 FUW393226:FUW393289 GES393226:GES393289 GOO393226:GOO393289 GYK393226:GYK393289 HIG393226:HIG393289 HSC393226:HSC393289 IBY393226:IBY393289 ILU393226:ILU393289 IVQ393226:IVQ393289 JFM393226:JFM393289 JPI393226:JPI393289 JZE393226:JZE393289 KJA393226:KJA393289 KSW393226:KSW393289 LCS393226:LCS393289 LMO393226:LMO393289 LWK393226:LWK393289 MGG393226:MGG393289 MQC393226:MQC393289 MZY393226:MZY393289 NJU393226:NJU393289 NTQ393226:NTQ393289 ODM393226:ODM393289 ONI393226:ONI393289 OXE393226:OXE393289 PHA393226:PHA393289 PQW393226:PQW393289 QAS393226:QAS393289 QKO393226:QKO393289 QUK393226:QUK393289 REG393226:REG393289 ROC393226:ROC393289 RXY393226:RXY393289 SHU393226:SHU393289 SRQ393226:SRQ393289 TBM393226:TBM393289 TLI393226:TLI393289 TVE393226:TVE393289 UFA393226:UFA393289 UOW393226:UOW393289 UYS393226:UYS393289 VIO393226:VIO393289 VSK393226:VSK393289 WCG393226:WCG393289 WMC393226:WMC393289 WVY393226:WVY393289 Q458762:Q458825 JM458762:JM458825 TI458762:TI458825 ADE458762:ADE458825 ANA458762:ANA458825 AWW458762:AWW458825 BGS458762:BGS458825 BQO458762:BQO458825 CAK458762:CAK458825 CKG458762:CKG458825 CUC458762:CUC458825 DDY458762:DDY458825 DNU458762:DNU458825 DXQ458762:DXQ458825 EHM458762:EHM458825 ERI458762:ERI458825 FBE458762:FBE458825 FLA458762:FLA458825 FUW458762:FUW458825 GES458762:GES458825 GOO458762:GOO458825 GYK458762:GYK458825 HIG458762:HIG458825 HSC458762:HSC458825 IBY458762:IBY458825 ILU458762:ILU458825 IVQ458762:IVQ458825 JFM458762:JFM458825 JPI458762:JPI458825 JZE458762:JZE458825 KJA458762:KJA458825 KSW458762:KSW458825 LCS458762:LCS458825 LMO458762:LMO458825 LWK458762:LWK458825 MGG458762:MGG458825 MQC458762:MQC458825 MZY458762:MZY458825 NJU458762:NJU458825 NTQ458762:NTQ458825 ODM458762:ODM458825 ONI458762:ONI458825 OXE458762:OXE458825 PHA458762:PHA458825 PQW458762:PQW458825 QAS458762:QAS458825 QKO458762:QKO458825 QUK458762:QUK458825 REG458762:REG458825 ROC458762:ROC458825 RXY458762:RXY458825 SHU458762:SHU458825 SRQ458762:SRQ458825 TBM458762:TBM458825 TLI458762:TLI458825 TVE458762:TVE458825 UFA458762:UFA458825 UOW458762:UOW458825 UYS458762:UYS458825 VIO458762:VIO458825 VSK458762:VSK458825 WCG458762:WCG458825 WMC458762:WMC458825 WVY458762:WVY458825 Q524298:Q524361 JM524298:JM524361 TI524298:TI524361 ADE524298:ADE524361 ANA524298:ANA524361 AWW524298:AWW524361 BGS524298:BGS524361 BQO524298:BQO524361 CAK524298:CAK524361 CKG524298:CKG524361 CUC524298:CUC524361 DDY524298:DDY524361 DNU524298:DNU524361 DXQ524298:DXQ524361 EHM524298:EHM524361 ERI524298:ERI524361 FBE524298:FBE524361 FLA524298:FLA524361 FUW524298:FUW524361 GES524298:GES524361 GOO524298:GOO524361 GYK524298:GYK524361 HIG524298:HIG524361 HSC524298:HSC524361 IBY524298:IBY524361 ILU524298:ILU524361 IVQ524298:IVQ524361 JFM524298:JFM524361 JPI524298:JPI524361 JZE524298:JZE524361 KJA524298:KJA524361 KSW524298:KSW524361 LCS524298:LCS524361 LMO524298:LMO524361 LWK524298:LWK524361 MGG524298:MGG524361 MQC524298:MQC524361 MZY524298:MZY524361 NJU524298:NJU524361 NTQ524298:NTQ524361 ODM524298:ODM524361 ONI524298:ONI524361 OXE524298:OXE524361 PHA524298:PHA524361 PQW524298:PQW524361 QAS524298:QAS524361 QKO524298:QKO524361 QUK524298:QUK524361 REG524298:REG524361 ROC524298:ROC524361 RXY524298:RXY524361 SHU524298:SHU524361 SRQ524298:SRQ524361 TBM524298:TBM524361 TLI524298:TLI524361 TVE524298:TVE524361 UFA524298:UFA524361 UOW524298:UOW524361 UYS524298:UYS524361 VIO524298:VIO524361 VSK524298:VSK524361 WCG524298:WCG524361 WMC524298:WMC524361 WVY524298:WVY524361 Q589834:Q589897 JM589834:JM589897 TI589834:TI589897 ADE589834:ADE589897 ANA589834:ANA589897 AWW589834:AWW589897 BGS589834:BGS589897 BQO589834:BQO589897 CAK589834:CAK589897 CKG589834:CKG589897 CUC589834:CUC589897 DDY589834:DDY589897 DNU589834:DNU589897 DXQ589834:DXQ589897 EHM589834:EHM589897 ERI589834:ERI589897 FBE589834:FBE589897 FLA589834:FLA589897 FUW589834:FUW589897 GES589834:GES589897 GOO589834:GOO589897 GYK589834:GYK589897 HIG589834:HIG589897 HSC589834:HSC589897 IBY589834:IBY589897 ILU589834:ILU589897 IVQ589834:IVQ589897 JFM589834:JFM589897 JPI589834:JPI589897 JZE589834:JZE589897 KJA589834:KJA589897 KSW589834:KSW589897 LCS589834:LCS589897 LMO589834:LMO589897 LWK589834:LWK589897 MGG589834:MGG589897 MQC589834:MQC589897 MZY589834:MZY589897 NJU589834:NJU589897 NTQ589834:NTQ589897 ODM589834:ODM589897 ONI589834:ONI589897 OXE589834:OXE589897 PHA589834:PHA589897 PQW589834:PQW589897 QAS589834:QAS589897 QKO589834:QKO589897 QUK589834:QUK589897 REG589834:REG589897 ROC589834:ROC589897 RXY589834:RXY589897 SHU589834:SHU589897 SRQ589834:SRQ589897 TBM589834:TBM589897 TLI589834:TLI589897 TVE589834:TVE589897 UFA589834:UFA589897 UOW589834:UOW589897 UYS589834:UYS589897 VIO589834:VIO589897 VSK589834:VSK589897 WCG589834:WCG589897 WMC589834:WMC589897 WVY589834:WVY589897 Q655370:Q655433 JM655370:JM655433 TI655370:TI655433 ADE655370:ADE655433 ANA655370:ANA655433 AWW655370:AWW655433 BGS655370:BGS655433 BQO655370:BQO655433 CAK655370:CAK655433 CKG655370:CKG655433 CUC655370:CUC655433 DDY655370:DDY655433 DNU655370:DNU655433 DXQ655370:DXQ655433 EHM655370:EHM655433 ERI655370:ERI655433 FBE655370:FBE655433 FLA655370:FLA655433 FUW655370:FUW655433 GES655370:GES655433 GOO655370:GOO655433 GYK655370:GYK655433 HIG655370:HIG655433 HSC655370:HSC655433 IBY655370:IBY655433 ILU655370:ILU655433 IVQ655370:IVQ655433 JFM655370:JFM655433 JPI655370:JPI655433 JZE655370:JZE655433 KJA655370:KJA655433 KSW655370:KSW655433 LCS655370:LCS655433 LMO655370:LMO655433 LWK655370:LWK655433 MGG655370:MGG655433 MQC655370:MQC655433 MZY655370:MZY655433 NJU655370:NJU655433 NTQ655370:NTQ655433 ODM655370:ODM655433 ONI655370:ONI655433 OXE655370:OXE655433 PHA655370:PHA655433 PQW655370:PQW655433 QAS655370:QAS655433 QKO655370:QKO655433 QUK655370:QUK655433 REG655370:REG655433 ROC655370:ROC655433 RXY655370:RXY655433 SHU655370:SHU655433 SRQ655370:SRQ655433 TBM655370:TBM655433 TLI655370:TLI655433 TVE655370:TVE655433 UFA655370:UFA655433 UOW655370:UOW655433 UYS655370:UYS655433 VIO655370:VIO655433 VSK655370:VSK655433 WCG655370:WCG655433 WMC655370:WMC655433 WVY655370:WVY655433 Q720906:Q720969 JM720906:JM720969 TI720906:TI720969 ADE720906:ADE720969 ANA720906:ANA720969 AWW720906:AWW720969 BGS720906:BGS720969 BQO720906:BQO720969 CAK720906:CAK720969 CKG720906:CKG720969 CUC720906:CUC720969 DDY720906:DDY720969 DNU720906:DNU720969 DXQ720906:DXQ720969 EHM720906:EHM720969 ERI720906:ERI720969 FBE720906:FBE720969 FLA720906:FLA720969 FUW720906:FUW720969 GES720906:GES720969 GOO720906:GOO720969 GYK720906:GYK720969 HIG720906:HIG720969 HSC720906:HSC720969 IBY720906:IBY720969 ILU720906:ILU720969 IVQ720906:IVQ720969 JFM720906:JFM720969 JPI720906:JPI720969 JZE720906:JZE720969 KJA720906:KJA720969 KSW720906:KSW720969 LCS720906:LCS720969 LMO720906:LMO720969 LWK720906:LWK720969 MGG720906:MGG720969 MQC720906:MQC720969 MZY720906:MZY720969 NJU720906:NJU720969 NTQ720906:NTQ720969 ODM720906:ODM720969 ONI720906:ONI720969 OXE720906:OXE720969 PHA720906:PHA720969 PQW720906:PQW720969 QAS720906:QAS720969 QKO720906:QKO720969 QUK720906:QUK720969 REG720906:REG720969 ROC720906:ROC720969 RXY720906:RXY720969 SHU720906:SHU720969 SRQ720906:SRQ720969 TBM720906:TBM720969 TLI720906:TLI720969 TVE720906:TVE720969 UFA720906:UFA720969 UOW720906:UOW720969 UYS720906:UYS720969 VIO720906:VIO720969 VSK720906:VSK720969 WCG720906:WCG720969 WMC720906:WMC720969 WVY720906:WVY720969 Q786442:Q786505 JM786442:JM786505 TI786442:TI786505 ADE786442:ADE786505 ANA786442:ANA786505 AWW786442:AWW786505 BGS786442:BGS786505 BQO786442:BQO786505 CAK786442:CAK786505 CKG786442:CKG786505 CUC786442:CUC786505 DDY786442:DDY786505 DNU786442:DNU786505 DXQ786442:DXQ786505 EHM786442:EHM786505 ERI786442:ERI786505 FBE786442:FBE786505 FLA786442:FLA786505 FUW786442:FUW786505 GES786442:GES786505 GOO786442:GOO786505 GYK786442:GYK786505 HIG786442:HIG786505 HSC786442:HSC786505 IBY786442:IBY786505 ILU786442:ILU786505 IVQ786442:IVQ786505 JFM786442:JFM786505 JPI786442:JPI786505 JZE786442:JZE786505 KJA786442:KJA786505 KSW786442:KSW786505 LCS786442:LCS786505 LMO786442:LMO786505 LWK786442:LWK786505 MGG786442:MGG786505 MQC786442:MQC786505 MZY786442:MZY786505 NJU786442:NJU786505 NTQ786442:NTQ786505 ODM786442:ODM786505 ONI786442:ONI786505 OXE786442:OXE786505 PHA786442:PHA786505 PQW786442:PQW786505 QAS786442:QAS786505 QKO786442:QKO786505 QUK786442:QUK786505 REG786442:REG786505 ROC786442:ROC786505 RXY786442:RXY786505 SHU786442:SHU786505 SRQ786442:SRQ786505 TBM786442:TBM786505 TLI786442:TLI786505 TVE786442:TVE786505 UFA786442:UFA786505 UOW786442:UOW786505 UYS786442:UYS786505 VIO786442:VIO786505 VSK786442:VSK786505 WCG786442:WCG786505 WMC786442:WMC786505 WVY786442:WVY786505 Q851978:Q852041 JM851978:JM852041 TI851978:TI852041 ADE851978:ADE852041 ANA851978:ANA852041 AWW851978:AWW852041 BGS851978:BGS852041 BQO851978:BQO852041 CAK851978:CAK852041 CKG851978:CKG852041 CUC851978:CUC852041 DDY851978:DDY852041 DNU851978:DNU852041 DXQ851978:DXQ852041 EHM851978:EHM852041 ERI851978:ERI852041 FBE851978:FBE852041 FLA851978:FLA852041 FUW851978:FUW852041 GES851978:GES852041 GOO851978:GOO852041 GYK851978:GYK852041 HIG851978:HIG852041 HSC851978:HSC852041 IBY851978:IBY852041 ILU851978:ILU852041 IVQ851978:IVQ852041 JFM851978:JFM852041 JPI851978:JPI852041 JZE851978:JZE852041 KJA851978:KJA852041 KSW851978:KSW852041 LCS851978:LCS852041 LMO851978:LMO852041 LWK851978:LWK852041 MGG851978:MGG852041 MQC851978:MQC852041 MZY851978:MZY852041 NJU851978:NJU852041 NTQ851978:NTQ852041 ODM851978:ODM852041 ONI851978:ONI852041 OXE851978:OXE852041 PHA851978:PHA852041 PQW851978:PQW852041 QAS851978:QAS852041 QKO851978:QKO852041 QUK851978:QUK852041 REG851978:REG852041 ROC851978:ROC852041 RXY851978:RXY852041 SHU851978:SHU852041 SRQ851978:SRQ852041 TBM851978:TBM852041 TLI851978:TLI852041 TVE851978:TVE852041 UFA851978:UFA852041 UOW851978:UOW852041 UYS851978:UYS852041 VIO851978:VIO852041 VSK851978:VSK852041 WCG851978:WCG852041 WMC851978:WMC852041 WVY851978:WVY852041 Q917514:Q917577 JM917514:JM917577 TI917514:TI917577 ADE917514:ADE917577 ANA917514:ANA917577 AWW917514:AWW917577 BGS917514:BGS917577 BQO917514:BQO917577 CAK917514:CAK917577 CKG917514:CKG917577 CUC917514:CUC917577 DDY917514:DDY917577 DNU917514:DNU917577 DXQ917514:DXQ917577 EHM917514:EHM917577 ERI917514:ERI917577 FBE917514:FBE917577 FLA917514:FLA917577 FUW917514:FUW917577 GES917514:GES917577 GOO917514:GOO917577 GYK917514:GYK917577 HIG917514:HIG917577 HSC917514:HSC917577 IBY917514:IBY917577 ILU917514:ILU917577 IVQ917514:IVQ917577 JFM917514:JFM917577 JPI917514:JPI917577 JZE917514:JZE917577 KJA917514:KJA917577 KSW917514:KSW917577 LCS917514:LCS917577 LMO917514:LMO917577 LWK917514:LWK917577 MGG917514:MGG917577 MQC917514:MQC917577 MZY917514:MZY917577 NJU917514:NJU917577 NTQ917514:NTQ917577 ODM917514:ODM917577 ONI917514:ONI917577 OXE917514:OXE917577 PHA917514:PHA917577 PQW917514:PQW917577 QAS917514:QAS917577 QKO917514:QKO917577 QUK917514:QUK917577 REG917514:REG917577 ROC917514:ROC917577 RXY917514:RXY917577 SHU917514:SHU917577 SRQ917514:SRQ917577 TBM917514:TBM917577 TLI917514:TLI917577 TVE917514:TVE917577 UFA917514:UFA917577 UOW917514:UOW917577 UYS917514:UYS917577 VIO917514:VIO917577 VSK917514:VSK917577 WCG917514:WCG917577 WMC917514:WMC917577 WVY917514:WVY917577 Q983050:Q983113 JM983050:JM983113 TI983050:TI983113 ADE983050:ADE983113 ANA983050:ANA983113 AWW983050:AWW983113 BGS983050:BGS983113 BQO983050:BQO983113 CAK983050:CAK983113 CKG983050:CKG983113 CUC983050:CUC983113 DDY983050:DDY983113 DNU983050:DNU983113 DXQ983050:DXQ983113 EHM983050:EHM983113 ERI983050:ERI983113 FBE983050:FBE983113 FLA983050:FLA983113 FUW983050:FUW983113 GES983050:GES983113 GOO983050:GOO983113 GYK983050:GYK983113 HIG983050:HIG983113 HSC983050:HSC983113 IBY983050:IBY983113 ILU983050:ILU983113 IVQ983050:IVQ983113 JFM983050:JFM983113 JPI983050:JPI983113 JZE983050:JZE983113 KJA983050:KJA983113 KSW983050:KSW983113 LCS983050:LCS983113 LMO983050:LMO983113 LWK983050:LWK983113 MGG983050:MGG983113 MQC983050:MQC983113 MZY983050:MZY983113 NJU983050:NJU983113 NTQ983050:NTQ983113 ODM983050:ODM983113 ONI983050:ONI983113 OXE983050:OXE983113 PHA983050:PHA983113 PQW983050:PQW983113 QAS983050:QAS983113 QKO983050:QKO983113 QUK983050:QUK983113 REG983050:REG983113 ROC983050:ROC983113 RXY983050:RXY983113 SHU983050:SHU983113 SRQ983050:SRQ983113 TBM983050:TBM983113 TLI983050:TLI983113 TVE983050:TVE983113 UFA983050:UFA983113 UOW983050:UOW983113 UYS983050:UYS983113 VIO983050:VIO983113 VSK983050:VSK983113 WCG983050:WCG983113 WMC983050:WMC983113 WVY983050:WVY983113 Q78:Q79 JM78:JM79 TI78:TI79 ADE78:ADE79 ANA78:ANA79 AWW78:AWW79 BGS78:BGS79 BQO78:BQO79 CAK78:CAK79 CKG78:CKG79 CUC78:CUC79 DDY78:DDY79 DNU78:DNU79 DXQ78:DXQ79 EHM78:EHM79 ERI78:ERI79 FBE78:FBE79 FLA78:FLA79 FUW78:FUW79 GES78:GES79 GOO78:GOO79 GYK78:GYK79 HIG78:HIG79 HSC78:HSC79 IBY78:IBY79 ILU78:ILU79 IVQ78:IVQ79 JFM78:JFM79 JPI78:JPI79 JZE78:JZE79 KJA78:KJA79 KSW78:KSW79 LCS78:LCS79 LMO78:LMO79 LWK78:LWK79 MGG78:MGG79 MQC78:MQC79 MZY78:MZY79 NJU78:NJU79 NTQ78:NTQ79 ODM78:ODM79 ONI78:ONI79 OXE78:OXE79 PHA78:PHA79 PQW78:PQW79 QAS78:QAS79 QKO78:QKO79 QUK78:QUK79 REG78:REG79 ROC78:ROC79 RXY78:RXY79 SHU78:SHU79 SRQ78:SRQ79 TBM78:TBM79 TLI78:TLI79 TVE78:TVE79 UFA78:UFA79 UOW78:UOW79 UYS78:UYS79 VIO78:VIO79 VSK78:VSK79 WCG78:WCG79 WMC78:WMC79 WVY78:WVY79 Q65614:Q65615 JM65614:JM65615 TI65614:TI65615 ADE65614:ADE65615 ANA65614:ANA65615 AWW65614:AWW65615 BGS65614:BGS65615 BQO65614:BQO65615 CAK65614:CAK65615 CKG65614:CKG65615 CUC65614:CUC65615 DDY65614:DDY65615 DNU65614:DNU65615 DXQ65614:DXQ65615 EHM65614:EHM65615 ERI65614:ERI65615 FBE65614:FBE65615 FLA65614:FLA65615 FUW65614:FUW65615 GES65614:GES65615 GOO65614:GOO65615 GYK65614:GYK65615 HIG65614:HIG65615 HSC65614:HSC65615 IBY65614:IBY65615 ILU65614:ILU65615 IVQ65614:IVQ65615 JFM65614:JFM65615 JPI65614:JPI65615 JZE65614:JZE65615 KJA65614:KJA65615 KSW65614:KSW65615 LCS65614:LCS65615 LMO65614:LMO65615 LWK65614:LWK65615 MGG65614:MGG65615 MQC65614:MQC65615 MZY65614:MZY65615 NJU65614:NJU65615 NTQ65614:NTQ65615 ODM65614:ODM65615 ONI65614:ONI65615 OXE65614:OXE65615 PHA65614:PHA65615 PQW65614:PQW65615 QAS65614:QAS65615 QKO65614:QKO65615 QUK65614:QUK65615 REG65614:REG65615 ROC65614:ROC65615 RXY65614:RXY65615 SHU65614:SHU65615 SRQ65614:SRQ65615 TBM65614:TBM65615 TLI65614:TLI65615 TVE65614:TVE65615 UFA65614:UFA65615 UOW65614:UOW65615 UYS65614:UYS65615 VIO65614:VIO65615 VSK65614:VSK65615 WCG65614:WCG65615 WMC65614:WMC65615 WVY65614:WVY65615 Q131150:Q131151 JM131150:JM131151 TI131150:TI131151 ADE131150:ADE131151 ANA131150:ANA131151 AWW131150:AWW131151 BGS131150:BGS131151 BQO131150:BQO131151 CAK131150:CAK131151 CKG131150:CKG131151 CUC131150:CUC131151 DDY131150:DDY131151 DNU131150:DNU131151 DXQ131150:DXQ131151 EHM131150:EHM131151 ERI131150:ERI131151 FBE131150:FBE131151 FLA131150:FLA131151 FUW131150:FUW131151 GES131150:GES131151 GOO131150:GOO131151 GYK131150:GYK131151 HIG131150:HIG131151 HSC131150:HSC131151 IBY131150:IBY131151 ILU131150:ILU131151 IVQ131150:IVQ131151 JFM131150:JFM131151 JPI131150:JPI131151 JZE131150:JZE131151 KJA131150:KJA131151 KSW131150:KSW131151 LCS131150:LCS131151 LMO131150:LMO131151 LWK131150:LWK131151 MGG131150:MGG131151 MQC131150:MQC131151 MZY131150:MZY131151 NJU131150:NJU131151 NTQ131150:NTQ131151 ODM131150:ODM131151 ONI131150:ONI131151 OXE131150:OXE131151 PHA131150:PHA131151 PQW131150:PQW131151 QAS131150:QAS131151 QKO131150:QKO131151 QUK131150:QUK131151 REG131150:REG131151 ROC131150:ROC131151 RXY131150:RXY131151 SHU131150:SHU131151 SRQ131150:SRQ131151 TBM131150:TBM131151 TLI131150:TLI131151 TVE131150:TVE131151 UFA131150:UFA131151 UOW131150:UOW131151 UYS131150:UYS131151 VIO131150:VIO131151 VSK131150:VSK131151 WCG131150:WCG131151 WMC131150:WMC131151 WVY131150:WVY131151 Q196686:Q196687 JM196686:JM196687 TI196686:TI196687 ADE196686:ADE196687 ANA196686:ANA196687 AWW196686:AWW196687 BGS196686:BGS196687 BQO196686:BQO196687 CAK196686:CAK196687 CKG196686:CKG196687 CUC196686:CUC196687 DDY196686:DDY196687 DNU196686:DNU196687 DXQ196686:DXQ196687 EHM196686:EHM196687 ERI196686:ERI196687 FBE196686:FBE196687 FLA196686:FLA196687 FUW196686:FUW196687 GES196686:GES196687 GOO196686:GOO196687 GYK196686:GYK196687 HIG196686:HIG196687 HSC196686:HSC196687 IBY196686:IBY196687 ILU196686:ILU196687 IVQ196686:IVQ196687 JFM196686:JFM196687 JPI196686:JPI196687 JZE196686:JZE196687 KJA196686:KJA196687 KSW196686:KSW196687 LCS196686:LCS196687 LMO196686:LMO196687 LWK196686:LWK196687 MGG196686:MGG196687 MQC196686:MQC196687 MZY196686:MZY196687 NJU196686:NJU196687 NTQ196686:NTQ196687 ODM196686:ODM196687 ONI196686:ONI196687 OXE196686:OXE196687 PHA196686:PHA196687 PQW196686:PQW196687 QAS196686:QAS196687 QKO196686:QKO196687 QUK196686:QUK196687 REG196686:REG196687 ROC196686:ROC196687 RXY196686:RXY196687 SHU196686:SHU196687 SRQ196686:SRQ196687 TBM196686:TBM196687 TLI196686:TLI196687 TVE196686:TVE196687 UFA196686:UFA196687 UOW196686:UOW196687 UYS196686:UYS196687 VIO196686:VIO196687 VSK196686:VSK196687 WCG196686:WCG196687 WMC196686:WMC196687 WVY196686:WVY196687 Q262222:Q262223 JM262222:JM262223 TI262222:TI262223 ADE262222:ADE262223 ANA262222:ANA262223 AWW262222:AWW262223 BGS262222:BGS262223 BQO262222:BQO262223 CAK262222:CAK262223 CKG262222:CKG262223 CUC262222:CUC262223 DDY262222:DDY262223 DNU262222:DNU262223 DXQ262222:DXQ262223 EHM262222:EHM262223 ERI262222:ERI262223 FBE262222:FBE262223 FLA262222:FLA262223 FUW262222:FUW262223 GES262222:GES262223 GOO262222:GOO262223 GYK262222:GYK262223 HIG262222:HIG262223 HSC262222:HSC262223 IBY262222:IBY262223 ILU262222:ILU262223 IVQ262222:IVQ262223 JFM262222:JFM262223 JPI262222:JPI262223 JZE262222:JZE262223 KJA262222:KJA262223 KSW262222:KSW262223 LCS262222:LCS262223 LMO262222:LMO262223 LWK262222:LWK262223 MGG262222:MGG262223 MQC262222:MQC262223 MZY262222:MZY262223 NJU262222:NJU262223 NTQ262222:NTQ262223 ODM262222:ODM262223 ONI262222:ONI262223 OXE262222:OXE262223 PHA262222:PHA262223 PQW262222:PQW262223 QAS262222:QAS262223 QKO262222:QKO262223 QUK262222:QUK262223 REG262222:REG262223 ROC262222:ROC262223 RXY262222:RXY262223 SHU262222:SHU262223 SRQ262222:SRQ262223 TBM262222:TBM262223 TLI262222:TLI262223 TVE262222:TVE262223 UFA262222:UFA262223 UOW262222:UOW262223 UYS262222:UYS262223 VIO262222:VIO262223 VSK262222:VSK262223 WCG262222:WCG262223 WMC262222:WMC262223 WVY262222:WVY262223 Q327758:Q327759 JM327758:JM327759 TI327758:TI327759 ADE327758:ADE327759 ANA327758:ANA327759 AWW327758:AWW327759 BGS327758:BGS327759 BQO327758:BQO327759 CAK327758:CAK327759 CKG327758:CKG327759 CUC327758:CUC327759 DDY327758:DDY327759 DNU327758:DNU327759 DXQ327758:DXQ327759 EHM327758:EHM327759 ERI327758:ERI327759 FBE327758:FBE327759 FLA327758:FLA327759 FUW327758:FUW327759 GES327758:GES327759 GOO327758:GOO327759 GYK327758:GYK327759 HIG327758:HIG327759 HSC327758:HSC327759 IBY327758:IBY327759 ILU327758:ILU327759 IVQ327758:IVQ327759 JFM327758:JFM327759 JPI327758:JPI327759 JZE327758:JZE327759 KJA327758:KJA327759 KSW327758:KSW327759 LCS327758:LCS327759 LMO327758:LMO327759 LWK327758:LWK327759 MGG327758:MGG327759 MQC327758:MQC327759 MZY327758:MZY327759 NJU327758:NJU327759 NTQ327758:NTQ327759 ODM327758:ODM327759 ONI327758:ONI327759 OXE327758:OXE327759 PHA327758:PHA327759 PQW327758:PQW327759 QAS327758:QAS327759 QKO327758:QKO327759 QUK327758:QUK327759 REG327758:REG327759 ROC327758:ROC327759 RXY327758:RXY327759 SHU327758:SHU327759 SRQ327758:SRQ327759 TBM327758:TBM327759 TLI327758:TLI327759 TVE327758:TVE327759 UFA327758:UFA327759 UOW327758:UOW327759 UYS327758:UYS327759 VIO327758:VIO327759 VSK327758:VSK327759 WCG327758:WCG327759 WMC327758:WMC327759 WVY327758:WVY327759 Q393294:Q393295 JM393294:JM393295 TI393294:TI393295 ADE393294:ADE393295 ANA393294:ANA393295 AWW393294:AWW393295 BGS393294:BGS393295 BQO393294:BQO393295 CAK393294:CAK393295 CKG393294:CKG393295 CUC393294:CUC393295 DDY393294:DDY393295 DNU393294:DNU393295 DXQ393294:DXQ393295 EHM393294:EHM393295 ERI393294:ERI393295 FBE393294:FBE393295 FLA393294:FLA393295 FUW393294:FUW393295 GES393294:GES393295 GOO393294:GOO393295 GYK393294:GYK393295 HIG393294:HIG393295 HSC393294:HSC393295 IBY393294:IBY393295 ILU393294:ILU393295 IVQ393294:IVQ393295 JFM393294:JFM393295 JPI393294:JPI393295 JZE393294:JZE393295 KJA393294:KJA393295 KSW393294:KSW393295 LCS393294:LCS393295 LMO393294:LMO393295 LWK393294:LWK393295 MGG393294:MGG393295 MQC393294:MQC393295 MZY393294:MZY393295 NJU393294:NJU393295 NTQ393294:NTQ393295 ODM393294:ODM393295 ONI393294:ONI393295 OXE393294:OXE393295 PHA393294:PHA393295 PQW393294:PQW393295 QAS393294:QAS393295 QKO393294:QKO393295 QUK393294:QUK393295 REG393294:REG393295 ROC393294:ROC393295 RXY393294:RXY393295 SHU393294:SHU393295 SRQ393294:SRQ393295 TBM393294:TBM393295 TLI393294:TLI393295 TVE393294:TVE393295 UFA393294:UFA393295 UOW393294:UOW393295 UYS393294:UYS393295 VIO393294:VIO393295 VSK393294:VSK393295 WCG393294:WCG393295 WMC393294:WMC393295 WVY393294:WVY393295 Q458830:Q458831 JM458830:JM458831 TI458830:TI458831 ADE458830:ADE458831 ANA458830:ANA458831 AWW458830:AWW458831 BGS458830:BGS458831 BQO458830:BQO458831 CAK458830:CAK458831 CKG458830:CKG458831 CUC458830:CUC458831 DDY458830:DDY458831 DNU458830:DNU458831 DXQ458830:DXQ458831 EHM458830:EHM458831 ERI458830:ERI458831 FBE458830:FBE458831 FLA458830:FLA458831 FUW458830:FUW458831 GES458830:GES458831 GOO458830:GOO458831 GYK458830:GYK458831 HIG458830:HIG458831 HSC458830:HSC458831 IBY458830:IBY458831 ILU458830:ILU458831 IVQ458830:IVQ458831 JFM458830:JFM458831 JPI458830:JPI458831 JZE458830:JZE458831 KJA458830:KJA458831 KSW458830:KSW458831 LCS458830:LCS458831 LMO458830:LMO458831 LWK458830:LWK458831 MGG458830:MGG458831 MQC458830:MQC458831 MZY458830:MZY458831 NJU458830:NJU458831 NTQ458830:NTQ458831 ODM458830:ODM458831 ONI458830:ONI458831 OXE458830:OXE458831 PHA458830:PHA458831 PQW458830:PQW458831 QAS458830:QAS458831 QKO458830:QKO458831 QUK458830:QUK458831 REG458830:REG458831 ROC458830:ROC458831 RXY458830:RXY458831 SHU458830:SHU458831 SRQ458830:SRQ458831 TBM458830:TBM458831 TLI458830:TLI458831 TVE458830:TVE458831 UFA458830:UFA458831 UOW458830:UOW458831 UYS458830:UYS458831 VIO458830:VIO458831 VSK458830:VSK458831 WCG458830:WCG458831 WMC458830:WMC458831 WVY458830:WVY458831 Q524366:Q524367 JM524366:JM524367 TI524366:TI524367 ADE524366:ADE524367 ANA524366:ANA524367 AWW524366:AWW524367 BGS524366:BGS524367 BQO524366:BQO524367 CAK524366:CAK524367 CKG524366:CKG524367 CUC524366:CUC524367 DDY524366:DDY524367 DNU524366:DNU524367 DXQ524366:DXQ524367 EHM524366:EHM524367 ERI524366:ERI524367 FBE524366:FBE524367 FLA524366:FLA524367 FUW524366:FUW524367 GES524366:GES524367 GOO524366:GOO524367 GYK524366:GYK524367 HIG524366:HIG524367 HSC524366:HSC524367 IBY524366:IBY524367 ILU524366:ILU524367 IVQ524366:IVQ524367 JFM524366:JFM524367 JPI524366:JPI524367 JZE524366:JZE524367 KJA524366:KJA524367 KSW524366:KSW524367 LCS524366:LCS524367 LMO524366:LMO524367 LWK524366:LWK524367 MGG524366:MGG524367 MQC524366:MQC524367 MZY524366:MZY524367 NJU524366:NJU524367 NTQ524366:NTQ524367 ODM524366:ODM524367 ONI524366:ONI524367 OXE524366:OXE524367 PHA524366:PHA524367 PQW524366:PQW524367 QAS524366:QAS524367 QKO524366:QKO524367 QUK524366:QUK524367 REG524366:REG524367 ROC524366:ROC524367 RXY524366:RXY524367 SHU524366:SHU524367 SRQ524366:SRQ524367 TBM524366:TBM524367 TLI524366:TLI524367 TVE524366:TVE524367 UFA524366:UFA524367 UOW524366:UOW524367 UYS524366:UYS524367 VIO524366:VIO524367 VSK524366:VSK524367 WCG524366:WCG524367 WMC524366:WMC524367 WVY524366:WVY524367 Q589902:Q589903 JM589902:JM589903 TI589902:TI589903 ADE589902:ADE589903 ANA589902:ANA589903 AWW589902:AWW589903 BGS589902:BGS589903 BQO589902:BQO589903 CAK589902:CAK589903 CKG589902:CKG589903 CUC589902:CUC589903 DDY589902:DDY589903 DNU589902:DNU589903 DXQ589902:DXQ589903 EHM589902:EHM589903 ERI589902:ERI589903 FBE589902:FBE589903 FLA589902:FLA589903 FUW589902:FUW589903 GES589902:GES589903 GOO589902:GOO589903 GYK589902:GYK589903 HIG589902:HIG589903 HSC589902:HSC589903 IBY589902:IBY589903 ILU589902:ILU589903 IVQ589902:IVQ589903 JFM589902:JFM589903 JPI589902:JPI589903 JZE589902:JZE589903 KJA589902:KJA589903 KSW589902:KSW589903 LCS589902:LCS589903 LMO589902:LMO589903 LWK589902:LWK589903 MGG589902:MGG589903 MQC589902:MQC589903 MZY589902:MZY589903 NJU589902:NJU589903 NTQ589902:NTQ589903 ODM589902:ODM589903 ONI589902:ONI589903 OXE589902:OXE589903 PHA589902:PHA589903 PQW589902:PQW589903 QAS589902:QAS589903 QKO589902:QKO589903 QUK589902:QUK589903 REG589902:REG589903 ROC589902:ROC589903 RXY589902:RXY589903 SHU589902:SHU589903 SRQ589902:SRQ589903 TBM589902:TBM589903 TLI589902:TLI589903 TVE589902:TVE589903 UFA589902:UFA589903 UOW589902:UOW589903 UYS589902:UYS589903 VIO589902:VIO589903 VSK589902:VSK589903 WCG589902:WCG589903 WMC589902:WMC589903 WVY589902:WVY589903 Q655438:Q655439 JM655438:JM655439 TI655438:TI655439 ADE655438:ADE655439 ANA655438:ANA655439 AWW655438:AWW655439 BGS655438:BGS655439 BQO655438:BQO655439 CAK655438:CAK655439 CKG655438:CKG655439 CUC655438:CUC655439 DDY655438:DDY655439 DNU655438:DNU655439 DXQ655438:DXQ655439 EHM655438:EHM655439 ERI655438:ERI655439 FBE655438:FBE655439 FLA655438:FLA655439 FUW655438:FUW655439 GES655438:GES655439 GOO655438:GOO655439 GYK655438:GYK655439 HIG655438:HIG655439 HSC655438:HSC655439 IBY655438:IBY655439 ILU655438:ILU655439 IVQ655438:IVQ655439 JFM655438:JFM655439 JPI655438:JPI655439 JZE655438:JZE655439 KJA655438:KJA655439 KSW655438:KSW655439 LCS655438:LCS655439 LMO655438:LMO655439 LWK655438:LWK655439 MGG655438:MGG655439 MQC655438:MQC655439 MZY655438:MZY655439 NJU655438:NJU655439 NTQ655438:NTQ655439 ODM655438:ODM655439 ONI655438:ONI655439 OXE655438:OXE655439 PHA655438:PHA655439 PQW655438:PQW655439 QAS655438:QAS655439 QKO655438:QKO655439 QUK655438:QUK655439 REG655438:REG655439 ROC655438:ROC655439 RXY655438:RXY655439 SHU655438:SHU655439 SRQ655438:SRQ655439 TBM655438:TBM655439 TLI655438:TLI655439 TVE655438:TVE655439 UFA655438:UFA655439 UOW655438:UOW655439 UYS655438:UYS655439 VIO655438:VIO655439 VSK655438:VSK655439 WCG655438:WCG655439 WMC655438:WMC655439 WVY655438:WVY655439 Q720974:Q720975 JM720974:JM720975 TI720974:TI720975 ADE720974:ADE720975 ANA720974:ANA720975 AWW720974:AWW720975 BGS720974:BGS720975 BQO720974:BQO720975 CAK720974:CAK720975 CKG720974:CKG720975 CUC720974:CUC720975 DDY720974:DDY720975 DNU720974:DNU720975 DXQ720974:DXQ720975 EHM720974:EHM720975 ERI720974:ERI720975 FBE720974:FBE720975 FLA720974:FLA720975 FUW720974:FUW720975 GES720974:GES720975 GOO720974:GOO720975 GYK720974:GYK720975 HIG720974:HIG720975 HSC720974:HSC720975 IBY720974:IBY720975 ILU720974:ILU720975 IVQ720974:IVQ720975 JFM720974:JFM720975 JPI720974:JPI720975 JZE720974:JZE720975 KJA720974:KJA720975 KSW720974:KSW720975 LCS720974:LCS720975 LMO720974:LMO720975 LWK720974:LWK720975 MGG720974:MGG720975 MQC720974:MQC720975 MZY720974:MZY720975 NJU720974:NJU720975 NTQ720974:NTQ720975 ODM720974:ODM720975 ONI720974:ONI720975 OXE720974:OXE720975 PHA720974:PHA720975 PQW720974:PQW720975 QAS720974:QAS720975 QKO720974:QKO720975 QUK720974:QUK720975 REG720974:REG720975 ROC720974:ROC720975 RXY720974:RXY720975 SHU720974:SHU720975 SRQ720974:SRQ720975 TBM720974:TBM720975 TLI720974:TLI720975 TVE720974:TVE720975 UFA720974:UFA720975 UOW720974:UOW720975 UYS720974:UYS720975 VIO720974:VIO720975 VSK720974:VSK720975 WCG720974:WCG720975 WMC720974:WMC720975 WVY720974:WVY720975 Q786510:Q786511 JM786510:JM786511 TI786510:TI786511 ADE786510:ADE786511 ANA786510:ANA786511 AWW786510:AWW786511 BGS786510:BGS786511 BQO786510:BQO786511 CAK786510:CAK786511 CKG786510:CKG786511 CUC786510:CUC786511 DDY786510:DDY786511 DNU786510:DNU786511 DXQ786510:DXQ786511 EHM786510:EHM786511 ERI786510:ERI786511 FBE786510:FBE786511 FLA786510:FLA786511 FUW786510:FUW786511 GES786510:GES786511 GOO786510:GOO786511 GYK786510:GYK786511 HIG786510:HIG786511 HSC786510:HSC786511 IBY786510:IBY786511 ILU786510:ILU786511 IVQ786510:IVQ786511 JFM786510:JFM786511 JPI786510:JPI786511 JZE786510:JZE786511 KJA786510:KJA786511 KSW786510:KSW786511 LCS786510:LCS786511 LMO786510:LMO786511 LWK786510:LWK786511 MGG786510:MGG786511 MQC786510:MQC786511 MZY786510:MZY786511 NJU786510:NJU786511 NTQ786510:NTQ786511 ODM786510:ODM786511 ONI786510:ONI786511 OXE786510:OXE786511 PHA786510:PHA786511 PQW786510:PQW786511 QAS786510:QAS786511 QKO786510:QKO786511 QUK786510:QUK786511 REG786510:REG786511 ROC786510:ROC786511 RXY786510:RXY786511 SHU786510:SHU786511 SRQ786510:SRQ786511 TBM786510:TBM786511 TLI786510:TLI786511 TVE786510:TVE786511 UFA786510:UFA786511 UOW786510:UOW786511 UYS786510:UYS786511 VIO786510:VIO786511 VSK786510:VSK786511 WCG786510:WCG786511 WMC786510:WMC786511 WVY786510:WVY786511 Q852046:Q852047 JM852046:JM852047 TI852046:TI852047 ADE852046:ADE852047 ANA852046:ANA852047 AWW852046:AWW852047 BGS852046:BGS852047 BQO852046:BQO852047 CAK852046:CAK852047 CKG852046:CKG852047 CUC852046:CUC852047 DDY852046:DDY852047 DNU852046:DNU852047 DXQ852046:DXQ852047 EHM852046:EHM852047 ERI852046:ERI852047 FBE852046:FBE852047 FLA852046:FLA852047 FUW852046:FUW852047 GES852046:GES852047 GOO852046:GOO852047 GYK852046:GYK852047 HIG852046:HIG852047 HSC852046:HSC852047 IBY852046:IBY852047 ILU852046:ILU852047 IVQ852046:IVQ852047 JFM852046:JFM852047 JPI852046:JPI852047 JZE852046:JZE852047 KJA852046:KJA852047 KSW852046:KSW852047 LCS852046:LCS852047 LMO852046:LMO852047 LWK852046:LWK852047 MGG852046:MGG852047 MQC852046:MQC852047 MZY852046:MZY852047 NJU852046:NJU852047 NTQ852046:NTQ852047 ODM852046:ODM852047 ONI852046:ONI852047 OXE852046:OXE852047 PHA852046:PHA852047 PQW852046:PQW852047 QAS852046:QAS852047 QKO852046:QKO852047 QUK852046:QUK852047 REG852046:REG852047 ROC852046:ROC852047 RXY852046:RXY852047 SHU852046:SHU852047 SRQ852046:SRQ852047 TBM852046:TBM852047 TLI852046:TLI852047 TVE852046:TVE852047 UFA852046:UFA852047 UOW852046:UOW852047 UYS852046:UYS852047 VIO852046:VIO852047 VSK852046:VSK852047 WCG852046:WCG852047 WMC852046:WMC852047 WVY852046:WVY852047 Q917582:Q917583 JM917582:JM917583 TI917582:TI917583 ADE917582:ADE917583 ANA917582:ANA917583 AWW917582:AWW917583 BGS917582:BGS917583 BQO917582:BQO917583 CAK917582:CAK917583 CKG917582:CKG917583 CUC917582:CUC917583 DDY917582:DDY917583 DNU917582:DNU917583 DXQ917582:DXQ917583 EHM917582:EHM917583 ERI917582:ERI917583 FBE917582:FBE917583 FLA917582:FLA917583 FUW917582:FUW917583 GES917582:GES917583 GOO917582:GOO917583 GYK917582:GYK917583 HIG917582:HIG917583 HSC917582:HSC917583 IBY917582:IBY917583 ILU917582:ILU917583 IVQ917582:IVQ917583 JFM917582:JFM917583 JPI917582:JPI917583 JZE917582:JZE917583 KJA917582:KJA917583 KSW917582:KSW917583 LCS917582:LCS917583 LMO917582:LMO917583 LWK917582:LWK917583 MGG917582:MGG917583 MQC917582:MQC917583 MZY917582:MZY917583 NJU917582:NJU917583 NTQ917582:NTQ917583 ODM917582:ODM917583 ONI917582:ONI917583 OXE917582:OXE917583 PHA917582:PHA917583 PQW917582:PQW917583 QAS917582:QAS917583 QKO917582:QKO917583 QUK917582:QUK917583 REG917582:REG917583 ROC917582:ROC917583 RXY917582:RXY917583 SHU917582:SHU917583 SRQ917582:SRQ917583 TBM917582:TBM917583 TLI917582:TLI917583 TVE917582:TVE917583 UFA917582:UFA917583 UOW917582:UOW917583 UYS917582:UYS917583 VIO917582:VIO917583 VSK917582:VSK917583 WCG917582:WCG917583 WMC917582:WMC917583 WVY917582:WVY917583 Q983118:Q983119 JM983118:JM983119 TI983118:TI983119 ADE983118:ADE983119 ANA983118:ANA983119 AWW983118:AWW983119 BGS983118:BGS983119 BQO983118:BQO983119 CAK983118:CAK983119 CKG983118:CKG983119 CUC983118:CUC983119 DDY983118:DDY983119 DNU983118:DNU983119 DXQ983118:DXQ983119 EHM983118:EHM983119 ERI983118:ERI983119 FBE983118:FBE983119 FLA983118:FLA983119 FUW983118:FUW983119 GES983118:GES983119 GOO983118:GOO983119 GYK983118:GYK983119 HIG983118:HIG983119 HSC983118:HSC983119 IBY983118:IBY983119 ILU983118:ILU983119 IVQ983118:IVQ983119 JFM983118:JFM983119 JPI983118:JPI983119 JZE983118:JZE983119 KJA983118:KJA983119 KSW983118:KSW983119 LCS983118:LCS983119 LMO983118:LMO983119 LWK983118:LWK983119 MGG983118:MGG983119 MQC983118:MQC983119 MZY983118:MZY983119 NJU983118:NJU983119 NTQ983118:NTQ983119 ODM983118:ODM983119 ONI983118:ONI983119 OXE983118:OXE983119 PHA983118:PHA983119 PQW983118:PQW983119 QAS983118:QAS983119 QKO983118:QKO983119 QUK983118:QUK983119 REG983118:REG983119 ROC983118:ROC983119 RXY983118:RXY983119 SHU983118:SHU983119 SRQ983118:SRQ983119 TBM983118:TBM983119 TLI983118:TLI983119 TVE983118:TVE983119 UFA983118:UFA983119 UOW983118:UOW983119 UYS983118:UYS983119 VIO983118:VIO983119 VSK983118:VSK983119 WCG983118:WCG983119 WMC983118:WMC983119 WVY983118:WVY983119 Q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Q65618 JM65618 TI65618 ADE65618 ANA65618 AWW65618 BGS65618 BQO65618 CAK65618 CKG65618 CUC65618 DDY65618 DNU65618 DXQ65618 EHM65618 ERI65618 FBE65618 FLA65618 FUW65618 GES65618 GOO65618 GYK65618 HIG65618 HSC65618 IBY65618 ILU65618 IVQ65618 JFM65618 JPI65618 JZE65618 KJA65618 KSW65618 LCS65618 LMO65618 LWK65618 MGG65618 MQC65618 MZY65618 NJU65618 NTQ65618 ODM65618 ONI65618 OXE65618 PHA65618 PQW65618 QAS65618 QKO65618 QUK65618 REG65618 ROC65618 RXY65618 SHU65618 SRQ65618 TBM65618 TLI65618 TVE65618 UFA65618 UOW65618 UYS65618 VIO65618 VSK65618 WCG65618 WMC65618 WVY65618 Q131154 JM131154 TI131154 ADE131154 ANA131154 AWW131154 BGS131154 BQO131154 CAK131154 CKG131154 CUC131154 DDY131154 DNU131154 DXQ131154 EHM131154 ERI131154 FBE131154 FLA131154 FUW131154 GES131154 GOO131154 GYK131154 HIG131154 HSC131154 IBY131154 ILU131154 IVQ131154 JFM131154 JPI131154 JZE131154 KJA131154 KSW131154 LCS131154 LMO131154 LWK131154 MGG131154 MQC131154 MZY131154 NJU131154 NTQ131154 ODM131154 ONI131154 OXE131154 PHA131154 PQW131154 QAS131154 QKO131154 QUK131154 REG131154 ROC131154 RXY131154 SHU131154 SRQ131154 TBM131154 TLI131154 TVE131154 UFA131154 UOW131154 UYS131154 VIO131154 VSK131154 WCG131154 WMC131154 WVY131154 Q196690 JM196690 TI196690 ADE196690 ANA196690 AWW196690 BGS196690 BQO196690 CAK196690 CKG196690 CUC196690 DDY196690 DNU196690 DXQ196690 EHM196690 ERI196690 FBE196690 FLA196690 FUW196690 GES196690 GOO196690 GYK196690 HIG196690 HSC196690 IBY196690 ILU196690 IVQ196690 JFM196690 JPI196690 JZE196690 KJA196690 KSW196690 LCS196690 LMO196690 LWK196690 MGG196690 MQC196690 MZY196690 NJU196690 NTQ196690 ODM196690 ONI196690 OXE196690 PHA196690 PQW196690 QAS196690 QKO196690 QUK196690 REG196690 ROC196690 RXY196690 SHU196690 SRQ196690 TBM196690 TLI196690 TVE196690 UFA196690 UOW196690 UYS196690 VIO196690 VSK196690 WCG196690 WMC196690 WVY196690 Q262226 JM262226 TI262226 ADE262226 ANA262226 AWW262226 BGS262226 BQO262226 CAK262226 CKG262226 CUC262226 DDY262226 DNU262226 DXQ262226 EHM262226 ERI262226 FBE262226 FLA262226 FUW262226 GES262226 GOO262226 GYK262226 HIG262226 HSC262226 IBY262226 ILU262226 IVQ262226 JFM262226 JPI262226 JZE262226 KJA262226 KSW262226 LCS262226 LMO262226 LWK262226 MGG262226 MQC262226 MZY262226 NJU262226 NTQ262226 ODM262226 ONI262226 OXE262226 PHA262226 PQW262226 QAS262226 QKO262226 QUK262226 REG262226 ROC262226 RXY262226 SHU262226 SRQ262226 TBM262226 TLI262226 TVE262226 UFA262226 UOW262226 UYS262226 VIO262226 VSK262226 WCG262226 WMC262226 WVY262226 Q327762 JM327762 TI327762 ADE327762 ANA327762 AWW327762 BGS327762 BQO327762 CAK327762 CKG327762 CUC327762 DDY327762 DNU327762 DXQ327762 EHM327762 ERI327762 FBE327762 FLA327762 FUW327762 GES327762 GOO327762 GYK327762 HIG327762 HSC327762 IBY327762 ILU327762 IVQ327762 JFM327762 JPI327762 JZE327762 KJA327762 KSW327762 LCS327762 LMO327762 LWK327762 MGG327762 MQC327762 MZY327762 NJU327762 NTQ327762 ODM327762 ONI327762 OXE327762 PHA327762 PQW327762 QAS327762 QKO327762 QUK327762 REG327762 ROC327762 RXY327762 SHU327762 SRQ327762 TBM327762 TLI327762 TVE327762 UFA327762 UOW327762 UYS327762 VIO327762 VSK327762 WCG327762 WMC327762 WVY327762 Q393298 JM393298 TI393298 ADE393298 ANA393298 AWW393298 BGS393298 BQO393298 CAK393298 CKG393298 CUC393298 DDY393298 DNU393298 DXQ393298 EHM393298 ERI393298 FBE393298 FLA393298 FUW393298 GES393298 GOO393298 GYK393298 HIG393298 HSC393298 IBY393298 ILU393298 IVQ393298 JFM393298 JPI393298 JZE393298 KJA393298 KSW393298 LCS393298 LMO393298 LWK393298 MGG393298 MQC393298 MZY393298 NJU393298 NTQ393298 ODM393298 ONI393298 OXE393298 PHA393298 PQW393298 QAS393298 QKO393298 QUK393298 REG393298 ROC393298 RXY393298 SHU393298 SRQ393298 TBM393298 TLI393298 TVE393298 UFA393298 UOW393298 UYS393298 VIO393298 VSK393298 WCG393298 WMC393298 WVY393298 Q458834 JM458834 TI458834 ADE458834 ANA458834 AWW458834 BGS458834 BQO458834 CAK458834 CKG458834 CUC458834 DDY458834 DNU458834 DXQ458834 EHM458834 ERI458834 FBE458834 FLA458834 FUW458834 GES458834 GOO458834 GYK458834 HIG458834 HSC458834 IBY458834 ILU458834 IVQ458834 JFM458834 JPI458834 JZE458834 KJA458834 KSW458834 LCS458834 LMO458834 LWK458834 MGG458834 MQC458834 MZY458834 NJU458834 NTQ458834 ODM458834 ONI458834 OXE458834 PHA458834 PQW458834 QAS458834 QKO458834 QUK458834 REG458834 ROC458834 RXY458834 SHU458834 SRQ458834 TBM458834 TLI458834 TVE458834 UFA458834 UOW458834 UYS458834 VIO458834 VSK458834 WCG458834 WMC458834 WVY458834 Q524370 JM524370 TI524370 ADE524370 ANA524370 AWW524370 BGS524370 BQO524370 CAK524370 CKG524370 CUC524370 DDY524370 DNU524370 DXQ524370 EHM524370 ERI524370 FBE524370 FLA524370 FUW524370 GES524370 GOO524370 GYK524370 HIG524370 HSC524370 IBY524370 ILU524370 IVQ524370 JFM524370 JPI524370 JZE524370 KJA524370 KSW524370 LCS524370 LMO524370 LWK524370 MGG524370 MQC524370 MZY524370 NJU524370 NTQ524370 ODM524370 ONI524370 OXE524370 PHA524370 PQW524370 QAS524370 QKO524370 QUK524370 REG524370 ROC524370 RXY524370 SHU524370 SRQ524370 TBM524370 TLI524370 TVE524370 UFA524370 UOW524370 UYS524370 VIO524370 VSK524370 WCG524370 WMC524370 WVY524370 Q589906 JM589906 TI589906 ADE589906 ANA589906 AWW589906 BGS589906 BQO589906 CAK589906 CKG589906 CUC589906 DDY589906 DNU589906 DXQ589906 EHM589906 ERI589906 FBE589906 FLA589906 FUW589906 GES589906 GOO589906 GYK589906 HIG589906 HSC589906 IBY589906 ILU589906 IVQ589906 JFM589906 JPI589906 JZE589906 KJA589906 KSW589906 LCS589906 LMO589906 LWK589906 MGG589906 MQC589906 MZY589906 NJU589906 NTQ589906 ODM589906 ONI589906 OXE589906 PHA589906 PQW589906 QAS589906 QKO589906 QUK589906 REG589906 ROC589906 RXY589906 SHU589906 SRQ589906 TBM589906 TLI589906 TVE589906 UFA589906 UOW589906 UYS589906 VIO589906 VSK589906 WCG589906 WMC589906 WVY589906 Q655442 JM655442 TI655442 ADE655442 ANA655442 AWW655442 BGS655442 BQO655442 CAK655442 CKG655442 CUC655442 DDY655442 DNU655442 DXQ655442 EHM655442 ERI655442 FBE655442 FLA655442 FUW655442 GES655442 GOO655442 GYK655442 HIG655442 HSC655442 IBY655442 ILU655442 IVQ655442 JFM655442 JPI655442 JZE655442 KJA655442 KSW655442 LCS655442 LMO655442 LWK655442 MGG655442 MQC655442 MZY655442 NJU655442 NTQ655442 ODM655442 ONI655442 OXE655442 PHA655442 PQW655442 QAS655442 QKO655442 QUK655442 REG655442 ROC655442 RXY655442 SHU655442 SRQ655442 TBM655442 TLI655442 TVE655442 UFA655442 UOW655442 UYS655442 VIO655442 VSK655442 WCG655442 WMC655442 WVY655442 Q720978 JM720978 TI720978 ADE720978 ANA720978 AWW720978 BGS720978 BQO720978 CAK720978 CKG720978 CUC720978 DDY720978 DNU720978 DXQ720978 EHM720978 ERI720978 FBE720978 FLA720978 FUW720978 GES720978 GOO720978 GYK720978 HIG720978 HSC720978 IBY720978 ILU720978 IVQ720978 JFM720978 JPI720978 JZE720978 KJA720978 KSW720978 LCS720978 LMO720978 LWK720978 MGG720978 MQC720978 MZY720978 NJU720978 NTQ720978 ODM720978 ONI720978 OXE720978 PHA720978 PQW720978 QAS720978 QKO720978 QUK720978 REG720978 ROC720978 RXY720978 SHU720978 SRQ720978 TBM720978 TLI720978 TVE720978 UFA720978 UOW720978 UYS720978 VIO720978 VSK720978 WCG720978 WMC720978 WVY720978 Q786514 JM786514 TI786514 ADE786514 ANA786514 AWW786514 BGS786514 BQO786514 CAK786514 CKG786514 CUC786514 DDY786514 DNU786514 DXQ786514 EHM786514 ERI786514 FBE786514 FLA786514 FUW786514 GES786514 GOO786514 GYK786514 HIG786514 HSC786514 IBY786514 ILU786514 IVQ786514 JFM786514 JPI786514 JZE786514 KJA786514 KSW786514 LCS786514 LMO786514 LWK786514 MGG786514 MQC786514 MZY786514 NJU786514 NTQ786514 ODM786514 ONI786514 OXE786514 PHA786514 PQW786514 QAS786514 QKO786514 QUK786514 REG786514 ROC786514 RXY786514 SHU786514 SRQ786514 TBM786514 TLI786514 TVE786514 UFA786514 UOW786514 UYS786514 VIO786514 VSK786514 WCG786514 WMC786514 WVY786514 Q852050 JM852050 TI852050 ADE852050 ANA852050 AWW852050 BGS852050 BQO852050 CAK852050 CKG852050 CUC852050 DDY852050 DNU852050 DXQ852050 EHM852050 ERI852050 FBE852050 FLA852050 FUW852050 GES852050 GOO852050 GYK852050 HIG852050 HSC852050 IBY852050 ILU852050 IVQ852050 JFM852050 JPI852050 JZE852050 KJA852050 KSW852050 LCS852050 LMO852050 LWK852050 MGG852050 MQC852050 MZY852050 NJU852050 NTQ852050 ODM852050 ONI852050 OXE852050 PHA852050 PQW852050 QAS852050 QKO852050 QUK852050 REG852050 ROC852050 RXY852050 SHU852050 SRQ852050 TBM852050 TLI852050 TVE852050 UFA852050 UOW852050 UYS852050 VIO852050 VSK852050 WCG852050 WMC852050 WVY852050 Q917586 JM917586 TI917586 ADE917586 ANA917586 AWW917586 BGS917586 BQO917586 CAK917586 CKG917586 CUC917586 DDY917586 DNU917586 DXQ917586 EHM917586 ERI917586 FBE917586 FLA917586 FUW917586 GES917586 GOO917586 GYK917586 HIG917586 HSC917586 IBY917586 ILU917586 IVQ917586 JFM917586 JPI917586 JZE917586 KJA917586 KSW917586 LCS917586 LMO917586 LWK917586 MGG917586 MQC917586 MZY917586 NJU917586 NTQ917586 ODM917586 ONI917586 OXE917586 PHA917586 PQW917586 QAS917586 QKO917586 QUK917586 REG917586 ROC917586 RXY917586 SHU917586 SRQ917586 TBM917586 TLI917586 TVE917586 UFA917586 UOW917586 UYS917586 VIO917586 VSK917586 WCG917586 WMC917586 WVY917586 Q983122 JM983122 TI983122 ADE983122 ANA983122 AWW983122 BGS983122 BQO983122 CAK983122 CKG983122 CUC983122 DDY983122 DNU983122 DXQ983122 EHM983122 ERI983122 FBE983122 FLA983122 FUW983122 GES983122 GOO983122 GYK983122 HIG983122 HSC983122 IBY983122 ILU983122 IVQ983122 JFM983122 JPI983122 JZE983122 KJA983122 KSW983122 LCS983122 LMO983122 LWK983122 MGG983122 MQC983122 MZY983122 NJU983122 NTQ983122 ODM983122 ONI983122 OXE983122 PHA983122 PQW983122 QAS983122 QKO983122 QUK983122 REG983122 ROC983122 RXY983122 SHU983122 SRQ983122 TBM983122 TLI983122 TVE983122 UFA983122 UOW983122 UYS983122 VIO983122 VSK983122 WCG983122 WMC983122 WVY983122 Q8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65622 JM65622 TI65622 ADE65622 ANA65622 AWW65622 BGS65622 BQO65622 CAK65622 CKG65622 CUC65622 DDY65622 DNU65622 DXQ65622 EHM65622 ERI65622 FBE65622 FLA65622 FUW65622 GES65622 GOO65622 GYK65622 HIG65622 HSC65622 IBY65622 ILU65622 IVQ65622 JFM65622 JPI65622 JZE65622 KJA65622 KSW65622 LCS65622 LMO65622 LWK65622 MGG65622 MQC65622 MZY65622 NJU65622 NTQ65622 ODM65622 ONI65622 OXE65622 PHA65622 PQW65622 QAS65622 QKO65622 QUK65622 REG65622 ROC65622 RXY65622 SHU65622 SRQ65622 TBM65622 TLI65622 TVE65622 UFA65622 UOW65622 UYS65622 VIO65622 VSK65622 WCG65622 WMC65622 WVY65622 Q131158 JM131158 TI131158 ADE131158 ANA131158 AWW131158 BGS131158 BQO131158 CAK131158 CKG131158 CUC131158 DDY131158 DNU131158 DXQ131158 EHM131158 ERI131158 FBE131158 FLA131158 FUW131158 GES131158 GOO131158 GYK131158 HIG131158 HSC131158 IBY131158 ILU131158 IVQ131158 JFM131158 JPI131158 JZE131158 KJA131158 KSW131158 LCS131158 LMO131158 LWK131158 MGG131158 MQC131158 MZY131158 NJU131158 NTQ131158 ODM131158 ONI131158 OXE131158 PHA131158 PQW131158 QAS131158 QKO131158 QUK131158 REG131158 ROC131158 RXY131158 SHU131158 SRQ131158 TBM131158 TLI131158 TVE131158 UFA131158 UOW131158 UYS131158 VIO131158 VSK131158 WCG131158 WMC131158 WVY131158 Q196694 JM196694 TI196694 ADE196694 ANA196694 AWW196694 BGS196694 BQO196694 CAK196694 CKG196694 CUC196694 DDY196694 DNU196694 DXQ196694 EHM196694 ERI196694 FBE196694 FLA196694 FUW196694 GES196694 GOO196694 GYK196694 HIG196694 HSC196694 IBY196694 ILU196694 IVQ196694 JFM196694 JPI196694 JZE196694 KJA196694 KSW196694 LCS196694 LMO196694 LWK196694 MGG196694 MQC196694 MZY196694 NJU196694 NTQ196694 ODM196694 ONI196694 OXE196694 PHA196694 PQW196694 QAS196694 QKO196694 QUK196694 REG196694 ROC196694 RXY196694 SHU196694 SRQ196694 TBM196694 TLI196694 TVE196694 UFA196694 UOW196694 UYS196694 VIO196694 VSK196694 WCG196694 WMC196694 WVY196694 Q262230 JM262230 TI262230 ADE262230 ANA262230 AWW262230 BGS262230 BQO262230 CAK262230 CKG262230 CUC262230 DDY262230 DNU262230 DXQ262230 EHM262230 ERI262230 FBE262230 FLA262230 FUW262230 GES262230 GOO262230 GYK262230 HIG262230 HSC262230 IBY262230 ILU262230 IVQ262230 JFM262230 JPI262230 JZE262230 KJA262230 KSW262230 LCS262230 LMO262230 LWK262230 MGG262230 MQC262230 MZY262230 NJU262230 NTQ262230 ODM262230 ONI262230 OXE262230 PHA262230 PQW262230 QAS262230 QKO262230 QUK262230 REG262230 ROC262230 RXY262230 SHU262230 SRQ262230 TBM262230 TLI262230 TVE262230 UFA262230 UOW262230 UYS262230 VIO262230 VSK262230 WCG262230 WMC262230 WVY262230 Q327766 JM327766 TI327766 ADE327766 ANA327766 AWW327766 BGS327766 BQO327766 CAK327766 CKG327766 CUC327766 DDY327766 DNU327766 DXQ327766 EHM327766 ERI327766 FBE327766 FLA327766 FUW327766 GES327766 GOO327766 GYK327766 HIG327766 HSC327766 IBY327766 ILU327766 IVQ327766 JFM327766 JPI327766 JZE327766 KJA327766 KSW327766 LCS327766 LMO327766 LWK327766 MGG327766 MQC327766 MZY327766 NJU327766 NTQ327766 ODM327766 ONI327766 OXE327766 PHA327766 PQW327766 QAS327766 QKO327766 QUK327766 REG327766 ROC327766 RXY327766 SHU327766 SRQ327766 TBM327766 TLI327766 TVE327766 UFA327766 UOW327766 UYS327766 VIO327766 VSK327766 WCG327766 WMC327766 WVY327766 Q393302 JM393302 TI393302 ADE393302 ANA393302 AWW393302 BGS393302 BQO393302 CAK393302 CKG393302 CUC393302 DDY393302 DNU393302 DXQ393302 EHM393302 ERI393302 FBE393302 FLA393302 FUW393302 GES393302 GOO393302 GYK393302 HIG393302 HSC393302 IBY393302 ILU393302 IVQ393302 JFM393302 JPI393302 JZE393302 KJA393302 KSW393302 LCS393302 LMO393302 LWK393302 MGG393302 MQC393302 MZY393302 NJU393302 NTQ393302 ODM393302 ONI393302 OXE393302 PHA393302 PQW393302 QAS393302 QKO393302 QUK393302 REG393302 ROC393302 RXY393302 SHU393302 SRQ393302 TBM393302 TLI393302 TVE393302 UFA393302 UOW393302 UYS393302 VIO393302 VSK393302 WCG393302 WMC393302 WVY393302 Q458838 JM458838 TI458838 ADE458838 ANA458838 AWW458838 BGS458838 BQO458838 CAK458838 CKG458838 CUC458838 DDY458838 DNU458838 DXQ458838 EHM458838 ERI458838 FBE458838 FLA458838 FUW458838 GES458838 GOO458838 GYK458838 HIG458838 HSC458838 IBY458838 ILU458838 IVQ458838 JFM458838 JPI458838 JZE458838 KJA458838 KSW458838 LCS458838 LMO458838 LWK458838 MGG458838 MQC458838 MZY458838 NJU458838 NTQ458838 ODM458838 ONI458838 OXE458838 PHA458838 PQW458838 QAS458838 QKO458838 QUK458838 REG458838 ROC458838 RXY458838 SHU458838 SRQ458838 TBM458838 TLI458838 TVE458838 UFA458838 UOW458838 UYS458838 VIO458838 VSK458838 WCG458838 WMC458838 WVY458838 Q524374 JM524374 TI524374 ADE524374 ANA524374 AWW524374 BGS524374 BQO524374 CAK524374 CKG524374 CUC524374 DDY524374 DNU524374 DXQ524374 EHM524374 ERI524374 FBE524374 FLA524374 FUW524374 GES524374 GOO524374 GYK524374 HIG524374 HSC524374 IBY524374 ILU524374 IVQ524374 JFM524374 JPI524374 JZE524374 KJA524374 KSW524374 LCS524374 LMO524374 LWK524374 MGG524374 MQC524374 MZY524374 NJU524374 NTQ524374 ODM524374 ONI524374 OXE524374 PHA524374 PQW524374 QAS524374 QKO524374 QUK524374 REG524374 ROC524374 RXY524374 SHU524374 SRQ524374 TBM524374 TLI524374 TVE524374 UFA524374 UOW524374 UYS524374 VIO524374 VSK524374 WCG524374 WMC524374 WVY524374 Q589910 JM589910 TI589910 ADE589910 ANA589910 AWW589910 BGS589910 BQO589910 CAK589910 CKG589910 CUC589910 DDY589910 DNU589910 DXQ589910 EHM589910 ERI589910 FBE589910 FLA589910 FUW589910 GES589910 GOO589910 GYK589910 HIG589910 HSC589910 IBY589910 ILU589910 IVQ589910 JFM589910 JPI589910 JZE589910 KJA589910 KSW589910 LCS589910 LMO589910 LWK589910 MGG589910 MQC589910 MZY589910 NJU589910 NTQ589910 ODM589910 ONI589910 OXE589910 PHA589910 PQW589910 QAS589910 QKO589910 QUK589910 REG589910 ROC589910 RXY589910 SHU589910 SRQ589910 TBM589910 TLI589910 TVE589910 UFA589910 UOW589910 UYS589910 VIO589910 VSK589910 WCG589910 WMC589910 WVY589910 Q655446 JM655446 TI655446 ADE655446 ANA655446 AWW655446 BGS655446 BQO655446 CAK655446 CKG655446 CUC655446 DDY655446 DNU655446 DXQ655446 EHM655446 ERI655446 FBE655446 FLA655446 FUW655446 GES655446 GOO655446 GYK655446 HIG655446 HSC655446 IBY655446 ILU655446 IVQ655446 JFM655446 JPI655446 JZE655446 KJA655446 KSW655446 LCS655446 LMO655446 LWK655446 MGG655446 MQC655446 MZY655446 NJU655446 NTQ655446 ODM655446 ONI655446 OXE655446 PHA655446 PQW655446 QAS655446 QKO655446 QUK655446 REG655446 ROC655446 RXY655446 SHU655446 SRQ655446 TBM655446 TLI655446 TVE655446 UFA655446 UOW655446 UYS655446 VIO655446 VSK655446 WCG655446 WMC655446 WVY655446 Q720982 JM720982 TI720982 ADE720982 ANA720982 AWW720982 BGS720982 BQO720982 CAK720982 CKG720982 CUC720982 DDY720982 DNU720982 DXQ720982 EHM720982 ERI720982 FBE720982 FLA720982 FUW720982 GES720982 GOO720982 GYK720982 HIG720982 HSC720982 IBY720982 ILU720982 IVQ720982 JFM720982 JPI720982 JZE720982 KJA720982 KSW720982 LCS720982 LMO720982 LWK720982 MGG720982 MQC720982 MZY720982 NJU720982 NTQ720982 ODM720982 ONI720982 OXE720982 PHA720982 PQW720982 QAS720982 QKO720982 QUK720982 REG720982 ROC720982 RXY720982 SHU720982 SRQ720982 TBM720982 TLI720982 TVE720982 UFA720982 UOW720982 UYS720982 VIO720982 VSK720982 WCG720982 WMC720982 WVY720982 Q786518 JM786518 TI786518 ADE786518 ANA786518 AWW786518 BGS786518 BQO786518 CAK786518 CKG786518 CUC786518 DDY786518 DNU786518 DXQ786518 EHM786518 ERI786518 FBE786518 FLA786518 FUW786518 GES786518 GOO786518 GYK786518 HIG786518 HSC786518 IBY786518 ILU786518 IVQ786518 JFM786518 JPI786518 JZE786518 KJA786518 KSW786518 LCS786518 LMO786518 LWK786518 MGG786518 MQC786518 MZY786518 NJU786518 NTQ786518 ODM786518 ONI786518 OXE786518 PHA786518 PQW786518 QAS786518 QKO786518 QUK786518 REG786518 ROC786518 RXY786518 SHU786518 SRQ786518 TBM786518 TLI786518 TVE786518 UFA786518 UOW786518 UYS786518 VIO786518 VSK786518 WCG786518 WMC786518 WVY786518 Q852054 JM852054 TI852054 ADE852054 ANA852054 AWW852054 BGS852054 BQO852054 CAK852054 CKG852054 CUC852054 DDY852054 DNU852054 DXQ852054 EHM852054 ERI852054 FBE852054 FLA852054 FUW852054 GES852054 GOO852054 GYK852054 HIG852054 HSC852054 IBY852054 ILU852054 IVQ852054 JFM852054 JPI852054 JZE852054 KJA852054 KSW852054 LCS852054 LMO852054 LWK852054 MGG852054 MQC852054 MZY852054 NJU852054 NTQ852054 ODM852054 ONI852054 OXE852054 PHA852054 PQW852054 QAS852054 QKO852054 QUK852054 REG852054 ROC852054 RXY852054 SHU852054 SRQ852054 TBM852054 TLI852054 TVE852054 UFA852054 UOW852054 UYS852054 VIO852054 VSK852054 WCG852054 WMC852054 WVY852054 Q917590 JM917590 TI917590 ADE917590 ANA917590 AWW917590 BGS917590 BQO917590 CAK917590 CKG917590 CUC917590 DDY917590 DNU917590 DXQ917590 EHM917590 ERI917590 FBE917590 FLA917590 FUW917590 GES917590 GOO917590 GYK917590 HIG917590 HSC917590 IBY917590 ILU917590 IVQ917590 JFM917590 JPI917590 JZE917590 KJA917590 KSW917590 LCS917590 LMO917590 LWK917590 MGG917590 MQC917590 MZY917590 NJU917590 NTQ917590 ODM917590 ONI917590 OXE917590 PHA917590 PQW917590 QAS917590 QKO917590 QUK917590 REG917590 ROC917590 RXY917590 SHU917590 SRQ917590 TBM917590 TLI917590 TVE917590 UFA917590 UOW917590 UYS917590 VIO917590 VSK917590 WCG917590 WMC917590 WVY917590 Q983126 JM983126 TI983126 ADE983126 ANA983126 AWW983126 BGS983126 BQO983126 CAK983126 CKG983126 CUC983126 DDY983126 DNU983126 DXQ983126 EHM983126 ERI983126 FBE983126 FLA983126 FUW983126 GES983126 GOO983126 GYK983126 HIG983126 HSC983126 IBY983126 ILU983126 IVQ983126 JFM983126 JPI983126 JZE983126 KJA983126 KSW983126 LCS983126 LMO983126 LWK983126 MGG983126 MQC983126 MZY983126 NJU983126 NTQ983126 ODM983126 ONI983126 OXE983126 PHA983126 PQW983126 QAS983126 QKO983126 QUK983126 REG983126 ROC983126 RXY983126 SHU983126 SRQ983126 TBM983126 TLI983126 TVE983126 UFA983126 UOW983126 UYS983126 VIO983126 VSK983126 WCG983126 WMC983126 WVY983126 WMC73 WCG73 VSK73 VIO73 UYS73 UOW73 UFA73 TVE73 TLI73 TBM73 SRQ73 SHU73 RXY73 ROC73 REG73 QUK73 QKO73 QAS73 PQW73 PHA73 OXE73 ONI73 ODM73 NTQ73 NJU73 MZY73 MQC73 MGG73 LWK73 LMO73 LCS73 KSW73 KJA73 JZE73 JPI73 JFM73 IVQ73 ILU73 IBY73 HSC73 HIG73 GYK73 GOO73 GES73 FUW73 FLA73 FBE73 ERI73 EHM73 DXQ73 DNU73 DDY73 CUC73 CKG73 CAK73 BQO73 BGS73 AWW73 ANA73 ADE73 TI73 JM73 Q73 Q9:Q71 JM9:JM71 TI9:TI71 ADE9:ADE71 ANA9:ANA71 AWW9:AWW71 BGS9:BGS71 BQO9:BQO71 CAK9:CAK71 CKG9:CKG71 CUC9:CUC71 DDY9:DDY71 DNU9:DNU71 DXQ9:DXQ71 EHM9:EHM71 ERI9:ERI71 FBE9:FBE71 FLA9:FLA71 FUW9:FUW71 GES9:GES71 GOO9:GOO71 GYK9:GYK71 HIG9:HIG71 HSC9:HSC71 IBY9:IBY71 ILU9:ILU71 IVQ9:IVQ71 JFM9:JFM71 JPI9:JPI71 JZE9:JZE71 KJA9:KJA71 KSW9:KSW71 LCS9:LCS71 LMO9:LMO71 LWK9:LWK71 MGG9:MGG71 MQC9:MQC71 MZY9:MZY71 NJU9:NJU71 NTQ9:NTQ71 ODM9:ODM71 ONI9:ONI71 OXE9:OXE71 PHA9:PHA71 PQW9:PQW71 QAS9:QAS71 QKO9:QKO71 QUK9:QUK71 REG9:REG71 ROC9:ROC71 RXY9:RXY71 SHU9:SHU71 SRQ9:SRQ71 TBM9:TBM71 TLI9:TLI71 TVE9:TVE71 UFA9:UFA71 UOW9:UOW71 UYS9:UYS71 VIO9:VIO71 VSK9:VSK71 WCG9:WCG71 WMC9:WMC71 WVY9:WVY71 WVY73">
      <formula1>PROBAB</formula1>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6"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AF65540:AG65624 KB65540:KC65624 TX65540:TY65624 ADT65540:ADU65624 ANP65540:ANQ65624 AXL65540:AXM65624 BHH65540:BHI65624 BRD65540:BRE65624 CAZ65540:CBA65624 CKV65540:CKW65624 CUR65540:CUS65624 DEN65540:DEO65624 DOJ65540:DOK65624 DYF65540:DYG65624 EIB65540:EIC65624 ERX65540:ERY65624 FBT65540:FBU65624 FLP65540:FLQ65624 FVL65540:FVM65624 GFH65540:GFI65624 GPD65540:GPE65624 GYZ65540:GZA65624 HIV65540:HIW65624 HSR65540:HSS65624 ICN65540:ICO65624 IMJ65540:IMK65624 IWF65540:IWG65624 JGB65540:JGC65624 JPX65540:JPY65624 JZT65540:JZU65624 KJP65540:KJQ65624 KTL65540:KTM65624 LDH65540:LDI65624 LND65540:LNE65624 LWZ65540:LXA65624 MGV65540:MGW65624 MQR65540:MQS65624 NAN65540:NAO65624 NKJ65540:NKK65624 NUF65540:NUG65624 OEB65540:OEC65624 ONX65540:ONY65624 OXT65540:OXU65624 PHP65540:PHQ65624 PRL65540:PRM65624 QBH65540:QBI65624 QLD65540:QLE65624 QUZ65540:QVA65624 REV65540:REW65624 ROR65540:ROS65624 RYN65540:RYO65624 SIJ65540:SIK65624 SSF65540:SSG65624 TCB65540:TCC65624 TLX65540:TLY65624 TVT65540:TVU65624 UFP65540:UFQ65624 UPL65540:UPM65624 UZH65540:UZI65624 VJD65540:VJE65624 VSZ65540:VTA65624 WCV65540:WCW65624 WMR65540:WMS65624 WWN65540:WWO65624 AF131076:AG131160 KB131076:KC131160 TX131076:TY131160 ADT131076:ADU131160 ANP131076:ANQ131160 AXL131076:AXM131160 BHH131076:BHI131160 BRD131076:BRE131160 CAZ131076:CBA131160 CKV131076:CKW131160 CUR131076:CUS131160 DEN131076:DEO131160 DOJ131076:DOK131160 DYF131076:DYG131160 EIB131076:EIC131160 ERX131076:ERY131160 FBT131076:FBU131160 FLP131076:FLQ131160 FVL131076:FVM131160 GFH131076:GFI131160 GPD131076:GPE131160 GYZ131076:GZA131160 HIV131076:HIW131160 HSR131076:HSS131160 ICN131076:ICO131160 IMJ131076:IMK131160 IWF131076:IWG131160 JGB131076:JGC131160 JPX131076:JPY131160 JZT131076:JZU131160 KJP131076:KJQ131160 KTL131076:KTM131160 LDH131076:LDI131160 LND131076:LNE131160 LWZ131076:LXA131160 MGV131076:MGW131160 MQR131076:MQS131160 NAN131076:NAO131160 NKJ131076:NKK131160 NUF131076:NUG131160 OEB131076:OEC131160 ONX131076:ONY131160 OXT131076:OXU131160 PHP131076:PHQ131160 PRL131076:PRM131160 QBH131076:QBI131160 QLD131076:QLE131160 QUZ131076:QVA131160 REV131076:REW131160 ROR131076:ROS131160 RYN131076:RYO131160 SIJ131076:SIK131160 SSF131076:SSG131160 TCB131076:TCC131160 TLX131076:TLY131160 TVT131076:TVU131160 UFP131076:UFQ131160 UPL131076:UPM131160 UZH131076:UZI131160 VJD131076:VJE131160 VSZ131076:VTA131160 WCV131076:WCW131160 WMR131076:WMS131160 WWN131076:WWO131160 AF196612:AG196696 KB196612:KC196696 TX196612:TY196696 ADT196612:ADU196696 ANP196612:ANQ196696 AXL196612:AXM196696 BHH196612:BHI196696 BRD196612:BRE196696 CAZ196612:CBA196696 CKV196612:CKW196696 CUR196612:CUS196696 DEN196612:DEO196696 DOJ196612:DOK196696 DYF196612:DYG196696 EIB196612:EIC196696 ERX196612:ERY196696 FBT196612:FBU196696 FLP196612:FLQ196696 FVL196612:FVM196696 GFH196612:GFI196696 GPD196612:GPE196696 GYZ196612:GZA196696 HIV196612:HIW196696 HSR196612:HSS196696 ICN196612:ICO196696 IMJ196612:IMK196696 IWF196612:IWG196696 JGB196612:JGC196696 JPX196612:JPY196696 JZT196612:JZU196696 KJP196612:KJQ196696 KTL196612:KTM196696 LDH196612:LDI196696 LND196612:LNE196696 LWZ196612:LXA196696 MGV196612:MGW196696 MQR196612:MQS196696 NAN196612:NAO196696 NKJ196612:NKK196696 NUF196612:NUG196696 OEB196612:OEC196696 ONX196612:ONY196696 OXT196612:OXU196696 PHP196612:PHQ196696 PRL196612:PRM196696 QBH196612:QBI196696 QLD196612:QLE196696 QUZ196612:QVA196696 REV196612:REW196696 ROR196612:ROS196696 RYN196612:RYO196696 SIJ196612:SIK196696 SSF196612:SSG196696 TCB196612:TCC196696 TLX196612:TLY196696 TVT196612:TVU196696 UFP196612:UFQ196696 UPL196612:UPM196696 UZH196612:UZI196696 VJD196612:VJE196696 VSZ196612:VTA196696 WCV196612:WCW196696 WMR196612:WMS196696 WWN196612:WWO196696 AF262148:AG262232 KB262148:KC262232 TX262148:TY262232 ADT262148:ADU262232 ANP262148:ANQ262232 AXL262148:AXM262232 BHH262148:BHI262232 BRD262148:BRE262232 CAZ262148:CBA262232 CKV262148:CKW262232 CUR262148:CUS262232 DEN262148:DEO262232 DOJ262148:DOK262232 DYF262148:DYG262232 EIB262148:EIC262232 ERX262148:ERY262232 FBT262148:FBU262232 FLP262148:FLQ262232 FVL262148:FVM262232 GFH262148:GFI262232 GPD262148:GPE262232 GYZ262148:GZA262232 HIV262148:HIW262232 HSR262148:HSS262232 ICN262148:ICO262232 IMJ262148:IMK262232 IWF262148:IWG262232 JGB262148:JGC262232 JPX262148:JPY262232 JZT262148:JZU262232 KJP262148:KJQ262232 KTL262148:KTM262232 LDH262148:LDI262232 LND262148:LNE262232 LWZ262148:LXA262232 MGV262148:MGW262232 MQR262148:MQS262232 NAN262148:NAO262232 NKJ262148:NKK262232 NUF262148:NUG262232 OEB262148:OEC262232 ONX262148:ONY262232 OXT262148:OXU262232 PHP262148:PHQ262232 PRL262148:PRM262232 QBH262148:QBI262232 QLD262148:QLE262232 QUZ262148:QVA262232 REV262148:REW262232 ROR262148:ROS262232 RYN262148:RYO262232 SIJ262148:SIK262232 SSF262148:SSG262232 TCB262148:TCC262232 TLX262148:TLY262232 TVT262148:TVU262232 UFP262148:UFQ262232 UPL262148:UPM262232 UZH262148:UZI262232 VJD262148:VJE262232 VSZ262148:VTA262232 WCV262148:WCW262232 WMR262148:WMS262232 WWN262148:WWO262232 AF327684:AG327768 KB327684:KC327768 TX327684:TY327768 ADT327684:ADU327768 ANP327684:ANQ327768 AXL327684:AXM327768 BHH327684:BHI327768 BRD327684:BRE327768 CAZ327684:CBA327768 CKV327684:CKW327768 CUR327684:CUS327768 DEN327684:DEO327768 DOJ327684:DOK327768 DYF327684:DYG327768 EIB327684:EIC327768 ERX327684:ERY327768 FBT327684:FBU327768 FLP327684:FLQ327768 FVL327684:FVM327768 GFH327684:GFI327768 GPD327684:GPE327768 GYZ327684:GZA327768 HIV327684:HIW327768 HSR327684:HSS327768 ICN327684:ICO327768 IMJ327684:IMK327768 IWF327684:IWG327768 JGB327684:JGC327768 JPX327684:JPY327768 JZT327684:JZU327768 KJP327684:KJQ327768 KTL327684:KTM327768 LDH327684:LDI327768 LND327684:LNE327768 LWZ327684:LXA327768 MGV327684:MGW327768 MQR327684:MQS327768 NAN327684:NAO327768 NKJ327684:NKK327768 NUF327684:NUG327768 OEB327684:OEC327768 ONX327684:ONY327768 OXT327684:OXU327768 PHP327684:PHQ327768 PRL327684:PRM327768 QBH327684:QBI327768 QLD327684:QLE327768 QUZ327684:QVA327768 REV327684:REW327768 ROR327684:ROS327768 RYN327684:RYO327768 SIJ327684:SIK327768 SSF327684:SSG327768 TCB327684:TCC327768 TLX327684:TLY327768 TVT327684:TVU327768 UFP327684:UFQ327768 UPL327684:UPM327768 UZH327684:UZI327768 VJD327684:VJE327768 VSZ327684:VTA327768 WCV327684:WCW327768 WMR327684:WMS327768 WWN327684:WWO327768 AF393220:AG393304 KB393220:KC393304 TX393220:TY393304 ADT393220:ADU393304 ANP393220:ANQ393304 AXL393220:AXM393304 BHH393220:BHI393304 BRD393220:BRE393304 CAZ393220:CBA393304 CKV393220:CKW393304 CUR393220:CUS393304 DEN393220:DEO393304 DOJ393220:DOK393304 DYF393220:DYG393304 EIB393220:EIC393304 ERX393220:ERY393304 FBT393220:FBU393304 FLP393220:FLQ393304 FVL393220:FVM393304 GFH393220:GFI393304 GPD393220:GPE393304 GYZ393220:GZA393304 HIV393220:HIW393304 HSR393220:HSS393304 ICN393220:ICO393304 IMJ393220:IMK393304 IWF393220:IWG393304 JGB393220:JGC393304 JPX393220:JPY393304 JZT393220:JZU393304 KJP393220:KJQ393304 KTL393220:KTM393304 LDH393220:LDI393304 LND393220:LNE393304 LWZ393220:LXA393304 MGV393220:MGW393304 MQR393220:MQS393304 NAN393220:NAO393304 NKJ393220:NKK393304 NUF393220:NUG393304 OEB393220:OEC393304 ONX393220:ONY393304 OXT393220:OXU393304 PHP393220:PHQ393304 PRL393220:PRM393304 QBH393220:QBI393304 QLD393220:QLE393304 QUZ393220:QVA393304 REV393220:REW393304 ROR393220:ROS393304 RYN393220:RYO393304 SIJ393220:SIK393304 SSF393220:SSG393304 TCB393220:TCC393304 TLX393220:TLY393304 TVT393220:TVU393304 UFP393220:UFQ393304 UPL393220:UPM393304 UZH393220:UZI393304 VJD393220:VJE393304 VSZ393220:VTA393304 WCV393220:WCW393304 WMR393220:WMS393304 WWN393220:WWO393304 AF458756:AG458840 KB458756:KC458840 TX458756:TY458840 ADT458756:ADU458840 ANP458756:ANQ458840 AXL458756:AXM458840 BHH458756:BHI458840 BRD458756:BRE458840 CAZ458756:CBA458840 CKV458756:CKW458840 CUR458756:CUS458840 DEN458756:DEO458840 DOJ458756:DOK458840 DYF458756:DYG458840 EIB458756:EIC458840 ERX458756:ERY458840 FBT458756:FBU458840 FLP458756:FLQ458840 FVL458756:FVM458840 GFH458756:GFI458840 GPD458756:GPE458840 GYZ458756:GZA458840 HIV458756:HIW458840 HSR458756:HSS458840 ICN458756:ICO458840 IMJ458756:IMK458840 IWF458756:IWG458840 JGB458756:JGC458840 JPX458756:JPY458840 JZT458756:JZU458840 KJP458756:KJQ458840 KTL458756:KTM458840 LDH458756:LDI458840 LND458756:LNE458840 LWZ458756:LXA458840 MGV458756:MGW458840 MQR458756:MQS458840 NAN458756:NAO458840 NKJ458756:NKK458840 NUF458756:NUG458840 OEB458756:OEC458840 ONX458756:ONY458840 OXT458756:OXU458840 PHP458756:PHQ458840 PRL458756:PRM458840 QBH458756:QBI458840 QLD458756:QLE458840 QUZ458756:QVA458840 REV458756:REW458840 ROR458756:ROS458840 RYN458756:RYO458840 SIJ458756:SIK458840 SSF458756:SSG458840 TCB458756:TCC458840 TLX458756:TLY458840 TVT458756:TVU458840 UFP458756:UFQ458840 UPL458756:UPM458840 UZH458756:UZI458840 VJD458756:VJE458840 VSZ458756:VTA458840 WCV458756:WCW458840 WMR458756:WMS458840 WWN458756:WWO458840 AF524292:AG524376 KB524292:KC524376 TX524292:TY524376 ADT524292:ADU524376 ANP524292:ANQ524376 AXL524292:AXM524376 BHH524292:BHI524376 BRD524292:BRE524376 CAZ524292:CBA524376 CKV524292:CKW524376 CUR524292:CUS524376 DEN524292:DEO524376 DOJ524292:DOK524376 DYF524292:DYG524376 EIB524292:EIC524376 ERX524292:ERY524376 FBT524292:FBU524376 FLP524292:FLQ524376 FVL524292:FVM524376 GFH524292:GFI524376 GPD524292:GPE524376 GYZ524292:GZA524376 HIV524292:HIW524376 HSR524292:HSS524376 ICN524292:ICO524376 IMJ524292:IMK524376 IWF524292:IWG524376 JGB524292:JGC524376 JPX524292:JPY524376 JZT524292:JZU524376 KJP524292:KJQ524376 KTL524292:KTM524376 LDH524292:LDI524376 LND524292:LNE524376 LWZ524292:LXA524376 MGV524292:MGW524376 MQR524292:MQS524376 NAN524292:NAO524376 NKJ524292:NKK524376 NUF524292:NUG524376 OEB524292:OEC524376 ONX524292:ONY524376 OXT524292:OXU524376 PHP524292:PHQ524376 PRL524292:PRM524376 QBH524292:QBI524376 QLD524292:QLE524376 QUZ524292:QVA524376 REV524292:REW524376 ROR524292:ROS524376 RYN524292:RYO524376 SIJ524292:SIK524376 SSF524292:SSG524376 TCB524292:TCC524376 TLX524292:TLY524376 TVT524292:TVU524376 UFP524292:UFQ524376 UPL524292:UPM524376 UZH524292:UZI524376 VJD524292:VJE524376 VSZ524292:VTA524376 WCV524292:WCW524376 WMR524292:WMS524376 WWN524292:WWO524376 AF589828:AG589912 KB589828:KC589912 TX589828:TY589912 ADT589828:ADU589912 ANP589828:ANQ589912 AXL589828:AXM589912 BHH589828:BHI589912 BRD589828:BRE589912 CAZ589828:CBA589912 CKV589828:CKW589912 CUR589828:CUS589912 DEN589828:DEO589912 DOJ589828:DOK589912 DYF589828:DYG589912 EIB589828:EIC589912 ERX589828:ERY589912 FBT589828:FBU589912 FLP589828:FLQ589912 FVL589828:FVM589912 GFH589828:GFI589912 GPD589828:GPE589912 GYZ589828:GZA589912 HIV589828:HIW589912 HSR589828:HSS589912 ICN589828:ICO589912 IMJ589828:IMK589912 IWF589828:IWG589912 JGB589828:JGC589912 JPX589828:JPY589912 JZT589828:JZU589912 KJP589828:KJQ589912 KTL589828:KTM589912 LDH589828:LDI589912 LND589828:LNE589912 LWZ589828:LXA589912 MGV589828:MGW589912 MQR589828:MQS589912 NAN589828:NAO589912 NKJ589828:NKK589912 NUF589828:NUG589912 OEB589828:OEC589912 ONX589828:ONY589912 OXT589828:OXU589912 PHP589828:PHQ589912 PRL589828:PRM589912 QBH589828:QBI589912 QLD589828:QLE589912 QUZ589828:QVA589912 REV589828:REW589912 ROR589828:ROS589912 RYN589828:RYO589912 SIJ589828:SIK589912 SSF589828:SSG589912 TCB589828:TCC589912 TLX589828:TLY589912 TVT589828:TVU589912 UFP589828:UFQ589912 UPL589828:UPM589912 UZH589828:UZI589912 VJD589828:VJE589912 VSZ589828:VTA589912 WCV589828:WCW589912 WMR589828:WMS589912 WWN589828:WWO589912 AF655364:AG655448 KB655364:KC655448 TX655364:TY655448 ADT655364:ADU655448 ANP655364:ANQ655448 AXL655364:AXM655448 BHH655364:BHI655448 BRD655364:BRE655448 CAZ655364:CBA655448 CKV655364:CKW655448 CUR655364:CUS655448 DEN655364:DEO655448 DOJ655364:DOK655448 DYF655364:DYG655448 EIB655364:EIC655448 ERX655364:ERY655448 FBT655364:FBU655448 FLP655364:FLQ655448 FVL655364:FVM655448 GFH655364:GFI655448 GPD655364:GPE655448 GYZ655364:GZA655448 HIV655364:HIW655448 HSR655364:HSS655448 ICN655364:ICO655448 IMJ655364:IMK655448 IWF655364:IWG655448 JGB655364:JGC655448 JPX655364:JPY655448 JZT655364:JZU655448 KJP655364:KJQ655448 KTL655364:KTM655448 LDH655364:LDI655448 LND655364:LNE655448 LWZ655364:LXA655448 MGV655364:MGW655448 MQR655364:MQS655448 NAN655364:NAO655448 NKJ655364:NKK655448 NUF655364:NUG655448 OEB655364:OEC655448 ONX655364:ONY655448 OXT655364:OXU655448 PHP655364:PHQ655448 PRL655364:PRM655448 QBH655364:QBI655448 QLD655364:QLE655448 QUZ655364:QVA655448 REV655364:REW655448 ROR655364:ROS655448 RYN655364:RYO655448 SIJ655364:SIK655448 SSF655364:SSG655448 TCB655364:TCC655448 TLX655364:TLY655448 TVT655364:TVU655448 UFP655364:UFQ655448 UPL655364:UPM655448 UZH655364:UZI655448 VJD655364:VJE655448 VSZ655364:VTA655448 WCV655364:WCW655448 WMR655364:WMS655448 WWN655364:WWO655448 AF720900:AG720984 KB720900:KC720984 TX720900:TY720984 ADT720900:ADU720984 ANP720900:ANQ720984 AXL720900:AXM720984 BHH720900:BHI720984 BRD720900:BRE720984 CAZ720900:CBA720984 CKV720900:CKW720984 CUR720900:CUS720984 DEN720900:DEO720984 DOJ720900:DOK720984 DYF720900:DYG720984 EIB720900:EIC720984 ERX720900:ERY720984 FBT720900:FBU720984 FLP720900:FLQ720984 FVL720900:FVM720984 GFH720900:GFI720984 GPD720900:GPE720984 GYZ720900:GZA720984 HIV720900:HIW720984 HSR720900:HSS720984 ICN720900:ICO720984 IMJ720900:IMK720984 IWF720900:IWG720984 JGB720900:JGC720984 JPX720900:JPY720984 JZT720900:JZU720984 KJP720900:KJQ720984 KTL720900:KTM720984 LDH720900:LDI720984 LND720900:LNE720984 LWZ720900:LXA720984 MGV720900:MGW720984 MQR720900:MQS720984 NAN720900:NAO720984 NKJ720900:NKK720984 NUF720900:NUG720984 OEB720900:OEC720984 ONX720900:ONY720984 OXT720900:OXU720984 PHP720900:PHQ720984 PRL720900:PRM720984 QBH720900:QBI720984 QLD720900:QLE720984 QUZ720900:QVA720984 REV720900:REW720984 ROR720900:ROS720984 RYN720900:RYO720984 SIJ720900:SIK720984 SSF720900:SSG720984 TCB720900:TCC720984 TLX720900:TLY720984 TVT720900:TVU720984 UFP720900:UFQ720984 UPL720900:UPM720984 UZH720900:UZI720984 VJD720900:VJE720984 VSZ720900:VTA720984 WCV720900:WCW720984 WMR720900:WMS720984 WWN720900:WWO720984 AF786436:AG786520 KB786436:KC786520 TX786436:TY786520 ADT786436:ADU786520 ANP786436:ANQ786520 AXL786436:AXM786520 BHH786436:BHI786520 BRD786436:BRE786520 CAZ786436:CBA786520 CKV786436:CKW786520 CUR786436:CUS786520 DEN786436:DEO786520 DOJ786436:DOK786520 DYF786436:DYG786520 EIB786436:EIC786520 ERX786436:ERY786520 FBT786436:FBU786520 FLP786436:FLQ786520 FVL786436:FVM786520 GFH786436:GFI786520 GPD786436:GPE786520 GYZ786436:GZA786520 HIV786436:HIW786520 HSR786436:HSS786520 ICN786436:ICO786520 IMJ786436:IMK786520 IWF786436:IWG786520 JGB786436:JGC786520 JPX786436:JPY786520 JZT786436:JZU786520 KJP786436:KJQ786520 KTL786436:KTM786520 LDH786436:LDI786520 LND786436:LNE786520 LWZ786436:LXA786520 MGV786436:MGW786520 MQR786436:MQS786520 NAN786436:NAO786520 NKJ786436:NKK786520 NUF786436:NUG786520 OEB786436:OEC786520 ONX786436:ONY786520 OXT786436:OXU786520 PHP786436:PHQ786520 PRL786436:PRM786520 QBH786436:QBI786520 QLD786436:QLE786520 QUZ786436:QVA786520 REV786436:REW786520 ROR786436:ROS786520 RYN786436:RYO786520 SIJ786436:SIK786520 SSF786436:SSG786520 TCB786436:TCC786520 TLX786436:TLY786520 TVT786436:TVU786520 UFP786436:UFQ786520 UPL786436:UPM786520 UZH786436:UZI786520 VJD786436:VJE786520 VSZ786436:VTA786520 WCV786436:WCW786520 WMR786436:WMS786520 WWN786436:WWO786520 AF851972:AG852056 KB851972:KC852056 TX851972:TY852056 ADT851972:ADU852056 ANP851972:ANQ852056 AXL851972:AXM852056 BHH851972:BHI852056 BRD851972:BRE852056 CAZ851972:CBA852056 CKV851972:CKW852056 CUR851972:CUS852056 DEN851972:DEO852056 DOJ851972:DOK852056 DYF851972:DYG852056 EIB851972:EIC852056 ERX851972:ERY852056 FBT851972:FBU852056 FLP851972:FLQ852056 FVL851972:FVM852056 GFH851972:GFI852056 GPD851972:GPE852056 GYZ851972:GZA852056 HIV851972:HIW852056 HSR851972:HSS852056 ICN851972:ICO852056 IMJ851972:IMK852056 IWF851972:IWG852056 JGB851972:JGC852056 JPX851972:JPY852056 JZT851972:JZU852056 KJP851972:KJQ852056 KTL851972:KTM852056 LDH851972:LDI852056 LND851972:LNE852056 LWZ851972:LXA852056 MGV851972:MGW852056 MQR851972:MQS852056 NAN851972:NAO852056 NKJ851972:NKK852056 NUF851972:NUG852056 OEB851972:OEC852056 ONX851972:ONY852056 OXT851972:OXU852056 PHP851972:PHQ852056 PRL851972:PRM852056 QBH851972:QBI852056 QLD851972:QLE852056 QUZ851972:QVA852056 REV851972:REW852056 ROR851972:ROS852056 RYN851972:RYO852056 SIJ851972:SIK852056 SSF851972:SSG852056 TCB851972:TCC852056 TLX851972:TLY852056 TVT851972:TVU852056 UFP851972:UFQ852056 UPL851972:UPM852056 UZH851972:UZI852056 VJD851972:VJE852056 VSZ851972:VTA852056 WCV851972:WCW852056 WMR851972:WMS852056 WWN851972:WWO852056 AF917508:AG917592 KB917508:KC917592 TX917508:TY917592 ADT917508:ADU917592 ANP917508:ANQ917592 AXL917508:AXM917592 BHH917508:BHI917592 BRD917508:BRE917592 CAZ917508:CBA917592 CKV917508:CKW917592 CUR917508:CUS917592 DEN917508:DEO917592 DOJ917508:DOK917592 DYF917508:DYG917592 EIB917508:EIC917592 ERX917508:ERY917592 FBT917508:FBU917592 FLP917508:FLQ917592 FVL917508:FVM917592 GFH917508:GFI917592 GPD917508:GPE917592 GYZ917508:GZA917592 HIV917508:HIW917592 HSR917508:HSS917592 ICN917508:ICO917592 IMJ917508:IMK917592 IWF917508:IWG917592 JGB917508:JGC917592 JPX917508:JPY917592 JZT917508:JZU917592 KJP917508:KJQ917592 KTL917508:KTM917592 LDH917508:LDI917592 LND917508:LNE917592 LWZ917508:LXA917592 MGV917508:MGW917592 MQR917508:MQS917592 NAN917508:NAO917592 NKJ917508:NKK917592 NUF917508:NUG917592 OEB917508:OEC917592 ONX917508:ONY917592 OXT917508:OXU917592 PHP917508:PHQ917592 PRL917508:PRM917592 QBH917508:QBI917592 QLD917508:QLE917592 QUZ917508:QVA917592 REV917508:REW917592 ROR917508:ROS917592 RYN917508:RYO917592 SIJ917508:SIK917592 SSF917508:SSG917592 TCB917508:TCC917592 TLX917508:TLY917592 TVT917508:TVU917592 UFP917508:UFQ917592 UPL917508:UPM917592 UZH917508:UZI917592 VJD917508:VJE917592 VSZ917508:VTA917592 WCV917508:WCW917592 WMR917508:WMS917592 WWN917508:WWO917592 AF983044:AG983128 KB983044:KC983128 TX983044:TY983128 ADT983044:ADU983128 ANP983044:ANQ983128 AXL983044:AXM983128 BHH983044:BHI983128 BRD983044:BRE983128 CAZ983044:CBA983128 CKV983044:CKW983128 CUR983044:CUS983128 DEN983044:DEO983128 DOJ983044:DOK983128 DYF983044:DYG983128 EIB983044:EIC983128 ERX983044:ERY983128 FBT983044:FBU983128 FLP983044:FLQ983128 FVL983044:FVM983128 GFH983044:GFI983128 GPD983044:GPE983128 GYZ983044:GZA983128 HIV983044:HIW983128 HSR983044:HSS983128 ICN983044:ICO983128 IMJ983044:IMK983128 IWF983044:IWG983128 JGB983044:JGC983128 JPX983044:JPY983128 JZT983044:JZU983128 KJP983044:KJQ983128 KTL983044:KTM983128 LDH983044:LDI983128 LND983044:LNE983128 LWZ983044:LXA983128 MGV983044:MGW983128 MQR983044:MQS983128 NAN983044:NAO983128 NKJ983044:NKK983128 NUF983044:NUG983128 OEB983044:OEC983128 ONX983044:ONY983128 OXT983044:OXU983128 PHP983044:PHQ983128 PRL983044:PRM983128 QBH983044:QBI983128 QLD983044:QLE983128 QUZ983044:QVA983128 REV983044:REW983128 ROR983044:ROS983128 RYN983044:RYO983128 SIJ983044:SIK983128 SSF983044:SSG983128 TCB983044:TCC983128 TLX983044:TLY983128 TVT983044:TVU983128 UFP983044:UFQ983128 UPL983044:UPM983128 UZH983044:UZI983128 VJD983044:VJE983128 VSZ983044:VTA983128 WCV983044:WCW983128 WMR983044:WMS983128 WWN983044:WWO983128 AH65546:AH65609 KD65546:KD65609 TZ65546:TZ65609 ADV65546:ADV65609 ANR65546:ANR65609 AXN65546:AXN65609 BHJ65546:BHJ65609 BRF65546:BRF65609 CBB65546:CBB65609 CKX65546:CKX65609 CUT65546:CUT65609 DEP65546:DEP65609 DOL65546:DOL65609 DYH65546:DYH65609 EID65546:EID65609 ERZ65546:ERZ65609 FBV65546:FBV65609 FLR65546:FLR65609 FVN65546:FVN65609 GFJ65546:GFJ65609 GPF65546:GPF65609 GZB65546:GZB65609 HIX65546:HIX65609 HST65546:HST65609 ICP65546:ICP65609 IML65546:IML65609 IWH65546:IWH65609 JGD65546:JGD65609 JPZ65546:JPZ65609 JZV65546:JZV65609 KJR65546:KJR65609 KTN65546:KTN65609 LDJ65546:LDJ65609 LNF65546:LNF65609 LXB65546:LXB65609 MGX65546:MGX65609 MQT65546:MQT65609 NAP65546:NAP65609 NKL65546:NKL65609 NUH65546:NUH65609 OED65546:OED65609 ONZ65546:ONZ65609 OXV65546:OXV65609 PHR65546:PHR65609 PRN65546:PRN65609 QBJ65546:QBJ65609 QLF65546:QLF65609 QVB65546:QVB65609 REX65546:REX65609 ROT65546:ROT65609 RYP65546:RYP65609 SIL65546:SIL65609 SSH65546:SSH65609 TCD65546:TCD65609 TLZ65546:TLZ65609 TVV65546:TVV65609 UFR65546:UFR65609 UPN65546:UPN65609 UZJ65546:UZJ65609 VJF65546:VJF65609 VTB65546:VTB65609 WCX65546:WCX65609 WMT65546:WMT65609 WWP65546:WWP65609 AH131082:AH131145 KD131082:KD131145 TZ131082:TZ131145 ADV131082:ADV131145 ANR131082:ANR131145 AXN131082:AXN131145 BHJ131082:BHJ131145 BRF131082:BRF131145 CBB131082:CBB131145 CKX131082:CKX131145 CUT131082:CUT131145 DEP131082:DEP131145 DOL131082:DOL131145 DYH131082:DYH131145 EID131082:EID131145 ERZ131082:ERZ131145 FBV131082:FBV131145 FLR131082:FLR131145 FVN131082:FVN131145 GFJ131082:GFJ131145 GPF131082:GPF131145 GZB131082:GZB131145 HIX131082:HIX131145 HST131082:HST131145 ICP131082:ICP131145 IML131082:IML131145 IWH131082:IWH131145 JGD131082:JGD131145 JPZ131082:JPZ131145 JZV131082:JZV131145 KJR131082:KJR131145 KTN131082:KTN131145 LDJ131082:LDJ131145 LNF131082:LNF131145 LXB131082:LXB131145 MGX131082:MGX131145 MQT131082:MQT131145 NAP131082:NAP131145 NKL131082:NKL131145 NUH131082:NUH131145 OED131082:OED131145 ONZ131082:ONZ131145 OXV131082:OXV131145 PHR131082:PHR131145 PRN131082:PRN131145 QBJ131082:QBJ131145 QLF131082:QLF131145 QVB131082:QVB131145 REX131082:REX131145 ROT131082:ROT131145 RYP131082:RYP131145 SIL131082:SIL131145 SSH131082:SSH131145 TCD131082:TCD131145 TLZ131082:TLZ131145 TVV131082:TVV131145 UFR131082:UFR131145 UPN131082:UPN131145 UZJ131082:UZJ131145 VJF131082:VJF131145 VTB131082:VTB131145 WCX131082:WCX131145 WMT131082:WMT131145 WWP131082:WWP131145 AH196618:AH196681 KD196618:KD196681 TZ196618:TZ196681 ADV196618:ADV196681 ANR196618:ANR196681 AXN196618:AXN196681 BHJ196618:BHJ196681 BRF196618:BRF196681 CBB196618:CBB196681 CKX196618:CKX196681 CUT196618:CUT196681 DEP196618:DEP196681 DOL196618:DOL196681 DYH196618:DYH196681 EID196618:EID196681 ERZ196618:ERZ196681 FBV196618:FBV196681 FLR196618:FLR196681 FVN196618:FVN196681 GFJ196618:GFJ196681 GPF196618:GPF196681 GZB196618:GZB196681 HIX196618:HIX196681 HST196618:HST196681 ICP196618:ICP196681 IML196618:IML196681 IWH196618:IWH196681 JGD196618:JGD196681 JPZ196618:JPZ196681 JZV196618:JZV196681 KJR196618:KJR196681 KTN196618:KTN196681 LDJ196618:LDJ196681 LNF196618:LNF196681 LXB196618:LXB196681 MGX196618:MGX196681 MQT196618:MQT196681 NAP196618:NAP196681 NKL196618:NKL196681 NUH196618:NUH196681 OED196618:OED196681 ONZ196618:ONZ196681 OXV196618:OXV196681 PHR196618:PHR196681 PRN196618:PRN196681 QBJ196618:QBJ196681 QLF196618:QLF196681 QVB196618:QVB196681 REX196618:REX196681 ROT196618:ROT196681 RYP196618:RYP196681 SIL196618:SIL196681 SSH196618:SSH196681 TCD196618:TCD196681 TLZ196618:TLZ196681 TVV196618:TVV196681 UFR196618:UFR196681 UPN196618:UPN196681 UZJ196618:UZJ196681 VJF196618:VJF196681 VTB196618:VTB196681 WCX196618:WCX196681 WMT196618:WMT196681 WWP196618:WWP196681 AH262154:AH262217 KD262154:KD262217 TZ262154:TZ262217 ADV262154:ADV262217 ANR262154:ANR262217 AXN262154:AXN262217 BHJ262154:BHJ262217 BRF262154:BRF262217 CBB262154:CBB262217 CKX262154:CKX262217 CUT262154:CUT262217 DEP262154:DEP262217 DOL262154:DOL262217 DYH262154:DYH262217 EID262154:EID262217 ERZ262154:ERZ262217 FBV262154:FBV262217 FLR262154:FLR262217 FVN262154:FVN262217 GFJ262154:GFJ262217 GPF262154:GPF262217 GZB262154:GZB262217 HIX262154:HIX262217 HST262154:HST262217 ICP262154:ICP262217 IML262154:IML262217 IWH262154:IWH262217 JGD262154:JGD262217 JPZ262154:JPZ262217 JZV262154:JZV262217 KJR262154:KJR262217 KTN262154:KTN262217 LDJ262154:LDJ262217 LNF262154:LNF262217 LXB262154:LXB262217 MGX262154:MGX262217 MQT262154:MQT262217 NAP262154:NAP262217 NKL262154:NKL262217 NUH262154:NUH262217 OED262154:OED262217 ONZ262154:ONZ262217 OXV262154:OXV262217 PHR262154:PHR262217 PRN262154:PRN262217 QBJ262154:QBJ262217 QLF262154:QLF262217 QVB262154:QVB262217 REX262154:REX262217 ROT262154:ROT262217 RYP262154:RYP262217 SIL262154:SIL262217 SSH262154:SSH262217 TCD262154:TCD262217 TLZ262154:TLZ262217 TVV262154:TVV262217 UFR262154:UFR262217 UPN262154:UPN262217 UZJ262154:UZJ262217 VJF262154:VJF262217 VTB262154:VTB262217 WCX262154:WCX262217 WMT262154:WMT262217 WWP262154:WWP262217 AH327690:AH327753 KD327690:KD327753 TZ327690:TZ327753 ADV327690:ADV327753 ANR327690:ANR327753 AXN327690:AXN327753 BHJ327690:BHJ327753 BRF327690:BRF327753 CBB327690:CBB327753 CKX327690:CKX327753 CUT327690:CUT327753 DEP327690:DEP327753 DOL327690:DOL327753 DYH327690:DYH327753 EID327690:EID327753 ERZ327690:ERZ327753 FBV327690:FBV327753 FLR327690:FLR327753 FVN327690:FVN327753 GFJ327690:GFJ327753 GPF327690:GPF327753 GZB327690:GZB327753 HIX327690:HIX327753 HST327690:HST327753 ICP327690:ICP327753 IML327690:IML327753 IWH327690:IWH327753 JGD327690:JGD327753 JPZ327690:JPZ327753 JZV327690:JZV327753 KJR327690:KJR327753 KTN327690:KTN327753 LDJ327690:LDJ327753 LNF327690:LNF327753 LXB327690:LXB327753 MGX327690:MGX327753 MQT327690:MQT327753 NAP327690:NAP327753 NKL327690:NKL327753 NUH327690:NUH327753 OED327690:OED327753 ONZ327690:ONZ327753 OXV327690:OXV327753 PHR327690:PHR327753 PRN327690:PRN327753 QBJ327690:QBJ327753 QLF327690:QLF327753 QVB327690:QVB327753 REX327690:REX327753 ROT327690:ROT327753 RYP327690:RYP327753 SIL327690:SIL327753 SSH327690:SSH327753 TCD327690:TCD327753 TLZ327690:TLZ327753 TVV327690:TVV327753 UFR327690:UFR327753 UPN327690:UPN327753 UZJ327690:UZJ327753 VJF327690:VJF327753 VTB327690:VTB327753 WCX327690:WCX327753 WMT327690:WMT327753 WWP327690:WWP327753 AH393226:AH393289 KD393226:KD393289 TZ393226:TZ393289 ADV393226:ADV393289 ANR393226:ANR393289 AXN393226:AXN393289 BHJ393226:BHJ393289 BRF393226:BRF393289 CBB393226:CBB393289 CKX393226:CKX393289 CUT393226:CUT393289 DEP393226:DEP393289 DOL393226:DOL393289 DYH393226:DYH393289 EID393226:EID393289 ERZ393226:ERZ393289 FBV393226:FBV393289 FLR393226:FLR393289 FVN393226:FVN393289 GFJ393226:GFJ393289 GPF393226:GPF393289 GZB393226:GZB393289 HIX393226:HIX393289 HST393226:HST393289 ICP393226:ICP393289 IML393226:IML393289 IWH393226:IWH393289 JGD393226:JGD393289 JPZ393226:JPZ393289 JZV393226:JZV393289 KJR393226:KJR393289 KTN393226:KTN393289 LDJ393226:LDJ393289 LNF393226:LNF393289 LXB393226:LXB393289 MGX393226:MGX393289 MQT393226:MQT393289 NAP393226:NAP393289 NKL393226:NKL393289 NUH393226:NUH393289 OED393226:OED393289 ONZ393226:ONZ393289 OXV393226:OXV393289 PHR393226:PHR393289 PRN393226:PRN393289 QBJ393226:QBJ393289 QLF393226:QLF393289 QVB393226:QVB393289 REX393226:REX393289 ROT393226:ROT393289 RYP393226:RYP393289 SIL393226:SIL393289 SSH393226:SSH393289 TCD393226:TCD393289 TLZ393226:TLZ393289 TVV393226:TVV393289 UFR393226:UFR393289 UPN393226:UPN393289 UZJ393226:UZJ393289 VJF393226:VJF393289 VTB393226:VTB393289 WCX393226:WCX393289 WMT393226:WMT393289 WWP393226:WWP393289 AH458762:AH458825 KD458762:KD458825 TZ458762:TZ458825 ADV458762:ADV458825 ANR458762:ANR458825 AXN458762:AXN458825 BHJ458762:BHJ458825 BRF458762:BRF458825 CBB458762:CBB458825 CKX458762:CKX458825 CUT458762:CUT458825 DEP458762:DEP458825 DOL458762:DOL458825 DYH458762:DYH458825 EID458762:EID458825 ERZ458762:ERZ458825 FBV458762:FBV458825 FLR458762:FLR458825 FVN458762:FVN458825 GFJ458762:GFJ458825 GPF458762:GPF458825 GZB458762:GZB458825 HIX458762:HIX458825 HST458762:HST458825 ICP458762:ICP458825 IML458762:IML458825 IWH458762:IWH458825 JGD458762:JGD458825 JPZ458762:JPZ458825 JZV458762:JZV458825 KJR458762:KJR458825 KTN458762:KTN458825 LDJ458762:LDJ458825 LNF458762:LNF458825 LXB458762:LXB458825 MGX458762:MGX458825 MQT458762:MQT458825 NAP458762:NAP458825 NKL458762:NKL458825 NUH458762:NUH458825 OED458762:OED458825 ONZ458762:ONZ458825 OXV458762:OXV458825 PHR458762:PHR458825 PRN458762:PRN458825 QBJ458762:QBJ458825 QLF458762:QLF458825 QVB458762:QVB458825 REX458762:REX458825 ROT458762:ROT458825 RYP458762:RYP458825 SIL458762:SIL458825 SSH458762:SSH458825 TCD458762:TCD458825 TLZ458762:TLZ458825 TVV458762:TVV458825 UFR458762:UFR458825 UPN458762:UPN458825 UZJ458762:UZJ458825 VJF458762:VJF458825 VTB458762:VTB458825 WCX458762:WCX458825 WMT458762:WMT458825 WWP458762:WWP458825 AH524298:AH524361 KD524298:KD524361 TZ524298:TZ524361 ADV524298:ADV524361 ANR524298:ANR524361 AXN524298:AXN524361 BHJ524298:BHJ524361 BRF524298:BRF524361 CBB524298:CBB524361 CKX524298:CKX524361 CUT524298:CUT524361 DEP524298:DEP524361 DOL524298:DOL524361 DYH524298:DYH524361 EID524298:EID524361 ERZ524298:ERZ524361 FBV524298:FBV524361 FLR524298:FLR524361 FVN524298:FVN524361 GFJ524298:GFJ524361 GPF524298:GPF524361 GZB524298:GZB524361 HIX524298:HIX524361 HST524298:HST524361 ICP524298:ICP524361 IML524298:IML524361 IWH524298:IWH524361 JGD524298:JGD524361 JPZ524298:JPZ524361 JZV524298:JZV524361 KJR524298:KJR524361 KTN524298:KTN524361 LDJ524298:LDJ524361 LNF524298:LNF524361 LXB524298:LXB524361 MGX524298:MGX524361 MQT524298:MQT524361 NAP524298:NAP524361 NKL524298:NKL524361 NUH524298:NUH524361 OED524298:OED524361 ONZ524298:ONZ524361 OXV524298:OXV524361 PHR524298:PHR524361 PRN524298:PRN524361 QBJ524298:QBJ524361 QLF524298:QLF524361 QVB524298:QVB524361 REX524298:REX524361 ROT524298:ROT524361 RYP524298:RYP524361 SIL524298:SIL524361 SSH524298:SSH524361 TCD524298:TCD524361 TLZ524298:TLZ524361 TVV524298:TVV524361 UFR524298:UFR524361 UPN524298:UPN524361 UZJ524298:UZJ524361 VJF524298:VJF524361 VTB524298:VTB524361 WCX524298:WCX524361 WMT524298:WMT524361 WWP524298:WWP524361 AH589834:AH589897 KD589834:KD589897 TZ589834:TZ589897 ADV589834:ADV589897 ANR589834:ANR589897 AXN589834:AXN589897 BHJ589834:BHJ589897 BRF589834:BRF589897 CBB589834:CBB589897 CKX589834:CKX589897 CUT589834:CUT589897 DEP589834:DEP589897 DOL589834:DOL589897 DYH589834:DYH589897 EID589834:EID589897 ERZ589834:ERZ589897 FBV589834:FBV589897 FLR589834:FLR589897 FVN589834:FVN589897 GFJ589834:GFJ589897 GPF589834:GPF589897 GZB589834:GZB589897 HIX589834:HIX589897 HST589834:HST589897 ICP589834:ICP589897 IML589834:IML589897 IWH589834:IWH589897 JGD589834:JGD589897 JPZ589834:JPZ589897 JZV589834:JZV589897 KJR589834:KJR589897 KTN589834:KTN589897 LDJ589834:LDJ589897 LNF589834:LNF589897 LXB589834:LXB589897 MGX589834:MGX589897 MQT589834:MQT589897 NAP589834:NAP589897 NKL589834:NKL589897 NUH589834:NUH589897 OED589834:OED589897 ONZ589834:ONZ589897 OXV589834:OXV589897 PHR589834:PHR589897 PRN589834:PRN589897 QBJ589834:QBJ589897 QLF589834:QLF589897 QVB589834:QVB589897 REX589834:REX589897 ROT589834:ROT589897 RYP589834:RYP589897 SIL589834:SIL589897 SSH589834:SSH589897 TCD589834:TCD589897 TLZ589834:TLZ589897 TVV589834:TVV589897 UFR589834:UFR589897 UPN589834:UPN589897 UZJ589834:UZJ589897 VJF589834:VJF589897 VTB589834:VTB589897 WCX589834:WCX589897 WMT589834:WMT589897 WWP589834:WWP589897 AH655370:AH655433 KD655370:KD655433 TZ655370:TZ655433 ADV655370:ADV655433 ANR655370:ANR655433 AXN655370:AXN655433 BHJ655370:BHJ655433 BRF655370:BRF655433 CBB655370:CBB655433 CKX655370:CKX655433 CUT655370:CUT655433 DEP655370:DEP655433 DOL655370:DOL655433 DYH655370:DYH655433 EID655370:EID655433 ERZ655370:ERZ655433 FBV655370:FBV655433 FLR655370:FLR655433 FVN655370:FVN655433 GFJ655370:GFJ655433 GPF655370:GPF655433 GZB655370:GZB655433 HIX655370:HIX655433 HST655370:HST655433 ICP655370:ICP655433 IML655370:IML655433 IWH655370:IWH655433 JGD655370:JGD655433 JPZ655370:JPZ655433 JZV655370:JZV655433 KJR655370:KJR655433 KTN655370:KTN655433 LDJ655370:LDJ655433 LNF655370:LNF655433 LXB655370:LXB655433 MGX655370:MGX655433 MQT655370:MQT655433 NAP655370:NAP655433 NKL655370:NKL655433 NUH655370:NUH655433 OED655370:OED655433 ONZ655370:ONZ655433 OXV655370:OXV655433 PHR655370:PHR655433 PRN655370:PRN655433 QBJ655370:QBJ655433 QLF655370:QLF655433 QVB655370:QVB655433 REX655370:REX655433 ROT655370:ROT655433 RYP655370:RYP655433 SIL655370:SIL655433 SSH655370:SSH655433 TCD655370:TCD655433 TLZ655370:TLZ655433 TVV655370:TVV655433 UFR655370:UFR655433 UPN655370:UPN655433 UZJ655370:UZJ655433 VJF655370:VJF655433 VTB655370:VTB655433 WCX655370:WCX655433 WMT655370:WMT655433 WWP655370:WWP655433 AH720906:AH720969 KD720906:KD720969 TZ720906:TZ720969 ADV720906:ADV720969 ANR720906:ANR720969 AXN720906:AXN720969 BHJ720906:BHJ720969 BRF720906:BRF720969 CBB720906:CBB720969 CKX720906:CKX720969 CUT720906:CUT720969 DEP720906:DEP720969 DOL720906:DOL720969 DYH720906:DYH720969 EID720906:EID720969 ERZ720906:ERZ720969 FBV720906:FBV720969 FLR720906:FLR720969 FVN720906:FVN720969 GFJ720906:GFJ720969 GPF720906:GPF720969 GZB720906:GZB720969 HIX720906:HIX720969 HST720906:HST720969 ICP720906:ICP720969 IML720906:IML720969 IWH720906:IWH720969 JGD720906:JGD720969 JPZ720906:JPZ720969 JZV720906:JZV720969 KJR720906:KJR720969 KTN720906:KTN720969 LDJ720906:LDJ720969 LNF720906:LNF720969 LXB720906:LXB720969 MGX720906:MGX720969 MQT720906:MQT720969 NAP720906:NAP720969 NKL720906:NKL720969 NUH720906:NUH720969 OED720906:OED720969 ONZ720906:ONZ720969 OXV720906:OXV720969 PHR720906:PHR720969 PRN720906:PRN720969 QBJ720906:QBJ720969 QLF720906:QLF720969 QVB720906:QVB720969 REX720906:REX720969 ROT720906:ROT720969 RYP720906:RYP720969 SIL720906:SIL720969 SSH720906:SSH720969 TCD720906:TCD720969 TLZ720906:TLZ720969 TVV720906:TVV720969 UFR720906:UFR720969 UPN720906:UPN720969 UZJ720906:UZJ720969 VJF720906:VJF720969 VTB720906:VTB720969 WCX720906:WCX720969 WMT720906:WMT720969 WWP720906:WWP720969 AH786442:AH786505 KD786442:KD786505 TZ786442:TZ786505 ADV786442:ADV786505 ANR786442:ANR786505 AXN786442:AXN786505 BHJ786442:BHJ786505 BRF786442:BRF786505 CBB786442:CBB786505 CKX786442:CKX786505 CUT786442:CUT786505 DEP786442:DEP786505 DOL786442:DOL786505 DYH786442:DYH786505 EID786442:EID786505 ERZ786442:ERZ786505 FBV786442:FBV786505 FLR786442:FLR786505 FVN786442:FVN786505 GFJ786442:GFJ786505 GPF786442:GPF786505 GZB786442:GZB786505 HIX786442:HIX786505 HST786442:HST786505 ICP786442:ICP786505 IML786442:IML786505 IWH786442:IWH786505 JGD786442:JGD786505 JPZ786442:JPZ786505 JZV786442:JZV786505 KJR786442:KJR786505 KTN786442:KTN786505 LDJ786442:LDJ786505 LNF786442:LNF786505 LXB786442:LXB786505 MGX786442:MGX786505 MQT786442:MQT786505 NAP786442:NAP786505 NKL786442:NKL786505 NUH786442:NUH786505 OED786442:OED786505 ONZ786442:ONZ786505 OXV786442:OXV786505 PHR786442:PHR786505 PRN786442:PRN786505 QBJ786442:QBJ786505 QLF786442:QLF786505 QVB786442:QVB786505 REX786442:REX786505 ROT786442:ROT786505 RYP786442:RYP786505 SIL786442:SIL786505 SSH786442:SSH786505 TCD786442:TCD786505 TLZ786442:TLZ786505 TVV786442:TVV786505 UFR786442:UFR786505 UPN786442:UPN786505 UZJ786442:UZJ786505 VJF786442:VJF786505 VTB786442:VTB786505 WCX786442:WCX786505 WMT786442:WMT786505 WWP786442:WWP786505 AH851978:AH852041 KD851978:KD852041 TZ851978:TZ852041 ADV851978:ADV852041 ANR851978:ANR852041 AXN851978:AXN852041 BHJ851978:BHJ852041 BRF851978:BRF852041 CBB851978:CBB852041 CKX851978:CKX852041 CUT851978:CUT852041 DEP851978:DEP852041 DOL851978:DOL852041 DYH851978:DYH852041 EID851978:EID852041 ERZ851978:ERZ852041 FBV851978:FBV852041 FLR851978:FLR852041 FVN851978:FVN852041 GFJ851978:GFJ852041 GPF851978:GPF852041 GZB851978:GZB852041 HIX851978:HIX852041 HST851978:HST852041 ICP851978:ICP852041 IML851978:IML852041 IWH851978:IWH852041 JGD851978:JGD852041 JPZ851978:JPZ852041 JZV851978:JZV852041 KJR851978:KJR852041 KTN851978:KTN852041 LDJ851978:LDJ852041 LNF851978:LNF852041 LXB851978:LXB852041 MGX851978:MGX852041 MQT851978:MQT852041 NAP851978:NAP852041 NKL851978:NKL852041 NUH851978:NUH852041 OED851978:OED852041 ONZ851978:ONZ852041 OXV851978:OXV852041 PHR851978:PHR852041 PRN851978:PRN852041 QBJ851978:QBJ852041 QLF851978:QLF852041 QVB851978:QVB852041 REX851978:REX852041 ROT851978:ROT852041 RYP851978:RYP852041 SIL851978:SIL852041 SSH851978:SSH852041 TCD851978:TCD852041 TLZ851978:TLZ852041 TVV851978:TVV852041 UFR851978:UFR852041 UPN851978:UPN852041 UZJ851978:UZJ852041 VJF851978:VJF852041 VTB851978:VTB852041 WCX851978:WCX852041 WMT851978:WMT852041 WWP851978:WWP852041 AH917514:AH917577 KD917514:KD917577 TZ917514:TZ917577 ADV917514:ADV917577 ANR917514:ANR917577 AXN917514:AXN917577 BHJ917514:BHJ917577 BRF917514:BRF917577 CBB917514:CBB917577 CKX917514:CKX917577 CUT917514:CUT917577 DEP917514:DEP917577 DOL917514:DOL917577 DYH917514:DYH917577 EID917514:EID917577 ERZ917514:ERZ917577 FBV917514:FBV917577 FLR917514:FLR917577 FVN917514:FVN917577 GFJ917514:GFJ917577 GPF917514:GPF917577 GZB917514:GZB917577 HIX917514:HIX917577 HST917514:HST917577 ICP917514:ICP917577 IML917514:IML917577 IWH917514:IWH917577 JGD917514:JGD917577 JPZ917514:JPZ917577 JZV917514:JZV917577 KJR917514:KJR917577 KTN917514:KTN917577 LDJ917514:LDJ917577 LNF917514:LNF917577 LXB917514:LXB917577 MGX917514:MGX917577 MQT917514:MQT917577 NAP917514:NAP917577 NKL917514:NKL917577 NUH917514:NUH917577 OED917514:OED917577 ONZ917514:ONZ917577 OXV917514:OXV917577 PHR917514:PHR917577 PRN917514:PRN917577 QBJ917514:QBJ917577 QLF917514:QLF917577 QVB917514:QVB917577 REX917514:REX917577 ROT917514:ROT917577 RYP917514:RYP917577 SIL917514:SIL917577 SSH917514:SSH917577 TCD917514:TCD917577 TLZ917514:TLZ917577 TVV917514:TVV917577 UFR917514:UFR917577 UPN917514:UPN917577 UZJ917514:UZJ917577 VJF917514:VJF917577 VTB917514:VTB917577 WCX917514:WCX917577 WMT917514:WMT917577 WWP917514:WWP917577 AH983050:AH983113 KD983050:KD983113 TZ983050:TZ983113 ADV983050:ADV983113 ANR983050:ANR983113 AXN983050:AXN983113 BHJ983050:BHJ983113 BRF983050:BRF983113 CBB983050:CBB983113 CKX983050:CKX983113 CUT983050:CUT983113 DEP983050:DEP983113 DOL983050:DOL983113 DYH983050:DYH983113 EID983050:EID983113 ERZ983050:ERZ983113 FBV983050:FBV983113 FLR983050:FLR983113 FVN983050:FVN983113 GFJ983050:GFJ983113 GPF983050:GPF983113 GZB983050:GZB983113 HIX983050:HIX983113 HST983050:HST983113 ICP983050:ICP983113 IML983050:IML983113 IWH983050:IWH983113 JGD983050:JGD983113 JPZ983050:JPZ983113 JZV983050:JZV983113 KJR983050:KJR983113 KTN983050:KTN983113 LDJ983050:LDJ983113 LNF983050:LNF983113 LXB983050:LXB983113 MGX983050:MGX983113 MQT983050:MQT983113 NAP983050:NAP983113 NKL983050:NKL983113 NUH983050:NUH983113 OED983050:OED983113 ONZ983050:ONZ983113 OXV983050:OXV983113 PHR983050:PHR983113 PRN983050:PRN983113 QBJ983050:QBJ983113 QLF983050:QLF983113 QVB983050:QVB983113 REX983050:REX983113 ROT983050:ROT983113 RYP983050:RYP983113 SIL983050:SIL983113 SSH983050:SSH983113 TCD983050:TCD983113 TLZ983050:TLZ983113 TVV983050:TVV983113 UFR983050:UFR983113 UPN983050:UPN983113 UZJ983050:UZJ983113 VJF983050:VJF983113 VTB983050:VTB983113 WCX983050:WCX983113 WMT983050:WMT983113 WWP983050:WWP983113 AJ65546:AJ65609 KF65546:KF65609 UB65546:UB65609 ADX65546:ADX65609 ANT65546:ANT65609 AXP65546:AXP65609 BHL65546:BHL65609 BRH65546:BRH65609 CBD65546:CBD65609 CKZ65546:CKZ65609 CUV65546:CUV65609 DER65546:DER65609 DON65546:DON65609 DYJ65546:DYJ65609 EIF65546:EIF65609 ESB65546:ESB65609 FBX65546:FBX65609 FLT65546:FLT65609 FVP65546:FVP65609 GFL65546:GFL65609 GPH65546:GPH65609 GZD65546:GZD65609 HIZ65546:HIZ65609 HSV65546:HSV65609 ICR65546:ICR65609 IMN65546:IMN65609 IWJ65546:IWJ65609 JGF65546:JGF65609 JQB65546:JQB65609 JZX65546:JZX65609 KJT65546:KJT65609 KTP65546:KTP65609 LDL65546:LDL65609 LNH65546:LNH65609 LXD65546:LXD65609 MGZ65546:MGZ65609 MQV65546:MQV65609 NAR65546:NAR65609 NKN65546:NKN65609 NUJ65546:NUJ65609 OEF65546:OEF65609 OOB65546:OOB65609 OXX65546:OXX65609 PHT65546:PHT65609 PRP65546:PRP65609 QBL65546:QBL65609 QLH65546:QLH65609 QVD65546:QVD65609 REZ65546:REZ65609 ROV65546:ROV65609 RYR65546:RYR65609 SIN65546:SIN65609 SSJ65546:SSJ65609 TCF65546:TCF65609 TMB65546:TMB65609 TVX65546:TVX65609 UFT65546:UFT65609 UPP65546:UPP65609 UZL65546:UZL65609 VJH65546:VJH65609 VTD65546:VTD65609 WCZ65546:WCZ65609 WMV65546:WMV65609 WWR65546:WWR65609 AJ131082:AJ131145 KF131082:KF131145 UB131082:UB131145 ADX131082:ADX131145 ANT131082:ANT131145 AXP131082:AXP131145 BHL131082:BHL131145 BRH131082:BRH131145 CBD131082:CBD131145 CKZ131082:CKZ131145 CUV131082:CUV131145 DER131082:DER131145 DON131082:DON131145 DYJ131082:DYJ131145 EIF131082:EIF131145 ESB131082:ESB131145 FBX131082:FBX131145 FLT131082:FLT131145 FVP131082:FVP131145 GFL131082:GFL131145 GPH131082:GPH131145 GZD131082:GZD131145 HIZ131082:HIZ131145 HSV131082:HSV131145 ICR131082:ICR131145 IMN131082:IMN131145 IWJ131082:IWJ131145 JGF131082:JGF131145 JQB131082:JQB131145 JZX131082:JZX131145 KJT131082:KJT131145 KTP131082:KTP131145 LDL131082:LDL131145 LNH131082:LNH131145 LXD131082:LXD131145 MGZ131082:MGZ131145 MQV131082:MQV131145 NAR131082:NAR131145 NKN131082:NKN131145 NUJ131082:NUJ131145 OEF131082:OEF131145 OOB131082:OOB131145 OXX131082:OXX131145 PHT131082:PHT131145 PRP131082:PRP131145 QBL131082:QBL131145 QLH131082:QLH131145 QVD131082:QVD131145 REZ131082:REZ131145 ROV131082:ROV131145 RYR131082:RYR131145 SIN131082:SIN131145 SSJ131082:SSJ131145 TCF131082:TCF131145 TMB131082:TMB131145 TVX131082:TVX131145 UFT131082:UFT131145 UPP131082:UPP131145 UZL131082:UZL131145 VJH131082:VJH131145 VTD131082:VTD131145 WCZ131082:WCZ131145 WMV131082:WMV131145 WWR131082:WWR131145 AJ196618:AJ196681 KF196618:KF196681 UB196618:UB196681 ADX196618:ADX196681 ANT196618:ANT196681 AXP196618:AXP196681 BHL196618:BHL196681 BRH196618:BRH196681 CBD196618:CBD196681 CKZ196618:CKZ196681 CUV196618:CUV196681 DER196618:DER196681 DON196618:DON196681 DYJ196618:DYJ196681 EIF196618:EIF196681 ESB196618:ESB196681 FBX196618:FBX196681 FLT196618:FLT196681 FVP196618:FVP196681 GFL196618:GFL196681 GPH196618:GPH196681 GZD196618:GZD196681 HIZ196618:HIZ196681 HSV196618:HSV196681 ICR196618:ICR196681 IMN196618:IMN196681 IWJ196618:IWJ196681 JGF196618:JGF196681 JQB196618:JQB196681 JZX196618:JZX196681 KJT196618:KJT196681 KTP196618:KTP196681 LDL196618:LDL196681 LNH196618:LNH196681 LXD196618:LXD196681 MGZ196618:MGZ196681 MQV196618:MQV196681 NAR196618:NAR196681 NKN196618:NKN196681 NUJ196618:NUJ196681 OEF196618:OEF196681 OOB196618:OOB196681 OXX196618:OXX196681 PHT196618:PHT196681 PRP196618:PRP196681 QBL196618:QBL196681 QLH196618:QLH196681 QVD196618:QVD196681 REZ196618:REZ196681 ROV196618:ROV196681 RYR196618:RYR196681 SIN196618:SIN196681 SSJ196618:SSJ196681 TCF196618:TCF196681 TMB196618:TMB196681 TVX196618:TVX196681 UFT196618:UFT196681 UPP196618:UPP196681 UZL196618:UZL196681 VJH196618:VJH196681 VTD196618:VTD196681 WCZ196618:WCZ196681 WMV196618:WMV196681 WWR196618:WWR196681 AJ262154:AJ262217 KF262154:KF262217 UB262154:UB262217 ADX262154:ADX262217 ANT262154:ANT262217 AXP262154:AXP262217 BHL262154:BHL262217 BRH262154:BRH262217 CBD262154:CBD262217 CKZ262154:CKZ262217 CUV262154:CUV262217 DER262154:DER262217 DON262154:DON262217 DYJ262154:DYJ262217 EIF262154:EIF262217 ESB262154:ESB262217 FBX262154:FBX262217 FLT262154:FLT262217 FVP262154:FVP262217 GFL262154:GFL262217 GPH262154:GPH262217 GZD262154:GZD262217 HIZ262154:HIZ262217 HSV262154:HSV262217 ICR262154:ICR262217 IMN262154:IMN262217 IWJ262154:IWJ262217 JGF262154:JGF262217 JQB262154:JQB262217 JZX262154:JZX262217 KJT262154:KJT262217 KTP262154:KTP262217 LDL262154:LDL262217 LNH262154:LNH262217 LXD262154:LXD262217 MGZ262154:MGZ262217 MQV262154:MQV262217 NAR262154:NAR262217 NKN262154:NKN262217 NUJ262154:NUJ262217 OEF262154:OEF262217 OOB262154:OOB262217 OXX262154:OXX262217 PHT262154:PHT262217 PRP262154:PRP262217 QBL262154:QBL262217 QLH262154:QLH262217 QVD262154:QVD262217 REZ262154:REZ262217 ROV262154:ROV262217 RYR262154:RYR262217 SIN262154:SIN262217 SSJ262154:SSJ262217 TCF262154:TCF262217 TMB262154:TMB262217 TVX262154:TVX262217 UFT262154:UFT262217 UPP262154:UPP262217 UZL262154:UZL262217 VJH262154:VJH262217 VTD262154:VTD262217 WCZ262154:WCZ262217 WMV262154:WMV262217 WWR262154:WWR262217 AJ327690:AJ327753 KF327690:KF327753 UB327690:UB327753 ADX327690:ADX327753 ANT327690:ANT327753 AXP327690:AXP327753 BHL327690:BHL327753 BRH327690:BRH327753 CBD327690:CBD327753 CKZ327690:CKZ327753 CUV327690:CUV327753 DER327690:DER327753 DON327690:DON327753 DYJ327690:DYJ327753 EIF327690:EIF327753 ESB327690:ESB327753 FBX327690:FBX327753 FLT327690:FLT327753 FVP327690:FVP327753 GFL327690:GFL327753 GPH327690:GPH327753 GZD327690:GZD327753 HIZ327690:HIZ327753 HSV327690:HSV327753 ICR327690:ICR327753 IMN327690:IMN327753 IWJ327690:IWJ327753 JGF327690:JGF327753 JQB327690:JQB327753 JZX327690:JZX327753 KJT327690:KJT327753 KTP327690:KTP327753 LDL327690:LDL327753 LNH327690:LNH327753 LXD327690:LXD327753 MGZ327690:MGZ327753 MQV327690:MQV327753 NAR327690:NAR327753 NKN327690:NKN327753 NUJ327690:NUJ327753 OEF327690:OEF327753 OOB327690:OOB327753 OXX327690:OXX327753 PHT327690:PHT327753 PRP327690:PRP327753 QBL327690:QBL327753 QLH327690:QLH327753 QVD327690:QVD327753 REZ327690:REZ327753 ROV327690:ROV327753 RYR327690:RYR327753 SIN327690:SIN327753 SSJ327690:SSJ327753 TCF327690:TCF327753 TMB327690:TMB327753 TVX327690:TVX327753 UFT327690:UFT327753 UPP327690:UPP327753 UZL327690:UZL327753 VJH327690:VJH327753 VTD327690:VTD327753 WCZ327690:WCZ327753 WMV327690:WMV327753 WWR327690:WWR327753 AJ393226:AJ393289 KF393226:KF393289 UB393226:UB393289 ADX393226:ADX393289 ANT393226:ANT393289 AXP393226:AXP393289 BHL393226:BHL393289 BRH393226:BRH393289 CBD393226:CBD393289 CKZ393226:CKZ393289 CUV393226:CUV393289 DER393226:DER393289 DON393226:DON393289 DYJ393226:DYJ393289 EIF393226:EIF393289 ESB393226:ESB393289 FBX393226:FBX393289 FLT393226:FLT393289 FVP393226:FVP393289 GFL393226:GFL393289 GPH393226:GPH393289 GZD393226:GZD393289 HIZ393226:HIZ393289 HSV393226:HSV393289 ICR393226:ICR393289 IMN393226:IMN393289 IWJ393226:IWJ393289 JGF393226:JGF393289 JQB393226:JQB393289 JZX393226:JZX393289 KJT393226:KJT393289 KTP393226:KTP393289 LDL393226:LDL393289 LNH393226:LNH393289 LXD393226:LXD393289 MGZ393226:MGZ393289 MQV393226:MQV393289 NAR393226:NAR393289 NKN393226:NKN393289 NUJ393226:NUJ393289 OEF393226:OEF393289 OOB393226:OOB393289 OXX393226:OXX393289 PHT393226:PHT393289 PRP393226:PRP393289 QBL393226:QBL393289 QLH393226:QLH393289 QVD393226:QVD393289 REZ393226:REZ393289 ROV393226:ROV393289 RYR393226:RYR393289 SIN393226:SIN393289 SSJ393226:SSJ393289 TCF393226:TCF393289 TMB393226:TMB393289 TVX393226:TVX393289 UFT393226:UFT393289 UPP393226:UPP393289 UZL393226:UZL393289 VJH393226:VJH393289 VTD393226:VTD393289 WCZ393226:WCZ393289 WMV393226:WMV393289 WWR393226:WWR393289 AJ458762:AJ458825 KF458762:KF458825 UB458762:UB458825 ADX458762:ADX458825 ANT458762:ANT458825 AXP458762:AXP458825 BHL458762:BHL458825 BRH458762:BRH458825 CBD458762:CBD458825 CKZ458762:CKZ458825 CUV458762:CUV458825 DER458762:DER458825 DON458762:DON458825 DYJ458762:DYJ458825 EIF458762:EIF458825 ESB458762:ESB458825 FBX458762:FBX458825 FLT458762:FLT458825 FVP458762:FVP458825 GFL458762:GFL458825 GPH458762:GPH458825 GZD458762:GZD458825 HIZ458762:HIZ458825 HSV458762:HSV458825 ICR458762:ICR458825 IMN458762:IMN458825 IWJ458762:IWJ458825 JGF458762:JGF458825 JQB458762:JQB458825 JZX458762:JZX458825 KJT458762:KJT458825 KTP458762:KTP458825 LDL458762:LDL458825 LNH458762:LNH458825 LXD458762:LXD458825 MGZ458762:MGZ458825 MQV458762:MQV458825 NAR458762:NAR458825 NKN458762:NKN458825 NUJ458762:NUJ458825 OEF458762:OEF458825 OOB458762:OOB458825 OXX458762:OXX458825 PHT458762:PHT458825 PRP458762:PRP458825 QBL458762:QBL458825 QLH458762:QLH458825 QVD458762:QVD458825 REZ458762:REZ458825 ROV458762:ROV458825 RYR458762:RYR458825 SIN458762:SIN458825 SSJ458762:SSJ458825 TCF458762:TCF458825 TMB458762:TMB458825 TVX458762:TVX458825 UFT458762:UFT458825 UPP458762:UPP458825 UZL458762:UZL458825 VJH458762:VJH458825 VTD458762:VTD458825 WCZ458762:WCZ458825 WMV458762:WMV458825 WWR458762:WWR458825 AJ524298:AJ524361 KF524298:KF524361 UB524298:UB524361 ADX524298:ADX524361 ANT524298:ANT524361 AXP524298:AXP524361 BHL524298:BHL524361 BRH524298:BRH524361 CBD524298:CBD524361 CKZ524298:CKZ524361 CUV524298:CUV524361 DER524298:DER524361 DON524298:DON524361 DYJ524298:DYJ524361 EIF524298:EIF524361 ESB524298:ESB524361 FBX524298:FBX524361 FLT524298:FLT524361 FVP524298:FVP524361 GFL524298:GFL524361 GPH524298:GPH524361 GZD524298:GZD524361 HIZ524298:HIZ524361 HSV524298:HSV524361 ICR524298:ICR524361 IMN524298:IMN524361 IWJ524298:IWJ524361 JGF524298:JGF524361 JQB524298:JQB524361 JZX524298:JZX524361 KJT524298:KJT524361 KTP524298:KTP524361 LDL524298:LDL524361 LNH524298:LNH524361 LXD524298:LXD524361 MGZ524298:MGZ524361 MQV524298:MQV524361 NAR524298:NAR524361 NKN524298:NKN524361 NUJ524298:NUJ524361 OEF524298:OEF524361 OOB524298:OOB524361 OXX524298:OXX524361 PHT524298:PHT524361 PRP524298:PRP524361 QBL524298:QBL524361 QLH524298:QLH524361 QVD524298:QVD524361 REZ524298:REZ524361 ROV524298:ROV524361 RYR524298:RYR524361 SIN524298:SIN524361 SSJ524298:SSJ524361 TCF524298:TCF524361 TMB524298:TMB524361 TVX524298:TVX524361 UFT524298:UFT524361 UPP524298:UPP524361 UZL524298:UZL524361 VJH524298:VJH524361 VTD524298:VTD524361 WCZ524298:WCZ524361 WMV524298:WMV524361 WWR524298:WWR524361 AJ589834:AJ589897 KF589834:KF589897 UB589834:UB589897 ADX589834:ADX589897 ANT589834:ANT589897 AXP589834:AXP589897 BHL589834:BHL589897 BRH589834:BRH589897 CBD589834:CBD589897 CKZ589834:CKZ589897 CUV589834:CUV589897 DER589834:DER589897 DON589834:DON589897 DYJ589834:DYJ589897 EIF589834:EIF589897 ESB589834:ESB589897 FBX589834:FBX589897 FLT589834:FLT589897 FVP589834:FVP589897 GFL589834:GFL589897 GPH589834:GPH589897 GZD589834:GZD589897 HIZ589834:HIZ589897 HSV589834:HSV589897 ICR589834:ICR589897 IMN589834:IMN589897 IWJ589834:IWJ589897 JGF589834:JGF589897 JQB589834:JQB589897 JZX589834:JZX589897 KJT589834:KJT589897 KTP589834:KTP589897 LDL589834:LDL589897 LNH589834:LNH589897 LXD589834:LXD589897 MGZ589834:MGZ589897 MQV589834:MQV589897 NAR589834:NAR589897 NKN589834:NKN589897 NUJ589834:NUJ589897 OEF589834:OEF589897 OOB589834:OOB589897 OXX589834:OXX589897 PHT589834:PHT589897 PRP589834:PRP589897 QBL589834:QBL589897 QLH589834:QLH589897 QVD589834:QVD589897 REZ589834:REZ589897 ROV589834:ROV589897 RYR589834:RYR589897 SIN589834:SIN589897 SSJ589834:SSJ589897 TCF589834:TCF589897 TMB589834:TMB589897 TVX589834:TVX589897 UFT589834:UFT589897 UPP589834:UPP589897 UZL589834:UZL589897 VJH589834:VJH589897 VTD589834:VTD589897 WCZ589834:WCZ589897 WMV589834:WMV589897 WWR589834:WWR589897 AJ655370:AJ655433 KF655370:KF655433 UB655370:UB655433 ADX655370:ADX655433 ANT655370:ANT655433 AXP655370:AXP655433 BHL655370:BHL655433 BRH655370:BRH655433 CBD655370:CBD655433 CKZ655370:CKZ655433 CUV655370:CUV655433 DER655370:DER655433 DON655370:DON655433 DYJ655370:DYJ655433 EIF655370:EIF655433 ESB655370:ESB655433 FBX655370:FBX655433 FLT655370:FLT655433 FVP655370:FVP655433 GFL655370:GFL655433 GPH655370:GPH655433 GZD655370:GZD655433 HIZ655370:HIZ655433 HSV655370:HSV655433 ICR655370:ICR655433 IMN655370:IMN655433 IWJ655370:IWJ655433 JGF655370:JGF655433 JQB655370:JQB655433 JZX655370:JZX655433 KJT655370:KJT655433 KTP655370:KTP655433 LDL655370:LDL655433 LNH655370:LNH655433 LXD655370:LXD655433 MGZ655370:MGZ655433 MQV655370:MQV655433 NAR655370:NAR655433 NKN655370:NKN655433 NUJ655370:NUJ655433 OEF655370:OEF655433 OOB655370:OOB655433 OXX655370:OXX655433 PHT655370:PHT655433 PRP655370:PRP655433 QBL655370:QBL655433 QLH655370:QLH655433 QVD655370:QVD655433 REZ655370:REZ655433 ROV655370:ROV655433 RYR655370:RYR655433 SIN655370:SIN655433 SSJ655370:SSJ655433 TCF655370:TCF655433 TMB655370:TMB655433 TVX655370:TVX655433 UFT655370:UFT655433 UPP655370:UPP655433 UZL655370:UZL655433 VJH655370:VJH655433 VTD655370:VTD655433 WCZ655370:WCZ655433 WMV655370:WMV655433 WWR655370:WWR655433 AJ720906:AJ720969 KF720906:KF720969 UB720906:UB720969 ADX720906:ADX720969 ANT720906:ANT720969 AXP720906:AXP720969 BHL720906:BHL720969 BRH720906:BRH720969 CBD720906:CBD720969 CKZ720906:CKZ720969 CUV720906:CUV720969 DER720906:DER720969 DON720906:DON720969 DYJ720906:DYJ720969 EIF720906:EIF720969 ESB720906:ESB720969 FBX720906:FBX720969 FLT720906:FLT720969 FVP720906:FVP720969 GFL720906:GFL720969 GPH720906:GPH720969 GZD720906:GZD720969 HIZ720906:HIZ720969 HSV720906:HSV720969 ICR720906:ICR720969 IMN720906:IMN720969 IWJ720906:IWJ720969 JGF720906:JGF720969 JQB720906:JQB720969 JZX720906:JZX720969 KJT720906:KJT720969 KTP720906:KTP720969 LDL720906:LDL720969 LNH720906:LNH720969 LXD720906:LXD720969 MGZ720906:MGZ720969 MQV720906:MQV720969 NAR720906:NAR720969 NKN720906:NKN720969 NUJ720906:NUJ720969 OEF720906:OEF720969 OOB720906:OOB720969 OXX720906:OXX720969 PHT720906:PHT720969 PRP720906:PRP720969 QBL720906:QBL720969 QLH720906:QLH720969 QVD720906:QVD720969 REZ720906:REZ720969 ROV720906:ROV720969 RYR720906:RYR720969 SIN720906:SIN720969 SSJ720906:SSJ720969 TCF720906:TCF720969 TMB720906:TMB720969 TVX720906:TVX720969 UFT720906:UFT720969 UPP720906:UPP720969 UZL720906:UZL720969 VJH720906:VJH720969 VTD720906:VTD720969 WCZ720906:WCZ720969 WMV720906:WMV720969 WWR720906:WWR720969 AJ786442:AJ786505 KF786442:KF786505 UB786442:UB786505 ADX786442:ADX786505 ANT786442:ANT786505 AXP786442:AXP786505 BHL786442:BHL786505 BRH786442:BRH786505 CBD786442:CBD786505 CKZ786442:CKZ786505 CUV786442:CUV786505 DER786442:DER786505 DON786442:DON786505 DYJ786442:DYJ786505 EIF786442:EIF786505 ESB786442:ESB786505 FBX786442:FBX786505 FLT786442:FLT786505 FVP786442:FVP786505 GFL786442:GFL786505 GPH786442:GPH786505 GZD786442:GZD786505 HIZ786442:HIZ786505 HSV786442:HSV786505 ICR786442:ICR786505 IMN786442:IMN786505 IWJ786442:IWJ786505 JGF786442:JGF786505 JQB786442:JQB786505 JZX786442:JZX786505 KJT786442:KJT786505 KTP786442:KTP786505 LDL786442:LDL786505 LNH786442:LNH786505 LXD786442:LXD786505 MGZ786442:MGZ786505 MQV786442:MQV786505 NAR786442:NAR786505 NKN786442:NKN786505 NUJ786442:NUJ786505 OEF786442:OEF786505 OOB786442:OOB786505 OXX786442:OXX786505 PHT786442:PHT786505 PRP786442:PRP786505 QBL786442:QBL786505 QLH786442:QLH786505 QVD786442:QVD786505 REZ786442:REZ786505 ROV786442:ROV786505 RYR786442:RYR786505 SIN786442:SIN786505 SSJ786442:SSJ786505 TCF786442:TCF786505 TMB786442:TMB786505 TVX786442:TVX786505 UFT786442:UFT786505 UPP786442:UPP786505 UZL786442:UZL786505 VJH786442:VJH786505 VTD786442:VTD786505 WCZ786442:WCZ786505 WMV786442:WMV786505 WWR786442:WWR786505 AJ851978:AJ852041 KF851978:KF852041 UB851978:UB852041 ADX851978:ADX852041 ANT851978:ANT852041 AXP851978:AXP852041 BHL851978:BHL852041 BRH851978:BRH852041 CBD851978:CBD852041 CKZ851978:CKZ852041 CUV851978:CUV852041 DER851978:DER852041 DON851978:DON852041 DYJ851978:DYJ852041 EIF851978:EIF852041 ESB851978:ESB852041 FBX851978:FBX852041 FLT851978:FLT852041 FVP851978:FVP852041 GFL851978:GFL852041 GPH851978:GPH852041 GZD851978:GZD852041 HIZ851978:HIZ852041 HSV851978:HSV852041 ICR851978:ICR852041 IMN851978:IMN852041 IWJ851978:IWJ852041 JGF851978:JGF852041 JQB851978:JQB852041 JZX851978:JZX852041 KJT851978:KJT852041 KTP851978:KTP852041 LDL851978:LDL852041 LNH851978:LNH852041 LXD851978:LXD852041 MGZ851978:MGZ852041 MQV851978:MQV852041 NAR851978:NAR852041 NKN851978:NKN852041 NUJ851978:NUJ852041 OEF851978:OEF852041 OOB851978:OOB852041 OXX851978:OXX852041 PHT851978:PHT852041 PRP851978:PRP852041 QBL851978:QBL852041 QLH851978:QLH852041 QVD851978:QVD852041 REZ851978:REZ852041 ROV851978:ROV852041 RYR851978:RYR852041 SIN851978:SIN852041 SSJ851978:SSJ852041 TCF851978:TCF852041 TMB851978:TMB852041 TVX851978:TVX852041 UFT851978:UFT852041 UPP851978:UPP852041 UZL851978:UZL852041 VJH851978:VJH852041 VTD851978:VTD852041 WCZ851978:WCZ852041 WMV851978:WMV852041 WWR851978:WWR852041 AJ917514:AJ917577 KF917514:KF917577 UB917514:UB917577 ADX917514:ADX917577 ANT917514:ANT917577 AXP917514:AXP917577 BHL917514:BHL917577 BRH917514:BRH917577 CBD917514:CBD917577 CKZ917514:CKZ917577 CUV917514:CUV917577 DER917514:DER917577 DON917514:DON917577 DYJ917514:DYJ917577 EIF917514:EIF917577 ESB917514:ESB917577 FBX917514:FBX917577 FLT917514:FLT917577 FVP917514:FVP917577 GFL917514:GFL917577 GPH917514:GPH917577 GZD917514:GZD917577 HIZ917514:HIZ917577 HSV917514:HSV917577 ICR917514:ICR917577 IMN917514:IMN917577 IWJ917514:IWJ917577 JGF917514:JGF917577 JQB917514:JQB917577 JZX917514:JZX917577 KJT917514:KJT917577 KTP917514:KTP917577 LDL917514:LDL917577 LNH917514:LNH917577 LXD917514:LXD917577 MGZ917514:MGZ917577 MQV917514:MQV917577 NAR917514:NAR917577 NKN917514:NKN917577 NUJ917514:NUJ917577 OEF917514:OEF917577 OOB917514:OOB917577 OXX917514:OXX917577 PHT917514:PHT917577 PRP917514:PRP917577 QBL917514:QBL917577 QLH917514:QLH917577 QVD917514:QVD917577 REZ917514:REZ917577 ROV917514:ROV917577 RYR917514:RYR917577 SIN917514:SIN917577 SSJ917514:SSJ917577 TCF917514:TCF917577 TMB917514:TMB917577 TVX917514:TVX917577 UFT917514:UFT917577 UPP917514:UPP917577 UZL917514:UZL917577 VJH917514:VJH917577 VTD917514:VTD917577 WCZ917514:WCZ917577 WMV917514:WMV917577 WWR917514:WWR917577 AJ983050:AJ983113 KF983050:KF983113 UB983050:UB983113 ADX983050:ADX983113 ANT983050:ANT983113 AXP983050:AXP983113 BHL983050:BHL983113 BRH983050:BRH983113 CBD983050:CBD983113 CKZ983050:CKZ983113 CUV983050:CUV983113 DER983050:DER983113 DON983050:DON983113 DYJ983050:DYJ983113 EIF983050:EIF983113 ESB983050:ESB983113 FBX983050:FBX983113 FLT983050:FLT983113 FVP983050:FVP983113 GFL983050:GFL983113 GPH983050:GPH983113 GZD983050:GZD983113 HIZ983050:HIZ983113 HSV983050:HSV983113 ICR983050:ICR983113 IMN983050:IMN983113 IWJ983050:IWJ983113 JGF983050:JGF983113 JQB983050:JQB983113 JZX983050:JZX983113 KJT983050:KJT983113 KTP983050:KTP983113 LDL983050:LDL983113 LNH983050:LNH983113 LXD983050:LXD983113 MGZ983050:MGZ983113 MQV983050:MQV983113 NAR983050:NAR983113 NKN983050:NKN983113 NUJ983050:NUJ983113 OEF983050:OEF983113 OOB983050:OOB983113 OXX983050:OXX983113 PHT983050:PHT983113 PRP983050:PRP983113 QBL983050:QBL983113 QLH983050:QLH983113 QVD983050:QVD983113 REZ983050:REZ983113 ROV983050:ROV983113 RYR983050:RYR983113 SIN983050:SIN983113 SSJ983050:SSJ983113 TCF983050:TCF983113 TMB983050:TMB983113 TVX983050:TVX983113 UFT983050:UFT983113 UPP983050:UPP983113 UZL983050:UZL983113 VJH983050:VJH983113 VTD983050:VTD983113 WCZ983050:WCZ983113 WMV983050:WMV983113 WWR983050:WWR983113 AH86 KD86 TZ86 ADV86 ANR86 AXN86 BHJ86 BRF86 CBB86 CKX86 CUT86 DEP86 DOL86 DYH86 EID86 ERZ86 FBV86 FLR86 FVN86 GFJ86 GPF86 GZB86 HIX86 HST86 ICP86 IML86 IWH86 JGD86 JPZ86 JZV86 KJR86 KTN86 LDJ86 LNF86 LXB86 MGX86 MQT86 NAP86 NKL86 NUH86 OED86 ONZ86 OXV86 PHR86 PRN86 QBJ86 QLF86 QVB86 REX86 ROT86 RYP86 SIL86 SSH86 TCD86 TLZ86 TVV86 UFR86 UPN86 UZJ86 VJF86 VTB86 WCX86 WMT86 WWP86 AH65622 KD65622 TZ65622 ADV65622 ANR65622 AXN65622 BHJ65622 BRF65622 CBB65622 CKX65622 CUT65622 DEP65622 DOL65622 DYH65622 EID65622 ERZ65622 FBV65622 FLR65622 FVN65622 GFJ65622 GPF65622 GZB65622 HIX65622 HST65622 ICP65622 IML65622 IWH65622 JGD65622 JPZ65622 JZV65622 KJR65622 KTN65622 LDJ65622 LNF65622 LXB65622 MGX65622 MQT65622 NAP65622 NKL65622 NUH65622 OED65622 ONZ65622 OXV65622 PHR65622 PRN65622 QBJ65622 QLF65622 QVB65622 REX65622 ROT65622 RYP65622 SIL65622 SSH65622 TCD65622 TLZ65622 TVV65622 UFR65622 UPN65622 UZJ65622 VJF65622 VTB65622 WCX65622 WMT65622 WWP65622 AH131158 KD131158 TZ131158 ADV131158 ANR131158 AXN131158 BHJ131158 BRF131158 CBB131158 CKX131158 CUT131158 DEP131158 DOL131158 DYH131158 EID131158 ERZ131158 FBV131158 FLR131158 FVN131158 GFJ131158 GPF131158 GZB131158 HIX131158 HST131158 ICP131158 IML131158 IWH131158 JGD131158 JPZ131158 JZV131158 KJR131158 KTN131158 LDJ131158 LNF131158 LXB131158 MGX131158 MQT131158 NAP131158 NKL131158 NUH131158 OED131158 ONZ131158 OXV131158 PHR131158 PRN131158 QBJ131158 QLF131158 QVB131158 REX131158 ROT131158 RYP131158 SIL131158 SSH131158 TCD131158 TLZ131158 TVV131158 UFR131158 UPN131158 UZJ131158 VJF131158 VTB131158 WCX131158 WMT131158 WWP131158 AH196694 KD196694 TZ196694 ADV196694 ANR196694 AXN196694 BHJ196694 BRF196694 CBB196694 CKX196694 CUT196694 DEP196694 DOL196694 DYH196694 EID196694 ERZ196694 FBV196694 FLR196694 FVN196694 GFJ196694 GPF196694 GZB196694 HIX196694 HST196694 ICP196694 IML196694 IWH196694 JGD196694 JPZ196694 JZV196694 KJR196694 KTN196694 LDJ196694 LNF196694 LXB196694 MGX196694 MQT196694 NAP196694 NKL196694 NUH196694 OED196694 ONZ196694 OXV196694 PHR196694 PRN196694 QBJ196694 QLF196694 QVB196694 REX196694 ROT196694 RYP196694 SIL196694 SSH196694 TCD196694 TLZ196694 TVV196694 UFR196694 UPN196694 UZJ196694 VJF196694 VTB196694 WCX196694 WMT196694 WWP196694 AH262230 KD262230 TZ262230 ADV262230 ANR262230 AXN262230 BHJ262230 BRF262230 CBB262230 CKX262230 CUT262230 DEP262230 DOL262230 DYH262230 EID262230 ERZ262230 FBV262230 FLR262230 FVN262230 GFJ262230 GPF262230 GZB262230 HIX262230 HST262230 ICP262230 IML262230 IWH262230 JGD262230 JPZ262230 JZV262230 KJR262230 KTN262230 LDJ262230 LNF262230 LXB262230 MGX262230 MQT262230 NAP262230 NKL262230 NUH262230 OED262230 ONZ262230 OXV262230 PHR262230 PRN262230 QBJ262230 QLF262230 QVB262230 REX262230 ROT262230 RYP262230 SIL262230 SSH262230 TCD262230 TLZ262230 TVV262230 UFR262230 UPN262230 UZJ262230 VJF262230 VTB262230 WCX262230 WMT262230 WWP262230 AH327766 KD327766 TZ327766 ADV327766 ANR327766 AXN327766 BHJ327766 BRF327766 CBB327766 CKX327766 CUT327766 DEP327766 DOL327766 DYH327766 EID327766 ERZ327766 FBV327766 FLR327766 FVN327766 GFJ327766 GPF327766 GZB327766 HIX327766 HST327766 ICP327766 IML327766 IWH327766 JGD327766 JPZ327766 JZV327766 KJR327766 KTN327766 LDJ327766 LNF327766 LXB327766 MGX327766 MQT327766 NAP327766 NKL327766 NUH327766 OED327766 ONZ327766 OXV327766 PHR327766 PRN327766 QBJ327766 QLF327766 QVB327766 REX327766 ROT327766 RYP327766 SIL327766 SSH327766 TCD327766 TLZ327766 TVV327766 UFR327766 UPN327766 UZJ327766 VJF327766 VTB327766 WCX327766 WMT327766 WWP327766 AH393302 KD393302 TZ393302 ADV393302 ANR393302 AXN393302 BHJ393302 BRF393302 CBB393302 CKX393302 CUT393302 DEP393302 DOL393302 DYH393302 EID393302 ERZ393302 FBV393302 FLR393302 FVN393302 GFJ393302 GPF393302 GZB393302 HIX393302 HST393302 ICP393302 IML393302 IWH393302 JGD393302 JPZ393302 JZV393302 KJR393302 KTN393302 LDJ393302 LNF393302 LXB393302 MGX393302 MQT393302 NAP393302 NKL393302 NUH393302 OED393302 ONZ393302 OXV393302 PHR393302 PRN393302 QBJ393302 QLF393302 QVB393302 REX393302 ROT393302 RYP393302 SIL393302 SSH393302 TCD393302 TLZ393302 TVV393302 UFR393302 UPN393302 UZJ393302 VJF393302 VTB393302 WCX393302 WMT393302 WWP393302 AH458838 KD458838 TZ458838 ADV458838 ANR458838 AXN458838 BHJ458838 BRF458838 CBB458838 CKX458838 CUT458838 DEP458838 DOL458838 DYH458838 EID458838 ERZ458838 FBV458838 FLR458838 FVN458838 GFJ458838 GPF458838 GZB458838 HIX458838 HST458838 ICP458838 IML458838 IWH458838 JGD458838 JPZ458838 JZV458838 KJR458838 KTN458838 LDJ458838 LNF458838 LXB458838 MGX458838 MQT458838 NAP458838 NKL458838 NUH458838 OED458838 ONZ458838 OXV458838 PHR458838 PRN458838 QBJ458838 QLF458838 QVB458838 REX458838 ROT458838 RYP458838 SIL458838 SSH458838 TCD458838 TLZ458838 TVV458838 UFR458838 UPN458838 UZJ458838 VJF458838 VTB458838 WCX458838 WMT458838 WWP458838 AH524374 KD524374 TZ524374 ADV524374 ANR524374 AXN524374 BHJ524374 BRF524374 CBB524374 CKX524374 CUT524374 DEP524374 DOL524374 DYH524374 EID524374 ERZ524374 FBV524374 FLR524374 FVN524374 GFJ524374 GPF524374 GZB524374 HIX524374 HST524374 ICP524374 IML524374 IWH524374 JGD524374 JPZ524374 JZV524374 KJR524374 KTN524374 LDJ524374 LNF524374 LXB524374 MGX524374 MQT524374 NAP524374 NKL524374 NUH524374 OED524374 ONZ524374 OXV524374 PHR524374 PRN524374 QBJ524374 QLF524374 QVB524374 REX524374 ROT524374 RYP524374 SIL524374 SSH524374 TCD524374 TLZ524374 TVV524374 UFR524374 UPN524374 UZJ524374 VJF524374 VTB524374 WCX524374 WMT524374 WWP524374 AH589910 KD589910 TZ589910 ADV589910 ANR589910 AXN589910 BHJ589910 BRF589910 CBB589910 CKX589910 CUT589910 DEP589910 DOL589910 DYH589910 EID589910 ERZ589910 FBV589910 FLR589910 FVN589910 GFJ589910 GPF589910 GZB589910 HIX589910 HST589910 ICP589910 IML589910 IWH589910 JGD589910 JPZ589910 JZV589910 KJR589910 KTN589910 LDJ589910 LNF589910 LXB589910 MGX589910 MQT589910 NAP589910 NKL589910 NUH589910 OED589910 ONZ589910 OXV589910 PHR589910 PRN589910 QBJ589910 QLF589910 QVB589910 REX589910 ROT589910 RYP589910 SIL589910 SSH589910 TCD589910 TLZ589910 TVV589910 UFR589910 UPN589910 UZJ589910 VJF589910 VTB589910 WCX589910 WMT589910 WWP589910 AH655446 KD655446 TZ655446 ADV655446 ANR655446 AXN655446 BHJ655446 BRF655446 CBB655446 CKX655446 CUT655446 DEP655446 DOL655446 DYH655446 EID655446 ERZ655446 FBV655446 FLR655446 FVN655446 GFJ655446 GPF655446 GZB655446 HIX655446 HST655446 ICP655446 IML655446 IWH655446 JGD655446 JPZ655446 JZV655446 KJR655446 KTN655446 LDJ655446 LNF655446 LXB655446 MGX655446 MQT655446 NAP655446 NKL655446 NUH655446 OED655446 ONZ655446 OXV655446 PHR655446 PRN655446 QBJ655446 QLF655446 QVB655446 REX655446 ROT655446 RYP655446 SIL655446 SSH655446 TCD655446 TLZ655446 TVV655446 UFR655446 UPN655446 UZJ655446 VJF655446 VTB655446 WCX655446 WMT655446 WWP655446 AH720982 KD720982 TZ720982 ADV720982 ANR720982 AXN720982 BHJ720982 BRF720982 CBB720982 CKX720982 CUT720982 DEP720982 DOL720982 DYH720982 EID720982 ERZ720982 FBV720982 FLR720982 FVN720982 GFJ720982 GPF720982 GZB720982 HIX720982 HST720982 ICP720982 IML720982 IWH720982 JGD720982 JPZ720982 JZV720982 KJR720982 KTN720982 LDJ720982 LNF720982 LXB720982 MGX720982 MQT720982 NAP720982 NKL720982 NUH720982 OED720982 ONZ720982 OXV720982 PHR720982 PRN720982 QBJ720982 QLF720982 QVB720982 REX720982 ROT720982 RYP720982 SIL720982 SSH720982 TCD720982 TLZ720982 TVV720982 UFR720982 UPN720982 UZJ720982 VJF720982 VTB720982 WCX720982 WMT720982 WWP720982 AH786518 KD786518 TZ786518 ADV786518 ANR786518 AXN786518 BHJ786518 BRF786518 CBB786518 CKX786518 CUT786518 DEP786518 DOL786518 DYH786518 EID786518 ERZ786518 FBV786518 FLR786518 FVN786518 GFJ786518 GPF786518 GZB786518 HIX786518 HST786518 ICP786518 IML786518 IWH786518 JGD786518 JPZ786518 JZV786518 KJR786518 KTN786518 LDJ786518 LNF786518 LXB786518 MGX786518 MQT786518 NAP786518 NKL786518 NUH786518 OED786518 ONZ786518 OXV786518 PHR786518 PRN786518 QBJ786518 QLF786518 QVB786518 REX786518 ROT786518 RYP786518 SIL786518 SSH786518 TCD786518 TLZ786518 TVV786518 UFR786518 UPN786518 UZJ786518 VJF786518 VTB786518 WCX786518 WMT786518 WWP786518 AH852054 KD852054 TZ852054 ADV852054 ANR852054 AXN852054 BHJ852054 BRF852054 CBB852054 CKX852054 CUT852054 DEP852054 DOL852054 DYH852054 EID852054 ERZ852054 FBV852054 FLR852054 FVN852054 GFJ852054 GPF852054 GZB852054 HIX852054 HST852054 ICP852054 IML852054 IWH852054 JGD852054 JPZ852054 JZV852054 KJR852054 KTN852054 LDJ852054 LNF852054 LXB852054 MGX852054 MQT852054 NAP852054 NKL852054 NUH852054 OED852054 ONZ852054 OXV852054 PHR852054 PRN852054 QBJ852054 QLF852054 QVB852054 REX852054 ROT852054 RYP852054 SIL852054 SSH852054 TCD852054 TLZ852054 TVV852054 UFR852054 UPN852054 UZJ852054 VJF852054 VTB852054 WCX852054 WMT852054 WWP852054 AH917590 KD917590 TZ917590 ADV917590 ANR917590 AXN917590 BHJ917590 BRF917590 CBB917590 CKX917590 CUT917590 DEP917590 DOL917590 DYH917590 EID917590 ERZ917590 FBV917590 FLR917590 FVN917590 GFJ917590 GPF917590 GZB917590 HIX917590 HST917590 ICP917590 IML917590 IWH917590 JGD917590 JPZ917590 JZV917590 KJR917590 KTN917590 LDJ917590 LNF917590 LXB917590 MGX917590 MQT917590 NAP917590 NKL917590 NUH917590 OED917590 ONZ917590 OXV917590 PHR917590 PRN917590 QBJ917590 QLF917590 QVB917590 REX917590 ROT917590 RYP917590 SIL917590 SSH917590 TCD917590 TLZ917590 TVV917590 UFR917590 UPN917590 UZJ917590 VJF917590 VTB917590 WCX917590 WMT917590 WWP917590 AH983126 KD983126 TZ983126 ADV983126 ANR983126 AXN983126 BHJ983126 BRF983126 CBB983126 CKX983126 CUT983126 DEP983126 DOL983126 DYH983126 EID983126 ERZ983126 FBV983126 FLR983126 FVN983126 GFJ983126 GPF983126 GZB983126 HIX983126 HST983126 ICP983126 IML983126 IWH983126 JGD983126 JPZ983126 JZV983126 KJR983126 KTN983126 LDJ983126 LNF983126 LXB983126 MGX983126 MQT983126 NAP983126 NKL983126 NUH983126 OED983126 ONZ983126 OXV983126 PHR983126 PRN983126 QBJ983126 QLF983126 QVB983126 REX983126 ROT983126 RYP983126 SIL983126 SSH983126 TCD983126 TLZ983126 TVV983126 UFR983126 UPN983126 UZJ983126 VJF983126 VTB983126 WCX983126 WMT983126 WWP983126 AH78:AH79 KD78:KD79 TZ78:TZ79 ADV78:ADV79 ANR78:ANR79 AXN78:AXN79 BHJ78:BHJ79 BRF78:BRF79 CBB78:CBB79 CKX78:CKX79 CUT78:CUT79 DEP78:DEP79 DOL78:DOL79 DYH78:DYH79 EID78:EID79 ERZ78:ERZ79 FBV78:FBV79 FLR78:FLR79 FVN78:FVN79 GFJ78:GFJ79 GPF78:GPF79 GZB78:GZB79 HIX78:HIX79 HST78:HST79 ICP78:ICP79 IML78:IML79 IWH78:IWH79 JGD78:JGD79 JPZ78:JPZ79 JZV78:JZV79 KJR78:KJR79 KTN78:KTN79 LDJ78:LDJ79 LNF78:LNF79 LXB78:LXB79 MGX78:MGX79 MQT78:MQT79 NAP78:NAP79 NKL78:NKL79 NUH78:NUH79 OED78:OED79 ONZ78:ONZ79 OXV78:OXV79 PHR78:PHR79 PRN78:PRN79 QBJ78:QBJ79 QLF78:QLF79 QVB78:QVB79 REX78:REX79 ROT78:ROT79 RYP78:RYP79 SIL78:SIL79 SSH78:SSH79 TCD78:TCD79 TLZ78:TLZ79 TVV78:TVV79 UFR78:UFR79 UPN78:UPN79 UZJ78:UZJ79 VJF78:VJF79 VTB78:VTB79 WCX78:WCX79 WMT78:WMT79 WWP78:WWP79 AH65614:AH65615 KD65614:KD65615 TZ65614:TZ65615 ADV65614:ADV65615 ANR65614:ANR65615 AXN65614:AXN65615 BHJ65614:BHJ65615 BRF65614:BRF65615 CBB65614:CBB65615 CKX65614:CKX65615 CUT65614:CUT65615 DEP65614:DEP65615 DOL65614:DOL65615 DYH65614:DYH65615 EID65614:EID65615 ERZ65614:ERZ65615 FBV65614:FBV65615 FLR65614:FLR65615 FVN65614:FVN65615 GFJ65614:GFJ65615 GPF65614:GPF65615 GZB65614:GZB65615 HIX65614:HIX65615 HST65614:HST65615 ICP65614:ICP65615 IML65614:IML65615 IWH65614:IWH65615 JGD65614:JGD65615 JPZ65614:JPZ65615 JZV65614:JZV65615 KJR65614:KJR65615 KTN65614:KTN65615 LDJ65614:LDJ65615 LNF65614:LNF65615 LXB65614:LXB65615 MGX65614:MGX65615 MQT65614:MQT65615 NAP65614:NAP65615 NKL65614:NKL65615 NUH65614:NUH65615 OED65614:OED65615 ONZ65614:ONZ65615 OXV65614:OXV65615 PHR65614:PHR65615 PRN65614:PRN65615 QBJ65614:QBJ65615 QLF65614:QLF65615 QVB65614:QVB65615 REX65614:REX65615 ROT65614:ROT65615 RYP65614:RYP65615 SIL65614:SIL65615 SSH65614:SSH65615 TCD65614:TCD65615 TLZ65614:TLZ65615 TVV65614:TVV65615 UFR65614:UFR65615 UPN65614:UPN65615 UZJ65614:UZJ65615 VJF65614:VJF65615 VTB65614:VTB65615 WCX65614:WCX65615 WMT65614:WMT65615 WWP65614:WWP65615 AH131150:AH131151 KD131150:KD131151 TZ131150:TZ131151 ADV131150:ADV131151 ANR131150:ANR131151 AXN131150:AXN131151 BHJ131150:BHJ131151 BRF131150:BRF131151 CBB131150:CBB131151 CKX131150:CKX131151 CUT131150:CUT131151 DEP131150:DEP131151 DOL131150:DOL131151 DYH131150:DYH131151 EID131150:EID131151 ERZ131150:ERZ131151 FBV131150:FBV131151 FLR131150:FLR131151 FVN131150:FVN131151 GFJ131150:GFJ131151 GPF131150:GPF131151 GZB131150:GZB131151 HIX131150:HIX131151 HST131150:HST131151 ICP131150:ICP131151 IML131150:IML131151 IWH131150:IWH131151 JGD131150:JGD131151 JPZ131150:JPZ131151 JZV131150:JZV131151 KJR131150:KJR131151 KTN131150:KTN131151 LDJ131150:LDJ131151 LNF131150:LNF131151 LXB131150:LXB131151 MGX131150:MGX131151 MQT131150:MQT131151 NAP131150:NAP131151 NKL131150:NKL131151 NUH131150:NUH131151 OED131150:OED131151 ONZ131150:ONZ131151 OXV131150:OXV131151 PHR131150:PHR131151 PRN131150:PRN131151 QBJ131150:QBJ131151 QLF131150:QLF131151 QVB131150:QVB131151 REX131150:REX131151 ROT131150:ROT131151 RYP131150:RYP131151 SIL131150:SIL131151 SSH131150:SSH131151 TCD131150:TCD131151 TLZ131150:TLZ131151 TVV131150:TVV131151 UFR131150:UFR131151 UPN131150:UPN131151 UZJ131150:UZJ131151 VJF131150:VJF131151 VTB131150:VTB131151 WCX131150:WCX131151 WMT131150:WMT131151 WWP131150:WWP131151 AH196686:AH196687 KD196686:KD196687 TZ196686:TZ196687 ADV196686:ADV196687 ANR196686:ANR196687 AXN196686:AXN196687 BHJ196686:BHJ196687 BRF196686:BRF196687 CBB196686:CBB196687 CKX196686:CKX196687 CUT196686:CUT196687 DEP196686:DEP196687 DOL196686:DOL196687 DYH196686:DYH196687 EID196686:EID196687 ERZ196686:ERZ196687 FBV196686:FBV196687 FLR196686:FLR196687 FVN196686:FVN196687 GFJ196686:GFJ196687 GPF196686:GPF196687 GZB196686:GZB196687 HIX196686:HIX196687 HST196686:HST196687 ICP196686:ICP196687 IML196686:IML196687 IWH196686:IWH196687 JGD196686:JGD196687 JPZ196686:JPZ196687 JZV196686:JZV196687 KJR196686:KJR196687 KTN196686:KTN196687 LDJ196686:LDJ196687 LNF196686:LNF196687 LXB196686:LXB196687 MGX196686:MGX196687 MQT196686:MQT196687 NAP196686:NAP196687 NKL196686:NKL196687 NUH196686:NUH196687 OED196686:OED196687 ONZ196686:ONZ196687 OXV196686:OXV196687 PHR196686:PHR196687 PRN196686:PRN196687 QBJ196686:QBJ196687 QLF196686:QLF196687 QVB196686:QVB196687 REX196686:REX196687 ROT196686:ROT196687 RYP196686:RYP196687 SIL196686:SIL196687 SSH196686:SSH196687 TCD196686:TCD196687 TLZ196686:TLZ196687 TVV196686:TVV196687 UFR196686:UFR196687 UPN196686:UPN196687 UZJ196686:UZJ196687 VJF196686:VJF196687 VTB196686:VTB196687 WCX196686:WCX196687 WMT196686:WMT196687 WWP196686:WWP196687 AH262222:AH262223 KD262222:KD262223 TZ262222:TZ262223 ADV262222:ADV262223 ANR262222:ANR262223 AXN262222:AXN262223 BHJ262222:BHJ262223 BRF262222:BRF262223 CBB262222:CBB262223 CKX262222:CKX262223 CUT262222:CUT262223 DEP262222:DEP262223 DOL262222:DOL262223 DYH262222:DYH262223 EID262222:EID262223 ERZ262222:ERZ262223 FBV262222:FBV262223 FLR262222:FLR262223 FVN262222:FVN262223 GFJ262222:GFJ262223 GPF262222:GPF262223 GZB262222:GZB262223 HIX262222:HIX262223 HST262222:HST262223 ICP262222:ICP262223 IML262222:IML262223 IWH262222:IWH262223 JGD262222:JGD262223 JPZ262222:JPZ262223 JZV262222:JZV262223 KJR262222:KJR262223 KTN262222:KTN262223 LDJ262222:LDJ262223 LNF262222:LNF262223 LXB262222:LXB262223 MGX262222:MGX262223 MQT262222:MQT262223 NAP262222:NAP262223 NKL262222:NKL262223 NUH262222:NUH262223 OED262222:OED262223 ONZ262222:ONZ262223 OXV262222:OXV262223 PHR262222:PHR262223 PRN262222:PRN262223 QBJ262222:QBJ262223 QLF262222:QLF262223 QVB262222:QVB262223 REX262222:REX262223 ROT262222:ROT262223 RYP262222:RYP262223 SIL262222:SIL262223 SSH262222:SSH262223 TCD262222:TCD262223 TLZ262222:TLZ262223 TVV262222:TVV262223 UFR262222:UFR262223 UPN262222:UPN262223 UZJ262222:UZJ262223 VJF262222:VJF262223 VTB262222:VTB262223 WCX262222:WCX262223 WMT262222:WMT262223 WWP262222:WWP262223 AH327758:AH327759 KD327758:KD327759 TZ327758:TZ327759 ADV327758:ADV327759 ANR327758:ANR327759 AXN327758:AXN327759 BHJ327758:BHJ327759 BRF327758:BRF327759 CBB327758:CBB327759 CKX327758:CKX327759 CUT327758:CUT327759 DEP327758:DEP327759 DOL327758:DOL327759 DYH327758:DYH327759 EID327758:EID327759 ERZ327758:ERZ327759 FBV327758:FBV327759 FLR327758:FLR327759 FVN327758:FVN327759 GFJ327758:GFJ327759 GPF327758:GPF327759 GZB327758:GZB327759 HIX327758:HIX327759 HST327758:HST327759 ICP327758:ICP327759 IML327758:IML327759 IWH327758:IWH327759 JGD327758:JGD327759 JPZ327758:JPZ327759 JZV327758:JZV327759 KJR327758:KJR327759 KTN327758:KTN327759 LDJ327758:LDJ327759 LNF327758:LNF327759 LXB327758:LXB327759 MGX327758:MGX327759 MQT327758:MQT327759 NAP327758:NAP327759 NKL327758:NKL327759 NUH327758:NUH327759 OED327758:OED327759 ONZ327758:ONZ327759 OXV327758:OXV327759 PHR327758:PHR327759 PRN327758:PRN327759 QBJ327758:QBJ327759 QLF327758:QLF327759 QVB327758:QVB327759 REX327758:REX327759 ROT327758:ROT327759 RYP327758:RYP327759 SIL327758:SIL327759 SSH327758:SSH327759 TCD327758:TCD327759 TLZ327758:TLZ327759 TVV327758:TVV327759 UFR327758:UFR327759 UPN327758:UPN327759 UZJ327758:UZJ327759 VJF327758:VJF327759 VTB327758:VTB327759 WCX327758:WCX327759 WMT327758:WMT327759 WWP327758:WWP327759 AH393294:AH393295 KD393294:KD393295 TZ393294:TZ393295 ADV393294:ADV393295 ANR393294:ANR393295 AXN393294:AXN393295 BHJ393294:BHJ393295 BRF393294:BRF393295 CBB393294:CBB393295 CKX393294:CKX393295 CUT393294:CUT393295 DEP393294:DEP393295 DOL393294:DOL393295 DYH393294:DYH393295 EID393294:EID393295 ERZ393294:ERZ393295 FBV393294:FBV393295 FLR393294:FLR393295 FVN393294:FVN393295 GFJ393294:GFJ393295 GPF393294:GPF393295 GZB393294:GZB393295 HIX393294:HIX393295 HST393294:HST393295 ICP393294:ICP393295 IML393294:IML393295 IWH393294:IWH393295 JGD393294:JGD393295 JPZ393294:JPZ393295 JZV393294:JZV393295 KJR393294:KJR393295 KTN393294:KTN393295 LDJ393294:LDJ393295 LNF393294:LNF393295 LXB393294:LXB393295 MGX393294:MGX393295 MQT393294:MQT393295 NAP393294:NAP393295 NKL393294:NKL393295 NUH393294:NUH393295 OED393294:OED393295 ONZ393294:ONZ393295 OXV393294:OXV393295 PHR393294:PHR393295 PRN393294:PRN393295 QBJ393294:QBJ393295 QLF393294:QLF393295 QVB393294:QVB393295 REX393294:REX393295 ROT393294:ROT393295 RYP393294:RYP393295 SIL393294:SIL393295 SSH393294:SSH393295 TCD393294:TCD393295 TLZ393294:TLZ393295 TVV393294:TVV393295 UFR393294:UFR393295 UPN393294:UPN393295 UZJ393294:UZJ393295 VJF393294:VJF393295 VTB393294:VTB393295 WCX393294:WCX393295 WMT393294:WMT393295 WWP393294:WWP393295 AH458830:AH458831 KD458830:KD458831 TZ458830:TZ458831 ADV458830:ADV458831 ANR458830:ANR458831 AXN458830:AXN458831 BHJ458830:BHJ458831 BRF458830:BRF458831 CBB458830:CBB458831 CKX458830:CKX458831 CUT458830:CUT458831 DEP458830:DEP458831 DOL458830:DOL458831 DYH458830:DYH458831 EID458830:EID458831 ERZ458830:ERZ458831 FBV458830:FBV458831 FLR458830:FLR458831 FVN458830:FVN458831 GFJ458830:GFJ458831 GPF458830:GPF458831 GZB458830:GZB458831 HIX458830:HIX458831 HST458830:HST458831 ICP458830:ICP458831 IML458830:IML458831 IWH458830:IWH458831 JGD458830:JGD458831 JPZ458830:JPZ458831 JZV458830:JZV458831 KJR458830:KJR458831 KTN458830:KTN458831 LDJ458830:LDJ458831 LNF458830:LNF458831 LXB458830:LXB458831 MGX458830:MGX458831 MQT458830:MQT458831 NAP458830:NAP458831 NKL458830:NKL458831 NUH458830:NUH458831 OED458830:OED458831 ONZ458830:ONZ458831 OXV458830:OXV458831 PHR458830:PHR458831 PRN458830:PRN458831 QBJ458830:QBJ458831 QLF458830:QLF458831 QVB458830:QVB458831 REX458830:REX458831 ROT458830:ROT458831 RYP458830:RYP458831 SIL458830:SIL458831 SSH458830:SSH458831 TCD458830:TCD458831 TLZ458830:TLZ458831 TVV458830:TVV458831 UFR458830:UFR458831 UPN458830:UPN458831 UZJ458830:UZJ458831 VJF458830:VJF458831 VTB458830:VTB458831 WCX458830:WCX458831 WMT458830:WMT458831 WWP458830:WWP458831 AH524366:AH524367 KD524366:KD524367 TZ524366:TZ524367 ADV524366:ADV524367 ANR524366:ANR524367 AXN524366:AXN524367 BHJ524366:BHJ524367 BRF524366:BRF524367 CBB524366:CBB524367 CKX524366:CKX524367 CUT524366:CUT524367 DEP524366:DEP524367 DOL524366:DOL524367 DYH524366:DYH524367 EID524366:EID524367 ERZ524366:ERZ524367 FBV524366:FBV524367 FLR524366:FLR524367 FVN524366:FVN524367 GFJ524366:GFJ524367 GPF524366:GPF524367 GZB524366:GZB524367 HIX524366:HIX524367 HST524366:HST524367 ICP524366:ICP524367 IML524366:IML524367 IWH524366:IWH524367 JGD524366:JGD524367 JPZ524366:JPZ524367 JZV524366:JZV524367 KJR524366:KJR524367 KTN524366:KTN524367 LDJ524366:LDJ524367 LNF524366:LNF524367 LXB524366:LXB524367 MGX524366:MGX524367 MQT524366:MQT524367 NAP524366:NAP524367 NKL524366:NKL524367 NUH524366:NUH524367 OED524366:OED524367 ONZ524366:ONZ524367 OXV524366:OXV524367 PHR524366:PHR524367 PRN524366:PRN524367 QBJ524366:QBJ524367 QLF524366:QLF524367 QVB524366:QVB524367 REX524366:REX524367 ROT524366:ROT524367 RYP524366:RYP524367 SIL524366:SIL524367 SSH524366:SSH524367 TCD524366:TCD524367 TLZ524366:TLZ524367 TVV524366:TVV524367 UFR524366:UFR524367 UPN524366:UPN524367 UZJ524366:UZJ524367 VJF524366:VJF524367 VTB524366:VTB524367 WCX524366:WCX524367 WMT524366:WMT524367 WWP524366:WWP524367 AH589902:AH589903 KD589902:KD589903 TZ589902:TZ589903 ADV589902:ADV589903 ANR589902:ANR589903 AXN589902:AXN589903 BHJ589902:BHJ589903 BRF589902:BRF589903 CBB589902:CBB589903 CKX589902:CKX589903 CUT589902:CUT589903 DEP589902:DEP589903 DOL589902:DOL589903 DYH589902:DYH589903 EID589902:EID589903 ERZ589902:ERZ589903 FBV589902:FBV589903 FLR589902:FLR589903 FVN589902:FVN589903 GFJ589902:GFJ589903 GPF589902:GPF589903 GZB589902:GZB589903 HIX589902:HIX589903 HST589902:HST589903 ICP589902:ICP589903 IML589902:IML589903 IWH589902:IWH589903 JGD589902:JGD589903 JPZ589902:JPZ589903 JZV589902:JZV589903 KJR589902:KJR589903 KTN589902:KTN589903 LDJ589902:LDJ589903 LNF589902:LNF589903 LXB589902:LXB589903 MGX589902:MGX589903 MQT589902:MQT589903 NAP589902:NAP589903 NKL589902:NKL589903 NUH589902:NUH589903 OED589902:OED589903 ONZ589902:ONZ589903 OXV589902:OXV589903 PHR589902:PHR589903 PRN589902:PRN589903 QBJ589902:QBJ589903 QLF589902:QLF589903 QVB589902:QVB589903 REX589902:REX589903 ROT589902:ROT589903 RYP589902:RYP589903 SIL589902:SIL589903 SSH589902:SSH589903 TCD589902:TCD589903 TLZ589902:TLZ589903 TVV589902:TVV589903 UFR589902:UFR589903 UPN589902:UPN589903 UZJ589902:UZJ589903 VJF589902:VJF589903 VTB589902:VTB589903 WCX589902:WCX589903 WMT589902:WMT589903 WWP589902:WWP589903 AH655438:AH655439 KD655438:KD655439 TZ655438:TZ655439 ADV655438:ADV655439 ANR655438:ANR655439 AXN655438:AXN655439 BHJ655438:BHJ655439 BRF655438:BRF655439 CBB655438:CBB655439 CKX655438:CKX655439 CUT655438:CUT655439 DEP655438:DEP655439 DOL655438:DOL655439 DYH655438:DYH655439 EID655438:EID655439 ERZ655438:ERZ655439 FBV655438:FBV655439 FLR655438:FLR655439 FVN655438:FVN655439 GFJ655438:GFJ655439 GPF655438:GPF655439 GZB655438:GZB655439 HIX655438:HIX655439 HST655438:HST655439 ICP655438:ICP655439 IML655438:IML655439 IWH655438:IWH655439 JGD655438:JGD655439 JPZ655438:JPZ655439 JZV655438:JZV655439 KJR655438:KJR655439 KTN655438:KTN655439 LDJ655438:LDJ655439 LNF655438:LNF655439 LXB655438:LXB655439 MGX655438:MGX655439 MQT655438:MQT655439 NAP655438:NAP655439 NKL655438:NKL655439 NUH655438:NUH655439 OED655438:OED655439 ONZ655438:ONZ655439 OXV655438:OXV655439 PHR655438:PHR655439 PRN655438:PRN655439 QBJ655438:QBJ655439 QLF655438:QLF655439 QVB655438:QVB655439 REX655438:REX655439 ROT655438:ROT655439 RYP655438:RYP655439 SIL655438:SIL655439 SSH655438:SSH655439 TCD655438:TCD655439 TLZ655438:TLZ655439 TVV655438:TVV655439 UFR655438:UFR655439 UPN655438:UPN655439 UZJ655438:UZJ655439 VJF655438:VJF655439 VTB655438:VTB655439 WCX655438:WCX655439 WMT655438:WMT655439 WWP655438:WWP655439 AH720974:AH720975 KD720974:KD720975 TZ720974:TZ720975 ADV720974:ADV720975 ANR720974:ANR720975 AXN720974:AXN720975 BHJ720974:BHJ720975 BRF720974:BRF720975 CBB720974:CBB720975 CKX720974:CKX720975 CUT720974:CUT720975 DEP720974:DEP720975 DOL720974:DOL720975 DYH720974:DYH720975 EID720974:EID720975 ERZ720974:ERZ720975 FBV720974:FBV720975 FLR720974:FLR720975 FVN720974:FVN720975 GFJ720974:GFJ720975 GPF720974:GPF720975 GZB720974:GZB720975 HIX720974:HIX720975 HST720974:HST720975 ICP720974:ICP720975 IML720974:IML720975 IWH720974:IWH720975 JGD720974:JGD720975 JPZ720974:JPZ720975 JZV720974:JZV720975 KJR720974:KJR720975 KTN720974:KTN720975 LDJ720974:LDJ720975 LNF720974:LNF720975 LXB720974:LXB720975 MGX720974:MGX720975 MQT720974:MQT720975 NAP720974:NAP720975 NKL720974:NKL720975 NUH720974:NUH720975 OED720974:OED720975 ONZ720974:ONZ720975 OXV720974:OXV720975 PHR720974:PHR720975 PRN720974:PRN720975 QBJ720974:QBJ720975 QLF720974:QLF720975 QVB720974:QVB720975 REX720974:REX720975 ROT720974:ROT720975 RYP720974:RYP720975 SIL720974:SIL720975 SSH720974:SSH720975 TCD720974:TCD720975 TLZ720974:TLZ720975 TVV720974:TVV720975 UFR720974:UFR720975 UPN720974:UPN720975 UZJ720974:UZJ720975 VJF720974:VJF720975 VTB720974:VTB720975 WCX720974:WCX720975 WMT720974:WMT720975 WWP720974:WWP720975 AH786510:AH786511 KD786510:KD786511 TZ786510:TZ786511 ADV786510:ADV786511 ANR786510:ANR786511 AXN786510:AXN786511 BHJ786510:BHJ786511 BRF786510:BRF786511 CBB786510:CBB786511 CKX786510:CKX786511 CUT786510:CUT786511 DEP786510:DEP786511 DOL786510:DOL786511 DYH786510:DYH786511 EID786510:EID786511 ERZ786510:ERZ786511 FBV786510:FBV786511 FLR786510:FLR786511 FVN786510:FVN786511 GFJ786510:GFJ786511 GPF786510:GPF786511 GZB786510:GZB786511 HIX786510:HIX786511 HST786510:HST786511 ICP786510:ICP786511 IML786510:IML786511 IWH786510:IWH786511 JGD786510:JGD786511 JPZ786510:JPZ786511 JZV786510:JZV786511 KJR786510:KJR786511 KTN786510:KTN786511 LDJ786510:LDJ786511 LNF786510:LNF786511 LXB786510:LXB786511 MGX786510:MGX786511 MQT786510:MQT786511 NAP786510:NAP786511 NKL786510:NKL786511 NUH786510:NUH786511 OED786510:OED786511 ONZ786510:ONZ786511 OXV786510:OXV786511 PHR786510:PHR786511 PRN786510:PRN786511 QBJ786510:QBJ786511 QLF786510:QLF786511 QVB786510:QVB786511 REX786510:REX786511 ROT786510:ROT786511 RYP786510:RYP786511 SIL786510:SIL786511 SSH786510:SSH786511 TCD786510:TCD786511 TLZ786510:TLZ786511 TVV786510:TVV786511 UFR786510:UFR786511 UPN786510:UPN786511 UZJ786510:UZJ786511 VJF786510:VJF786511 VTB786510:VTB786511 WCX786510:WCX786511 WMT786510:WMT786511 WWP786510:WWP786511 AH852046:AH852047 KD852046:KD852047 TZ852046:TZ852047 ADV852046:ADV852047 ANR852046:ANR852047 AXN852046:AXN852047 BHJ852046:BHJ852047 BRF852046:BRF852047 CBB852046:CBB852047 CKX852046:CKX852047 CUT852046:CUT852047 DEP852046:DEP852047 DOL852046:DOL852047 DYH852046:DYH852047 EID852046:EID852047 ERZ852046:ERZ852047 FBV852046:FBV852047 FLR852046:FLR852047 FVN852046:FVN852047 GFJ852046:GFJ852047 GPF852046:GPF852047 GZB852046:GZB852047 HIX852046:HIX852047 HST852046:HST852047 ICP852046:ICP852047 IML852046:IML852047 IWH852046:IWH852047 JGD852046:JGD852047 JPZ852046:JPZ852047 JZV852046:JZV852047 KJR852046:KJR852047 KTN852046:KTN852047 LDJ852046:LDJ852047 LNF852046:LNF852047 LXB852046:LXB852047 MGX852046:MGX852047 MQT852046:MQT852047 NAP852046:NAP852047 NKL852046:NKL852047 NUH852046:NUH852047 OED852046:OED852047 ONZ852046:ONZ852047 OXV852046:OXV852047 PHR852046:PHR852047 PRN852046:PRN852047 QBJ852046:QBJ852047 QLF852046:QLF852047 QVB852046:QVB852047 REX852046:REX852047 ROT852046:ROT852047 RYP852046:RYP852047 SIL852046:SIL852047 SSH852046:SSH852047 TCD852046:TCD852047 TLZ852046:TLZ852047 TVV852046:TVV852047 UFR852046:UFR852047 UPN852046:UPN852047 UZJ852046:UZJ852047 VJF852046:VJF852047 VTB852046:VTB852047 WCX852046:WCX852047 WMT852046:WMT852047 WWP852046:WWP852047 AH917582:AH917583 KD917582:KD917583 TZ917582:TZ917583 ADV917582:ADV917583 ANR917582:ANR917583 AXN917582:AXN917583 BHJ917582:BHJ917583 BRF917582:BRF917583 CBB917582:CBB917583 CKX917582:CKX917583 CUT917582:CUT917583 DEP917582:DEP917583 DOL917582:DOL917583 DYH917582:DYH917583 EID917582:EID917583 ERZ917582:ERZ917583 FBV917582:FBV917583 FLR917582:FLR917583 FVN917582:FVN917583 GFJ917582:GFJ917583 GPF917582:GPF917583 GZB917582:GZB917583 HIX917582:HIX917583 HST917582:HST917583 ICP917582:ICP917583 IML917582:IML917583 IWH917582:IWH917583 JGD917582:JGD917583 JPZ917582:JPZ917583 JZV917582:JZV917583 KJR917582:KJR917583 KTN917582:KTN917583 LDJ917582:LDJ917583 LNF917582:LNF917583 LXB917582:LXB917583 MGX917582:MGX917583 MQT917582:MQT917583 NAP917582:NAP917583 NKL917582:NKL917583 NUH917582:NUH917583 OED917582:OED917583 ONZ917582:ONZ917583 OXV917582:OXV917583 PHR917582:PHR917583 PRN917582:PRN917583 QBJ917582:QBJ917583 QLF917582:QLF917583 QVB917582:QVB917583 REX917582:REX917583 ROT917582:ROT917583 RYP917582:RYP917583 SIL917582:SIL917583 SSH917582:SSH917583 TCD917582:TCD917583 TLZ917582:TLZ917583 TVV917582:TVV917583 UFR917582:UFR917583 UPN917582:UPN917583 UZJ917582:UZJ917583 VJF917582:VJF917583 VTB917582:VTB917583 WCX917582:WCX917583 WMT917582:WMT917583 WWP917582:WWP917583 AH983118:AH983119 KD983118:KD983119 TZ983118:TZ983119 ADV983118:ADV983119 ANR983118:ANR983119 AXN983118:AXN983119 BHJ983118:BHJ983119 BRF983118:BRF983119 CBB983118:CBB983119 CKX983118:CKX983119 CUT983118:CUT983119 DEP983118:DEP983119 DOL983118:DOL983119 DYH983118:DYH983119 EID983118:EID983119 ERZ983118:ERZ983119 FBV983118:FBV983119 FLR983118:FLR983119 FVN983118:FVN983119 GFJ983118:GFJ983119 GPF983118:GPF983119 GZB983118:GZB983119 HIX983118:HIX983119 HST983118:HST983119 ICP983118:ICP983119 IML983118:IML983119 IWH983118:IWH983119 JGD983118:JGD983119 JPZ983118:JPZ983119 JZV983118:JZV983119 KJR983118:KJR983119 KTN983118:KTN983119 LDJ983118:LDJ983119 LNF983118:LNF983119 LXB983118:LXB983119 MGX983118:MGX983119 MQT983118:MQT983119 NAP983118:NAP983119 NKL983118:NKL983119 NUH983118:NUH983119 OED983118:OED983119 ONZ983118:ONZ983119 OXV983118:OXV983119 PHR983118:PHR983119 PRN983118:PRN983119 QBJ983118:QBJ983119 QLF983118:QLF983119 QVB983118:QVB983119 REX983118:REX983119 ROT983118:ROT983119 RYP983118:RYP983119 SIL983118:SIL983119 SSH983118:SSH983119 TCD983118:TCD983119 TLZ983118:TLZ983119 TVV983118:TVV983119 UFR983118:UFR983119 UPN983118:UPN983119 UZJ983118:UZJ983119 VJF983118:VJF983119 VTB983118:VTB983119 WCX983118:WCX983119 WMT983118:WMT983119 WWP983118:WWP983119 AI65540:AI65624 KE65540:KE65624 UA65540:UA65624 ADW65540:ADW65624 ANS65540:ANS65624 AXO65540:AXO65624 BHK65540:BHK65624 BRG65540:BRG65624 CBC65540:CBC65624 CKY65540:CKY65624 CUU65540:CUU65624 DEQ65540:DEQ65624 DOM65540:DOM65624 DYI65540:DYI65624 EIE65540:EIE65624 ESA65540:ESA65624 FBW65540:FBW65624 FLS65540:FLS65624 FVO65540:FVO65624 GFK65540:GFK65624 GPG65540:GPG65624 GZC65540:GZC65624 HIY65540:HIY65624 HSU65540:HSU65624 ICQ65540:ICQ65624 IMM65540:IMM65624 IWI65540:IWI65624 JGE65540:JGE65624 JQA65540:JQA65624 JZW65540:JZW65624 KJS65540:KJS65624 KTO65540:KTO65624 LDK65540:LDK65624 LNG65540:LNG65624 LXC65540:LXC65624 MGY65540:MGY65624 MQU65540:MQU65624 NAQ65540:NAQ65624 NKM65540:NKM65624 NUI65540:NUI65624 OEE65540:OEE65624 OOA65540:OOA65624 OXW65540:OXW65624 PHS65540:PHS65624 PRO65540:PRO65624 QBK65540:QBK65624 QLG65540:QLG65624 QVC65540:QVC65624 REY65540:REY65624 ROU65540:ROU65624 RYQ65540:RYQ65624 SIM65540:SIM65624 SSI65540:SSI65624 TCE65540:TCE65624 TMA65540:TMA65624 TVW65540:TVW65624 UFS65540:UFS65624 UPO65540:UPO65624 UZK65540:UZK65624 VJG65540:VJG65624 VTC65540:VTC65624 WCY65540:WCY65624 WMU65540:WMU65624 WWQ65540:WWQ65624 AI131076:AI131160 KE131076:KE131160 UA131076:UA131160 ADW131076:ADW131160 ANS131076:ANS131160 AXO131076:AXO131160 BHK131076:BHK131160 BRG131076:BRG131160 CBC131076:CBC131160 CKY131076:CKY131160 CUU131076:CUU131160 DEQ131076:DEQ131160 DOM131076:DOM131160 DYI131076:DYI131160 EIE131076:EIE131160 ESA131076:ESA131160 FBW131076:FBW131160 FLS131076:FLS131160 FVO131076:FVO131160 GFK131076:GFK131160 GPG131076:GPG131160 GZC131076:GZC131160 HIY131076:HIY131160 HSU131076:HSU131160 ICQ131076:ICQ131160 IMM131076:IMM131160 IWI131076:IWI131160 JGE131076:JGE131160 JQA131076:JQA131160 JZW131076:JZW131160 KJS131076:KJS131160 KTO131076:KTO131160 LDK131076:LDK131160 LNG131076:LNG131160 LXC131076:LXC131160 MGY131076:MGY131160 MQU131076:MQU131160 NAQ131076:NAQ131160 NKM131076:NKM131160 NUI131076:NUI131160 OEE131076:OEE131160 OOA131076:OOA131160 OXW131076:OXW131160 PHS131076:PHS131160 PRO131076:PRO131160 QBK131076:QBK131160 QLG131076:QLG131160 QVC131076:QVC131160 REY131076:REY131160 ROU131076:ROU131160 RYQ131076:RYQ131160 SIM131076:SIM131160 SSI131076:SSI131160 TCE131076:TCE131160 TMA131076:TMA131160 TVW131076:TVW131160 UFS131076:UFS131160 UPO131076:UPO131160 UZK131076:UZK131160 VJG131076:VJG131160 VTC131076:VTC131160 WCY131076:WCY131160 WMU131076:WMU131160 WWQ131076:WWQ131160 AI196612:AI196696 KE196612:KE196696 UA196612:UA196696 ADW196612:ADW196696 ANS196612:ANS196696 AXO196612:AXO196696 BHK196612:BHK196696 BRG196612:BRG196696 CBC196612:CBC196696 CKY196612:CKY196696 CUU196612:CUU196696 DEQ196612:DEQ196696 DOM196612:DOM196696 DYI196612:DYI196696 EIE196612:EIE196696 ESA196612:ESA196696 FBW196612:FBW196696 FLS196612:FLS196696 FVO196612:FVO196696 GFK196612:GFK196696 GPG196612:GPG196696 GZC196612:GZC196696 HIY196612:HIY196696 HSU196612:HSU196696 ICQ196612:ICQ196696 IMM196612:IMM196696 IWI196612:IWI196696 JGE196612:JGE196696 JQA196612:JQA196696 JZW196612:JZW196696 KJS196612:KJS196696 KTO196612:KTO196696 LDK196612:LDK196696 LNG196612:LNG196696 LXC196612:LXC196696 MGY196612:MGY196696 MQU196612:MQU196696 NAQ196612:NAQ196696 NKM196612:NKM196696 NUI196612:NUI196696 OEE196612:OEE196696 OOA196612:OOA196696 OXW196612:OXW196696 PHS196612:PHS196696 PRO196612:PRO196696 QBK196612:QBK196696 QLG196612:QLG196696 QVC196612:QVC196696 REY196612:REY196696 ROU196612:ROU196696 RYQ196612:RYQ196696 SIM196612:SIM196696 SSI196612:SSI196696 TCE196612:TCE196696 TMA196612:TMA196696 TVW196612:TVW196696 UFS196612:UFS196696 UPO196612:UPO196696 UZK196612:UZK196696 VJG196612:VJG196696 VTC196612:VTC196696 WCY196612:WCY196696 WMU196612:WMU196696 WWQ196612:WWQ196696 AI262148:AI262232 KE262148:KE262232 UA262148:UA262232 ADW262148:ADW262232 ANS262148:ANS262232 AXO262148:AXO262232 BHK262148:BHK262232 BRG262148:BRG262232 CBC262148:CBC262232 CKY262148:CKY262232 CUU262148:CUU262232 DEQ262148:DEQ262232 DOM262148:DOM262232 DYI262148:DYI262232 EIE262148:EIE262232 ESA262148:ESA262232 FBW262148:FBW262232 FLS262148:FLS262232 FVO262148:FVO262232 GFK262148:GFK262232 GPG262148:GPG262232 GZC262148:GZC262232 HIY262148:HIY262232 HSU262148:HSU262232 ICQ262148:ICQ262232 IMM262148:IMM262232 IWI262148:IWI262232 JGE262148:JGE262232 JQA262148:JQA262232 JZW262148:JZW262232 KJS262148:KJS262232 KTO262148:KTO262232 LDK262148:LDK262232 LNG262148:LNG262232 LXC262148:LXC262232 MGY262148:MGY262232 MQU262148:MQU262232 NAQ262148:NAQ262232 NKM262148:NKM262232 NUI262148:NUI262232 OEE262148:OEE262232 OOA262148:OOA262232 OXW262148:OXW262232 PHS262148:PHS262232 PRO262148:PRO262232 QBK262148:QBK262232 QLG262148:QLG262232 QVC262148:QVC262232 REY262148:REY262232 ROU262148:ROU262232 RYQ262148:RYQ262232 SIM262148:SIM262232 SSI262148:SSI262232 TCE262148:TCE262232 TMA262148:TMA262232 TVW262148:TVW262232 UFS262148:UFS262232 UPO262148:UPO262232 UZK262148:UZK262232 VJG262148:VJG262232 VTC262148:VTC262232 WCY262148:WCY262232 WMU262148:WMU262232 WWQ262148:WWQ262232 AI327684:AI327768 KE327684:KE327768 UA327684:UA327768 ADW327684:ADW327768 ANS327684:ANS327768 AXO327684:AXO327768 BHK327684:BHK327768 BRG327684:BRG327768 CBC327684:CBC327768 CKY327684:CKY327768 CUU327684:CUU327768 DEQ327684:DEQ327768 DOM327684:DOM327768 DYI327684:DYI327768 EIE327684:EIE327768 ESA327684:ESA327768 FBW327684:FBW327768 FLS327684:FLS327768 FVO327684:FVO327768 GFK327684:GFK327768 GPG327684:GPG327768 GZC327684:GZC327768 HIY327684:HIY327768 HSU327684:HSU327768 ICQ327684:ICQ327768 IMM327684:IMM327768 IWI327684:IWI327768 JGE327684:JGE327768 JQA327684:JQA327768 JZW327684:JZW327768 KJS327684:KJS327768 KTO327684:KTO327768 LDK327684:LDK327768 LNG327684:LNG327768 LXC327684:LXC327768 MGY327684:MGY327768 MQU327684:MQU327768 NAQ327684:NAQ327768 NKM327684:NKM327768 NUI327684:NUI327768 OEE327684:OEE327768 OOA327684:OOA327768 OXW327684:OXW327768 PHS327684:PHS327768 PRO327684:PRO327768 QBK327684:QBK327768 QLG327684:QLG327768 QVC327684:QVC327768 REY327684:REY327768 ROU327684:ROU327768 RYQ327684:RYQ327768 SIM327684:SIM327768 SSI327684:SSI327768 TCE327684:TCE327768 TMA327684:TMA327768 TVW327684:TVW327768 UFS327684:UFS327768 UPO327684:UPO327768 UZK327684:UZK327768 VJG327684:VJG327768 VTC327684:VTC327768 WCY327684:WCY327768 WMU327684:WMU327768 WWQ327684:WWQ327768 AI393220:AI393304 KE393220:KE393304 UA393220:UA393304 ADW393220:ADW393304 ANS393220:ANS393304 AXO393220:AXO393304 BHK393220:BHK393304 BRG393220:BRG393304 CBC393220:CBC393304 CKY393220:CKY393304 CUU393220:CUU393304 DEQ393220:DEQ393304 DOM393220:DOM393304 DYI393220:DYI393304 EIE393220:EIE393304 ESA393220:ESA393304 FBW393220:FBW393304 FLS393220:FLS393304 FVO393220:FVO393304 GFK393220:GFK393304 GPG393220:GPG393304 GZC393220:GZC393304 HIY393220:HIY393304 HSU393220:HSU393304 ICQ393220:ICQ393304 IMM393220:IMM393304 IWI393220:IWI393304 JGE393220:JGE393304 JQA393220:JQA393304 JZW393220:JZW393304 KJS393220:KJS393304 KTO393220:KTO393304 LDK393220:LDK393304 LNG393220:LNG393304 LXC393220:LXC393304 MGY393220:MGY393304 MQU393220:MQU393304 NAQ393220:NAQ393304 NKM393220:NKM393304 NUI393220:NUI393304 OEE393220:OEE393304 OOA393220:OOA393304 OXW393220:OXW393304 PHS393220:PHS393304 PRO393220:PRO393304 QBK393220:QBK393304 QLG393220:QLG393304 QVC393220:QVC393304 REY393220:REY393304 ROU393220:ROU393304 RYQ393220:RYQ393304 SIM393220:SIM393304 SSI393220:SSI393304 TCE393220:TCE393304 TMA393220:TMA393304 TVW393220:TVW393304 UFS393220:UFS393304 UPO393220:UPO393304 UZK393220:UZK393304 VJG393220:VJG393304 VTC393220:VTC393304 WCY393220:WCY393304 WMU393220:WMU393304 WWQ393220:WWQ393304 AI458756:AI458840 KE458756:KE458840 UA458756:UA458840 ADW458756:ADW458840 ANS458756:ANS458840 AXO458756:AXO458840 BHK458756:BHK458840 BRG458756:BRG458840 CBC458756:CBC458840 CKY458756:CKY458840 CUU458756:CUU458840 DEQ458756:DEQ458840 DOM458756:DOM458840 DYI458756:DYI458840 EIE458756:EIE458840 ESA458756:ESA458840 FBW458756:FBW458840 FLS458756:FLS458840 FVO458756:FVO458840 GFK458756:GFK458840 GPG458756:GPG458840 GZC458756:GZC458840 HIY458756:HIY458840 HSU458756:HSU458840 ICQ458756:ICQ458840 IMM458756:IMM458840 IWI458756:IWI458840 JGE458756:JGE458840 JQA458756:JQA458840 JZW458756:JZW458840 KJS458756:KJS458840 KTO458756:KTO458840 LDK458756:LDK458840 LNG458756:LNG458840 LXC458756:LXC458840 MGY458756:MGY458840 MQU458756:MQU458840 NAQ458756:NAQ458840 NKM458756:NKM458840 NUI458756:NUI458840 OEE458756:OEE458840 OOA458756:OOA458840 OXW458756:OXW458840 PHS458756:PHS458840 PRO458756:PRO458840 QBK458756:QBK458840 QLG458756:QLG458840 QVC458756:QVC458840 REY458756:REY458840 ROU458756:ROU458840 RYQ458756:RYQ458840 SIM458756:SIM458840 SSI458756:SSI458840 TCE458756:TCE458840 TMA458756:TMA458840 TVW458756:TVW458840 UFS458756:UFS458840 UPO458756:UPO458840 UZK458756:UZK458840 VJG458756:VJG458840 VTC458756:VTC458840 WCY458756:WCY458840 WMU458756:WMU458840 WWQ458756:WWQ458840 AI524292:AI524376 KE524292:KE524376 UA524292:UA524376 ADW524292:ADW524376 ANS524292:ANS524376 AXO524292:AXO524376 BHK524292:BHK524376 BRG524292:BRG524376 CBC524292:CBC524376 CKY524292:CKY524376 CUU524292:CUU524376 DEQ524292:DEQ524376 DOM524292:DOM524376 DYI524292:DYI524376 EIE524292:EIE524376 ESA524292:ESA524376 FBW524292:FBW524376 FLS524292:FLS524376 FVO524292:FVO524376 GFK524292:GFK524376 GPG524292:GPG524376 GZC524292:GZC524376 HIY524292:HIY524376 HSU524292:HSU524376 ICQ524292:ICQ524376 IMM524292:IMM524376 IWI524292:IWI524376 JGE524292:JGE524376 JQA524292:JQA524376 JZW524292:JZW524376 KJS524292:KJS524376 KTO524292:KTO524376 LDK524292:LDK524376 LNG524292:LNG524376 LXC524292:LXC524376 MGY524292:MGY524376 MQU524292:MQU524376 NAQ524292:NAQ524376 NKM524292:NKM524376 NUI524292:NUI524376 OEE524292:OEE524376 OOA524292:OOA524376 OXW524292:OXW524376 PHS524292:PHS524376 PRO524292:PRO524376 QBK524292:QBK524376 QLG524292:QLG524376 QVC524292:QVC524376 REY524292:REY524376 ROU524292:ROU524376 RYQ524292:RYQ524376 SIM524292:SIM524376 SSI524292:SSI524376 TCE524292:TCE524376 TMA524292:TMA524376 TVW524292:TVW524376 UFS524292:UFS524376 UPO524292:UPO524376 UZK524292:UZK524376 VJG524292:VJG524376 VTC524292:VTC524376 WCY524292:WCY524376 WMU524292:WMU524376 WWQ524292:WWQ524376 AI589828:AI589912 KE589828:KE589912 UA589828:UA589912 ADW589828:ADW589912 ANS589828:ANS589912 AXO589828:AXO589912 BHK589828:BHK589912 BRG589828:BRG589912 CBC589828:CBC589912 CKY589828:CKY589912 CUU589828:CUU589912 DEQ589828:DEQ589912 DOM589828:DOM589912 DYI589828:DYI589912 EIE589828:EIE589912 ESA589828:ESA589912 FBW589828:FBW589912 FLS589828:FLS589912 FVO589828:FVO589912 GFK589828:GFK589912 GPG589828:GPG589912 GZC589828:GZC589912 HIY589828:HIY589912 HSU589828:HSU589912 ICQ589828:ICQ589912 IMM589828:IMM589912 IWI589828:IWI589912 JGE589828:JGE589912 JQA589828:JQA589912 JZW589828:JZW589912 KJS589828:KJS589912 KTO589828:KTO589912 LDK589828:LDK589912 LNG589828:LNG589912 LXC589828:LXC589912 MGY589828:MGY589912 MQU589828:MQU589912 NAQ589828:NAQ589912 NKM589828:NKM589912 NUI589828:NUI589912 OEE589828:OEE589912 OOA589828:OOA589912 OXW589828:OXW589912 PHS589828:PHS589912 PRO589828:PRO589912 QBK589828:QBK589912 QLG589828:QLG589912 QVC589828:QVC589912 REY589828:REY589912 ROU589828:ROU589912 RYQ589828:RYQ589912 SIM589828:SIM589912 SSI589828:SSI589912 TCE589828:TCE589912 TMA589828:TMA589912 TVW589828:TVW589912 UFS589828:UFS589912 UPO589828:UPO589912 UZK589828:UZK589912 VJG589828:VJG589912 VTC589828:VTC589912 WCY589828:WCY589912 WMU589828:WMU589912 WWQ589828:WWQ589912 AI655364:AI655448 KE655364:KE655448 UA655364:UA655448 ADW655364:ADW655448 ANS655364:ANS655448 AXO655364:AXO655448 BHK655364:BHK655448 BRG655364:BRG655448 CBC655364:CBC655448 CKY655364:CKY655448 CUU655364:CUU655448 DEQ655364:DEQ655448 DOM655364:DOM655448 DYI655364:DYI655448 EIE655364:EIE655448 ESA655364:ESA655448 FBW655364:FBW655448 FLS655364:FLS655448 FVO655364:FVO655448 GFK655364:GFK655448 GPG655364:GPG655448 GZC655364:GZC655448 HIY655364:HIY655448 HSU655364:HSU655448 ICQ655364:ICQ655448 IMM655364:IMM655448 IWI655364:IWI655448 JGE655364:JGE655448 JQA655364:JQA655448 JZW655364:JZW655448 KJS655364:KJS655448 KTO655364:KTO655448 LDK655364:LDK655448 LNG655364:LNG655448 LXC655364:LXC655448 MGY655364:MGY655448 MQU655364:MQU655448 NAQ655364:NAQ655448 NKM655364:NKM655448 NUI655364:NUI655448 OEE655364:OEE655448 OOA655364:OOA655448 OXW655364:OXW655448 PHS655364:PHS655448 PRO655364:PRO655448 QBK655364:QBK655448 QLG655364:QLG655448 QVC655364:QVC655448 REY655364:REY655448 ROU655364:ROU655448 RYQ655364:RYQ655448 SIM655364:SIM655448 SSI655364:SSI655448 TCE655364:TCE655448 TMA655364:TMA655448 TVW655364:TVW655448 UFS655364:UFS655448 UPO655364:UPO655448 UZK655364:UZK655448 VJG655364:VJG655448 VTC655364:VTC655448 WCY655364:WCY655448 WMU655364:WMU655448 WWQ655364:WWQ655448 AI720900:AI720984 KE720900:KE720984 UA720900:UA720984 ADW720900:ADW720984 ANS720900:ANS720984 AXO720900:AXO720984 BHK720900:BHK720984 BRG720900:BRG720984 CBC720900:CBC720984 CKY720900:CKY720984 CUU720900:CUU720984 DEQ720900:DEQ720984 DOM720900:DOM720984 DYI720900:DYI720984 EIE720900:EIE720984 ESA720900:ESA720984 FBW720900:FBW720984 FLS720900:FLS720984 FVO720900:FVO720984 GFK720900:GFK720984 GPG720900:GPG720984 GZC720900:GZC720984 HIY720900:HIY720984 HSU720900:HSU720984 ICQ720900:ICQ720984 IMM720900:IMM720984 IWI720900:IWI720984 JGE720900:JGE720984 JQA720900:JQA720984 JZW720900:JZW720984 KJS720900:KJS720984 KTO720900:KTO720984 LDK720900:LDK720984 LNG720900:LNG720984 LXC720900:LXC720984 MGY720900:MGY720984 MQU720900:MQU720984 NAQ720900:NAQ720984 NKM720900:NKM720984 NUI720900:NUI720984 OEE720900:OEE720984 OOA720900:OOA720984 OXW720900:OXW720984 PHS720900:PHS720984 PRO720900:PRO720984 QBK720900:QBK720984 QLG720900:QLG720984 QVC720900:QVC720984 REY720900:REY720984 ROU720900:ROU720984 RYQ720900:RYQ720984 SIM720900:SIM720984 SSI720900:SSI720984 TCE720900:TCE720984 TMA720900:TMA720984 TVW720900:TVW720984 UFS720900:UFS720984 UPO720900:UPO720984 UZK720900:UZK720984 VJG720900:VJG720984 VTC720900:VTC720984 WCY720900:WCY720984 WMU720900:WMU720984 WWQ720900:WWQ720984 AI786436:AI786520 KE786436:KE786520 UA786436:UA786520 ADW786436:ADW786520 ANS786436:ANS786520 AXO786436:AXO786520 BHK786436:BHK786520 BRG786436:BRG786520 CBC786436:CBC786520 CKY786436:CKY786520 CUU786436:CUU786520 DEQ786436:DEQ786520 DOM786436:DOM786520 DYI786436:DYI786520 EIE786436:EIE786520 ESA786436:ESA786520 FBW786436:FBW786520 FLS786436:FLS786520 FVO786436:FVO786520 GFK786436:GFK786520 GPG786436:GPG786520 GZC786436:GZC786520 HIY786436:HIY786520 HSU786436:HSU786520 ICQ786436:ICQ786520 IMM786436:IMM786520 IWI786436:IWI786520 JGE786436:JGE786520 JQA786436:JQA786520 JZW786436:JZW786520 KJS786436:KJS786520 KTO786436:KTO786520 LDK786436:LDK786520 LNG786436:LNG786520 LXC786436:LXC786520 MGY786436:MGY786520 MQU786436:MQU786520 NAQ786436:NAQ786520 NKM786436:NKM786520 NUI786436:NUI786520 OEE786436:OEE786520 OOA786436:OOA786520 OXW786436:OXW786520 PHS786436:PHS786520 PRO786436:PRO786520 QBK786436:QBK786520 QLG786436:QLG786520 QVC786436:QVC786520 REY786436:REY786520 ROU786436:ROU786520 RYQ786436:RYQ786520 SIM786436:SIM786520 SSI786436:SSI786520 TCE786436:TCE786520 TMA786436:TMA786520 TVW786436:TVW786520 UFS786436:UFS786520 UPO786436:UPO786520 UZK786436:UZK786520 VJG786436:VJG786520 VTC786436:VTC786520 WCY786436:WCY786520 WMU786436:WMU786520 WWQ786436:WWQ786520 AI851972:AI852056 KE851972:KE852056 UA851972:UA852056 ADW851972:ADW852056 ANS851972:ANS852056 AXO851972:AXO852056 BHK851972:BHK852056 BRG851972:BRG852056 CBC851972:CBC852056 CKY851972:CKY852056 CUU851972:CUU852056 DEQ851972:DEQ852056 DOM851972:DOM852056 DYI851972:DYI852056 EIE851972:EIE852056 ESA851972:ESA852056 FBW851972:FBW852056 FLS851972:FLS852056 FVO851972:FVO852056 GFK851972:GFK852056 GPG851972:GPG852056 GZC851972:GZC852056 HIY851972:HIY852056 HSU851972:HSU852056 ICQ851972:ICQ852056 IMM851972:IMM852056 IWI851972:IWI852056 JGE851972:JGE852056 JQA851972:JQA852056 JZW851972:JZW852056 KJS851972:KJS852056 KTO851972:KTO852056 LDK851972:LDK852056 LNG851972:LNG852056 LXC851972:LXC852056 MGY851972:MGY852056 MQU851972:MQU852056 NAQ851972:NAQ852056 NKM851972:NKM852056 NUI851972:NUI852056 OEE851972:OEE852056 OOA851972:OOA852056 OXW851972:OXW852056 PHS851972:PHS852056 PRO851972:PRO852056 QBK851972:QBK852056 QLG851972:QLG852056 QVC851972:QVC852056 REY851972:REY852056 ROU851972:ROU852056 RYQ851972:RYQ852056 SIM851972:SIM852056 SSI851972:SSI852056 TCE851972:TCE852056 TMA851972:TMA852056 TVW851972:TVW852056 UFS851972:UFS852056 UPO851972:UPO852056 UZK851972:UZK852056 VJG851972:VJG852056 VTC851972:VTC852056 WCY851972:WCY852056 WMU851972:WMU852056 WWQ851972:WWQ852056 AI917508:AI917592 KE917508:KE917592 UA917508:UA917592 ADW917508:ADW917592 ANS917508:ANS917592 AXO917508:AXO917592 BHK917508:BHK917592 BRG917508:BRG917592 CBC917508:CBC917592 CKY917508:CKY917592 CUU917508:CUU917592 DEQ917508:DEQ917592 DOM917508:DOM917592 DYI917508:DYI917592 EIE917508:EIE917592 ESA917508:ESA917592 FBW917508:FBW917592 FLS917508:FLS917592 FVO917508:FVO917592 GFK917508:GFK917592 GPG917508:GPG917592 GZC917508:GZC917592 HIY917508:HIY917592 HSU917508:HSU917592 ICQ917508:ICQ917592 IMM917508:IMM917592 IWI917508:IWI917592 JGE917508:JGE917592 JQA917508:JQA917592 JZW917508:JZW917592 KJS917508:KJS917592 KTO917508:KTO917592 LDK917508:LDK917592 LNG917508:LNG917592 LXC917508:LXC917592 MGY917508:MGY917592 MQU917508:MQU917592 NAQ917508:NAQ917592 NKM917508:NKM917592 NUI917508:NUI917592 OEE917508:OEE917592 OOA917508:OOA917592 OXW917508:OXW917592 PHS917508:PHS917592 PRO917508:PRO917592 QBK917508:QBK917592 QLG917508:QLG917592 QVC917508:QVC917592 REY917508:REY917592 ROU917508:ROU917592 RYQ917508:RYQ917592 SIM917508:SIM917592 SSI917508:SSI917592 TCE917508:TCE917592 TMA917508:TMA917592 TVW917508:TVW917592 UFS917508:UFS917592 UPO917508:UPO917592 UZK917508:UZK917592 VJG917508:VJG917592 VTC917508:VTC917592 WCY917508:WCY917592 WMU917508:WMU917592 WWQ917508:WWQ917592 AI983044:AI983128 KE983044:KE983128 UA983044:UA983128 ADW983044:ADW983128 ANS983044:ANS983128 AXO983044:AXO983128 BHK983044:BHK983128 BRG983044:BRG983128 CBC983044:CBC983128 CKY983044:CKY983128 CUU983044:CUU983128 DEQ983044:DEQ983128 DOM983044:DOM983128 DYI983044:DYI983128 EIE983044:EIE983128 ESA983044:ESA983128 FBW983044:FBW983128 FLS983044:FLS983128 FVO983044:FVO983128 GFK983044:GFK983128 GPG983044:GPG983128 GZC983044:GZC983128 HIY983044:HIY983128 HSU983044:HSU983128 ICQ983044:ICQ983128 IMM983044:IMM983128 IWI983044:IWI983128 JGE983044:JGE983128 JQA983044:JQA983128 JZW983044:JZW983128 KJS983044:KJS983128 KTO983044:KTO983128 LDK983044:LDK983128 LNG983044:LNG983128 LXC983044:LXC983128 MGY983044:MGY983128 MQU983044:MQU983128 NAQ983044:NAQ983128 NKM983044:NKM983128 NUI983044:NUI983128 OEE983044:OEE983128 OOA983044:OOA983128 OXW983044:OXW983128 PHS983044:PHS983128 PRO983044:PRO983128 QBK983044:QBK983128 QLG983044:QLG983128 QVC983044:QVC983128 REY983044:REY983128 ROU983044:ROU983128 RYQ983044:RYQ983128 SIM983044:SIM983128 SSI983044:SSI983128 TCE983044:TCE983128 TMA983044:TMA983128 TVW983044:TVW983128 UFS983044:UFS983128 UPO983044:UPO983128 UZK983044:UZK983128 VJG983044:VJG983128 VTC983044:VTC983128 WCY983044:WCY983128 WMU983044:WMU983128 WWQ983044:WWQ983128 AJ78:AJ79 KF78:KF79 UB78:UB79 ADX78:ADX79 ANT78:ANT79 AXP78:AXP79 BHL78:BHL79 BRH78:BRH79 CBD78:CBD79 CKZ78:CKZ79 CUV78:CUV79 DER78:DER79 DON78:DON79 DYJ78:DYJ79 EIF78:EIF79 ESB78:ESB79 FBX78:FBX79 FLT78:FLT79 FVP78:FVP79 GFL78:GFL79 GPH78:GPH79 GZD78:GZD79 HIZ78:HIZ79 HSV78:HSV79 ICR78:ICR79 IMN78:IMN79 IWJ78:IWJ79 JGF78:JGF79 JQB78:JQB79 JZX78:JZX79 KJT78:KJT79 KTP78:KTP79 LDL78:LDL79 LNH78:LNH79 LXD78:LXD79 MGZ78:MGZ79 MQV78:MQV79 NAR78:NAR79 NKN78:NKN79 NUJ78:NUJ79 OEF78:OEF79 OOB78:OOB79 OXX78:OXX79 PHT78:PHT79 PRP78:PRP79 QBL78:QBL79 QLH78:QLH79 QVD78:QVD79 REZ78:REZ79 ROV78:ROV79 RYR78:RYR79 SIN78:SIN79 SSJ78:SSJ79 TCF78:TCF79 TMB78:TMB79 TVX78:TVX79 UFT78:UFT79 UPP78:UPP79 UZL78:UZL79 VJH78:VJH79 VTD78:VTD79 WCZ78:WCZ79 WMV78:WMV79 WWR78:WWR79 AJ65614:AJ65615 KF65614:KF65615 UB65614:UB65615 ADX65614:ADX65615 ANT65614:ANT65615 AXP65614:AXP65615 BHL65614:BHL65615 BRH65614:BRH65615 CBD65614:CBD65615 CKZ65614:CKZ65615 CUV65614:CUV65615 DER65614:DER65615 DON65614:DON65615 DYJ65614:DYJ65615 EIF65614:EIF65615 ESB65614:ESB65615 FBX65614:FBX65615 FLT65614:FLT65615 FVP65614:FVP65615 GFL65614:GFL65615 GPH65614:GPH65615 GZD65614:GZD65615 HIZ65614:HIZ65615 HSV65614:HSV65615 ICR65614:ICR65615 IMN65614:IMN65615 IWJ65614:IWJ65615 JGF65614:JGF65615 JQB65614:JQB65615 JZX65614:JZX65615 KJT65614:KJT65615 KTP65614:KTP65615 LDL65614:LDL65615 LNH65614:LNH65615 LXD65614:LXD65615 MGZ65614:MGZ65615 MQV65614:MQV65615 NAR65614:NAR65615 NKN65614:NKN65615 NUJ65614:NUJ65615 OEF65614:OEF65615 OOB65614:OOB65615 OXX65614:OXX65615 PHT65614:PHT65615 PRP65614:PRP65615 QBL65614:QBL65615 QLH65614:QLH65615 QVD65614:QVD65615 REZ65614:REZ65615 ROV65614:ROV65615 RYR65614:RYR65615 SIN65614:SIN65615 SSJ65614:SSJ65615 TCF65614:TCF65615 TMB65614:TMB65615 TVX65614:TVX65615 UFT65614:UFT65615 UPP65614:UPP65615 UZL65614:UZL65615 VJH65614:VJH65615 VTD65614:VTD65615 WCZ65614:WCZ65615 WMV65614:WMV65615 WWR65614:WWR65615 AJ131150:AJ131151 KF131150:KF131151 UB131150:UB131151 ADX131150:ADX131151 ANT131150:ANT131151 AXP131150:AXP131151 BHL131150:BHL131151 BRH131150:BRH131151 CBD131150:CBD131151 CKZ131150:CKZ131151 CUV131150:CUV131151 DER131150:DER131151 DON131150:DON131151 DYJ131150:DYJ131151 EIF131150:EIF131151 ESB131150:ESB131151 FBX131150:FBX131151 FLT131150:FLT131151 FVP131150:FVP131151 GFL131150:GFL131151 GPH131150:GPH131151 GZD131150:GZD131151 HIZ131150:HIZ131151 HSV131150:HSV131151 ICR131150:ICR131151 IMN131150:IMN131151 IWJ131150:IWJ131151 JGF131150:JGF131151 JQB131150:JQB131151 JZX131150:JZX131151 KJT131150:KJT131151 KTP131150:KTP131151 LDL131150:LDL131151 LNH131150:LNH131151 LXD131150:LXD131151 MGZ131150:MGZ131151 MQV131150:MQV131151 NAR131150:NAR131151 NKN131150:NKN131151 NUJ131150:NUJ131151 OEF131150:OEF131151 OOB131150:OOB131151 OXX131150:OXX131151 PHT131150:PHT131151 PRP131150:PRP131151 QBL131150:QBL131151 QLH131150:QLH131151 QVD131150:QVD131151 REZ131150:REZ131151 ROV131150:ROV131151 RYR131150:RYR131151 SIN131150:SIN131151 SSJ131150:SSJ131151 TCF131150:TCF131151 TMB131150:TMB131151 TVX131150:TVX131151 UFT131150:UFT131151 UPP131150:UPP131151 UZL131150:UZL131151 VJH131150:VJH131151 VTD131150:VTD131151 WCZ131150:WCZ131151 WMV131150:WMV131151 WWR131150:WWR131151 AJ196686:AJ196687 KF196686:KF196687 UB196686:UB196687 ADX196686:ADX196687 ANT196686:ANT196687 AXP196686:AXP196687 BHL196686:BHL196687 BRH196686:BRH196687 CBD196686:CBD196687 CKZ196686:CKZ196687 CUV196686:CUV196687 DER196686:DER196687 DON196686:DON196687 DYJ196686:DYJ196687 EIF196686:EIF196687 ESB196686:ESB196687 FBX196686:FBX196687 FLT196686:FLT196687 FVP196686:FVP196687 GFL196686:GFL196687 GPH196686:GPH196687 GZD196686:GZD196687 HIZ196686:HIZ196687 HSV196686:HSV196687 ICR196686:ICR196687 IMN196686:IMN196687 IWJ196686:IWJ196687 JGF196686:JGF196687 JQB196686:JQB196687 JZX196686:JZX196687 KJT196686:KJT196687 KTP196686:KTP196687 LDL196686:LDL196687 LNH196686:LNH196687 LXD196686:LXD196687 MGZ196686:MGZ196687 MQV196686:MQV196687 NAR196686:NAR196687 NKN196686:NKN196687 NUJ196686:NUJ196687 OEF196686:OEF196687 OOB196686:OOB196687 OXX196686:OXX196687 PHT196686:PHT196687 PRP196686:PRP196687 QBL196686:QBL196687 QLH196686:QLH196687 QVD196686:QVD196687 REZ196686:REZ196687 ROV196686:ROV196687 RYR196686:RYR196687 SIN196686:SIN196687 SSJ196686:SSJ196687 TCF196686:TCF196687 TMB196686:TMB196687 TVX196686:TVX196687 UFT196686:UFT196687 UPP196686:UPP196687 UZL196686:UZL196687 VJH196686:VJH196687 VTD196686:VTD196687 WCZ196686:WCZ196687 WMV196686:WMV196687 WWR196686:WWR196687 AJ262222:AJ262223 KF262222:KF262223 UB262222:UB262223 ADX262222:ADX262223 ANT262222:ANT262223 AXP262222:AXP262223 BHL262222:BHL262223 BRH262222:BRH262223 CBD262222:CBD262223 CKZ262222:CKZ262223 CUV262222:CUV262223 DER262222:DER262223 DON262222:DON262223 DYJ262222:DYJ262223 EIF262222:EIF262223 ESB262222:ESB262223 FBX262222:FBX262223 FLT262222:FLT262223 FVP262222:FVP262223 GFL262222:GFL262223 GPH262222:GPH262223 GZD262222:GZD262223 HIZ262222:HIZ262223 HSV262222:HSV262223 ICR262222:ICR262223 IMN262222:IMN262223 IWJ262222:IWJ262223 JGF262222:JGF262223 JQB262222:JQB262223 JZX262222:JZX262223 KJT262222:KJT262223 KTP262222:KTP262223 LDL262222:LDL262223 LNH262222:LNH262223 LXD262222:LXD262223 MGZ262222:MGZ262223 MQV262222:MQV262223 NAR262222:NAR262223 NKN262222:NKN262223 NUJ262222:NUJ262223 OEF262222:OEF262223 OOB262222:OOB262223 OXX262222:OXX262223 PHT262222:PHT262223 PRP262222:PRP262223 QBL262222:QBL262223 QLH262222:QLH262223 QVD262222:QVD262223 REZ262222:REZ262223 ROV262222:ROV262223 RYR262222:RYR262223 SIN262222:SIN262223 SSJ262222:SSJ262223 TCF262222:TCF262223 TMB262222:TMB262223 TVX262222:TVX262223 UFT262222:UFT262223 UPP262222:UPP262223 UZL262222:UZL262223 VJH262222:VJH262223 VTD262222:VTD262223 WCZ262222:WCZ262223 WMV262222:WMV262223 WWR262222:WWR262223 AJ327758:AJ327759 KF327758:KF327759 UB327758:UB327759 ADX327758:ADX327759 ANT327758:ANT327759 AXP327758:AXP327759 BHL327758:BHL327759 BRH327758:BRH327759 CBD327758:CBD327759 CKZ327758:CKZ327759 CUV327758:CUV327759 DER327758:DER327759 DON327758:DON327759 DYJ327758:DYJ327759 EIF327758:EIF327759 ESB327758:ESB327759 FBX327758:FBX327759 FLT327758:FLT327759 FVP327758:FVP327759 GFL327758:GFL327759 GPH327758:GPH327759 GZD327758:GZD327759 HIZ327758:HIZ327759 HSV327758:HSV327759 ICR327758:ICR327759 IMN327758:IMN327759 IWJ327758:IWJ327759 JGF327758:JGF327759 JQB327758:JQB327759 JZX327758:JZX327759 KJT327758:KJT327759 KTP327758:KTP327759 LDL327758:LDL327759 LNH327758:LNH327759 LXD327758:LXD327759 MGZ327758:MGZ327759 MQV327758:MQV327759 NAR327758:NAR327759 NKN327758:NKN327759 NUJ327758:NUJ327759 OEF327758:OEF327759 OOB327758:OOB327759 OXX327758:OXX327759 PHT327758:PHT327759 PRP327758:PRP327759 QBL327758:QBL327759 QLH327758:QLH327759 QVD327758:QVD327759 REZ327758:REZ327759 ROV327758:ROV327759 RYR327758:RYR327759 SIN327758:SIN327759 SSJ327758:SSJ327759 TCF327758:TCF327759 TMB327758:TMB327759 TVX327758:TVX327759 UFT327758:UFT327759 UPP327758:UPP327759 UZL327758:UZL327759 VJH327758:VJH327759 VTD327758:VTD327759 WCZ327758:WCZ327759 WMV327758:WMV327759 WWR327758:WWR327759 AJ393294:AJ393295 KF393294:KF393295 UB393294:UB393295 ADX393294:ADX393295 ANT393294:ANT393295 AXP393294:AXP393295 BHL393294:BHL393295 BRH393294:BRH393295 CBD393294:CBD393295 CKZ393294:CKZ393295 CUV393294:CUV393295 DER393294:DER393295 DON393294:DON393295 DYJ393294:DYJ393295 EIF393294:EIF393295 ESB393294:ESB393295 FBX393294:FBX393295 FLT393294:FLT393295 FVP393294:FVP393295 GFL393294:GFL393295 GPH393294:GPH393295 GZD393294:GZD393295 HIZ393294:HIZ393295 HSV393294:HSV393295 ICR393294:ICR393295 IMN393294:IMN393295 IWJ393294:IWJ393295 JGF393294:JGF393295 JQB393294:JQB393295 JZX393294:JZX393295 KJT393294:KJT393295 KTP393294:KTP393295 LDL393294:LDL393295 LNH393294:LNH393295 LXD393294:LXD393295 MGZ393294:MGZ393295 MQV393294:MQV393295 NAR393294:NAR393295 NKN393294:NKN393295 NUJ393294:NUJ393295 OEF393294:OEF393295 OOB393294:OOB393295 OXX393294:OXX393295 PHT393294:PHT393295 PRP393294:PRP393295 QBL393294:QBL393295 QLH393294:QLH393295 QVD393294:QVD393295 REZ393294:REZ393295 ROV393294:ROV393295 RYR393294:RYR393295 SIN393294:SIN393295 SSJ393294:SSJ393295 TCF393294:TCF393295 TMB393294:TMB393295 TVX393294:TVX393295 UFT393294:UFT393295 UPP393294:UPP393295 UZL393294:UZL393295 VJH393294:VJH393295 VTD393294:VTD393295 WCZ393294:WCZ393295 WMV393294:WMV393295 WWR393294:WWR393295 AJ458830:AJ458831 KF458830:KF458831 UB458830:UB458831 ADX458830:ADX458831 ANT458830:ANT458831 AXP458830:AXP458831 BHL458830:BHL458831 BRH458830:BRH458831 CBD458830:CBD458831 CKZ458830:CKZ458831 CUV458830:CUV458831 DER458830:DER458831 DON458830:DON458831 DYJ458830:DYJ458831 EIF458830:EIF458831 ESB458830:ESB458831 FBX458830:FBX458831 FLT458830:FLT458831 FVP458830:FVP458831 GFL458830:GFL458831 GPH458830:GPH458831 GZD458830:GZD458831 HIZ458830:HIZ458831 HSV458830:HSV458831 ICR458830:ICR458831 IMN458830:IMN458831 IWJ458830:IWJ458831 JGF458830:JGF458831 JQB458830:JQB458831 JZX458830:JZX458831 KJT458830:KJT458831 KTP458830:KTP458831 LDL458830:LDL458831 LNH458830:LNH458831 LXD458830:LXD458831 MGZ458830:MGZ458831 MQV458830:MQV458831 NAR458830:NAR458831 NKN458830:NKN458831 NUJ458830:NUJ458831 OEF458830:OEF458831 OOB458830:OOB458831 OXX458830:OXX458831 PHT458830:PHT458831 PRP458830:PRP458831 QBL458830:QBL458831 QLH458830:QLH458831 QVD458830:QVD458831 REZ458830:REZ458831 ROV458830:ROV458831 RYR458830:RYR458831 SIN458830:SIN458831 SSJ458830:SSJ458831 TCF458830:TCF458831 TMB458830:TMB458831 TVX458830:TVX458831 UFT458830:UFT458831 UPP458830:UPP458831 UZL458830:UZL458831 VJH458830:VJH458831 VTD458830:VTD458831 WCZ458830:WCZ458831 WMV458830:WMV458831 WWR458830:WWR458831 AJ524366:AJ524367 KF524366:KF524367 UB524366:UB524367 ADX524366:ADX524367 ANT524366:ANT524367 AXP524366:AXP524367 BHL524366:BHL524367 BRH524366:BRH524367 CBD524366:CBD524367 CKZ524366:CKZ524367 CUV524366:CUV524367 DER524366:DER524367 DON524366:DON524367 DYJ524366:DYJ524367 EIF524366:EIF524367 ESB524366:ESB524367 FBX524366:FBX524367 FLT524366:FLT524367 FVP524366:FVP524367 GFL524366:GFL524367 GPH524366:GPH524367 GZD524366:GZD524367 HIZ524366:HIZ524367 HSV524366:HSV524367 ICR524366:ICR524367 IMN524366:IMN524367 IWJ524366:IWJ524367 JGF524366:JGF524367 JQB524366:JQB524367 JZX524366:JZX524367 KJT524366:KJT524367 KTP524366:KTP524367 LDL524366:LDL524367 LNH524366:LNH524367 LXD524366:LXD524367 MGZ524366:MGZ524367 MQV524366:MQV524367 NAR524366:NAR524367 NKN524366:NKN524367 NUJ524366:NUJ524367 OEF524366:OEF524367 OOB524366:OOB524367 OXX524366:OXX524367 PHT524366:PHT524367 PRP524366:PRP524367 QBL524366:QBL524367 QLH524366:QLH524367 QVD524366:QVD524367 REZ524366:REZ524367 ROV524366:ROV524367 RYR524366:RYR524367 SIN524366:SIN524367 SSJ524366:SSJ524367 TCF524366:TCF524367 TMB524366:TMB524367 TVX524366:TVX524367 UFT524366:UFT524367 UPP524366:UPP524367 UZL524366:UZL524367 VJH524366:VJH524367 VTD524366:VTD524367 WCZ524366:WCZ524367 WMV524366:WMV524367 WWR524366:WWR524367 AJ589902:AJ589903 KF589902:KF589903 UB589902:UB589903 ADX589902:ADX589903 ANT589902:ANT589903 AXP589902:AXP589903 BHL589902:BHL589903 BRH589902:BRH589903 CBD589902:CBD589903 CKZ589902:CKZ589903 CUV589902:CUV589903 DER589902:DER589903 DON589902:DON589903 DYJ589902:DYJ589903 EIF589902:EIF589903 ESB589902:ESB589903 FBX589902:FBX589903 FLT589902:FLT589903 FVP589902:FVP589903 GFL589902:GFL589903 GPH589902:GPH589903 GZD589902:GZD589903 HIZ589902:HIZ589903 HSV589902:HSV589903 ICR589902:ICR589903 IMN589902:IMN589903 IWJ589902:IWJ589903 JGF589902:JGF589903 JQB589902:JQB589903 JZX589902:JZX589903 KJT589902:KJT589903 KTP589902:KTP589903 LDL589902:LDL589903 LNH589902:LNH589903 LXD589902:LXD589903 MGZ589902:MGZ589903 MQV589902:MQV589903 NAR589902:NAR589903 NKN589902:NKN589903 NUJ589902:NUJ589903 OEF589902:OEF589903 OOB589902:OOB589903 OXX589902:OXX589903 PHT589902:PHT589903 PRP589902:PRP589903 QBL589902:QBL589903 QLH589902:QLH589903 QVD589902:QVD589903 REZ589902:REZ589903 ROV589902:ROV589903 RYR589902:RYR589903 SIN589902:SIN589903 SSJ589902:SSJ589903 TCF589902:TCF589903 TMB589902:TMB589903 TVX589902:TVX589903 UFT589902:UFT589903 UPP589902:UPP589903 UZL589902:UZL589903 VJH589902:VJH589903 VTD589902:VTD589903 WCZ589902:WCZ589903 WMV589902:WMV589903 WWR589902:WWR589903 AJ655438:AJ655439 KF655438:KF655439 UB655438:UB655439 ADX655438:ADX655439 ANT655438:ANT655439 AXP655438:AXP655439 BHL655438:BHL655439 BRH655438:BRH655439 CBD655438:CBD655439 CKZ655438:CKZ655439 CUV655438:CUV655439 DER655438:DER655439 DON655438:DON655439 DYJ655438:DYJ655439 EIF655438:EIF655439 ESB655438:ESB655439 FBX655438:FBX655439 FLT655438:FLT655439 FVP655438:FVP655439 GFL655438:GFL655439 GPH655438:GPH655439 GZD655438:GZD655439 HIZ655438:HIZ655439 HSV655438:HSV655439 ICR655438:ICR655439 IMN655438:IMN655439 IWJ655438:IWJ655439 JGF655438:JGF655439 JQB655438:JQB655439 JZX655438:JZX655439 KJT655438:KJT655439 KTP655438:KTP655439 LDL655438:LDL655439 LNH655438:LNH655439 LXD655438:LXD655439 MGZ655438:MGZ655439 MQV655438:MQV655439 NAR655438:NAR655439 NKN655438:NKN655439 NUJ655438:NUJ655439 OEF655438:OEF655439 OOB655438:OOB655439 OXX655438:OXX655439 PHT655438:PHT655439 PRP655438:PRP655439 QBL655438:QBL655439 QLH655438:QLH655439 QVD655438:QVD655439 REZ655438:REZ655439 ROV655438:ROV655439 RYR655438:RYR655439 SIN655438:SIN655439 SSJ655438:SSJ655439 TCF655438:TCF655439 TMB655438:TMB655439 TVX655438:TVX655439 UFT655438:UFT655439 UPP655438:UPP655439 UZL655438:UZL655439 VJH655438:VJH655439 VTD655438:VTD655439 WCZ655438:WCZ655439 WMV655438:WMV655439 WWR655438:WWR655439 AJ720974:AJ720975 KF720974:KF720975 UB720974:UB720975 ADX720974:ADX720975 ANT720974:ANT720975 AXP720974:AXP720975 BHL720974:BHL720975 BRH720974:BRH720975 CBD720974:CBD720975 CKZ720974:CKZ720975 CUV720974:CUV720975 DER720974:DER720975 DON720974:DON720975 DYJ720974:DYJ720975 EIF720974:EIF720975 ESB720974:ESB720975 FBX720974:FBX720975 FLT720974:FLT720975 FVP720974:FVP720975 GFL720974:GFL720975 GPH720974:GPH720975 GZD720974:GZD720975 HIZ720974:HIZ720975 HSV720974:HSV720975 ICR720974:ICR720975 IMN720974:IMN720975 IWJ720974:IWJ720975 JGF720974:JGF720975 JQB720974:JQB720975 JZX720974:JZX720975 KJT720974:KJT720975 KTP720974:KTP720975 LDL720974:LDL720975 LNH720974:LNH720975 LXD720974:LXD720975 MGZ720974:MGZ720975 MQV720974:MQV720975 NAR720974:NAR720975 NKN720974:NKN720975 NUJ720974:NUJ720975 OEF720974:OEF720975 OOB720974:OOB720975 OXX720974:OXX720975 PHT720974:PHT720975 PRP720974:PRP720975 QBL720974:QBL720975 QLH720974:QLH720975 QVD720974:QVD720975 REZ720974:REZ720975 ROV720974:ROV720975 RYR720974:RYR720975 SIN720974:SIN720975 SSJ720974:SSJ720975 TCF720974:TCF720975 TMB720974:TMB720975 TVX720974:TVX720975 UFT720974:UFT720975 UPP720974:UPP720975 UZL720974:UZL720975 VJH720974:VJH720975 VTD720974:VTD720975 WCZ720974:WCZ720975 WMV720974:WMV720975 WWR720974:WWR720975 AJ786510:AJ786511 KF786510:KF786511 UB786510:UB786511 ADX786510:ADX786511 ANT786510:ANT786511 AXP786510:AXP786511 BHL786510:BHL786511 BRH786510:BRH786511 CBD786510:CBD786511 CKZ786510:CKZ786511 CUV786510:CUV786511 DER786510:DER786511 DON786510:DON786511 DYJ786510:DYJ786511 EIF786510:EIF786511 ESB786510:ESB786511 FBX786510:FBX786511 FLT786510:FLT786511 FVP786510:FVP786511 GFL786510:GFL786511 GPH786510:GPH786511 GZD786510:GZD786511 HIZ786510:HIZ786511 HSV786510:HSV786511 ICR786510:ICR786511 IMN786510:IMN786511 IWJ786510:IWJ786511 JGF786510:JGF786511 JQB786510:JQB786511 JZX786510:JZX786511 KJT786510:KJT786511 KTP786510:KTP786511 LDL786510:LDL786511 LNH786510:LNH786511 LXD786510:LXD786511 MGZ786510:MGZ786511 MQV786510:MQV786511 NAR786510:NAR786511 NKN786510:NKN786511 NUJ786510:NUJ786511 OEF786510:OEF786511 OOB786510:OOB786511 OXX786510:OXX786511 PHT786510:PHT786511 PRP786510:PRP786511 QBL786510:QBL786511 QLH786510:QLH786511 QVD786510:QVD786511 REZ786510:REZ786511 ROV786510:ROV786511 RYR786510:RYR786511 SIN786510:SIN786511 SSJ786510:SSJ786511 TCF786510:TCF786511 TMB786510:TMB786511 TVX786510:TVX786511 UFT786510:UFT786511 UPP786510:UPP786511 UZL786510:UZL786511 VJH786510:VJH786511 VTD786510:VTD786511 WCZ786510:WCZ786511 WMV786510:WMV786511 WWR786510:WWR786511 AJ852046:AJ852047 KF852046:KF852047 UB852046:UB852047 ADX852046:ADX852047 ANT852046:ANT852047 AXP852046:AXP852047 BHL852046:BHL852047 BRH852046:BRH852047 CBD852046:CBD852047 CKZ852046:CKZ852047 CUV852046:CUV852047 DER852046:DER852047 DON852046:DON852047 DYJ852046:DYJ852047 EIF852046:EIF852047 ESB852046:ESB852047 FBX852046:FBX852047 FLT852046:FLT852047 FVP852046:FVP852047 GFL852046:GFL852047 GPH852046:GPH852047 GZD852046:GZD852047 HIZ852046:HIZ852047 HSV852046:HSV852047 ICR852046:ICR852047 IMN852046:IMN852047 IWJ852046:IWJ852047 JGF852046:JGF852047 JQB852046:JQB852047 JZX852046:JZX852047 KJT852046:KJT852047 KTP852046:KTP852047 LDL852046:LDL852047 LNH852046:LNH852047 LXD852046:LXD852047 MGZ852046:MGZ852047 MQV852046:MQV852047 NAR852046:NAR852047 NKN852046:NKN852047 NUJ852046:NUJ852047 OEF852046:OEF852047 OOB852046:OOB852047 OXX852046:OXX852047 PHT852046:PHT852047 PRP852046:PRP852047 QBL852046:QBL852047 QLH852046:QLH852047 QVD852046:QVD852047 REZ852046:REZ852047 ROV852046:ROV852047 RYR852046:RYR852047 SIN852046:SIN852047 SSJ852046:SSJ852047 TCF852046:TCF852047 TMB852046:TMB852047 TVX852046:TVX852047 UFT852046:UFT852047 UPP852046:UPP852047 UZL852046:UZL852047 VJH852046:VJH852047 VTD852046:VTD852047 WCZ852046:WCZ852047 WMV852046:WMV852047 WWR852046:WWR852047 AJ917582:AJ917583 KF917582:KF917583 UB917582:UB917583 ADX917582:ADX917583 ANT917582:ANT917583 AXP917582:AXP917583 BHL917582:BHL917583 BRH917582:BRH917583 CBD917582:CBD917583 CKZ917582:CKZ917583 CUV917582:CUV917583 DER917582:DER917583 DON917582:DON917583 DYJ917582:DYJ917583 EIF917582:EIF917583 ESB917582:ESB917583 FBX917582:FBX917583 FLT917582:FLT917583 FVP917582:FVP917583 GFL917582:GFL917583 GPH917582:GPH917583 GZD917582:GZD917583 HIZ917582:HIZ917583 HSV917582:HSV917583 ICR917582:ICR917583 IMN917582:IMN917583 IWJ917582:IWJ917583 JGF917582:JGF917583 JQB917582:JQB917583 JZX917582:JZX917583 KJT917582:KJT917583 KTP917582:KTP917583 LDL917582:LDL917583 LNH917582:LNH917583 LXD917582:LXD917583 MGZ917582:MGZ917583 MQV917582:MQV917583 NAR917582:NAR917583 NKN917582:NKN917583 NUJ917582:NUJ917583 OEF917582:OEF917583 OOB917582:OOB917583 OXX917582:OXX917583 PHT917582:PHT917583 PRP917582:PRP917583 QBL917582:QBL917583 QLH917582:QLH917583 QVD917582:QVD917583 REZ917582:REZ917583 ROV917582:ROV917583 RYR917582:RYR917583 SIN917582:SIN917583 SSJ917582:SSJ917583 TCF917582:TCF917583 TMB917582:TMB917583 TVX917582:TVX917583 UFT917582:UFT917583 UPP917582:UPP917583 UZL917582:UZL917583 VJH917582:VJH917583 VTD917582:VTD917583 WCZ917582:WCZ917583 WMV917582:WMV917583 WWR917582:WWR917583 AJ983118:AJ983119 KF983118:KF983119 UB983118:UB983119 ADX983118:ADX983119 ANT983118:ANT983119 AXP983118:AXP983119 BHL983118:BHL983119 BRH983118:BRH983119 CBD983118:CBD983119 CKZ983118:CKZ983119 CUV983118:CUV983119 DER983118:DER983119 DON983118:DON983119 DYJ983118:DYJ983119 EIF983118:EIF983119 ESB983118:ESB983119 FBX983118:FBX983119 FLT983118:FLT983119 FVP983118:FVP983119 GFL983118:GFL983119 GPH983118:GPH983119 GZD983118:GZD983119 HIZ983118:HIZ983119 HSV983118:HSV983119 ICR983118:ICR983119 IMN983118:IMN983119 IWJ983118:IWJ983119 JGF983118:JGF983119 JQB983118:JQB983119 JZX983118:JZX983119 KJT983118:KJT983119 KTP983118:KTP983119 LDL983118:LDL983119 LNH983118:LNH983119 LXD983118:LXD983119 MGZ983118:MGZ983119 MQV983118:MQV983119 NAR983118:NAR983119 NKN983118:NKN983119 NUJ983118:NUJ983119 OEF983118:OEF983119 OOB983118:OOB983119 OXX983118:OXX983119 PHT983118:PHT983119 PRP983118:PRP983119 QBL983118:QBL983119 QLH983118:QLH983119 QVD983118:QVD983119 REZ983118:REZ983119 ROV983118:ROV983119 RYR983118:RYR983119 SIN983118:SIN983119 SSJ983118:SSJ983119 TCF983118:TCF983119 TMB983118:TMB983119 TVX983118:TVX983119 UFT983118:UFT983119 UPP983118:UPP983119 UZL983118:UZL983119 VJH983118:VJH983119 VTD983118:VTD983119 WCZ983118:WCZ983119 WMV983118:WMV983119 WWR983118:WWR983119 AH82 KD82 TZ82 ADV82 ANR82 AXN82 BHJ82 BRF82 CBB82 CKX82 CUT82 DEP82 DOL82 DYH82 EID82 ERZ82 FBV82 FLR82 FVN82 GFJ82 GPF82 GZB82 HIX82 HST82 ICP82 IML82 IWH82 JGD82 JPZ82 JZV82 KJR82 KTN82 LDJ82 LNF82 LXB82 MGX82 MQT82 NAP82 NKL82 NUH82 OED82 ONZ82 OXV82 PHR82 PRN82 QBJ82 QLF82 QVB82 REX82 ROT82 RYP82 SIL82 SSH82 TCD82 TLZ82 TVV82 UFR82 UPN82 UZJ82 VJF82 VTB82 WCX82 WMT82 WWP82 AH65618 KD65618 TZ65618 ADV65618 ANR65618 AXN65618 BHJ65618 BRF65618 CBB65618 CKX65618 CUT65618 DEP65618 DOL65618 DYH65618 EID65618 ERZ65618 FBV65618 FLR65618 FVN65618 GFJ65618 GPF65618 GZB65618 HIX65618 HST65618 ICP65618 IML65618 IWH65618 JGD65618 JPZ65618 JZV65618 KJR65618 KTN65618 LDJ65618 LNF65618 LXB65618 MGX65618 MQT65618 NAP65618 NKL65618 NUH65618 OED65618 ONZ65618 OXV65618 PHR65618 PRN65618 QBJ65618 QLF65618 QVB65618 REX65618 ROT65618 RYP65618 SIL65618 SSH65618 TCD65618 TLZ65618 TVV65618 UFR65618 UPN65618 UZJ65618 VJF65618 VTB65618 WCX65618 WMT65618 WWP65618 AH131154 KD131154 TZ131154 ADV131154 ANR131154 AXN131154 BHJ131154 BRF131154 CBB131154 CKX131154 CUT131154 DEP131154 DOL131154 DYH131154 EID131154 ERZ131154 FBV131154 FLR131154 FVN131154 GFJ131154 GPF131154 GZB131154 HIX131154 HST131154 ICP131154 IML131154 IWH131154 JGD131154 JPZ131154 JZV131154 KJR131154 KTN131154 LDJ131154 LNF131154 LXB131154 MGX131154 MQT131154 NAP131154 NKL131154 NUH131154 OED131154 ONZ131154 OXV131154 PHR131154 PRN131154 QBJ131154 QLF131154 QVB131154 REX131154 ROT131154 RYP131154 SIL131154 SSH131154 TCD131154 TLZ131154 TVV131154 UFR131154 UPN131154 UZJ131154 VJF131154 VTB131154 WCX131154 WMT131154 WWP131154 AH196690 KD196690 TZ196690 ADV196690 ANR196690 AXN196690 BHJ196690 BRF196690 CBB196690 CKX196690 CUT196690 DEP196690 DOL196690 DYH196690 EID196690 ERZ196690 FBV196690 FLR196690 FVN196690 GFJ196690 GPF196690 GZB196690 HIX196690 HST196690 ICP196690 IML196690 IWH196690 JGD196690 JPZ196690 JZV196690 KJR196690 KTN196690 LDJ196690 LNF196690 LXB196690 MGX196690 MQT196690 NAP196690 NKL196690 NUH196690 OED196690 ONZ196690 OXV196690 PHR196690 PRN196690 QBJ196690 QLF196690 QVB196690 REX196690 ROT196690 RYP196690 SIL196690 SSH196690 TCD196690 TLZ196690 TVV196690 UFR196690 UPN196690 UZJ196690 VJF196690 VTB196690 WCX196690 WMT196690 WWP196690 AH262226 KD262226 TZ262226 ADV262226 ANR262226 AXN262226 BHJ262226 BRF262226 CBB262226 CKX262226 CUT262226 DEP262226 DOL262226 DYH262226 EID262226 ERZ262226 FBV262226 FLR262226 FVN262226 GFJ262226 GPF262226 GZB262226 HIX262226 HST262226 ICP262226 IML262226 IWH262226 JGD262226 JPZ262226 JZV262226 KJR262226 KTN262226 LDJ262226 LNF262226 LXB262226 MGX262226 MQT262226 NAP262226 NKL262226 NUH262226 OED262226 ONZ262226 OXV262226 PHR262226 PRN262226 QBJ262226 QLF262226 QVB262226 REX262226 ROT262226 RYP262226 SIL262226 SSH262226 TCD262226 TLZ262226 TVV262226 UFR262226 UPN262226 UZJ262226 VJF262226 VTB262226 WCX262226 WMT262226 WWP262226 AH327762 KD327762 TZ327762 ADV327762 ANR327762 AXN327762 BHJ327762 BRF327762 CBB327762 CKX327762 CUT327762 DEP327762 DOL327762 DYH327762 EID327762 ERZ327762 FBV327762 FLR327762 FVN327762 GFJ327762 GPF327762 GZB327762 HIX327762 HST327762 ICP327762 IML327762 IWH327762 JGD327762 JPZ327762 JZV327762 KJR327762 KTN327762 LDJ327762 LNF327762 LXB327762 MGX327762 MQT327762 NAP327762 NKL327762 NUH327762 OED327762 ONZ327762 OXV327762 PHR327762 PRN327762 QBJ327762 QLF327762 QVB327762 REX327762 ROT327762 RYP327762 SIL327762 SSH327762 TCD327762 TLZ327762 TVV327762 UFR327762 UPN327762 UZJ327762 VJF327762 VTB327762 WCX327762 WMT327762 WWP327762 AH393298 KD393298 TZ393298 ADV393298 ANR393298 AXN393298 BHJ393298 BRF393298 CBB393298 CKX393298 CUT393298 DEP393298 DOL393298 DYH393298 EID393298 ERZ393298 FBV393298 FLR393298 FVN393298 GFJ393298 GPF393298 GZB393298 HIX393298 HST393298 ICP393298 IML393298 IWH393298 JGD393298 JPZ393298 JZV393298 KJR393298 KTN393298 LDJ393298 LNF393298 LXB393298 MGX393298 MQT393298 NAP393298 NKL393298 NUH393298 OED393298 ONZ393298 OXV393298 PHR393298 PRN393298 QBJ393298 QLF393298 QVB393298 REX393298 ROT393298 RYP393298 SIL393298 SSH393298 TCD393298 TLZ393298 TVV393298 UFR393298 UPN393298 UZJ393298 VJF393298 VTB393298 WCX393298 WMT393298 WWP393298 AH458834 KD458834 TZ458834 ADV458834 ANR458834 AXN458834 BHJ458834 BRF458834 CBB458834 CKX458834 CUT458834 DEP458834 DOL458834 DYH458834 EID458834 ERZ458834 FBV458834 FLR458834 FVN458834 GFJ458834 GPF458834 GZB458834 HIX458834 HST458834 ICP458834 IML458834 IWH458834 JGD458834 JPZ458834 JZV458834 KJR458834 KTN458834 LDJ458834 LNF458834 LXB458834 MGX458834 MQT458834 NAP458834 NKL458834 NUH458834 OED458834 ONZ458834 OXV458834 PHR458834 PRN458834 QBJ458834 QLF458834 QVB458834 REX458834 ROT458834 RYP458834 SIL458834 SSH458834 TCD458834 TLZ458834 TVV458834 UFR458834 UPN458834 UZJ458834 VJF458834 VTB458834 WCX458834 WMT458834 WWP458834 AH524370 KD524370 TZ524370 ADV524370 ANR524370 AXN524370 BHJ524370 BRF524370 CBB524370 CKX524370 CUT524370 DEP524370 DOL524370 DYH524370 EID524370 ERZ524370 FBV524370 FLR524370 FVN524370 GFJ524370 GPF524370 GZB524370 HIX524370 HST524370 ICP524370 IML524370 IWH524370 JGD524370 JPZ524370 JZV524370 KJR524370 KTN524370 LDJ524370 LNF524370 LXB524370 MGX524370 MQT524370 NAP524370 NKL524370 NUH524370 OED524370 ONZ524370 OXV524370 PHR524370 PRN524370 QBJ524370 QLF524370 QVB524370 REX524370 ROT524370 RYP524370 SIL524370 SSH524370 TCD524370 TLZ524370 TVV524370 UFR524370 UPN524370 UZJ524370 VJF524370 VTB524370 WCX524370 WMT524370 WWP524370 AH589906 KD589906 TZ589906 ADV589906 ANR589906 AXN589906 BHJ589906 BRF589906 CBB589906 CKX589906 CUT589906 DEP589906 DOL589906 DYH589906 EID589906 ERZ589906 FBV589906 FLR589906 FVN589906 GFJ589906 GPF589906 GZB589906 HIX589906 HST589906 ICP589906 IML589906 IWH589906 JGD589906 JPZ589906 JZV589906 KJR589906 KTN589906 LDJ589906 LNF589906 LXB589906 MGX589906 MQT589906 NAP589906 NKL589906 NUH589906 OED589906 ONZ589906 OXV589906 PHR589906 PRN589906 QBJ589906 QLF589906 QVB589906 REX589906 ROT589906 RYP589906 SIL589906 SSH589906 TCD589906 TLZ589906 TVV589906 UFR589906 UPN589906 UZJ589906 VJF589906 VTB589906 WCX589906 WMT589906 WWP589906 AH655442 KD655442 TZ655442 ADV655442 ANR655442 AXN655442 BHJ655442 BRF655442 CBB655442 CKX655442 CUT655442 DEP655442 DOL655442 DYH655442 EID655442 ERZ655442 FBV655442 FLR655442 FVN655442 GFJ655442 GPF655442 GZB655442 HIX655442 HST655442 ICP655442 IML655442 IWH655442 JGD655442 JPZ655442 JZV655442 KJR655442 KTN655442 LDJ655442 LNF655442 LXB655442 MGX655442 MQT655442 NAP655442 NKL655442 NUH655442 OED655442 ONZ655442 OXV655442 PHR655442 PRN655442 QBJ655442 QLF655442 QVB655442 REX655442 ROT655442 RYP655442 SIL655442 SSH655442 TCD655442 TLZ655442 TVV655442 UFR655442 UPN655442 UZJ655442 VJF655442 VTB655442 WCX655442 WMT655442 WWP655442 AH720978 KD720978 TZ720978 ADV720978 ANR720978 AXN720978 BHJ720978 BRF720978 CBB720978 CKX720978 CUT720978 DEP720978 DOL720978 DYH720978 EID720978 ERZ720978 FBV720978 FLR720978 FVN720978 GFJ720978 GPF720978 GZB720978 HIX720978 HST720978 ICP720978 IML720978 IWH720978 JGD720978 JPZ720978 JZV720978 KJR720978 KTN720978 LDJ720978 LNF720978 LXB720978 MGX720978 MQT720978 NAP720978 NKL720978 NUH720978 OED720978 ONZ720978 OXV720978 PHR720978 PRN720978 QBJ720978 QLF720978 QVB720978 REX720978 ROT720978 RYP720978 SIL720978 SSH720978 TCD720978 TLZ720978 TVV720978 UFR720978 UPN720978 UZJ720978 VJF720978 VTB720978 WCX720978 WMT720978 WWP720978 AH786514 KD786514 TZ786514 ADV786514 ANR786514 AXN786514 BHJ786514 BRF786514 CBB786514 CKX786514 CUT786514 DEP786514 DOL786514 DYH786514 EID786514 ERZ786514 FBV786514 FLR786514 FVN786514 GFJ786514 GPF786514 GZB786514 HIX786514 HST786514 ICP786514 IML786514 IWH786514 JGD786514 JPZ786514 JZV786514 KJR786514 KTN786514 LDJ786514 LNF786514 LXB786514 MGX786514 MQT786514 NAP786514 NKL786514 NUH786514 OED786514 ONZ786514 OXV786514 PHR786514 PRN786514 QBJ786514 QLF786514 QVB786514 REX786514 ROT786514 RYP786514 SIL786514 SSH786514 TCD786514 TLZ786514 TVV786514 UFR786514 UPN786514 UZJ786514 VJF786514 VTB786514 WCX786514 WMT786514 WWP786514 AH852050 KD852050 TZ852050 ADV852050 ANR852050 AXN852050 BHJ852050 BRF852050 CBB852050 CKX852050 CUT852050 DEP852050 DOL852050 DYH852050 EID852050 ERZ852050 FBV852050 FLR852050 FVN852050 GFJ852050 GPF852050 GZB852050 HIX852050 HST852050 ICP852050 IML852050 IWH852050 JGD852050 JPZ852050 JZV852050 KJR852050 KTN852050 LDJ852050 LNF852050 LXB852050 MGX852050 MQT852050 NAP852050 NKL852050 NUH852050 OED852050 ONZ852050 OXV852050 PHR852050 PRN852050 QBJ852050 QLF852050 QVB852050 REX852050 ROT852050 RYP852050 SIL852050 SSH852050 TCD852050 TLZ852050 TVV852050 UFR852050 UPN852050 UZJ852050 VJF852050 VTB852050 WCX852050 WMT852050 WWP852050 AH917586 KD917586 TZ917586 ADV917586 ANR917586 AXN917586 BHJ917586 BRF917586 CBB917586 CKX917586 CUT917586 DEP917586 DOL917586 DYH917586 EID917586 ERZ917586 FBV917586 FLR917586 FVN917586 GFJ917586 GPF917586 GZB917586 HIX917586 HST917586 ICP917586 IML917586 IWH917586 JGD917586 JPZ917586 JZV917586 KJR917586 KTN917586 LDJ917586 LNF917586 LXB917586 MGX917586 MQT917586 NAP917586 NKL917586 NUH917586 OED917586 ONZ917586 OXV917586 PHR917586 PRN917586 QBJ917586 QLF917586 QVB917586 REX917586 ROT917586 RYP917586 SIL917586 SSH917586 TCD917586 TLZ917586 TVV917586 UFR917586 UPN917586 UZJ917586 VJF917586 VTB917586 WCX917586 WMT917586 WWP917586 AH983122 KD983122 TZ983122 ADV983122 ANR983122 AXN983122 BHJ983122 BRF983122 CBB983122 CKX983122 CUT983122 DEP983122 DOL983122 DYH983122 EID983122 ERZ983122 FBV983122 FLR983122 FVN983122 GFJ983122 GPF983122 GZB983122 HIX983122 HST983122 ICP983122 IML983122 IWH983122 JGD983122 JPZ983122 JZV983122 KJR983122 KTN983122 LDJ983122 LNF983122 LXB983122 MGX983122 MQT983122 NAP983122 NKL983122 NUH983122 OED983122 ONZ983122 OXV983122 PHR983122 PRN983122 QBJ983122 QLF983122 QVB983122 REX983122 ROT983122 RYP983122 SIL983122 SSH983122 TCD983122 TLZ983122 TVV983122 UFR983122 UPN983122 UZJ983122 VJF983122 VTB983122 WCX983122 WMT983122 WWP983122 AJ82 KF82 UB82 ADX82 ANT82 AXP82 BHL82 BRH82 CBD82 CKZ82 CUV82 DER82 DON82 DYJ82 EIF82 ESB82 FBX82 FLT82 FVP82 GFL82 GPH82 GZD82 HIZ82 HSV82 ICR82 IMN82 IWJ82 JGF82 JQB82 JZX82 KJT82 KTP82 LDL82 LNH82 LXD82 MGZ82 MQV82 NAR82 NKN82 NUJ82 OEF82 OOB82 OXX82 PHT82 PRP82 QBL82 QLH82 QVD82 REZ82 ROV82 RYR82 SIN82 SSJ82 TCF82 TMB82 TVX82 UFT82 UPP82 UZL82 VJH82 VTD82 WCZ82 WMV82 WWR82 AJ65618 KF65618 UB65618 ADX65618 ANT65618 AXP65618 BHL65618 BRH65618 CBD65618 CKZ65618 CUV65618 DER65618 DON65618 DYJ65618 EIF65618 ESB65618 FBX65618 FLT65618 FVP65618 GFL65618 GPH65618 GZD65618 HIZ65618 HSV65618 ICR65618 IMN65618 IWJ65618 JGF65618 JQB65618 JZX65618 KJT65618 KTP65618 LDL65618 LNH65618 LXD65618 MGZ65618 MQV65618 NAR65618 NKN65618 NUJ65618 OEF65618 OOB65618 OXX65618 PHT65618 PRP65618 QBL65618 QLH65618 QVD65618 REZ65618 ROV65618 RYR65618 SIN65618 SSJ65618 TCF65618 TMB65618 TVX65618 UFT65618 UPP65618 UZL65618 VJH65618 VTD65618 WCZ65618 WMV65618 WWR65618 AJ131154 KF131154 UB131154 ADX131154 ANT131154 AXP131154 BHL131154 BRH131154 CBD131154 CKZ131154 CUV131154 DER131154 DON131154 DYJ131154 EIF131154 ESB131154 FBX131154 FLT131154 FVP131154 GFL131154 GPH131154 GZD131154 HIZ131154 HSV131154 ICR131154 IMN131154 IWJ131154 JGF131154 JQB131154 JZX131154 KJT131154 KTP131154 LDL131154 LNH131154 LXD131154 MGZ131154 MQV131154 NAR131154 NKN131154 NUJ131154 OEF131154 OOB131154 OXX131154 PHT131154 PRP131154 QBL131154 QLH131154 QVD131154 REZ131154 ROV131154 RYR131154 SIN131154 SSJ131154 TCF131154 TMB131154 TVX131154 UFT131154 UPP131154 UZL131154 VJH131154 VTD131154 WCZ131154 WMV131154 WWR131154 AJ196690 KF196690 UB196690 ADX196690 ANT196690 AXP196690 BHL196690 BRH196690 CBD196690 CKZ196690 CUV196690 DER196690 DON196690 DYJ196690 EIF196690 ESB196690 FBX196690 FLT196690 FVP196690 GFL196690 GPH196690 GZD196690 HIZ196690 HSV196690 ICR196690 IMN196690 IWJ196690 JGF196690 JQB196690 JZX196690 KJT196690 KTP196690 LDL196690 LNH196690 LXD196690 MGZ196690 MQV196690 NAR196690 NKN196690 NUJ196690 OEF196690 OOB196690 OXX196690 PHT196690 PRP196690 QBL196690 QLH196690 QVD196690 REZ196690 ROV196690 RYR196690 SIN196690 SSJ196690 TCF196690 TMB196690 TVX196690 UFT196690 UPP196690 UZL196690 VJH196690 VTD196690 WCZ196690 WMV196690 WWR196690 AJ262226 KF262226 UB262226 ADX262226 ANT262226 AXP262226 BHL262226 BRH262226 CBD262226 CKZ262226 CUV262226 DER262226 DON262226 DYJ262226 EIF262226 ESB262226 FBX262226 FLT262226 FVP262226 GFL262226 GPH262226 GZD262226 HIZ262226 HSV262226 ICR262226 IMN262226 IWJ262226 JGF262226 JQB262226 JZX262226 KJT262226 KTP262226 LDL262226 LNH262226 LXD262226 MGZ262226 MQV262226 NAR262226 NKN262226 NUJ262226 OEF262226 OOB262226 OXX262226 PHT262226 PRP262226 QBL262226 QLH262226 QVD262226 REZ262226 ROV262226 RYR262226 SIN262226 SSJ262226 TCF262226 TMB262226 TVX262226 UFT262226 UPP262226 UZL262226 VJH262226 VTD262226 WCZ262226 WMV262226 WWR262226 AJ327762 KF327762 UB327762 ADX327762 ANT327762 AXP327762 BHL327762 BRH327762 CBD327762 CKZ327762 CUV327762 DER327762 DON327762 DYJ327762 EIF327762 ESB327762 FBX327762 FLT327762 FVP327762 GFL327762 GPH327762 GZD327762 HIZ327762 HSV327762 ICR327762 IMN327762 IWJ327762 JGF327762 JQB327762 JZX327762 KJT327762 KTP327762 LDL327762 LNH327762 LXD327762 MGZ327762 MQV327762 NAR327762 NKN327762 NUJ327762 OEF327762 OOB327762 OXX327762 PHT327762 PRP327762 QBL327762 QLH327762 QVD327762 REZ327762 ROV327762 RYR327762 SIN327762 SSJ327762 TCF327762 TMB327762 TVX327762 UFT327762 UPP327762 UZL327762 VJH327762 VTD327762 WCZ327762 WMV327762 WWR327762 AJ393298 KF393298 UB393298 ADX393298 ANT393298 AXP393298 BHL393298 BRH393298 CBD393298 CKZ393298 CUV393298 DER393298 DON393298 DYJ393298 EIF393298 ESB393298 FBX393298 FLT393298 FVP393298 GFL393298 GPH393298 GZD393298 HIZ393298 HSV393298 ICR393298 IMN393298 IWJ393298 JGF393298 JQB393298 JZX393298 KJT393298 KTP393298 LDL393298 LNH393298 LXD393298 MGZ393298 MQV393298 NAR393298 NKN393298 NUJ393298 OEF393298 OOB393298 OXX393298 PHT393298 PRP393298 QBL393298 QLH393298 QVD393298 REZ393298 ROV393298 RYR393298 SIN393298 SSJ393298 TCF393298 TMB393298 TVX393298 UFT393298 UPP393298 UZL393298 VJH393298 VTD393298 WCZ393298 WMV393298 WWR393298 AJ458834 KF458834 UB458834 ADX458834 ANT458834 AXP458834 BHL458834 BRH458834 CBD458834 CKZ458834 CUV458834 DER458834 DON458834 DYJ458834 EIF458834 ESB458834 FBX458834 FLT458834 FVP458834 GFL458834 GPH458834 GZD458834 HIZ458834 HSV458834 ICR458834 IMN458834 IWJ458834 JGF458834 JQB458834 JZX458834 KJT458834 KTP458834 LDL458834 LNH458834 LXD458834 MGZ458834 MQV458834 NAR458834 NKN458834 NUJ458834 OEF458834 OOB458834 OXX458834 PHT458834 PRP458834 QBL458834 QLH458834 QVD458834 REZ458834 ROV458834 RYR458834 SIN458834 SSJ458834 TCF458834 TMB458834 TVX458834 UFT458834 UPP458834 UZL458834 VJH458834 VTD458834 WCZ458834 WMV458834 WWR458834 AJ524370 KF524370 UB524370 ADX524370 ANT524370 AXP524370 BHL524370 BRH524370 CBD524370 CKZ524370 CUV524370 DER524370 DON524370 DYJ524370 EIF524370 ESB524370 FBX524370 FLT524370 FVP524370 GFL524370 GPH524370 GZD524370 HIZ524370 HSV524370 ICR524370 IMN524370 IWJ524370 JGF524370 JQB524370 JZX524370 KJT524370 KTP524370 LDL524370 LNH524370 LXD524370 MGZ524370 MQV524370 NAR524370 NKN524370 NUJ524370 OEF524370 OOB524370 OXX524370 PHT524370 PRP524370 QBL524370 QLH524370 QVD524370 REZ524370 ROV524370 RYR524370 SIN524370 SSJ524370 TCF524370 TMB524370 TVX524370 UFT524370 UPP524370 UZL524370 VJH524370 VTD524370 WCZ524370 WMV524370 WWR524370 AJ589906 KF589906 UB589906 ADX589906 ANT589906 AXP589906 BHL589906 BRH589906 CBD589906 CKZ589906 CUV589906 DER589906 DON589906 DYJ589906 EIF589906 ESB589906 FBX589906 FLT589906 FVP589906 GFL589906 GPH589906 GZD589906 HIZ589906 HSV589906 ICR589906 IMN589906 IWJ589906 JGF589906 JQB589906 JZX589906 KJT589906 KTP589906 LDL589906 LNH589906 LXD589906 MGZ589906 MQV589906 NAR589906 NKN589906 NUJ589906 OEF589906 OOB589906 OXX589906 PHT589906 PRP589906 QBL589906 QLH589906 QVD589906 REZ589906 ROV589906 RYR589906 SIN589906 SSJ589906 TCF589906 TMB589906 TVX589906 UFT589906 UPP589906 UZL589906 VJH589906 VTD589906 WCZ589906 WMV589906 WWR589906 AJ655442 KF655442 UB655442 ADX655442 ANT655442 AXP655442 BHL655442 BRH655442 CBD655442 CKZ655442 CUV655442 DER655442 DON655442 DYJ655442 EIF655442 ESB655442 FBX655442 FLT655442 FVP655442 GFL655442 GPH655442 GZD655442 HIZ655442 HSV655442 ICR655442 IMN655442 IWJ655442 JGF655442 JQB655442 JZX655442 KJT655442 KTP655442 LDL655442 LNH655442 LXD655442 MGZ655442 MQV655442 NAR655442 NKN655442 NUJ655442 OEF655442 OOB655442 OXX655442 PHT655442 PRP655442 QBL655442 QLH655442 QVD655442 REZ655442 ROV655442 RYR655442 SIN655442 SSJ655442 TCF655442 TMB655442 TVX655442 UFT655442 UPP655442 UZL655442 VJH655442 VTD655442 WCZ655442 WMV655442 WWR655442 AJ720978 KF720978 UB720978 ADX720978 ANT720978 AXP720978 BHL720978 BRH720978 CBD720978 CKZ720978 CUV720978 DER720978 DON720978 DYJ720978 EIF720978 ESB720978 FBX720978 FLT720978 FVP720978 GFL720978 GPH720978 GZD720978 HIZ720978 HSV720978 ICR720978 IMN720978 IWJ720978 JGF720978 JQB720978 JZX720978 KJT720978 KTP720978 LDL720978 LNH720978 LXD720978 MGZ720978 MQV720978 NAR720978 NKN720978 NUJ720978 OEF720978 OOB720978 OXX720978 PHT720978 PRP720978 QBL720978 QLH720978 QVD720978 REZ720978 ROV720978 RYR720978 SIN720978 SSJ720978 TCF720978 TMB720978 TVX720978 UFT720978 UPP720978 UZL720978 VJH720978 VTD720978 WCZ720978 WMV720978 WWR720978 AJ786514 KF786514 UB786514 ADX786514 ANT786514 AXP786514 BHL786514 BRH786514 CBD786514 CKZ786514 CUV786514 DER786514 DON786514 DYJ786514 EIF786514 ESB786514 FBX786514 FLT786514 FVP786514 GFL786514 GPH786514 GZD786514 HIZ786514 HSV786514 ICR786514 IMN786514 IWJ786514 JGF786514 JQB786514 JZX786514 KJT786514 KTP786514 LDL786514 LNH786514 LXD786514 MGZ786514 MQV786514 NAR786514 NKN786514 NUJ786514 OEF786514 OOB786514 OXX786514 PHT786514 PRP786514 QBL786514 QLH786514 QVD786514 REZ786514 ROV786514 RYR786514 SIN786514 SSJ786514 TCF786514 TMB786514 TVX786514 UFT786514 UPP786514 UZL786514 VJH786514 VTD786514 WCZ786514 WMV786514 WWR786514 AJ852050 KF852050 UB852050 ADX852050 ANT852050 AXP852050 BHL852050 BRH852050 CBD852050 CKZ852050 CUV852050 DER852050 DON852050 DYJ852050 EIF852050 ESB852050 FBX852050 FLT852050 FVP852050 GFL852050 GPH852050 GZD852050 HIZ852050 HSV852050 ICR852050 IMN852050 IWJ852050 JGF852050 JQB852050 JZX852050 KJT852050 KTP852050 LDL852050 LNH852050 LXD852050 MGZ852050 MQV852050 NAR852050 NKN852050 NUJ852050 OEF852050 OOB852050 OXX852050 PHT852050 PRP852050 QBL852050 QLH852050 QVD852050 REZ852050 ROV852050 RYR852050 SIN852050 SSJ852050 TCF852050 TMB852050 TVX852050 UFT852050 UPP852050 UZL852050 VJH852050 VTD852050 WCZ852050 WMV852050 WWR852050 AJ917586 KF917586 UB917586 ADX917586 ANT917586 AXP917586 BHL917586 BRH917586 CBD917586 CKZ917586 CUV917586 DER917586 DON917586 DYJ917586 EIF917586 ESB917586 FBX917586 FLT917586 FVP917586 GFL917586 GPH917586 GZD917586 HIZ917586 HSV917586 ICR917586 IMN917586 IWJ917586 JGF917586 JQB917586 JZX917586 KJT917586 KTP917586 LDL917586 LNH917586 LXD917586 MGZ917586 MQV917586 NAR917586 NKN917586 NUJ917586 OEF917586 OOB917586 OXX917586 PHT917586 PRP917586 QBL917586 QLH917586 QVD917586 REZ917586 ROV917586 RYR917586 SIN917586 SSJ917586 TCF917586 TMB917586 TVX917586 UFT917586 UPP917586 UZL917586 VJH917586 VTD917586 WCZ917586 WMV917586 WWR917586 AJ983122 KF983122 UB983122 ADX983122 ANT983122 AXP983122 BHL983122 BRH983122 CBD983122 CKZ983122 CUV983122 DER983122 DON983122 DYJ983122 EIF983122 ESB983122 FBX983122 FLT983122 FVP983122 GFL983122 GPH983122 GZD983122 HIZ983122 HSV983122 ICR983122 IMN983122 IWJ983122 JGF983122 JQB983122 JZX983122 KJT983122 KTP983122 LDL983122 LNH983122 LXD983122 MGZ983122 MQV983122 NAR983122 NKN983122 NUJ983122 OEF983122 OOB983122 OXX983122 PHT983122 PRP983122 QBL983122 QLH983122 QVD983122 REZ983122 ROV983122 RYR983122 SIN983122 SSJ983122 TCF983122 TMB983122 TVX983122 UFT983122 UPP983122 UZL983122 VJH983122 VTD983122 WCZ983122 WMV983122 WWR983122 AJ86 KF86 UB86 ADX86 ANT86 AXP86 BHL86 BRH86 CBD86 CKZ86 CUV86 DER86 DON86 DYJ86 EIF86 ESB86 FBX86 FLT86 FVP86 GFL86 GPH86 GZD86 HIZ86 HSV86 ICR86 IMN86 IWJ86 JGF86 JQB86 JZX86 KJT86 KTP86 LDL86 LNH86 LXD86 MGZ86 MQV86 NAR86 NKN86 NUJ86 OEF86 OOB86 OXX86 PHT86 PRP86 QBL86 QLH86 QVD86 REZ86 ROV86 RYR86 SIN86 SSJ86 TCF86 TMB86 TVX86 UFT86 UPP86 UZL86 VJH86 VTD86 WCZ86 WMV86 WWR86 AJ65622 KF65622 UB65622 ADX65622 ANT65622 AXP65622 BHL65622 BRH65622 CBD65622 CKZ65622 CUV65622 DER65622 DON65622 DYJ65622 EIF65622 ESB65622 FBX65622 FLT65622 FVP65622 GFL65622 GPH65622 GZD65622 HIZ65622 HSV65622 ICR65622 IMN65622 IWJ65622 JGF65622 JQB65622 JZX65622 KJT65622 KTP65622 LDL65622 LNH65622 LXD65622 MGZ65622 MQV65622 NAR65622 NKN65622 NUJ65622 OEF65622 OOB65622 OXX65622 PHT65622 PRP65622 QBL65622 QLH65622 QVD65622 REZ65622 ROV65622 RYR65622 SIN65622 SSJ65622 TCF65622 TMB65622 TVX65622 UFT65622 UPP65622 UZL65622 VJH65622 VTD65622 WCZ65622 WMV65622 WWR65622 AJ131158 KF131158 UB131158 ADX131158 ANT131158 AXP131158 BHL131158 BRH131158 CBD131158 CKZ131158 CUV131158 DER131158 DON131158 DYJ131158 EIF131158 ESB131158 FBX131158 FLT131158 FVP131158 GFL131158 GPH131158 GZD131158 HIZ131158 HSV131158 ICR131158 IMN131158 IWJ131158 JGF131158 JQB131158 JZX131158 KJT131158 KTP131158 LDL131158 LNH131158 LXD131158 MGZ131158 MQV131158 NAR131158 NKN131158 NUJ131158 OEF131158 OOB131158 OXX131158 PHT131158 PRP131158 QBL131158 QLH131158 QVD131158 REZ131158 ROV131158 RYR131158 SIN131158 SSJ131158 TCF131158 TMB131158 TVX131158 UFT131158 UPP131158 UZL131158 VJH131158 VTD131158 WCZ131158 WMV131158 WWR131158 AJ196694 KF196694 UB196694 ADX196694 ANT196694 AXP196694 BHL196694 BRH196694 CBD196694 CKZ196694 CUV196694 DER196694 DON196694 DYJ196694 EIF196694 ESB196694 FBX196694 FLT196694 FVP196694 GFL196694 GPH196694 GZD196694 HIZ196694 HSV196694 ICR196694 IMN196694 IWJ196694 JGF196694 JQB196694 JZX196694 KJT196694 KTP196694 LDL196694 LNH196694 LXD196694 MGZ196694 MQV196694 NAR196694 NKN196694 NUJ196694 OEF196694 OOB196694 OXX196694 PHT196694 PRP196694 QBL196694 QLH196694 QVD196694 REZ196694 ROV196694 RYR196694 SIN196694 SSJ196694 TCF196694 TMB196694 TVX196694 UFT196694 UPP196694 UZL196694 VJH196694 VTD196694 WCZ196694 WMV196694 WWR196694 AJ262230 KF262230 UB262230 ADX262230 ANT262230 AXP262230 BHL262230 BRH262230 CBD262230 CKZ262230 CUV262230 DER262230 DON262230 DYJ262230 EIF262230 ESB262230 FBX262230 FLT262230 FVP262230 GFL262230 GPH262230 GZD262230 HIZ262230 HSV262230 ICR262230 IMN262230 IWJ262230 JGF262230 JQB262230 JZX262230 KJT262230 KTP262230 LDL262230 LNH262230 LXD262230 MGZ262230 MQV262230 NAR262230 NKN262230 NUJ262230 OEF262230 OOB262230 OXX262230 PHT262230 PRP262230 QBL262230 QLH262230 QVD262230 REZ262230 ROV262230 RYR262230 SIN262230 SSJ262230 TCF262230 TMB262230 TVX262230 UFT262230 UPP262230 UZL262230 VJH262230 VTD262230 WCZ262230 WMV262230 WWR262230 AJ327766 KF327766 UB327766 ADX327766 ANT327766 AXP327766 BHL327766 BRH327766 CBD327766 CKZ327766 CUV327766 DER327766 DON327766 DYJ327766 EIF327766 ESB327766 FBX327766 FLT327766 FVP327766 GFL327766 GPH327766 GZD327766 HIZ327766 HSV327766 ICR327766 IMN327766 IWJ327766 JGF327766 JQB327766 JZX327766 KJT327766 KTP327766 LDL327766 LNH327766 LXD327766 MGZ327766 MQV327766 NAR327766 NKN327766 NUJ327766 OEF327766 OOB327766 OXX327766 PHT327766 PRP327766 QBL327766 QLH327766 QVD327766 REZ327766 ROV327766 RYR327766 SIN327766 SSJ327766 TCF327766 TMB327766 TVX327766 UFT327766 UPP327766 UZL327766 VJH327766 VTD327766 WCZ327766 WMV327766 WWR327766 AJ393302 KF393302 UB393302 ADX393302 ANT393302 AXP393302 BHL393302 BRH393302 CBD393302 CKZ393302 CUV393302 DER393302 DON393302 DYJ393302 EIF393302 ESB393302 FBX393302 FLT393302 FVP393302 GFL393302 GPH393302 GZD393302 HIZ393302 HSV393302 ICR393302 IMN393302 IWJ393302 JGF393302 JQB393302 JZX393302 KJT393302 KTP393302 LDL393302 LNH393302 LXD393302 MGZ393302 MQV393302 NAR393302 NKN393302 NUJ393302 OEF393302 OOB393302 OXX393302 PHT393302 PRP393302 QBL393302 QLH393302 QVD393302 REZ393302 ROV393302 RYR393302 SIN393302 SSJ393302 TCF393302 TMB393302 TVX393302 UFT393302 UPP393302 UZL393302 VJH393302 VTD393302 WCZ393302 WMV393302 WWR393302 AJ458838 KF458838 UB458838 ADX458838 ANT458838 AXP458838 BHL458838 BRH458838 CBD458838 CKZ458838 CUV458838 DER458838 DON458838 DYJ458838 EIF458838 ESB458838 FBX458838 FLT458838 FVP458838 GFL458838 GPH458838 GZD458838 HIZ458838 HSV458838 ICR458838 IMN458838 IWJ458838 JGF458838 JQB458838 JZX458838 KJT458838 KTP458838 LDL458838 LNH458838 LXD458838 MGZ458838 MQV458838 NAR458838 NKN458838 NUJ458838 OEF458838 OOB458838 OXX458838 PHT458838 PRP458838 QBL458838 QLH458838 QVD458838 REZ458838 ROV458838 RYR458838 SIN458838 SSJ458838 TCF458838 TMB458838 TVX458838 UFT458838 UPP458838 UZL458838 VJH458838 VTD458838 WCZ458838 WMV458838 WWR458838 AJ524374 KF524374 UB524374 ADX524374 ANT524374 AXP524374 BHL524374 BRH524374 CBD524374 CKZ524374 CUV524374 DER524374 DON524374 DYJ524374 EIF524374 ESB524374 FBX524374 FLT524374 FVP524374 GFL524374 GPH524374 GZD524374 HIZ524374 HSV524374 ICR524374 IMN524374 IWJ524374 JGF524374 JQB524374 JZX524374 KJT524374 KTP524374 LDL524374 LNH524374 LXD524374 MGZ524374 MQV524374 NAR524374 NKN524374 NUJ524374 OEF524374 OOB524374 OXX524374 PHT524374 PRP524374 QBL524374 QLH524374 QVD524374 REZ524374 ROV524374 RYR524374 SIN524374 SSJ524374 TCF524374 TMB524374 TVX524374 UFT524374 UPP524374 UZL524374 VJH524374 VTD524374 WCZ524374 WMV524374 WWR524374 AJ589910 KF589910 UB589910 ADX589910 ANT589910 AXP589910 BHL589910 BRH589910 CBD589910 CKZ589910 CUV589910 DER589910 DON589910 DYJ589910 EIF589910 ESB589910 FBX589910 FLT589910 FVP589910 GFL589910 GPH589910 GZD589910 HIZ589910 HSV589910 ICR589910 IMN589910 IWJ589910 JGF589910 JQB589910 JZX589910 KJT589910 KTP589910 LDL589910 LNH589910 LXD589910 MGZ589910 MQV589910 NAR589910 NKN589910 NUJ589910 OEF589910 OOB589910 OXX589910 PHT589910 PRP589910 QBL589910 QLH589910 QVD589910 REZ589910 ROV589910 RYR589910 SIN589910 SSJ589910 TCF589910 TMB589910 TVX589910 UFT589910 UPP589910 UZL589910 VJH589910 VTD589910 WCZ589910 WMV589910 WWR589910 AJ655446 KF655446 UB655446 ADX655446 ANT655446 AXP655446 BHL655446 BRH655446 CBD655446 CKZ655446 CUV655446 DER655446 DON655446 DYJ655446 EIF655446 ESB655446 FBX655446 FLT655446 FVP655446 GFL655446 GPH655446 GZD655446 HIZ655446 HSV655446 ICR655446 IMN655446 IWJ655446 JGF655446 JQB655446 JZX655446 KJT655446 KTP655446 LDL655446 LNH655446 LXD655446 MGZ655446 MQV655446 NAR655446 NKN655446 NUJ655446 OEF655446 OOB655446 OXX655446 PHT655446 PRP655446 QBL655446 QLH655446 QVD655446 REZ655446 ROV655446 RYR655446 SIN655446 SSJ655446 TCF655446 TMB655446 TVX655446 UFT655446 UPP655446 UZL655446 VJH655446 VTD655446 WCZ655446 WMV655446 WWR655446 AJ720982 KF720982 UB720982 ADX720982 ANT720982 AXP720982 BHL720982 BRH720982 CBD720982 CKZ720982 CUV720982 DER720982 DON720982 DYJ720982 EIF720982 ESB720982 FBX720982 FLT720982 FVP720982 GFL720982 GPH720982 GZD720982 HIZ720982 HSV720982 ICR720982 IMN720982 IWJ720982 JGF720982 JQB720982 JZX720982 KJT720982 KTP720982 LDL720982 LNH720982 LXD720982 MGZ720982 MQV720982 NAR720982 NKN720982 NUJ720982 OEF720982 OOB720982 OXX720982 PHT720982 PRP720982 QBL720982 QLH720982 QVD720982 REZ720982 ROV720982 RYR720982 SIN720982 SSJ720982 TCF720982 TMB720982 TVX720982 UFT720982 UPP720982 UZL720982 VJH720982 VTD720982 WCZ720982 WMV720982 WWR720982 AJ786518 KF786518 UB786518 ADX786518 ANT786518 AXP786518 BHL786518 BRH786518 CBD786518 CKZ786518 CUV786518 DER786518 DON786518 DYJ786518 EIF786518 ESB786518 FBX786518 FLT786518 FVP786518 GFL786518 GPH786518 GZD786518 HIZ786518 HSV786518 ICR786518 IMN786518 IWJ786518 JGF786518 JQB786518 JZX786518 KJT786518 KTP786518 LDL786518 LNH786518 LXD786518 MGZ786518 MQV786518 NAR786518 NKN786518 NUJ786518 OEF786518 OOB786518 OXX786518 PHT786518 PRP786518 QBL786518 QLH786518 QVD786518 REZ786518 ROV786518 RYR786518 SIN786518 SSJ786518 TCF786518 TMB786518 TVX786518 UFT786518 UPP786518 UZL786518 VJH786518 VTD786518 WCZ786518 WMV786518 WWR786518 AJ852054 KF852054 UB852054 ADX852054 ANT852054 AXP852054 BHL852054 BRH852054 CBD852054 CKZ852054 CUV852054 DER852054 DON852054 DYJ852054 EIF852054 ESB852054 FBX852054 FLT852054 FVP852054 GFL852054 GPH852054 GZD852054 HIZ852054 HSV852054 ICR852054 IMN852054 IWJ852054 JGF852054 JQB852054 JZX852054 KJT852054 KTP852054 LDL852054 LNH852054 LXD852054 MGZ852054 MQV852054 NAR852054 NKN852054 NUJ852054 OEF852054 OOB852054 OXX852054 PHT852054 PRP852054 QBL852054 QLH852054 QVD852054 REZ852054 ROV852054 RYR852054 SIN852054 SSJ852054 TCF852054 TMB852054 TVX852054 UFT852054 UPP852054 UZL852054 VJH852054 VTD852054 WCZ852054 WMV852054 WWR852054 AJ917590 KF917590 UB917590 ADX917590 ANT917590 AXP917590 BHL917590 BRH917590 CBD917590 CKZ917590 CUV917590 DER917590 DON917590 DYJ917590 EIF917590 ESB917590 FBX917590 FLT917590 FVP917590 GFL917590 GPH917590 GZD917590 HIZ917590 HSV917590 ICR917590 IMN917590 IWJ917590 JGF917590 JQB917590 JZX917590 KJT917590 KTP917590 LDL917590 LNH917590 LXD917590 MGZ917590 MQV917590 NAR917590 NKN917590 NUJ917590 OEF917590 OOB917590 OXX917590 PHT917590 PRP917590 QBL917590 QLH917590 QVD917590 REZ917590 ROV917590 RYR917590 SIN917590 SSJ917590 TCF917590 TMB917590 TVX917590 UFT917590 UPP917590 UZL917590 VJH917590 VTD917590 WCZ917590 WMV917590 WWR917590 AJ983126 KF983126 UB983126 ADX983126 ANT983126 AXP983126 BHL983126 BRH983126 CBD983126 CKZ983126 CUV983126 DER983126 DON983126 DYJ983126 EIF983126 ESB983126 FBX983126 FLT983126 FVP983126 GFL983126 GPH983126 GZD983126 HIZ983126 HSV983126 ICR983126 IMN983126 IWJ983126 JGF983126 JQB983126 JZX983126 KJT983126 KTP983126 LDL983126 LNH983126 LXD983126 MGZ983126 MQV983126 NAR983126 NKN983126 NUJ983126 OEF983126 OOB983126 OXX983126 PHT983126 PRP983126 QBL983126 QLH983126 QVD983126 REZ983126 ROV983126 RYR983126 SIN983126 SSJ983126 TCF983126 TMB983126 TVX983126 UFT983126 UPP983126 UZL983126 VJH983126 VTD983126 WCZ983126 WMV983126 WWR983126 WWR73 WMV73 WCZ73 VTD73 VJH73 UZL73 UPP73 UFT73 TVX73 TMB73 TCF73 SSJ73 SIN73 RYR73 ROV73 REZ73 QVD73 QLH73 QBL73 PRP73 PHT73 OXX73 OOB73 OEF73 NUJ73 NKN73 NAR73 MQV73 MGZ73 LXD73 LNH73 LDL73 KTP73 KJT73 JZX73 JQB73 JGF73 IWJ73 IMN73 ICR73 HSV73 HIZ73 GZD73 GPH73 GFL73 FVP73 FLT73 FBX73 ESB73 EIF73 DYJ73 DON73 DER73 CUV73 CKZ73 CBD73 BRH73 BHL73 AXP73 ANT73 ADX73 UB73 KF73 AJ73 WWP73 WMT73 WCX73 VTB73 VJF73 UZJ73 UPN73 UFR73 TVV73 TLZ73 TCD73 SSH73 SIL73 RYP73 ROT73 REX73 QVB73 QLF73 QBJ73 PRN73 PHR73 OXV73 ONZ73 OED73 NUH73 NKL73 NAP73 MQT73 MGX73 LXB73 LNF73 LDJ73 KTN73 KJR73 JZV73 JPZ73 JGD73 IWH73 IML73 ICP73 HST73 HIX73 GZB73 GPF73 GFJ73 FVN73 FLR73 FBV73 ERZ73 EID73 DYH73 DOL73 DEP73 CUT73 CKX73 CBB73 BRF73 BHJ73 AXN73 ANR73 ADV73 TZ73 KD73 AH73 AF9:AG88 KB9:KC88 TX9:TY88 ADT9:ADU88 ANP9:ANQ88 AXL9:AXM88 BHH9:BHI88 BRD9:BRE88 CAZ9:CBA88 CKV9:CKW88 CUR9:CUS88 DEN9:DEO88 DOJ9:DOK88 DYF9:DYG88 EIB9:EIC88 ERX9:ERY88 FBT9:FBU88 FLP9:FLQ88 FVL9:FVM88 GFH9:GFI88 GPD9:GPE88 GYZ9:GZA88 HIV9:HIW88 HSR9:HSS88 ICN9:ICO88 IMJ9:IMK88 IWF9:IWG88 JGB9:JGC88 JPX9:JPY88 JZT9:JZU88 KJP9:KJQ88 KTL9:KTM88 LDH9:LDI88 LND9:LNE88 LWZ9:LXA88 MGV9:MGW88 MQR9:MQS88 NAN9:NAO88 NKJ9:NKK88 NUF9:NUG88 OEB9:OEC88 ONX9:ONY88 OXT9:OXU88 PHP9:PHQ88 PRL9:PRM88 QBH9:QBI88 QLD9:QLE88 QUZ9:QVA88 REV9:REW88 ROR9:ROS88 RYN9:RYO88 SIJ9:SIK88 SSF9:SSG88 TCB9:TCC88 TLX9:TLY88 TVT9:TVU88 UFP9:UFQ88 UPL9:UPM88 UZH9:UZI88 VJD9:VJE88 VSZ9:VTA88 WCV9:WCW88 WMR9:WMS88 WWN9:WWO88 AH9:AH71 KD9:KD71 TZ9:TZ71 ADV9:ADV71 ANR9:ANR71 AXN9:AXN71 BHJ9:BHJ71 BRF9:BRF71 CBB9:CBB71 CKX9:CKX71 CUT9:CUT71 DEP9:DEP71 DOL9:DOL71 DYH9:DYH71 EID9:EID71 ERZ9:ERZ71 FBV9:FBV71 FLR9:FLR71 FVN9:FVN71 GFJ9:GFJ71 GPF9:GPF71 GZB9:GZB71 HIX9:HIX71 HST9:HST71 ICP9:ICP71 IML9:IML71 IWH9:IWH71 JGD9:JGD71 JPZ9:JPZ71 JZV9:JZV71 KJR9:KJR71 KTN9:KTN71 LDJ9:LDJ71 LNF9:LNF71 LXB9:LXB71 MGX9:MGX71 MQT9:MQT71 NAP9:NAP71 NKL9:NKL71 NUH9:NUH71 OED9:OED71 ONZ9:ONZ71 OXV9:OXV71 PHR9:PHR71 PRN9:PRN71 QBJ9:QBJ71 QLF9:QLF71 QVB9:QVB71 REX9:REX71 ROT9:ROT71 RYP9:RYP71 SIL9:SIL71 SSH9:SSH71 TCD9:TCD71 TLZ9:TLZ71 TVV9:TVV71 UFR9:UFR71 UPN9:UPN71 UZJ9:UZJ71 VJF9:VJF71 VTB9:VTB71 WCX9:WCX71 WMT9:WMT71 WWP9:WWP71 AJ9:AJ71 KF9:KF71 UB9:UB71 ADX9:ADX71 ANT9:ANT71 AXP9:AXP71 BHL9:BHL71 BRH9:BRH71 CBD9:CBD71 CKZ9:CKZ71 CUV9:CUV71 DER9:DER71 DON9:DON71 DYJ9:DYJ71 EIF9:EIF71 ESB9:ESB71 FBX9:FBX71 FLT9:FLT71 FVP9:FVP71 GFL9:GFL71 GPH9:GPH71 GZD9:GZD71 HIZ9:HIZ71 HSV9:HSV71 ICR9:ICR71 IMN9:IMN71 IWJ9:IWJ71 JGF9:JGF71 JQB9:JQB71 JZX9:JZX71 KJT9:KJT71 KTP9:KTP71 LDL9:LDL71 LNH9:LNH71 LXD9:LXD71 MGZ9:MGZ71 MQV9:MQV71 NAR9:NAR71 NKN9:NKN71 NUJ9:NUJ71 OEF9:OEF71 OOB9:OOB71 OXX9:OXX71 PHT9:PHT71 PRP9:PRP71 QBL9:QBL71 QLH9:QLH71 QVD9:QVD71 REZ9:REZ71 ROV9:ROV71 RYR9:RYR71 SIN9:SIN71 SSJ9:SSJ71 TCF9:TCF71 TMB9:TMB71 TVX9:TVX71 UFT9:UFT71 UPP9:UPP71 UZL9:UZL71 VJH9:VJH71 VTD9:VTD71 WCZ9:WCZ71 WMV9:WMV71 WWR9:WWR71 AI9:AI88 KE9:KE88 UA9:UA88 ADW9:ADW88 ANS9:ANS88 AXO9:AXO88 BHK9:BHK88 BRG9:BRG88 CBC9:CBC88 CKY9:CKY88 CUU9:CUU88 DEQ9:DEQ88 DOM9:DOM88 DYI9:DYI88 EIE9:EIE88 ESA9:ESA88 FBW9:FBW88 FLS9:FLS88 FVO9:FVO88 GFK9:GFK88 GPG9:GPG88 GZC9:GZC88 HIY9:HIY88 HSU9:HSU88 ICQ9:ICQ88 IMM9:IMM88 IWI9:IWI88 JGE9:JGE88 JQA9:JQA88 JZW9:JZW88 KJS9:KJS88 KTO9:KTO88 LDK9:LDK88 LNG9:LNG88 LXC9:LXC88 MGY9:MGY88 MQU9:MQU88 NAQ9:NAQ88 NKM9:NKM88 NUI9:NUI88 OEE9:OEE88 OOA9:OOA88 OXW9:OXW88 PHS9:PHS88 PRO9:PRO88 QBK9:QBK88 QLG9:QLG88 QVC9:QVC88 REY9:REY88 ROU9:ROU88 RYQ9:RYQ88 SIM9:SIM88 SSI9:SSI88 TCE9:TCE88 TMA9:TMA88 TVW9:TVW88 UFS9:UFS88 UPO9:UPO88 UZK9:UZK88 VJG9:VJG88 VTC9:VTC88 WCY9:WCY88 WMU9:WMU88 WWQ9:WWQ88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2"/>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15.1406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15.140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15.140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15.140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15.140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15.140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15.140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15.140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15.140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15.140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15.140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15.140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15.140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15.140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15.140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15.140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15.140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15.140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15.140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15.140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15.140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15.140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15.140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15.140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15.140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15.140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15.140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15.140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15.140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15.140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15.140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15.140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15.140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15.140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15.140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15.140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15.140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15.140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15.140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15.140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15.140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15.140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15.140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15.140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15.140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15.140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15.140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15.140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15.140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15.140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15.140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15.140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15.140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15.140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15.140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15.140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15.140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15.140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15.140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15.140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15.140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15.140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15.140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15.140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144</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42912</v>
      </c>
      <c r="O3" s="646"/>
      <c r="P3" s="647"/>
      <c r="Q3" s="647"/>
      <c r="R3" s="647"/>
      <c r="S3" s="647"/>
      <c r="T3" s="647"/>
      <c r="U3" s="647"/>
      <c r="V3" s="648"/>
      <c r="W3" s="136"/>
      <c r="X3" s="652" t="s">
        <v>247</v>
      </c>
      <c r="Y3" s="1170" t="s">
        <v>29</v>
      </c>
      <c r="Z3" s="1171"/>
      <c r="AA3" s="1171"/>
      <c r="AB3" s="1171"/>
      <c r="AC3" s="1171"/>
      <c r="AD3" s="117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318" customHeight="1" x14ac:dyDescent="0.2">
      <c r="A9" s="450" t="s">
        <v>486</v>
      </c>
      <c r="B9" s="451" t="s">
        <v>1170</v>
      </c>
      <c r="C9" s="535" t="s">
        <v>1171</v>
      </c>
      <c r="D9" s="575"/>
      <c r="E9" s="536"/>
      <c r="F9" s="451" t="s">
        <v>1172</v>
      </c>
      <c r="G9" s="551" t="s">
        <v>1173</v>
      </c>
      <c r="H9" s="552"/>
      <c r="I9" s="553"/>
      <c r="J9" s="550" t="s">
        <v>1174</v>
      </c>
      <c r="K9" s="550"/>
      <c r="L9" s="550"/>
      <c r="M9" s="450" t="s">
        <v>0</v>
      </c>
      <c r="N9" s="450">
        <v>2</v>
      </c>
      <c r="O9" s="484" t="s">
        <v>0</v>
      </c>
      <c r="P9" s="450"/>
      <c r="Q9" s="451" t="s">
        <v>15</v>
      </c>
      <c r="R9" s="451" t="s">
        <v>121</v>
      </c>
      <c r="S9" s="167"/>
      <c r="T9" s="456">
        <f>VLOOKUP(Q9,[41]Listas!$D$6:$E$10,2,0)</f>
        <v>3</v>
      </c>
      <c r="U9" s="456">
        <f>HLOOKUP(R9,[41]Listas!$F$4:$J$5,2,0)</f>
        <v>4</v>
      </c>
      <c r="V9" s="454" t="str">
        <f>INDEX([41]Listas!$F$6:$J$10,MATCH(Q9,[41]Listas!$D$6:$D$10,0),MATCH(R9,[41]Listas!$F$4:$J$4,0))</f>
        <v>12
ALTO</v>
      </c>
      <c r="W9" s="167"/>
      <c r="X9" s="551" t="s">
        <v>1175</v>
      </c>
      <c r="Y9" s="552"/>
      <c r="Z9" s="553"/>
      <c r="AA9" s="449" t="s">
        <v>1176</v>
      </c>
      <c r="AB9" s="201" t="s">
        <v>1177</v>
      </c>
      <c r="AC9" s="450">
        <v>67</v>
      </c>
      <c r="AD9" s="449" t="s">
        <v>58</v>
      </c>
      <c r="AE9" s="167"/>
      <c r="AF9" s="456">
        <f>IF(AC9&lt;=33,0,IF(AC9&gt;81,2,1))</f>
        <v>1</v>
      </c>
      <c r="AG9" s="453">
        <f>IF(OR(AD9="Probabilidad",AD9="Ambos"),T9-AF9,T9)</f>
        <v>2</v>
      </c>
      <c r="AH9" s="455" t="str">
        <f>IF(AG9&lt;=1,"Remota",VLOOKUP(AG9,[41]Listas!$C$6:$D$10,2,0))</f>
        <v>Baja</v>
      </c>
      <c r="AI9" s="453">
        <f>IF(OR(AD9="Impacto",AD9="Ambos"),U9-AF9,U9)</f>
        <v>3</v>
      </c>
      <c r="AJ9" s="455" t="str">
        <f>IF(AI9&lt;=1,"Insignificante",HLOOKUP(AI9,[41]Listas!$F$3:$J$4,2,0))</f>
        <v>Moderado</v>
      </c>
      <c r="AK9" s="457">
        <f>AG9*AI9</f>
        <v>6</v>
      </c>
      <c r="AL9" s="454" t="str">
        <f>INDEX([41]Listas!$F$6:$J$10,MATCH(AH9,[41]Listas!$D$6:$D$10,0),MATCH(AJ9,[41]Listas!$F$4:$J$4,0))</f>
        <v>6
MODERADO</v>
      </c>
    </row>
    <row r="10" spans="1:47" s="171" customFormat="1" ht="177.6" customHeight="1" x14ac:dyDescent="0.2">
      <c r="A10" s="166" t="s">
        <v>486</v>
      </c>
      <c r="B10" s="486" t="s">
        <v>428</v>
      </c>
      <c r="C10" s="535" t="s">
        <v>278</v>
      </c>
      <c r="D10" s="575"/>
      <c r="E10" s="536"/>
      <c r="F10" s="174" t="s">
        <v>29</v>
      </c>
      <c r="G10" s="551" t="s">
        <v>487</v>
      </c>
      <c r="H10" s="552"/>
      <c r="I10" s="553"/>
      <c r="J10" s="550" t="s">
        <v>488</v>
      </c>
      <c r="K10" s="550"/>
      <c r="L10" s="550"/>
      <c r="M10" s="166"/>
      <c r="N10" s="166">
        <v>2</v>
      </c>
      <c r="O10" s="166" t="s">
        <v>0</v>
      </c>
      <c r="P10" s="166"/>
      <c r="Q10" s="176" t="s">
        <v>259</v>
      </c>
      <c r="R10" s="176" t="s">
        <v>254</v>
      </c>
      <c r="S10" s="167"/>
      <c r="T10" s="168">
        <f>VLOOKUP(Q10,[15]Listas!$D$6:$E$10,2,0)</f>
        <v>2</v>
      </c>
      <c r="U10" s="168">
        <f>HLOOKUP(R10,[15]Listas!$F$4:$J$5,2,0)</f>
        <v>2</v>
      </c>
      <c r="V10" s="177" t="str">
        <f>INDEX([15]Listas!$F$6:$J$10,MATCH(Q10,[15]Listas!$D$6:$D$10,0),MATCH(R10,[15]Listas!$F$4:$J$4,0))</f>
        <v>4
INFERIOR</v>
      </c>
      <c r="W10" s="167"/>
      <c r="X10" s="551" t="s">
        <v>489</v>
      </c>
      <c r="Y10" s="552"/>
      <c r="Z10" s="553"/>
      <c r="AA10" s="174" t="s">
        <v>4</v>
      </c>
      <c r="AB10" s="201" t="s">
        <v>352</v>
      </c>
      <c r="AC10" s="166">
        <v>70</v>
      </c>
      <c r="AD10" s="174" t="s">
        <v>58</v>
      </c>
      <c r="AE10" s="167"/>
      <c r="AF10" s="168">
        <f t="shared" ref="AF10:AF72" si="0">IF(AC10&lt;=33,0,IF(AC10&gt;81,2,1))</f>
        <v>1</v>
      </c>
      <c r="AG10" s="169">
        <f t="shared" ref="AG10:AG72" si="1">IF(OR(AD10="Probabilidad",AD10="Ambos"),T10-AF10,T10)</f>
        <v>1</v>
      </c>
      <c r="AH10" s="178" t="str">
        <f>IF(AG10&lt;=1,"Remota",VLOOKUP(AG10,[15]Listas!$C$6:$D$10,2,0))</f>
        <v>Remota</v>
      </c>
      <c r="AI10" s="169">
        <f t="shared" ref="AI10:AI72" si="2">IF(OR(AD10="Impacto",AD10="Ambos"),U10-AF10,U10)</f>
        <v>1</v>
      </c>
      <c r="AJ10" s="178" t="str">
        <f>IF(AI10&lt;=1,"Insignificante",HLOOKUP(AI10,[15]Listas!$F$3:$J$4,2,0))</f>
        <v>Insignificante</v>
      </c>
      <c r="AK10" s="170">
        <f t="shared" ref="AK10:AK72" si="3">AG10*AI10</f>
        <v>1</v>
      </c>
      <c r="AL10" s="177" t="str">
        <f>INDEX([15]Listas!$F$6:$J$10,MATCH(AH10,[15]Listas!$D$6:$D$10,0),MATCH(AJ10,[15]Listas!$F$4:$J$4,0))</f>
        <v>1
INFERIOR</v>
      </c>
    </row>
    <row r="11" spans="1:47" s="171" customFormat="1" ht="200.45" customHeight="1" x14ac:dyDescent="0.2">
      <c r="A11" s="166" t="s">
        <v>486</v>
      </c>
      <c r="B11" s="486" t="s">
        <v>434</v>
      </c>
      <c r="C11" s="535" t="s">
        <v>366</v>
      </c>
      <c r="D11" s="575"/>
      <c r="E11" s="536"/>
      <c r="F11" s="174" t="s">
        <v>29</v>
      </c>
      <c r="G11" s="551" t="s">
        <v>490</v>
      </c>
      <c r="H11" s="552"/>
      <c r="I11" s="553"/>
      <c r="J11" s="550" t="s">
        <v>491</v>
      </c>
      <c r="K11" s="550"/>
      <c r="L11" s="550"/>
      <c r="M11" s="166"/>
      <c r="N11" s="166">
        <v>2</v>
      </c>
      <c r="O11" s="166" t="s">
        <v>0</v>
      </c>
      <c r="P11" s="166"/>
      <c r="Q11" s="176" t="s">
        <v>259</v>
      </c>
      <c r="R11" s="176" t="s">
        <v>254</v>
      </c>
      <c r="S11" s="167"/>
      <c r="T11" s="168">
        <f>VLOOKUP(Q11,[15]Listas!$D$6:$E$10,2,0)</f>
        <v>2</v>
      </c>
      <c r="U11" s="168">
        <f>HLOOKUP(R11,[15]Listas!$F$4:$J$5,2,0)</f>
        <v>2</v>
      </c>
      <c r="V11" s="177" t="str">
        <f>INDEX([15]Listas!$F$6:$J$10,MATCH(Q11,[15]Listas!$D$6:$D$10,0),MATCH(R11,[15]Listas!$F$4:$J$4,0))</f>
        <v>4
INFERIOR</v>
      </c>
      <c r="W11" s="167"/>
      <c r="X11" s="551" t="s">
        <v>492</v>
      </c>
      <c r="Y11" s="552"/>
      <c r="Z11" s="553"/>
      <c r="AA11" s="174" t="s">
        <v>4</v>
      </c>
      <c r="AB11" s="201" t="s">
        <v>352</v>
      </c>
      <c r="AC11" s="166">
        <v>70</v>
      </c>
      <c r="AD11" s="174" t="s">
        <v>58</v>
      </c>
      <c r="AE11" s="167"/>
      <c r="AF11" s="168">
        <f t="shared" si="0"/>
        <v>1</v>
      </c>
      <c r="AG11" s="169">
        <f t="shared" si="1"/>
        <v>1</v>
      </c>
      <c r="AH11" s="178" t="str">
        <f>IF(AG11&lt;=1,"Remota",VLOOKUP(AG11,[15]Listas!$C$6:$D$10,2,0))</f>
        <v>Remota</v>
      </c>
      <c r="AI11" s="169">
        <f t="shared" si="2"/>
        <v>1</v>
      </c>
      <c r="AJ11" s="178" t="str">
        <f>IF(AI11&lt;=1,"Insignificante",HLOOKUP(AI11,[15]Listas!$F$3:$J$4,2,0))</f>
        <v>Insignificante</v>
      </c>
      <c r="AK11" s="170">
        <f t="shared" si="3"/>
        <v>1</v>
      </c>
      <c r="AL11" s="177" t="str">
        <f>INDEX([15]Listas!$F$6:$J$10,MATCH(AH11,[15]Listas!$D$6:$D$10,0),MATCH(AJ11,[15]Listas!$F$4:$J$4,0))</f>
        <v>1
INFERIOR</v>
      </c>
    </row>
    <row r="12" spans="1:47" s="171" customFormat="1" ht="202.15" customHeight="1" x14ac:dyDescent="0.2">
      <c r="A12" s="166" t="s">
        <v>486</v>
      </c>
      <c r="B12" s="486" t="s">
        <v>439</v>
      </c>
      <c r="C12" s="535" t="s">
        <v>357</v>
      </c>
      <c r="D12" s="575"/>
      <c r="E12" s="536"/>
      <c r="F12" s="174" t="s">
        <v>29</v>
      </c>
      <c r="G12" s="551" t="s">
        <v>493</v>
      </c>
      <c r="H12" s="552"/>
      <c r="I12" s="553"/>
      <c r="J12" s="803" t="s">
        <v>494</v>
      </c>
      <c r="K12" s="804"/>
      <c r="L12" s="805"/>
      <c r="M12" s="166"/>
      <c r="N12" s="166">
        <v>2</v>
      </c>
      <c r="O12" s="166" t="s">
        <v>0</v>
      </c>
      <c r="P12" s="166"/>
      <c r="Q12" s="176" t="s">
        <v>259</v>
      </c>
      <c r="R12" s="176" t="s">
        <v>254</v>
      </c>
      <c r="S12" s="167"/>
      <c r="T12" s="168">
        <f>VLOOKUP(Q12,[15]Listas!$D$6:$E$10,2,0)</f>
        <v>2</v>
      </c>
      <c r="U12" s="168">
        <f>HLOOKUP(R12,[15]Listas!$F$4:$J$5,2,0)</f>
        <v>2</v>
      </c>
      <c r="V12" s="177" t="str">
        <f>INDEX([15]Listas!$F$6:$J$10,MATCH(Q12,[15]Listas!$D$6:$D$10,0),MATCH(R12,[15]Listas!$F$4:$J$4,0))</f>
        <v>4
INFERIOR</v>
      </c>
      <c r="W12" s="167"/>
      <c r="X12" s="551" t="s">
        <v>495</v>
      </c>
      <c r="Y12" s="552"/>
      <c r="Z12" s="553"/>
      <c r="AA12" s="174" t="s">
        <v>4</v>
      </c>
      <c r="AB12" s="201" t="s">
        <v>352</v>
      </c>
      <c r="AC12" s="166">
        <v>70</v>
      </c>
      <c r="AD12" s="174" t="s">
        <v>58</v>
      </c>
      <c r="AE12" s="167"/>
      <c r="AF12" s="168">
        <f t="shared" si="0"/>
        <v>1</v>
      </c>
      <c r="AG12" s="169">
        <f t="shared" si="1"/>
        <v>1</v>
      </c>
      <c r="AH12" s="178" t="str">
        <f>IF(AG12&lt;=1,"Remota",VLOOKUP(AG12,[15]Listas!$C$6:$D$10,2,0))</f>
        <v>Remota</v>
      </c>
      <c r="AI12" s="169">
        <f t="shared" si="2"/>
        <v>1</v>
      </c>
      <c r="AJ12" s="178" t="str">
        <f>IF(AI12&lt;=1,"Insignificante",HLOOKUP(AI12,[15]Listas!$F$3:$J$4,2,0))</f>
        <v>Insignificante</v>
      </c>
      <c r="AK12" s="170">
        <f t="shared" si="3"/>
        <v>1</v>
      </c>
      <c r="AL12" s="177" t="str">
        <f>INDEX([15]Listas!$F$6:$J$10,MATCH(AH12,[15]Listas!$D$6:$D$10,0),MATCH(AJ12,[15]Listas!$F$4:$J$4,0))</f>
        <v>1
INFERIOR</v>
      </c>
    </row>
    <row r="13" spans="1:47" s="171" customFormat="1" ht="78" hidden="1" customHeight="1" x14ac:dyDescent="0.2">
      <c r="A13" s="166"/>
      <c r="B13" s="176"/>
      <c r="C13" s="535"/>
      <c r="D13" s="575"/>
      <c r="E13" s="536"/>
      <c r="F13" s="174"/>
      <c r="G13" s="535"/>
      <c r="H13" s="575"/>
      <c r="I13" s="536"/>
      <c r="J13" s="812"/>
      <c r="K13" s="813"/>
      <c r="L13" s="814"/>
      <c r="M13" s="166"/>
      <c r="N13" s="166"/>
      <c r="O13" s="166"/>
      <c r="P13" s="166"/>
      <c r="Q13" s="176"/>
      <c r="R13" s="176"/>
      <c r="S13" s="167"/>
      <c r="T13" s="168" t="e">
        <f>VLOOKUP(Q13,[15]Listas!$D$6:$E$10,2,0)</f>
        <v>#N/A</v>
      </c>
      <c r="U13" s="168" t="e">
        <f>HLOOKUP(R13,[15]Listas!$F$4:$J$5,2,0)</f>
        <v>#N/A</v>
      </c>
      <c r="V13" s="177" t="e">
        <f>INDEX([15]Listas!$F$6:$J$10,MATCH(Q13,[15]Listas!$D$6:$D$10,0),MATCH(R13,[15]Listas!$F$4:$J$4,0))</f>
        <v>#N/A</v>
      </c>
      <c r="W13" s="167"/>
      <c r="X13" s="535"/>
      <c r="Y13" s="575"/>
      <c r="Z13" s="536"/>
      <c r="AA13" s="174"/>
      <c r="AB13" s="201"/>
      <c r="AC13" s="166"/>
      <c r="AD13" s="174"/>
      <c r="AE13" s="167"/>
      <c r="AF13" s="168">
        <f t="shared" si="0"/>
        <v>0</v>
      </c>
      <c r="AG13" s="169" t="e">
        <f t="shared" si="1"/>
        <v>#N/A</v>
      </c>
      <c r="AH13" s="178" t="e">
        <f>IF(AG13&lt;=1,"Remota",VLOOKUP(AG13,[15]Listas!$C$6:$D$10,2,0))</f>
        <v>#N/A</v>
      </c>
      <c r="AI13" s="169" t="e">
        <f t="shared" si="2"/>
        <v>#N/A</v>
      </c>
      <c r="AJ13" s="178" t="e">
        <f>IF(AI13&lt;=1,"Insignificante",HLOOKUP(AI13,[15]Listas!$F$3:$J$4,2,0))</f>
        <v>#N/A</v>
      </c>
      <c r="AK13" s="170" t="e">
        <f t="shared" si="3"/>
        <v>#N/A</v>
      </c>
      <c r="AL13" s="177" t="e">
        <f>INDEX([15]Listas!$F$6:$J$10,MATCH(AH13,[15]Listas!$D$6:$D$10,0),MATCH(AJ13,[15]Listas!$F$4:$J$4,0))</f>
        <v>#N/A</v>
      </c>
    </row>
    <row r="14" spans="1:47" s="171" customFormat="1" ht="78" hidden="1" customHeight="1" x14ac:dyDescent="0.2">
      <c r="A14" s="166"/>
      <c r="B14" s="176"/>
      <c r="C14" s="535"/>
      <c r="D14" s="575"/>
      <c r="E14" s="536"/>
      <c r="F14" s="174"/>
      <c r="G14" s="535"/>
      <c r="H14" s="575"/>
      <c r="I14" s="536"/>
      <c r="J14" s="640"/>
      <c r="K14" s="641"/>
      <c r="L14" s="642"/>
      <c r="M14" s="166"/>
      <c r="N14" s="166"/>
      <c r="O14" s="166"/>
      <c r="P14" s="166"/>
      <c r="Q14" s="176"/>
      <c r="R14" s="176"/>
      <c r="S14" s="167"/>
      <c r="T14" s="168" t="e">
        <f>VLOOKUP(Q14,[15]Listas!$D$6:$E$10,2,0)</f>
        <v>#N/A</v>
      </c>
      <c r="U14" s="168" t="e">
        <f>HLOOKUP(R14,[15]Listas!$F$4:$J$5,2,0)</f>
        <v>#N/A</v>
      </c>
      <c r="V14" s="177" t="e">
        <f>INDEX([15]Listas!$F$6:$J$10,MATCH(Q14,[15]Listas!$D$6:$D$10,0),MATCH(R14,[15]Listas!$F$4:$J$4,0))</f>
        <v>#N/A</v>
      </c>
      <c r="W14" s="167"/>
      <c r="X14" s="535"/>
      <c r="Y14" s="575"/>
      <c r="Z14" s="536"/>
      <c r="AA14" s="174"/>
      <c r="AB14" s="201"/>
      <c r="AC14" s="166"/>
      <c r="AD14" s="174"/>
      <c r="AE14" s="167"/>
      <c r="AF14" s="168">
        <f t="shared" si="0"/>
        <v>0</v>
      </c>
      <c r="AG14" s="169" t="e">
        <f t="shared" si="1"/>
        <v>#N/A</v>
      </c>
      <c r="AH14" s="178" t="e">
        <f>IF(AG14&lt;=1,"Remota",VLOOKUP(AG14,[15]Listas!$C$6:$D$10,2,0))</f>
        <v>#N/A</v>
      </c>
      <c r="AI14" s="169" t="e">
        <f t="shared" si="2"/>
        <v>#N/A</v>
      </c>
      <c r="AJ14" s="178" t="e">
        <f>IF(AI14&lt;=1,"Insignificante",HLOOKUP(AI14,[15]Listas!$F$3:$J$4,2,0))</f>
        <v>#N/A</v>
      </c>
      <c r="AK14" s="170" t="e">
        <f t="shared" si="3"/>
        <v>#N/A</v>
      </c>
      <c r="AL14" s="177" t="e">
        <f>INDEX([15]Listas!$F$6:$J$10,MATCH(AH14,[15]Listas!$D$6:$D$10,0),MATCH(AJ14,[15]Listas!$F$4:$J$4,0))</f>
        <v>#N/A</v>
      </c>
    </row>
    <row r="15" spans="1:47" s="171" customFormat="1" ht="78" hidden="1" customHeight="1" x14ac:dyDescent="0.2">
      <c r="A15" s="166"/>
      <c r="B15" s="176"/>
      <c r="C15" s="535"/>
      <c r="D15" s="575"/>
      <c r="E15" s="536"/>
      <c r="F15" s="174"/>
      <c r="G15" s="535"/>
      <c r="H15" s="575"/>
      <c r="I15" s="536"/>
      <c r="J15" s="550"/>
      <c r="K15" s="550"/>
      <c r="L15" s="550"/>
      <c r="M15" s="166"/>
      <c r="N15" s="166"/>
      <c r="O15" s="166"/>
      <c r="P15" s="166"/>
      <c r="Q15" s="176"/>
      <c r="R15" s="176"/>
      <c r="S15" s="167"/>
      <c r="T15" s="168" t="e">
        <f>VLOOKUP(Q15,[15]Listas!$D$6:$E$10,2,0)</f>
        <v>#N/A</v>
      </c>
      <c r="U15" s="168" t="e">
        <f>HLOOKUP(R15,[15]Listas!$F$4:$J$5,2,0)</f>
        <v>#N/A</v>
      </c>
      <c r="V15" s="177" t="e">
        <f>INDEX([15]Listas!$F$6:$J$10,MATCH(Q15,[15]Listas!$D$6:$D$10,0),MATCH(R15,[15]Listas!$F$4:$J$4,0))</f>
        <v>#N/A</v>
      </c>
      <c r="W15" s="167"/>
      <c r="X15" s="535"/>
      <c r="Y15" s="575"/>
      <c r="Z15" s="536"/>
      <c r="AA15" s="174"/>
      <c r="AB15" s="201"/>
      <c r="AC15" s="166"/>
      <c r="AD15" s="174"/>
      <c r="AE15" s="167"/>
      <c r="AF15" s="168">
        <f t="shared" si="0"/>
        <v>0</v>
      </c>
      <c r="AG15" s="169" t="e">
        <f t="shared" si="1"/>
        <v>#N/A</v>
      </c>
      <c r="AH15" s="178" t="e">
        <f>IF(AG15&lt;=1,"Remota",VLOOKUP(AG15,[15]Listas!$C$6:$D$10,2,0))</f>
        <v>#N/A</v>
      </c>
      <c r="AI15" s="169" t="e">
        <f t="shared" si="2"/>
        <v>#N/A</v>
      </c>
      <c r="AJ15" s="178" t="e">
        <f>IF(AI15&lt;=1,"Insignificante",HLOOKUP(AI15,[15]Listas!$F$3:$J$4,2,0))</f>
        <v>#N/A</v>
      </c>
      <c r="AK15" s="170" t="e">
        <f t="shared" si="3"/>
        <v>#N/A</v>
      </c>
      <c r="AL15" s="177" t="e">
        <f>INDEX([15]Listas!$F$6:$J$10,MATCH(AH15,[15]Listas!$D$6:$D$10,0),MATCH(AJ15,[15]Listas!$F$4:$J$4,0))</f>
        <v>#N/A</v>
      </c>
    </row>
    <row r="16" spans="1:47" s="171" customFormat="1" ht="78" hidden="1" customHeight="1" x14ac:dyDescent="0.2">
      <c r="A16" s="166"/>
      <c r="B16" s="176"/>
      <c r="C16" s="535"/>
      <c r="D16" s="575"/>
      <c r="E16" s="536"/>
      <c r="F16" s="174"/>
      <c r="G16" s="535"/>
      <c r="H16" s="575"/>
      <c r="I16" s="536"/>
      <c r="J16" s="550"/>
      <c r="K16" s="550"/>
      <c r="L16" s="550"/>
      <c r="M16" s="166"/>
      <c r="N16" s="166"/>
      <c r="O16" s="166"/>
      <c r="P16" s="166"/>
      <c r="Q16" s="176"/>
      <c r="R16" s="176"/>
      <c r="S16" s="167"/>
      <c r="T16" s="168" t="e">
        <f>VLOOKUP(Q16,[15]Listas!$D$6:$E$10,2,0)</f>
        <v>#N/A</v>
      </c>
      <c r="U16" s="168" t="e">
        <f>HLOOKUP(R16,[15]Listas!$F$4:$J$5,2,0)</f>
        <v>#N/A</v>
      </c>
      <c r="V16" s="177" t="e">
        <f>INDEX([15]Listas!$F$6:$J$10,MATCH(Q16,[15]Listas!$D$6:$D$10,0),MATCH(R16,[15]Listas!$F$4:$J$4,0))</f>
        <v>#N/A</v>
      </c>
      <c r="W16" s="167"/>
      <c r="X16" s="535"/>
      <c r="Y16" s="575"/>
      <c r="Z16" s="536"/>
      <c r="AA16" s="174"/>
      <c r="AB16" s="201"/>
      <c r="AC16" s="166"/>
      <c r="AD16" s="174"/>
      <c r="AE16" s="167"/>
      <c r="AF16" s="168">
        <f t="shared" si="0"/>
        <v>0</v>
      </c>
      <c r="AG16" s="169" t="e">
        <f t="shared" si="1"/>
        <v>#N/A</v>
      </c>
      <c r="AH16" s="178" t="e">
        <f>IF(AG16&lt;=1,"Remota",VLOOKUP(AG16,[15]Listas!$C$6:$D$10,2,0))</f>
        <v>#N/A</v>
      </c>
      <c r="AI16" s="169" t="e">
        <f t="shared" si="2"/>
        <v>#N/A</v>
      </c>
      <c r="AJ16" s="178" t="e">
        <f>IF(AI16&lt;=1,"Insignificante",HLOOKUP(AI16,[15]Listas!$F$3:$J$4,2,0))</f>
        <v>#N/A</v>
      </c>
      <c r="AK16" s="170" t="e">
        <f t="shared" si="3"/>
        <v>#N/A</v>
      </c>
      <c r="AL16" s="177" t="e">
        <f>INDEX([15]Listas!$F$6:$J$10,MATCH(AH16,[15]Listas!$D$6:$D$10,0),MATCH(AJ16,[15]Listas!$F$4:$J$4,0))</f>
        <v>#N/A</v>
      </c>
    </row>
    <row r="17" spans="1:38" s="171" customFormat="1" ht="124.5" hidden="1" customHeight="1" x14ac:dyDescent="0.2">
      <c r="A17" s="166"/>
      <c r="B17" s="176"/>
      <c r="C17" s="535"/>
      <c r="D17" s="575"/>
      <c r="E17" s="536"/>
      <c r="F17" s="174"/>
      <c r="G17" s="535"/>
      <c r="H17" s="575"/>
      <c r="I17" s="536"/>
      <c r="J17" s="550"/>
      <c r="K17" s="550"/>
      <c r="L17" s="550"/>
      <c r="M17" s="166"/>
      <c r="N17" s="166"/>
      <c r="O17" s="166"/>
      <c r="P17" s="166"/>
      <c r="Q17" s="176"/>
      <c r="R17" s="176"/>
      <c r="S17" s="167"/>
      <c r="T17" s="168" t="e">
        <f>VLOOKUP(Q17,[15]Listas!$D$6:$E$10,2,0)</f>
        <v>#N/A</v>
      </c>
      <c r="U17" s="168" t="e">
        <f>HLOOKUP(R17,[15]Listas!$F$4:$J$5,2,0)</f>
        <v>#N/A</v>
      </c>
      <c r="V17" s="177" t="e">
        <f>INDEX([15]Listas!$F$6:$J$10,MATCH(Q17,[15]Listas!$D$6:$D$10,0),MATCH(R17,[15]Listas!$F$4:$J$4,0))</f>
        <v>#N/A</v>
      </c>
      <c r="W17" s="167"/>
      <c r="X17" s="535"/>
      <c r="Y17" s="575"/>
      <c r="Z17" s="536"/>
      <c r="AA17" s="174"/>
      <c r="AB17" s="201"/>
      <c r="AC17" s="166"/>
      <c r="AD17" s="174"/>
      <c r="AE17" s="167"/>
      <c r="AF17" s="168">
        <f t="shared" si="0"/>
        <v>0</v>
      </c>
      <c r="AG17" s="169" t="e">
        <f t="shared" si="1"/>
        <v>#N/A</v>
      </c>
      <c r="AH17" s="178" t="e">
        <f>IF(AG17&lt;=1,"Remota",VLOOKUP(AG17,[15]Listas!$C$6:$D$10,2,0))</f>
        <v>#N/A</v>
      </c>
      <c r="AI17" s="169" t="e">
        <f t="shared" si="2"/>
        <v>#N/A</v>
      </c>
      <c r="AJ17" s="178" t="e">
        <f>IF(AI17&lt;=1,"Insignificante",HLOOKUP(AI17,[15]Listas!$F$3:$J$4,2,0))</f>
        <v>#N/A</v>
      </c>
      <c r="AK17" s="170" t="e">
        <f t="shared" si="3"/>
        <v>#N/A</v>
      </c>
      <c r="AL17" s="177" t="e">
        <f>INDEX([15]Listas!$F$6:$J$10,MATCH(AH17,[15]Listas!$D$6:$D$10,0),MATCH(AJ17,[15]Listas!$F$4:$J$4,0))</f>
        <v>#N/A</v>
      </c>
    </row>
    <row r="18" spans="1:38" s="171" customFormat="1" ht="124.5" hidden="1" customHeight="1" x14ac:dyDescent="0.2">
      <c r="A18" s="166"/>
      <c r="B18" s="176"/>
      <c r="C18" s="535"/>
      <c r="D18" s="575"/>
      <c r="E18" s="536"/>
      <c r="F18" s="174"/>
      <c r="G18" s="535"/>
      <c r="H18" s="575"/>
      <c r="I18" s="536"/>
      <c r="J18" s="550"/>
      <c r="K18" s="550"/>
      <c r="L18" s="550"/>
      <c r="M18" s="166"/>
      <c r="N18" s="166"/>
      <c r="O18" s="166"/>
      <c r="P18" s="166"/>
      <c r="Q18" s="176"/>
      <c r="R18" s="176"/>
      <c r="S18" s="167"/>
      <c r="T18" s="168" t="e">
        <f>VLOOKUP(Q18,[15]Listas!$D$6:$E$10,2,0)</f>
        <v>#N/A</v>
      </c>
      <c r="U18" s="168" t="e">
        <f>HLOOKUP(R18,[15]Listas!$F$4:$J$5,2,0)</f>
        <v>#N/A</v>
      </c>
      <c r="V18" s="177" t="e">
        <f>INDEX([15]Listas!$F$6:$J$10,MATCH(Q18,[15]Listas!$D$6:$D$10,0),MATCH(R18,[15]Listas!$F$4:$J$4,0))</f>
        <v>#N/A</v>
      </c>
      <c r="W18" s="167"/>
      <c r="X18" s="535"/>
      <c r="Y18" s="575"/>
      <c r="Z18" s="536"/>
      <c r="AA18" s="174"/>
      <c r="AB18" s="201"/>
      <c r="AC18" s="166"/>
      <c r="AD18" s="174"/>
      <c r="AE18" s="167"/>
      <c r="AF18" s="168">
        <f t="shared" si="0"/>
        <v>0</v>
      </c>
      <c r="AG18" s="169" t="e">
        <f t="shared" si="1"/>
        <v>#N/A</v>
      </c>
      <c r="AH18" s="178" t="e">
        <f>IF(AG18&lt;=1,"Remota",VLOOKUP(AG18,[15]Listas!$C$6:$D$10,2,0))</f>
        <v>#N/A</v>
      </c>
      <c r="AI18" s="169" t="e">
        <f t="shared" si="2"/>
        <v>#N/A</v>
      </c>
      <c r="AJ18" s="178" t="e">
        <f>IF(AI18&lt;=1,"Insignificante",HLOOKUP(AI18,[15]Listas!$F$3:$J$4,2,0))</f>
        <v>#N/A</v>
      </c>
      <c r="AK18" s="170" t="e">
        <f t="shared" si="3"/>
        <v>#N/A</v>
      </c>
      <c r="AL18" s="177" t="e">
        <f>INDEX([15]Listas!$F$6:$J$10,MATCH(AH18,[15]Listas!$D$6:$D$10,0),MATCH(AJ18,[15]Listas!$F$4:$J$4,0))</f>
        <v>#N/A</v>
      </c>
    </row>
    <row r="19" spans="1:38" s="171" customFormat="1" ht="124.5" hidden="1" customHeight="1" x14ac:dyDescent="0.2">
      <c r="A19" s="166"/>
      <c r="B19" s="176"/>
      <c r="C19" s="535"/>
      <c r="D19" s="575"/>
      <c r="E19" s="536"/>
      <c r="F19" s="174"/>
      <c r="G19" s="535"/>
      <c r="H19" s="575"/>
      <c r="I19" s="536"/>
      <c r="J19" s="550"/>
      <c r="K19" s="550"/>
      <c r="L19" s="550"/>
      <c r="M19" s="166"/>
      <c r="N19" s="166"/>
      <c r="O19" s="166"/>
      <c r="P19" s="166"/>
      <c r="Q19" s="176"/>
      <c r="R19" s="176"/>
      <c r="S19" s="167"/>
      <c r="T19" s="168" t="e">
        <f>VLOOKUP(Q19,[15]Listas!$D$6:$E$10,2,0)</f>
        <v>#N/A</v>
      </c>
      <c r="U19" s="168" t="e">
        <f>HLOOKUP(R19,[15]Listas!$F$4:$J$5,2,0)</f>
        <v>#N/A</v>
      </c>
      <c r="V19" s="177" t="e">
        <f>INDEX([15]Listas!$F$6:$J$10,MATCH(Q19,[15]Listas!$D$6:$D$10,0),MATCH(R19,[15]Listas!$F$4:$J$4,0))</f>
        <v>#N/A</v>
      </c>
      <c r="W19" s="167"/>
      <c r="X19" s="535"/>
      <c r="Y19" s="575"/>
      <c r="Z19" s="536"/>
      <c r="AA19" s="174"/>
      <c r="AB19" s="201"/>
      <c r="AC19" s="166"/>
      <c r="AD19" s="174"/>
      <c r="AE19" s="167"/>
      <c r="AF19" s="168">
        <f t="shared" si="0"/>
        <v>0</v>
      </c>
      <c r="AG19" s="169" t="e">
        <f t="shared" si="1"/>
        <v>#N/A</v>
      </c>
      <c r="AH19" s="178" t="e">
        <f>IF(AG19&lt;=1,"Remota",VLOOKUP(AG19,[15]Listas!$C$6:$D$10,2,0))</f>
        <v>#N/A</v>
      </c>
      <c r="AI19" s="169" t="e">
        <f t="shared" si="2"/>
        <v>#N/A</v>
      </c>
      <c r="AJ19" s="178" t="e">
        <f>IF(AI19&lt;=1,"Insignificante",HLOOKUP(AI19,[15]Listas!$F$3:$J$4,2,0))</f>
        <v>#N/A</v>
      </c>
      <c r="AK19" s="170" t="e">
        <f t="shared" si="3"/>
        <v>#N/A</v>
      </c>
      <c r="AL19" s="177" t="e">
        <f>INDEX([15]Listas!$F$6:$J$10,MATCH(AH19,[15]Listas!$D$6:$D$10,0),MATCH(AJ19,[15]Listas!$F$4:$J$4,0))</f>
        <v>#N/A</v>
      </c>
    </row>
    <row r="20" spans="1:38" s="171" customFormat="1" ht="78" hidden="1" customHeight="1" x14ac:dyDescent="0.2">
      <c r="A20" s="166"/>
      <c r="B20" s="176"/>
      <c r="C20" s="535"/>
      <c r="D20" s="575"/>
      <c r="E20" s="536"/>
      <c r="F20" s="174"/>
      <c r="G20" s="535"/>
      <c r="H20" s="575"/>
      <c r="I20" s="536"/>
      <c r="J20" s="550"/>
      <c r="K20" s="550"/>
      <c r="L20" s="550"/>
      <c r="M20" s="166"/>
      <c r="N20" s="166"/>
      <c r="O20" s="166"/>
      <c r="P20" s="166"/>
      <c r="Q20" s="176"/>
      <c r="R20" s="176"/>
      <c r="S20" s="167"/>
      <c r="T20" s="168" t="e">
        <f>VLOOKUP(Q20,[15]Listas!$D$6:$E$10,2,0)</f>
        <v>#N/A</v>
      </c>
      <c r="U20" s="168" t="e">
        <f>HLOOKUP(R20,[15]Listas!$F$4:$J$5,2,0)</f>
        <v>#N/A</v>
      </c>
      <c r="V20" s="177" t="e">
        <f>INDEX([15]Listas!$F$6:$J$10,MATCH(Q20,[15]Listas!$D$6:$D$10,0),MATCH(R20,[15]Listas!$F$4:$J$4,0))</f>
        <v>#N/A</v>
      </c>
      <c r="W20" s="167"/>
      <c r="X20" s="535"/>
      <c r="Y20" s="575"/>
      <c r="Z20" s="536"/>
      <c r="AA20" s="174"/>
      <c r="AB20" s="201"/>
      <c r="AC20" s="166"/>
      <c r="AD20" s="174"/>
      <c r="AE20" s="167"/>
      <c r="AF20" s="168">
        <f t="shared" si="0"/>
        <v>0</v>
      </c>
      <c r="AG20" s="169" t="e">
        <f t="shared" si="1"/>
        <v>#N/A</v>
      </c>
      <c r="AH20" s="178" t="e">
        <f>IF(AG20&lt;=1,"Remota",VLOOKUP(AG20,[15]Listas!$C$6:$D$10,2,0))</f>
        <v>#N/A</v>
      </c>
      <c r="AI20" s="169" t="e">
        <f t="shared" si="2"/>
        <v>#N/A</v>
      </c>
      <c r="AJ20" s="178" t="e">
        <f>IF(AI20&lt;=1,"Insignificante",HLOOKUP(AI20,[15]Listas!$F$3:$J$4,2,0))</f>
        <v>#N/A</v>
      </c>
      <c r="AK20" s="170" t="e">
        <f t="shared" si="3"/>
        <v>#N/A</v>
      </c>
      <c r="AL20" s="177" t="e">
        <f>INDEX([15]Listas!$F$6:$J$10,MATCH(AH20,[15]Listas!$D$6:$D$10,0),MATCH(AJ20,[15]Listas!$F$4:$J$4,0))</f>
        <v>#N/A</v>
      </c>
    </row>
    <row r="21" spans="1:38" s="171" customFormat="1" ht="78" hidden="1" customHeight="1" x14ac:dyDescent="0.2">
      <c r="A21" s="166"/>
      <c r="B21" s="176"/>
      <c r="C21" s="535"/>
      <c r="D21" s="575"/>
      <c r="E21" s="536"/>
      <c r="F21" s="174"/>
      <c r="G21" s="535"/>
      <c r="H21" s="575"/>
      <c r="I21" s="536"/>
      <c r="J21" s="550"/>
      <c r="K21" s="550"/>
      <c r="L21" s="550"/>
      <c r="M21" s="166"/>
      <c r="N21" s="166"/>
      <c r="O21" s="166"/>
      <c r="P21" s="166"/>
      <c r="Q21" s="176"/>
      <c r="R21" s="176"/>
      <c r="S21" s="167"/>
      <c r="T21" s="168" t="e">
        <f>VLOOKUP(Q21,[15]Listas!$D$6:$E$10,2,0)</f>
        <v>#N/A</v>
      </c>
      <c r="U21" s="168" t="e">
        <f>HLOOKUP(R21,[15]Listas!$F$4:$J$5,2,0)</f>
        <v>#N/A</v>
      </c>
      <c r="V21" s="177" t="e">
        <f>INDEX([15]Listas!$F$6:$J$10,MATCH(Q21,[15]Listas!$D$6:$D$10,0),MATCH(R21,[15]Listas!$F$4:$J$4,0))</f>
        <v>#N/A</v>
      </c>
      <c r="W21" s="167"/>
      <c r="X21" s="535"/>
      <c r="Y21" s="575"/>
      <c r="Z21" s="536"/>
      <c r="AA21" s="174"/>
      <c r="AB21" s="201"/>
      <c r="AC21" s="166"/>
      <c r="AD21" s="174"/>
      <c r="AE21" s="167"/>
      <c r="AF21" s="168">
        <f t="shared" si="0"/>
        <v>0</v>
      </c>
      <c r="AG21" s="169" t="e">
        <f t="shared" si="1"/>
        <v>#N/A</v>
      </c>
      <c r="AH21" s="178" t="e">
        <f>IF(AG21&lt;=1,"Remota",VLOOKUP(AG21,[15]Listas!$C$6:$D$10,2,0))</f>
        <v>#N/A</v>
      </c>
      <c r="AI21" s="169" t="e">
        <f t="shared" si="2"/>
        <v>#N/A</v>
      </c>
      <c r="AJ21" s="178" t="e">
        <f>IF(AI21&lt;=1,"Insignificante",HLOOKUP(AI21,[15]Listas!$F$3:$J$4,2,0))</f>
        <v>#N/A</v>
      </c>
      <c r="AK21" s="170" t="e">
        <f t="shared" si="3"/>
        <v>#N/A</v>
      </c>
      <c r="AL21" s="177" t="e">
        <f>INDEX([15]Listas!$F$6:$J$10,MATCH(AH21,[15]Listas!$D$6:$D$10,0),MATCH(AJ21,[15]Listas!$F$4:$J$4,0))</f>
        <v>#N/A</v>
      </c>
    </row>
    <row r="22" spans="1:38" s="171" customFormat="1" ht="78" hidden="1" customHeight="1" x14ac:dyDescent="0.2">
      <c r="A22" s="166"/>
      <c r="B22" s="176"/>
      <c r="C22" s="535"/>
      <c r="D22" s="575"/>
      <c r="E22" s="536"/>
      <c r="F22" s="174"/>
      <c r="G22" s="535"/>
      <c r="H22" s="575"/>
      <c r="I22" s="536"/>
      <c r="J22" s="550"/>
      <c r="K22" s="550"/>
      <c r="L22" s="550"/>
      <c r="M22" s="166"/>
      <c r="N22" s="166"/>
      <c r="O22" s="166"/>
      <c r="P22" s="166"/>
      <c r="Q22" s="176"/>
      <c r="R22" s="176"/>
      <c r="S22" s="167"/>
      <c r="T22" s="168" t="e">
        <f>VLOOKUP(Q22,[15]Listas!$D$6:$E$10,2,0)</f>
        <v>#N/A</v>
      </c>
      <c r="U22" s="168" t="e">
        <f>HLOOKUP(R22,[15]Listas!$F$4:$J$5,2,0)</f>
        <v>#N/A</v>
      </c>
      <c r="V22" s="177" t="e">
        <f>INDEX([15]Listas!$F$6:$J$10,MATCH(Q22,[15]Listas!$D$6:$D$10,0),MATCH(R22,[15]Listas!$F$4:$J$4,0))</f>
        <v>#N/A</v>
      </c>
      <c r="W22" s="167"/>
      <c r="X22" s="535"/>
      <c r="Y22" s="575"/>
      <c r="Z22" s="536"/>
      <c r="AA22" s="174"/>
      <c r="AB22" s="201"/>
      <c r="AC22" s="166"/>
      <c r="AD22" s="174"/>
      <c r="AE22" s="167"/>
      <c r="AF22" s="168">
        <f t="shared" si="0"/>
        <v>0</v>
      </c>
      <c r="AG22" s="169" t="e">
        <f t="shared" si="1"/>
        <v>#N/A</v>
      </c>
      <c r="AH22" s="178" t="e">
        <f>IF(AG22&lt;=1,"Remota",VLOOKUP(AG22,[15]Listas!$C$6:$D$10,2,0))</f>
        <v>#N/A</v>
      </c>
      <c r="AI22" s="169" t="e">
        <f t="shared" si="2"/>
        <v>#N/A</v>
      </c>
      <c r="AJ22" s="178" t="e">
        <f>IF(AI22&lt;=1,"Insignificante",HLOOKUP(AI22,[15]Listas!$F$3:$J$4,2,0))</f>
        <v>#N/A</v>
      </c>
      <c r="AK22" s="170" t="e">
        <f t="shared" si="3"/>
        <v>#N/A</v>
      </c>
      <c r="AL22" s="177" t="e">
        <f>INDEX([15]Listas!$F$6:$J$10,MATCH(AH22,[15]Listas!$D$6:$D$10,0),MATCH(AJ22,[15]Listas!$F$4:$J$4,0))</f>
        <v>#N/A</v>
      </c>
    </row>
    <row r="23" spans="1:38" s="171" customFormat="1" ht="78" hidden="1" customHeight="1" x14ac:dyDescent="0.2">
      <c r="A23" s="166"/>
      <c r="B23" s="176"/>
      <c r="C23" s="535"/>
      <c r="D23" s="575"/>
      <c r="E23" s="536"/>
      <c r="F23" s="174"/>
      <c r="G23" s="535"/>
      <c r="H23" s="575"/>
      <c r="I23" s="536"/>
      <c r="J23" s="550"/>
      <c r="K23" s="550"/>
      <c r="L23" s="550"/>
      <c r="M23" s="166"/>
      <c r="N23" s="166"/>
      <c r="O23" s="166"/>
      <c r="P23" s="166"/>
      <c r="Q23" s="176"/>
      <c r="R23" s="176"/>
      <c r="S23" s="167"/>
      <c r="T23" s="168" t="e">
        <f>VLOOKUP(Q23,[15]Listas!$D$6:$E$10,2,0)</f>
        <v>#N/A</v>
      </c>
      <c r="U23" s="168" t="e">
        <f>HLOOKUP(R23,[15]Listas!$F$4:$J$5,2,0)</f>
        <v>#N/A</v>
      </c>
      <c r="V23" s="177" t="e">
        <f>INDEX([15]Listas!$F$6:$J$10,MATCH(Q23,[15]Listas!$D$6:$D$10,0),MATCH(R23,[15]Listas!$F$4:$J$4,0))</f>
        <v>#N/A</v>
      </c>
      <c r="W23" s="167"/>
      <c r="X23" s="535"/>
      <c r="Y23" s="575"/>
      <c r="Z23" s="536"/>
      <c r="AA23" s="174"/>
      <c r="AB23" s="201"/>
      <c r="AC23" s="166"/>
      <c r="AD23" s="174"/>
      <c r="AE23" s="167"/>
      <c r="AF23" s="168">
        <f t="shared" si="0"/>
        <v>0</v>
      </c>
      <c r="AG23" s="169" t="e">
        <f t="shared" si="1"/>
        <v>#N/A</v>
      </c>
      <c r="AH23" s="178" t="e">
        <f>IF(AG23&lt;=1,"Remota",VLOOKUP(AG23,[15]Listas!$C$6:$D$10,2,0))</f>
        <v>#N/A</v>
      </c>
      <c r="AI23" s="169" t="e">
        <f t="shared" si="2"/>
        <v>#N/A</v>
      </c>
      <c r="AJ23" s="178" t="e">
        <f>IF(AI23&lt;=1,"Insignificante",HLOOKUP(AI23,[15]Listas!$F$3:$J$4,2,0))</f>
        <v>#N/A</v>
      </c>
      <c r="AK23" s="170" t="e">
        <f t="shared" si="3"/>
        <v>#N/A</v>
      </c>
      <c r="AL23" s="177" t="e">
        <f>INDEX([15]Listas!$F$6:$J$10,MATCH(AH23,[15]Listas!$D$6:$D$10,0),MATCH(AJ23,[15]Listas!$F$4:$J$4,0))</f>
        <v>#N/A</v>
      </c>
    </row>
    <row r="24" spans="1:38" s="171" customFormat="1" ht="78" hidden="1" customHeight="1" x14ac:dyDescent="0.2">
      <c r="A24" s="166"/>
      <c r="B24" s="176"/>
      <c r="C24" s="535"/>
      <c r="D24" s="575"/>
      <c r="E24" s="536"/>
      <c r="F24" s="174"/>
      <c r="G24" s="535"/>
      <c r="H24" s="575"/>
      <c r="I24" s="536"/>
      <c r="J24" s="550"/>
      <c r="K24" s="550"/>
      <c r="L24" s="550"/>
      <c r="M24" s="166"/>
      <c r="N24" s="166"/>
      <c r="O24" s="166"/>
      <c r="P24" s="166"/>
      <c r="Q24" s="176"/>
      <c r="R24" s="176"/>
      <c r="S24" s="167"/>
      <c r="T24" s="168" t="e">
        <f>VLOOKUP(Q24,[15]Listas!$D$6:$E$10,2,0)</f>
        <v>#N/A</v>
      </c>
      <c r="U24" s="168" t="e">
        <f>HLOOKUP(R24,[15]Listas!$F$4:$J$5,2,0)</f>
        <v>#N/A</v>
      </c>
      <c r="V24" s="177" t="e">
        <f>INDEX([15]Listas!$F$6:$J$10,MATCH(Q24,[15]Listas!$D$6:$D$10,0),MATCH(R24,[15]Listas!$F$4:$J$4,0))</f>
        <v>#N/A</v>
      </c>
      <c r="W24" s="167"/>
      <c r="X24" s="535"/>
      <c r="Y24" s="575"/>
      <c r="Z24" s="536"/>
      <c r="AA24" s="174"/>
      <c r="AB24" s="201"/>
      <c r="AC24" s="166"/>
      <c r="AD24" s="174"/>
      <c r="AE24" s="167"/>
      <c r="AF24" s="168">
        <f t="shared" si="0"/>
        <v>0</v>
      </c>
      <c r="AG24" s="169" t="e">
        <f t="shared" si="1"/>
        <v>#N/A</v>
      </c>
      <c r="AH24" s="178" t="e">
        <f>IF(AG24&lt;=1,"Remota",VLOOKUP(AG24,[15]Listas!$C$6:$D$10,2,0))</f>
        <v>#N/A</v>
      </c>
      <c r="AI24" s="169" t="e">
        <f t="shared" si="2"/>
        <v>#N/A</v>
      </c>
      <c r="AJ24" s="178" t="e">
        <f>IF(AI24&lt;=1,"Insignificante",HLOOKUP(AI24,[15]Listas!$F$3:$J$4,2,0))</f>
        <v>#N/A</v>
      </c>
      <c r="AK24" s="170" t="e">
        <f t="shared" si="3"/>
        <v>#N/A</v>
      </c>
      <c r="AL24" s="177" t="e">
        <f>INDEX([15]Listas!$F$6:$J$10,MATCH(AH24,[15]Listas!$D$6:$D$10,0),MATCH(AJ24,[15]Listas!$F$4:$J$4,0))</f>
        <v>#N/A</v>
      </c>
    </row>
    <row r="25" spans="1:38" s="171" customFormat="1" ht="78" hidden="1" customHeight="1" x14ac:dyDescent="0.2">
      <c r="A25" s="166"/>
      <c r="B25" s="176"/>
      <c r="C25" s="535"/>
      <c r="D25" s="575"/>
      <c r="E25" s="536"/>
      <c r="F25" s="174"/>
      <c r="G25" s="535"/>
      <c r="H25" s="575"/>
      <c r="I25" s="536"/>
      <c r="J25" s="550"/>
      <c r="K25" s="550"/>
      <c r="L25" s="550"/>
      <c r="M25" s="166"/>
      <c r="N25" s="166"/>
      <c r="O25" s="166"/>
      <c r="P25" s="166"/>
      <c r="Q25" s="176"/>
      <c r="R25" s="176"/>
      <c r="S25" s="167"/>
      <c r="T25" s="168" t="e">
        <f>VLOOKUP(Q25,[15]Listas!$D$6:$E$10,2,0)</f>
        <v>#N/A</v>
      </c>
      <c r="U25" s="168" t="e">
        <f>HLOOKUP(R25,[15]Listas!$F$4:$J$5,2,0)</f>
        <v>#N/A</v>
      </c>
      <c r="V25" s="177" t="e">
        <f>INDEX([15]Listas!$F$6:$J$10,MATCH(Q25,[15]Listas!$D$6:$D$10,0),MATCH(R25,[15]Listas!$F$4:$J$4,0))</f>
        <v>#N/A</v>
      </c>
      <c r="W25" s="167"/>
      <c r="X25" s="535"/>
      <c r="Y25" s="575"/>
      <c r="Z25" s="536"/>
      <c r="AA25" s="174"/>
      <c r="AB25" s="201"/>
      <c r="AC25" s="166"/>
      <c r="AD25" s="174"/>
      <c r="AE25" s="167"/>
      <c r="AF25" s="168">
        <f t="shared" si="0"/>
        <v>0</v>
      </c>
      <c r="AG25" s="169" t="e">
        <f t="shared" si="1"/>
        <v>#N/A</v>
      </c>
      <c r="AH25" s="178" t="e">
        <f>IF(AG25&lt;=1,"Remota",VLOOKUP(AG25,[15]Listas!$C$6:$D$10,2,0))</f>
        <v>#N/A</v>
      </c>
      <c r="AI25" s="169" t="e">
        <f t="shared" si="2"/>
        <v>#N/A</v>
      </c>
      <c r="AJ25" s="178" t="e">
        <f>IF(AI25&lt;=1,"Insignificante",HLOOKUP(AI25,[15]Listas!$F$3:$J$4,2,0))</f>
        <v>#N/A</v>
      </c>
      <c r="AK25" s="170" t="e">
        <f t="shared" si="3"/>
        <v>#N/A</v>
      </c>
      <c r="AL25" s="177" t="e">
        <f>INDEX([15]Listas!$F$6:$J$10,MATCH(AH25,[15]Listas!$D$6:$D$10,0),MATCH(AJ25,[15]Listas!$F$4:$J$4,0))</f>
        <v>#N/A</v>
      </c>
    </row>
    <row r="26" spans="1:38" s="171" customFormat="1" ht="78" hidden="1" customHeight="1" x14ac:dyDescent="0.2">
      <c r="A26" s="166"/>
      <c r="B26" s="176"/>
      <c r="C26" s="535"/>
      <c r="D26" s="575"/>
      <c r="E26" s="536"/>
      <c r="F26" s="174"/>
      <c r="G26" s="535"/>
      <c r="H26" s="575"/>
      <c r="I26" s="536"/>
      <c r="J26" s="550"/>
      <c r="K26" s="550"/>
      <c r="L26" s="550"/>
      <c r="M26" s="166"/>
      <c r="N26" s="166"/>
      <c r="O26" s="166"/>
      <c r="P26" s="166"/>
      <c r="Q26" s="176"/>
      <c r="R26" s="176"/>
      <c r="S26" s="167"/>
      <c r="T26" s="168" t="e">
        <f>VLOOKUP(Q26,[15]Listas!$D$6:$E$10,2,0)</f>
        <v>#N/A</v>
      </c>
      <c r="U26" s="168" t="e">
        <f>HLOOKUP(R26,[15]Listas!$F$4:$J$5,2,0)</f>
        <v>#N/A</v>
      </c>
      <c r="V26" s="177" t="e">
        <f>INDEX([15]Listas!$F$6:$J$10,MATCH(Q26,[15]Listas!$D$6:$D$10,0),MATCH(R26,[15]Listas!$F$4:$J$4,0))</f>
        <v>#N/A</v>
      </c>
      <c r="W26" s="167"/>
      <c r="X26" s="535"/>
      <c r="Y26" s="575"/>
      <c r="Z26" s="536"/>
      <c r="AA26" s="174"/>
      <c r="AB26" s="201"/>
      <c r="AC26" s="166"/>
      <c r="AD26" s="174"/>
      <c r="AE26" s="167"/>
      <c r="AF26" s="168">
        <f t="shared" si="0"/>
        <v>0</v>
      </c>
      <c r="AG26" s="169" t="e">
        <f t="shared" si="1"/>
        <v>#N/A</v>
      </c>
      <c r="AH26" s="178" t="e">
        <f>IF(AG26&lt;=1,"Remota",VLOOKUP(AG26,[15]Listas!$C$6:$D$10,2,0))</f>
        <v>#N/A</v>
      </c>
      <c r="AI26" s="169" t="e">
        <f t="shared" si="2"/>
        <v>#N/A</v>
      </c>
      <c r="AJ26" s="178" t="e">
        <f>IF(AI26&lt;=1,"Insignificante",HLOOKUP(AI26,[15]Listas!$F$3:$J$4,2,0))</f>
        <v>#N/A</v>
      </c>
      <c r="AK26" s="170" t="e">
        <f t="shared" si="3"/>
        <v>#N/A</v>
      </c>
      <c r="AL26" s="177" t="e">
        <f>INDEX([15]Listas!$F$6:$J$10,MATCH(AH26,[15]Listas!$D$6:$D$10,0),MATCH(AJ26,[15]Listas!$F$4:$J$4,0))</f>
        <v>#N/A</v>
      </c>
    </row>
    <row r="27" spans="1:38" s="171" customFormat="1" ht="78" hidden="1" customHeight="1" x14ac:dyDescent="0.2">
      <c r="A27" s="166"/>
      <c r="B27" s="176"/>
      <c r="C27" s="535"/>
      <c r="D27" s="575"/>
      <c r="E27" s="536"/>
      <c r="F27" s="174"/>
      <c r="G27" s="535"/>
      <c r="H27" s="575"/>
      <c r="I27" s="536"/>
      <c r="J27" s="550"/>
      <c r="K27" s="550"/>
      <c r="L27" s="550"/>
      <c r="M27" s="166"/>
      <c r="N27" s="166"/>
      <c r="O27" s="166"/>
      <c r="P27" s="166"/>
      <c r="Q27" s="176"/>
      <c r="R27" s="176"/>
      <c r="S27" s="167"/>
      <c r="T27" s="168" t="e">
        <f>VLOOKUP(Q27,[15]Listas!$D$6:$E$10,2,0)</f>
        <v>#N/A</v>
      </c>
      <c r="U27" s="168" t="e">
        <f>HLOOKUP(R27,[15]Listas!$F$4:$J$5,2,0)</f>
        <v>#N/A</v>
      </c>
      <c r="V27" s="177" t="e">
        <f>INDEX([15]Listas!$F$6:$J$10,MATCH(Q27,[15]Listas!$D$6:$D$10,0),MATCH(R27,[15]Listas!$F$4:$J$4,0))</f>
        <v>#N/A</v>
      </c>
      <c r="W27" s="167"/>
      <c r="X27" s="535"/>
      <c r="Y27" s="575"/>
      <c r="Z27" s="536"/>
      <c r="AA27" s="174"/>
      <c r="AB27" s="201"/>
      <c r="AC27" s="166"/>
      <c r="AD27" s="174"/>
      <c r="AE27" s="167"/>
      <c r="AF27" s="168">
        <f t="shared" si="0"/>
        <v>0</v>
      </c>
      <c r="AG27" s="169" t="e">
        <f t="shared" si="1"/>
        <v>#N/A</v>
      </c>
      <c r="AH27" s="178" t="e">
        <f>IF(AG27&lt;=1,"Remota",VLOOKUP(AG27,[15]Listas!$C$6:$D$10,2,0))</f>
        <v>#N/A</v>
      </c>
      <c r="AI27" s="169" t="e">
        <f t="shared" si="2"/>
        <v>#N/A</v>
      </c>
      <c r="AJ27" s="178" t="e">
        <f>IF(AI27&lt;=1,"Insignificante",HLOOKUP(AI27,[15]Listas!$F$3:$J$4,2,0))</f>
        <v>#N/A</v>
      </c>
      <c r="AK27" s="170" t="e">
        <f t="shared" si="3"/>
        <v>#N/A</v>
      </c>
      <c r="AL27" s="177" t="e">
        <f>INDEX([15]Listas!$F$6:$J$10,MATCH(AH27,[15]Listas!$D$6:$D$10,0),MATCH(AJ27,[15]Listas!$F$4:$J$4,0))</f>
        <v>#N/A</v>
      </c>
    </row>
    <row r="28" spans="1:38" s="171" customFormat="1" ht="78" hidden="1" customHeight="1" x14ac:dyDescent="0.2">
      <c r="A28" s="166"/>
      <c r="B28" s="176"/>
      <c r="C28" s="535"/>
      <c r="D28" s="575"/>
      <c r="E28" s="536"/>
      <c r="F28" s="174"/>
      <c r="G28" s="535"/>
      <c r="H28" s="575"/>
      <c r="I28" s="536"/>
      <c r="J28" s="550"/>
      <c r="K28" s="550"/>
      <c r="L28" s="550"/>
      <c r="M28" s="166"/>
      <c r="N28" s="166"/>
      <c r="O28" s="166"/>
      <c r="P28" s="166"/>
      <c r="Q28" s="176"/>
      <c r="R28" s="176"/>
      <c r="S28" s="167"/>
      <c r="T28" s="168" t="e">
        <f>VLOOKUP(Q28,[15]Listas!$D$6:$E$10,2,0)</f>
        <v>#N/A</v>
      </c>
      <c r="U28" s="168" t="e">
        <f>HLOOKUP(R28,[15]Listas!$F$4:$J$5,2,0)</f>
        <v>#N/A</v>
      </c>
      <c r="V28" s="177" t="e">
        <f>INDEX([15]Listas!$F$6:$J$10,MATCH(Q28,[15]Listas!$D$6:$D$10,0),MATCH(R28,[15]Listas!$F$4:$J$4,0))</f>
        <v>#N/A</v>
      </c>
      <c r="W28" s="167"/>
      <c r="X28" s="535"/>
      <c r="Y28" s="575"/>
      <c r="Z28" s="536"/>
      <c r="AA28" s="174"/>
      <c r="AB28" s="201"/>
      <c r="AC28" s="166"/>
      <c r="AD28" s="174"/>
      <c r="AE28" s="167"/>
      <c r="AF28" s="168">
        <f t="shared" si="0"/>
        <v>0</v>
      </c>
      <c r="AG28" s="169" t="e">
        <f t="shared" si="1"/>
        <v>#N/A</v>
      </c>
      <c r="AH28" s="178" t="e">
        <f>IF(AG28&lt;=1,"Remota",VLOOKUP(AG28,[15]Listas!$C$6:$D$10,2,0))</f>
        <v>#N/A</v>
      </c>
      <c r="AI28" s="169" t="e">
        <f t="shared" si="2"/>
        <v>#N/A</v>
      </c>
      <c r="AJ28" s="178" t="e">
        <f>IF(AI28&lt;=1,"Insignificante",HLOOKUP(AI28,[15]Listas!$F$3:$J$4,2,0))</f>
        <v>#N/A</v>
      </c>
      <c r="AK28" s="170" t="e">
        <f t="shared" si="3"/>
        <v>#N/A</v>
      </c>
      <c r="AL28" s="177" t="e">
        <f>INDEX([15]Listas!$F$6:$J$10,MATCH(AH28,[15]Listas!$D$6:$D$10,0),MATCH(AJ28,[15]Listas!$F$4:$J$4,0))</f>
        <v>#N/A</v>
      </c>
    </row>
    <row r="29" spans="1:38" s="171" customFormat="1" ht="78" hidden="1" customHeight="1" x14ac:dyDescent="0.2">
      <c r="A29" s="166"/>
      <c r="B29" s="176"/>
      <c r="C29" s="535"/>
      <c r="D29" s="575"/>
      <c r="E29" s="536"/>
      <c r="F29" s="174"/>
      <c r="G29" s="535"/>
      <c r="H29" s="575"/>
      <c r="I29" s="536"/>
      <c r="J29" s="550"/>
      <c r="K29" s="550"/>
      <c r="L29" s="550"/>
      <c r="M29" s="166"/>
      <c r="N29" s="166"/>
      <c r="O29" s="166"/>
      <c r="P29" s="166"/>
      <c r="Q29" s="176"/>
      <c r="R29" s="176"/>
      <c r="S29" s="167"/>
      <c r="T29" s="168" t="e">
        <f>VLOOKUP(Q29,[15]Listas!$D$6:$E$10,2,0)</f>
        <v>#N/A</v>
      </c>
      <c r="U29" s="168" t="e">
        <f>HLOOKUP(R29,[15]Listas!$F$4:$J$5,2,0)</f>
        <v>#N/A</v>
      </c>
      <c r="V29" s="177" t="e">
        <f>INDEX([15]Listas!$F$6:$J$10,MATCH(Q29,[15]Listas!$D$6:$D$10,0),MATCH(R29,[15]Listas!$F$4:$J$4,0))</f>
        <v>#N/A</v>
      </c>
      <c r="W29" s="167"/>
      <c r="X29" s="535"/>
      <c r="Y29" s="575"/>
      <c r="Z29" s="536"/>
      <c r="AA29" s="174"/>
      <c r="AB29" s="201"/>
      <c r="AC29" s="166"/>
      <c r="AD29" s="174"/>
      <c r="AE29" s="167"/>
      <c r="AF29" s="168">
        <f t="shared" si="0"/>
        <v>0</v>
      </c>
      <c r="AG29" s="169" t="e">
        <f t="shared" si="1"/>
        <v>#N/A</v>
      </c>
      <c r="AH29" s="178" t="e">
        <f>IF(AG29&lt;=1,"Remota",VLOOKUP(AG29,[15]Listas!$C$6:$D$10,2,0))</f>
        <v>#N/A</v>
      </c>
      <c r="AI29" s="169" t="e">
        <f t="shared" si="2"/>
        <v>#N/A</v>
      </c>
      <c r="AJ29" s="178" t="e">
        <f>IF(AI29&lt;=1,"Insignificante",HLOOKUP(AI29,[15]Listas!$F$3:$J$4,2,0))</f>
        <v>#N/A</v>
      </c>
      <c r="AK29" s="170" t="e">
        <f t="shared" si="3"/>
        <v>#N/A</v>
      </c>
      <c r="AL29" s="177" t="e">
        <f>INDEX([15]Listas!$F$6:$J$10,MATCH(AH29,[15]Listas!$D$6:$D$10,0),MATCH(AJ29,[15]Listas!$F$4:$J$4,0))</f>
        <v>#N/A</v>
      </c>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VLOOKUP(Q30,[15]Listas!$D$6:$E$10,2,0)</f>
        <v>#N/A</v>
      </c>
      <c r="U30" s="168" t="e">
        <f>HLOOKUP(R30,[15]Listas!$F$4:$J$5,2,0)</f>
        <v>#N/A</v>
      </c>
      <c r="V30" s="177" t="e">
        <f>INDEX([15]Listas!$F$6:$J$10,MATCH(Q30,[15]Listas!$D$6:$D$10,0),MATCH(R30,[15]Listas!$F$4:$J$4,0))</f>
        <v>#N/A</v>
      </c>
      <c r="W30" s="167"/>
      <c r="X30" s="535"/>
      <c r="Y30" s="575"/>
      <c r="Z30" s="536"/>
      <c r="AA30" s="174"/>
      <c r="AB30" s="201"/>
      <c r="AC30" s="166"/>
      <c r="AD30" s="174"/>
      <c r="AE30" s="167"/>
      <c r="AF30" s="168">
        <f t="shared" si="0"/>
        <v>0</v>
      </c>
      <c r="AG30" s="169" t="e">
        <f t="shared" si="1"/>
        <v>#N/A</v>
      </c>
      <c r="AH30" s="178" t="e">
        <f>IF(AG30&lt;=1,"Remota",VLOOKUP(AG30,[15]Listas!$C$6:$D$10,2,0))</f>
        <v>#N/A</v>
      </c>
      <c r="AI30" s="169" t="e">
        <f t="shared" si="2"/>
        <v>#N/A</v>
      </c>
      <c r="AJ30" s="178" t="e">
        <f>IF(AI30&lt;=1,"Insignificante",HLOOKUP(AI30,[15]Listas!$F$3:$J$4,2,0))</f>
        <v>#N/A</v>
      </c>
      <c r="AK30" s="170" t="e">
        <f t="shared" si="3"/>
        <v>#N/A</v>
      </c>
      <c r="AL30" s="177" t="e">
        <f>INDEX([15]Listas!$F$6:$J$10,MATCH(AH30,[15]Listas!$D$6:$D$10,0),MATCH(AJ30,[15]Listas!$F$4:$J$4,0))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VLOOKUP(Q31,[15]Listas!$D$6:$E$10,2,0)</f>
        <v>#N/A</v>
      </c>
      <c r="U31" s="168" t="e">
        <f>HLOOKUP(R31,[15]Listas!$F$4:$J$5,2,0)</f>
        <v>#N/A</v>
      </c>
      <c r="V31" s="177" t="e">
        <f>INDEX([15]Listas!$F$6:$J$10,MATCH(Q31,[15]Listas!$D$6:$D$10,0),MATCH(R31,[15]Listas!$F$4:$J$4,0))</f>
        <v>#N/A</v>
      </c>
      <c r="W31" s="167"/>
      <c r="X31" s="535"/>
      <c r="Y31" s="575"/>
      <c r="Z31" s="536"/>
      <c r="AA31" s="174"/>
      <c r="AB31" s="201"/>
      <c r="AC31" s="166"/>
      <c r="AD31" s="174"/>
      <c r="AE31" s="167"/>
      <c r="AF31" s="168">
        <f t="shared" si="0"/>
        <v>0</v>
      </c>
      <c r="AG31" s="169" t="e">
        <f t="shared" si="1"/>
        <v>#N/A</v>
      </c>
      <c r="AH31" s="178" t="e">
        <f>IF(AG31&lt;=1,"Remota",VLOOKUP(AG31,[15]Listas!$C$6:$D$10,2,0))</f>
        <v>#N/A</v>
      </c>
      <c r="AI31" s="169" t="e">
        <f t="shared" si="2"/>
        <v>#N/A</v>
      </c>
      <c r="AJ31" s="178" t="e">
        <f>IF(AI31&lt;=1,"Insignificante",HLOOKUP(AI31,[15]Listas!$F$3:$J$4,2,0))</f>
        <v>#N/A</v>
      </c>
      <c r="AK31" s="170" t="e">
        <f t="shared" si="3"/>
        <v>#N/A</v>
      </c>
      <c r="AL31" s="177" t="e">
        <f>INDEX([15]Listas!$F$6:$J$10,MATCH(AH31,[15]Listas!$D$6:$D$10,0),MATCH(AJ31,[15]Listas!$F$4:$J$4,0))</f>
        <v>#N/A</v>
      </c>
    </row>
    <row r="32" spans="1:38"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VLOOKUP(Q32,[15]Listas!$D$6:$E$10,2,0)</f>
        <v>#N/A</v>
      </c>
      <c r="U32" s="168" t="e">
        <f>HLOOKUP(R32,[15]Listas!$F$4:$J$5,2,0)</f>
        <v>#N/A</v>
      </c>
      <c r="V32" s="177" t="e">
        <f>INDEX([15]Listas!$F$6:$J$10,MATCH(Q32,[15]Listas!$D$6:$D$10,0),MATCH(R32,[15]Listas!$F$4:$J$4,0))</f>
        <v>#N/A</v>
      </c>
      <c r="W32" s="167"/>
      <c r="X32" s="535"/>
      <c r="Y32" s="575"/>
      <c r="Z32" s="536"/>
      <c r="AA32" s="174"/>
      <c r="AB32" s="201"/>
      <c r="AC32" s="166"/>
      <c r="AD32" s="174"/>
      <c r="AE32" s="167"/>
      <c r="AF32" s="168">
        <f t="shared" si="0"/>
        <v>0</v>
      </c>
      <c r="AG32" s="169" t="e">
        <f t="shared" si="1"/>
        <v>#N/A</v>
      </c>
      <c r="AH32" s="178" t="e">
        <f>IF(AG32&lt;=1,"Remota",VLOOKUP(AG32,[15]Listas!$C$6:$D$10,2,0))</f>
        <v>#N/A</v>
      </c>
      <c r="AI32" s="169" t="e">
        <f t="shared" si="2"/>
        <v>#N/A</v>
      </c>
      <c r="AJ32" s="178" t="e">
        <f>IF(AI32&lt;=1,"Insignificante",HLOOKUP(AI32,[15]Listas!$F$3:$J$4,2,0))</f>
        <v>#N/A</v>
      </c>
      <c r="AK32" s="170" t="e">
        <f t="shared" si="3"/>
        <v>#N/A</v>
      </c>
      <c r="AL32" s="177" t="e">
        <f>INDEX([15]Listas!$F$6:$J$10,MATCH(AH32,[15]Listas!$D$6:$D$10,0),MATCH(AJ32,[15]Listas!$F$4:$J$4,0))</f>
        <v>#N/A</v>
      </c>
    </row>
    <row r="33" spans="1:38" s="171" customFormat="1" ht="78"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VLOOKUP(Q33,[15]Listas!$D$6:$E$10,2,0)</f>
        <v>#N/A</v>
      </c>
      <c r="U33" s="168" t="e">
        <f>HLOOKUP(R33,[15]Listas!$F$4:$J$5,2,0)</f>
        <v>#N/A</v>
      </c>
      <c r="V33" s="177" t="e">
        <f>INDEX([15]Listas!$F$6:$J$10,MATCH(Q33,[15]Listas!$D$6:$D$10,0),MATCH(R33,[15]Listas!$F$4:$J$4,0))</f>
        <v>#N/A</v>
      </c>
      <c r="W33" s="167"/>
      <c r="X33" s="535"/>
      <c r="Y33" s="575"/>
      <c r="Z33" s="536"/>
      <c r="AA33" s="174"/>
      <c r="AB33" s="201"/>
      <c r="AC33" s="166"/>
      <c r="AD33" s="174"/>
      <c r="AE33" s="167"/>
      <c r="AF33" s="168">
        <f t="shared" si="0"/>
        <v>0</v>
      </c>
      <c r="AG33" s="169" t="e">
        <f t="shared" si="1"/>
        <v>#N/A</v>
      </c>
      <c r="AH33" s="178" t="e">
        <f>IF(AG33&lt;=1,"Remota",VLOOKUP(AG33,[15]Listas!$C$6:$D$10,2,0))</f>
        <v>#N/A</v>
      </c>
      <c r="AI33" s="169" t="e">
        <f t="shared" si="2"/>
        <v>#N/A</v>
      </c>
      <c r="AJ33" s="178" t="e">
        <f>IF(AI33&lt;=1,"Insignificante",HLOOKUP(AI33,[15]Listas!$F$3:$J$4,2,0))</f>
        <v>#N/A</v>
      </c>
      <c r="AK33" s="170" t="e">
        <f t="shared" si="3"/>
        <v>#N/A</v>
      </c>
      <c r="AL33" s="177" t="e">
        <f>INDEX([15]Listas!$F$6:$J$10,MATCH(AH33,[15]Listas!$D$6:$D$10,0),MATCH(AJ33,[15]Listas!$F$4:$J$4,0))</f>
        <v>#N/A</v>
      </c>
    </row>
    <row r="34" spans="1:38" s="171" customFormat="1" ht="78"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VLOOKUP(Q34,[15]Listas!$D$6:$E$10,2,0)</f>
        <v>#N/A</v>
      </c>
      <c r="U34" s="168" t="e">
        <f>HLOOKUP(R34,[15]Listas!$F$4:$J$5,2,0)</f>
        <v>#N/A</v>
      </c>
      <c r="V34" s="177" t="e">
        <f>INDEX([15]Listas!$F$6:$J$10,MATCH(Q34,[15]Listas!$D$6:$D$10,0),MATCH(R34,[15]Listas!$F$4:$J$4,0))</f>
        <v>#N/A</v>
      </c>
      <c r="W34" s="167"/>
      <c r="X34" s="535"/>
      <c r="Y34" s="575"/>
      <c r="Z34" s="536"/>
      <c r="AA34" s="174"/>
      <c r="AB34" s="201"/>
      <c r="AC34" s="166"/>
      <c r="AD34" s="174"/>
      <c r="AE34" s="167"/>
      <c r="AF34" s="168">
        <f t="shared" si="0"/>
        <v>0</v>
      </c>
      <c r="AG34" s="169" t="e">
        <f t="shared" si="1"/>
        <v>#N/A</v>
      </c>
      <c r="AH34" s="178" t="e">
        <f>IF(AG34&lt;=1,"Remota",VLOOKUP(AG34,[15]Listas!$C$6:$D$10,2,0))</f>
        <v>#N/A</v>
      </c>
      <c r="AI34" s="169" t="e">
        <f t="shared" si="2"/>
        <v>#N/A</v>
      </c>
      <c r="AJ34" s="178" t="e">
        <f>IF(AI34&lt;=1,"Insignificante",HLOOKUP(AI34,[15]Listas!$F$3:$J$4,2,0))</f>
        <v>#N/A</v>
      </c>
      <c r="AK34" s="170" t="e">
        <f t="shared" si="3"/>
        <v>#N/A</v>
      </c>
      <c r="AL34" s="177" t="e">
        <f>INDEX([15]Listas!$F$6:$J$10,MATCH(AH34,[15]Listas!$D$6:$D$10,0),MATCH(AJ34,[15]Listas!$F$4:$J$4,0))</f>
        <v>#N/A</v>
      </c>
    </row>
    <row r="35" spans="1:38" s="171" customFormat="1" ht="78"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VLOOKUP(Q35,[15]Listas!$D$6:$E$10,2,0)</f>
        <v>#N/A</v>
      </c>
      <c r="U35" s="168" t="e">
        <f>HLOOKUP(R35,[15]Listas!$F$4:$J$5,2,0)</f>
        <v>#N/A</v>
      </c>
      <c r="V35" s="177" t="e">
        <f>INDEX([15]Listas!$F$6:$J$10,MATCH(Q35,[15]Listas!$D$6:$D$10,0),MATCH(R35,[15]Listas!$F$4:$J$4,0))</f>
        <v>#N/A</v>
      </c>
      <c r="W35" s="167"/>
      <c r="X35" s="535"/>
      <c r="Y35" s="575"/>
      <c r="Z35" s="536"/>
      <c r="AA35" s="174"/>
      <c r="AB35" s="201"/>
      <c r="AC35" s="166"/>
      <c r="AD35" s="174"/>
      <c r="AE35" s="167"/>
      <c r="AF35" s="168">
        <f t="shared" si="0"/>
        <v>0</v>
      </c>
      <c r="AG35" s="169" t="e">
        <f t="shared" si="1"/>
        <v>#N/A</v>
      </c>
      <c r="AH35" s="178" t="e">
        <f>IF(AG35&lt;=1,"Remota",VLOOKUP(AG35,[15]Listas!$C$6:$D$10,2,0))</f>
        <v>#N/A</v>
      </c>
      <c r="AI35" s="169" t="e">
        <f t="shared" si="2"/>
        <v>#N/A</v>
      </c>
      <c r="AJ35" s="178" t="e">
        <f>IF(AI35&lt;=1,"Insignificante",HLOOKUP(AI35,[15]Listas!$F$3:$J$4,2,0))</f>
        <v>#N/A</v>
      </c>
      <c r="AK35" s="170" t="e">
        <f t="shared" si="3"/>
        <v>#N/A</v>
      </c>
      <c r="AL35" s="177" t="e">
        <f>INDEX([15]Listas!$F$6:$J$10,MATCH(AH35,[15]Listas!$D$6:$D$10,0),MATCH(AJ35,[15]Listas!$F$4:$J$4,0))</f>
        <v>#N/A</v>
      </c>
    </row>
    <row r="36" spans="1:38" s="171" customFormat="1" ht="124.5"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VLOOKUP(Q36,[15]Listas!$D$6:$E$10,2,0)</f>
        <v>#N/A</v>
      </c>
      <c r="U36" s="168" t="e">
        <f>HLOOKUP(R36,[15]Listas!$F$4:$J$5,2,0)</f>
        <v>#N/A</v>
      </c>
      <c r="V36" s="177" t="e">
        <f>INDEX([15]Listas!$F$6:$J$10,MATCH(Q36,[15]Listas!$D$6:$D$10,0),MATCH(R36,[15]Listas!$F$4:$J$4,0))</f>
        <v>#N/A</v>
      </c>
      <c r="W36" s="167"/>
      <c r="X36" s="535"/>
      <c r="Y36" s="575"/>
      <c r="Z36" s="536"/>
      <c r="AA36" s="174"/>
      <c r="AB36" s="201"/>
      <c r="AC36" s="166"/>
      <c r="AD36" s="174"/>
      <c r="AE36" s="167"/>
      <c r="AF36" s="168">
        <f t="shared" si="0"/>
        <v>0</v>
      </c>
      <c r="AG36" s="169" t="e">
        <f t="shared" si="1"/>
        <v>#N/A</v>
      </c>
      <c r="AH36" s="178" t="e">
        <f>IF(AG36&lt;=1,"Remota",VLOOKUP(AG36,[15]Listas!$C$6:$D$10,2,0))</f>
        <v>#N/A</v>
      </c>
      <c r="AI36" s="169" t="e">
        <f t="shared" si="2"/>
        <v>#N/A</v>
      </c>
      <c r="AJ36" s="178" t="e">
        <f>IF(AI36&lt;=1,"Insignificante",HLOOKUP(AI36,[15]Listas!$F$3:$J$4,2,0))</f>
        <v>#N/A</v>
      </c>
      <c r="AK36" s="170" t="e">
        <f t="shared" si="3"/>
        <v>#N/A</v>
      </c>
      <c r="AL36" s="177" t="e">
        <f>INDEX([15]Listas!$F$6:$J$10,MATCH(AH36,[15]Listas!$D$6:$D$10,0),MATCH(AJ36,[15]Listas!$F$4:$J$4,0))</f>
        <v>#N/A</v>
      </c>
    </row>
    <row r="37" spans="1:38" s="171" customFormat="1" ht="124.5"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VLOOKUP(Q37,[15]Listas!$D$6:$E$10,2,0)</f>
        <v>#N/A</v>
      </c>
      <c r="U37" s="168" t="e">
        <f>HLOOKUP(R37,[15]Listas!$F$4:$J$5,2,0)</f>
        <v>#N/A</v>
      </c>
      <c r="V37" s="177" t="e">
        <f>INDEX([15]Listas!$F$6:$J$10,MATCH(Q37,[15]Listas!$D$6:$D$10,0),MATCH(R37,[15]Listas!$F$4:$J$4,0))</f>
        <v>#N/A</v>
      </c>
      <c r="W37" s="167"/>
      <c r="X37" s="535"/>
      <c r="Y37" s="575"/>
      <c r="Z37" s="536"/>
      <c r="AA37" s="174"/>
      <c r="AB37" s="201"/>
      <c r="AC37" s="166"/>
      <c r="AD37" s="174"/>
      <c r="AE37" s="167"/>
      <c r="AF37" s="168">
        <f t="shared" si="0"/>
        <v>0</v>
      </c>
      <c r="AG37" s="169" t="e">
        <f t="shared" si="1"/>
        <v>#N/A</v>
      </c>
      <c r="AH37" s="178" t="e">
        <f>IF(AG37&lt;=1,"Remota",VLOOKUP(AG37,[15]Listas!$C$6:$D$10,2,0))</f>
        <v>#N/A</v>
      </c>
      <c r="AI37" s="169" t="e">
        <f t="shared" si="2"/>
        <v>#N/A</v>
      </c>
      <c r="AJ37" s="178" t="e">
        <f>IF(AI37&lt;=1,"Insignificante",HLOOKUP(AI37,[15]Listas!$F$3:$J$4,2,0))</f>
        <v>#N/A</v>
      </c>
      <c r="AK37" s="170" t="e">
        <f t="shared" si="3"/>
        <v>#N/A</v>
      </c>
      <c r="AL37" s="177" t="e">
        <f>INDEX([15]Listas!$F$6:$J$10,MATCH(AH37,[15]Listas!$D$6:$D$10,0),MATCH(AJ37,[15]Listas!$F$4:$J$4,0))</f>
        <v>#N/A</v>
      </c>
    </row>
    <row r="38" spans="1:38" s="171" customFormat="1" ht="124.5"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VLOOKUP(Q38,[15]Listas!$D$6:$E$10,2,0)</f>
        <v>#N/A</v>
      </c>
      <c r="U38" s="168" t="e">
        <f>HLOOKUP(R38,[15]Listas!$F$4:$J$5,2,0)</f>
        <v>#N/A</v>
      </c>
      <c r="V38" s="177" t="e">
        <f>INDEX([15]Listas!$F$6:$J$10,MATCH(Q38,[15]Listas!$D$6:$D$10,0),MATCH(R38,[15]Listas!$F$4:$J$4,0))</f>
        <v>#N/A</v>
      </c>
      <c r="W38" s="167"/>
      <c r="X38" s="535"/>
      <c r="Y38" s="575"/>
      <c r="Z38" s="536"/>
      <c r="AA38" s="174"/>
      <c r="AB38" s="201"/>
      <c r="AC38" s="166"/>
      <c r="AD38" s="174"/>
      <c r="AE38" s="167"/>
      <c r="AF38" s="168">
        <f t="shared" si="0"/>
        <v>0</v>
      </c>
      <c r="AG38" s="169" t="e">
        <f t="shared" si="1"/>
        <v>#N/A</v>
      </c>
      <c r="AH38" s="178" t="e">
        <f>IF(AG38&lt;=1,"Remota",VLOOKUP(AG38,[15]Listas!$C$6:$D$10,2,0))</f>
        <v>#N/A</v>
      </c>
      <c r="AI38" s="169" t="e">
        <f t="shared" si="2"/>
        <v>#N/A</v>
      </c>
      <c r="AJ38" s="178" t="e">
        <f>IF(AI38&lt;=1,"Insignificante",HLOOKUP(AI38,[15]Listas!$F$3:$J$4,2,0))</f>
        <v>#N/A</v>
      </c>
      <c r="AK38" s="170" t="e">
        <f t="shared" si="3"/>
        <v>#N/A</v>
      </c>
      <c r="AL38" s="177" t="e">
        <f>INDEX([15]Listas!$F$6:$J$10,MATCH(AH38,[15]Listas!$D$6:$D$10,0),MATCH(AJ38,[15]Listas!$F$4:$J$4,0))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VLOOKUP(Q39,[15]Listas!$D$6:$E$10,2,0)</f>
        <v>#N/A</v>
      </c>
      <c r="U39" s="168" t="e">
        <f>HLOOKUP(R39,[15]Listas!$F$4:$J$5,2,0)</f>
        <v>#N/A</v>
      </c>
      <c r="V39" s="177" t="e">
        <f>INDEX([15]Listas!$F$6:$J$10,MATCH(Q39,[15]Listas!$D$6:$D$10,0),MATCH(R39,[15]Listas!$F$4:$J$4,0))</f>
        <v>#N/A</v>
      </c>
      <c r="W39" s="167"/>
      <c r="X39" s="535"/>
      <c r="Y39" s="575"/>
      <c r="Z39" s="536"/>
      <c r="AA39" s="174"/>
      <c r="AB39" s="201"/>
      <c r="AC39" s="166"/>
      <c r="AD39" s="174"/>
      <c r="AE39" s="167"/>
      <c r="AF39" s="168">
        <f t="shared" si="0"/>
        <v>0</v>
      </c>
      <c r="AG39" s="169" t="e">
        <f t="shared" si="1"/>
        <v>#N/A</v>
      </c>
      <c r="AH39" s="178" t="e">
        <f>IF(AG39&lt;=1,"Remota",VLOOKUP(AG39,[15]Listas!$C$6:$D$10,2,0))</f>
        <v>#N/A</v>
      </c>
      <c r="AI39" s="169" t="e">
        <f t="shared" si="2"/>
        <v>#N/A</v>
      </c>
      <c r="AJ39" s="178" t="e">
        <f>IF(AI39&lt;=1,"Insignificante",HLOOKUP(AI39,[15]Listas!$F$3:$J$4,2,0))</f>
        <v>#N/A</v>
      </c>
      <c r="AK39" s="170" t="e">
        <f t="shared" si="3"/>
        <v>#N/A</v>
      </c>
      <c r="AL39" s="177" t="e">
        <f>INDEX([15]Listas!$F$6:$J$10,MATCH(AH39,[15]Listas!$D$6:$D$10,0),MATCH(AJ39,[15]Listas!$F$4:$J$4,0))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VLOOKUP(Q40,[15]Listas!$D$6:$E$10,2,0)</f>
        <v>#N/A</v>
      </c>
      <c r="U40" s="168" t="e">
        <f>HLOOKUP(R40,[15]Listas!$F$4:$J$5,2,0)</f>
        <v>#N/A</v>
      </c>
      <c r="V40" s="177" t="e">
        <f>INDEX([15]Listas!$F$6:$J$10,MATCH(Q40,[15]Listas!$D$6:$D$10,0),MATCH(R40,[15]Listas!$F$4:$J$4,0))</f>
        <v>#N/A</v>
      </c>
      <c r="W40" s="167"/>
      <c r="X40" s="535"/>
      <c r="Y40" s="575"/>
      <c r="Z40" s="536"/>
      <c r="AA40" s="174"/>
      <c r="AB40" s="201"/>
      <c r="AC40" s="166"/>
      <c r="AD40" s="174"/>
      <c r="AE40" s="167"/>
      <c r="AF40" s="168">
        <f t="shared" si="0"/>
        <v>0</v>
      </c>
      <c r="AG40" s="169" t="e">
        <f t="shared" si="1"/>
        <v>#N/A</v>
      </c>
      <c r="AH40" s="178" t="e">
        <f>IF(AG40&lt;=1,"Remota",VLOOKUP(AG40,[15]Listas!$C$6:$D$10,2,0))</f>
        <v>#N/A</v>
      </c>
      <c r="AI40" s="169" t="e">
        <f t="shared" si="2"/>
        <v>#N/A</v>
      </c>
      <c r="AJ40" s="178" t="e">
        <f>IF(AI40&lt;=1,"Insignificante",HLOOKUP(AI40,[15]Listas!$F$3:$J$4,2,0))</f>
        <v>#N/A</v>
      </c>
      <c r="AK40" s="170" t="e">
        <f t="shared" si="3"/>
        <v>#N/A</v>
      </c>
      <c r="AL40" s="177" t="e">
        <f>INDEX([15]Listas!$F$6:$J$10,MATCH(AH40,[15]Listas!$D$6:$D$10,0),MATCH(AJ40,[15]Listas!$F$4:$J$4,0))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VLOOKUP(Q41,[15]Listas!$D$6:$E$10,2,0)</f>
        <v>#N/A</v>
      </c>
      <c r="U41" s="168" t="e">
        <f>HLOOKUP(R41,[15]Listas!$F$4:$J$5,2,0)</f>
        <v>#N/A</v>
      </c>
      <c r="V41" s="177" t="e">
        <f>INDEX([15]Listas!$F$6:$J$10,MATCH(Q41,[15]Listas!$D$6:$D$10,0),MATCH(R41,[15]Listas!$F$4:$J$4,0))</f>
        <v>#N/A</v>
      </c>
      <c r="W41" s="167"/>
      <c r="X41" s="535"/>
      <c r="Y41" s="575"/>
      <c r="Z41" s="536"/>
      <c r="AA41" s="174"/>
      <c r="AB41" s="201"/>
      <c r="AC41" s="166"/>
      <c r="AD41" s="174"/>
      <c r="AE41" s="167"/>
      <c r="AF41" s="168">
        <f t="shared" si="0"/>
        <v>0</v>
      </c>
      <c r="AG41" s="169" t="e">
        <f t="shared" si="1"/>
        <v>#N/A</v>
      </c>
      <c r="AH41" s="178" t="e">
        <f>IF(AG41&lt;=1,"Remota",VLOOKUP(AG41,[15]Listas!$C$6:$D$10,2,0))</f>
        <v>#N/A</v>
      </c>
      <c r="AI41" s="169" t="e">
        <f t="shared" si="2"/>
        <v>#N/A</v>
      </c>
      <c r="AJ41" s="178" t="e">
        <f>IF(AI41&lt;=1,"Insignificante",HLOOKUP(AI41,[15]Listas!$F$3:$J$4,2,0))</f>
        <v>#N/A</v>
      </c>
      <c r="AK41" s="170" t="e">
        <f t="shared" si="3"/>
        <v>#N/A</v>
      </c>
      <c r="AL41" s="177" t="e">
        <f>INDEX([15]Listas!$F$6:$J$10,MATCH(AH41,[15]Listas!$D$6:$D$10,0),MATCH(AJ41,[15]Listas!$F$4:$J$4,0))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VLOOKUP(Q42,[15]Listas!$D$6:$E$10,2,0)</f>
        <v>#N/A</v>
      </c>
      <c r="U42" s="168" t="e">
        <f>HLOOKUP(R42,[15]Listas!$F$4:$J$5,2,0)</f>
        <v>#N/A</v>
      </c>
      <c r="V42" s="177" t="e">
        <f>INDEX([15]Listas!$F$6:$J$10,MATCH(Q42,[15]Listas!$D$6:$D$10,0),MATCH(R42,[15]Listas!$F$4:$J$4,0))</f>
        <v>#N/A</v>
      </c>
      <c r="W42" s="167"/>
      <c r="X42" s="535"/>
      <c r="Y42" s="575"/>
      <c r="Z42" s="536"/>
      <c r="AA42" s="174"/>
      <c r="AB42" s="201"/>
      <c r="AC42" s="166"/>
      <c r="AD42" s="174"/>
      <c r="AE42" s="167"/>
      <c r="AF42" s="168">
        <f t="shared" si="0"/>
        <v>0</v>
      </c>
      <c r="AG42" s="169" t="e">
        <f t="shared" si="1"/>
        <v>#N/A</v>
      </c>
      <c r="AH42" s="178" t="e">
        <f>IF(AG42&lt;=1,"Remota",VLOOKUP(AG42,[15]Listas!$C$6:$D$10,2,0))</f>
        <v>#N/A</v>
      </c>
      <c r="AI42" s="169" t="e">
        <f t="shared" si="2"/>
        <v>#N/A</v>
      </c>
      <c r="AJ42" s="178" t="e">
        <f>IF(AI42&lt;=1,"Insignificante",HLOOKUP(AI42,[15]Listas!$F$3:$J$4,2,0))</f>
        <v>#N/A</v>
      </c>
      <c r="AK42" s="170" t="e">
        <f t="shared" si="3"/>
        <v>#N/A</v>
      </c>
      <c r="AL42" s="177" t="e">
        <f>INDEX([15]Listas!$F$6:$J$10,MATCH(AH42,[15]Listas!$D$6:$D$10,0),MATCH(AJ42,[15]Listas!$F$4:$J$4,0))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VLOOKUP(Q43,[15]Listas!$D$6:$E$10,2,0)</f>
        <v>#N/A</v>
      </c>
      <c r="U43" s="168" t="e">
        <f>HLOOKUP(R43,[15]Listas!$F$4:$J$5,2,0)</f>
        <v>#N/A</v>
      </c>
      <c r="V43" s="177" t="e">
        <f>INDEX([15]Listas!$F$6:$J$10,MATCH(Q43,[15]Listas!$D$6:$D$10,0),MATCH(R43,[15]Listas!$F$4:$J$4,0))</f>
        <v>#N/A</v>
      </c>
      <c r="W43" s="167"/>
      <c r="X43" s="535"/>
      <c r="Y43" s="575"/>
      <c r="Z43" s="536"/>
      <c r="AA43" s="174"/>
      <c r="AB43" s="201"/>
      <c r="AC43" s="166"/>
      <c r="AD43" s="174"/>
      <c r="AE43" s="167"/>
      <c r="AF43" s="168">
        <f t="shared" si="0"/>
        <v>0</v>
      </c>
      <c r="AG43" s="169" t="e">
        <f t="shared" si="1"/>
        <v>#N/A</v>
      </c>
      <c r="AH43" s="178" t="e">
        <f>IF(AG43&lt;=1,"Remota",VLOOKUP(AG43,[15]Listas!$C$6:$D$10,2,0))</f>
        <v>#N/A</v>
      </c>
      <c r="AI43" s="169" t="e">
        <f t="shared" si="2"/>
        <v>#N/A</v>
      </c>
      <c r="AJ43" s="178" t="e">
        <f>IF(AI43&lt;=1,"Insignificante",HLOOKUP(AI43,[15]Listas!$F$3:$J$4,2,0))</f>
        <v>#N/A</v>
      </c>
      <c r="AK43" s="170" t="e">
        <f t="shared" si="3"/>
        <v>#N/A</v>
      </c>
      <c r="AL43" s="177" t="e">
        <f>INDEX([15]Listas!$F$6:$J$10,MATCH(AH43,[15]Listas!$D$6:$D$10,0),MATCH(AJ43,[15]Listas!$F$4:$J$4,0))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VLOOKUP(Q44,[15]Listas!$D$6:$E$10,2,0)</f>
        <v>#N/A</v>
      </c>
      <c r="U44" s="168" t="e">
        <f>HLOOKUP(R44,[15]Listas!$F$4:$J$5,2,0)</f>
        <v>#N/A</v>
      </c>
      <c r="V44" s="177" t="e">
        <f>INDEX([15]Listas!$F$6:$J$10,MATCH(Q44,[15]Listas!$D$6:$D$10,0),MATCH(R44,[15]Listas!$F$4:$J$4,0))</f>
        <v>#N/A</v>
      </c>
      <c r="W44" s="167"/>
      <c r="X44" s="535"/>
      <c r="Y44" s="575"/>
      <c r="Z44" s="536"/>
      <c r="AA44" s="174"/>
      <c r="AB44" s="201"/>
      <c r="AC44" s="166"/>
      <c r="AD44" s="174"/>
      <c r="AE44" s="167"/>
      <c r="AF44" s="168">
        <f t="shared" si="0"/>
        <v>0</v>
      </c>
      <c r="AG44" s="169" t="e">
        <f t="shared" si="1"/>
        <v>#N/A</v>
      </c>
      <c r="AH44" s="178" t="e">
        <f>IF(AG44&lt;=1,"Remota",VLOOKUP(AG44,[15]Listas!$C$6:$D$10,2,0))</f>
        <v>#N/A</v>
      </c>
      <c r="AI44" s="169" t="e">
        <f t="shared" si="2"/>
        <v>#N/A</v>
      </c>
      <c r="AJ44" s="178" t="e">
        <f>IF(AI44&lt;=1,"Insignificante",HLOOKUP(AI44,[15]Listas!$F$3:$J$4,2,0))</f>
        <v>#N/A</v>
      </c>
      <c r="AK44" s="170" t="e">
        <f t="shared" si="3"/>
        <v>#N/A</v>
      </c>
      <c r="AL44" s="177" t="e">
        <f>INDEX([15]Listas!$F$6:$J$10,MATCH(AH44,[15]Listas!$D$6:$D$10,0),MATCH(AJ44,[15]Listas!$F$4:$J$4,0))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VLOOKUP(Q45,[15]Listas!$D$6:$E$10,2,0)</f>
        <v>#N/A</v>
      </c>
      <c r="U45" s="168" t="e">
        <f>HLOOKUP(R45,[15]Listas!$F$4:$J$5,2,0)</f>
        <v>#N/A</v>
      </c>
      <c r="V45" s="177" t="e">
        <f>INDEX([15]Listas!$F$6:$J$10,MATCH(Q45,[15]Listas!$D$6:$D$10,0),MATCH(R45,[15]Listas!$F$4:$J$4,0))</f>
        <v>#N/A</v>
      </c>
      <c r="W45" s="167"/>
      <c r="X45" s="535"/>
      <c r="Y45" s="575"/>
      <c r="Z45" s="536"/>
      <c r="AA45" s="174"/>
      <c r="AB45" s="201"/>
      <c r="AC45" s="166"/>
      <c r="AD45" s="174"/>
      <c r="AE45" s="167"/>
      <c r="AF45" s="168">
        <f t="shared" si="0"/>
        <v>0</v>
      </c>
      <c r="AG45" s="169" t="e">
        <f t="shared" si="1"/>
        <v>#N/A</v>
      </c>
      <c r="AH45" s="178" t="e">
        <f>IF(AG45&lt;=1,"Remota",VLOOKUP(AG45,[15]Listas!$C$6:$D$10,2,0))</f>
        <v>#N/A</v>
      </c>
      <c r="AI45" s="169" t="e">
        <f t="shared" si="2"/>
        <v>#N/A</v>
      </c>
      <c r="AJ45" s="178" t="e">
        <f>IF(AI45&lt;=1,"Insignificante",HLOOKUP(AI45,[15]Listas!$F$3:$J$4,2,0))</f>
        <v>#N/A</v>
      </c>
      <c r="AK45" s="170" t="e">
        <f t="shared" si="3"/>
        <v>#N/A</v>
      </c>
      <c r="AL45" s="177" t="e">
        <f>INDEX([15]Listas!$F$6:$J$10,MATCH(AH45,[15]Listas!$D$6:$D$10,0),MATCH(AJ45,[15]Listas!$F$4:$J$4,0))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VLOOKUP(Q46,[15]Listas!$D$6:$E$10,2,0)</f>
        <v>#N/A</v>
      </c>
      <c r="U46" s="168" t="e">
        <f>HLOOKUP(R46,[15]Listas!$F$4:$J$5,2,0)</f>
        <v>#N/A</v>
      </c>
      <c r="V46" s="177" t="e">
        <f>INDEX([15]Listas!$F$6:$J$10,MATCH(Q46,[15]Listas!$D$6:$D$10,0),MATCH(R46,[15]Listas!$F$4:$J$4,0))</f>
        <v>#N/A</v>
      </c>
      <c r="W46" s="167"/>
      <c r="X46" s="535"/>
      <c r="Y46" s="575"/>
      <c r="Z46" s="536"/>
      <c r="AA46" s="174"/>
      <c r="AB46" s="201"/>
      <c r="AC46" s="166"/>
      <c r="AD46" s="174"/>
      <c r="AE46" s="167"/>
      <c r="AF46" s="168">
        <f t="shared" si="0"/>
        <v>0</v>
      </c>
      <c r="AG46" s="169" t="e">
        <f t="shared" si="1"/>
        <v>#N/A</v>
      </c>
      <c r="AH46" s="178" t="e">
        <f>IF(AG46&lt;=1,"Remota",VLOOKUP(AG46,[15]Listas!$C$6:$D$10,2,0))</f>
        <v>#N/A</v>
      </c>
      <c r="AI46" s="169" t="e">
        <f t="shared" si="2"/>
        <v>#N/A</v>
      </c>
      <c r="AJ46" s="178" t="e">
        <f>IF(AI46&lt;=1,"Insignificante",HLOOKUP(AI46,[15]Listas!$F$3:$J$4,2,0))</f>
        <v>#N/A</v>
      </c>
      <c r="AK46" s="170" t="e">
        <f t="shared" si="3"/>
        <v>#N/A</v>
      </c>
      <c r="AL46" s="177" t="e">
        <f>INDEX([15]Listas!$F$6:$J$10,MATCH(AH46,[15]Listas!$D$6:$D$10,0),MATCH(AJ46,[15]Listas!$F$4:$J$4,0))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VLOOKUP(Q47,[15]Listas!$D$6:$E$10,2,0)</f>
        <v>#N/A</v>
      </c>
      <c r="U47" s="168" t="e">
        <f>HLOOKUP(R47,[15]Listas!$F$4:$J$5,2,0)</f>
        <v>#N/A</v>
      </c>
      <c r="V47" s="177" t="e">
        <f>INDEX([15]Listas!$F$6:$J$10,MATCH(Q47,[15]Listas!$D$6:$D$10,0),MATCH(R47,[15]Listas!$F$4:$J$4,0))</f>
        <v>#N/A</v>
      </c>
      <c r="W47" s="167"/>
      <c r="X47" s="535"/>
      <c r="Y47" s="575"/>
      <c r="Z47" s="536"/>
      <c r="AA47" s="174"/>
      <c r="AB47" s="201"/>
      <c r="AC47" s="166"/>
      <c r="AD47" s="174"/>
      <c r="AE47" s="167"/>
      <c r="AF47" s="168">
        <f t="shared" si="0"/>
        <v>0</v>
      </c>
      <c r="AG47" s="169" t="e">
        <f t="shared" si="1"/>
        <v>#N/A</v>
      </c>
      <c r="AH47" s="178" t="e">
        <f>IF(AG47&lt;=1,"Remota",VLOOKUP(AG47,[15]Listas!$C$6:$D$10,2,0))</f>
        <v>#N/A</v>
      </c>
      <c r="AI47" s="169" t="e">
        <f t="shared" si="2"/>
        <v>#N/A</v>
      </c>
      <c r="AJ47" s="178" t="e">
        <f>IF(AI47&lt;=1,"Insignificante",HLOOKUP(AI47,[15]Listas!$F$3:$J$4,2,0))</f>
        <v>#N/A</v>
      </c>
      <c r="AK47" s="170" t="e">
        <f t="shared" si="3"/>
        <v>#N/A</v>
      </c>
      <c r="AL47" s="177" t="e">
        <f>INDEX([15]Listas!$F$6:$J$10,MATCH(AH47,[15]Listas!$D$6:$D$10,0),MATCH(AJ47,[15]Listas!$F$4:$J$4,0))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VLOOKUP(Q48,[15]Listas!$D$6:$E$10,2,0)</f>
        <v>#N/A</v>
      </c>
      <c r="U48" s="168" t="e">
        <f>HLOOKUP(R48,[15]Listas!$F$4:$J$5,2,0)</f>
        <v>#N/A</v>
      </c>
      <c r="V48" s="177" t="e">
        <f>INDEX([15]Listas!$F$6:$J$10,MATCH(Q48,[15]Listas!$D$6:$D$10,0),MATCH(R48,[15]Listas!$F$4:$J$4,0))</f>
        <v>#N/A</v>
      </c>
      <c r="W48" s="167"/>
      <c r="X48" s="535"/>
      <c r="Y48" s="575"/>
      <c r="Z48" s="536"/>
      <c r="AA48" s="174"/>
      <c r="AB48" s="201"/>
      <c r="AC48" s="166"/>
      <c r="AD48" s="174"/>
      <c r="AE48" s="167"/>
      <c r="AF48" s="168">
        <f t="shared" si="0"/>
        <v>0</v>
      </c>
      <c r="AG48" s="169" t="e">
        <f t="shared" si="1"/>
        <v>#N/A</v>
      </c>
      <c r="AH48" s="178" t="e">
        <f>IF(AG48&lt;=1,"Remota",VLOOKUP(AG48,[15]Listas!$C$6:$D$10,2,0))</f>
        <v>#N/A</v>
      </c>
      <c r="AI48" s="169" t="e">
        <f t="shared" si="2"/>
        <v>#N/A</v>
      </c>
      <c r="AJ48" s="178" t="e">
        <f>IF(AI48&lt;=1,"Insignificante",HLOOKUP(AI48,[15]Listas!$F$3:$J$4,2,0))</f>
        <v>#N/A</v>
      </c>
      <c r="AK48" s="170" t="e">
        <f t="shared" si="3"/>
        <v>#N/A</v>
      </c>
      <c r="AL48" s="177" t="e">
        <f>INDEX([15]Listas!$F$6:$J$10,MATCH(AH48,[15]Listas!$D$6:$D$10,0),MATCH(AJ48,[15]Listas!$F$4:$J$4,0))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VLOOKUP(Q49,[15]Listas!$D$6:$E$10,2,0)</f>
        <v>#N/A</v>
      </c>
      <c r="U49" s="168" t="e">
        <f>HLOOKUP(R49,[15]Listas!$F$4:$J$5,2,0)</f>
        <v>#N/A</v>
      </c>
      <c r="V49" s="177" t="e">
        <f>INDEX([15]Listas!$F$6:$J$10,MATCH(Q49,[15]Listas!$D$6:$D$10,0),MATCH(R49,[15]Listas!$F$4:$J$4,0))</f>
        <v>#N/A</v>
      </c>
      <c r="W49" s="167"/>
      <c r="X49" s="535"/>
      <c r="Y49" s="575"/>
      <c r="Z49" s="536"/>
      <c r="AA49" s="174"/>
      <c r="AB49" s="201"/>
      <c r="AC49" s="166"/>
      <c r="AD49" s="174"/>
      <c r="AE49" s="167"/>
      <c r="AF49" s="168">
        <f t="shared" si="0"/>
        <v>0</v>
      </c>
      <c r="AG49" s="169" t="e">
        <f t="shared" si="1"/>
        <v>#N/A</v>
      </c>
      <c r="AH49" s="178" t="e">
        <f>IF(AG49&lt;=1,"Remota",VLOOKUP(AG49,[15]Listas!$C$6:$D$10,2,0))</f>
        <v>#N/A</v>
      </c>
      <c r="AI49" s="169" t="e">
        <f t="shared" si="2"/>
        <v>#N/A</v>
      </c>
      <c r="AJ49" s="178" t="e">
        <f>IF(AI49&lt;=1,"Insignificante",HLOOKUP(AI49,[15]Listas!$F$3:$J$4,2,0))</f>
        <v>#N/A</v>
      </c>
      <c r="AK49" s="170" t="e">
        <f t="shared" si="3"/>
        <v>#N/A</v>
      </c>
      <c r="AL49" s="177" t="e">
        <f>INDEX([15]Listas!$F$6:$J$10,MATCH(AH49,[15]Listas!$D$6:$D$10,0),MATCH(AJ49,[15]Listas!$F$4:$J$4,0))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VLOOKUP(Q50,[15]Listas!$D$6:$E$10,2,0)</f>
        <v>#N/A</v>
      </c>
      <c r="U50" s="168" t="e">
        <f>HLOOKUP(R50,[15]Listas!$F$4:$J$5,2,0)</f>
        <v>#N/A</v>
      </c>
      <c r="V50" s="177" t="e">
        <f>INDEX([15]Listas!$F$6:$J$10,MATCH(Q50,[15]Listas!$D$6:$D$10,0),MATCH(R50,[15]Listas!$F$4:$J$4,0))</f>
        <v>#N/A</v>
      </c>
      <c r="W50" s="167"/>
      <c r="X50" s="535"/>
      <c r="Y50" s="575"/>
      <c r="Z50" s="536"/>
      <c r="AA50" s="174"/>
      <c r="AB50" s="201"/>
      <c r="AC50" s="166"/>
      <c r="AD50" s="174"/>
      <c r="AE50" s="167"/>
      <c r="AF50" s="168">
        <f t="shared" si="0"/>
        <v>0</v>
      </c>
      <c r="AG50" s="169" t="e">
        <f t="shared" si="1"/>
        <v>#N/A</v>
      </c>
      <c r="AH50" s="178" t="e">
        <f>IF(AG50&lt;=1,"Remota",VLOOKUP(AG50,[15]Listas!$C$6:$D$10,2,0))</f>
        <v>#N/A</v>
      </c>
      <c r="AI50" s="169" t="e">
        <f t="shared" si="2"/>
        <v>#N/A</v>
      </c>
      <c r="AJ50" s="178" t="e">
        <f>IF(AI50&lt;=1,"Insignificante",HLOOKUP(AI50,[15]Listas!$F$3:$J$4,2,0))</f>
        <v>#N/A</v>
      </c>
      <c r="AK50" s="170" t="e">
        <f t="shared" si="3"/>
        <v>#N/A</v>
      </c>
      <c r="AL50" s="177" t="e">
        <f>INDEX([15]Listas!$F$6:$J$10,MATCH(AH50,[15]Listas!$D$6:$D$10,0),MATCH(AJ50,[15]Listas!$F$4:$J$4,0))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VLOOKUP(Q51,[15]Listas!$D$6:$E$10,2,0)</f>
        <v>#N/A</v>
      </c>
      <c r="U51" s="168" t="e">
        <f>HLOOKUP(R51,[15]Listas!$F$4:$J$5,2,0)</f>
        <v>#N/A</v>
      </c>
      <c r="V51" s="177" t="e">
        <f>INDEX([15]Listas!$F$6:$J$10,MATCH(Q51,[15]Listas!$D$6:$D$10,0),MATCH(R51,[15]Listas!$F$4:$J$4,0))</f>
        <v>#N/A</v>
      </c>
      <c r="W51" s="167"/>
      <c r="X51" s="535"/>
      <c r="Y51" s="575"/>
      <c r="Z51" s="536"/>
      <c r="AA51" s="174"/>
      <c r="AB51" s="201"/>
      <c r="AC51" s="166"/>
      <c r="AD51" s="174"/>
      <c r="AE51" s="167"/>
      <c r="AF51" s="168">
        <f t="shared" si="0"/>
        <v>0</v>
      </c>
      <c r="AG51" s="169" t="e">
        <f t="shared" si="1"/>
        <v>#N/A</v>
      </c>
      <c r="AH51" s="178" t="e">
        <f>IF(AG51&lt;=1,"Remota",VLOOKUP(AG51,[15]Listas!$C$6:$D$10,2,0))</f>
        <v>#N/A</v>
      </c>
      <c r="AI51" s="169" t="e">
        <f t="shared" si="2"/>
        <v>#N/A</v>
      </c>
      <c r="AJ51" s="178" t="e">
        <f>IF(AI51&lt;=1,"Insignificante",HLOOKUP(AI51,[15]Listas!$F$3:$J$4,2,0))</f>
        <v>#N/A</v>
      </c>
      <c r="AK51" s="170" t="e">
        <f t="shared" si="3"/>
        <v>#N/A</v>
      </c>
      <c r="AL51" s="177" t="e">
        <f>INDEX([15]Listas!$F$6:$J$10,MATCH(AH51,[15]Listas!$D$6:$D$10,0),MATCH(AJ51,[15]Listas!$F$4:$J$4,0))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VLOOKUP(Q52,[15]Listas!$D$6:$E$10,2,0)</f>
        <v>#N/A</v>
      </c>
      <c r="U52" s="168" t="e">
        <f>HLOOKUP(R52,[15]Listas!$F$4:$J$5,2,0)</f>
        <v>#N/A</v>
      </c>
      <c r="V52" s="177" t="e">
        <f>INDEX([15]Listas!$F$6:$J$10,MATCH(Q52,[15]Listas!$D$6:$D$10,0),MATCH(R52,[15]Listas!$F$4:$J$4,0))</f>
        <v>#N/A</v>
      </c>
      <c r="W52" s="167"/>
      <c r="X52" s="535"/>
      <c r="Y52" s="575"/>
      <c r="Z52" s="536"/>
      <c r="AA52" s="174"/>
      <c r="AB52" s="201"/>
      <c r="AC52" s="166"/>
      <c r="AD52" s="174"/>
      <c r="AE52" s="167"/>
      <c r="AF52" s="168">
        <f t="shared" si="0"/>
        <v>0</v>
      </c>
      <c r="AG52" s="169" t="e">
        <f t="shared" si="1"/>
        <v>#N/A</v>
      </c>
      <c r="AH52" s="178" t="e">
        <f>IF(AG52&lt;=1,"Remota",VLOOKUP(AG52,[15]Listas!$C$6:$D$10,2,0))</f>
        <v>#N/A</v>
      </c>
      <c r="AI52" s="169" t="e">
        <f t="shared" si="2"/>
        <v>#N/A</v>
      </c>
      <c r="AJ52" s="178" t="e">
        <f>IF(AI52&lt;=1,"Insignificante",HLOOKUP(AI52,[15]Listas!$F$3:$J$4,2,0))</f>
        <v>#N/A</v>
      </c>
      <c r="AK52" s="170" t="e">
        <f t="shared" si="3"/>
        <v>#N/A</v>
      </c>
      <c r="AL52" s="177" t="e">
        <f>INDEX([15]Listas!$F$6:$J$10,MATCH(AH52,[15]Listas!$D$6:$D$10,0),MATCH(AJ52,[15]Listas!$F$4:$J$4,0))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VLOOKUP(Q53,[15]Listas!$D$6:$E$10,2,0)</f>
        <v>#N/A</v>
      </c>
      <c r="U53" s="168" t="e">
        <f>HLOOKUP(R53,[15]Listas!$F$4:$J$5,2,0)</f>
        <v>#N/A</v>
      </c>
      <c r="V53" s="177" t="e">
        <f>INDEX([15]Listas!$F$6:$J$10,MATCH(Q53,[15]Listas!$D$6:$D$10,0),MATCH(R53,[15]Listas!$F$4:$J$4,0))</f>
        <v>#N/A</v>
      </c>
      <c r="W53" s="167"/>
      <c r="X53" s="535"/>
      <c r="Y53" s="575"/>
      <c r="Z53" s="536"/>
      <c r="AA53" s="174"/>
      <c r="AB53" s="201"/>
      <c r="AC53" s="166"/>
      <c r="AD53" s="174"/>
      <c r="AE53" s="167"/>
      <c r="AF53" s="168">
        <f t="shared" si="0"/>
        <v>0</v>
      </c>
      <c r="AG53" s="169" t="e">
        <f t="shared" si="1"/>
        <v>#N/A</v>
      </c>
      <c r="AH53" s="178" t="e">
        <f>IF(AG53&lt;=1,"Remota",VLOOKUP(AG53,[15]Listas!$C$6:$D$10,2,0))</f>
        <v>#N/A</v>
      </c>
      <c r="AI53" s="169" t="e">
        <f t="shared" si="2"/>
        <v>#N/A</v>
      </c>
      <c r="AJ53" s="178" t="e">
        <f>IF(AI53&lt;=1,"Insignificante",HLOOKUP(AI53,[15]Listas!$F$3:$J$4,2,0))</f>
        <v>#N/A</v>
      </c>
      <c r="AK53" s="170" t="e">
        <f t="shared" si="3"/>
        <v>#N/A</v>
      </c>
      <c r="AL53" s="177" t="e">
        <f>INDEX([15]Listas!$F$6:$J$10,MATCH(AH53,[15]Listas!$D$6:$D$10,0),MATCH(AJ53,[15]Listas!$F$4:$J$4,0))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VLOOKUP(Q54,[15]Listas!$D$6:$E$10,2,0)</f>
        <v>#N/A</v>
      </c>
      <c r="U54" s="168" t="e">
        <f>HLOOKUP(R54,[15]Listas!$F$4:$J$5,2,0)</f>
        <v>#N/A</v>
      </c>
      <c r="V54" s="177" t="e">
        <f>INDEX([15]Listas!$F$6:$J$10,MATCH(Q54,[15]Listas!$D$6:$D$10,0),MATCH(R54,[15]Listas!$F$4:$J$4,0))</f>
        <v>#N/A</v>
      </c>
      <c r="W54" s="167"/>
      <c r="X54" s="535"/>
      <c r="Y54" s="575"/>
      <c r="Z54" s="536"/>
      <c r="AA54" s="174"/>
      <c r="AB54" s="201"/>
      <c r="AC54" s="166"/>
      <c r="AD54" s="174"/>
      <c r="AE54" s="167"/>
      <c r="AF54" s="168">
        <f t="shared" si="0"/>
        <v>0</v>
      </c>
      <c r="AG54" s="169" t="e">
        <f t="shared" si="1"/>
        <v>#N/A</v>
      </c>
      <c r="AH54" s="178" t="e">
        <f>IF(AG54&lt;=1,"Remota",VLOOKUP(AG54,[15]Listas!$C$6:$D$10,2,0))</f>
        <v>#N/A</v>
      </c>
      <c r="AI54" s="169" t="e">
        <f t="shared" si="2"/>
        <v>#N/A</v>
      </c>
      <c r="AJ54" s="178" t="e">
        <f>IF(AI54&lt;=1,"Insignificante",HLOOKUP(AI54,[15]Listas!$F$3:$J$4,2,0))</f>
        <v>#N/A</v>
      </c>
      <c r="AK54" s="170" t="e">
        <f t="shared" si="3"/>
        <v>#N/A</v>
      </c>
      <c r="AL54" s="177" t="e">
        <f>INDEX([15]Listas!$F$6:$J$10,MATCH(AH54,[15]Listas!$D$6:$D$10,0),MATCH(AJ54,[15]Listas!$F$4:$J$4,0))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VLOOKUP(Q55,[15]Listas!$D$6:$E$10,2,0)</f>
        <v>#N/A</v>
      </c>
      <c r="U55" s="168" t="e">
        <f>HLOOKUP(R55,[15]Listas!$F$4:$J$5,2,0)</f>
        <v>#N/A</v>
      </c>
      <c r="V55" s="177" t="e">
        <f>INDEX([15]Listas!$F$6:$J$10,MATCH(Q55,[15]Listas!$D$6:$D$10,0),MATCH(R55,[15]Listas!$F$4:$J$4,0))</f>
        <v>#N/A</v>
      </c>
      <c r="W55" s="167"/>
      <c r="X55" s="535"/>
      <c r="Y55" s="575"/>
      <c r="Z55" s="536"/>
      <c r="AA55" s="174"/>
      <c r="AB55" s="201"/>
      <c r="AC55" s="166"/>
      <c r="AD55" s="174"/>
      <c r="AE55" s="167"/>
      <c r="AF55" s="168">
        <f t="shared" si="0"/>
        <v>0</v>
      </c>
      <c r="AG55" s="169" t="e">
        <f t="shared" si="1"/>
        <v>#N/A</v>
      </c>
      <c r="AH55" s="178" t="e">
        <f>IF(AG55&lt;=1,"Remota",VLOOKUP(AG55,[15]Listas!$C$6:$D$10,2,0))</f>
        <v>#N/A</v>
      </c>
      <c r="AI55" s="169" t="e">
        <f t="shared" si="2"/>
        <v>#N/A</v>
      </c>
      <c r="AJ55" s="178" t="e">
        <f>IF(AI55&lt;=1,"Insignificante",HLOOKUP(AI55,[15]Listas!$F$3:$J$4,2,0))</f>
        <v>#N/A</v>
      </c>
      <c r="AK55" s="170" t="e">
        <f t="shared" si="3"/>
        <v>#N/A</v>
      </c>
      <c r="AL55" s="177" t="e">
        <f>INDEX([15]Listas!$F$6:$J$10,MATCH(AH55,[15]Listas!$D$6:$D$10,0),MATCH(AJ55,[15]Listas!$F$4:$J$4,0))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VLOOKUP(Q56,[15]Listas!$D$6:$E$10,2,0)</f>
        <v>#N/A</v>
      </c>
      <c r="U56" s="168" t="e">
        <f>HLOOKUP(R56,[15]Listas!$F$4:$J$5,2,0)</f>
        <v>#N/A</v>
      </c>
      <c r="V56" s="177" t="e">
        <f>INDEX([15]Listas!$F$6:$J$10,MATCH(Q56,[15]Listas!$D$6:$D$10,0),MATCH(R56,[15]Listas!$F$4:$J$4,0))</f>
        <v>#N/A</v>
      </c>
      <c r="W56" s="167"/>
      <c r="X56" s="535"/>
      <c r="Y56" s="575"/>
      <c r="Z56" s="536"/>
      <c r="AA56" s="174"/>
      <c r="AB56" s="201"/>
      <c r="AC56" s="166"/>
      <c r="AD56" s="174"/>
      <c r="AE56" s="167"/>
      <c r="AF56" s="168">
        <f t="shared" si="0"/>
        <v>0</v>
      </c>
      <c r="AG56" s="169" t="e">
        <f t="shared" si="1"/>
        <v>#N/A</v>
      </c>
      <c r="AH56" s="178" t="e">
        <f>IF(AG56&lt;=1,"Remota",VLOOKUP(AG56,[15]Listas!$C$6:$D$10,2,0))</f>
        <v>#N/A</v>
      </c>
      <c r="AI56" s="169" t="e">
        <f t="shared" si="2"/>
        <v>#N/A</v>
      </c>
      <c r="AJ56" s="178" t="e">
        <f>IF(AI56&lt;=1,"Insignificante",HLOOKUP(AI56,[15]Listas!$F$3:$J$4,2,0))</f>
        <v>#N/A</v>
      </c>
      <c r="AK56" s="170" t="e">
        <f t="shared" si="3"/>
        <v>#N/A</v>
      </c>
      <c r="AL56" s="177" t="e">
        <f>INDEX([15]Listas!$F$6:$J$10,MATCH(AH56,[15]Listas!$D$6:$D$10,0),MATCH(AJ56,[15]Listas!$F$4:$J$4,0))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VLOOKUP(Q57,[15]Listas!$D$6:$E$10,2,0)</f>
        <v>#N/A</v>
      </c>
      <c r="U57" s="168" t="e">
        <f>HLOOKUP(R57,[15]Listas!$F$4:$J$5,2,0)</f>
        <v>#N/A</v>
      </c>
      <c r="V57" s="177" t="e">
        <f>INDEX([15]Listas!$F$6:$J$10,MATCH(Q57,[15]Listas!$D$6:$D$10,0),MATCH(R57,[15]Listas!$F$4:$J$4,0))</f>
        <v>#N/A</v>
      </c>
      <c r="W57" s="167"/>
      <c r="X57" s="535"/>
      <c r="Y57" s="575"/>
      <c r="Z57" s="536"/>
      <c r="AA57" s="174"/>
      <c r="AB57" s="201"/>
      <c r="AC57" s="166"/>
      <c r="AD57" s="174"/>
      <c r="AE57" s="167"/>
      <c r="AF57" s="168">
        <f t="shared" si="0"/>
        <v>0</v>
      </c>
      <c r="AG57" s="169" t="e">
        <f t="shared" si="1"/>
        <v>#N/A</v>
      </c>
      <c r="AH57" s="178" t="e">
        <f>IF(AG57&lt;=1,"Remota",VLOOKUP(AG57,[15]Listas!$C$6:$D$10,2,0))</f>
        <v>#N/A</v>
      </c>
      <c r="AI57" s="169" t="e">
        <f t="shared" si="2"/>
        <v>#N/A</v>
      </c>
      <c r="AJ57" s="178" t="e">
        <f>IF(AI57&lt;=1,"Insignificante",HLOOKUP(AI57,[15]Listas!$F$3:$J$4,2,0))</f>
        <v>#N/A</v>
      </c>
      <c r="AK57" s="170" t="e">
        <f t="shared" si="3"/>
        <v>#N/A</v>
      </c>
      <c r="AL57" s="177" t="e">
        <f>INDEX([15]Listas!$F$6:$J$10,MATCH(AH57,[15]Listas!$D$6:$D$10,0),MATCH(AJ57,[15]Listas!$F$4:$J$4,0))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VLOOKUP(Q58,[15]Listas!$D$6:$E$10,2,0)</f>
        <v>#N/A</v>
      </c>
      <c r="U58" s="168" t="e">
        <f>HLOOKUP(R58,[15]Listas!$F$4:$J$5,2,0)</f>
        <v>#N/A</v>
      </c>
      <c r="V58" s="177" t="e">
        <f>INDEX([15]Listas!$F$6:$J$10,MATCH(Q58,[15]Listas!$D$6:$D$10,0),MATCH(R58,[15]Listas!$F$4:$J$4,0))</f>
        <v>#N/A</v>
      </c>
      <c r="W58" s="167"/>
      <c r="X58" s="535"/>
      <c r="Y58" s="575"/>
      <c r="Z58" s="536"/>
      <c r="AA58" s="174"/>
      <c r="AB58" s="201"/>
      <c r="AC58" s="166"/>
      <c r="AD58" s="174"/>
      <c r="AE58" s="167"/>
      <c r="AF58" s="168">
        <f t="shared" si="0"/>
        <v>0</v>
      </c>
      <c r="AG58" s="169" t="e">
        <f t="shared" si="1"/>
        <v>#N/A</v>
      </c>
      <c r="AH58" s="178" t="e">
        <f>IF(AG58&lt;=1,"Remota",VLOOKUP(AG58,[15]Listas!$C$6:$D$10,2,0))</f>
        <v>#N/A</v>
      </c>
      <c r="AI58" s="169" t="e">
        <f t="shared" si="2"/>
        <v>#N/A</v>
      </c>
      <c r="AJ58" s="178" t="e">
        <f>IF(AI58&lt;=1,"Insignificante",HLOOKUP(AI58,[15]Listas!$F$3:$J$4,2,0))</f>
        <v>#N/A</v>
      </c>
      <c r="AK58" s="170" t="e">
        <f t="shared" si="3"/>
        <v>#N/A</v>
      </c>
      <c r="AL58" s="177" t="e">
        <f>INDEX([15]Listas!$F$6:$J$10,MATCH(AH58,[15]Listas!$D$6:$D$10,0),MATCH(AJ58,[15]Listas!$F$4:$J$4,0))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VLOOKUP(Q59,[15]Listas!$D$6:$E$10,2,0)</f>
        <v>#N/A</v>
      </c>
      <c r="U59" s="168" t="e">
        <f>HLOOKUP(R59,[15]Listas!$F$4:$J$5,2,0)</f>
        <v>#N/A</v>
      </c>
      <c r="V59" s="177" t="e">
        <f>INDEX([15]Listas!$F$6:$J$10,MATCH(Q59,[15]Listas!$D$6:$D$10,0),MATCH(R59,[15]Listas!$F$4:$J$4,0))</f>
        <v>#N/A</v>
      </c>
      <c r="W59" s="167"/>
      <c r="X59" s="535"/>
      <c r="Y59" s="575"/>
      <c r="Z59" s="536"/>
      <c r="AA59" s="174"/>
      <c r="AB59" s="201"/>
      <c r="AC59" s="166"/>
      <c r="AD59" s="174"/>
      <c r="AE59" s="167"/>
      <c r="AF59" s="168">
        <f t="shared" si="0"/>
        <v>0</v>
      </c>
      <c r="AG59" s="169" t="e">
        <f t="shared" si="1"/>
        <v>#N/A</v>
      </c>
      <c r="AH59" s="178" t="e">
        <f>IF(AG59&lt;=1,"Remota",VLOOKUP(AG59,[15]Listas!$C$6:$D$10,2,0))</f>
        <v>#N/A</v>
      </c>
      <c r="AI59" s="169" t="e">
        <f t="shared" si="2"/>
        <v>#N/A</v>
      </c>
      <c r="AJ59" s="178" t="e">
        <f>IF(AI59&lt;=1,"Insignificante",HLOOKUP(AI59,[15]Listas!$F$3:$J$4,2,0))</f>
        <v>#N/A</v>
      </c>
      <c r="AK59" s="170" t="e">
        <f t="shared" si="3"/>
        <v>#N/A</v>
      </c>
      <c r="AL59" s="177" t="e">
        <f>INDEX([15]Listas!$F$6:$J$10,MATCH(AH59,[15]Listas!$D$6:$D$10,0),MATCH(AJ59,[15]Listas!$F$4:$J$4,0))</f>
        <v>#N/A</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VLOOKUP(Q60,[15]Listas!$D$6:$E$10,2,0)</f>
        <v>#N/A</v>
      </c>
      <c r="U60" s="168" t="e">
        <f>HLOOKUP(R60,[15]Listas!$F$4:$J$5,2,0)</f>
        <v>#N/A</v>
      </c>
      <c r="V60" s="177" t="e">
        <f>INDEX([15]Listas!$F$6:$J$10,MATCH(Q60,[15]Listas!$D$6:$D$10,0),MATCH(R60,[15]Listas!$F$4:$J$4,0))</f>
        <v>#N/A</v>
      </c>
      <c r="W60" s="167"/>
      <c r="X60" s="535"/>
      <c r="Y60" s="575"/>
      <c r="Z60" s="536"/>
      <c r="AA60" s="174"/>
      <c r="AB60" s="201"/>
      <c r="AC60" s="166"/>
      <c r="AD60" s="174"/>
      <c r="AE60" s="167"/>
      <c r="AF60" s="168">
        <f t="shared" si="0"/>
        <v>0</v>
      </c>
      <c r="AG60" s="169" t="e">
        <f t="shared" si="1"/>
        <v>#N/A</v>
      </c>
      <c r="AH60" s="178" t="e">
        <f>IF(AG60&lt;=1,"Remota",VLOOKUP(AG60,[15]Listas!$C$6:$D$10,2,0))</f>
        <v>#N/A</v>
      </c>
      <c r="AI60" s="169" t="e">
        <f t="shared" si="2"/>
        <v>#N/A</v>
      </c>
      <c r="AJ60" s="178" t="e">
        <f>IF(AI60&lt;=1,"Insignificante",HLOOKUP(AI60,[15]Listas!$F$3:$J$4,2,0))</f>
        <v>#N/A</v>
      </c>
      <c r="AK60" s="170" t="e">
        <f t="shared" si="3"/>
        <v>#N/A</v>
      </c>
      <c r="AL60" s="177" t="e">
        <f>INDEX([15]Listas!$F$6:$J$10,MATCH(AH60,[15]Listas!$D$6:$D$10,0),MATCH(AJ60,[15]Listas!$F$4:$J$4,0))</f>
        <v>#N/A</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VLOOKUP(Q61,[15]Listas!$D$6:$E$10,2,0)</f>
        <v>#N/A</v>
      </c>
      <c r="U61" s="168" t="e">
        <f>HLOOKUP(R61,[15]Listas!$F$4:$J$5,2,0)</f>
        <v>#N/A</v>
      </c>
      <c r="V61" s="177" t="e">
        <f>INDEX([15]Listas!$F$6:$J$10,MATCH(Q61,[15]Listas!$D$6:$D$10,0),MATCH(R61,[15]Listas!$F$4:$J$4,0))</f>
        <v>#N/A</v>
      </c>
      <c r="W61" s="167"/>
      <c r="X61" s="535"/>
      <c r="Y61" s="575"/>
      <c r="Z61" s="536"/>
      <c r="AA61" s="174"/>
      <c r="AB61" s="201"/>
      <c r="AC61" s="166"/>
      <c r="AD61" s="174"/>
      <c r="AE61" s="167"/>
      <c r="AF61" s="168">
        <f t="shared" si="0"/>
        <v>0</v>
      </c>
      <c r="AG61" s="169" t="e">
        <f t="shared" si="1"/>
        <v>#N/A</v>
      </c>
      <c r="AH61" s="178" t="e">
        <f>IF(AG61&lt;=1,"Remota",VLOOKUP(AG61,[15]Listas!$C$6:$D$10,2,0))</f>
        <v>#N/A</v>
      </c>
      <c r="AI61" s="169" t="e">
        <f t="shared" si="2"/>
        <v>#N/A</v>
      </c>
      <c r="AJ61" s="178" t="e">
        <f>IF(AI61&lt;=1,"Insignificante",HLOOKUP(AI61,[15]Listas!$F$3:$J$4,2,0))</f>
        <v>#N/A</v>
      </c>
      <c r="AK61" s="170" t="e">
        <f t="shared" si="3"/>
        <v>#N/A</v>
      </c>
      <c r="AL61" s="177" t="e">
        <f>INDEX([15]Listas!$F$6:$J$10,MATCH(AH61,[15]Listas!$D$6:$D$10,0),MATCH(AJ61,[15]Listas!$F$4:$J$4,0))</f>
        <v>#N/A</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VLOOKUP(Q62,[15]Listas!$D$6:$E$10,2,0)</f>
        <v>#N/A</v>
      </c>
      <c r="U62" s="168" t="e">
        <f>HLOOKUP(R62,[15]Listas!$F$4:$J$5,2,0)</f>
        <v>#N/A</v>
      </c>
      <c r="V62" s="177" t="e">
        <f>INDEX([15]Listas!$F$6:$J$10,MATCH(Q62,[15]Listas!$D$6:$D$10,0),MATCH(R62,[15]Listas!$F$4:$J$4,0))</f>
        <v>#N/A</v>
      </c>
      <c r="W62" s="167"/>
      <c r="X62" s="535"/>
      <c r="Y62" s="575"/>
      <c r="Z62" s="536"/>
      <c r="AA62" s="174"/>
      <c r="AB62" s="201"/>
      <c r="AC62" s="166"/>
      <c r="AD62" s="174"/>
      <c r="AE62" s="167"/>
      <c r="AF62" s="168">
        <f t="shared" si="0"/>
        <v>0</v>
      </c>
      <c r="AG62" s="169" t="e">
        <f t="shared" si="1"/>
        <v>#N/A</v>
      </c>
      <c r="AH62" s="178" t="e">
        <f>IF(AG62&lt;=1,"Remota",VLOOKUP(AG62,[15]Listas!$C$6:$D$10,2,0))</f>
        <v>#N/A</v>
      </c>
      <c r="AI62" s="169" t="e">
        <f t="shared" si="2"/>
        <v>#N/A</v>
      </c>
      <c r="AJ62" s="178" t="e">
        <f>IF(AI62&lt;=1,"Insignificante",HLOOKUP(AI62,[15]Listas!$F$3:$J$4,2,0))</f>
        <v>#N/A</v>
      </c>
      <c r="AK62" s="170" t="e">
        <f t="shared" si="3"/>
        <v>#N/A</v>
      </c>
      <c r="AL62" s="177" t="e">
        <f>INDEX([15]Listas!$F$6:$J$10,MATCH(AH62,[15]Listas!$D$6:$D$10,0),MATCH(AJ62,[15]Listas!$F$4:$J$4,0))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VLOOKUP(Q63,[15]Listas!$D$6:$E$10,2,0)</f>
        <v>#N/A</v>
      </c>
      <c r="U63" s="168" t="e">
        <f>HLOOKUP(R63,[15]Listas!$F$4:$J$5,2,0)</f>
        <v>#N/A</v>
      </c>
      <c r="V63" s="177" t="e">
        <f>INDEX([15]Listas!$F$6:$J$10,MATCH(Q63,[15]Listas!$D$6:$D$10,0),MATCH(R63,[15]Listas!$F$4:$J$4,0))</f>
        <v>#N/A</v>
      </c>
      <c r="W63" s="167"/>
      <c r="X63" s="535"/>
      <c r="Y63" s="575"/>
      <c r="Z63" s="536"/>
      <c r="AA63" s="174"/>
      <c r="AB63" s="201"/>
      <c r="AC63" s="166"/>
      <c r="AD63" s="174"/>
      <c r="AE63" s="167"/>
      <c r="AF63" s="168">
        <f t="shared" si="0"/>
        <v>0</v>
      </c>
      <c r="AG63" s="169" t="e">
        <f t="shared" si="1"/>
        <v>#N/A</v>
      </c>
      <c r="AH63" s="178" t="e">
        <f>IF(AG63&lt;=1,"Remota",VLOOKUP(AG63,[15]Listas!$C$6:$D$10,2,0))</f>
        <v>#N/A</v>
      </c>
      <c r="AI63" s="169" t="e">
        <f t="shared" si="2"/>
        <v>#N/A</v>
      </c>
      <c r="AJ63" s="178" t="e">
        <f>IF(AI63&lt;=1,"Insignificante",HLOOKUP(AI63,[15]Listas!$F$3:$J$4,2,0))</f>
        <v>#N/A</v>
      </c>
      <c r="AK63" s="170" t="e">
        <f t="shared" si="3"/>
        <v>#N/A</v>
      </c>
      <c r="AL63" s="177" t="e">
        <f>INDEX([15]Listas!$F$6:$J$10,MATCH(AH63,[15]Listas!$D$6:$D$10,0),MATCH(AJ63,[15]Listas!$F$4:$J$4,0))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VLOOKUP(Q64,[15]Listas!$D$6:$E$10,2,0)</f>
        <v>#N/A</v>
      </c>
      <c r="U64" s="168" t="e">
        <f>HLOOKUP(R64,[15]Listas!$F$4:$J$5,2,0)</f>
        <v>#N/A</v>
      </c>
      <c r="V64" s="177" t="e">
        <f>INDEX([15]Listas!$F$6:$J$10,MATCH(Q64,[15]Listas!$D$6:$D$10,0),MATCH(R64,[15]Listas!$F$4:$J$4,0))</f>
        <v>#N/A</v>
      </c>
      <c r="W64" s="167"/>
      <c r="X64" s="535"/>
      <c r="Y64" s="575"/>
      <c r="Z64" s="536"/>
      <c r="AA64" s="174"/>
      <c r="AB64" s="201"/>
      <c r="AC64" s="166"/>
      <c r="AD64" s="174"/>
      <c r="AE64" s="167"/>
      <c r="AF64" s="168">
        <f t="shared" si="0"/>
        <v>0</v>
      </c>
      <c r="AG64" s="169" t="e">
        <f t="shared" si="1"/>
        <v>#N/A</v>
      </c>
      <c r="AH64" s="178" t="e">
        <f>IF(AG64&lt;=1,"Remota",VLOOKUP(AG64,[15]Listas!$C$6:$D$10,2,0))</f>
        <v>#N/A</v>
      </c>
      <c r="AI64" s="169" t="e">
        <f t="shared" si="2"/>
        <v>#N/A</v>
      </c>
      <c r="AJ64" s="178" t="e">
        <f>IF(AI64&lt;=1,"Insignificante",HLOOKUP(AI64,[15]Listas!$F$3:$J$4,2,0))</f>
        <v>#N/A</v>
      </c>
      <c r="AK64" s="170" t="e">
        <f t="shared" si="3"/>
        <v>#N/A</v>
      </c>
      <c r="AL64" s="177" t="e">
        <f>INDEX([15]Listas!$F$6:$J$10,MATCH(AH64,[15]Listas!$D$6:$D$10,0),MATCH(AJ64,[15]Listas!$F$4:$J$4,0))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VLOOKUP(Q65,[15]Listas!$D$6:$E$10,2,0)</f>
        <v>#N/A</v>
      </c>
      <c r="U65" s="168" t="e">
        <f>HLOOKUP(R65,[15]Listas!$F$4:$J$5,2,0)</f>
        <v>#N/A</v>
      </c>
      <c r="V65" s="177" t="e">
        <f>INDEX([15]Listas!$F$6:$J$10,MATCH(Q65,[15]Listas!$D$6:$D$10,0),MATCH(R65,[15]Listas!$F$4:$J$4,0))</f>
        <v>#N/A</v>
      </c>
      <c r="W65" s="167"/>
      <c r="X65" s="535"/>
      <c r="Y65" s="575"/>
      <c r="Z65" s="536"/>
      <c r="AA65" s="174"/>
      <c r="AB65" s="201"/>
      <c r="AC65" s="166"/>
      <c r="AD65" s="174"/>
      <c r="AE65" s="167"/>
      <c r="AF65" s="168">
        <f t="shared" si="0"/>
        <v>0</v>
      </c>
      <c r="AG65" s="169" t="e">
        <f t="shared" si="1"/>
        <v>#N/A</v>
      </c>
      <c r="AH65" s="178" t="e">
        <f>IF(AG65&lt;=1,"Remota",VLOOKUP(AG65,[15]Listas!$C$6:$D$10,2,0))</f>
        <v>#N/A</v>
      </c>
      <c r="AI65" s="169" t="e">
        <f t="shared" si="2"/>
        <v>#N/A</v>
      </c>
      <c r="AJ65" s="178" t="e">
        <f>IF(AI65&lt;=1,"Insignificante",HLOOKUP(AI65,[15]Listas!$F$3:$J$4,2,0))</f>
        <v>#N/A</v>
      </c>
      <c r="AK65" s="170" t="e">
        <f t="shared" si="3"/>
        <v>#N/A</v>
      </c>
      <c r="AL65" s="177" t="e">
        <f>INDEX([15]Listas!$F$6:$J$10,MATCH(AH65,[15]Listas!$D$6:$D$10,0),MATCH(AJ65,[15]Listas!$F$4:$J$4,0))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VLOOKUP(Q66,[15]Listas!$D$6:$E$10,2,0)</f>
        <v>#N/A</v>
      </c>
      <c r="U66" s="168" t="e">
        <f>HLOOKUP(R66,[15]Listas!$F$4:$J$5,2,0)</f>
        <v>#N/A</v>
      </c>
      <c r="V66" s="177" t="e">
        <f>INDEX([15]Listas!$F$6:$J$10,MATCH(Q66,[15]Listas!$D$6:$D$10,0),MATCH(R66,[15]Listas!$F$4:$J$4,0))</f>
        <v>#N/A</v>
      </c>
      <c r="W66" s="167"/>
      <c r="X66" s="535"/>
      <c r="Y66" s="575"/>
      <c r="Z66" s="536"/>
      <c r="AA66" s="174"/>
      <c r="AB66" s="201"/>
      <c r="AC66" s="166"/>
      <c r="AD66" s="174"/>
      <c r="AE66" s="167"/>
      <c r="AF66" s="168">
        <f t="shared" si="0"/>
        <v>0</v>
      </c>
      <c r="AG66" s="169" t="e">
        <f t="shared" si="1"/>
        <v>#N/A</v>
      </c>
      <c r="AH66" s="178" t="e">
        <f>IF(AG66&lt;=1,"Remota",VLOOKUP(AG66,[15]Listas!$C$6:$D$10,2,0))</f>
        <v>#N/A</v>
      </c>
      <c r="AI66" s="169" t="e">
        <f t="shared" si="2"/>
        <v>#N/A</v>
      </c>
      <c r="AJ66" s="178" t="e">
        <f>IF(AI66&lt;=1,"Insignificante",HLOOKUP(AI66,[15]Listas!$F$3:$J$4,2,0))</f>
        <v>#N/A</v>
      </c>
      <c r="AK66" s="170" t="e">
        <f t="shared" si="3"/>
        <v>#N/A</v>
      </c>
      <c r="AL66" s="177" t="e">
        <f>INDEX([15]Listas!$F$6:$J$10,MATCH(AH66,[15]Listas!$D$6:$D$10,0),MATCH(AJ66,[15]Listas!$F$4:$J$4,0))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VLOOKUP(Q67,[15]Listas!$D$6:$E$10,2,0)</f>
        <v>#N/A</v>
      </c>
      <c r="U67" s="168" t="e">
        <f>HLOOKUP(R67,[15]Listas!$F$4:$J$5,2,0)</f>
        <v>#N/A</v>
      </c>
      <c r="V67" s="177" t="e">
        <f>INDEX([15]Listas!$F$6:$J$10,MATCH(Q67,[15]Listas!$D$6:$D$10,0),MATCH(R67,[15]Listas!$F$4:$J$4,0))</f>
        <v>#N/A</v>
      </c>
      <c r="W67" s="167"/>
      <c r="X67" s="535"/>
      <c r="Y67" s="575"/>
      <c r="Z67" s="536"/>
      <c r="AA67" s="174"/>
      <c r="AB67" s="201"/>
      <c r="AC67" s="166"/>
      <c r="AD67" s="174"/>
      <c r="AE67" s="167"/>
      <c r="AF67" s="168">
        <f t="shared" si="0"/>
        <v>0</v>
      </c>
      <c r="AG67" s="169" t="e">
        <f t="shared" si="1"/>
        <v>#N/A</v>
      </c>
      <c r="AH67" s="178" t="e">
        <f>IF(AG67&lt;=1,"Remota",VLOOKUP(AG67,[15]Listas!$C$6:$D$10,2,0))</f>
        <v>#N/A</v>
      </c>
      <c r="AI67" s="169" t="e">
        <f t="shared" si="2"/>
        <v>#N/A</v>
      </c>
      <c r="AJ67" s="178" t="e">
        <f>IF(AI67&lt;=1,"Insignificante",HLOOKUP(AI67,[15]Listas!$F$3:$J$4,2,0))</f>
        <v>#N/A</v>
      </c>
      <c r="AK67" s="170" t="e">
        <f t="shared" si="3"/>
        <v>#N/A</v>
      </c>
      <c r="AL67" s="177" t="e">
        <f>INDEX([15]Listas!$F$6:$J$10,MATCH(AH67,[15]Listas!$D$6:$D$10,0),MATCH(AJ67,[15]Listas!$F$4:$J$4,0))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VLOOKUP(Q68,[15]Listas!$D$6:$E$10,2,0)</f>
        <v>#N/A</v>
      </c>
      <c r="U68" s="168" t="e">
        <f>HLOOKUP(R68,[15]Listas!$F$4:$J$5,2,0)</f>
        <v>#N/A</v>
      </c>
      <c r="V68" s="177" t="e">
        <f>INDEX([15]Listas!$F$6:$J$10,MATCH(Q68,[15]Listas!$D$6:$D$10,0),MATCH(R68,[15]Listas!$F$4:$J$4,0))</f>
        <v>#N/A</v>
      </c>
      <c r="W68" s="167"/>
      <c r="X68" s="535"/>
      <c r="Y68" s="575"/>
      <c r="Z68" s="536"/>
      <c r="AA68" s="174"/>
      <c r="AB68" s="201"/>
      <c r="AC68" s="166"/>
      <c r="AD68" s="174"/>
      <c r="AE68" s="167"/>
      <c r="AF68" s="168">
        <f t="shared" si="0"/>
        <v>0</v>
      </c>
      <c r="AG68" s="169" t="e">
        <f t="shared" si="1"/>
        <v>#N/A</v>
      </c>
      <c r="AH68" s="178" t="e">
        <f>IF(AG68&lt;=1,"Remota",VLOOKUP(AG68,[15]Listas!$C$6:$D$10,2,0))</f>
        <v>#N/A</v>
      </c>
      <c r="AI68" s="169" t="e">
        <f t="shared" si="2"/>
        <v>#N/A</v>
      </c>
      <c r="AJ68" s="178" t="e">
        <f>IF(AI68&lt;=1,"Insignificante",HLOOKUP(AI68,[15]Listas!$F$3:$J$4,2,0))</f>
        <v>#N/A</v>
      </c>
      <c r="AK68" s="170" t="e">
        <f t="shared" si="3"/>
        <v>#N/A</v>
      </c>
      <c r="AL68" s="177" t="e">
        <f>INDEX([15]Listas!$F$6:$J$10,MATCH(AH68,[15]Listas!$D$6:$D$10,0),MATCH(AJ68,[15]Listas!$F$4:$J$4,0))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VLOOKUP(Q69,[15]Listas!$D$6:$E$10,2,0)</f>
        <v>#N/A</v>
      </c>
      <c r="U69" s="168" t="e">
        <f>HLOOKUP(R69,[15]Listas!$F$4:$J$5,2,0)</f>
        <v>#N/A</v>
      </c>
      <c r="V69" s="177" t="e">
        <f>INDEX([15]Listas!$F$6:$J$10,MATCH(Q69,[15]Listas!$D$6:$D$10,0),MATCH(R69,[15]Listas!$F$4:$J$4,0))</f>
        <v>#N/A</v>
      </c>
      <c r="W69" s="167"/>
      <c r="X69" s="535"/>
      <c r="Y69" s="575"/>
      <c r="Z69" s="536"/>
      <c r="AA69" s="174"/>
      <c r="AB69" s="201"/>
      <c r="AC69" s="166"/>
      <c r="AD69" s="174"/>
      <c r="AE69" s="167"/>
      <c r="AF69" s="168">
        <f t="shared" si="0"/>
        <v>0</v>
      </c>
      <c r="AG69" s="169" t="e">
        <f t="shared" si="1"/>
        <v>#N/A</v>
      </c>
      <c r="AH69" s="178" t="e">
        <f>IF(AG69&lt;=1,"Remota",VLOOKUP(AG69,[15]Listas!$C$6:$D$10,2,0))</f>
        <v>#N/A</v>
      </c>
      <c r="AI69" s="169" t="e">
        <f t="shared" si="2"/>
        <v>#N/A</v>
      </c>
      <c r="AJ69" s="178" t="e">
        <f>IF(AI69&lt;=1,"Insignificante",HLOOKUP(AI69,[15]Listas!$F$3:$J$4,2,0))</f>
        <v>#N/A</v>
      </c>
      <c r="AK69" s="170" t="e">
        <f t="shared" si="3"/>
        <v>#N/A</v>
      </c>
      <c r="AL69" s="177" t="e">
        <f>INDEX([15]Listas!$F$6:$J$10,MATCH(AH69,[15]Listas!$D$6:$D$10,0),MATCH(AJ69,[15]Listas!$F$4:$J$4,0))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VLOOKUP(Q70,[15]Listas!$D$6:$E$10,2,0)</f>
        <v>#N/A</v>
      </c>
      <c r="U70" s="168" t="e">
        <f>HLOOKUP(R70,[15]Listas!$F$4:$J$5,2,0)</f>
        <v>#N/A</v>
      </c>
      <c r="V70" s="177" t="e">
        <f>INDEX([15]Listas!$F$6:$J$10,MATCH(Q70,[15]Listas!$D$6:$D$10,0),MATCH(R70,[15]Listas!$F$4:$J$4,0))</f>
        <v>#N/A</v>
      </c>
      <c r="W70" s="167"/>
      <c r="X70" s="535"/>
      <c r="Y70" s="575"/>
      <c r="Z70" s="536"/>
      <c r="AA70" s="174"/>
      <c r="AB70" s="201"/>
      <c r="AC70" s="166"/>
      <c r="AD70" s="174"/>
      <c r="AE70" s="167"/>
      <c r="AF70" s="168">
        <f t="shared" si="0"/>
        <v>0</v>
      </c>
      <c r="AG70" s="169" t="e">
        <f t="shared" si="1"/>
        <v>#N/A</v>
      </c>
      <c r="AH70" s="178" t="e">
        <f>IF(AG70&lt;=1,"Remota",VLOOKUP(AG70,[15]Listas!$C$6:$D$10,2,0))</f>
        <v>#N/A</v>
      </c>
      <c r="AI70" s="169" t="e">
        <f t="shared" si="2"/>
        <v>#N/A</v>
      </c>
      <c r="AJ70" s="178" t="e">
        <f>IF(AI70&lt;=1,"Insignificante",HLOOKUP(AI70,[15]Listas!$F$3:$J$4,2,0))</f>
        <v>#N/A</v>
      </c>
      <c r="AK70" s="170" t="e">
        <f t="shared" si="3"/>
        <v>#N/A</v>
      </c>
      <c r="AL70" s="177" t="e">
        <f>INDEX([15]Listas!$F$6:$J$10,MATCH(AH70,[15]Listas!$D$6:$D$10,0),MATCH(AJ70,[15]Listas!$F$4:$J$4,0))</f>
        <v>#N/A</v>
      </c>
    </row>
    <row r="71" spans="1:38"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VLOOKUP(Q71,[15]Listas!$D$6:$E$10,2,0)</f>
        <v>#N/A</v>
      </c>
      <c r="U71" s="168" t="e">
        <f>HLOOKUP(R71,[15]Listas!$F$4:$J$5,2,0)</f>
        <v>#N/A</v>
      </c>
      <c r="V71" s="177" t="e">
        <f>INDEX([15]Listas!$F$6:$J$10,MATCH(Q71,[15]Listas!$D$6:$D$10,0),MATCH(R71,[15]Listas!$F$4:$J$4,0))</f>
        <v>#N/A</v>
      </c>
      <c r="W71" s="167"/>
      <c r="X71" s="535"/>
      <c r="Y71" s="575"/>
      <c r="Z71" s="536"/>
      <c r="AA71" s="174"/>
      <c r="AB71" s="201"/>
      <c r="AC71" s="166"/>
      <c r="AD71" s="174"/>
      <c r="AE71" s="167"/>
      <c r="AF71" s="168">
        <f t="shared" si="0"/>
        <v>0</v>
      </c>
      <c r="AG71" s="169" t="e">
        <f t="shared" si="1"/>
        <v>#N/A</v>
      </c>
      <c r="AH71" s="178" t="e">
        <f>IF(AG71&lt;=1,"Remota",VLOOKUP(AG71,[15]Listas!$C$6:$D$10,2,0))</f>
        <v>#N/A</v>
      </c>
      <c r="AI71" s="169" t="e">
        <f t="shared" si="2"/>
        <v>#N/A</v>
      </c>
      <c r="AJ71" s="178" t="e">
        <f>IF(AI71&lt;=1,"Insignificante",HLOOKUP(AI71,[15]Listas!$F$3:$J$4,2,0))</f>
        <v>#N/A</v>
      </c>
      <c r="AK71" s="170" t="e">
        <f t="shared" si="3"/>
        <v>#N/A</v>
      </c>
      <c r="AL71" s="177" t="e">
        <f>INDEX([15]Listas!$F$6:$J$10,MATCH(AH71,[15]Listas!$D$6:$D$10,0),MATCH(AJ71,[15]Listas!$F$4:$J$4,0))</f>
        <v>#N/A</v>
      </c>
    </row>
    <row r="72" spans="1:38"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VLOOKUP(Q72,[15]Listas!$D$6:$E$10,2,0)</f>
        <v>#N/A</v>
      </c>
      <c r="U72" s="168" t="e">
        <f>HLOOKUP(R72,[15]Listas!$F$4:$J$5,2,0)</f>
        <v>#N/A</v>
      </c>
      <c r="V72" s="177" t="e">
        <f>INDEX([15]Listas!$F$6:$J$10,MATCH(Q72,[15]Listas!$D$6:$D$10,0),MATCH(R72,[15]Listas!$F$4:$J$4,0))</f>
        <v>#N/A</v>
      </c>
      <c r="W72" s="167"/>
      <c r="X72" s="535"/>
      <c r="Y72" s="575"/>
      <c r="Z72" s="536"/>
      <c r="AA72" s="174"/>
      <c r="AB72" s="201"/>
      <c r="AC72" s="166"/>
      <c r="AD72" s="174"/>
      <c r="AE72" s="167"/>
      <c r="AF72" s="168">
        <f t="shared" si="0"/>
        <v>0</v>
      </c>
      <c r="AG72" s="169" t="e">
        <f t="shared" si="1"/>
        <v>#N/A</v>
      </c>
      <c r="AH72" s="178" t="e">
        <f>IF(AG72&lt;=1,"Remota",VLOOKUP(AG72,[15]Listas!$C$6:$D$10,2,0))</f>
        <v>#N/A</v>
      </c>
      <c r="AI72" s="169" t="e">
        <f t="shared" si="2"/>
        <v>#N/A</v>
      </c>
      <c r="AJ72" s="178" t="e">
        <f>IF(AI72&lt;=1,"Insignificante",HLOOKUP(AI72,[15]Listas!$F$3:$J$4,2,0))</f>
        <v>#N/A</v>
      </c>
      <c r="AK72" s="170" t="e">
        <f t="shared" si="3"/>
        <v>#N/A</v>
      </c>
      <c r="AL72" s="177" t="e">
        <f>INDEX([15]Listas!$F$6:$J$10,MATCH(AH72,[15]Listas!$D$6:$D$10,0),MATCH(AJ72,[15]Listas!$F$4:$J$4,0))</f>
        <v>#N/A</v>
      </c>
    </row>
    <row r="73" spans="1:38"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VLOOKUP(Q73,[15]Listas!$D$6:$E$10,2,0)</f>
        <v>#N/A</v>
      </c>
      <c r="U73" s="168" t="e">
        <f>HLOOKUP(R73,[15]Listas!$F$4:$J$5,2,0)</f>
        <v>#N/A</v>
      </c>
      <c r="V73" s="177" t="e">
        <f>INDEX([15]Listas!$F$6:$J$10,MATCH(Q73,[15]Listas!$D$6:$D$10,0),MATCH(R73,[15]Listas!$F$4:$J$4,0))</f>
        <v>#N/A</v>
      </c>
      <c r="W73" s="167"/>
      <c r="X73" s="535"/>
      <c r="Y73" s="575"/>
      <c r="Z73" s="536"/>
      <c r="AA73" s="174"/>
      <c r="AB73" s="201"/>
      <c r="AC73" s="166"/>
      <c r="AD73" s="174"/>
      <c r="AE73" s="167"/>
      <c r="AF73" s="168">
        <f t="shared" ref="AF73:AF76" si="4">IF(AC73&lt;=33,0,IF(AC73&gt;81,2,1))</f>
        <v>0</v>
      </c>
      <c r="AG73" s="169" t="e">
        <f t="shared" ref="AG73:AG76" si="5">IF(OR(AD73="Probabilidad",AD73="Ambos"),T73-AF73,T73)</f>
        <v>#N/A</v>
      </c>
      <c r="AH73" s="178" t="e">
        <f>IF(AG73&lt;=1,"Remota",VLOOKUP(AG73,[15]Listas!$C$6:$D$10,2,0))</f>
        <v>#N/A</v>
      </c>
      <c r="AI73" s="169" t="e">
        <f t="shared" ref="AI73:AI76" si="6">IF(OR(AD73="Impacto",AD73="Ambos"),U73-AF73,U73)</f>
        <v>#N/A</v>
      </c>
      <c r="AJ73" s="178" t="e">
        <f>IF(AI73&lt;=1,"Insignificante",HLOOKUP(AI73,[15]Listas!$F$3:$J$4,2,0))</f>
        <v>#N/A</v>
      </c>
      <c r="AK73" s="170" t="e">
        <f t="shared" ref="AK73:AK76" si="7">AG73*AI73</f>
        <v>#N/A</v>
      </c>
      <c r="AL73" s="177" t="e">
        <f>INDEX([15]Listas!$F$6:$J$10,MATCH(AH73,[15]Listas!$D$6:$D$10,0),MATCH(AJ73,[15]Listas!$F$4:$J$4,0))</f>
        <v>#N/A</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VLOOKUP(Q74,[15]Listas!$D$6:$E$10,2,0)</f>
        <v>#N/A</v>
      </c>
      <c r="U74" s="168" t="e">
        <f>HLOOKUP(R74,[15]Listas!$F$4:$J$5,2,0)</f>
        <v>#N/A</v>
      </c>
      <c r="V74" s="177" t="e">
        <f>INDEX([15]Listas!$F$6:$J$10,MATCH(Q74,[15]Listas!$D$6:$D$10,0),MATCH(R74,[15]Listas!$F$4:$J$4,0))</f>
        <v>#N/A</v>
      </c>
      <c r="W74" s="167"/>
      <c r="X74" s="535"/>
      <c r="Y74" s="575"/>
      <c r="Z74" s="536"/>
      <c r="AA74" s="174"/>
      <c r="AB74" s="201"/>
      <c r="AC74" s="166"/>
      <c r="AD74" s="174"/>
      <c r="AE74" s="167"/>
      <c r="AF74" s="168">
        <f t="shared" si="4"/>
        <v>0</v>
      </c>
      <c r="AG74" s="169" t="e">
        <f t="shared" si="5"/>
        <v>#N/A</v>
      </c>
      <c r="AH74" s="178" t="e">
        <f>IF(AG74&lt;=1,"Remota",VLOOKUP(AG74,[15]Listas!$C$6:$D$10,2,0))</f>
        <v>#N/A</v>
      </c>
      <c r="AI74" s="169" t="e">
        <f t="shared" si="6"/>
        <v>#N/A</v>
      </c>
      <c r="AJ74" s="178" t="e">
        <f>IF(AI74&lt;=1,"Insignificante",HLOOKUP(AI74,[15]Listas!$F$3:$J$4,2,0))</f>
        <v>#N/A</v>
      </c>
      <c r="AK74" s="170" t="e">
        <f t="shared" si="7"/>
        <v>#N/A</v>
      </c>
      <c r="AL74" s="177" t="e">
        <f>INDEX([15]Listas!$F$6:$J$10,MATCH(AH74,[15]Listas!$D$6:$D$10,0),MATCH(AJ74,[15]Listas!$F$4:$J$4,0))</f>
        <v>#N/A</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VLOOKUP(Q75,[15]Listas!$D$6:$E$10,2,0)</f>
        <v>#N/A</v>
      </c>
      <c r="U75" s="168" t="e">
        <f>HLOOKUP(R75,[15]Listas!$F$4:$J$5,2,0)</f>
        <v>#N/A</v>
      </c>
      <c r="V75" s="177" t="e">
        <f>INDEX([15]Listas!$F$6:$J$10,MATCH(Q75,[15]Listas!$D$6:$D$10,0),MATCH(R75,[15]Listas!$F$4:$J$4,0))</f>
        <v>#N/A</v>
      </c>
      <c r="W75" s="167"/>
      <c r="X75" s="535"/>
      <c r="Y75" s="575"/>
      <c r="Z75" s="536"/>
      <c r="AA75" s="174"/>
      <c r="AB75" s="201"/>
      <c r="AC75" s="166"/>
      <c r="AD75" s="174"/>
      <c r="AE75" s="167"/>
      <c r="AF75" s="168">
        <f t="shared" si="4"/>
        <v>0</v>
      </c>
      <c r="AG75" s="169" t="e">
        <f t="shared" si="5"/>
        <v>#N/A</v>
      </c>
      <c r="AH75" s="178" t="e">
        <f>IF(AG75&lt;=1,"Remota",VLOOKUP(AG75,[15]Listas!$C$6:$D$10,2,0))</f>
        <v>#N/A</v>
      </c>
      <c r="AI75" s="169" t="e">
        <f t="shared" si="6"/>
        <v>#N/A</v>
      </c>
      <c r="AJ75" s="178" t="e">
        <f>IF(AI75&lt;=1,"Insignificante",HLOOKUP(AI75,[15]Listas!$F$3:$J$4,2,0))</f>
        <v>#N/A</v>
      </c>
      <c r="AK75" s="170" t="e">
        <f t="shared" si="7"/>
        <v>#N/A</v>
      </c>
      <c r="AL75" s="177" t="e">
        <f>INDEX([15]Listas!$F$6:$J$10,MATCH(AH75,[15]Listas!$D$6:$D$10,0),MATCH(AJ75,[15]Listas!$F$4:$J$4,0))</f>
        <v>#N/A</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VLOOKUP(Q76,[15]Listas!$D$6:$E$10,2,0)</f>
        <v>#N/A</v>
      </c>
      <c r="U76" s="168" t="e">
        <f>HLOOKUP(R76,[15]Listas!$F$4:$J$5,2,0)</f>
        <v>#N/A</v>
      </c>
      <c r="V76" s="177" t="e">
        <f>INDEX([15]Listas!$F$6:$J$10,MATCH(Q76,[15]Listas!$D$6:$D$10,0),MATCH(R76,[15]Listas!$F$4:$J$4,0))</f>
        <v>#N/A</v>
      </c>
      <c r="W76" s="167"/>
      <c r="X76" s="535"/>
      <c r="Y76" s="575"/>
      <c r="Z76" s="536"/>
      <c r="AA76" s="174"/>
      <c r="AB76" s="201"/>
      <c r="AC76" s="166"/>
      <c r="AD76" s="174"/>
      <c r="AE76" s="167"/>
      <c r="AF76" s="168">
        <f t="shared" si="4"/>
        <v>0</v>
      </c>
      <c r="AG76" s="169" t="e">
        <f t="shared" si="5"/>
        <v>#N/A</v>
      </c>
      <c r="AH76" s="178" t="e">
        <f>IF(AG76&lt;=1,"Remota",VLOOKUP(AG76,[15]Listas!$C$6:$D$10,2,0))</f>
        <v>#N/A</v>
      </c>
      <c r="AI76" s="169" t="e">
        <f t="shared" si="6"/>
        <v>#N/A</v>
      </c>
      <c r="AJ76" s="178" t="e">
        <f>IF(AI76&lt;=1,"Insignificante",HLOOKUP(AI76,[15]Listas!$F$3:$J$4,2,0))</f>
        <v>#N/A</v>
      </c>
      <c r="AK76" s="170" t="e">
        <f t="shared" si="7"/>
        <v>#N/A</v>
      </c>
      <c r="AL76" s="177" t="e">
        <f>INDEX([15]Listas!$F$6:$J$10,MATCH(AH76,[15]Listas!$D$6:$D$10,0),MATCH(AJ76,[15]Listas!$F$4:$J$4,0))</f>
        <v>#N/A</v>
      </c>
    </row>
    <row r="77" spans="1:38" ht="18.600000000000001" customHeight="1" x14ac:dyDescent="0.2">
      <c r="A77" s="179"/>
      <c r="B77" s="180"/>
      <c r="C77" s="180"/>
      <c r="D77" s="180"/>
      <c r="E77" s="179"/>
      <c r="F77" s="179"/>
      <c r="G77" s="181"/>
      <c r="H77" s="181"/>
      <c r="I77" s="181"/>
      <c r="J77" s="223"/>
      <c r="K77" s="224"/>
      <c r="L77" s="225"/>
      <c r="M77" s="183"/>
      <c r="N77" s="183"/>
      <c r="O77" s="183"/>
      <c r="P77" s="183"/>
      <c r="Q77" s="183"/>
      <c r="R77" s="183"/>
      <c r="S77" s="183"/>
      <c r="T77" s="183"/>
      <c r="U77" s="183"/>
      <c r="V77" s="179"/>
      <c r="W77" s="179"/>
      <c r="X77" s="181"/>
      <c r="Y77" s="181"/>
      <c r="Z77" s="181"/>
      <c r="AA77" s="181"/>
      <c r="AB77" s="181"/>
      <c r="AC77" s="179"/>
      <c r="AD77" s="179"/>
      <c r="AE77" s="179"/>
      <c r="AF77" s="179"/>
      <c r="AG77" s="179"/>
      <c r="AH77" s="179"/>
      <c r="AI77" s="179"/>
      <c r="AJ77" s="179"/>
      <c r="AK77" s="179"/>
      <c r="AL77" s="184"/>
    </row>
    <row r="78" spans="1:38" ht="11.25" customHeight="1" x14ac:dyDescent="0.2">
      <c r="A78" s="699" t="s">
        <v>256</v>
      </c>
      <c r="B78" s="700"/>
      <c r="C78" s="700"/>
      <c r="D78" s="700"/>
      <c r="E78" s="700"/>
      <c r="F78" s="700"/>
      <c r="G78" s="700"/>
      <c r="H78" s="700"/>
      <c r="I78" s="700"/>
      <c r="J78" s="700"/>
      <c r="K78" s="700"/>
      <c r="L78" s="701"/>
      <c r="N78" s="183" t="s">
        <v>257</v>
      </c>
      <c r="O78" s="183"/>
      <c r="AI78" s="179"/>
      <c r="AJ78" s="179"/>
      <c r="AK78" s="179"/>
      <c r="AL78" s="184"/>
    </row>
    <row r="79" spans="1:38" x14ac:dyDescent="0.2">
      <c r="A79" s="669"/>
      <c r="B79" s="670"/>
      <c r="C79" s="670"/>
      <c r="D79" s="670"/>
      <c r="E79" s="670"/>
      <c r="F79" s="670"/>
      <c r="G79" s="670"/>
      <c r="H79" s="670"/>
      <c r="I79" s="670"/>
      <c r="J79" s="670"/>
      <c r="K79" s="670"/>
      <c r="L79" s="671"/>
      <c r="M79" s="186"/>
      <c r="N79" s="539" t="s">
        <v>125</v>
      </c>
      <c r="O79" s="540"/>
      <c r="P79" s="540"/>
      <c r="Q79" s="540"/>
      <c r="R79" s="541"/>
      <c r="S79" s="187"/>
      <c r="T79" s="187"/>
      <c r="U79" s="187"/>
      <c r="V79" s="539" t="s">
        <v>67</v>
      </c>
      <c r="W79" s="540"/>
      <c r="X79" s="540"/>
      <c r="Y79" s="540"/>
      <c r="Z79" s="541"/>
      <c r="AA79" s="539" t="s">
        <v>68</v>
      </c>
      <c r="AB79" s="541"/>
      <c r="AC79" s="539" t="s">
        <v>69</v>
      </c>
      <c r="AD79" s="540"/>
      <c r="AE79" s="540"/>
      <c r="AF79" s="540"/>
      <c r="AG79" s="540"/>
      <c r="AH79" s="540"/>
      <c r="AI79" s="540"/>
      <c r="AJ79" s="540"/>
      <c r="AK79" s="540"/>
      <c r="AL79" s="541"/>
    </row>
    <row r="80" spans="1:38" s="154" customFormat="1" ht="57.6" customHeight="1" x14ac:dyDescent="0.2">
      <c r="A80" s="764" t="s">
        <v>496</v>
      </c>
      <c r="B80" s="771"/>
      <c r="C80" s="771"/>
      <c r="D80" s="771"/>
      <c r="E80" s="771"/>
      <c r="F80" s="771"/>
      <c r="G80" s="771"/>
      <c r="H80" s="771"/>
      <c r="I80" s="771"/>
      <c r="J80" s="771"/>
      <c r="K80" s="771"/>
      <c r="L80" s="772"/>
      <c r="M80" s="188"/>
      <c r="N80" s="532" t="s">
        <v>29</v>
      </c>
      <c r="O80" s="533"/>
      <c r="P80" s="533"/>
      <c r="Q80" s="533"/>
      <c r="R80" s="534"/>
      <c r="S80" s="189"/>
      <c r="T80" s="189"/>
      <c r="U80" s="189"/>
      <c r="V80" s="532" t="s">
        <v>347</v>
      </c>
      <c r="W80" s="533"/>
      <c r="X80" s="533"/>
      <c r="Y80" s="533"/>
      <c r="Z80" s="534"/>
      <c r="AA80" s="535" t="s">
        <v>497</v>
      </c>
      <c r="AB80" s="536"/>
      <c r="AC80" s="532"/>
      <c r="AD80" s="533"/>
      <c r="AE80" s="533"/>
      <c r="AF80" s="533"/>
      <c r="AG80" s="533"/>
      <c r="AH80" s="533"/>
      <c r="AI80" s="533"/>
      <c r="AJ80" s="533"/>
      <c r="AK80" s="533"/>
      <c r="AL80" s="534"/>
    </row>
    <row r="81" spans="1:38" s="154" customFormat="1" ht="7.9" customHeight="1" x14ac:dyDescent="0.2">
      <c r="A81" s="764"/>
      <c r="B81" s="771"/>
      <c r="C81" s="771"/>
      <c r="D81" s="771"/>
      <c r="E81" s="771"/>
      <c r="F81" s="771"/>
      <c r="G81" s="771"/>
      <c r="H81" s="771"/>
      <c r="I81" s="771"/>
      <c r="J81" s="771"/>
      <c r="K81" s="771"/>
      <c r="L81" s="772"/>
      <c r="M81" s="188"/>
      <c r="N81" s="662"/>
      <c r="O81" s="662"/>
      <c r="P81" s="662"/>
      <c r="Q81" s="662"/>
      <c r="R81" s="662"/>
      <c r="S81" s="191"/>
      <c r="T81" s="191"/>
      <c r="U81" s="191"/>
      <c r="V81" s="662"/>
      <c r="W81" s="662"/>
      <c r="X81" s="662"/>
      <c r="Y81" s="662"/>
      <c r="Z81" s="662"/>
      <c r="AA81" s="209"/>
      <c r="AB81" s="209"/>
      <c r="AC81" s="191"/>
      <c r="AD81" s="191"/>
      <c r="AE81" s="191"/>
      <c r="AF81" s="191"/>
      <c r="AG81" s="191"/>
      <c r="AH81" s="191"/>
      <c r="AI81" s="191"/>
      <c r="AJ81" s="191"/>
      <c r="AK81" s="191"/>
      <c r="AL81" s="191"/>
    </row>
    <row r="82" spans="1:38" s="154" customFormat="1" ht="10.15" customHeight="1" x14ac:dyDescent="0.2">
      <c r="A82" s="764"/>
      <c r="B82" s="771"/>
      <c r="C82" s="771"/>
      <c r="D82" s="771"/>
      <c r="E82" s="771"/>
      <c r="F82" s="771"/>
      <c r="G82" s="771"/>
      <c r="H82" s="771"/>
      <c r="I82" s="771"/>
      <c r="J82" s="771"/>
      <c r="K82" s="771"/>
      <c r="L82" s="772"/>
      <c r="M82" s="188"/>
      <c r="N82" s="537"/>
      <c r="O82" s="537"/>
      <c r="P82" s="537"/>
      <c r="Q82" s="537"/>
      <c r="R82" s="537"/>
      <c r="S82" s="188"/>
      <c r="T82" s="188"/>
      <c r="U82" s="188"/>
      <c r="V82" s="537"/>
      <c r="W82" s="537"/>
      <c r="X82" s="537"/>
      <c r="Y82" s="537"/>
      <c r="Z82" s="537"/>
      <c r="AA82" s="210"/>
      <c r="AB82" s="210"/>
      <c r="AC82" s="188"/>
      <c r="AD82" s="188"/>
      <c r="AE82" s="188"/>
      <c r="AF82" s="188"/>
      <c r="AG82" s="188"/>
      <c r="AH82" s="188"/>
      <c r="AI82" s="188"/>
      <c r="AJ82" s="188"/>
      <c r="AK82" s="188"/>
      <c r="AL82" s="188"/>
    </row>
    <row r="83" spans="1:38" s="154" customFormat="1" ht="10.15" customHeight="1" x14ac:dyDescent="0.2">
      <c r="A83" s="773"/>
      <c r="B83" s="774"/>
      <c r="C83" s="774"/>
      <c r="D83" s="774"/>
      <c r="E83" s="774"/>
      <c r="F83" s="774"/>
      <c r="G83" s="774"/>
      <c r="H83" s="774"/>
      <c r="I83" s="774"/>
      <c r="J83" s="774"/>
      <c r="K83" s="774"/>
      <c r="L83" s="775"/>
      <c r="M83" s="188"/>
      <c r="N83" s="537"/>
      <c r="O83" s="537"/>
      <c r="P83" s="537"/>
      <c r="Q83" s="537"/>
      <c r="R83" s="537"/>
      <c r="S83" s="188"/>
      <c r="T83" s="188"/>
      <c r="U83" s="188"/>
      <c r="V83" s="537"/>
      <c r="W83" s="537"/>
      <c r="X83" s="537"/>
      <c r="Y83" s="537"/>
      <c r="Z83" s="537"/>
      <c r="AA83" s="210"/>
      <c r="AB83" s="210"/>
      <c r="AC83" s="188"/>
      <c r="AD83" s="188"/>
      <c r="AE83" s="188"/>
      <c r="AF83" s="188"/>
      <c r="AG83" s="188"/>
      <c r="AH83" s="188"/>
      <c r="AI83" s="188"/>
      <c r="AJ83" s="188"/>
      <c r="AK83" s="188"/>
      <c r="AL83" s="188"/>
    </row>
    <row r="84" spans="1:38" s="154" customFormat="1" ht="30" customHeight="1" x14ac:dyDescent="0.2">
      <c r="A84" s="190"/>
      <c r="B84" s="190"/>
      <c r="C84" s="190"/>
      <c r="D84" s="190"/>
      <c r="E84" s="190"/>
      <c r="F84" s="190"/>
      <c r="G84" s="190"/>
      <c r="H84" s="190"/>
      <c r="I84" s="190"/>
      <c r="J84" s="190"/>
      <c r="K84" s="190"/>
      <c r="L84" s="190"/>
      <c r="M84" s="188"/>
      <c r="N84" s="537"/>
      <c r="O84" s="537"/>
      <c r="P84" s="537"/>
      <c r="Q84" s="537"/>
      <c r="R84" s="537"/>
      <c r="S84" s="188"/>
      <c r="T84" s="188"/>
      <c r="U84" s="188"/>
      <c r="V84" s="537"/>
      <c r="W84" s="537"/>
      <c r="X84" s="537"/>
      <c r="Y84" s="537"/>
      <c r="Z84" s="537"/>
      <c r="AA84" s="210"/>
      <c r="AB84" s="210"/>
      <c r="AC84" s="188"/>
      <c r="AD84" s="188"/>
      <c r="AE84" s="188"/>
      <c r="AF84" s="188"/>
      <c r="AG84" s="188"/>
      <c r="AH84" s="188"/>
      <c r="AI84" s="188"/>
      <c r="AJ84" s="188"/>
      <c r="AK84" s="188"/>
      <c r="AL84" s="188"/>
    </row>
    <row r="85" spans="1:38" s="154" customFormat="1" ht="30" customHeight="1" x14ac:dyDescent="0.2">
      <c r="A85" s="190"/>
      <c r="B85" s="190"/>
      <c r="C85" s="190"/>
      <c r="D85" s="190"/>
      <c r="E85" s="190"/>
      <c r="F85" s="190"/>
      <c r="G85" s="190"/>
      <c r="H85" s="190"/>
      <c r="I85" s="190"/>
      <c r="J85" s="190"/>
      <c r="K85" s="190"/>
      <c r="L85" s="190"/>
      <c r="M85" s="188"/>
      <c r="N85" s="195"/>
      <c r="O85" s="195"/>
      <c r="P85" s="195"/>
      <c r="Q85" s="195"/>
      <c r="R85" s="195"/>
      <c r="S85" s="195"/>
      <c r="T85" s="195"/>
      <c r="U85" s="195"/>
      <c r="V85" s="195"/>
      <c r="W85" s="195"/>
      <c r="X85" s="197"/>
      <c r="Y85" s="197"/>
      <c r="Z85" s="197"/>
      <c r="AA85" s="197"/>
      <c r="AB85" s="197"/>
      <c r="AC85" s="195"/>
      <c r="AD85" s="195"/>
      <c r="AE85" s="195"/>
      <c r="AF85" s="195"/>
      <c r="AG85" s="195"/>
      <c r="AH85" s="195"/>
      <c r="AI85" s="195"/>
      <c r="AJ85" s="195"/>
      <c r="AK85" s="195"/>
      <c r="AL85" s="198"/>
    </row>
    <row r="86" spans="1:38" s="154" customFormat="1" ht="30" customHeight="1" x14ac:dyDescent="0.2">
      <c r="A86" s="190"/>
      <c r="B86" s="190"/>
      <c r="C86" s="190"/>
      <c r="D86" s="190"/>
      <c r="E86" s="190"/>
      <c r="F86" s="190"/>
      <c r="G86" s="190"/>
      <c r="H86" s="190"/>
      <c r="I86" s="190"/>
      <c r="J86" s="190"/>
      <c r="K86" s="190"/>
      <c r="L86" s="190"/>
      <c r="M86" s="188"/>
      <c r="N86" s="195"/>
      <c r="O86" s="195"/>
      <c r="P86" s="195"/>
      <c r="Q86" s="195"/>
      <c r="R86" s="195"/>
      <c r="S86" s="195"/>
      <c r="T86" s="195"/>
      <c r="U86" s="195"/>
      <c r="V86" s="195"/>
      <c r="W86" s="195"/>
      <c r="X86" s="197"/>
      <c r="Y86" s="197"/>
      <c r="Z86" s="197"/>
      <c r="AA86" s="197"/>
      <c r="AB86" s="197"/>
      <c r="AC86" s="195"/>
      <c r="AD86" s="195"/>
      <c r="AE86" s="195"/>
      <c r="AF86" s="195"/>
      <c r="AG86" s="195"/>
      <c r="AH86" s="195"/>
      <c r="AI86" s="195"/>
      <c r="AJ86" s="195"/>
      <c r="AK86" s="195"/>
      <c r="AL86" s="198"/>
    </row>
    <row r="87" spans="1:38" s="154" customFormat="1" ht="30" customHeight="1" x14ac:dyDescent="0.2">
      <c r="A87" s="192"/>
      <c r="B87" s="192"/>
      <c r="C87" s="192"/>
      <c r="D87" s="192"/>
      <c r="E87" s="193"/>
      <c r="F87" s="192"/>
      <c r="G87" s="193"/>
      <c r="H87" s="193"/>
      <c r="I87" s="193"/>
      <c r="J87" s="193"/>
      <c r="K87" s="194"/>
      <c r="L87" s="194"/>
      <c r="M87" s="188"/>
      <c r="N87" s="195"/>
      <c r="O87" s="195"/>
      <c r="P87" s="195"/>
      <c r="Q87" s="195"/>
      <c r="R87" s="195"/>
      <c r="S87" s="195"/>
      <c r="T87" s="195"/>
      <c r="U87" s="195"/>
      <c r="V87" s="195"/>
      <c r="W87" s="195"/>
      <c r="X87" s="197"/>
      <c r="Y87" s="197"/>
      <c r="Z87" s="197"/>
      <c r="AA87" s="197"/>
      <c r="AB87" s="197"/>
      <c r="AC87" s="195"/>
      <c r="AD87" s="195"/>
      <c r="AE87" s="195"/>
      <c r="AF87" s="195"/>
      <c r="AG87" s="195"/>
      <c r="AH87" s="195"/>
      <c r="AI87" s="195"/>
      <c r="AJ87" s="195"/>
      <c r="AK87" s="195"/>
      <c r="AL87" s="198"/>
    </row>
    <row r="88" spans="1:38" x14ac:dyDescent="0.2">
      <c r="A88" s="195"/>
      <c r="B88" s="196"/>
      <c r="C88" s="196"/>
      <c r="D88" s="196"/>
      <c r="E88" s="195"/>
      <c r="F88" s="195"/>
      <c r="G88" s="197"/>
      <c r="H88" s="197"/>
      <c r="I88" s="197"/>
      <c r="J88" s="195"/>
      <c r="K88" s="195"/>
      <c r="L88" s="195"/>
      <c r="M88" s="195"/>
      <c r="N88" s="195"/>
      <c r="O88" s="195"/>
      <c r="P88" s="195"/>
      <c r="Q88" s="195"/>
      <c r="R88" s="195"/>
      <c r="S88" s="195"/>
      <c r="T88" s="195"/>
      <c r="U88" s="195"/>
      <c r="V88" s="195"/>
      <c r="W88" s="195"/>
      <c r="X88" s="197"/>
      <c r="Y88" s="197"/>
      <c r="Z88" s="197"/>
      <c r="AA88" s="197"/>
      <c r="AB88" s="197"/>
      <c r="AC88" s="195"/>
      <c r="AD88" s="195"/>
      <c r="AE88" s="195"/>
      <c r="AF88" s="195"/>
      <c r="AG88" s="195"/>
      <c r="AH88" s="195"/>
      <c r="AI88" s="195"/>
      <c r="AJ88" s="195"/>
      <c r="AK88" s="195"/>
      <c r="AL88" s="198"/>
    </row>
    <row r="89" spans="1:38" x14ac:dyDescent="0.2">
      <c r="A89" s="195"/>
      <c r="B89" s="196"/>
      <c r="C89" s="196"/>
      <c r="D89" s="196"/>
      <c r="E89" s="195"/>
      <c r="F89" s="195"/>
      <c r="G89" s="197"/>
      <c r="H89" s="197"/>
      <c r="I89" s="197"/>
      <c r="J89" s="195"/>
      <c r="K89" s="195"/>
      <c r="L89" s="195"/>
      <c r="M89" s="195"/>
      <c r="N89" s="195"/>
      <c r="O89" s="195"/>
      <c r="P89" s="195"/>
      <c r="Q89" s="195"/>
      <c r="R89" s="195"/>
      <c r="S89" s="195"/>
      <c r="T89" s="195"/>
      <c r="U89" s="195"/>
      <c r="V89" s="195"/>
      <c r="W89" s="195"/>
      <c r="X89" s="197"/>
      <c r="Y89" s="197"/>
      <c r="Z89" s="197"/>
      <c r="AA89" s="197"/>
      <c r="AB89" s="197"/>
      <c r="AC89" s="195"/>
      <c r="AD89" s="195"/>
      <c r="AE89" s="195"/>
      <c r="AF89" s="195"/>
      <c r="AG89" s="195"/>
      <c r="AH89" s="195"/>
      <c r="AI89" s="195"/>
      <c r="AJ89" s="195"/>
      <c r="AK89" s="195"/>
      <c r="AL89" s="198"/>
    </row>
    <row r="90" spans="1:38" x14ac:dyDescent="0.2">
      <c r="A90" s="195"/>
      <c r="B90" s="196"/>
      <c r="C90" s="196"/>
      <c r="D90" s="196"/>
      <c r="E90" s="195"/>
      <c r="F90" s="195"/>
      <c r="G90" s="197"/>
      <c r="H90" s="197"/>
      <c r="I90" s="197"/>
      <c r="J90" s="195"/>
      <c r="K90" s="195"/>
      <c r="L90" s="195"/>
      <c r="M90" s="195"/>
    </row>
    <row r="91" spans="1:38" x14ac:dyDescent="0.2">
      <c r="A91" s="195"/>
      <c r="B91" s="196"/>
      <c r="C91" s="196"/>
      <c r="D91" s="196"/>
      <c r="E91" s="195"/>
      <c r="F91" s="195"/>
      <c r="G91" s="197"/>
      <c r="H91" s="197"/>
      <c r="I91" s="197"/>
      <c r="J91" s="195"/>
      <c r="K91" s="195"/>
      <c r="L91" s="195"/>
      <c r="M91" s="195"/>
    </row>
    <row r="92" spans="1:38" x14ac:dyDescent="0.2">
      <c r="A92" s="195"/>
      <c r="B92" s="196"/>
      <c r="C92" s="196"/>
      <c r="D92" s="196"/>
      <c r="E92" s="195"/>
      <c r="F92" s="195"/>
      <c r="G92" s="197"/>
      <c r="H92" s="197"/>
      <c r="I92" s="197"/>
      <c r="J92" s="195"/>
      <c r="K92" s="195"/>
      <c r="L92" s="195"/>
      <c r="M92" s="195"/>
    </row>
  </sheetData>
  <sheetProtection formatCells="0" formatColumns="0" formatRows="0" insertRows="0" sort="0" autoFilter="0" pivotTables="0"/>
  <mergeCells count="318">
    <mergeCell ref="A1:J1"/>
    <mergeCell ref="K1:L4"/>
    <mergeCell ref="N1:V2"/>
    <mergeCell ref="X1:X2"/>
    <mergeCell ref="Y1:AD2"/>
    <mergeCell ref="A2:J2"/>
    <mergeCell ref="B3:H3"/>
    <mergeCell ref="I3:J3"/>
    <mergeCell ref="N3:V4"/>
    <mergeCell ref="X3:X4"/>
    <mergeCell ref="Y3:AD4"/>
    <mergeCell ref="B4:H4"/>
    <mergeCell ref="I4:J4"/>
    <mergeCell ref="AC6:AC8"/>
    <mergeCell ref="AD6:AD8"/>
    <mergeCell ref="AA7:AA8"/>
    <mergeCell ref="AB7:AB8"/>
    <mergeCell ref="AF6:AL7"/>
    <mergeCell ref="A7:A8"/>
    <mergeCell ref="B7:B8"/>
    <mergeCell ref="C7:E8"/>
    <mergeCell ref="F7:F8"/>
    <mergeCell ref="G7:I8"/>
    <mergeCell ref="J7:L8"/>
    <mergeCell ref="M7:P7"/>
    <mergeCell ref="Q7:V7"/>
    <mergeCell ref="X7:Z8"/>
    <mergeCell ref="C10:E10"/>
    <mergeCell ref="G10:I10"/>
    <mergeCell ref="J10:L10"/>
    <mergeCell ref="X10:Z10"/>
    <mergeCell ref="C11:E11"/>
    <mergeCell ref="G11:I11"/>
    <mergeCell ref="J11:L11"/>
    <mergeCell ref="X11:Z11"/>
    <mergeCell ref="A6:P6"/>
    <mergeCell ref="Q6:V6"/>
    <mergeCell ref="X6:AB6"/>
    <mergeCell ref="C9:E9"/>
    <mergeCell ref="G9:I9"/>
    <mergeCell ref="J9:L9"/>
    <mergeCell ref="X9:Z9"/>
    <mergeCell ref="C12:E12"/>
    <mergeCell ref="G12:I12"/>
    <mergeCell ref="J12:L14"/>
    <mergeCell ref="X12:Z12"/>
    <mergeCell ref="C13:E13"/>
    <mergeCell ref="G13:I13"/>
    <mergeCell ref="X13:Z13"/>
    <mergeCell ref="C14:E14"/>
    <mergeCell ref="G14:I14"/>
    <mergeCell ref="X14:Z14"/>
    <mergeCell ref="C17:E17"/>
    <mergeCell ref="G17:I17"/>
    <mergeCell ref="J17:L17"/>
    <mergeCell ref="X17:Z17"/>
    <mergeCell ref="C18:E18"/>
    <mergeCell ref="G18:I18"/>
    <mergeCell ref="J18:L18"/>
    <mergeCell ref="X18:Z18"/>
    <mergeCell ref="C15:E15"/>
    <mergeCell ref="G15:I15"/>
    <mergeCell ref="J15:L15"/>
    <mergeCell ref="X15:Z15"/>
    <mergeCell ref="C16:E16"/>
    <mergeCell ref="G16:I16"/>
    <mergeCell ref="J16:L16"/>
    <mergeCell ref="X16:Z16"/>
    <mergeCell ref="C21:E21"/>
    <mergeCell ref="G21:I21"/>
    <mergeCell ref="J21:L21"/>
    <mergeCell ref="X21:Z21"/>
    <mergeCell ref="C22:E22"/>
    <mergeCell ref="G22:I22"/>
    <mergeCell ref="J22:L22"/>
    <mergeCell ref="X22:Z22"/>
    <mergeCell ref="C19:E19"/>
    <mergeCell ref="G19:I19"/>
    <mergeCell ref="J19:L19"/>
    <mergeCell ref="X19:Z19"/>
    <mergeCell ref="C20:E20"/>
    <mergeCell ref="G20:I20"/>
    <mergeCell ref="J20:L20"/>
    <mergeCell ref="X20:Z20"/>
    <mergeCell ref="C25:E25"/>
    <mergeCell ref="G25:I25"/>
    <mergeCell ref="J25:L25"/>
    <mergeCell ref="X25:Z25"/>
    <mergeCell ref="C26:E26"/>
    <mergeCell ref="G26:I26"/>
    <mergeCell ref="J26:L26"/>
    <mergeCell ref="X26:Z26"/>
    <mergeCell ref="C23:E23"/>
    <mergeCell ref="G23:I23"/>
    <mergeCell ref="J23:L23"/>
    <mergeCell ref="X23:Z23"/>
    <mergeCell ref="C24:E24"/>
    <mergeCell ref="G24:I24"/>
    <mergeCell ref="J24:L24"/>
    <mergeCell ref="X24:Z24"/>
    <mergeCell ref="C29:E29"/>
    <mergeCell ref="G29:I29"/>
    <mergeCell ref="J29:L29"/>
    <mergeCell ref="X29:Z29"/>
    <mergeCell ref="C30:E30"/>
    <mergeCell ref="G30:I30"/>
    <mergeCell ref="J30:L30"/>
    <mergeCell ref="X30:Z30"/>
    <mergeCell ref="C27:E27"/>
    <mergeCell ref="G27:I27"/>
    <mergeCell ref="J27:L27"/>
    <mergeCell ref="X27:Z27"/>
    <mergeCell ref="C28:E28"/>
    <mergeCell ref="G28:I28"/>
    <mergeCell ref="J28:L28"/>
    <mergeCell ref="X28:Z28"/>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AA79:AB79"/>
    <mergeCell ref="AC79:AL79"/>
    <mergeCell ref="A80:L83"/>
    <mergeCell ref="N80:R80"/>
    <mergeCell ref="V80:Z80"/>
    <mergeCell ref="AA80:AB80"/>
    <mergeCell ref="AC80:AL80"/>
    <mergeCell ref="C75:E75"/>
    <mergeCell ref="G75:I75"/>
    <mergeCell ref="J75:L75"/>
    <mergeCell ref="X75:Z75"/>
    <mergeCell ref="C76:E76"/>
    <mergeCell ref="G76:I76"/>
    <mergeCell ref="J76:L76"/>
    <mergeCell ref="X76:Z76"/>
    <mergeCell ref="N84:R84"/>
    <mergeCell ref="V84:Z84"/>
    <mergeCell ref="N81:R81"/>
    <mergeCell ref="V81:Z81"/>
    <mergeCell ref="N82:R82"/>
    <mergeCell ref="V82:Z82"/>
    <mergeCell ref="N83:R83"/>
    <mergeCell ref="V83:Z83"/>
    <mergeCell ref="A78:L79"/>
    <mergeCell ref="N79:R79"/>
    <mergeCell ref="V79:Z79"/>
  </mergeCells>
  <dataValidations count="5">
    <dataValidation type="whole" allowBlank="1" showInputMessage="1" showErrorMessage="1" sqref="AC65544:AC65612 JY65544:JY65612 TU65544:TU65612 ADQ65544:ADQ65612 ANM65544:ANM65612 AXI65544:AXI65612 BHE65544:BHE65612 BRA65544:BRA65612 CAW65544:CAW65612 CKS65544:CKS65612 CUO65544:CUO65612 DEK65544:DEK65612 DOG65544:DOG65612 DYC65544:DYC65612 EHY65544:EHY65612 ERU65544:ERU65612 FBQ65544:FBQ65612 FLM65544:FLM65612 FVI65544:FVI65612 GFE65544:GFE65612 GPA65544:GPA65612 GYW65544:GYW65612 HIS65544:HIS65612 HSO65544:HSO65612 ICK65544:ICK65612 IMG65544:IMG65612 IWC65544:IWC65612 JFY65544:JFY65612 JPU65544:JPU65612 JZQ65544:JZQ65612 KJM65544:KJM65612 KTI65544:KTI65612 LDE65544:LDE65612 LNA65544:LNA65612 LWW65544:LWW65612 MGS65544:MGS65612 MQO65544:MQO65612 NAK65544:NAK65612 NKG65544:NKG65612 NUC65544:NUC65612 ODY65544:ODY65612 ONU65544:ONU65612 OXQ65544:OXQ65612 PHM65544:PHM65612 PRI65544:PRI65612 QBE65544:QBE65612 QLA65544:QLA65612 QUW65544:QUW65612 RES65544:RES65612 ROO65544:ROO65612 RYK65544:RYK65612 SIG65544:SIG65612 SSC65544:SSC65612 TBY65544:TBY65612 TLU65544:TLU65612 TVQ65544:TVQ65612 UFM65544:UFM65612 UPI65544:UPI65612 UZE65544:UZE65612 VJA65544:VJA65612 VSW65544:VSW65612 WCS65544:WCS65612 WMO65544:WMO65612 WWK65544:WWK65612 AC131080:AC131148 JY131080:JY131148 TU131080:TU131148 ADQ131080:ADQ131148 ANM131080:ANM131148 AXI131080:AXI131148 BHE131080:BHE131148 BRA131080:BRA131148 CAW131080:CAW131148 CKS131080:CKS131148 CUO131080:CUO131148 DEK131080:DEK131148 DOG131080:DOG131148 DYC131080:DYC131148 EHY131080:EHY131148 ERU131080:ERU131148 FBQ131080:FBQ131148 FLM131080:FLM131148 FVI131080:FVI131148 GFE131080:GFE131148 GPA131080:GPA131148 GYW131080:GYW131148 HIS131080:HIS131148 HSO131080:HSO131148 ICK131080:ICK131148 IMG131080:IMG131148 IWC131080:IWC131148 JFY131080:JFY131148 JPU131080:JPU131148 JZQ131080:JZQ131148 KJM131080:KJM131148 KTI131080:KTI131148 LDE131080:LDE131148 LNA131080:LNA131148 LWW131080:LWW131148 MGS131080:MGS131148 MQO131080:MQO131148 NAK131080:NAK131148 NKG131080:NKG131148 NUC131080:NUC131148 ODY131080:ODY131148 ONU131080:ONU131148 OXQ131080:OXQ131148 PHM131080:PHM131148 PRI131080:PRI131148 QBE131080:QBE131148 QLA131080:QLA131148 QUW131080:QUW131148 RES131080:RES131148 ROO131080:ROO131148 RYK131080:RYK131148 SIG131080:SIG131148 SSC131080:SSC131148 TBY131080:TBY131148 TLU131080:TLU131148 TVQ131080:TVQ131148 UFM131080:UFM131148 UPI131080:UPI131148 UZE131080:UZE131148 VJA131080:VJA131148 VSW131080:VSW131148 WCS131080:WCS131148 WMO131080:WMO131148 WWK131080:WWK131148 AC196616:AC196684 JY196616:JY196684 TU196616:TU196684 ADQ196616:ADQ196684 ANM196616:ANM196684 AXI196616:AXI196684 BHE196616:BHE196684 BRA196616:BRA196684 CAW196616:CAW196684 CKS196616:CKS196684 CUO196616:CUO196684 DEK196616:DEK196684 DOG196616:DOG196684 DYC196616:DYC196684 EHY196616:EHY196684 ERU196616:ERU196684 FBQ196616:FBQ196684 FLM196616:FLM196684 FVI196616:FVI196684 GFE196616:GFE196684 GPA196616:GPA196684 GYW196616:GYW196684 HIS196616:HIS196684 HSO196616:HSO196684 ICK196616:ICK196684 IMG196616:IMG196684 IWC196616:IWC196684 JFY196616:JFY196684 JPU196616:JPU196684 JZQ196616:JZQ196684 KJM196616:KJM196684 KTI196616:KTI196684 LDE196616:LDE196684 LNA196616:LNA196684 LWW196616:LWW196684 MGS196616:MGS196684 MQO196616:MQO196684 NAK196616:NAK196684 NKG196616:NKG196684 NUC196616:NUC196684 ODY196616:ODY196684 ONU196616:ONU196684 OXQ196616:OXQ196684 PHM196616:PHM196684 PRI196616:PRI196684 QBE196616:QBE196684 QLA196616:QLA196684 QUW196616:QUW196684 RES196616:RES196684 ROO196616:ROO196684 RYK196616:RYK196684 SIG196616:SIG196684 SSC196616:SSC196684 TBY196616:TBY196684 TLU196616:TLU196684 TVQ196616:TVQ196684 UFM196616:UFM196684 UPI196616:UPI196684 UZE196616:UZE196684 VJA196616:VJA196684 VSW196616:VSW196684 WCS196616:WCS196684 WMO196616:WMO196684 WWK196616:WWK196684 AC262152:AC262220 JY262152:JY262220 TU262152:TU262220 ADQ262152:ADQ262220 ANM262152:ANM262220 AXI262152:AXI262220 BHE262152:BHE262220 BRA262152:BRA262220 CAW262152:CAW262220 CKS262152:CKS262220 CUO262152:CUO262220 DEK262152:DEK262220 DOG262152:DOG262220 DYC262152:DYC262220 EHY262152:EHY262220 ERU262152:ERU262220 FBQ262152:FBQ262220 FLM262152:FLM262220 FVI262152:FVI262220 GFE262152:GFE262220 GPA262152:GPA262220 GYW262152:GYW262220 HIS262152:HIS262220 HSO262152:HSO262220 ICK262152:ICK262220 IMG262152:IMG262220 IWC262152:IWC262220 JFY262152:JFY262220 JPU262152:JPU262220 JZQ262152:JZQ262220 KJM262152:KJM262220 KTI262152:KTI262220 LDE262152:LDE262220 LNA262152:LNA262220 LWW262152:LWW262220 MGS262152:MGS262220 MQO262152:MQO262220 NAK262152:NAK262220 NKG262152:NKG262220 NUC262152:NUC262220 ODY262152:ODY262220 ONU262152:ONU262220 OXQ262152:OXQ262220 PHM262152:PHM262220 PRI262152:PRI262220 QBE262152:QBE262220 QLA262152:QLA262220 QUW262152:QUW262220 RES262152:RES262220 ROO262152:ROO262220 RYK262152:RYK262220 SIG262152:SIG262220 SSC262152:SSC262220 TBY262152:TBY262220 TLU262152:TLU262220 TVQ262152:TVQ262220 UFM262152:UFM262220 UPI262152:UPI262220 UZE262152:UZE262220 VJA262152:VJA262220 VSW262152:VSW262220 WCS262152:WCS262220 WMO262152:WMO262220 WWK262152:WWK262220 AC327688:AC327756 JY327688:JY327756 TU327688:TU327756 ADQ327688:ADQ327756 ANM327688:ANM327756 AXI327688:AXI327756 BHE327688:BHE327756 BRA327688:BRA327756 CAW327688:CAW327756 CKS327688:CKS327756 CUO327688:CUO327756 DEK327688:DEK327756 DOG327688:DOG327756 DYC327688:DYC327756 EHY327688:EHY327756 ERU327688:ERU327756 FBQ327688:FBQ327756 FLM327688:FLM327756 FVI327688:FVI327756 GFE327688:GFE327756 GPA327688:GPA327756 GYW327688:GYW327756 HIS327688:HIS327756 HSO327688:HSO327756 ICK327688:ICK327756 IMG327688:IMG327756 IWC327688:IWC327756 JFY327688:JFY327756 JPU327688:JPU327756 JZQ327688:JZQ327756 KJM327688:KJM327756 KTI327688:KTI327756 LDE327688:LDE327756 LNA327688:LNA327756 LWW327688:LWW327756 MGS327688:MGS327756 MQO327688:MQO327756 NAK327688:NAK327756 NKG327688:NKG327756 NUC327688:NUC327756 ODY327688:ODY327756 ONU327688:ONU327756 OXQ327688:OXQ327756 PHM327688:PHM327756 PRI327688:PRI327756 QBE327688:QBE327756 QLA327688:QLA327756 QUW327688:QUW327756 RES327688:RES327756 ROO327688:ROO327756 RYK327688:RYK327756 SIG327688:SIG327756 SSC327688:SSC327756 TBY327688:TBY327756 TLU327688:TLU327756 TVQ327688:TVQ327756 UFM327688:UFM327756 UPI327688:UPI327756 UZE327688:UZE327756 VJA327688:VJA327756 VSW327688:VSW327756 WCS327688:WCS327756 WMO327688:WMO327756 WWK327688:WWK327756 AC393224:AC393292 JY393224:JY393292 TU393224:TU393292 ADQ393224:ADQ393292 ANM393224:ANM393292 AXI393224:AXI393292 BHE393224:BHE393292 BRA393224:BRA393292 CAW393224:CAW393292 CKS393224:CKS393292 CUO393224:CUO393292 DEK393224:DEK393292 DOG393224:DOG393292 DYC393224:DYC393292 EHY393224:EHY393292 ERU393224:ERU393292 FBQ393224:FBQ393292 FLM393224:FLM393292 FVI393224:FVI393292 GFE393224:GFE393292 GPA393224:GPA393292 GYW393224:GYW393292 HIS393224:HIS393292 HSO393224:HSO393292 ICK393224:ICK393292 IMG393224:IMG393292 IWC393224:IWC393292 JFY393224:JFY393292 JPU393224:JPU393292 JZQ393224:JZQ393292 KJM393224:KJM393292 KTI393224:KTI393292 LDE393224:LDE393292 LNA393224:LNA393292 LWW393224:LWW393292 MGS393224:MGS393292 MQO393224:MQO393292 NAK393224:NAK393292 NKG393224:NKG393292 NUC393224:NUC393292 ODY393224:ODY393292 ONU393224:ONU393292 OXQ393224:OXQ393292 PHM393224:PHM393292 PRI393224:PRI393292 QBE393224:QBE393292 QLA393224:QLA393292 QUW393224:QUW393292 RES393224:RES393292 ROO393224:ROO393292 RYK393224:RYK393292 SIG393224:SIG393292 SSC393224:SSC393292 TBY393224:TBY393292 TLU393224:TLU393292 TVQ393224:TVQ393292 UFM393224:UFM393292 UPI393224:UPI393292 UZE393224:UZE393292 VJA393224:VJA393292 VSW393224:VSW393292 WCS393224:WCS393292 WMO393224:WMO393292 WWK393224:WWK393292 AC458760:AC458828 JY458760:JY458828 TU458760:TU458828 ADQ458760:ADQ458828 ANM458760:ANM458828 AXI458760:AXI458828 BHE458760:BHE458828 BRA458760:BRA458828 CAW458760:CAW458828 CKS458760:CKS458828 CUO458760:CUO458828 DEK458760:DEK458828 DOG458760:DOG458828 DYC458760:DYC458828 EHY458760:EHY458828 ERU458760:ERU458828 FBQ458760:FBQ458828 FLM458760:FLM458828 FVI458760:FVI458828 GFE458760:GFE458828 GPA458760:GPA458828 GYW458760:GYW458828 HIS458760:HIS458828 HSO458760:HSO458828 ICK458760:ICK458828 IMG458760:IMG458828 IWC458760:IWC458828 JFY458760:JFY458828 JPU458760:JPU458828 JZQ458760:JZQ458828 KJM458760:KJM458828 KTI458760:KTI458828 LDE458760:LDE458828 LNA458760:LNA458828 LWW458760:LWW458828 MGS458760:MGS458828 MQO458760:MQO458828 NAK458760:NAK458828 NKG458760:NKG458828 NUC458760:NUC458828 ODY458760:ODY458828 ONU458760:ONU458828 OXQ458760:OXQ458828 PHM458760:PHM458828 PRI458760:PRI458828 QBE458760:QBE458828 QLA458760:QLA458828 QUW458760:QUW458828 RES458760:RES458828 ROO458760:ROO458828 RYK458760:RYK458828 SIG458760:SIG458828 SSC458760:SSC458828 TBY458760:TBY458828 TLU458760:TLU458828 TVQ458760:TVQ458828 UFM458760:UFM458828 UPI458760:UPI458828 UZE458760:UZE458828 VJA458760:VJA458828 VSW458760:VSW458828 WCS458760:WCS458828 WMO458760:WMO458828 WWK458760:WWK458828 AC524296:AC524364 JY524296:JY524364 TU524296:TU524364 ADQ524296:ADQ524364 ANM524296:ANM524364 AXI524296:AXI524364 BHE524296:BHE524364 BRA524296:BRA524364 CAW524296:CAW524364 CKS524296:CKS524364 CUO524296:CUO524364 DEK524296:DEK524364 DOG524296:DOG524364 DYC524296:DYC524364 EHY524296:EHY524364 ERU524296:ERU524364 FBQ524296:FBQ524364 FLM524296:FLM524364 FVI524296:FVI524364 GFE524296:GFE524364 GPA524296:GPA524364 GYW524296:GYW524364 HIS524296:HIS524364 HSO524296:HSO524364 ICK524296:ICK524364 IMG524296:IMG524364 IWC524296:IWC524364 JFY524296:JFY524364 JPU524296:JPU524364 JZQ524296:JZQ524364 KJM524296:KJM524364 KTI524296:KTI524364 LDE524296:LDE524364 LNA524296:LNA524364 LWW524296:LWW524364 MGS524296:MGS524364 MQO524296:MQO524364 NAK524296:NAK524364 NKG524296:NKG524364 NUC524296:NUC524364 ODY524296:ODY524364 ONU524296:ONU524364 OXQ524296:OXQ524364 PHM524296:PHM524364 PRI524296:PRI524364 QBE524296:QBE524364 QLA524296:QLA524364 QUW524296:QUW524364 RES524296:RES524364 ROO524296:ROO524364 RYK524296:RYK524364 SIG524296:SIG524364 SSC524296:SSC524364 TBY524296:TBY524364 TLU524296:TLU524364 TVQ524296:TVQ524364 UFM524296:UFM524364 UPI524296:UPI524364 UZE524296:UZE524364 VJA524296:VJA524364 VSW524296:VSW524364 WCS524296:WCS524364 WMO524296:WMO524364 WWK524296:WWK524364 AC589832:AC589900 JY589832:JY589900 TU589832:TU589900 ADQ589832:ADQ589900 ANM589832:ANM589900 AXI589832:AXI589900 BHE589832:BHE589900 BRA589832:BRA589900 CAW589832:CAW589900 CKS589832:CKS589900 CUO589832:CUO589900 DEK589832:DEK589900 DOG589832:DOG589900 DYC589832:DYC589900 EHY589832:EHY589900 ERU589832:ERU589900 FBQ589832:FBQ589900 FLM589832:FLM589900 FVI589832:FVI589900 GFE589832:GFE589900 GPA589832:GPA589900 GYW589832:GYW589900 HIS589832:HIS589900 HSO589832:HSO589900 ICK589832:ICK589900 IMG589832:IMG589900 IWC589832:IWC589900 JFY589832:JFY589900 JPU589832:JPU589900 JZQ589832:JZQ589900 KJM589832:KJM589900 KTI589832:KTI589900 LDE589832:LDE589900 LNA589832:LNA589900 LWW589832:LWW589900 MGS589832:MGS589900 MQO589832:MQO589900 NAK589832:NAK589900 NKG589832:NKG589900 NUC589832:NUC589900 ODY589832:ODY589900 ONU589832:ONU589900 OXQ589832:OXQ589900 PHM589832:PHM589900 PRI589832:PRI589900 QBE589832:QBE589900 QLA589832:QLA589900 QUW589832:QUW589900 RES589832:RES589900 ROO589832:ROO589900 RYK589832:RYK589900 SIG589832:SIG589900 SSC589832:SSC589900 TBY589832:TBY589900 TLU589832:TLU589900 TVQ589832:TVQ589900 UFM589832:UFM589900 UPI589832:UPI589900 UZE589832:UZE589900 VJA589832:VJA589900 VSW589832:VSW589900 WCS589832:WCS589900 WMO589832:WMO589900 WWK589832:WWK589900 AC655368:AC655436 JY655368:JY655436 TU655368:TU655436 ADQ655368:ADQ655436 ANM655368:ANM655436 AXI655368:AXI655436 BHE655368:BHE655436 BRA655368:BRA655436 CAW655368:CAW655436 CKS655368:CKS655436 CUO655368:CUO655436 DEK655368:DEK655436 DOG655368:DOG655436 DYC655368:DYC655436 EHY655368:EHY655436 ERU655368:ERU655436 FBQ655368:FBQ655436 FLM655368:FLM655436 FVI655368:FVI655436 GFE655368:GFE655436 GPA655368:GPA655436 GYW655368:GYW655436 HIS655368:HIS655436 HSO655368:HSO655436 ICK655368:ICK655436 IMG655368:IMG655436 IWC655368:IWC655436 JFY655368:JFY655436 JPU655368:JPU655436 JZQ655368:JZQ655436 KJM655368:KJM655436 KTI655368:KTI655436 LDE655368:LDE655436 LNA655368:LNA655436 LWW655368:LWW655436 MGS655368:MGS655436 MQO655368:MQO655436 NAK655368:NAK655436 NKG655368:NKG655436 NUC655368:NUC655436 ODY655368:ODY655436 ONU655368:ONU655436 OXQ655368:OXQ655436 PHM655368:PHM655436 PRI655368:PRI655436 QBE655368:QBE655436 QLA655368:QLA655436 QUW655368:QUW655436 RES655368:RES655436 ROO655368:ROO655436 RYK655368:RYK655436 SIG655368:SIG655436 SSC655368:SSC655436 TBY655368:TBY655436 TLU655368:TLU655436 TVQ655368:TVQ655436 UFM655368:UFM655436 UPI655368:UPI655436 UZE655368:UZE655436 VJA655368:VJA655436 VSW655368:VSW655436 WCS655368:WCS655436 WMO655368:WMO655436 WWK655368:WWK655436 AC720904:AC720972 JY720904:JY720972 TU720904:TU720972 ADQ720904:ADQ720972 ANM720904:ANM720972 AXI720904:AXI720972 BHE720904:BHE720972 BRA720904:BRA720972 CAW720904:CAW720972 CKS720904:CKS720972 CUO720904:CUO720972 DEK720904:DEK720972 DOG720904:DOG720972 DYC720904:DYC720972 EHY720904:EHY720972 ERU720904:ERU720972 FBQ720904:FBQ720972 FLM720904:FLM720972 FVI720904:FVI720972 GFE720904:GFE720972 GPA720904:GPA720972 GYW720904:GYW720972 HIS720904:HIS720972 HSO720904:HSO720972 ICK720904:ICK720972 IMG720904:IMG720972 IWC720904:IWC720972 JFY720904:JFY720972 JPU720904:JPU720972 JZQ720904:JZQ720972 KJM720904:KJM720972 KTI720904:KTI720972 LDE720904:LDE720972 LNA720904:LNA720972 LWW720904:LWW720972 MGS720904:MGS720972 MQO720904:MQO720972 NAK720904:NAK720972 NKG720904:NKG720972 NUC720904:NUC720972 ODY720904:ODY720972 ONU720904:ONU720972 OXQ720904:OXQ720972 PHM720904:PHM720972 PRI720904:PRI720972 QBE720904:QBE720972 QLA720904:QLA720972 QUW720904:QUW720972 RES720904:RES720972 ROO720904:ROO720972 RYK720904:RYK720972 SIG720904:SIG720972 SSC720904:SSC720972 TBY720904:TBY720972 TLU720904:TLU720972 TVQ720904:TVQ720972 UFM720904:UFM720972 UPI720904:UPI720972 UZE720904:UZE720972 VJA720904:VJA720972 VSW720904:VSW720972 WCS720904:WCS720972 WMO720904:WMO720972 WWK720904:WWK720972 AC786440:AC786508 JY786440:JY786508 TU786440:TU786508 ADQ786440:ADQ786508 ANM786440:ANM786508 AXI786440:AXI786508 BHE786440:BHE786508 BRA786440:BRA786508 CAW786440:CAW786508 CKS786440:CKS786508 CUO786440:CUO786508 DEK786440:DEK786508 DOG786440:DOG786508 DYC786440:DYC786508 EHY786440:EHY786508 ERU786440:ERU786508 FBQ786440:FBQ786508 FLM786440:FLM786508 FVI786440:FVI786508 GFE786440:GFE786508 GPA786440:GPA786508 GYW786440:GYW786508 HIS786440:HIS786508 HSO786440:HSO786508 ICK786440:ICK786508 IMG786440:IMG786508 IWC786440:IWC786508 JFY786440:JFY786508 JPU786440:JPU786508 JZQ786440:JZQ786508 KJM786440:KJM786508 KTI786440:KTI786508 LDE786440:LDE786508 LNA786440:LNA786508 LWW786440:LWW786508 MGS786440:MGS786508 MQO786440:MQO786508 NAK786440:NAK786508 NKG786440:NKG786508 NUC786440:NUC786508 ODY786440:ODY786508 ONU786440:ONU786508 OXQ786440:OXQ786508 PHM786440:PHM786508 PRI786440:PRI786508 QBE786440:QBE786508 QLA786440:QLA786508 QUW786440:QUW786508 RES786440:RES786508 ROO786440:ROO786508 RYK786440:RYK786508 SIG786440:SIG786508 SSC786440:SSC786508 TBY786440:TBY786508 TLU786440:TLU786508 TVQ786440:TVQ786508 UFM786440:UFM786508 UPI786440:UPI786508 UZE786440:UZE786508 VJA786440:VJA786508 VSW786440:VSW786508 WCS786440:WCS786508 WMO786440:WMO786508 WWK786440:WWK786508 AC851976:AC852044 JY851976:JY852044 TU851976:TU852044 ADQ851976:ADQ852044 ANM851976:ANM852044 AXI851976:AXI852044 BHE851976:BHE852044 BRA851976:BRA852044 CAW851976:CAW852044 CKS851976:CKS852044 CUO851976:CUO852044 DEK851976:DEK852044 DOG851976:DOG852044 DYC851976:DYC852044 EHY851976:EHY852044 ERU851976:ERU852044 FBQ851976:FBQ852044 FLM851976:FLM852044 FVI851976:FVI852044 GFE851976:GFE852044 GPA851976:GPA852044 GYW851976:GYW852044 HIS851976:HIS852044 HSO851976:HSO852044 ICK851976:ICK852044 IMG851976:IMG852044 IWC851976:IWC852044 JFY851976:JFY852044 JPU851976:JPU852044 JZQ851976:JZQ852044 KJM851976:KJM852044 KTI851976:KTI852044 LDE851976:LDE852044 LNA851976:LNA852044 LWW851976:LWW852044 MGS851976:MGS852044 MQO851976:MQO852044 NAK851976:NAK852044 NKG851976:NKG852044 NUC851976:NUC852044 ODY851976:ODY852044 ONU851976:ONU852044 OXQ851976:OXQ852044 PHM851976:PHM852044 PRI851976:PRI852044 QBE851976:QBE852044 QLA851976:QLA852044 QUW851976:QUW852044 RES851976:RES852044 ROO851976:ROO852044 RYK851976:RYK852044 SIG851976:SIG852044 SSC851976:SSC852044 TBY851976:TBY852044 TLU851976:TLU852044 TVQ851976:TVQ852044 UFM851976:UFM852044 UPI851976:UPI852044 UZE851976:UZE852044 VJA851976:VJA852044 VSW851976:VSW852044 WCS851976:WCS852044 WMO851976:WMO852044 WWK851976:WWK852044 AC917512:AC917580 JY917512:JY917580 TU917512:TU917580 ADQ917512:ADQ917580 ANM917512:ANM917580 AXI917512:AXI917580 BHE917512:BHE917580 BRA917512:BRA917580 CAW917512:CAW917580 CKS917512:CKS917580 CUO917512:CUO917580 DEK917512:DEK917580 DOG917512:DOG917580 DYC917512:DYC917580 EHY917512:EHY917580 ERU917512:ERU917580 FBQ917512:FBQ917580 FLM917512:FLM917580 FVI917512:FVI917580 GFE917512:GFE917580 GPA917512:GPA917580 GYW917512:GYW917580 HIS917512:HIS917580 HSO917512:HSO917580 ICK917512:ICK917580 IMG917512:IMG917580 IWC917512:IWC917580 JFY917512:JFY917580 JPU917512:JPU917580 JZQ917512:JZQ917580 KJM917512:KJM917580 KTI917512:KTI917580 LDE917512:LDE917580 LNA917512:LNA917580 LWW917512:LWW917580 MGS917512:MGS917580 MQO917512:MQO917580 NAK917512:NAK917580 NKG917512:NKG917580 NUC917512:NUC917580 ODY917512:ODY917580 ONU917512:ONU917580 OXQ917512:OXQ917580 PHM917512:PHM917580 PRI917512:PRI917580 QBE917512:QBE917580 QLA917512:QLA917580 QUW917512:QUW917580 RES917512:RES917580 ROO917512:ROO917580 RYK917512:RYK917580 SIG917512:SIG917580 SSC917512:SSC917580 TBY917512:TBY917580 TLU917512:TLU917580 TVQ917512:TVQ917580 UFM917512:UFM917580 UPI917512:UPI917580 UZE917512:UZE917580 VJA917512:VJA917580 VSW917512:VSW917580 WCS917512:WCS917580 WMO917512:WMO917580 WWK917512:WWK917580 AC983048:AC983116 JY983048:JY983116 TU983048:TU983116 ADQ983048:ADQ983116 ANM983048:ANM983116 AXI983048:AXI983116 BHE983048:BHE983116 BRA983048:BRA983116 CAW983048:CAW983116 CKS983048:CKS983116 CUO983048:CUO983116 DEK983048:DEK983116 DOG983048:DOG983116 DYC983048:DYC983116 EHY983048:EHY983116 ERU983048:ERU983116 FBQ983048:FBQ983116 FLM983048:FLM983116 FVI983048:FVI983116 GFE983048:GFE983116 GPA983048:GPA983116 GYW983048:GYW983116 HIS983048:HIS983116 HSO983048:HSO983116 ICK983048:ICK983116 IMG983048:IMG983116 IWC983048:IWC983116 JFY983048:JFY983116 JPU983048:JPU983116 JZQ983048:JZQ983116 KJM983048:KJM983116 KTI983048:KTI983116 LDE983048:LDE983116 LNA983048:LNA983116 LWW983048:LWW983116 MGS983048:MGS983116 MQO983048:MQO983116 NAK983048:NAK983116 NKG983048:NKG983116 NUC983048:NUC983116 ODY983048:ODY983116 ONU983048:ONU983116 OXQ983048:OXQ983116 PHM983048:PHM983116 PRI983048:PRI983116 QBE983048:QBE983116 QLA983048:QLA983116 QUW983048:QUW983116 RES983048:RES983116 ROO983048:ROO983116 RYK983048:RYK983116 SIG983048:SIG983116 SSC983048:SSC983116 TBY983048:TBY983116 TLU983048:TLU983116 TVQ983048:TVQ983116 UFM983048:UFM983116 UPI983048:UPI983116 UZE983048:UZE983116 VJA983048:VJA983116 VSW983048:VSW983116 WCS983048:WCS983116 WMO983048:WMO983116 WWK983048:WWK983116 WWK9:WWK76 WMO9:WMO76 WCS9:WCS76 VSW9:VSW76 VJA9:VJA76 UZE9:UZE76 UPI9:UPI76 UFM9:UFM76 TVQ9:TVQ76 TLU9:TLU76 TBY9:TBY76 SSC9:SSC76 SIG9:SIG76 RYK9:RYK76 ROO9:ROO76 RES9:RES76 QUW9:QUW76 QLA9:QLA76 QBE9:QBE76 PRI9:PRI76 PHM9:PHM76 OXQ9:OXQ76 ONU9:ONU76 ODY9:ODY76 NUC9:NUC76 NKG9:NKG76 NAK9:NAK76 MQO9:MQO76 MGS9:MGS76 LWW9:LWW76 LNA9:LNA76 LDE9:LDE76 KTI9:KTI76 KJM9:KJM76 JZQ9:JZQ76 JPU9:JPU76 JFY9:JFY76 IWC9:IWC76 IMG9:IMG76 ICK9:ICK76 HSO9:HSO76 HIS9:HIS76 GYW9:GYW76 GPA9:GPA76 GFE9:GFE76 FVI9:FVI76 FLM9:FLM76 FBQ9:FBQ76 ERU9:ERU76 EHY9:EHY76 DYC9:DYC76 DOG9:DOG76 DEK9:DEK76 CUO9:CUO76 CKS9:CKS76 CAW9:CAW76 BRA9:BRA76 BHE9:BHE76 AXI9:AXI76 ANM9:ANM76 ADQ9:ADQ76 TU9:TU76 JY9:JY76 AC9:AC76">
      <formula1>0</formula1>
      <formula2>100</formula2>
    </dataValidation>
    <dataValidation showInputMessage="1" showErrorMessage="1" sqref="AF65544:AJ65612 KB65544:KF65612 TX65544:UB65612 ADT65544:ADX65612 ANP65544:ANT65612 AXL65544:AXP65612 BHH65544:BHL65612 BRD65544:BRH65612 CAZ65544:CBD65612 CKV65544:CKZ65612 CUR65544:CUV65612 DEN65544:DER65612 DOJ65544:DON65612 DYF65544:DYJ65612 EIB65544:EIF65612 ERX65544:ESB65612 FBT65544:FBX65612 FLP65544:FLT65612 FVL65544:FVP65612 GFH65544:GFL65612 GPD65544:GPH65612 GYZ65544:GZD65612 HIV65544:HIZ65612 HSR65544:HSV65612 ICN65544:ICR65612 IMJ65544:IMN65612 IWF65544:IWJ65612 JGB65544:JGF65612 JPX65544:JQB65612 JZT65544:JZX65612 KJP65544:KJT65612 KTL65544:KTP65612 LDH65544:LDL65612 LND65544:LNH65612 LWZ65544:LXD65612 MGV65544:MGZ65612 MQR65544:MQV65612 NAN65544:NAR65612 NKJ65544:NKN65612 NUF65544:NUJ65612 OEB65544:OEF65612 ONX65544:OOB65612 OXT65544:OXX65612 PHP65544:PHT65612 PRL65544:PRP65612 QBH65544:QBL65612 QLD65544:QLH65612 QUZ65544:QVD65612 REV65544:REZ65612 ROR65544:ROV65612 RYN65544:RYR65612 SIJ65544:SIN65612 SSF65544:SSJ65612 TCB65544:TCF65612 TLX65544:TMB65612 TVT65544:TVX65612 UFP65544:UFT65612 UPL65544:UPP65612 UZH65544:UZL65612 VJD65544:VJH65612 VSZ65544:VTD65612 WCV65544:WCZ65612 WMR65544:WMV65612 WWN65544:WWR65612 AF131080:AJ131148 KB131080:KF131148 TX131080:UB131148 ADT131080:ADX131148 ANP131080:ANT131148 AXL131080:AXP131148 BHH131080:BHL131148 BRD131080:BRH131148 CAZ131080:CBD131148 CKV131080:CKZ131148 CUR131080:CUV131148 DEN131080:DER131148 DOJ131080:DON131148 DYF131080:DYJ131148 EIB131080:EIF131148 ERX131080:ESB131148 FBT131080:FBX131148 FLP131080:FLT131148 FVL131080:FVP131148 GFH131080:GFL131148 GPD131080:GPH131148 GYZ131080:GZD131148 HIV131080:HIZ131148 HSR131080:HSV131148 ICN131080:ICR131148 IMJ131080:IMN131148 IWF131080:IWJ131148 JGB131080:JGF131148 JPX131080:JQB131148 JZT131080:JZX131148 KJP131080:KJT131148 KTL131080:KTP131148 LDH131080:LDL131148 LND131080:LNH131148 LWZ131080:LXD131148 MGV131080:MGZ131148 MQR131080:MQV131148 NAN131080:NAR131148 NKJ131080:NKN131148 NUF131080:NUJ131148 OEB131080:OEF131148 ONX131080:OOB131148 OXT131080:OXX131148 PHP131080:PHT131148 PRL131080:PRP131148 QBH131080:QBL131148 QLD131080:QLH131148 QUZ131080:QVD131148 REV131080:REZ131148 ROR131080:ROV131148 RYN131080:RYR131148 SIJ131080:SIN131148 SSF131080:SSJ131148 TCB131080:TCF131148 TLX131080:TMB131148 TVT131080:TVX131148 UFP131080:UFT131148 UPL131080:UPP131148 UZH131080:UZL131148 VJD131080:VJH131148 VSZ131080:VTD131148 WCV131080:WCZ131148 WMR131080:WMV131148 WWN131080:WWR131148 AF196616:AJ196684 KB196616:KF196684 TX196616:UB196684 ADT196616:ADX196684 ANP196616:ANT196684 AXL196616:AXP196684 BHH196616:BHL196684 BRD196616:BRH196684 CAZ196616:CBD196684 CKV196616:CKZ196684 CUR196616:CUV196684 DEN196616:DER196684 DOJ196616:DON196684 DYF196616:DYJ196684 EIB196616:EIF196684 ERX196616:ESB196684 FBT196616:FBX196684 FLP196616:FLT196684 FVL196616:FVP196684 GFH196616:GFL196684 GPD196616:GPH196684 GYZ196616:GZD196684 HIV196616:HIZ196684 HSR196616:HSV196684 ICN196616:ICR196684 IMJ196616:IMN196684 IWF196616:IWJ196684 JGB196616:JGF196684 JPX196616:JQB196684 JZT196616:JZX196684 KJP196616:KJT196684 KTL196616:KTP196684 LDH196616:LDL196684 LND196616:LNH196684 LWZ196616:LXD196684 MGV196616:MGZ196684 MQR196616:MQV196684 NAN196616:NAR196684 NKJ196616:NKN196684 NUF196616:NUJ196684 OEB196616:OEF196684 ONX196616:OOB196684 OXT196616:OXX196684 PHP196616:PHT196684 PRL196616:PRP196684 QBH196616:QBL196684 QLD196616:QLH196684 QUZ196616:QVD196684 REV196616:REZ196684 ROR196616:ROV196684 RYN196616:RYR196684 SIJ196616:SIN196684 SSF196616:SSJ196684 TCB196616:TCF196684 TLX196616:TMB196684 TVT196616:TVX196684 UFP196616:UFT196684 UPL196616:UPP196684 UZH196616:UZL196684 VJD196616:VJH196684 VSZ196616:VTD196684 WCV196616:WCZ196684 WMR196616:WMV196684 WWN196616:WWR196684 AF262152:AJ262220 KB262152:KF262220 TX262152:UB262220 ADT262152:ADX262220 ANP262152:ANT262220 AXL262152:AXP262220 BHH262152:BHL262220 BRD262152:BRH262220 CAZ262152:CBD262220 CKV262152:CKZ262220 CUR262152:CUV262220 DEN262152:DER262220 DOJ262152:DON262220 DYF262152:DYJ262220 EIB262152:EIF262220 ERX262152:ESB262220 FBT262152:FBX262220 FLP262152:FLT262220 FVL262152:FVP262220 GFH262152:GFL262220 GPD262152:GPH262220 GYZ262152:GZD262220 HIV262152:HIZ262220 HSR262152:HSV262220 ICN262152:ICR262220 IMJ262152:IMN262220 IWF262152:IWJ262220 JGB262152:JGF262220 JPX262152:JQB262220 JZT262152:JZX262220 KJP262152:KJT262220 KTL262152:KTP262220 LDH262152:LDL262220 LND262152:LNH262220 LWZ262152:LXD262220 MGV262152:MGZ262220 MQR262152:MQV262220 NAN262152:NAR262220 NKJ262152:NKN262220 NUF262152:NUJ262220 OEB262152:OEF262220 ONX262152:OOB262220 OXT262152:OXX262220 PHP262152:PHT262220 PRL262152:PRP262220 QBH262152:QBL262220 QLD262152:QLH262220 QUZ262152:QVD262220 REV262152:REZ262220 ROR262152:ROV262220 RYN262152:RYR262220 SIJ262152:SIN262220 SSF262152:SSJ262220 TCB262152:TCF262220 TLX262152:TMB262220 TVT262152:TVX262220 UFP262152:UFT262220 UPL262152:UPP262220 UZH262152:UZL262220 VJD262152:VJH262220 VSZ262152:VTD262220 WCV262152:WCZ262220 WMR262152:WMV262220 WWN262152:WWR262220 AF327688:AJ327756 KB327688:KF327756 TX327688:UB327756 ADT327688:ADX327756 ANP327688:ANT327756 AXL327688:AXP327756 BHH327688:BHL327756 BRD327688:BRH327756 CAZ327688:CBD327756 CKV327688:CKZ327756 CUR327688:CUV327756 DEN327688:DER327756 DOJ327688:DON327756 DYF327688:DYJ327756 EIB327688:EIF327756 ERX327688:ESB327756 FBT327688:FBX327756 FLP327688:FLT327756 FVL327688:FVP327756 GFH327688:GFL327756 GPD327688:GPH327756 GYZ327688:GZD327756 HIV327688:HIZ327756 HSR327688:HSV327756 ICN327688:ICR327756 IMJ327688:IMN327756 IWF327688:IWJ327756 JGB327688:JGF327756 JPX327688:JQB327756 JZT327688:JZX327756 KJP327688:KJT327756 KTL327688:KTP327756 LDH327688:LDL327756 LND327688:LNH327756 LWZ327688:LXD327756 MGV327688:MGZ327756 MQR327688:MQV327756 NAN327688:NAR327756 NKJ327688:NKN327756 NUF327688:NUJ327756 OEB327688:OEF327756 ONX327688:OOB327756 OXT327688:OXX327756 PHP327688:PHT327756 PRL327688:PRP327756 QBH327688:QBL327756 QLD327688:QLH327756 QUZ327688:QVD327756 REV327688:REZ327756 ROR327688:ROV327756 RYN327688:RYR327756 SIJ327688:SIN327756 SSF327688:SSJ327756 TCB327688:TCF327756 TLX327688:TMB327756 TVT327688:TVX327756 UFP327688:UFT327756 UPL327688:UPP327756 UZH327688:UZL327756 VJD327688:VJH327756 VSZ327688:VTD327756 WCV327688:WCZ327756 WMR327688:WMV327756 WWN327688:WWR327756 AF393224:AJ393292 KB393224:KF393292 TX393224:UB393292 ADT393224:ADX393292 ANP393224:ANT393292 AXL393224:AXP393292 BHH393224:BHL393292 BRD393224:BRH393292 CAZ393224:CBD393292 CKV393224:CKZ393292 CUR393224:CUV393292 DEN393224:DER393292 DOJ393224:DON393292 DYF393224:DYJ393292 EIB393224:EIF393292 ERX393224:ESB393292 FBT393224:FBX393292 FLP393224:FLT393292 FVL393224:FVP393292 GFH393224:GFL393292 GPD393224:GPH393292 GYZ393224:GZD393292 HIV393224:HIZ393292 HSR393224:HSV393292 ICN393224:ICR393292 IMJ393224:IMN393292 IWF393224:IWJ393292 JGB393224:JGF393292 JPX393224:JQB393292 JZT393224:JZX393292 KJP393224:KJT393292 KTL393224:KTP393292 LDH393224:LDL393292 LND393224:LNH393292 LWZ393224:LXD393292 MGV393224:MGZ393292 MQR393224:MQV393292 NAN393224:NAR393292 NKJ393224:NKN393292 NUF393224:NUJ393292 OEB393224:OEF393292 ONX393224:OOB393292 OXT393224:OXX393292 PHP393224:PHT393292 PRL393224:PRP393292 QBH393224:QBL393292 QLD393224:QLH393292 QUZ393224:QVD393292 REV393224:REZ393292 ROR393224:ROV393292 RYN393224:RYR393292 SIJ393224:SIN393292 SSF393224:SSJ393292 TCB393224:TCF393292 TLX393224:TMB393292 TVT393224:TVX393292 UFP393224:UFT393292 UPL393224:UPP393292 UZH393224:UZL393292 VJD393224:VJH393292 VSZ393224:VTD393292 WCV393224:WCZ393292 WMR393224:WMV393292 WWN393224:WWR393292 AF458760:AJ458828 KB458760:KF458828 TX458760:UB458828 ADT458760:ADX458828 ANP458760:ANT458828 AXL458760:AXP458828 BHH458760:BHL458828 BRD458760:BRH458828 CAZ458760:CBD458828 CKV458760:CKZ458828 CUR458760:CUV458828 DEN458760:DER458828 DOJ458760:DON458828 DYF458760:DYJ458828 EIB458760:EIF458828 ERX458760:ESB458828 FBT458760:FBX458828 FLP458760:FLT458828 FVL458760:FVP458828 GFH458760:GFL458828 GPD458760:GPH458828 GYZ458760:GZD458828 HIV458760:HIZ458828 HSR458760:HSV458828 ICN458760:ICR458828 IMJ458760:IMN458828 IWF458760:IWJ458828 JGB458760:JGF458828 JPX458760:JQB458828 JZT458760:JZX458828 KJP458760:KJT458828 KTL458760:KTP458828 LDH458760:LDL458828 LND458760:LNH458828 LWZ458760:LXD458828 MGV458760:MGZ458828 MQR458760:MQV458828 NAN458760:NAR458828 NKJ458760:NKN458828 NUF458760:NUJ458828 OEB458760:OEF458828 ONX458760:OOB458828 OXT458760:OXX458828 PHP458760:PHT458828 PRL458760:PRP458828 QBH458760:QBL458828 QLD458760:QLH458828 QUZ458760:QVD458828 REV458760:REZ458828 ROR458760:ROV458828 RYN458760:RYR458828 SIJ458760:SIN458828 SSF458760:SSJ458828 TCB458760:TCF458828 TLX458760:TMB458828 TVT458760:TVX458828 UFP458760:UFT458828 UPL458760:UPP458828 UZH458760:UZL458828 VJD458760:VJH458828 VSZ458760:VTD458828 WCV458760:WCZ458828 WMR458760:WMV458828 WWN458760:WWR458828 AF524296:AJ524364 KB524296:KF524364 TX524296:UB524364 ADT524296:ADX524364 ANP524296:ANT524364 AXL524296:AXP524364 BHH524296:BHL524364 BRD524296:BRH524364 CAZ524296:CBD524364 CKV524296:CKZ524364 CUR524296:CUV524364 DEN524296:DER524364 DOJ524296:DON524364 DYF524296:DYJ524364 EIB524296:EIF524364 ERX524296:ESB524364 FBT524296:FBX524364 FLP524296:FLT524364 FVL524296:FVP524364 GFH524296:GFL524364 GPD524296:GPH524364 GYZ524296:GZD524364 HIV524296:HIZ524364 HSR524296:HSV524364 ICN524296:ICR524364 IMJ524296:IMN524364 IWF524296:IWJ524364 JGB524296:JGF524364 JPX524296:JQB524364 JZT524296:JZX524364 KJP524296:KJT524364 KTL524296:KTP524364 LDH524296:LDL524364 LND524296:LNH524364 LWZ524296:LXD524364 MGV524296:MGZ524364 MQR524296:MQV524364 NAN524296:NAR524364 NKJ524296:NKN524364 NUF524296:NUJ524364 OEB524296:OEF524364 ONX524296:OOB524364 OXT524296:OXX524364 PHP524296:PHT524364 PRL524296:PRP524364 QBH524296:QBL524364 QLD524296:QLH524364 QUZ524296:QVD524364 REV524296:REZ524364 ROR524296:ROV524364 RYN524296:RYR524364 SIJ524296:SIN524364 SSF524296:SSJ524364 TCB524296:TCF524364 TLX524296:TMB524364 TVT524296:TVX524364 UFP524296:UFT524364 UPL524296:UPP524364 UZH524296:UZL524364 VJD524296:VJH524364 VSZ524296:VTD524364 WCV524296:WCZ524364 WMR524296:WMV524364 WWN524296:WWR524364 AF589832:AJ589900 KB589832:KF589900 TX589832:UB589900 ADT589832:ADX589900 ANP589832:ANT589900 AXL589832:AXP589900 BHH589832:BHL589900 BRD589832:BRH589900 CAZ589832:CBD589900 CKV589832:CKZ589900 CUR589832:CUV589900 DEN589832:DER589900 DOJ589832:DON589900 DYF589832:DYJ589900 EIB589832:EIF589900 ERX589832:ESB589900 FBT589832:FBX589900 FLP589832:FLT589900 FVL589832:FVP589900 GFH589832:GFL589900 GPD589832:GPH589900 GYZ589832:GZD589900 HIV589832:HIZ589900 HSR589832:HSV589900 ICN589832:ICR589900 IMJ589832:IMN589900 IWF589832:IWJ589900 JGB589832:JGF589900 JPX589832:JQB589900 JZT589832:JZX589900 KJP589832:KJT589900 KTL589832:KTP589900 LDH589832:LDL589900 LND589832:LNH589900 LWZ589832:LXD589900 MGV589832:MGZ589900 MQR589832:MQV589900 NAN589832:NAR589900 NKJ589832:NKN589900 NUF589832:NUJ589900 OEB589832:OEF589900 ONX589832:OOB589900 OXT589832:OXX589900 PHP589832:PHT589900 PRL589832:PRP589900 QBH589832:QBL589900 QLD589832:QLH589900 QUZ589832:QVD589900 REV589832:REZ589900 ROR589832:ROV589900 RYN589832:RYR589900 SIJ589832:SIN589900 SSF589832:SSJ589900 TCB589832:TCF589900 TLX589832:TMB589900 TVT589832:TVX589900 UFP589832:UFT589900 UPL589832:UPP589900 UZH589832:UZL589900 VJD589832:VJH589900 VSZ589832:VTD589900 WCV589832:WCZ589900 WMR589832:WMV589900 WWN589832:WWR589900 AF655368:AJ655436 KB655368:KF655436 TX655368:UB655436 ADT655368:ADX655436 ANP655368:ANT655436 AXL655368:AXP655436 BHH655368:BHL655436 BRD655368:BRH655436 CAZ655368:CBD655436 CKV655368:CKZ655436 CUR655368:CUV655436 DEN655368:DER655436 DOJ655368:DON655436 DYF655368:DYJ655436 EIB655368:EIF655436 ERX655368:ESB655436 FBT655368:FBX655436 FLP655368:FLT655436 FVL655368:FVP655436 GFH655368:GFL655436 GPD655368:GPH655436 GYZ655368:GZD655436 HIV655368:HIZ655436 HSR655368:HSV655436 ICN655368:ICR655436 IMJ655368:IMN655436 IWF655368:IWJ655436 JGB655368:JGF655436 JPX655368:JQB655436 JZT655368:JZX655436 KJP655368:KJT655436 KTL655368:KTP655436 LDH655368:LDL655436 LND655368:LNH655436 LWZ655368:LXD655436 MGV655368:MGZ655436 MQR655368:MQV655436 NAN655368:NAR655436 NKJ655368:NKN655436 NUF655368:NUJ655436 OEB655368:OEF655436 ONX655368:OOB655436 OXT655368:OXX655436 PHP655368:PHT655436 PRL655368:PRP655436 QBH655368:QBL655436 QLD655368:QLH655436 QUZ655368:QVD655436 REV655368:REZ655436 ROR655368:ROV655436 RYN655368:RYR655436 SIJ655368:SIN655436 SSF655368:SSJ655436 TCB655368:TCF655436 TLX655368:TMB655436 TVT655368:TVX655436 UFP655368:UFT655436 UPL655368:UPP655436 UZH655368:UZL655436 VJD655368:VJH655436 VSZ655368:VTD655436 WCV655368:WCZ655436 WMR655368:WMV655436 WWN655368:WWR655436 AF720904:AJ720972 KB720904:KF720972 TX720904:UB720972 ADT720904:ADX720972 ANP720904:ANT720972 AXL720904:AXP720972 BHH720904:BHL720972 BRD720904:BRH720972 CAZ720904:CBD720972 CKV720904:CKZ720972 CUR720904:CUV720972 DEN720904:DER720972 DOJ720904:DON720972 DYF720904:DYJ720972 EIB720904:EIF720972 ERX720904:ESB720972 FBT720904:FBX720972 FLP720904:FLT720972 FVL720904:FVP720972 GFH720904:GFL720972 GPD720904:GPH720972 GYZ720904:GZD720972 HIV720904:HIZ720972 HSR720904:HSV720972 ICN720904:ICR720972 IMJ720904:IMN720972 IWF720904:IWJ720972 JGB720904:JGF720972 JPX720904:JQB720972 JZT720904:JZX720972 KJP720904:KJT720972 KTL720904:KTP720972 LDH720904:LDL720972 LND720904:LNH720972 LWZ720904:LXD720972 MGV720904:MGZ720972 MQR720904:MQV720972 NAN720904:NAR720972 NKJ720904:NKN720972 NUF720904:NUJ720972 OEB720904:OEF720972 ONX720904:OOB720972 OXT720904:OXX720972 PHP720904:PHT720972 PRL720904:PRP720972 QBH720904:QBL720972 QLD720904:QLH720972 QUZ720904:QVD720972 REV720904:REZ720972 ROR720904:ROV720972 RYN720904:RYR720972 SIJ720904:SIN720972 SSF720904:SSJ720972 TCB720904:TCF720972 TLX720904:TMB720972 TVT720904:TVX720972 UFP720904:UFT720972 UPL720904:UPP720972 UZH720904:UZL720972 VJD720904:VJH720972 VSZ720904:VTD720972 WCV720904:WCZ720972 WMR720904:WMV720972 WWN720904:WWR720972 AF786440:AJ786508 KB786440:KF786508 TX786440:UB786508 ADT786440:ADX786508 ANP786440:ANT786508 AXL786440:AXP786508 BHH786440:BHL786508 BRD786440:BRH786508 CAZ786440:CBD786508 CKV786440:CKZ786508 CUR786440:CUV786508 DEN786440:DER786508 DOJ786440:DON786508 DYF786440:DYJ786508 EIB786440:EIF786508 ERX786440:ESB786508 FBT786440:FBX786508 FLP786440:FLT786508 FVL786440:FVP786508 GFH786440:GFL786508 GPD786440:GPH786508 GYZ786440:GZD786508 HIV786440:HIZ786508 HSR786440:HSV786508 ICN786440:ICR786508 IMJ786440:IMN786508 IWF786440:IWJ786508 JGB786440:JGF786508 JPX786440:JQB786508 JZT786440:JZX786508 KJP786440:KJT786508 KTL786440:KTP786508 LDH786440:LDL786508 LND786440:LNH786508 LWZ786440:LXD786508 MGV786440:MGZ786508 MQR786440:MQV786508 NAN786440:NAR786508 NKJ786440:NKN786508 NUF786440:NUJ786508 OEB786440:OEF786508 ONX786440:OOB786508 OXT786440:OXX786508 PHP786440:PHT786508 PRL786440:PRP786508 QBH786440:QBL786508 QLD786440:QLH786508 QUZ786440:QVD786508 REV786440:REZ786508 ROR786440:ROV786508 RYN786440:RYR786508 SIJ786440:SIN786508 SSF786440:SSJ786508 TCB786440:TCF786508 TLX786440:TMB786508 TVT786440:TVX786508 UFP786440:UFT786508 UPL786440:UPP786508 UZH786440:UZL786508 VJD786440:VJH786508 VSZ786440:VTD786508 WCV786440:WCZ786508 WMR786440:WMV786508 WWN786440:WWR786508 AF851976:AJ852044 KB851976:KF852044 TX851976:UB852044 ADT851976:ADX852044 ANP851976:ANT852044 AXL851976:AXP852044 BHH851976:BHL852044 BRD851976:BRH852044 CAZ851976:CBD852044 CKV851976:CKZ852044 CUR851976:CUV852044 DEN851976:DER852044 DOJ851976:DON852044 DYF851976:DYJ852044 EIB851976:EIF852044 ERX851976:ESB852044 FBT851976:FBX852044 FLP851976:FLT852044 FVL851976:FVP852044 GFH851976:GFL852044 GPD851976:GPH852044 GYZ851976:GZD852044 HIV851976:HIZ852044 HSR851976:HSV852044 ICN851976:ICR852044 IMJ851976:IMN852044 IWF851976:IWJ852044 JGB851976:JGF852044 JPX851976:JQB852044 JZT851976:JZX852044 KJP851976:KJT852044 KTL851976:KTP852044 LDH851976:LDL852044 LND851976:LNH852044 LWZ851976:LXD852044 MGV851976:MGZ852044 MQR851976:MQV852044 NAN851976:NAR852044 NKJ851976:NKN852044 NUF851976:NUJ852044 OEB851976:OEF852044 ONX851976:OOB852044 OXT851976:OXX852044 PHP851976:PHT852044 PRL851976:PRP852044 QBH851976:QBL852044 QLD851976:QLH852044 QUZ851976:QVD852044 REV851976:REZ852044 ROR851976:ROV852044 RYN851976:RYR852044 SIJ851976:SIN852044 SSF851976:SSJ852044 TCB851976:TCF852044 TLX851976:TMB852044 TVT851976:TVX852044 UFP851976:UFT852044 UPL851976:UPP852044 UZH851976:UZL852044 VJD851976:VJH852044 VSZ851976:VTD852044 WCV851976:WCZ852044 WMR851976:WMV852044 WWN851976:WWR852044 AF917512:AJ917580 KB917512:KF917580 TX917512:UB917580 ADT917512:ADX917580 ANP917512:ANT917580 AXL917512:AXP917580 BHH917512:BHL917580 BRD917512:BRH917580 CAZ917512:CBD917580 CKV917512:CKZ917580 CUR917512:CUV917580 DEN917512:DER917580 DOJ917512:DON917580 DYF917512:DYJ917580 EIB917512:EIF917580 ERX917512:ESB917580 FBT917512:FBX917580 FLP917512:FLT917580 FVL917512:FVP917580 GFH917512:GFL917580 GPD917512:GPH917580 GYZ917512:GZD917580 HIV917512:HIZ917580 HSR917512:HSV917580 ICN917512:ICR917580 IMJ917512:IMN917580 IWF917512:IWJ917580 JGB917512:JGF917580 JPX917512:JQB917580 JZT917512:JZX917580 KJP917512:KJT917580 KTL917512:KTP917580 LDH917512:LDL917580 LND917512:LNH917580 LWZ917512:LXD917580 MGV917512:MGZ917580 MQR917512:MQV917580 NAN917512:NAR917580 NKJ917512:NKN917580 NUF917512:NUJ917580 OEB917512:OEF917580 ONX917512:OOB917580 OXT917512:OXX917580 PHP917512:PHT917580 PRL917512:PRP917580 QBH917512:QBL917580 QLD917512:QLH917580 QUZ917512:QVD917580 REV917512:REZ917580 ROR917512:ROV917580 RYN917512:RYR917580 SIJ917512:SIN917580 SSF917512:SSJ917580 TCB917512:TCF917580 TLX917512:TMB917580 TVT917512:TVX917580 UFP917512:UFT917580 UPL917512:UPP917580 UZH917512:UZL917580 VJD917512:VJH917580 VSZ917512:VTD917580 WCV917512:WCZ917580 WMR917512:WMV917580 WWN917512:WWR917580 AF983048:AJ983116 KB983048:KF983116 TX983048:UB983116 ADT983048:ADX983116 ANP983048:ANT983116 AXL983048:AXP983116 BHH983048:BHL983116 BRD983048:BRH983116 CAZ983048:CBD983116 CKV983048:CKZ983116 CUR983048:CUV983116 DEN983048:DER983116 DOJ983048:DON983116 DYF983048:DYJ983116 EIB983048:EIF983116 ERX983048:ESB983116 FBT983048:FBX983116 FLP983048:FLT983116 FVL983048:FVP983116 GFH983048:GFL983116 GPD983048:GPH983116 GYZ983048:GZD983116 HIV983048:HIZ983116 HSR983048:HSV983116 ICN983048:ICR983116 IMJ983048:IMN983116 IWF983048:IWJ983116 JGB983048:JGF983116 JPX983048:JQB983116 JZT983048:JZX983116 KJP983048:KJT983116 KTL983048:KTP983116 LDH983048:LDL983116 LND983048:LNH983116 LWZ983048:LXD983116 MGV983048:MGZ983116 MQR983048:MQV983116 NAN983048:NAR983116 NKJ983048:NKN983116 NUF983048:NUJ983116 OEB983048:OEF983116 ONX983048:OOB983116 OXT983048:OXX983116 PHP983048:PHT983116 PRL983048:PRP983116 QBH983048:QBL983116 QLD983048:QLH983116 QUZ983048:QVD983116 REV983048:REZ983116 ROR983048:ROV983116 RYN983048:RYR983116 SIJ983048:SIN983116 SSF983048:SSJ983116 TCB983048:TCF983116 TLX983048:TMB983116 TVT983048:TVX983116 UFP983048:UFT983116 UPL983048:UPP983116 UZH983048:UZL983116 VJD983048:VJH983116 VSZ983048:VTD983116 WCV983048:WCZ983116 WMR983048:WMV983116 WWN983048:WWR983116 WWN9:WWR76 WMR9:WMV76 WCV9:WCZ76 VSZ9:VTD76 VJD9:VJH76 UZH9:UZL76 UPL9:UPP76 UFP9:UFT76 TVT9:TVX76 TLX9:TMB76 TCB9:TCF76 SSF9:SSJ76 SIJ9:SIN76 RYN9:RYR76 ROR9:ROV76 REV9:REZ76 QUZ9:QVD76 QLD9:QLH76 QBH9:QBL76 PRL9:PRP76 PHP9:PHT76 OXT9:OXX76 ONX9:OOB76 OEB9:OEF76 NUF9:NUJ76 NKJ9:NKN76 NAN9:NAR76 MQR9:MQV76 MGV9:MGZ76 LWZ9:LXD76 LND9:LNH76 LDH9:LDL76 KTL9:KTP76 KJP9:KJT76 JZT9:JZX76 JPX9:JQB76 JGB9:JGF76 IWF9:IWJ76 IMJ9:IMN76 ICN9:ICR76 HSR9:HSV76 HIV9:HIZ76 GYZ9:GZD76 GPD9:GPH76 GFH9:GFL76 FVL9:FVP76 FLP9:FLT76 FBT9:FBX76 ERX9:ESB76 EIB9:EIF76 DYF9:DYJ76 DOJ9:DON76 DEN9:DER76 CUR9:CUV76 CKV9:CKZ76 CAZ9:CBD76 BRD9:BRH76 BHH9:BHL76 AXL9:AXP76 ANP9:ANT76 ADT9:ADX76 TX9:UB76 KB9:KF76 AF9:AJ76"/>
    <dataValidation type="list" showInputMessage="1" showErrorMessage="1" errorTitle="Rechazado" error="Solo son validadas las opciones de la lista" sqref="AD65544:AD65612 JZ65544:JZ65612 TV65544:TV65612 ADR65544:ADR65612 ANN65544:ANN65612 AXJ65544:AXJ65612 BHF65544:BHF65612 BRB65544:BRB65612 CAX65544:CAX65612 CKT65544:CKT65612 CUP65544:CUP65612 DEL65544:DEL65612 DOH65544:DOH65612 DYD65544:DYD65612 EHZ65544:EHZ65612 ERV65544:ERV65612 FBR65544:FBR65612 FLN65544:FLN65612 FVJ65544:FVJ65612 GFF65544:GFF65612 GPB65544:GPB65612 GYX65544:GYX65612 HIT65544:HIT65612 HSP65544:HSP65612 ICL65544:ICL65612 IMH65544:IMH65612 IWD65544:IWD65612 JFZ65544:JFZ65612 JPV65544:JPV65612 JZR65544:JZR65612 KJN65544:KJN65612 KTJ65544:KTJ65612 LDF65544:LDF65612 LNB65544:LNB65612 LWX65544:LWX65612 MGT65544:MGT65612 MQP65544:MQP65612 NAL65544:NAL65612 NKH65544:NKH65612 NUD65544:NUD65612 ODZ65544:ODZ65612 ONV65544:ONV65612 OXR65544:OXR65612 PHN65544:PHN65612 PRJ65544:PRJ65612 QBF65544:QBF65612 QLB65544:QLB65612 QUX65544:QUX65612 RET65544:RET65612 ROP65544:ROP65612 RYL65544:RYL65612 SIH65544:SIH65612 SSD65544:SSD65612 TBZ65544:TBZ65612 TLV65544:TLV65612 TVR65544:TVR65612 UFN65544:UFN65612 UPJ65544:UPJ65612 UZF65544:UZF65612 VJB65544:VJB65612 VSX65544:VSX65612 WCT65544:WCT65612 WMP65544:WMP65612 WWL65544:WWL65612 AD131080:AD131148 JZ131080:JZ131148 TV131080:TV131148 ADR131080:ADR131148 ANN131080:ANN131148 AXJ131080:AXJ131148 BHF131080:BHF131148 BRB131080:BRB131148 CAX131080:CAX131148 CKT131080:CKT131148 CUP131080:CUP131148 DEL131080:DEL131148 DOH131080:DOH131148 DYD131080:DYD131148 EHZ131080:EHZ131148 ERV131080:ERV131148 FBR131080:FBR131148 FLN131080:FLN131148 FVJ131080:FVJ131148 GFF131080:GFF131148 GPB131080:GPB131148 GYX131080:GYX131148 HIT131080:HIT131148 HSP131080:HSP131148 ICL131080:ICL131148 IMH131080:IMH131148 IWD131080:IWD131148 JFZ131080:JFZ131148 JPV131080:JPV131148 JZR131080:JZR131148 KJN131080:KJN131148 KTJ131080:KTJ131148 LDF131080:LDF131148 LNB131080:LNB131148 LWX131080:LWX131148 MGT131080:MGT131148 MQP131080:MQP131148 NAL131080:NAL131148 NKH131080:NKH131148 NUD131080:NUD131148 ODZ131080:ODZ131148 ONV131080:ONV131148 OXR131080:OXR131148 PHN131080:PHN131148 PRJ131080:PRJ131148 QBF131080:QBF131148 QLB131080:QLB131148 QUX131080:QUX131148 RET131080:RET131148 ROP131080:ROP131148 RYL131080:RYL131148 SIH131080:SIH131148 SSD131080:SSD131148 TBZ131080:TBZ131148 TLV131080:TLV131148 TVR131080:TVR131148 UFN131080:UFN131148 UPJ131080:UPJ131148 UZF131080:UZF131148 VJB131080:VJB131148 VSX131080:VSX131148 WCT131080:WCT131148 WMP131080:WMP131148 WWL131080:WWL131148 AD196616:AD196684 JZ196616:JZ196684 TV196616:TV196684 ADR196616:ADR196684 ANN196616:ANN196684 AXJ196616:AXJ196684 BHF196616:BHF196684 BRB196616:BRB196684 CAX196616:CAX196684 CKT196616:CKT196684 CUP196616:CUP196684 DEL196616:DEL196684 DOH196616:DOH196684 DYD196616:DYD196684 EHZ196616:EHZ196684 ERV196616:ERV196684 FBR196616:FBR196684 FLN196616:FLN196684 FVJ196616:FVJ196684 GFF196616:GFF196684 GPB196616:GPB196684 GYX196616:GYX196684 HIT196616:HIT196684 HSP196616:HSP196684 ICL196616:ICL196684 IMH196616:IMH196684 IWD196616:IWD196684 JFZ196616:JFZ196684 JPV196616:JPV196684 JZR196616:JZR196684 KJN196616:KJN196684 KTJ196616:KTJ196684 LDF196616:LDF196684 LNB196616:LNB196684 LWX196616:LWX196684 MGT196616:MGT196684 MQP196616:MQP196684 NAL196616:NAL196684 NKH196616:NKH196684 NUD196616:NUD196684 ODZ196616:ODZ196684 ONV196616:ONV196684 OXR196616:OXR196684 PHN196616:PHN196684 PRJ196616:PRJ196684 QBF196616:QBF196684 QLB196616:QLB196684 QUX196616:QUX196684 RET196616:RET196684 ROP196616:ROP196684 RYL196616:RYL196684 SIH196616:SIH196684 SSD196616:SSD196684 TBZ196616:TBZ196684 TLV196616:TLV196684 TVR196616:TVR196684 UFN196616:UFN196684 UPJ196616:UPJ196684 UZF196616:UZF196684 VJB196616:VJB196684 VSX196616:VSX196684 WCT196616:WCT196684 WMP196616:WMP196684 WWL196616:WWL196684 AD262152:AD262220 JZ262152:JZ262220 TV262152:TV262220 ADR262152:ADR262220 ANN262152:ANN262220 AXJ262152:AXJ262220 BHF262152:BHF262220 BRB262152:BRB262220 CAX262152:CAX262220 CKT262152:CKT262220 CUP262152:CUP262220 DEL262152:DEL262220 DOH262152:DOH262220 DYD262152:DYD262220 EHZ262152:EHZ262220 ERV262152:ERV262220 FBR262152:FBR262220 FLN262152:FLN262220 FVJ262152:FVJ262220 GFF262152:GFF262220 GPB262152:GPB262220 GYX262152:GYX262220 HIT262152:HIT262220 HSP262152:HSP262220 ICL262152:ICL262220 IMH262152:IMH262220 IWD262152:IWD262220 JFZ262152:JFZ262220 JPV262152:JPV262220 JZR262152:JZR262220 KJN262152:KJN262220 KTJ262152:KTJ262220 LDF262152:LDF262220 LNB262152:LNB262220 LWX262152:LWX262220 MGT262152:MGT262220 MQP262152:MQP262220 NAL262152:NAL262220 NKH262152:NKH262220 NUD262152:NUD262220 ODZ262152:ODZ262220 ONV262152:ONV262220 OXR262152:OXR262220 PHN262152:PHN262220 PRJ262152:PRJ262220 QBF262152:QBF262220 QLB262152:QLB262220 QUX262152:QUX262220 RET262152:RET262220 ROP262152:ROP262220 RYL262152:RYL262220 SIH262152:SIH262220 SSD262152:SSD262220 TBZ262152:TBZ262220 TLV262152:TLV262220 TVR262152:TVR262220 UFN262152:UFN262220 UPJ262152:UPJ262220 UZF262152:UZF262220 VJB262152:VJB262220 VSX262152:VSX262220 WCT262152:WCT262220 WMP262152:WMP262220 WWL262152:WWL262220 AD327688:AD327756 JZ327688:JZ327756 TV327688:TV327756 ADR327688:ADR327756 ANN327688:ANN327756 AXJ327688:AXJ327756 BHF327688:BHF327756 BRB327688:BRB327756 CAX327688:CAX327756 CKT327688:CKT327756 CUP327688:CUP327756 DEL327688:DEL327756 DOH327688:DOH327756 DYD327688:DYD327756 EHZ327688:EHZ327756 ERV327688:ERV327756 FBR327688:FBR327756 FLN327688:FLN327756 FVJ327688:FVJ327756 GFF327688:GFF327756 GPB327688:GPB327756 GYX327688:GYX327756 HIT327688:HIT327756 HSP327688:HSP327756 ICL327688:ICL327756 IMH327688:IMH327756 IWD327688:IWD327756 JFZ327688:JFZ327756 JPV327688:JPV327756 JZR327688:JZR327756 KJN327688:KJN327756 KTJ327688:KTJ327756 LDF327688:LDF327756 LNB327688:LNB327756 LWX327688:LWX327756 MGT327688:MGT327756 MQP327688:MQP327756 NAL327688:NAL327756 NKH327688:NKH327756 NUD327688:NUD327756 ODZ327688:ODZ327756 ONV327688:ONV327756 OXR327688:OXR327756 PHN327688:PHN327756 PRJ327688:PRJ327756 QBF327688:QBF327756 QLB327688:QLB327756 QUX327688:QUX327756 RET327688:RET327756 ROP327688:ROP327756 RYL327688:RYL327756 SIH327688:SIH327756 SSD327688:SSD327756 TBZ327688:TBZ327756 TLV327688:TLV327756 TVR327688:TVR327756 UFN327688:UFN327756 UPJ327688:UPJ327756 UZF327688:UZF327756 VJB327688:VJB327756 VSX327688:VSX327756 WCT327688:WCT327756 WMP327688:WMP327756 WWL327688:WWL327756 AD393224:AD393292 JZ393224:JZ393292 TV393224:TV393292 ADR393224:ADR393292 ANN393224:ANN393292 AXJ393224:AXJ393292 BHF393224:BHF393292 BRB393224:BRB393292 CAX393224:CAX393292 CKT393224:CKT393292 CUP393224:CUP393292 DEL393224:DEL393292 DOH393224:DOH393292 DYD393224:DYD393292 EHZ393224:EHZ393292 ERV393224:ERV393292 FBR393224:FBR393292 FLN393224:FLN393292 FVJ393224:FVJ393292 GFF393224:GFF393292 GPB393224:GPB393292 GYX393224:GYX393292 HIT393224:HIT393292 HSP393224:HSP393292 ICL393224:ICL393292 IMH393224:IMH393292 IWD393224:IWD393292 JFZ393224:JFZ393292 JPV393224:JPV393292 JZR393224:JZR393292 KJN393224:KJN393292 KTJ393224:KTJ393292 LDF393224:LDF393292 LNB393224:LNB393292 LWX393224:LWX393292 MGT393224:MGT393292 MQP393224:MQP393292 NAL393224:NAL393292 NKH393224:NKH393292 NUD393224:NUD393292 ODZ393224:ODZ393292 ONV393224:ONV393292 OXR393224:OXR393292 PHN393224:PHN393292 PRJ393224:PRJ393292 QBF393224:QBF393292 QLB393224:QLB393292 QUX393224:QUX393292 RET393224:RET393292 ROP393224:ROP393292 RYL393224:RYL393292 SIH393224:SIH393292 SSD393224:SSD393292 TBZ393224:TBZ393292 TLV393224:TLV393292 TVR393224:TVR393292 UFN393224:UFN393292 UPJ393224:UPJ393292 UZF393224:UZF393292 VJB393224:VJB393292 VSX393224:VSX393292 WCT393224:WCT393292 WMP393224:WMP393292 WWL393224:WWL393292 AD458760:AD458828 JZ458760:JZ458828 TV458760:TV458828 ADR458760:ADR458828 ANN458760:ANN458828 AXJ458760:AXJ458828 BHF458760:BHF458828 BRB458760:BRB458828 CAX458760:CAX458828 CKT458760:CKT458828 CUP458760:CUP458828 DEL458760:DEL458828 DOH458760:DOH458828 DYD458760:DYD458828 EHZ458760:EHZ458828 ERV458760:ERV458828 FBR458760:FBR458828 FLN458760:FLN458828 FVJ458760:FVJ458828 GFF458760:GFF458828 GPB458760:GPB458828 GYX458760:GYX458828 HIT458760:HIT458828 HSP458760:HSP458828 ICL458760:ICL458828 IMH458760:IMH458828 IWD458760:IWD458828 JFZ458760:JFZ458828 JPV458760:JPV458828 JZR458760:JZR458828 KJN458760:KJN458828 KTJ458760:KTJ458828 LDF458760:LDF458828 LNB458760:LNB458828 LWX458760:LWX458828 MGT458760:MGT458828 MQP458760:MQP458828 NAL458760:NAL458828 NKH458760:NKH458828 NUD458760:NUD458828 ODZ458760:ODZ458828 ONV458760:ONV458828 OXR458760:OXR458828 PHN458760:PHN458828 PRJ458760:PRJ458828 QBF458760:QBF458828 QLB458760:QLB458828 QUX458760:QUX458828 RET458760:RET458828 ROP458760:ROP458828 RYL458760:RYL458828 SIH458760:SIH458828 SSD458760:SSD458828 TBZ458760:TBZ458828 TLV458760:TLV458828 TVR458760:TVR458828 UFN458760:UFN458828 UPJ458760:UPJ458828 UZF458760:UZF458828 VJB458760:VJB458828 VSX458760:VSX458828 WCT458760:WCT458828 WMP458760:WMP458828 WWL458760:WWL458828 AD524296:AD524364 JZ524296:JZ524364 TV524296:TV524364 ADR524296:ADR524364 ANN524296:ANN524364 AXJ524296:AXJ524364 BHF524296:BHF524364 BRB524296:BRB524364 CAX524296:CAX524364 CKT524296:CKT524364 CUP524296:CUP524364 DEL524296:DEL524364 DOH524296:DOH524364 DYD524296:DYD524364 EHZ524296:EHZ524364 ERV524296:ERV524364 FBR524296:FBR524364 FLN524296:FLN524364 FVJ524296:FVJ524364 GFF524296:GFF524364 GPB524296:GPB524364 GYX524296:GYX524364 HIT524296:HIT524364 HSP524296:HSP524364 ICL524296:ICL524364 IMH524296:IMH524364 IWD524296:IWD524364 JFZ524296:JFZ524364 JPV524296:JPV524364 JZR524296:JZR524364 KJN524296:KJN524364 KTJ524296:KTJ524364 LDF524296:LDF524364 LNB524296:LNB524364 LWX524296:LWX524364 MGT524296:MGT524364 MQP524296:MQP524364 NAL524296:NAL524364 NKH524296:NKH524364 NUD524296:NUD524364 ODZ524296:ODZ524364 ONV524296:ONV524364 OXR524296:OXR524364 PHN524296:PHN524364 PRJ524296:PRJ524364 QBF524296:QBF524364 QLB524296:QLB524364 QUX524296:QUX524364 RET524296:RET524364 ROP524296:ROP524364 RYL524296:RYL524364 SIH524296:SIH524364 SSD524296:SSD524364 TBZ524296:TBZ524364 TLV524296:TLV524364 TVR524296:TVR524364 UFN524296:UFN524364 UPJ524296:UPJ524364 UZF524296:UZF524364 VJB524296:VJB524364 VSX524296:VSX524364 WCT524296:WCT524364 WMP524296:WMP524364 WWL524296:WWL524364 AD589832:AD589900 JZ589832:JZ589900 TV589832:TV589900 ADR589832:ADR589900 ANN589832:ANN589900 AXJ589832:AXJ589900 BHF589832:BHF589900 BRB589832:BRB589900 CAX589832:CAX589900 CKT589832:CKT589900 CUP589832:CUP589900 DEL589832:DEL589900 DOH589832:DOH589900 DYD589832:DYD589900 EHZ589832:EHZ589900 ERV589832:ERV589900 FBR589832:FBR589900 FLN589832:FLN589900 FVJ589832:FVJ589900 GFF589832:GFF589900 GPB589832:GPB589900 GYX589832:GYX589900 HIT589832:HIT589900 HSP589832:HSP589900 ICL589832:ICL589900 IMH589832:IMH589900 IWD589832:IWD589900 JFZ589832:JFZ589900 JPV589832:JPV589900 JZR589832:JZR589900 KJN589832:KJN589900 KTJ589832:KTJ589900 LDF589832:LDF589900 LNB589832:LNB589900 LWX589832:LWX589900 MGT589832:MGT589900 MQP589832:MQP589900 NAL589832:NAL589900 NKH589832:NKH589900 NUD589832:NUD589900 ODZ589832:ODZ589900 ONV589832:ONV589900 OXR589832:OXR589900 PHN589832:PHN589900 PRJ589832:PRJ589900 QBF589832:QBF589900 QLB589832:QLB589900 QUX589832:QUX589900 RET589832:RET589900 ROP589832:ROP589900 RYL589832:RYL589900 SIH589832:SIH589900 SSD589832:SSD589900 TBZ589832:TBZ589900 TLV589832:TLV589900 TVR589832:TVR589900 UFN589832:UFN589900 UPJ589832:UPJ589900 UZF589832:UZF589900 VJB589832:VJB589900 VSX589832:VSX589900 WCT589832:WCT589900 WMP589832:WMP589900 WWL589832:WWL589900 AD655368:AD655436 JZ655368:JZ655436 TV655368:TV655436 ADR655368:ADR655436 ANN655368:ANN655436 AXJ655368:AXJ655436 BHF655368:BHF655436 BRB655368:BRB655436 CAX655368:CAX655436 CKT655368:CKT655436 CUP655368:CUP655436 DEL655368:DEL655436 DOH655368:DOH655436 DYD655368:DYD655436 EHZ655368:EHZ655436 ERV655368:ERV655436 FBR655368:FBR655436 FLN655368:FLN655436 FVJ655368:FVJ655436 GFF655368:GFF655436 GPB655368:GPB655436 GYX655368:GYX655436 HIT655368:HIT655436 HSP655368:HSP655436 ICL655368:ICL655436 IMH655368:IMH655436 IWD655368:IWD655436 JFZ655368:JFZ655436 JPV655368:JPV655436 JZR655368:JZR655436 KJN655368:KJN655436 KTJ655368:KTJ655436 LDF655368:LDF655436 LNB655368:LNB655436 LWX655368:LWX655436 MGT655368:MGT655436 MQP655368:MQP655436 NAL655368:NAL655436 NKH655368:NKH655436 NUD655368:NUD655436 ODZ655368:ODZ655436 ONV655368:ONV655436 OXR655368:OXR655436 PHN655368:PHN655436 PRJ655368:PRJ655436 QBF655368:QBF655436 QLB655368:QLB655436 QUX655368:QUX655436 RET655368:RET655436 ROP655368:ROP655436 RYL655368:RYL655436 SIH655368:SIH655436 SSD655368:SSD655436 TBZ655368:TBZ655436 TLV655368:TLV655436 TVR655368:TVR655436 UFN655368:UFN655436 UPJ655368:UPJ655436 UZF655368:UZF655436 VJB655368:VJB655436 VSX655368:VSX655436 WCT655368:WCT655436 WMP655368:WMP655436 WWL655368:WWL655436 AD720904:AD720972 JZ720904:JZ720972 TV720904:TV720972 ADR720904:ADR720972 ANN720904:ANN720972 AXJ720904:AXJ720972 BHF720904:BHF720972 BRB720904:BRB720972 CAX720904:CAX720972 CKT720904:CKT720972 CUP720904:CUP720972 DEL720904:DEL720972 DOH720904:DOH720972 DYD720904:DYD720972 EHZ720904:EHZ720972 ERV720904:ERV720972 FBR720904:FBR720972 FLN720904:FLN720972 FVJ720904:FVJ720972 GFF720904:GFF720972 GPB720904:GPB720972 GYX720904:GYX720972 HIT720904:HIT720972 HSP720904:HSP720972 ICL720904:ICL720972 IMH720904:IMH720972 IWD720904:IWD720972 JFZ720904:JFZ720972 JPV720904:JPV720972 JZR720904:JZR720972 KJN720904:KJN720972 KTJ720904:KTJ720972 LDF720904:LDF720972 LNB720904:LNB720972 LWX720904:LWX720972 MGT720904:MGT720972 MQP720904:MQP720972 NAL720904:NAL720972 NKH720904:NKH720972 NUD720904:NUD720972 ODZ720904:ODZ720972 ONV720904:ONV720972 OXR720904:OXR720972 PHN720904:PHN720972 PRJ720904:PRJ720972 QBF720904:QBF720972 QLB720904:QLB720972 QUX720904:QUX720972 RET720904:RET720972 ROP720904:ROP720972 RYL720904:RYL720972 SIH720904:SIH720972 SSD720904:SSD720972 TBZ720904:TBZ720972 TLV720904:TLV720972 TVR720904:TVR720972 UFN720904:UFN720972 UPJ720904:UPJ720972 UZF720904:UZF720972 VJB720904:VJB720972 VSX720904:VSX720972 WCT720904:WCT720972 WMP720904:WMP720972 WWL720904:WWL720972 AD786440:AD786508 JZ786440:JZ786508 TV786440:TV786508 ADR786440:ADR786508 ANN786440:ANN786508 AXJ786440:AXJ786508 BHF786440:BHF786508 BRB786440:BRB786508 CAX786440:CAX786508 CKT786440:CKT786508 CUP786440:CUP786508 DEL786440:DEL786508 DOH786440:DOH786508 DYD786440:DYD786508 EHZ786440:EHZ786508 ERV786440:ERV786508 FBR786440:FBR786508 FLN786440:FLN786508 FVJ786440:FVJ786508 GFF786440:GFF786508 GPB786440:GPB786508 GYX786440:GYX786508 HIT786440:HIT786508 HSP786440:HSP786508 ICL786440:ICL786508 IMH786440:IMH786508 IWD786440:IWD786508 JFZ786440:JFZ786508 JPV786440:JPV786508 JZR786440:JZR786508 KJN786440:KJN786508 KTJ786440:KTJ786508 LDF786440:LDF786508 LNB786440:LNB786508 LWX786440:LWX786508 MGT786440:MGT786508 MQP786440:MQP786508 NAL786440:NAL786508 NKH786440:NKH786508 NUD786440:NUD786508 ODZ786440:ODZ786508 ONV786440:ONV786508 OXR786440:OXR786508 PHN786440:PHN786508 PRJ786440:PRJ786508 QBF786440:QBF786508 QLB786440:QLB786508 QUX786440:QUX786508 RET786440:RET786508 ROP786440:ROP786508 RYL786440:RYL786508 SIH786440:SIH786508 SSD786440:SSD786508 TBZ786440:TBZ786508 TLV786440:TLV786508 TVR786440:TVR786508 UFN786440:UFN786508 UPJ786440:UPJ786508 UZF786440:UZF786508 VJB786440:VJB786508 VSX786440:VSX786508 WCT786440:WCT786508 WMP786440:WMP786508 WWL786440:WWL786508 AD851976:AD852044 JZ851976:JZ852044 TV851976:TV852044 ADR851976:ADR852044 ANN851976:ANN852044 AXJ851976:AXJ852044 BHF851976:BHF852044 BRB851976:BRB852044 CAX851976:CAX852044 CKT851976:CKT852044 CUP851976:CUP852044 DEL851976:DEL852044 DOH851976:DOH852044 DYD851976:DYD852044 EHZ851976:EHZ852044 ERV851976:ERV852044 FBR851976:FBR852044 FLN851976:FLN852044 FVJ851976:FVJ852044 GFF851976:GFF852044 GPB851976:GPB852044 GYX851976:GYX852044 HIT851976:HIT852044 HSP851976:HSP852044 ICL851976:ICL852044 IMH851976:IMH852044 IWD851976:IWD852044 JFZ851976:JFZ852044 JPV851976:JPV852044 JZR851976:JZR852044 KJN851976:KJN852044 KTJ851976:KTJ852044 LDF851976:LDF852044 LNB851976:LNB852044 LWX851976:LWX852044 MGT851976:MGT852044 MQP851976:MQP852044 NAL851976:NAL852044 NKH851976:NKH852044 NUD851976:NUD852044 ODZ851976:ODZ852044 ONV851976:ONV852044 OXR851976:OXR852044 PHN851976:PHN852044 PRJ851976:PRJ852044 QBF851976:QBF852044 QLB851976:QLB852044 QUX851976:QUX852044 RET851976:RET852044 ROP851976:ROP852044 RYL851976:RYL852044 SIH851976:SIH852044 SSD851976:SSD852044 TBZ851976:TBZ852044 TLV851976:TLV852044 TVR851976:TVR852044 UFN851976:UFN852044 UPJ851976:UPJ852044 UZF851976:UZF852044 VJB851976:VJB852044 VSX851976:VSX852044 WCT851976:WCT852044 WMP851976:WMP852044 WWL851976:WWL852044 AD917512:AD917580 JZ917512:JZ917580 TV917512:TV917580 ADR917512:ADR917580 ANN917512:ANN917580 AXJ917512:AXJ917580 BHF917512:BHF917580 BRB917512:BRB917580 CAX917512:CAX917580 CKT917512:CKT917580 CUP917512:CUP917580 DEL917512:DEL917580 DOH917512:DOH917580 DYD917512:DYD917580 EHZ917512:EHZ917580 ERV917512:ERV917580 FBR917512:FBR917580 FLN917512:FLN917580 FVJ917512:FVJ917580 GFF917512:GFF917580 GPB917512:GPB917580 GYX917512:GYX917580 HIT917512:HIT917580 HSP917512:HSP917580 ICL917512:ICL917580 IMH917512:IMH917580 IWD917512:IWD917580 JFZ917512:JFZ917580 JPV917512:JPV917580 JZR917512:JZR917580 KJN917512:KJN917580 KTJ917512:KTJ917580 LDF917512:LDF917580 LNB917512:LNB917580 LWX917512:LWX917580 MGT917512:MGT917580 MQP917512:MQP917580 NAL917512:NAL917580 NKH917512:NKH917580 NUD917512:NUD917580 ODZ917512:ODZ917580 ONV917512:ONV917580 OXR917512:OXR917580 PHN917512:PHN917580 PRJ917512:PRJ917580 QBF917512:QBF917580 QLB917512:QLB917580 QUX917512:QUX917580 RET917512:RET917580 ROP917512:ROP917580 RYL917512:RYL917580 SIH917512:SIH917580 SSD917512:SSD917580 TBZ917512:TBZ917580 TLV917512:TLV917580 TVR917512:TVR917580 UFN917512:UFN917580 UPJ917512:UPJ917580 UZF917512:UZF917580 VJB917512:VJB917580 VSX917512:VSX917580 WCT917512:WCT917580 WMP917512:WMP917580 WWL917512:WWL917580 AD983048:AD983116 JZ983048:JZ983116 TV983048:TV983116 ADR983048:ADR983116 ANN983048:ANN983116 AXJ983048:AXJ983116 BHF983048:BHF983116 BRB983048:BRB983116 CAX983048:CAX983116 CKT983048:CKT983116 CUP983048:CUP983116 DEL983048:DEL983116 DOH983048:DOH983116 DYD983048:DYD983116 EHZ983048:EHZ983116 ERV983048:ERV983116 FBR983048:FBR983116 FLN983048:FLN983116 FVJ983048:FVJ983116 GFF983048:GFF983116 GPB983048:GPB983116 GYX983048:GYX983116 HIT983048:HIT983116 HSP983048:HSP983116 ICL983048:ICL983116 IMH983048:IMH983116 IWD983048:IWD983116 JFZ983048:JFZ983116 JPV983048:JPV983116 JZR983048:JZR983116 KJN983048:KJN983116 KTJ983048:KTJ983116 LDF983048:LDF983116 LNB983048:LNB983116 LWX983048:LWX983116 MGT983048:MGT983116 MQP983048:MQP983116 NAL983048:NAL983116 NKH983048:NKH983116 NUD983048:NUD983116 ODZ983048:ODZ983116 ONV983048:ONV983116 OXR983048:OXR983116 PHN983048:PHN983116 PRJ983048:PRJ983116 QBF983048:QBF983116 QLB983048:QLB983116 QUX983048:QUX983116 RET983048:RET983116 ROP983048:ROP983116 RYL983048:RYL983116 SIH983048:SIH983116 SSD983048:SSD983116 TBZ983048:TBZ983116 TLV983048:TLV983116 TVR983048:TVR983116 UFN983048:UFN983116 UPJ983048:UPJ983116 UZF983048:UZF983116 VJB983048:VJB983116 VSX983048:VSX983116 WCT983048:WCT983116 WMP983048:WMP983116 WWL983048:WWL983116 WWL9:WWL76 WMP9:WMP76 WCT9:WCT76 VSX9:VSX76 VJB9:VJB76 UZF9:UZF76 UPJ9:UPJ76 UFN9:UFN76 TVR9:TVR76 TLV9:TLV76 TBZ9:TBZ76 SSD9:SSD76 SIH9:SIH76 RYL9:RYL76 ROP9:ROP76 RET9:RET76 QUX9:QUX76 QLB9:QLB76 QBF9:QBF76 PRJ9:PRJ76 PHN9:PHN76 OXR9:OXR76 ONV9:ONV76 ODZ9:ODZ76 NUD9:NUD76 NKH9:NKH76 NAL9:NAL76 MQP9:MQP76 MGT9:MGT76 LWX9:LWX76 LNB9:LNB76 LDF9:LDF76 KTJ9:KTJ76 KJN9:KJN76 JZR9:JZR76 JPV9:JPV76 JFZ9:JFZ76 IWD9:IWD76 IMH9:IMH76 ICL9:ICL76 HSP9:HSP76 HIT9:HIT76 GYX9:GYX76 GPB9:GPB76 GFF9:GFF76 FVJ9:FVJ76 FLN9:FLN76 FBR9:FBR76 ERV9:ERV76 EHZ9:EHZ76 DYD9:DYD76 DOH9:DOH76 DEL9:DEL76 CUP9:CUP76 CKT9:CKT76 CAX9:CAX76 BRB9:BRB76 BHF9:BHF76 AXJ9:AXJ76 ANN9:ANN76 ADR9:ADR76 TV9:TV76 JZ9:JZ76 AD9:AD76">
      <formula1>Efecto</formula1>
    </dataValidation>
    <dataValidation type="list" allowBlank="1" showInputMessage="1" showErrorMessage="1" sqref="R65544:R65612 JN65544:JN65612 TJ65544:TJ65612 ADF65544:ADF65612 ANB65544:ANB65612 AWX65544:AWX65612 BGT65544:BGT65612 BQP65544:BQP65612 CAL65544:CAL65612 CKH65544:CKH65612 CUD65544:CUD65612 DDZ65544:DDZ65612 DNV65544:DNV65612 DXR65544:DXR65612 EHN65544:EHN65612 ERJ65544:ERJ65612 FBF65544:FBF65612 FLB65544:FLB65612 FUX65544:FUX65612 GET65544:GET65612 GOP65544:GOP65612 GYL65544:GYL65612 HIH65544:HIH65612 HSD65544:HSD65612 IBZ65544:IBZ65612 ILV65544:ILV65612 IVR65544:IVR65612 JFN65544:JFN65612 JPJ65544:JPJ65612 JZF65544:JZF65612 KJB65544:KJB65612 KSX65544:KSX65612 LCT65544:LCT65612 LMP65544:LMP65612 LWL65544:LWL65612 MGH65544:MGH65612 MQD65544:MQD65612 MZZ65544:MZZ65612 NJV65544:NJV65612 NTR65544:NTR65612 ODN65544:ODN65612 ONJ65544:ONJ65612 OXF65544:OXF65612 PHB65544:PHB65612 PQX65544:PQX65612 QAT65544:QAT65612 QKP65544:QKP65612 QUL65544:QUL65612 REH65544:REH65612 ROD65544:ROD65612 RXZ65544:RXZ65612 SHV65544:SHV65612 SRR65544:SRR65612 TBN65544:TBN65612 TLJ65544:TLJ65612 TVF65544:TVF65612 UFB65544:UFB65612 UOX65544:UOX65612 UYT65544:UYT65612 VIP65544:VIP65612 VSL65544:VSL65612 WCH65544:WCH65612 WMD65544:WMD65612 WVZ65544:WVZ65612 R131080:R131148 JN131080:JN131148 TJ131080:TJ131148 ADF131080:ADF131148 ANB131080:ANB131148 AWX131080:AWX131148 BGT131080:BGT131148 BQP131080:BQP131148 CAL131080:CAL131148 CKH131080:CKH131148 CUD131080:CUD131148 DDZ131080:DDZ131148 DNV131080:DNV131148 DXR131080:DXR131148 EHN131080:EHN131148 ERJ131080:ERJ131148 FBF131080:FBF131148 FLB131080:FLB131148 FUX131080:FUX131148 GET131080:GET131148 GOP131080:GOP131148 GYL131080:GYL131148 HIH131080:HIH131148 HSD131080:HSD131148 IBZ131080:IBZ131148 ILV131080:ILV131148 IVR131080:IVR131148 JFN131080:JFN131148 JPJ131080:JPJ131148 JZF131080:JZF131148 KJB131080:KJB131148 KSX131080:KSX131148 LCT131080:LCT131148 LMP131080:LMP131148 LWL131080:LWL131148 MGH131080:MGH131148 MQD131080:MQD131148 MZZ131080:MZZ131148 NJV131080:NJV131148 NTR131080:NTR131148 ODN131080:ODN131148 ONJ131080:ONJ131148 OXF131080:OXF131148 PHB131080:PHB131148 PQX131080:PQX131148 QAT131080:QAT131148 QKP131080:QKP131148 QUL131080:QUL131148 REH131080:REH131148 ROD131080:ROD131148 RXZ131080:RXZ131148 SHV131080:SHV131148 SRR131080:SRR131148 TBN131080:TBN131148 TLJ131080:TLJ131148 TVF131080:TVF131148 UFB131080:UFB131148 UOX131080:UOX131148 UYT131080:UYT131148 VIP131080:VIP131148 VSL131080:VSL131148 WCH131080:WCH131148 WMD131080:WMD131148 WVZ131080:WVZ131148 R196616:R196684 JN196616:JN196684 TJ196616:TJ196684 ADF196616:ADF196684 ANB196616:ANB196684 AWX196616:AWX196684 BGT196616:BGT196684 BQP196616:BQP196684 CAL196616:CAL196684 CKH196616:CKH196684 CUD196616:CUD196684 DDZ196616:DDZ196684 DNV196616:DNV196684 DXR196616:DXR196684 EHN196616:EHN196684 ERJ196616:ERJ196684 FBF196616:FBF196684 FLB196616:FLB196684 FUX196616:FUX196684 GET196616:GET196684 GOP196616:GOP196684 GYL196616:GYL196684 HIH196616:HIH196684 HSD196616:HSD196684 IBZ196616:IBZ196684 ILV196616:ILV196684 IVR196616:IVR196684 JFN196616:JFN196684 JPJ196616:JPJ196684 JZF196616:JZF196684 KJB196616:KJB196684 KSX196616:KSX196684 LCT196616:LCT196684 LMP196616:LMP196684 LWL196616:LWL196684 MGH196616:MGH196684 MQD196616:MQD196684 MZZ196616:MZZ196684 NJV196616:NJV196684 NTR196616:NTR196684 ODN196616:ODN196684 ONJ196616:ONJ196684 OXF196616:OXF196684 PHB196616:PHB196684 PQX196616:PQX196684 QAT196616:QAT196684 QKP196616:QKP196684 QUL196616:QUL196684 REH196616:REH196684 ROD196616:ROD196684 RXZ196616:RXZ196684 SHV196616:SHV196684 SRR196616:SRR196684 TBN196616:TBN196684 TLJ196616:TLJ196684 TVF196616:TVF196684 UFB196616:UFB196684 UOX196616:UOX196684 UYT196616:UYT196684 VIP196616:VIP196684 VSL196616:VSL196684 WCH196616:WCH196684 WMD196616:WMD196684 WVZ196616:WVZ196684 R262152:R262220 JN262152:JN262220 TJ262152:TJ262220 ADF262152:ADF262220 ANB262152:ANB262220 AWX262152:AWX262220 BGT262152:BGT262220 BQP262152:BQP262220 CAL262152:CAL262220 CKH262152:CKH262220 CUD262152:CUD262220 DDZ262152:DDZ262220 DNV262152:DNV262220 DXR262152:DXR262220 EHN262152:EHN262220 ERJ262152:ERJ262220 FBF262152:FBF262220 FLB262152:FLB262220 FUX262152:FUX262220 GET262152:GET262220 GOP262152:GOP262220 GYL262152:GYL262220 HIH262152:HIH262220 HSD262152:HSD262220 IBZ262152:IBZ262220 ILV262152:ILV262220 IVR262152:IVR262220 JFN262152:JFN262220 JPJ262152:JPJ262220 JZF262152:JZF262220 KJB262152:KJB262220 KSX262152:KSX262220 LCT262152:LCT262220 LMP262152:LMP262220 LWL262152:LWL262220 MGH262152:MGH262220 MQD262152:MQD262220 MZZ262152:MZZ262220 NJV262152:NJV262220 NTR262152:NTR262220 ODN262152:ODN262220 ONJ262152:ONJ262220 OXF262152:OXF262220 PHB262152:PHB262220 PQX262152:PQX262220 QAT262152:QAT262220 QKP262152:QKP262220 QUL262152:QUL262220 REH262152:REH262220 ROD262152:ROD262220 RXZ262152:RXZ262220 SHV262152:SHV262220 SRR262152:SRR262220 TBN262152:TBN262220 TLJ262152:TLJ262220 TVF262152:TVF262220 UFB262152:UFB262220 UOX262152:UOX262220 UYT262152:UYT262220 VIP262152:VIP262220 VSL262152:VSL262220 WCH262152:WCH262220 WMD262152:WMD262220 WVZ262152:WVZ262220 R327688:R327756 JN327688:JN327756 TJ327688:TJ327756 ADF327688:ADF327756 ANB327688:ANB327756 AWX327688:AWX327756 BGT327688:BGT327756 BQP327688:BQP327756 CAL327688:CAL327756 CKH327688:CKH327756 CUD327688:CUD327756 DDZ327688:DDZ327756 DNV327688:DNV327756 DXR327688:DXR327756 EHN327688:EHN327756 ERJ327688:ERJ327756 FBF327688:FBF327756 FLB327688:FLB327756 FUX327688:FUX327756 GET327688:GET327756 GOP327688:GOP327756 GYL327688:GYL327756 HIH327688:HIH327756 HSD327688:HSD327756 IBZ327688:IBZ327756 ILV327688:ILV327756 IVR327688:IVR327756 JFN327688:JFN327756 JPJ327688:JPJ327756 JZF327688:JZF327756 KJB327688:KJB327756 KSX327688:KSX327756 LCT327688:LCT327756 LMP327688:LMP327756 LWL327688:LWL327756 MGH327688:MGH327756 MQD327688:MQD327756 MZZ327688:MZZ327756 NJV327688:NJV327756 NTR327688:NTR327756 ODN327688:ODN327756 ONJ327688:ONJ327756 OXF327688:OXF327756 PHB327688:PHB327756 PQX327688:PQX327756 QAT327688:QAT327756 QKP327688:QKP327756 QUL327688:QUL327756 REH327688:REH327756 ROD327688:ROD327756 RXZ327688:RXZ327756 SHV327688:SHV327756 SRR327688:SRR327756 TBN327688:TBN327756 TLJ327688:TLJ327756 TVF327688:TVF327756 UFB327688:UFB327756 UOX327688:UOX327756 UYT327688:UYT327756 VIP327688:VIP327756 VSL327688:VSL327756 WCH327688:WCH327756 WMD327688:WMD327756 WVZ327688:WVZ327756 R393224:R393292 JN393224:JN393292 TJ393224:TJ393292 ADF393224:ADF393292 ANB393224:ANB393292 AWX393224:AWX393292 BGT393224:BGT393292 BQP393224:BQP393292 CAL393224:CAL393292 CKH393224:CKH393292 CUD393224:CUD393292 DDZ393224:DDZ393292 DNV393224:DNV393292 DXR393224:DXR393292 EHN393224:EHN393292 ERJ393224:ERJ393292 FBF393224:FBF393292 FLB393224:FLB393292 FUX393224:FUX393292 GET393224:GET393292 GOP393224:GOP393292 GYL393224:GYL393292 HIH393224:HIH393292 HSD393224:HSD393292 IBZ393224:IBZ393292 ILV393224:ILV393292 IVR393224:IVR393292 JFN393224:JFN393292 JPJ393224:JPJ393292 JZF393224:JZF393292 KJB393224:KJB393292 KSX393224:KSX393292 LCT393224:LCT393292 LMP393224:LMP393292 LWL393224:LWL393292 MGH393224:MGH393292 MQD393224:MQD393292 MZZ393224:MZZ393292 NJV393224:NJV393292 NTR393224:NTR393292 ODN393224:ODN393292 ONJ393224:ONJ393292 OXF393224:OXF393292 PHB393224:PHB393292 PQX393224:PQX393292 QAT393224:QAT393292 QKP393224:QKP393292 QUL393224:QUL393292 REH393224:REH393292 ROD393224:ROD393292 RXZ393224:RXZ393292 SHV393224:SHV393292 SRR393224:SRR393292 TBN393224:TBN393292 TLJ393224:TLJ393292 TVF393224:TVF393292 UFB393224:UFB393292 UOX393224:UOX393292 UYT393224:UYT393292 VIP393224:VIP393292 VSL393224:VSL393292 WCH393224:WCH393292 WMD393224:WMD393292 WVZ393224:WVZ393292 R458760:R458828 JN458760:JN458828 TJ458760:TJ458828 ADF458760:ADF458828 ANB458760:ANB458828 AWX458760:AWX458828 BGT458760:BGT458828 BQP458760:BQP458828 CAL458760:CAL458828 CKH458760:CKH458828 CUD458760:CUD458828 DDZ458760:DDZ458828 DNV458760:DNV458828 DXR458760:DXR458828 EHN458760:EHN458828 ERJ458760:ERJ458828 FBF458760:FBF458828 FLB458760:FLB458828 FUX458760:FUX458828 GET458760:GET458828 GOP458760:GOP458828 GYL458760:GYL458828 HIH458760:HIH458828 HSD458760:HSD458828 IBZ458760:IBZ458828 ILV458760:ILV458828 IVR458760:IVR458828 JFN458760:JFN458828 JPJ458760:JPJ458828 JZF458760:JZF458828 KJB458760:KJB458828 KSX458760:KSX458828 LCT458760:LCT458828 LMP458760:LMP458828 LWL458760:LWL458828 MGH458760:MGH458828 MQD458760:MQD458828 MZZ458760:MZZ458828 NJV458760:NJV458828 NTR458760:NTR458828 ODN458760:ODN458828 ONJ458760:ONJ458828 OXF458760:OXF458828 PHB458760:PHB458828 PQX458760:PQX458828 QAT458760:QAT458828 QKP458760:QKP458828 QUL458760:QUL458828 REH458760:REH458828 ROD458760:ROD458828 RXZ458760:RXZ458828 SHV458760:SHV458828 SRR458760:SRR458828 TBN458760:TBN458828 TLJ458760:TLJ458828 TVF458760:TVF458828 UFB458760:UFB458828 UOX458760:UOX458828 UYT458760:UYT458828 VIP458760:VIP458828 VSL458760:VSL458828 WCH458760:WCH458828 WMD458760:WMD458828 WVZ458760:WVZ458828 R524296:R524364 JN524296:JN524364 TJ524296:TJ524364 ADF524296:ADF524364 ANB524296:ANB524364 AWX524296:AWX524364 BGT524296:BGT524364 BQP524296:BQP524364 CAL524296:CAL524364 CKH524296:CKH524364 CUD524296:CUD524364 DDZ524296:DDZ524364 DNV524296:DNV524364 DXR524296:DXR524364 EHN524296:EHN524364 ERJ524296:ERJ524364 FBF524296:FBF524364 FLB524296:FLB524364 FUX524296:FUX524364 GET524296:GET524364 GOP524296:GOP524364 GYL524296:GYL524364 HIH524296:HIH524364 HSD524296:HSD524364 IBZ524296:IBZ524364 ILV524296:ILV524364 IVR524296:IVR524364 JFN524296:JFN524364 JPJ524296:JPJ524364 JZF524296:JZF524364 KJB524296:KJB524364 KSX524296:KSX524364 LCT524296:LCT524364 LMP524296:LMP524364 LWL524296:LWL524364 MGH524296:MGH524364 MQD524296:MQD524364 MZZ524296:MZZ524364 NJV524296:NJV524364 NTR524296:NTR524364 ODN524296:ODN524364 ONJ524296:ONJ524364 OXF524296:OXF524364 PHB524296:PHB524364 PQX524296:PQX524364 QAT524296:QAT524364 QKP524296:QKP524364 QUL524296:QUL524364 REH524296:REH524364 ROD524296:ROD524364 RXZ524296:RXZ524364 SHV524296:SHV524364 SRR524296:SRR524364 TBN524296:TBN524364 TLJ524296:TLJ524364 TVF524296:TVF524364 UFB524296:UFB524364 UOX524296:UOX524364 UYT524296:UYT524364 VIP524296:VIP524364 VSL524296:VSL524364 WCH524296:WCH524364 WMD524296:WMD524364 WVZ524296:WVZ524364 R589832:R589900 JN589832:JN589900 TJ589832:TJ589900 ADF589832:ADF589900 ANB589832:ANB589900 AWX589832:AWX589900 BGT589832:BGT589900 BQP589832:BQP589900 CAL589832:CAL589900 CKH589832:CKH589900 CUD589832:CUD589900 DDZ589832:DDZ589900 DNV589832:DNV589900 DXR589832:DXR589900 EHN589832:EHN589900 ERJ589832:ERJ589900 FBF589832:FBF589900 FLB589832:FLB589900 FUX589832:FUX589900 GET589832:GET589900 GOP589832:GOP589900 GYL589832:GYL589900 HIH589832:HIH589900 HSD589832:HSD589900 IBZ589832:IBZ589900 ILV589832:ILV589900 IVR589832:IVR589900 JFN589832:JFN589900 JPJ589832:JPJ589900 JZF589832:JZF589900 KJB589832:KJB589900 KSX589832:KSX589900 LCT589832:LCT589900 LMP589832:LMP589900 LWL589832:LWL589900 MGH589832:MGH589900 MQD589832:MQD589900 MZZ589832:MZZ589900 NJV589832:NJV589900 NTR589832:NTR589900 ODN589832:ODN589900 ONJ589832:ONJ589900 OXF589832:OXF589900 PHB589832:PHB589900 PQX589832:PQX589900 QAT589832:QAT589900 QKP589832:QKP589900 QUL589832:QUL589900 REH589832:REH589900 ROD589832:ROD589900 RXZ589832:RXZ589900 SHV589832:SHV589900 SRR589832:SRR589900 TBN589832:TBN589900 TLJ589832:TLJ589900 TVF589832:TVF589900 UFB589832:UFB589900 UOX589832:UOX589900 UYT589832:UYT589900 VIP589832:VIP589900 VSL589832:VSL589900 WCH589832:WCH589900 WMD589832:WMD589900 WVZ589832:WVZ589900 R655368:R655436 JN655368:JN655436 TJ655368:TJ655436 ADF655368:ADF655436 ANB655368:ANB655436 AWX655368:AWX655436 BGT655368:BGT655436 BQP655368:BQP655436 CAL655368:CAL655436 CKH655368:CKH655436 CUD655368:CUD655436 DDZ655368:DDZ655436 DNV655368:DNV655436 DXR655368:DXR655436 EHN655368:EHN655436 ERJ655368:ERJ655436 FBF655368:FBF655436 FLB655368:FLB655436 FUX655368:FUX655436 GET655368:GET655436 GOP655368:GOP655436 GYL655368:GYL655436 HIH655368:HIH655436 HSD655368:HSD655436 IBZ655368:IBZ655436 ILV655368:ILV655436 IVR655368:IVR655436 JFN655368:JFN655436 JPJ655368:JPJ655436 JZF655368:JZF655436 KJB655368:KJB655436 KSX655368:KSX655436 LCT655368:LCT655436 LMP655368:LMP655436 LWL655368:LWL655436 MGH655368:MGH655436 MQD655368:MQD655436 MZZ655368:MZZ655436 NJV655368:NJV655436 NTR655368:NTR655436 ODN655368:ODN655436 ONJ655368:ONJ655436 OXF655368:OXF655436 PHB655368:PHB655436 PQX655368:PQX655436 QAT655368:QAT655436 QKP655368:QKP655436 QUL655368:QUL655436 REH655368:REH655436 ROD655368:ROD655436 RXZ655368:RXZ655436 SHV655368:SHV655436 SRR655368:SRR655436 TBN655368:TBN655436 TLJ655368:TLJ655436 TVF655368:TVF655436 UFB655368:UFB655436 UOX655368:UOX655436 UYT655368:UYT655436 VIP655368:VIP655436 VSL655368:VSL655436 WCH655368:WCH655436 WMD655368:WMD655436 WVZ655368:WVZ655436 R720904:R720972 JN720904:JN720972 TJ720904:TJ720972 ADF720904:ADF720972 ANB720904:ANB720972 AWX720904:AWX720972 BGT720904:BGT720972 BQP720904:BQP720972 CAL720904:CAL720972 CKH720904:CKH720972 CUD720904:CUD720972 DDZ720904:DDZ720972 DNV720904:DNV720972 DXR720904:DXR720972 EHN720904:EHN720972 ERJ720904:ERJ720972 FBF720904:FBF720972 FLB720904:FLB720972 FUX720904:FUX720972 GET720904:GET720972 GOP720904:GOP720972 GYL720904:GYL720972 HIH720904:HIH720972 HSD720904:HSD720972 IBZ720904:IBZ720972 ILV720904:ILV720972 IVR720904:IVR720972 JFN720904:JFN720972 JPJ720904:JPJ720972 JZF720904:JZF720972 KJB720904:KJB720972 KSX720904:KSX720972 LCT720904:LCT720972 LMP720904:LMP720972 LWL720904:LWL720972 MGH720904:MGH720972 MQD720904:MQD720972 MZZ720904:MZZ720972 NJV720904:NJV720972 NTR720904:NTR720972 ODN720904:ODN720972 ONJ720904:ONJ720972 OXF720904:OXF720972 PHB720904:PHB720972 PQX720904:PQX720972 QAT720904:QAT720972 QKP720904:QKP720972 QUL720904:QUL720972 REH720904:REH720972 ROD720904:ROD720972 RXZ720904:RXZ720972 SHV720904:SHV720972 SRR720904:SRR720972 TBN720904:TBN720972 TLJ720904:TLJ720972 TVF720904:TVF720972 UFB720904:UFB720972 UOX720904:UOX720972 UYT720904:UYT720972 VIP720904:VIP720972 VSL720904:VSL720972 WCH720904:WCH720972 WMD720904:WMD720972 WVZ720904:WVZ720972 R786440:R786508 JN786440:JN786508 TJ786440:TJ786508 ADF786440:ADF786508 ANB786440:ANB786508 AWX786440:AWX786508 BGT786440:BGT786508 BQP786440:BQP786508 CAL786440:CAL786508 CKH786440:CKH786508 CUD786440:CUD786508 DDZ786440:DDZ786508 DNV786440:DNV786508 DXR786440:DXR786508 EHN786440:EHN786508 ERJ786440:ERJ786508 FBF786440:FBF786508 FLB786440:FLB786508 FUX786440:FUX786508 GET786440:GET786508 GOP786440:GOP786508 GYL786440:GYL786508 HIH786440:HIH786508 HSD786440:HSD786508 IBZ786440:IBZ786508 ILV786440:ILV786508 IVR786440:IVR786508 JFN786440:JFN786508 JPJ786440:JPJ786508 JZF786440:JZF786508 KJB786440:KJB786508 KSX786440:KSX786508 LCT786440:LCT786508 LMP786440:LMP786508 LWL786440:LWL786508 MGH786440:MGH786508 MQD786440:MQD786508 MZZ786440:MZZ786508 NJV786440:NJV786508 NTR786440:NTR786508 ODN786440:ODN786508 ONJ786440:ONJ786508 OXF786440:OXF786508 PHB786440:PHB786508 PQX786440:PQX786508 QAT786440:QAT786508 QKP786440:QKP786508 QUL786440:QUL786508 REH786440:REH786508 ROD786440:ROD786508 RXZ786440:RXZ786508 SHV786440:SHV786508 SRR786440:SRR786508 TBN786440:TBN786508 TLJ786440:TLJ786508 TVF786440:TVF786508 UFB786440:UFB786508 UOX786440:UOX786508 UYT786440:UYT786508 VIP786440:VIP786508 VSL786440:VSL786508 WCH786440:WCH786508 WMD786440:WMD786508 WVZ786440:WVZ786508 R851976:R852044 JN851976:JN852044 TJ851976:TJ852044 ADF851976:ADF852044 ANB851976:ANB852044 AWX851976:AWX852044 BGT851976:BGT852044 BQP851976:BQP852044 CAL851976:CAL852044 CKH851976:CKH852044 CUD851976:CUD852044 DDZ851976:DDZ852044 DNV851976:DNV852044 DXR851976:DXR852044 EHN851976:EHN852044 ERJ851976:ERJ852044 FBF851976:FBF852044 FLB851976:FLB852044 FUX851976:FUX852044 GET851976:GET852044 GOP851976:GOP852044 GYL851976:GYL852044 HIH851976:HIH852044 HSD851976:HSD852044 IBZ851976:IBZ852044 ILV851976:ILV852044 IVR851976:IVR852044 JFN851976:JFN852044 JPJ851976:JPJ852044 JZF851976:JZF852044 KJB851976:KJB852044 KSX851976:KSX852044 LCT851976:LCT852044 LMP851976:LMP852044 LWL851976:LWL852044 MGH851976:MGH852044 MQD851976:MQD852044 MZZ851976:MZZ852044 NJV851976:NJV852044 NTR851976:NTR852044 ODN851976:ODN852044 ONJ851976:ONJ852044 OXF851976:OXF852044 PHB851976:PHB852044 PQX851976:PQX852044 QAT851976:QAT852044 QKP851976:QKP852044 QUL851976:QUL852044 REH851976:REH852044 ROD851976:ROD852044 RXZ851976:RXZ852044 SHV851976:SHV852044 SRR851976:SRR852044 TBN851976:TBN852044 TLJ851976:TLJ852044 TVF851976:TVF852044 UFB851976:UFB852044 UOX851976:UOX852044 UYT851976:UYT852044 VIP851976:VIP852044 VSL851976:VSL852044 WCH851976:WCH852044 WMD851976:WMD852044 WVZ851976:WVZ852044 R917512:R917580 JN917512:JN917580 TJ917512:TJ917580 ADF917512:ADF917580 ANB917512:ANB917580 AWX917512:AWX917580 BGT917512:BGT917580 BQP917512:BQP917580 CAL917512:CAL917580 CKH917512:CKH917580 CUD917512:CUD917580 DDZ917512:DDZ917580 DNV917512:DNV917580 DXR917512:DXR917580 EHN917512:EHN917580 ERJ917512:ERJ917580 FBF917512:FBF917580 FLB917512:FLB917580 FUX917512:FUX917580 GET917512:GET917580 GOP917512:GOP917580 GYL917512:GYL917580 HIH917512:HIH917580 HSD917512:HSD917580 IBZ917512:IBZ917580 ILV917512:ILV917580 IVR917512:IVR917580 JFN917512:JFN917580 JPJ917512:JPJ917580 JZF917512:JZF917580 KJB917512:KJB917580 KSX917512:KSX917580 LCT917512:LCT917580 LMP917512:LMP917580 LWL917512:LWL917580 MGH917512:MGH917580 MQD917512:MQD917580 MZZ917512:MZZ917580 NJV917512:NJV917580 NTR917512:NTR917580 ODN917512:ODN917580 ONJ917512:ONJ917580 OXF917512:OXF917580 PHB917512:PHB917580 PQX917512:PQX917580 QAT917512:QAT917580 QKP917512:QKP917580 QUL917512:QUL917580 REH917512:REH917580 ROD917512:ROD917580 RXZ917512:RXZ917580 SHV917512:SHV917580 SRR917512:SRR917580 TBN917512:TBN917580 TLJ917512:TLJ917580 TVF917512:TVF917580 UFB917512:UFB917580 UOX917512:UOX917580 UYT917512:UYT917580 VIP917512:VIP917580 VSL917512:VSL917580 WCH917512:WCH917580 WMD917512:WMD917580 WVZ917512:WVZ917580 R983048:R983116 JN983048:JN983116 TJ983048:TJ983116 ADF983048:ADF983116 ANB983048:ANB983116 AWX983048:AWX983116 BGT983048:BGT983116 BQP983048:BQP983116 CAL983048:CAL983116 CKH983048:CKH983116 CUD983048:CUD983116 DDZ983048:DDZ983116 DNV983048:DNV983116 DXR983048:DXR983116 EHN983048:EHN983116 ERJ983048:ERJ983116 FBF983048:FBF983116 FLB983048:FLB983116 FUX983048:FUX983116 GET983048:GET983116 GOP983048:GOP983116 GYL983048:GYL983116 HIH983048:HIH983116 HSD983048:HSD983116 IBZ983048:IBZ983116 ILV983048:ILV983116 IVR983048:IVR983116 JFN983048:JFN983116 JPJ983048:JPJ983116 JZF983048:JZF983116 KJB983048:KJB983116 KSX983048:KSX983116 LCT983048:LCT983116 LMP983048:LMP983116 LWL983048:LWL983116 MGH983048:MGH983116 MQD983048:MQD983116 MZZ983048:MZZ983116 NJV983048:NJV983116 NTR983048:NTR983116 ODN983048:ODN983116 ONJ983048:ONJ983116 OXF983048:OXF983116 PHB983048:PHB983116 PQX983048:PQX983116 QAT983048:QAT983116 QKP983048:QKP983116 QUL983048:QUL983116 REH983048:REH983116 ROD983048:ROD983116 RXZ983048:RXZ983116 SHV983048:SHV983116 SRR983048:SRR983116 TBN983048:TBN983116 TLJ983048:TLJ983116 TVF983048:TVF983116 UFB983048:UFB983116 UOX983048:UOX983116 UYT983048:UYT983116 VIP983048:VIP983116 VSL983048:VSL983116 WCH983048:WCH983116 WMD983048:WMD983116 WVZ983048:WVZ983116 WVZ9:WVZ76 WMD9:WMD76 WCH9:WCH76 VSL9:VSL76 VIP9:VIP76 UYT9:UYT76 UOX9:UOX76 UFB9:UFB76 TVF9:TVF76 TLJ9:TLJ76 TBN9:TBN76 SRR9:SRR76 SHV9:SHV76 RXZ9:RXZ76 ROD9:ROD76 REH9:REH76 QUL9:QUL76 QKP9:QKP76 QAT9:QAT76 PQX9:PQX76 PHB9:PHB76 OXF9:OXF76 ONJ9:ONJ76 ODN9:ODN76 NTR9:NTR76 NJV9:NJV76 MZZ9:MZZ76 MQD9:MQD76 MGH9:MGH76 LWL9:LWL76 LMP9:LMP76 LCT9:LCT76 KSX9:KSX76 KJB9:KJB76 JZF9:JZF76 JPJ9:JPJ76 JFN9:JFN76 IVR9:IVR76 ILV9:ILV76 IBZ9:IBZ76 HSD9:HSD76 HIH9:HIH76 GYL9:GYL76 GOP9:GOP76 GET9:GET76 FUX9:FUX76 FLB9:FLB76 FBF9:FBF76 ERJ9:ERJ76 EHN9:EHN76 DXR9:DXR76 DNV9:DNV76 DDZ9:DDZ76 CUD9:CUD76 CKH9:CKH76 CAL9:CAL76 BQP9:BQP76 BGT9:BGT76 AWX9:AWX76 ANB9:ANB76 ADF9:ADF76 TJ9:TJ76 JN9:JN76 R9:R76">
      <formula1>IMPACTO</formula1>
    </dataValidation>
    <dataValidation type="list" allowBlank="1" showInputMessage="1" showErrorMessage="1" sqref="Q65544:Q65612 JM65544:JM65612 TI65544:TI65612 ADE65544:ADE65612 ANA65544:ANA65612 AWW65544:AWW65612 BGS65544:BGS65612 BQO65544:BQO65612 CAK65544:CAK65612 CKG65544:CKG65612 CUC65544:CUC65612 DDY65544:DDY65612 DNU65544:DNU65612 DXQ65544:DXQ65612 EHM65544:EHM65612 ERI65544:ERI65612 FBE65544:FBE65612 FLA65544:FLA65612 FUW65544:FUW65612 GES65544:GES65612 GOO65544:GOO65612 GYK65544:GYK65612 HIG65544:HIG65612 HSC65544:HSC65612 IBY65544:IBY65612 ILU65544:ILU65612 IVQ65544:IVQ65612 JFM65544:JFM65612 JPI65544:JPI65612 JZE65544:JZE65612 KJA65544:KJA65612 KSW65544:KSW65612 LCS65544:LCS65612 LMO65544:LMO65612 LWK65544:LWK65612 MGG65544:MGG65612 MQC65544:MQC65612 MZY65544:MZY65612 NJU65544:NJU65612 NTQ65544:NTQ65612 ODM65544:ODM65612 ONI65544:ONI65612 OXE65544:OXE65612 PHA65544:PHA65612 PQW65544:PQW65612 QAS65544:QAS65612 QKO65544:QKO65612 QUK65544:QUK65612 REG65544:REG65612 ROC65544:ROC65612 RXY65544:RXY65612 SHU65544:SHU65612 SRQ65544:SRQ65612 TBM65544:TBM65612 TLI65544:TLI65612 TVE65544:TVE65612 UFA65544:UFA65612 UOW65544:UOW65612 UYS65544:UYS65612 VIO65544:VIO65612 VSK65544:VSK65612 WCG65544:WCG65612 WMC65544:WMC65612 WVY65544:WVY65612 Q131080:Q131148 JM131080:JM131148 TI131080:TI131148 ADE131080:ADE131148 ANA131080:ANA131148 AWW131080:AWW131148 BGS131080:BGS131148 BQO131080:BQO131148 CAK131080:CAK131148 CKG131080:CKG131148 CUC131080:CUC131148 DDY131080:DDY131148 DNU131080:DNU131148 DXQ131080:DXQ131148 EHM131080:EHM131148 ERI131080:ERI131148 FBE131080:FBE131148 FLA131080:FLA131148 FUW131080:FUW131148 GES131080:GES131148 GOO131080:GOO131148 GYK131080:GYK131148 HIG131080:HIG131148 HSC131080:HSC131148 IBY131080:IBY131148 ILU131080:ILU131148 IVQ131080:IVQ131148 JFM131080:JFM131148 JPI131080:JPI131148 JZE131080:JZE131148 KJA131080:KJA131148 KSW131080:KSW131148 LCS131080:LCS131148 LMO131080:LMO131148 LWK131080:LWK131148 MGG131080:MGG131148 MQC131080:MQC131148 MZY131080:MZY131148 NJU131080:NJU131148 NTQ131080:NTQ131148 ODM131080:ODM131148 ONI131080:ONI131148 OXE131080:OXE131148 PHA131080:PHA131148 PQW131080:PQW131148 QAS131080:QAS131148 QKO131080:QKO131148 QUK131080:QUK131148 REG131080:REG131148 ROC131080:ROC131148 RXY131080:RXY131148 SHU131080:SHU131148 SRQ131080:SRQ131148 TBM131080:TBM131148 TLI131080:TLI131148 TVE131080:TVE131148 UFA131080:UFA131148 UOW131080:UOW131148 UYS131080:UYS131148 VIO131080:VIO131148 VSK131080:VSK131148 WCG131080:WCG131148 WMC131080:WMC131148 WVY131080:WVY131148 Q196616:Q196684 JM196616:JM196684 TI196616:TI196684 ADE196616:ADE196684 ANA196616:ANA196684 AWW196616:AWW196684 BGS196616:BGS196684 BQO196616:BQO196684 CAK196616:CAK196684 CKG196616:CKG196684 CUC196616:CUC196684 DDY196616:DDY196684 DNU196616:DNU196684 DXQ196616:DXQ196684 EHM196616:EHM196684 ERI196616:ERI196684 FBE196616:FBE196684 FLA196616:FLA196684 FUW196616:FUW196684 GES196616:GES196684 GOO196616:GOO196684 GYK196616:GYK196684 HIG196616:HIG196684 HSC196616:HSC196684 IBY196616:IBY196684 ILU196616:ILU196684 IVQ196616:IVQ196684 JFM196616:JFM196684 JPI196616:JPI196684 JZE196616:JZE196684 KJA196616:KJA196684 KSW196616:KSW196684 LCS196616:LCS196684 LMO196616:LMO196684 LWK196616:LWK196684 MGG196616:MGG196684 MQC196616:MQC196684 MZY196616:MZY196684 NJU196616:NJU196684 NTQ196616:NTQ196684 ODM196616:ODM196684 ONI196616:ONI196684 OXE196616:OXE196684 PHA196616:PHA196684 PQW196616:PQW196684 QAS196616:QAS196684 QKO196616:QKO196684 QUK196616:QUK196684 REG196616:REG196684 ROC196616:ROC196684 RXY196616:RXY196684 SHU196616:SHU196684 SRQ196616:SRQ196684 TBM196616:TBM196684 TLI196616:TLI196684 TVE196616:TVE196684 UFA196616:UFA196684 UOW196616:UOW196684 UYS196616:UYS196684 VIO196616:VIO196684 VSK196616:VSK196684 WCG196616:WCG196684 WMC196616:WMC196684 WVY196616:WVY196684 Q262152:Q262220 JM262152:JM262220 TI262152:TI262220 ADE262152:ADE262220 ANA262152:ANA262220 AWW262152:AWW262220 BGS262152:BGS262220 BQO262152:BQO262220 CAK262152:CAK262220 CKG262152:CKG262220 CUC262152:CUC262220 DDY262152:DDY262220 DNU262152:DNU262220 DXQ262152:DXQ262220 EHM262152:EHM262220 ERI262152:ERI262220 FBE262152:FBE262220 FLA262152:FLA262220 FUW262152:FUW262220 GES262152:GES262220 GOO262152:GOO262220 GYK262152:GYK262220 HIG262152:HIG262220 HSC262152:HSC262220 IBY262152:IBY262220 ILU262152:ILU262220 IVQ262152:IVQ262220 JFM262152:JFM262220 JPI262152:JPI262220 JZE262152:JZE262220 KJA262152:KJA262220 KSW262152:KSW262220 LCS262152:LCS262220 LMO262152:LMO262220 LWK262152:LWK262220 MGG262152:MGG262220 MQC262152:MQC262220 MZY262152:MZY262220 NJU262152:NJU262220 NTQ262152:NTQ262220 ODM262152:ODM262220 ONI262152:ONI262220 OXE262152:OXE262220 PHA262152:PHA262220 PQW262152:PQW262220 QAS262152:QAS262220 QKO262152:QKO262220 QUK262152:QUK262220 REG262152:REG262220 ROC262152:ROC262220 RXY262152:RXY262220 SHU262152:SHU262220 SRQ262152:SRQ262220 TBM262152:TBM262220 TLI262152:TLI262220 TVE262152:TVE262220 UFA262152:UFA262220 UOW262152:UOW262220 UYS262152:UYS262220 VIO262152:VIO262220 VSK262152:VSK262220 WCG262152:WCG262220 WMC262152:WMC262220 WVY262152:WVY262220 Q327688:Q327756 JM327688:JM327756 TI327688:TI327756 ADE327688:ADE327756 ANA327688:ANA327756 AWW327688:AWW327756 BGS327688:BGS327756 BQO327688:BQO327756 CAK327688:CAK327756 CKG327688:CKG327756 CUC327688:CUC327756 DDY327688:DDY327756 DNU327688:DNU327756 DXQ327688:DXQ327756 EHM327688:EHM327756 ERI327688:ERI327756 FBE327688:FBE327756 FLA327688:FLA327756 FUW327688:FUW327756 GES327688:GES327756 GOO327688:GOO327756 GYK327688:GYK327756 HIG327688:HIG327756 HSC327688:HSC327756 IBY327688:IBY327756 ILU327688:ILU327756 IVQ327688:IVQ327756 JFM327688:JFM327756 JPI327688:JPI327756 JZE327688:JZE327756 KJA327688:KJA327756 KSW327688:KSW327756 LCS327688:LCS327756 LMO327688:LMO327756 LWK327688:LWK327756 MGG327688:MGG327756 MQC327688:MQC327756 MZY327688:MZY327756 NJU327688:NJU327756 NTQ327688:NTQ327756 ODM327688:ODM327756 ONI327688:ONI327756 OXE327688:OXE327756 PHA327688:PHA327756 PQW327688:PQW327756 QAS327688:QAS327756 QKO327688:QKO327756 QUK327688:QUK327756 REG327688:REG327756 ROC327688:ROC327756 RXY327688:RXY327756 SHU327688:SHU327756 SRQ327688:SRQ327756 TBM327688:TBM327756 TLI327688:TLI327756 TVE327688:TVE327756 UFA327688:UFA327756 UOW327688:UOW327756 UYS327688:UYS327756 VIO327688:VIO327756 VSK327688:VSK327756 WCG327688:WCG327756 WMC327688:WMC327756 WVY327688:WVY327756 Q393224:Q393292 JM393224:JM393292 TI393224:TI393292 ADE393224:ADE393292 ANA393224:ANA393292 AWW393224:AWW393292 BGS393224:BGS393292 BQO393224:BQO393292 CAK393224:CAK393292 CKG393224:CKG393292 CUC393224:CUC393292 DDY393224:DDY393292 DNU393224:DNU393292 DXQ393224:DXQ393292 EHM393224:EHM393292 ERI393224:ERI393292 FBE393224:FBE393292 FLA393224:FLA393292 FUW393224:FUW393292 GES393224:GES393292 GOO393224:GOO393292 GYK393224:GYK393292 HIG393224:HIG393292 HSC393224:HSC393292 IBY393224:IBY393292 ILU393224:ILU393292 IVQ393224:IVQ393292 JFM393224:JFM393292 JPI393224:JPI393292 JZE393224:JZE393292 KJA393224:KJA393292 KSW393224:KSW393292 LCS393224:LCS393292 LMO393224:LMO393292 LWK393224:LWK393292 MGG393224:MGG393292 MQC393224:MQC393292 MZY393224:MZY393292 NJU393224:NJU393292 NTQ393224:NTQ393292 ODM393224:ODM393292 ONI393224:ONI393292 OXE393224:OXE393292 PHA393224:PHA393292 PQW393224:PQW393292 QAS393224:QAS393292 QKO393224:QKO393292 QUK393224:QUK393292 REG393224:REG393292 ROC393224:ROC393292 RXY393224:RXY393292 SHU393224:SHU393292 SRQ393224:SRQ393292 TBM393224:TBM393292 TLI393224:TLI393292 TVE393224:TVE393292 UFA393224:UFA393292 UOW393224:UOW393292 UYS393224:UYS393292 VIO393224:VIO393292 VSK393224:VSK393292 WCG393224:WCG393292 WMC393224:WMC393292 WVY393224:WVY393292 Q458760:Q458828 JM458760:JM458828 TI458760:TI458828 ADE458760:ADE458828 ANA458760:ANA458828 AWW458760:AWW458828 BGS458760:BGS458828 BQO458760:BQO458828 CAK458760:CAK458828 CKG458760:CKG458828 CUC458760:CUC458828 DDY458760:DDY458828 DNU458760:DNU458828 DXQ458760:DXQ458828 EHM458760:EHM458828 ERI458760:ERI458828 FBE458760:FBE458828 FLA458760:FLA458828 FUW458760:FUW458828 GES458760:GES458828 GOO458760:GOO458828 GYK458760:GYK458828 HIG458760:HIG458828 HSC458760:HSC458828 IBY458760:IBY458828 ILU458760:ILU458828 IVQ458760:IVQ458828 JFM458760:JFM458828 JPI458760:JPI458828 JZE458760:JZE458828 KJA458760:KJA458828 KSW458760:KSW458828 LCS458760:LCS458828 LMO458760:LMO458828 LWK458760:LWK458828 MGG458760:MGG458828 MQC458760:MQC458828 MZY458760:MZY458828 NJU458760:NJU458828 NTQ458760:NTQ458828 ODM458760:ODM458828 ONI458760:ONI458828 OXE458760:OXE458828 PHA458760:PHA458828 PQW458760:PQW458828 QAS458760:QAS458828 QKO458760:QKO458828 QUK458760:QUK458828 REG458760:REG458828 ROC458760:ROC458828 RXY458760:RXY458828 SHU458760:SHU458828 SRQ458760:SRQ458828 TBM458760:TBM458828 TLI458760:TLI458828 TVE458760:TVE458828 UFA458760:UFA458828 UOW458760:UOW458828 UYS458760:UYS458828 VIO458760:VIO458828 VSK458760:VSK458828 WCG458760:WCG458828 WMC458760:WMC458828 WVY458760:WVY458828 Q524296:Q524364 JM524296:JM524364 TI524296:TI524364 ADE524296:ADE524364 ANA524296:ANA524364 AWW524296:AWW524364 BGS524296:BGS524364 BQO524296:BQO524364 CAK524296:CAK524364 CKG524296:CKG524364 CUC524296:CUC524364 DDY524296:DDY524364 DNU524296:DNU524364 DXQ524296:DXQ524364 EHM524296:EHM524364 ERI524296:ERI524364 FBE524296:FBE524364 FLA524296:FLA524364 FUW524296:FUW524364 GES524296:GES524364 GOO524296:GOO524364 GYK524296:GYK524364 HIG524296:HIG524364 HSC524296:HSC524364 IBY524296:IBY524364 ILU524296:ILU524364 IVQ524296:IVQ524364 JFM524296:JFM524364 JPI524296:JPI524364 JZE524296:JZE524364 KJA524296:KJA524364 KSW524296:KSW524364 LCS524296:LCS524364 LMO524296:LMO524364 LWK524296:LWK524364 MGG524296:MGG524364 MQC524296:MQC524364 MZY524296:MZY524364 NJU524296:NJU524364 NTQ524296:NTQ524364 ODM524296:ODM524364 ONI524296:ONI524364 OXE524296:OXE524364 PHA524296:PHA524364 PQW524296:PQW524364 QAS524296:QAS524364 QKO524296:QKO524364 QUK524296:QUK524364 REG524296:REG524364 ROC524296:ROC524364 RXY524296:RXY524364 SHU524296:SHU524364 SRQ524296:SRQ524364 TBM524296:TBM524364 TLI524296:TLI524364 TVE524296:TVE524364 UFA524296:UFA524364 UOW524296:UOW524364 UYS524296:UYS524364 VIO524296:VIO524364 VSK524296:VSK524364 WCG524296:WCG524364 WMC524296:WMC524364 WVY524296:WVY524364 Q589832:Q589900 JM589832:JM589900 TI589832:TI589900 ADE589832:ADE589900 ANA589832:ANA589900 AWW589832:AWW589900 BGS589832:BGS589900 BQO589832:BQO589900 CAK589832:CAK589900 CKG589832:CKG589900 CUC589832:CUC589900 DDY589832:DDY589900 DNU589832:DNU589900 DXQ589832:DXQ589900 EHM589832:EHM589900 ERI589832:ERI589900 FBE589832:FBE589900 FLA589832:FLA589900 FUW589832:FUW589900 GES589832:GES589900 GOO589832:GOO589900 GYK589832:GYK589900 HIG589832:HIG589900 HSC589832:HSC589900 IBY589832:IBY589900 ILU589832:ILU589900 IVQ589832:IVQ589900 JFM589832:JFM589900 JPI589832:JPI589900 JZE589832:JZE589900 KJA589832:KJA589900 KSW589832:KSW589900 LCS589832:LCS589900 LMO589832:LMO589900 LWK589832:LWK589900 MGG589832:MGG589900 MQC589832:MQC589900 MZY589832:MZY589900 NJU589832:NJU589900 NTQ589832:NTQ589900 ODM589832:ODM589900 ONI589832:ONI589900 OXE589832:OXE589900 PHA589832:PHA589900 PQW589832:PQW589900 QAS589832:QAS589900 QKO589832:QKO589900 QUK589832:QUK589900 REG589832:REG589900 ROC589832:ROC589900 RXY589832:RXY589900 SHU589832:SHU589900 SRQ589832:SRQ589900 TBM589832:TBM589900 TLI589832:TLI589900 TVE589832:TVE589900 UFA589832:UFA589900 UOW589832:UOW589900 UYS589832:UYS589900 VIO589832:VIO589900 VSK589832:VSK589900 WCG589832:WCG589900 WMC589832:WMC589900 WVY589832:WVY589900 Q655368:Q655436 JM655368:JM655436 TI655368:TI655436 ADE655368:ADE655436 ANA655368:ANA655436 AWW655368:AWW655436 BGS655368:BGS655436 BQO655368:BQO655436 CAK655368:CAK655436 CKG655368:CKG655436 CUC655368:CUC655436 DDY655368:DDY655436 DNU655368:DNU655436 DXQ655368:DXQ655436 EHM655368:EHM655436 ERI655368:ERI655436 FBE655368:FBE655436 FLA655368:FLA655436 FUW655368:FUW655436 GES655368:GES655436 GOO655368:GOO655436 GYK655368:GYK655436 HIG655368:HIG655436 HSC655368:HSC655436 IBY655368:IBY655436 ILU655368:ILU655436 IVQ655368:IVQ655436 JFM655368:JFM655436 JPI655368:JPI655436 JZE655368:JZE655436 KJA655368:KJA655436 KSW655368:KSW655436 LCS655368:LCS655436 LMO655368:LMO655436 LWK655368:LWK655436 MGG655368:MGG655436 MQC655368:MQC655436 MZY655368:MZY655436 NJU655368:NJU655436 NTQ655368:NTQ655436 ODM655368:ODM655436 ONI655368:ONI655436 OXE655368:OXE655436 PHA655368:PHA655436 PQW655368:PQW655436 QAS655368:QAS655436 QKO655368:QKO655436 QUK655368:QUK655436 REG655368:REG655436 ROC655368:ROC655436 RXY655368:RXY655436 SHU655368:SHU655436 SRQ655368:SRQ655436 TBM655368:TBM655436 TLI655368:TLI655436 TVE655368:TVE655436 UFA655368:UFA655436 UOW655368:UOW655436 UYS655368:UYS655436 VIO655368:VIO655436 VSK655368:VSK655436 WCG655368:WCG655436 WMC655368:WMC655436 WVY655368:WVY655436 Q720904:Q720972 JM720904:JM720972 TI720904:TI720972 ADE720904:ADE720972 ANA720904:ANA720972 AWW720904:AWW720972 BGS720904:BGS720972 BQO720904:BQO720972 CAK720904:CAK720972 CKG720904:CKG720972 CUC720904:CUC720972 DDY720904:DDY720972 DNU720904:DNU720972 DXQ720904:DXQ720972 EHM720904:EHM720972 ERI720904:ERI720972 FBE720904:FBE720972 FLA720904:FLA720972 FUW720904:FUW720972 GES720904:GES720972 GOO720904:GOO720972 GYK720904:GYK720972 HIG720904:HIG720972 HSC720904:HSC720972 IBY720904:IBY720972 ILU720904:ILU720972 IVQ720904:IVQ720972 JFM720904:JFM720972 JPI720904:JPI720972 JZE720904:JZE720972 KJA720904:KJA720972 KSW720904:KSW720972 LCS720904:LCS720972 LMO720904:LMO720972 LWK720904:LWK720972 MGG720904:MGG720972 MQC720904:MQC720972 MZY720904:MZY720972 NJU720904:NJU720972 NTQ720904:NTQ720972 ODM720904:ODM720972 ONI720904:ONI720972 OXE720904:OXE720972 PHA720904:PHA720972 PQW720904:PQW720972 QAS720904:QAS720972 QKO720904:QKO720972 QUK720904:QUK720972 REG720904:REG720972 ROC720904:ROC720972 RXY720904:RXY720972 SHU720904:SHU720972 SRQ720904:SRQ720972 TBM720904:TBM720972 TLI720904:TLI720972 TVE720904:TVE720972 UFA720904:UFA720972 UOW720904:UOW720972 UYS720904:UYS720972 VIO720904:VIO720972 VSK720904:VSK720972 WCG720904:WCG720972 WMC720904:WMC720972 WVY720904:WVY720972 Q786440:Q786508 JM786440:JM786508 TI786440:TI786508 ADE786440:ADE786508 ANA786440:ANA786508 AWW786440:AWW786508 BGS786440:BGS786508 BQO786440:BQO786508 CAK786440:CAK786508 CKG786440:CKG786508 CUC786440:CUC786508 DDY786440:DDY786508 DNU786440:DNU786508 DXQ786440:DXQ786508 EHM786440:EHM786508 ERI786440:ERI786508 FBE786440:FBE786508 FLA786440:FLA786508 FUW786440:FUW786508 GES786440:GES786508 GOO786440:GOO786508 GYK786440:GYK786508 HIG786440:HIG786508 HSC786440:HSC786508 IBY786440:IBY786508 ILU786440:ILU786508 IVQ786440:IVQ786508 JFM786440:JFM786508 JPI786440:JPI786508 JZE786440:JZE786508 KJA786440:KJA786508 KSW786440:KSW786508 LCS786440:LCS786508 LMO786440:LMO786508 LWK786440:LWK786508 MGG786440:MGG786508 MQC786440:MQC786508 MZY786440:MZY786508 NJU786440:NJU786508 NTQ786440:NTQ786508 ODM786440:ODM786508 ONI786440:ONI786508 OXE786440:OXE786508 PHA786440:PHA786508 PQW786440:PQW786508 QAS786440:QAS786508 QKO786440:QKO786508 QUK786440:QUK786508 REG786440:REG786508 ROC786440:ROC786508 RXY786440:RXY786508 SHU786440:SHU786508 SRQ786440:SRQ786508 TBM786440:TBM786508 TLI786440:TLI786508 TVE786440:TVE786508 UFA786440:UFA786508 UOW786440:UOW786508 UYS786440:UYS786508 VIO786440:VIO786508 VSK786440:VSK786508 WCG786440:WCG786508 WMC786440:WMC786508 WVY786440:WVY786508 Q851976:Q852044 JM851976:JM852044 TI851976:TI852044 ADE851976:ADE852044 ANA851976:ANA852044 AWW851976:AWW852044 BGS851976:BGS852044 BQO851976:BQO852044 CAK851976:CAK852044 CKG851976:CKG852044 CUC851976:CUC852044 DDY851976:DDY852044 DNU851976:DNU852044 DXQ851976:DXQ852044 EHM851976:EHM852044 ERI851976:ERI852044 FBE851976:FBE852044 FLA851976:FLA852044 FUW851976:FUW852044 GES851976:GES852044 GOO851976:GOO852044 GYK851976:GYK852044 HIG851976:HIG852044 HSC851976:HSC852044 IBY851976:IBY852044 ILU851976:ILU852044 IVQ851976:IVQ852044 JFM851976:JFM852044 JPI851976:JPI852044 JZE851976:JZE852044 KJA851976:KJA852044 KSW851976:KSW852044 LCS851976:LCS852044 LMO851976:LMO852044 LWK851976:LWK852044 MGG851976:MGG852044 MQC851976:MQC852044 MZY851976:MZY852044 NJU851976:NJU852044 NTQ851976:NTQ852044 ODM851976:ODM852044 ONI851976:ONI852044 OXE851976:OXE852044 PHA851976:PHA852044 PQW851976:PQW852044 QAS851976:QAS852044 QKO851976:QKO852044 QUK851976:QUK852044 REG851976:REG852044 ROC851976:ROC852044 RXY851976:RXY852044 SHU851976:SHU852044 SRQ851976:SRQ852044 TBM851976:TBM852044 TLI851976:TLI852044 TVE851976:TVE852044 UFA851976:UFA852044 UOW851976:UOW852044 UYS851976:UYS852044 VIO851976:VIO852044 VSK851976:VSK852044 WCG851976:WCG852044 WMC851976:WMC852044 WVY851976:WVY852044 Q917512:Q917580 JM917512:JM917580 TI917512:TI917580 ADE917512:ADE917580 ANA917512:ANA917580 AWW917512:AWW917580 BGS917512:BGS917580 BQO917512:BQO917580 CAK917512:CAK917580 CKG917512:CKG917580 CUC917512:CUC917580 DDY917512:DDY917580 DNU917512:DNU917580 DXQ917512:DXQ917580 EHM917512:EHM917580 ERI917512:ERI917580 FBE917512:FBE917580 FLA917512:FLA917580 FUW917512:FUW917580 GES917512:GES917580 GOO917512:GOO917580 GYK917512:GYK917580 HIG917512:HIG917580 HSC917512:HSC917580 IBY917512:IBY917580 ILU917512:ILU917580 IVQ917512:IVQ917580 JFM917512:JFM917580 JPI917512:JPI917580 JZE917512:JZE917580 KJA917512:KJA917580 KSW917512:KSW917580 LCS917512:LCS917580 LMO917512:LMO917580 LWK917512:LWK917580 MGG917512:MGG917580 MQC917512:MQC917580 MZY917512:MZY917580 NJU917512:NJU917580 NTQ917512:NTQ917580 ODM917512:ODM917580 ONI917512:ONI917580 OXE917512:OXE917580 PHA917512:PHA917580 PQW917512:PQW917580 QAS917512:QAS917580 QKO917512:QKO917580 QUK917512:QUK917580 REG917512:REG917580 ROC917512:ROC917580 RXY917512:RXY917580 SHU917512:SHU917580 SRQ917512:SRQ917580 TBM917512:TBM917580 TLI917512:TLI917580 TVE917512:TVE917580 UFA917512:UFA917580 UOW917512:UOW917580 UYS917512:UYS917580 VIO917512:VIO917580 VSK917512:VSK917580 WCG917512:WCG917580 WMC917512:WMC917580 WVY917512:WVY917580 Q983048:Q983116 JM983048:JM983116 TI983048:TI983116 ADE983048:ADE983116 ANA983048:ANA983116 AWW983048:AWW983116 BGS983048:BGS983116 BQO983048:BQO983116 CAK983048:CAK983116 CKG983048:CKG983116 CUC983048:CUC983116 DDY983048:DDY983116 DNU983048:DNU983116 DXQ983048:DXQ983116 EHM983048:EHM983116 ERI983048:ERI983116 FBE983048:FBE983116 FLA983048:FLA983116 FUW983048:FUW983116 GES983048:GES983116 GOO983048:GOO983116 GYK983048:GYK983116 HIG983048:HIG983116 HSC983048:HSC983116 IBY983048:IBY983116 ILU983048:ILU983116 IVQ983048:IVQ983116 JFM983048:JFM983116 JPI983048:JPI983116 JZE983048:JZE983116 KJA983048:KJA983116 KSW983048:KSW983116 LCS983048:LCS983116 LMO983048:LMO983116 LWK983048:LWK983116 MGG983048:MGG983116 MQC983048:MQC983116 MZY983048:MZY983116 NJU983048:NJU983116 NTQ983048:NTQ983116 ODM983048:ODM983116 ONI983048:ONI983116 OXE983048:OXE983116 PHA983048:PHA983116 PQW983048:PQW983116 QAS983048:QAS983116 QKO983048:QKO983116 QUK983048:QUK983116 REG983048:REG983116 ROC983048:ROC983116 RXY983048:RXY983116 SHU983048:SHU983116 SRQ983048:SRQ983116 TBM983048:TBM983116 TLI983048:TLI983116 TVE983048:TVE983116 UFA983048:UFA983116 UOW983048:UOW983116 UYS983048:UYS983116 VIO983048:VIO983116 VSK983048:VSK983116 WCG983048:WCG983116 WMC983048:WMC983116 WVY983048:WVY983116 WVY9:WVY76 WMC9:WMC76 WCG9:WCG76 VSK9:VSK76 VIO9:VIO76 UYS9:UYS76 UOW9:UOW76 UFA9:UFA76 TVE9:TVE76 TLI9:TLI76 TBM9:TBM76 SRQ9:SRQ76 SHU9:SHU76 RXY9:RXY76 ROC9:ROC76 REG9:REG76 QUK9:QUK76 QKO9:QKO76 QAS9:QAS76 PQW9:PQW76 PHA9:PHA76 OXE9:OXE76 ONI9:ONI76 ODM9:ODM76 NTQ9:NTQ76 NJU9:NJU76 MZY9:MZY76 MQC9:MQC76 MGG9:MGG76 LWK9:LWK76 LMO9:LMO76 LCS9:LCS76 KSW9:KSW76 KJA9:KJA76 JZE9:JZE76 JPI9:JPI76 JFM9:JFM76 IVQ9:IVQ76 ILU9:ILU76 IBY9:IBY76 HSC9:HSC76 HIG9:HIG76 GYK9:GYK76 GOO9:GOO76 GES9:GES76 FUW9:FUW76 FLA9:FLA76 FBE9:FBE76 ERI9:ERI76 EHM9:EHM76 DXQ9:DXQ76 DNU9:DNU76 DDY9:DDY76 CUC9:CUC76 CKG9:CKG76 CAK9:CAK76 BQO9:BQO76 BGS9:BGS76 AWW9:AWW76 ANA9:ANA76 ADE9:ADE76 TI9:TI76 JM9:JM76 Q9:Q76">
      <formula1>PROBAB</formula1>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84" max="3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6"/>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8.5703125" style="185"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15.1406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8.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15.140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8.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15.140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8.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15.140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8.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15.140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8.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15.140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8.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15.140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8.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15.140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8.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15.140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8.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15.140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8.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15.140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8.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15.140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8.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15.140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8.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15.140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8.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15.140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8.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15.140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8.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15.140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8.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15.140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8.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15.140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8.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15.140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8.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15.140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8.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15.140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8.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15.140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8.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15.140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8.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15.140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8.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15.140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8.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15.140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8.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15.140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8.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15.140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8.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15.140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8.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15.140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8.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15.140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8.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15.140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8.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15.140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8.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15.140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8.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15.140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8.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15.140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8.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15.140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8.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15.140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8.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15.140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8.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15.140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8.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15.140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8.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15.140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8.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15.140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8.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15.140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8.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15.140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8.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15.140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8.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15.140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8.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15.140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8.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15.140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8.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15.140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8.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15.140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8.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15.140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8.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15.140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8.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15.140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8.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15.140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8.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15.140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8.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15.140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8.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15.140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8.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15.140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8.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15.140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8.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15.140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8.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15.140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8.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15.140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27</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331" t="s">
        <v>41</v>
      </c>
      <c r="B3" s="609" t="s">
        <v>42</v>
      </c>
      <c r="C3" s="610"/>
      <c r="D3" s="610"/>
      <c r="E3" s="610"/>
      <c r="F3" s="610"/>
      <c r="G3" s="610"/>
      <c r="H3" s="611"/>
      <c r="I3" s="643" t="s">
        <v>43</v>
      </c>
      <c r="J3" s="644"/>
      <c r="K3" s="624"/>
      <c r="L3" s="625"/>
      <c r="M3" s="145"/>
      <c r="N3" s="645">
        <v>43270</v>
      </c>
      <c r="O3" s="646"/>
      <c r="P3" s="647"/>
      <c r="Q3" s="647"/>
      <c r="R3" s="647"/>
      <c r="S3" s="647"/>
      <c r="T3" s="647"/>
      <c r="U3" s="647"/>
      <c r="V3" s="648"/>
      <c r="W3" s="136"/>
      <c r="X3" s="652" t="s">
        <v>247</v>
      </c>
      <c r="Y3" s="690" t="s">
        <v>265</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332"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276"/>
      <c r="B5" s="366"/>
      <c r="C5" s="366"/>
      <c r="D5" s="366"/>
      <c r="E5" s="366"/>
      <c r="F5" s="370"/>
      <c r="G5" s="153"/>
      <c r="H5" s="153"/>
      <c r="I5" s="153"/>
      <c r="J5" s="366"/>
      <c r="K5" s="366"/>
      <c r="L5" s="366"/>
      <c r="M5" s="366"/>
      <c r="N5" s="366"/>
      <c r="O5" s="366"/>
      <c r="P5" s="366"/>
      <c r="Q5" s="366"/>
      <c r="R5" s="366"/>
      <c r="S5" s="366"/>
      <c r="T5" s="366"/>
      <c r="U5" s="366"/>
      <c r="V5" s="366"/>
      <c r="W5" s="366"/>
      <c r="X5" s="153"/>
      <c r="Y5" s="153"/>
      <c r="Z5" s="153"/>
      <c r="AA5" s="153"/>
      <c r="AB5" s="153"/>
      <c r="AC5" s="366"/>
      <c r="AD5" s="366"/>
      <c r="AE5" s="366"/>
      <c r="AF5" s="366"/>
      <c r="AG5" s="366"/>
      <c r="AH5" s="366"/>
      <c r="AI5" s="366"/>
      <c r="AJ5" s="366"/>
      <c r="AK5" s="366"/>
      <c r="AL5" s="370"/>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1173"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1173"/>
      <c r="B8" s="603"/>
      <c r="C8" s="617"/>
      <c r="D8" s="618"/>
      <c r="E8" s="605"/>
      <c r="F8" s="608"/>
      <c r="G8" s="617"/>
      <c r="H8" s="618"/>
      <c r="I8" s="605"/>
      <c r="J8" s="608"/>
      <c r="K8" s="608"/>
      <c r="L8" s="608"/>
      <c r="M8" s="159" t="s">
        <v>50</v>
      </c>
      <c r="N8" s="159" t="s">
        <v>381</v>
      </c>
      <c r="O8" s="159" t="s">
        <v>16</v>
      </c>
      <c r="P8" s="159" t="s">
        <v>380</v>
      </c>
      <c r="Q8" s="365" t="s">
        <v>51</v>
      </c>
      <c r="R8" s="365" t="s">
        <v>52</v>
      </c>
      <c r="S8" s="161"/>
      <c r="T8" s="161" t="s">
        <v>112</v>
      </c>
      <c r="U8" s="161" t="s">
        <v>114</v>
      </c>
      <c r="V8" s="365" t="s">
        <v>53</v>
      </c>
      <c r="W8" s="162"/>
      <c r="X8" s="621"/>
      <c r="Y8" s="621"/>
      <c r="Z8" s="621"/>
      <c r="AA8" s="605"/>
      <c r="AB8" s="607"/>
      <c r="AC8" s="602"/>
      <c r="AD8" s="603"/>
      <c r="AE8" s="162"/>
      <c r="AF8" s="163" t="s">
        <v>253</v>
      </c>
      <c r="AG8" s="163" t="s">
        <v>119</v>
      </c>
      <c r="AH8" s="365" t="s">
        <v>51</v>
      </c>
      <c r="AI8" s="164" t="s">
        <v>120</v>
      </c>
      <c r="AJ8" s="365" t="s">
        <v>52</v>
      </c>
      <c r="AK8" s="161" t="s">
        <v>55</v>
      </c>
      <c r="AL8" s="365" t="s">
        <v>55</v>
      </c>
    </row>
    <row r="9" spans="1:47" s="337" customFormat="1" ht="332.25" customHeight="1" x14ac:dyDescent="0.2">
      <c r="A9" s="452" t="s">
        <v>1178</v>
      </c>
      <c r="B9" s="339" t="s">
        <v>1179</v>
      </c>
      <c r="C9" s="1174" t="s">
        <v>1180</v>
      </c>
      <c r="D9" s="1068"/>
      <c r="E9" s="1069"/>
      <c r="F9" s="338" t="s">
        <v>634</v>
      </c>
      <c r="G9" s="551" t="s">
        <v>1181</v>
      </c>
      <c r="H9" s="552"/>
      <c r="I9" s="553"/>
      <c r="J9" s="583" t="s">
        <v>1182</v>
      </c>
      <c r="K9" s="583"/>
      <c r="L9" s="583"/>
      <c r="M9" s="448" t="s">
        <v>0</v>
      </c>
      <c r="N9" s="448">
        <v>1</v>
      </c>
      <c r="O9" s="485" t="s">
        <v>0</v>
      </c>
      <c r="P9" s="448" t="s">
        <v>0</v>
      </c>
      <c r="Q9" s="339" t="s">
        <v>15</v>
      </c>
      <c r="R9" s="339" t="s">
        <v>121</v>
      </c>
      <c r="S9" s="333"/>
      <c r="T9" s="334">
        <f>VLOOKUP(Q9,[42]Listas!$D$6:$E$10,2,0)</f>
        <v>3</v>
      </c>
      <c r="U9" s="334">
        <f>HLOOKUP(R9,[42]Listas!$F$4:$J$5,2,0)</f>
        <v>4</v>
      </c>
      <c r="V9" s="340" t="str">
        <f>INDEX([42]Listas!$F$6:$J$10,MATCH(Q9,[42]Listas!$D$6:$D$10,0),MATCH(R9,[42]Listas!$F$4:$J$4,0))</f>
        <v>12
ALTO</v>
      </c>
      <c r="W9" s="333"/>
      <c r="X9" s="551" t="s">
        <v>1183</v>
      </c>
      <c r="Y9" s="552"/>
      <c r="Z9" s="553"/>
      <c r="AA9" s="338" t="s">
        <v>633</v>
      </c>
      <c r="AB9" s="448" t="s">
        <v>1184</v>
      </c>
      <c r="AC9" s="448">
        <v>68</v>
      </c>
      <c r="AD9" s="338" t="s">
        <v>58</v>
      </c>
      <c r="AE9" s="333"/>
      <c r="AF9" s="334">
        <f t="shared" ref="AF9:AF10" si="0">IF(AC9&lt;=33,0,IF(AC9&gt;81,2,1))</f>
        <v>1</v>
      </c>
      <c r="AG9" s="335">
        <f t="shared" ref="AG9:AG10" si="1">IF(OR(AD9="Probabilidad",AD9="Ambos"),T9-AF9,T9)</f>
        <v>2</v>
      </c>
      <c r="AH9" s="341" t="str">
        <f>IF(AG9&lt;=1,"Remota",VLOOKUP(AG9,[42]Listas!$C$6:$D$10,2,0))</f>
        <v>Baja</v>
      </c>
      <c r="AI9" s="335">
        <f t="shared" ref="AI9:AI10" si="2">IF(OR(AD9="Impacto",AD9="Ambos"),U9-AF9,U9)</f>
        <v>3</v>
      </c>
      <c r="AJ9" s="341" t="str">
        <f>IF(AI9&lt;=1,"Insignificante",HLOOKUP(AI9,[42]Listas!$F$3:$J$4,2,0))</f>
        <v>Moderado</v>
      </c>
      <c r="AK9" s="336">
        <f t="shared" ref="AK9:AK10" si="3">AG9*AI9</f>
        <v>6</v>
      </c>
      <c r="AL9" s="340" t="str">
        <f>INDEX([42]Listas!$F$6:$J$10,MATCH(AH9,[42]Listas!$D$6:$D$10,0),MATCH(AJ9,[42]Listas!$F$4:$J$4,0))</f>
        <v>6
MODERADO</v>
      </c>
    </row>
    <row r="10" spans="1:47" s="337" customFormat="1" ht="223.5" customHeight="1" x14ac:dyDescent="0.2">
      <c r="A10" s="448" t="s">
        <v>1185</v>
      </c>
      <c r="B10" s="495" t="s">
        <v>1186</v>
      </c>
      <c r="C10" s="551" t="s">
        <v>1187</v>
      </c>
      <c r="D10" s="552"/>
      <c r="E10" s="553"/>
      <c r="F10" s="338" t="s">
        <v>1</v>
      </c>
      <c r="G10" s="551" t="s">
        <v>1188</v>
      </c>
      <c r="H10" s="552"/>
      <c r="I10" s="553"/>
      <c r="J10" s="551" t="s">
        <v>1189</v>
      </c>
      <c r="K10" s="552"/>
      <c r="L10" s="553"/>
      <c r="M10" s="448" t="s">
        <v>0</v>
      </c>
      <c r="N10" s="448">
        <v>1</v>
      </c>
      <c r="O10" s="485" t="s">
        <v>0</v>
      </c>
      <c r="P10" s="448" t="s">
        <v>0</v>
      </c>
      <c r="Q10" s="339" t="s">
        <v>15</v>
      </c>
      <c r="R10" s="339" t="s">
        <v>123</v>
      </c>
      <c r="S10" s="333"/>
      <c r="T10" s="334">
        <f>VLOOKUP(Q10,[42]Listas!$D$6:$E$10,2,0)</f>
        <v>3</v>
      </c>
      <c r="U10" s="334">
        <f>HLOOKUP(R10,[42]Listas!$F$4:$J$5,2,0)</f>
        <v>3</v>
      </c>
      <c r="V10" s="340" t="str">
        <f>INDEX([42]Listas!$F$6:$J$10,MATCH(Q10,[42]Listas!$D$6:$D$10,0),MATCH(R10,[42]Listas!$F$4:$J$4,0))</f>
        <v>9
MODERADO</v>
      </c>
      <c r="W10" s="333"/>
      <c r="X10" s="551" t="s">
        <v>1190</v>
      </c>
      <c r="Y10" s="552"/>
      <c r="Z10" s="553"/>
      <c r="AA10" s="338" t="s">
        <v>633</v>
      </c>
      <c r="AB10" s="448" t="s">
        <v>1191</v>
      </c>
      <c r="AC10" s="448">
        <v>67</v>
      </c>
      <c r="AD10" s="338" t="s">
        <v>59</v>
      </c>
      <c r="AE10" s="333"/>
      <c r="AF10" s="334">
        <f t="shared" si="0"/>
        <v>1</v>
      </c>
      <c r="AG10" s="335">
        <f t="shared" si="1"/>
        <v>2</v>
      </c>
      <c r="AH10" s="341" t="str">
        <f>IF(AG10&lt;=1,"Remota",VLOOKUP(AG10,[42]Listas!$C$6:$D$10,2,0))</f>
        <v>Baja</v>
      </c>
      <c r="AI10" s="335">
        <f t="shared" si="2"/>
        <v>3</v>
      </c>
      <c r="AJ10" s="341" t="str">
        <f>IF(AI10&lt;=1,"Insignificante",HLOOKUP(AI10,[42]Listas!$F$3:$J$4,2,0))</f>
        <v>Moderado</v>
      </c>
      <c r="AK10" s="336">
        <f t="shared" si="3"/>
        <v>6</v>
      </c>
      <c r="AL10" s="340" t="str">
        <f>INDEX([42]Listas!$F$6:$J$10,MATCH(AH10,[42]Listas!$D$6:$D$10,0),MATCH(AJ10,[42]Listas!$F$4:$J$4,0))</f>
        <v>6
MODERADO</v>
      </c>
    </row>
    <row r="11" spans="1:47" s="337" customFormat="1" ht="258.75" customHeight="1" x14ac:dyDescent="0.2">
      <c r="A11" s="448" t="s">
        <v>267</v>
      </c>
      <c r="B11" s="495" t="s">
        <v>635</v>
      </c>
      <c r="C11" s="551" t="s">
        <v>278</v>
      </c>
      <c r="D11" s="552"/>
      <c r="E11" s="553"/>
      <c r="F11" s="338" t="s">
        <v>634</v>
      </c>
      <c r="G11" s="551" t="s">
        <v>636</v>
      </c>
      <c r="H11" s="552"/>
      <c r="I11" s="553"/>
      <c r="J11" s="551" t="s">
        <v>377</v>
      </c>
      <c r="K11" s="552"/>
      <c r="L11" s="553"/>
      <c r="M11" s="448" t="s">
        <v>0</v>
      </c>
      <c r="N11" s="448">
        <v>1</v>
      </c>
      <c r="O11" s="448" t="s">
        <v>0</v>
      </c>
      <c r="P11" s="448" t="s">
        <v>0</v>
      </c>
      <c r="Q11" s="339" t="s">
        <v>259</v>
      </c>
      <c r="R11" s="339" t="s">
        <v>123</v>
      </c>
      <c r="S11" s="333"/>
      <c r="T11" s="334">
        <f>VLOOKUP(Q11,[6]Listas!$D$6:$E$10,2,0)</f>
        <v>2</v>
      </c>
      <c r="U11" s="334">
        <f>HLOOKUP(R11,[6]Listas!$F$4:$J$5,2,0)</f>
        <v>3</v>
      </c>
      <c r="V11" s="340" t="str">
        <f>INDEX([6]Listas!$F$6:$J$10,MATCH(Q11,[6]Listas!$D$6:$D$10,0),MATCH(R11,[6]Listas!$F$4:$J$4,0))</f>
        <v>6
MODERADO</v>
      </c>
      <c r="W11" s="333"/>
      <c r="X11" s="551" t="s">
        <v>637</v>
      </c>
      <c r="Y11" s="552"/>
      <c r="Z11" s="553"/>
      <c r="AA11" s="338" t="s">
        <v>633</v>
      </c>
      <c r="AB11" s="448" t="s">
        <v>638</v>
      </c>
      <c r="AC11" s="448">
        <v>50</v>
      </c>
      <c r="AD11" s="338" t="s">
        <v>58</v>
      </c>
      <c r="AE11" s="333"/>
      <c r="AF11" s="334">
        <f t="shared" ref="AF11:AF70" si="4">IF(AC11&lt;=33,0,IF(AC11&gt;81,2,1))</f>
        <v>1</v>
      </c>
      <c r="AG11" s="335">
        <f t="shared" ref="AG11:AG70" si="5">IF(OR(AD11="Probabilidad",AD11="Ambos"),T11-AF11,T11)</f>
        <v>1</v>
      </c>
      <c r="AH11" s="341" t="str">
        <f>IF(AG11&lt;=1,"Remota",VLOOKUP(AG11,[6]Listas!$C$6:$D$10,2,0))</f>
        <v>Remota</v>
      </c>
      <c r="AI11" s="335">
        <f t="shared" ref="AI11:AI70" si="6">IF(OR(AD11="Impacto",AD11="Ambos"),U11-AF11,U11)</f>
        <v>2</v>
      </c>
      <c r="AJ11" s="341" t="str">
        <f>IF(AI11&lt;=1,"Insignificante",HLOOKUP(AI11,[6]Listas!$F$3:$J$4,2,0))</f>
        <v>Menor</v>
      </c>
      <c r="AK11" s="336">
        <f t="shared" ref="AK11:AK70" si="7">AG11*AI11</f>
        <v>2</v>
      </c>
      <c r="AL11" s="340" t="str">
        <f>INDEX([6]Listas!$F$6:$J$10,MATCH(AH11,[6]Listas!$D$6:$D$10,0),MATCH(AJ11,[6]Listas!$F$4:$J$4,0))</f>
        <v>2
INFERIOR</v>
      </c>
    </row>
    <row r="12" spans="1:47" s="337" customFormat="1" ht="123.75" customHeight="1" x14ac:dyDescent="0.2">
      <c r="A12" s="364" t="s">
        <v>267</v>
      </c>
      <c r="B12" s="495" t="s">
        <v>639</v>
      </c>
      <c r="C12" s="551" t="s">
        <v>366</v>
      </c>
      <c r="D12" s="552"/>
      <c r="E12" s="553"/>
      <c r="F12" s="338" t="s">
        <v>634</v>
      </c>
      <c r="G12" s="551" t="s">
        <v>640</v>
      </c>
      <c r="H12" s="552"/>
      <c r="I12" s="553"/>
      <c r="J12" s="583" t="s">
        <v>364</v>
      </c>
      <c r="K12" s="583"/>
      <c r="L12" s="583"/>
      <c r="M12" s="364" t="s">
        <v>0</v>
      </c>
      <c r="N12" s="364">
        <v>1</v>
      </c>
      <c r="O12" s="364" t="s">
        <v>0</v>
      </c>
      <c r="P12" s="364" t="s">
        <v>0</v>
      </c>
      <c r="Q12" s="339" t="s">
        <v>259</v>
      </c>
      <c r="R12" s="339" t="s">
        <v>123</v>
      </c>
      <c r="S12" s="333"/>
      <c r="T12" s="334">
        <f>VLOOKUP(Q12,[6]Listas!$D$6:$E$10,2,0)</f>
        <v>2</v>
      </c>
      <c r="U12" s="334">
        <f>HLOOKUP(R12,[6]Listas!$F$4:$J$5,2,0)</f>
        <v>3</v>
      </c>
      <c r="V12" s="340" t="str">
        <f>INDEX([6]Listas!$F$6:$J$10,MATCH(Q12,[6]Listas!$D$6:$D$10,0),MATCH(R12,[6]Listas!$F$4:$J$4,0))</f>
        <v>6
MODERADO</v>
      </c>
      <c r="W12" s="333"/>
      <c r="X12" s="551" t="s">
        <v>641</v>
      </c>
      <c r="Y12" s="552"/>
      <c r="Z12" s="553"/>
      <c r="AA12" s="338" t="s">
        <v>633</v>
      </c>
      <c r="AB12" s="364" t="s">
        <v>638</v>
      </c>
      <c r="AC12" s="364">
        <v>50</v>
      </c>
      <c r="AD12" s="338" t="s">
        <v>59</v>
      </c>
      <c r="AE12" s="333"/>
      <c r="AF12" s="334">
        <f t="shared" si="4"/>
        <v>1</v>
      </c>
      <c r="AG12" s="335">
        <f t="shared" si="5"/>
        <v>1</v>
      </c>
      <c r="AH12" s="341" t="str">
        <f>IF(AG12&lt;=1,"Remota",VLOOKUP(AG12,[6]Listas!$C$6:$D$10,2,0))</f>
        <v>Remota</v>
      </c>
      <c r="AI12" s="335">
        <f t="shared" si="6"/>
        <v>3</v>
      </c>
      <c r="AJ12" s="341" t="str">
        <f>IF(AI12&lt;=1,"Insignificante",HLOOKUP(AI12,[6]Listas!$F$3:$J$4,2,0))</f>
        <v>Moderado</v>
      </c>
      <c r="AK12" s="336">
        <f t="shared" si="7"/>
        <v>3</v>
      </c>
      <c r="AL12" s="340" t="str">
        <f>INDEX([6]Listas!$F$6:$J$10,MATCH(AH12,[6]Listas!$D$6:$D$10,0),MATCH(AJ12,[6]Listas!$F$4:$J$4,0))</f>
        <v>3
INFERIOR</v>
      </c>
    </row>
    <row r="13" spans="1:47" s="337" customFormat="1" ht="127.5" customHeight="1" x14ac:dyDescent="0.2">
      <c r="A13" s="364" t="s">
        <v>267</v>
      </c>
      <c r="B13" s="495" t="s">
        <v>642</v>
      </c>
      <c r="C13" s="551" t="s">
        <v>357</v>
      </c>
      <c r="D13" s="552"/>
      <c r="E13" s="553"/>
      <c r="F13" s="338" t="s">
        <v>634</v>
      </c>
      <c r="G13" s="551" t="s">
        <v>643</v>
      </c>
      <c r="H13" s="552"/>
      <c r="I13" s="553"/>
      <c r="J13" s="583" t="s">
        <v>644</v>
      </c>
      <c r="K13" s="583"/>
      <c r="L13" s="583"/>
      <c r="M13" s="364" t="s">
        <v>0</v>
      </c>
      <c r="N13" s="364">
        <v>1</v>
      </c>
      <c r="O13" s="364" t="s">
        <v>0</v>
      </c>
      <c r="P13" s="364" t="s">
        <v>0</v>
      </c>
      <c r="Q13" s="339" t="s">
        <v>258</v>
      </c>
      <c r="R13" s="339" t="s">
        <v>123</v>
      </c>
      <c r="S13" s="333"/>
      <c r="T13" s="334">
        <f>VLOOKUP(Q13,[6]Listas!$D$6:$E$10,2,0)</f>
        <v>1</v>
      </c>
      <c r="U13" s="334">
        <f>HLOOKUP(R13,[6]Listas!$F$4:$J$5,2,0)</f>
        <v>3</v>
      </c>
      <c r="V13" s="340" t="str">
        <f>INDEX([6]Listas!$F$6:$J$10,MATCH(Q13,[6]Listas!$D$6:$D$10,0),MATCH(R13,[6]Listas!$F$4:$J$4,0))</f>
        <v>3
INFERIOR</v>
      </c>
      <c r="W13" s="333"/>
      <c r="X13" s="551" t="s">
        <v>645</v>
      </c>
      <c r="Y13" s="552"/>
      <c r="Z13" s="553"/>
      <c r="AA13" s="338" t="s">
        <v>633</v>
      </c>
      <c r="AB13" s="364" t="s">
        <v>638</v>
      </c>
      <c r="AC13" s="364">
        <v>50</v>
      </c>
      <c r="AD13" s="338" t="s">
        <v>59</v>
      </c>
      <c r="AE13" s="333"/>
      <c r="AF13" s="334">
        <f t="shared" si="4"/>
        <v>1</v>
      </c>
      <c r="AG13" s="335">
        <f t="shared" si="5"/>
        <v>0</v>
      </c>
      <c r="AH13" s="341" t="str">
        <f>IF(AG13&lt;=1,"Remota",VLOOKUP(AG13,[6]Listas!$C$6:$D$10,2,0))</f>
        <v>Remota</v>
      </c>
      <c r="AI13" s="335">
        <f t="shared" si="6"/>
        <v>3</v>
      </c>
      <c r="AJ13" s="341" t="str">
        <f>IF(AI13&lt;=1,"Insignificante",HLOOKUP(AI13,[6]Listas!$F$3:$J$4,2,0))</f>
        <v>Moderado</v>
      </c>
      <c r="AK13" s="336">
        <f t="shared" si="7"/>
        <v>0</v>
      </c>
      <c r="AL13" s="340" t="str">
        <f>INDEX([6]Listas!$F$6:$J$10,MATCH(AH13,[6]Listas!$D$6:$D$10,0),MATCH(AJ13,[6]Listas!$F$4:$J$4,0))</f>
        <v>3
INFERIOR</v>
      </c>
    </row>
    <row r="14" spans="1:47" s="337" customFormat="1" ht="100.5" customHeight="1" x14ac:dyDescent="0.2">
      <c r="A14" s="364" t="s">
        <v>646</v>
      </c>
      <c r="B14" s="495" t="s">
        <v>647</v>
      </c>
      <c r="C14" s="551" t="s">
        <v>473</v>
      </c>
      <c r="D14" s="552"/>
      <c r="E14" s="553"/>
      <c r="F14" s="338" t="s">
        <v>634</v>
      </c>
      <c r="G14" s="551" t="s">
        <v>648</v>
      </c>
      <c r="H14" s="552"/>
      <c r="I14" s="553"/>
      <c r="J14" s="583" t="s">
        <v>475</v>
      </c>
      <c r="K14" s="583"/>
      <c r="L14" s="583"/>
      <c r="M14" s="364" t="s">
        <v>0</v>
      </c>
      <c r="N14" s="364">
        <v>1</v>
      </c>
      <c r="O14" s="364" t="s">
        <v>0</v>
      </c>
      <c r="P14" s="364" t="s">
        <v>0</v>
      </c>
      <c r="Q14" s="339" t="s">
        <v>258</v>
      </c>
      <c r="R14" s="339" t="s">
        <v>123</v>
      </c>
      <c r="S14" s="333"/>
      <c r="T14" s="334">
        <f>VLOOKUP(Q14,[6]Listas!$D$6:$E$10,2,0)</f>
        <v>1</v>
      </c>
      <c r="U14" s="334">
        <f>HLOOKUP(R14,[6]Listas!$F$4:$J$5,2,0)</f>
        <v>3</v>
      </c>
      <c r="V14" s="340" t="str">
        <f>INDEX([6]Listas!$F$6:$J$10,MATCH(Q14,[6]Listas!$D$6:$D$10,0),MATCH(R14,[6]Listas!$F$4:$J$4,0))</f>
        <v>3
INFERIOR</v>
      </c>
      <c r="W14" s="333"/>
      <c r="X14" s="551" t="s">
        <v>649</v>
      </c>
      <c r="Y14" s="552"/>
      <c r="Z14" s="553"/>
      <c r="AA14" s="338" t="s">
        <v>633</v>
      </c>
      <c r="AB14" s="364" t="s">
        <v>638</v>
      </c>
      <c r="AC14" s="364">
        <v>47</v>
      </c>
      <c r="AD14" s="338" t="s">
        <v>58</v>
      </c>
      <c r="AE14" s="333"/>
      <c r="AF14" s="334">
        <f t="shared" si="4"/>
        <v>1</v>
      </c>
      <c r="AG14" s="335">
        <f t="shared" si="5"/>
        <v>0</v>
      </c>
      <c r="AH14" s="341" t="str">
        <f>IF(AG14&lt;=1,"Remota",VLOOKUP(AG14,[6]Listas!$C$6:$D$10,2,0))</f>
        <v>Remota</v>
      </c>
      <c r="AI14" s="335">
        <f t="shared" si="6"/>
        <v>2</v>
      </c>
      <c r="AJ14" s="341" t="str">
        <f>IF(AI14&lt;=1,"Insignificante",HLOOKUP(AI14,[6]Listas!$F$3:$J$4,2,0))</f>
        <v>Menor</v>
      </c>
      <c r="AK14" s="336">
        <f t="shared" si="7"/>
        <v>0</v>
      </c>
      <c r="AL14" s="340" t="str">
        <f>INDEX([6]Listas!$F$6:$J$10,MATCH(AH14,[6]Listas!$D$6:$D$10,0),MATCH(AJ14,[6]Listas!$F$4:$J$4,0))</f>
        <v>2
INFERIOR</v>
      </c>
    </row>
    <row r="15" spans="1:47" s="337" customFormat="1" ht="162.75" customHeight="1" x14ac:dyDescent="0.2">
      <c r="A15" s="364" t="s">
        <v>646</v>
      </c>
      <c r="B15" s="495" t="s">
        <v>650</v>
      </c>
      <c r="C15" s="551" t="s">
        <v>605</v>
      </c>
      <c r="D15" s="552"/>
      <c r="E15" s="553"/>
      <c r="F15" s="338" t="s">
        <v>634</v>
      </c>
      <c r="G15" s="551" t="s">
        <v>651</v>
      </c>
      <c r="H15" s="552"/>
      <c r="I15" s="553"/>
      <c r="J15" s="583" t="s">
        <v>652</v>
      </c>
      <c r="K15" s="583"/>
      <c r="L15" s="583"/>
      <c r="M15" s="364" t="s">
        <v>0</v>
      </c>
      <c r="N15" s="364">
        <v>1</v>
      </c>
      <c r="O15" s="364" t="s">
        <v>0</v>
      </c>
      <c r="P15" s="364" t="s">
        <v>0</v>
      </c>
      <c r="Q15" s="339" t="s">
        <v>258</v>
      </c>
      <c r="R15" s="339" t="s">
        <v>123</v>
      </c>
      <c r="S15" s="333"/>
      <c r="T15" s="334">
        <f>VLOOKUP(Q15,[6]Listas!$D$6:$E$10,2,0)</f>
        <v>1</v>
      </c>
      <c r="U15" s="334">
        <f>HLOOKUP(R15,[6]Listas!$F$4:$J$5,2,0)</f>
        <v>3</v>
      </c>
      <c r="V15" s="340" t="str">
        <f>INDEX([6]Listas!$F$6:$J$10,MATCH(Q15,[6]Listas!$D$6:$D$10,0),MATCH(R15,[6]Listas!$F$4:$J$4,0))</f>
        <v>3
INFERIOR</v>
      </c>
      <c r="W15" s="333"/>
      <c r="X15" s="551" t="s">
        <v>653</v>
      </c>
      <c r="Y15" s="552"/>
      <c r="Z15" s="553"/>
      <c r="AA15" s="338" t="s">
        <v>633</v>
      </c>
      <c r="AB15" s="364" t="s">
        <v>638</v>
      </c>
      <c r="AC15" s="364">
        <v>47</v>
      </c>
      <c r="AD15" s="338" t="s">
        <v>59</v>
      </c>
      <c r="AE15" s="333"/>
      <c r="AF15" s="334">
        <f t="shared" si="4"/>
        <v>1</v>
      </c>
      <c r="AG15" s="335">
        <f t="shared" si="5"/>
        <v>0</v>
      </c>
      <c r="AH15" s="341" t="str">
        <f>IF(AG15&lt;=1,"Remota",VLOOKUP(AG15,[6]Listas!$C$6:$D$10,2,0))</f>
        <v>Remota</v>
      </c>
      <c r="AI15" s="335">
        <f t="shared" si="6"/>
        <v>3</v>
      </c>
      <c r="AJ15" s="341" t="str">
        <f>IF(AI15&lt;=1,"Insignificante",HLOOKUP(AI15,[6]Listas!$F$3:$J$4,2,0))</f>
        <v>Moderado</v>
      </c>
      <c r="AK15" s="336">
        <f t="shared" si="7"/>
        <v>0</v>
      </c>
      <c r="AL15" s="340" t="str">
        <f>INDEX([6]Listas!$F$6:$J$10,MATCH(AH15,[6]Listas!$D$6:$D$10,0),MATCH(AJ15,[6]Listas!$F$4:$J$4,0))</f>
        <v>3
INFERIOR</v>
      </c>
    </row>
    <row r="16" spans="1:47" s="171" customFormat="1" ht="78" hidden="1" customHeight="1" x14ac:dyDescent="0.2">
      <c r="A16" s="364"/>
      <c r="B16" s="362"/>
      <c r="C16" s="535"/>
      <c r="D16" s="575"/>
      <c r="E16" s="536"/>
      <c r="F16" s="363"/>
      <c r="G16" s="535"/>
      <c r="H16" s="575"/>
      <c r="I16" s="536"/>
      <c r="J16" s="550"/>
      <c r="K16" s="550"/>
      <c r="L16" s="550"/>
      <c r="M16" s="361"/>
      <c r="N16" s="361"/>
      <c r="O16" s="361"/>
      <c r="P16" s="361"/>
      <c r="Q16" s="362"/>
      <c r="R16" s="362"/>
      <c r="S16" s="167"/>
      <c r="T16" s="384" t="e">
        <f>VLOOKUP(Q16,[6]Listas!$D$6:$E$10,2,0)</f>
        <v>#N/A</v>
      </c>
      <c r="U16" s="384" t="e">
        <f>HLOOKUP(R16,[6]Listas!$F$4:$J$5,2,0)</f>
        <v>#N/A</v>
      </c>
      <c r="V16" s="381" t="e">
        <f>INDEX([6]Listas!$F$6:$J$10,MATCH(Q16,[6]Listas!$D$6:$D$10,0),MATCH(R16,[6]Listas!$F$4:$J$4,0))</f>
        <v>#N/A</v>
      </c>
      <c r="W16" s="167"/>
      <c r="X16" s="535"/>
      <c r="Y16" s="575"/>
      <c r="Z16" s="536"/>
      <c r="AA16" s="363"/>
      <c r="AB16" s="201"/>
      <c r="AC16" s="361"/>
      <c r="AD16" s="363"/>
      <c r="AE16" s="167"/>
      <c r="AF16" s="384">
        <f t="shared" si="4"/>
        <v>0</v>
      </c>
      <c r="AG16" s="379" t="e">
        <f t="shared" si="5"/>
        <v>#N/A</v>
      </c>
      <c r="AH16" s="382" t="e">
        <f>IF(AG16&lt;=1,"Remota",VLOOKUP(AG16,[6]Listas!$C$6:$D$10,2,0))</f>
        <v>#N/A</v>
      </c>
      <c r="AI16" s="379" t="e">
        <f t="shared" si="6"/>
        <v>#N/A</v>
      </c>
      <c r="AJ16" s="382" t="e">
        <f>IF(AI16&lt;=1,"Insignificante",HLOOKUP(AI16,[6]Listas!$F$3:$J$4,2,0))</f>
        <v>#N/A</v>
      </c>
      <c r="AK16" s="383" t="e">
        <f t="shared" si="7"/>
        <v>#N/A</v>
      </c>
      <c r="AL16" s="381" t="e">
        <f>INDEX([6]Listas!$F$6:$J$10,MATCH(AH16,[6]Listas!$D$6:$D$10,0),MATCH(AJ16,[6]Listas!$F$4:$J$4,0))</f>
        <v>#N/A</v>
      </c>
    </row>
    <row r="17" spans="1:38" s="171" customFormat="1" ht="78" hidden="1" customHeight="1" x14ac:dyDescent="0.2">
      <c r="A17" s="364"/>
      <c r="B17" s="362"/>
      <c r="C17" s="535"/>
      <c r="D17" s="575"/>
      <c r="E17" s="536"/>
      <c r="F17" s="363"/>
      <c r="G17" s="535"/>
      <c r="H17" s="575"/>
      <c r="I17" s="536"/>
      <c r="J17" s="550"/>
      <c r="K17" s="550"/>
      <c r="L17" s="550"/>
      <c r="M17" s="361"/>
      <c r="N17" s="361"/>
      <c r="O17" s="361"/>
      <c r="P17" s="361"/>
      <c r="Q17" s="362"/>
      <c r="R17" s="362"/>
      <c r="S17" s="167"/>
      <c r="T17" s="384" t="e">
        <f>VLOOKUP(Q17,[6]Listas!$D$6:$E$10,2,0)</f>
        <v>#N/A</v>
      </c>
      <c r="U17" s="384" t="e">
        <f>HLOOKUP(R17,[6]Listas!$F$4:$J$5,2,0)</f>
        <v>#N/A</v>
      </c>
      <c r="V17" s="381" t="e">
        <f>INDEX([6]Listas!$F$6:$J$10,MATCH(Q17,[6]Listas!$D$6:$D$10,0),MATCH(R17,[6]Listas!$F$4:$J$4,0))</f>
        <v>#N/A</v>
      </c>
      <c r="W17" s="167"/>
      <c r="X17" s="535"/>
      <c r="Y17" s="575"/>
      <c r="Z17" s="536"/>
      <c r="AA17" s="363"/>
      <c r="AB17" s="201"/>
      <c r="AC17" s="361"/>
      <c r="AD17" s="363"/>
      <c r="AE17" s="167"/>
      <c r="AF17" s="384">
        <f t="shared" si="4"/>
        <v>0</v>
      </c>
      <c r="AG17" s="379" t="e">
        <f t="shared" si="5"/>
        <v>#N/A</v>
      </c>
      <c r="AH17" s="382" t="e">
        <f>IF(AG17&lt;=1,"Remota",VLOOKUP(AG17,[6]Listas!$C$6:$D$10,2,0))</f>
        <v>#N/A</v>
      </c>
      <c r="AI17" s="379" t="e">
        <f t="shared" si="6"/>
        <v>#N/A</v>
      </c>
      <c r="AJ17" s="382" t="e">
        <f>IF(AI17&lt;=1,"Insignificante",HLOOKUP(AI17,[6]Listas!$F$3:$J$4,2,0))</f>
        <v>#N/A</v>
      </c>
      <c r="AK17" s="383" t="e">
        <f t="shared" si="7"/>
        <v>#N/A</v>
      </c>
      <c r="AL17" s="381" t="e">
        <f>INDEX([6]Listas!$F$6:$J$10,MATCH(AH17,[6]Listas!$D$6:$D$10,0),MATCH(AJ17,[6]Listas!$F$4:$J$4,0))</f>
        <v>#N/A</v>
      </c>
    </row>
    <row r="18" spans="1:38" s="171" customFormat="1" ht="78" hidden="1" customHeight="1" x14ac:dyDescent="0.2">
      <c r="A18" s="364"/>
      <c r="B18" s="362"/>
      <c r="C18" s="535"/>
      <c r="D18" s="575"/>
      <c r="E18" s="536"/>
      <c r="F18" s="363"/>
      <c r="G18" s="535"/>
      <c r="H18" s="575"/>
      <c r="I18" s="536"/>
      <c r="J18" s="550"/>
      <c r="K18" s="550"/>
      <c r="L18" s="550"/>
      <c r="M18" s="361"/>
      <c r="N18" s="361"/>
      <c r="O18" s="361"/>
      <c r="P18" s="361"/>
      <c r="Q18" s="362"/>
      <c r="R18" s="362"/>
      <c r="S18" s="167"/>
      <c r="T18" s="384" t="e">
        <f>VLOOKUP(Q18,[6]Listas!$D$6:$E$10,2,0)</f>
        <v>#N/A</v>
      </c>
      <c r="U18" s="384" t="e">
        <f>HLOOKUP(R18,[6]Listas!$F$4:$J$5,2,0)</f>
        <v>#N/A</v>
      </c>
      <c r="V18" s="381" t="e">
        <f>INDEX([6]Listas!$F$6:$J$10,MATCH(Q18,[6]Listas!$D$6:$D$10,0),MATCH(R18,[6]Listas!$F$4:$J$4,0))</f>
        <v>#N/A</v>
      </c>
      <c r="W18" s="167"/>
      <c r="X18" s="535"/>
      <c r="Y18" s="575"/>
      <c r="Z18" s="536"/>
      <c r="AA18" s="363"/>
      <c r="AB18" s="201"/>
      <c r="AC18" s="361"/>
      <c r="AD18" s="363"/>
      <c r="AE18" s="167"/>
      <c r="AF18" s="384">
        <f t="shared" si="4"/>
        <v>0</v>
      </c>
      <c r="AG18" s="379" t="e">
        <f t="shared" si="5"/>
        <v>#N/A</v>
      </c>
      <c r="AH18" s="382" t="e">
        <f>IF(AG18&lt;=1,"Remota",VLOOKUP(AG18,[6]Listas!$C$6:$D$10,2,0))</f>
        <v>#N/A</v>
      </c>
      <c r="AI18" s="379" t="e">
        <f t="shared" si="6"/>
        <v>#N/A</v>
      </c>
      <c r="AJ18" s="382" t="e">
        <f>IF(AI18&lt;=1,"Insignificante",HLOOKUP(AI18,[6]Listas!$F$3:$J$4,2,0))</f>
        <v>#N/A</v>
      </c>
      <c r="AK18" s="383" t="e">
        <f t="shared" si="7"/>
        <v>#N/A</v>
      </c>
      <c r="AL18" s="381" t="e">
        <f>INDEX([6]Listas!$F$6:$J$10,MATCH(AH18,[6]Listas!$D$6:$D$10,0),MATCH(AJ18,[6]Listas!$F$4:$J$4,0))</f>
        <v>#N/A</v>
      </c>
    </row>
    <row r="19" spans="1:38" s="171" customFormat="1" ht="78" hidden="1" customHeight="1" x14ac:dyDescent="0.2">
      <c r="A19" s="364"/>
      <c r="B19" s="362"/>
      <c r="C19" s="535"/>
      <c r="D19" s="575"/>
      <c r="E19" s="536"/>
      <c r="F19" s="363"/>
      <c r="G19" s="535"/>
      <c r="H19" s="575"/>
      <c r="I19" s="536"/>
      <c r="J19" s="550"/>
      <c r="K19" s="550"/>
      <c r="L19" s="550"/>
      <c r="M19" s="361"/>
      <c r="N19" s="361"/>
      <c r="O19" s="361"/>
      <c r="P19" s="361"/>
      <c r="Q19" s="362"/>
      <c r="R19" s="362"/>
      <c r="S19" s="167"/>
      <c r="T19" s="384" t="e">
        <f>VLOOKUP(Q19,[6]Listas!$D$6:$E$10,2,0)</f>
        <v>#N/A</v>
      </c>
      <c r="U19" s="384" t="e">
        <f>HLOOKUP(R19,[6]Listas!$F$4:$J$5,2,0)</f>
        <v>#N/A</v>
      </c>
      <c r="V19" s="381" t="e">
        <f>INDEX([6]Listas!$F$6:$J$10,MATCH(Q19,[6]Listas!$D$6:$D$10,0),MATCH(R19,[6]Listas!$F$4:$J$4,0))</f>
        <v>#N/A</v>
      </c>
      <c r="W19" s="167"/>
      <c r="X19" s="535"/>
      <c r="Y19" s="575"/>
      <c r="Z19" s="536"/>
      <c r="AA19" s="363"/>
      <c r="AB19" s="201"/>
      <c r="AC19" s="361"/>
      <c r="AD19" s="363"/>
      <c r="AE19" s="167"/>
      <c r="AF19" s="384">
        <f t="shared" si="4"/>
        <v>0</v>
      </c>
      <c r="AG19" s="379" t="e">
        <f t="shared" si="5"/>
        <v>#N/A</v>
      </c>
      <c r="AH19" s="382" t="e">
        <f>IF(AG19&lt;=1,"Remota",VLOOKUP(AG19,[6]Listas!$C$6:$D$10,2,0))</f>
        <v>#N/A</v>
      </c>
      <c r="AI19" s="379" t="e">
        <f t="shared" si="6"/>
        <v>#N/A</v>
      </c>
      <c r="AJ19" s="382" t="e">
        <f>IF(AI19&lt;=1,"Insignificante",HLOOKUP(AI19,[6]Listas!$F$3:$J$4,2,0))</f>
        <v>#N/A</v>
      </c>
      <c r="AK19" s="383" t="e">
        <f t="shared" si="7"/>
        <v>#N/A</v>
      </c>
      <c r="AL19" s="381" t="e">
        <f>INDEX([6]Listas!$F$6:$J$10,MATCH(AH19,[6]Listas!$D$6:$D$10,0),MATCH(AJ19,[6]Listas!$F$4:$J$4,0))</f>
        <v>#N/A</v>
      </c>
    </row>
    <row r="20" spans="1:38" s="171" customFormat="1" ht="124.5" hidden="1" customHeight="1" x14ac:dyDescent="0.2">
      <c r="A20" s="364"/>
      <c r="B20" s="362"/>
      <c r="C20" s="535"/>
      <c r="D20" s="575"/>
      <c r="E20" s="536"/>
      <c r="F20" s="363"/>
      <c r="G20" s="535"/>
      <c r="H20" s="575"/>
      <c r="I20" s="536"/>
      <c r="J20" s="550"/>
      <c r="K20" s="550"/>
      <c r="L20" s="550"/>
      <c r="M20" s="361"/>
      <c r="N20" s="361"/>
      <c r="O20" s="361"/>
      <c r="P20" s="361"/>
      <c r="Q20" s="362"/>
      <c r="R20" s="362"/>
      <c r="S20" s="167"/>
      <c r="T20" s="384" t="e">
        <f>VLOOKUP(Q20,[6]Listas!$D$6:$E$10,2,0)</f>
        <v>#N/A</v>
      </c>
      <c r="U20" s="384" t="e">
        <f>HLOOKUP(R20,[6]Listas!$F$4:$J$5,2,0)</f>
        <v>#N/A</v>
      </c>
      <c r="V20" s="381" t="e">
        <f>INDEX([6]Listas!$F$6:$J$10,MATCH(Q20,[6]Listas!$D$6:$D$10,0),MATCH(R20,[6]Listas!$F$4:$J$4,0))</f>
        <v>#N/A</v>
      </c>
      <c r="W20" s="167"/>
      <c r="X20" s="535"/>
      <c r="Y20" s="575"/>
      <c r="Z20" s="536"/>
      <c r="AA20" s="363"/>
      <c r="AB20" s="201"/>
      <c r="AC20" s="361"/>
      <c r="AD20" s="363"/>
      <c r="AE20" s="167"/>
      <c r="AF20" s="384">
        <f t="shared" si="4"/>
        <v>0</v>
      </c>
      <c r="AG20" s="379" t="e">
        <f t="shared" si="5"/>
        <v>#N/A</v>
      </c>
      <c r="AH20" s="382" t="e">
        <f>IF(AG20&lt;=1,"Remota",VLOOKUP(AG20,[6]Listas!$C$6:$D$10,2,0))</f>
        <v>#N/A</v>
      </c>
      <c r="AI20" s="379" t="e">
        <f t="shared" si="6"/>
        <v>#N/A</v>
      </c>
      <c r="AJ20" s="382" t="e">
        <f>IF(AI20&lt;=1,"Insignificante",HLOOKUP(AI20,[6]Listas!$F$3:$J$4,2,0))</f>
        <v>#N/A</v>
      </c>
      <c r="AK20" s="383" t="e">
        <f t="shared" si="7"/>
        <v>#N/A</v>
      </c>
      <c r="AL20" s="381" t="e">
        <f>INDEX([6]Listas!$F$6:$J$10,MATCH(AH20,[6]Listas!$D$6:$D$10,0),MATCH(AJ20,[6]Listas!$F$4:$J$4,0))</f>
        <v>#N/A</v>
      </c>
    </row>
    <row r="21" spans="1:38" s="171" customFormat="1" ht="124.5" hidden="1" customHeight="1" x14ac:dyDescent="0.2">
      <c r="A21" s="364"/>
      <c r="B21" s="362"/>
      <c r="C21" s="535"/>
      <c r="D21" s="575"/>
      <c r="E21" s="536"/>
      <c r="F21" s="363"/>
      <c r="G21" s="535"/>
      <c r="H21" s="575"/>
      <c r="I21" s="536"/>
      <c r="J21" s="550"/>
      <c r="K21" s="550"/>
      <c r="L21" s="550"/>
      <c r="M21" s="361"/>
      <c r="N21" s="361"/>
      <c r="O21" s="361"/>
      <c r="P21" s="361"/>
      <c r="Q21" s="362"/>
      <c r="R21" s="362"/>
      <c r="S21" s="167"/>
      <c r="T21" s="384" t="e">
        <f>VLOOKUP(Q21,[6]Listas!$D$6:$E$10,2,0)</f>
        <v>#N/A</v>
      </c>
      <c r="U21" s="384" t="e">
        <f>HLOOKUP(R21,[6]Listas!$F$4:$J$5,2,0)</f>
        <v>#N/A</v>
      </c>
      <c r="V21" s="381" t="e">
        <f>INDEX([6]Listas!$F$6:$J$10,MATCH(Q21,[6]Listas!$D$6:$D$10,0),MATCH(R21,[6]Listas!$F$4:$J$4,0))</f>
        <v>#N/A</v>
      </c>
      <c r="W21" s="167"/>
      <c r="X21" s="535"/>
      <c r="Y21" s="575"/>
      <c r="Z21" s="536"/>
      <c r="AA21" s="363"/>
      <c r="AB21" s="201"/>
      <c r="AC21" s="361"/>
      <c r="AD21" s="363"/>
      <c r="AE21" s="167"/>
      <c r="AF21" s="384">
        <f t="shared" si="4"/>
        <v>0</v>
      </c>
      <c r="AG21" s="379" t="e">
        <f t="shared" si="5"/>
        <v>#N/A</v>
      </c>
      <c r="AH21" s="382" t="e">
        <f>IF(AG21&lt;=1,"Remota",VLOOKUP(AG21,[6]Listas!$C$6:$D$10,2,0))</f>
        <v>#N/A</v>
      </c>
      <c r="AI21" s="379" t="e">
        <f t="shared" si="6"/>
        <v>#N/A</v>
      </c>
      <c r="AJ21" s="382" t="e">
        <f>IF(AI21&lt;=1,"Insignificante",HLOOKUP(AI21,[6]Listas!$F$3:$J$4,2,0))</f>
        <v>#N/A</v>
      </c>
      <c r="AK21" s="383" t="e">
        <f t="shared" si="7"/>
        <v>#N/A</v>
      </c>
      <c r="AL21" s="381" t="e">
        <f>INDEX([6]Listas!$F$6:$J$10,MATCH(AH21,[6]Listas!$D$6:$D$10,0),MATCH(AJ21,[6]Listas!$F$4:$J$4,0))</f>
        <v>#N/A</v>
      </c>
    </row>
    <row r="22" spans="1:38" s="171" customFormat="1" ht="124.5" hidden="1" customHeight="1" x14ac:dyDescent="0.2">
      <c r="A22" s="364"/>
      <c r="B22" s="362"/>
      <c r="C22" s="535"/>
      <c r="D22" s="575"/>
      <c r="E22" s="536"/>
      <c r="F22" s="363"/>
      <c r="G22" s="535"/>
      <c r="H22" s="575"/>
      <c r="I22" s="536"/>
      <c r="J22" s="550"/>
      <c r="K22" s="550"/>
      <c r="L22" s="550"/>
      <c r="M22" s="361"/>
      <c r="N22" s="361"/>
      <c r="O22" s="361"/>
      <c r="P22" s="361"/>
      <c r="Q22" s="362"/>
      <c r="R22" s="362"/>
      <c r="S22" s="167"/>
      <c r="T22" s="384" t="e">
        <f>VLOOKUP(Q22,[6]Listas!$D$6:$E$10,2,0)</f>
        <v>#N/A</v>
      </c>
      <c r="U22" s="384" t="e">
        <f>HLOOKUP(R22,[6]Listas!$F$4:$J$5,2,0)</f>
        <v>#N/A</v>
      </c>
      <c r="V22" s="381" t="e">
        <f>INDEX([6]Listas!$F$6:$J$10,MATCH(Q22,[6]Listas!$D$6:$D$10,0),MATCH(R22,[6]Listas!$F$4:$J$4,0))</f>
        <v>#N/A</v>
      </c>
      <c r="W22" s="167"/>
      <c r="X22" s="535"/>
      <c r="Y22" s="575"/>
      <c r="Z22" s="536"/>
      <c r="AA22" s="363"/>
      <c r="AB22" s="201"/>
      <c r="AC22" s="361"/>
      <c r="AD22" s="363"/>
      <c r="AE22" s="167"/>
      <c r="AF22" s="384">
        <f t="shared" si="4"/>
        <v>0</v>
      </c>
      <c r="AG22" s="379" t="e">
        <f t="shared" si="5"/>
        <v>#N/A</v>
      </c>
      <c r="AH22" s="382" t="e">
        <f>IF(AG22&lt;=1,"Remota",VLOOKUP(AG22,[6]Listas!$C$6:$D$10,2,0))</f>
        <v>#N/A</v>
      </c>
      <c r="AI22" s="379" t="e">
        <f t="shared" si="6"/>
        <v>#N/A</v>
      </c>
      <c r="AJ22" s="382" t="e">
        <f>IF(AI22&lt;=1,"Insignificante",HLOOKUP(AI22,[6]Listas!$F$3:$J$4,2,0))</f>
        <v>#N/A</v>
      </c>
      <c r="AK22" s="383" t="e">
        <f t="shared" si="7"/>
        <v>#N/A</v>
      </c>
      <c r="AL22" s="381" t="e">
        <f>INDEX([6]Listas!$F$6:$J$10,MATCH(AH22,[6]Listas!$D$6:$D$10,0),MATCH(AJ22,[6]Listas!$F$4:$J$4,0))</f>
        <v>#N/A</v>
      </c>
    </row>
    <row r="23" spans="1:38" s="171" customFormat="1" ht="78" hidden="1" customHeight="1" x14ac:dyDescent="0.2">
      <c r="A23" s="364"/>
      <c r="B23" s="362"/>
      <c r="C23" s="535"/>
      <c r="D23" s="575"/>
      <c r="E23" s="536"/>
      <c r="F23" s="363"/>
      <c r="G23" s="535"/>
      <c r="H23" s="575"/>
      <c r="I23" s="536"/>
      <c r="J23" s="550"/>
      <c r="K23" s="550"/>
      <c r="L23" s="550"/>
      <c r="M23" s="361"/>
      <c r="N23" s="361"/>
      <c r="O23" s="361"/>
      <c r="P23" s="361"/>
      <c r="Q23" s="362"/>
      <c r="R23" s="362"/>
      <c r="S23" s="167"/>
      <c r="T23" s="384" t="e">
        <f>VLOOKUP(Q23,[6]Listas!$D$6:$E$10,2,0)</f>
        <v>#N/A</v>
      </c>
      <c r="U23" s="384" t="e">
        <f>HLOOKUP(R23,[6]Listas!$F$4:$J$5,2,0)</f>
        <v>#N/A</v>
      </c>
      <c r="V23" s="381" t="e">
        <f>INDEX([6]Listas!$F$6:$J$10,MATCH(Q23,[6]Listas!$D$6:$D$10,0),MATCH(R23,[6]Listas!$F$4:$J$4,0))</f>
        <v>#N/A</v>
      </c>
      <c r="W23" s="167"/>
      <c r="X23" s="535"/>
      <c r="Y23" s="575"/>
      <c r="Z23" s="536"/>
      <c r="AA23" s="363"/>
      <c r="AB23" s="201"/>
      <c r="AC23" s="361"/>
      <c r="AD23" s="363"/>
      <c r="AE23" s="167"/>
      <c r="AF23" s="384">
        <f t="shared" si="4"/>
        <v>0</v>
      </c>
      <c r="AG23" s="379" t="e">
        <f t="shared" si="5"/>
        <v>#N/A</v>
      </c>
      <c r="AH23" s="382" t="e">
        <f>IF(AG23&lt;=1,"Remota",VLOOKUP(AG23,[6]Listas!$C$6:$D$10,2,0))</f>
        <v>#N/A</v>
      </c>
      <c r="AI23" s="379" t="e">
        <f t="shared" si="6"/>
        <v>#N/A</v>
      </c>
      <c r="AJ23" s="382" t="e">
        <f>IF(AI23&lt;=1,"Insignificante",HLOOKUP(AI23,[6]Listas!$F$3:$J$4,2,0))</f>
        <v>#N/A</v>
      </c>
      <c r="AK23" s="383" t="e">
        <f t="shared" si="7"/>
        <v>#N/A</v>
      </c>
      <c r="AL23" s="381" t="e">
        <f>INDEX([6]Listas!$F$6:$J$10,MATCH(AH23,[6]Listas!$D$6:$D$10,0),MATCH(AJ23,[6]Listas!$F$4:$J$4,0))</f>
        <v>#N/A</v>
      </c>
    </row>
    <row r="24" spans="1:38" s="171" customFormat="1" ht="78" hidden="1" customHeight="1" x14ac:dyDescent="0.2">
      <c r="A24" s="364"/>
      <c r="B24" s="362"/>
      <c r="C24" s="535"/>
      <c r="D24" s="575"/>
      <c r="E24" s="536"/>
      <c r="F24" s="363"/>
      <c r="G24" s="535"/>
      <c r="H24" s="575"/>
      <c r="I24" s="536"/>
      <c r="J24" s="550"/>
      <c r="K24" s="550"/>
      <c r="L24" s="550"/>
      <c r="M24" s="361"/>
      <c r="N24" s="361"/>
      <c r="O24" s="361"/>
      <c r="P24" s="361"/>
      <c r="Q24" s="362"/>
      <c r="R24" s="362"/>
      <c r="S24" s="167"/>
      <c r="T24" s="384" t="e">
        <f>VLOOKUP(Q24,[6]Listas!$D$6:$E$10,2,0)</f>
        <v>#N/A</v>
      </c>
      <c r="U24" s="384" t="e">
        <f>HLOOKUP(R24,[6]Listas!$F$4:$J$5,2,0)</f>
        <v>#N/A</v>
      </c>
      <c r="V24" s="381" t="e">
        <f>INDEX([6]Listas!$F$6:$J$10,MATCH(Q24,[6]Listas!$D$6:$D$10,0),MATCH(R24,[6]Listas!$F$4:$J$4,0))</f>
        <v>#N/A</v>
      </c>
      <c r="W24" s="167"/>
      <c r="X24" s="535"/>
      <c r="Y24" s="575"/>
      <c r="Z24" s="536"/>
      <c r="AA24" s="363"/>
      <c r="AB24" s="201"/>
      <c r="AC24" s="361"/>
      <c r="AD24" s="363"/>
      <c r="AE24" s="167"/>
      <c r="AF24" s="384">
        <f t="shared" si="4"/>
        <v>0</v>
      </c>
      <c r="AG24" s="379" t="e">
        <f t="shared" si="5"/>
        <v>#N/A</v>
      </c>
      <c r="AH24" s="382" t="e">
        <f>IF(AG24&lt;=1,"Remota",VLOOKUP(AG24,[6]Listas!$C$6:$D$10,2,0))</f>
        <v>#N/A</v>
      </c>
      <c r="AI24" s="379" t="e">
        <f t="shared" si="6"/>
        <v>#N/A</v>
      </c>
      <c r="AJ24" s="382" t="e">
        <f>IF(AI24&lt;=1,"Insignificante",HLOOKUP(AI24,[6]Listas!$F$3:$J$4,2,0))</f>
        <v>#N/A</v>
      </c>
      <c r="AK24" s="383" t="e">
        <f t="shared" si="7"/>
        <v>#N/A</v>
      </c>
      <c r="AL24" s="381" t="e">
        <f>INDEX([6]Listas!$F$6:$J$10,MATCH(AH24,[6]Listas!$D$6:$D$10,0),MATCH(AJ24,[6]Listas!$F$4:$J$4,0))</f>
        <v>#N/A</v>
      </c>
    </row>
    <row r="25" spans="1:38" s="171" customFormat="1" ht="78" hidden="1" customHeight="1" x14ac:dyDescent="0.2">
      <c r="A25" s="364"/>
      <c r="B25" s="362"/>
      <c r="C25" s="535"/>
      <c r="D25" s="575"/>
      <c r="E25" s="536"/>
      <c r="F25" s="363"/>
      <c r="G25" s="535"/>
      <c r="H25" s="575"/>
      <c r="I25" s="536"/>
      <c r="J25" s="550"/>
      <c r="K25" s="550"/>
      <c r="L25" s="550"/>
      <c r="M25" s="361"/>
      <c r="N25" s="361"/>
      <c r="O25" s="361"/>
      <c r="P25" s="361"/>
      <c r="Q25" s="362"/>
      <c r="R25" s="362"/>
      <c r="S25" s="167"/>
      <c r="T25" s="384" t="e">
        <f>VLOOKUP(Q25,[6]Listas!$D$6:$E$10,2,0)</f>
        <v>#N/A</v>
      </c>
      <c r="U25" s="384" t="e">
        <f>HLOOKUP(R25,[6]Listas!$F$4:$J$5,2,0)</f>
        <v>#N/A</v>
      </c>
      <c r="V25" s="381" t="e">
        <f>INDEX([6]Listas!$F$6:$J$10,MATCH(Q25,[6]Listas!$D$6:$D$10,0),MATCH(R25,[6]Listas!$F$4:$J$4,0))</f>
        <v>#N/A</v>
      </c>
      <c r="W25" s="167"/>
      <c r="X25" s="535"/>
      <c r="Y25" s="575"/>
      <c r="Z25" s="536"/>
      <c r="AA25" s="363"/>
      <c r="AB25" s="201"/>
      <c r="AC25" s="361"/>
      <c r="AD25" s="363"/>
      <c r="AE25" s="167"/>
      <c r="AF25" s="384">
        <f t="shared" si="4"/>
        <v>0</v>
      </c>
      <c r="AG25" s="379" t="e">
        <f t="shared" si="5"/>
        <v>#N/A</v>
      </c>
      <c r="AH25" s="382" t="e">
        <f>IF(AG25&lt;=1,"Remota",VLOOKUP(AG25,[6]Listas!$C$6:$D$10,2,0))</f>
        <v>#N/A</v>
      </c>
      <c r="AI25" s="379" t="e">
        <f t="shared" si="6"/>
        <v>#N/A</v>
      </c>
      <c r="AJ25" s="382" t="e">
        <f>IF(AI25&lt;=1,"Insignificante",HLOOKUP(AI25,[6]Listas!$F$3:$J$4,2,0))</f>
        <v>#N/A</v>
      </c>
      <c r="AK25" s="383" t="e">
        <f t="shared" si="7"/>
        <v>#N/A</v>
      </c>
      <c r="AL25" s="381" t="e">
        <f>INDEX([6]Listas!$F$6:$J$10,MATCH(AH25,[6]Listas!$D$6:$D$10,0),MATCH(AJ25,[6]Listas!$F$4:$J$4,0))</f>
        <v>#N/A</v>
      </c>
    </row>
    <row r="26" spans="1:38" s="171" customFormat="1" ht="78" hidden="1" customHeight="1" x14ac:dyDescent="0.2">
      <c r="A26" s="364"/>
      <c r="B26" s="362"/>
      <c r="C26" s="535"/>
      <c r="D26" s="575"/>
      <c r="E26" s="536"/>
      <c r="F26" s="363"/>
      <c r="G26" s="535"/>
      <c r="H26" s="575"/>
      <c r="I26" s="536"/>
      <c r="J26" s="550"/>
      <c r="K26" s="550"/>
      <c r="L26" s="550"/>
      <c r="M26" s="361"/>
      <c r="N26" s="361"/>
      <c r="O26" s="361"/>
      <c r="P26" s="361"/>
      <c r="Q26" s="362"/>
      <c r="R26" s="362"/>
      <c r="S26" s="167"/>
      <c r="T26" s="384" t="e">
        <f>VLOOKUP(Q26,[6]Listas!$D$6:$E$10,2,0)</f>
        <v>#N/A</v>
      </c>
      <c r="U26" s="384" t="e">
        <f>HLOOKUP(R26,[6]Listas!$F$4:$J$5,2,0)</f>
        <v>#N/A</v>
      </c>
      <c r="V26" s="381" t="e">
        <f>INDEX([6]Listas!$F$6:$J$10,MATCH(Q26,[6]Listas!$D$6:$D$10,0),MATCH(R26,[6]Listas!$F$4:$J$4,0))</f>
        <v>#N/A</v>
      </c>
      <c r="W26" s="167"/>
      <c r="X26" s="535"/>
      <c r="Y26" s="575"/>
      <c r="Z26" s="536"/>
      <c r="AA26" s="363"/>
      <c r="AB26" s="201"/>
      <c r="AC26" s="361"/>
      <c r="AD26" s="363"/>
      <c r="AE26" s="167"/>
      <c r="AF26" s="384">
        <f t="shared" si="4"/>
        <v>0</v>
      </c>
      <c r="AG26" s="379" t="e">
        <f t="shared" si="5"/>
        <v>#N/A</v>
      </c>
      <c r="AH26" s="382" t="e">
        <f>IF(AG26&lt;=1,"Remota",VLOOKUP(AG26,[6]Listas!$C$6:$D$10,2,0))</f>
        <v>#N/A</v>
      </c>
      <c r="AI26" s="379" t="e">
        <f t="shared" si="6"/>
        <v>#N/A</v>
      </c>
      <c r="AJ26" s="382" t="e">
        <f>IF(AI26&lt;=1,"Insignificante",HLOOKUP(AI26,[6]Listas!$F$3:$J$4,2,0))</f>
        <v>#N/A</v>
      </c>
      <c r="AK26" s="383" t="e">
        <f t="shared" si="7"/>
        <v>#N/A</v>
      </c>
      <c r="AL26" s="381" t="e">
        <f>INDEX([6]Listas!$F$6:$J$10,MATCH(AH26,[6]Listas!$D$6:$D$10,0),MATCH(AJ26,[6]Listas!$F$4:$J$4,0))</f>
        <v>#N/A</v>
      </c>
    </row>
    <row r="27" spans="1:38" s="171" customFormat="1" ht="78" hidden="1" customHeight="1" x14ac:dyDescent="0.2">
      <c r="A27" s="364"/>
      <c r="B27" s="362"/>
      <c r="C27" s="535"/>
      <c r="D27" s="575"/>
      <c r="E27" s="536"/>
      <c r="F27" s="363"/>
      <c r="G27" s="535"/>
      <c r="H27" s="575"/>
      <c r="I27" s="536"/>
      <c r="J27" s="550"/>
      <c r="K27" s="550"/>
      <c r="L27" s="550"/>
      <c r="M27" s="361"/>
      <c r="N27" s="361"/>
      <c r="O27" s="361"/>
      <c r="P27" s="361"/>
      <c r="Q27" s="362"/>
      <c r="R27" s="362"/>
      <c r="S27" s="167"/>
      <c r="T27" s="384" t="e">
        <f>VLOOKUP(Q27,[6]Listas!$D$6:$E$10,2,0)</f>
        <v>#N/A</v>
      </c>
      <c r="U27" s="384" t="e">
        <f>HLOOKUP(R27,[6]Listas!$F$4:$J$5,2,0)</f>
        <v>#N/A</v>
      </c>
      <c r="V27" s="381" t="e">
        <f>INDEX([6]Listas!$F$6:$J$10,MATCH(Q27,[6]Listas!$D$6:$D$10,0),MATCH(R27,[6]Listas!$F$4:$J$4,0))</f>
        <v>#N/A</v>
      </c>
      <c r="W27" s="167"/>
      <c r="X27" s="535"/>
      <c r="Y27" s="575"/>
      <c r="Z27" s="536"/>
      <c r="AA27" s="363"/>
      <c r="AB27" s="201"/>
      <c r="AC27" s="361"/>
      <c r="AD27" s="363"/>
      <c r="AE27" s="167"/>
      <c r="AF27" s="384">
        <f t="shared" si="4"/>
        <v>0</v>
      </c>
      <c r="AG27" s="379" t="e">
        <f t="shared" si="5"/>
        <v>#N/A</v>
      </c>
      <c r="AH27" s="382" t="e">
        <f>IF(AG27&lt;=1,"Remota",VLOOKUP(AG27,[6]Listas!$C$6:$D$10,2,0))</f>
        <v>#N/A</v>
      </c>
      <c r="AI27" s="379" t="e">
        <f t="shared" si="6"/>
        <v>#N/A</v>
      </c>
      <c r="AJ27" s="382" t="e">
        <f>IF(AI27&lt;=1,"Insignificante",HLOOKUP(AI27,[6]Listas!$F$3:$J$4,2,0))</f>
        <v>#N/A</v>
      </c>
      <c r="AK27" s="383" t="e">
        <f t="shared" si="7"/>
        <v>#N/A</v>
      </c>
      <c r="AL27" s="381" t="e">
        <f>INDEX([6]Listas!$F$6:$J$10,MATCH(AH27,[6]Listas!$D$6:$D$10,0),MATCH(AJ27,[6]Listas!$F$4:$J$4,0))</f>
        <v>#N/A</v>
      </c>
    </row>
    <row r="28" spans="1:38" s="171" customFormat="1" ht="78" hidden="1" customHeight="1" x14ac:dyDescent="0.2">
      <c r="A28" s="364"/>
      <c r="B28" s="362"/>
      <c r="C28" s="535"/>
      <c r="D28" s="575"/>
      <c r="E28" s="536"/>
      <c r="F28" s="363"/>
      <c r="G28" s="535"/>
      <c r="H28" s="575"/>
      <c r="I28" s="536"/>
      <c r="J28" s="550"/>
      <c r="K28" s="550"/>
      <c r="L28" s="550"/>
      <c r="M28" s="361"/>
      <c r="N28" s="361"/>
      <c r="O28" s="361"/>
      <c r="P28" s="361"/>
      <c r="Q28" s="362"/>
      <c r="R28" s="362"/>
      <c r="S28" s="167"/>
      <c r="T28" s="384" t="e">
        <f>VLOOKUP(Q28,[6]Listas!$D$6:$E$10,2,0)</f>
        <v>#N/A</v>
      </c>
      <c r="U28" s="384" t="e">
        <f>HLOOKUP(R28,[6]Listas!$F$4:$J$5,2,0)</f>
        <v>#N/A</v>
      </c>
      <c r="V28" s="381" t="e">
        <f>INDEX([6]Listas!$F$6:$J$10,MATCH(Q28,[6]Listas!$D$6:$D$10,0),MATCH(R28,[6]Listas!$F$4:$J$4,0))</f>
        <v>#N/A</v>
      </c>
      <c r="W28" s="167"/>
      <c r="X28" s="535"/>
      <c r="Y28" s="575"/>
      <c r="Z28" s="536"/>
      <c r="AA28" s="363"/>
      <c r="AB28" s="201"/>
      <c r="AC28" s="361"/>
      <c r="AD28" s="363"/>
      <c r="AE28" s="167"/>
      <c r="AF28" s="384">
        <f t="shared" si="4"/>
        <v>0</v>
      </c>
      <c r="AG28" s="379" t="e">
        <f t="shared" si="5"/>
        <v>#N/A</v>
      </c>
      <c r="AH28" s="382" t="e">
        <f>IF(AG28&lt;=1,"Remota",VLOOKUP(AG28,[6]Listas!$C$6:$D$10,2,0))</f>
        <v>#N/A</v>
      </c>
      <c r="AI28" s="379" t="e">
        <f t="shared" si="6"/>
        <v>#N/A</v>
      </c>
      <c r="AJ28" s="382" t="e">
        <f>IF(AI28&lt;=1,"Insignificante",HLOOKUP(AI28,[6]Listas!$F$3:$J$4,2,0))</f>
        <v>#N/A</v>
      </c>
      <c r="AK28" s="383" t="e">
        <f t="shared" si="7"/>
        <v>#N/A</v>
      </c>
      <c r="AL28" s="381" t="e">
        <f>INDEX([6]Listas!$F$6:$J$10,MATCH(AH28,[6]Listas!$D$6:$D$10,0),MATCH(AJ28,[6]Listas!$F$4:$J$4,0))</f>
        <v>#N/A</v>
      </c>
    </row>
    <row r="29" spans="1:38" s="171" customFormat="1" ht="78" hidden="1" customHeight="1" x14ac:dyDescent="0.2">
      <c r="A29" s="364"/>
      <c r="B29" s="362"/>
      <c r="C29" s="535"/>
      <c r="D29" s="575"/>
      <c r="E29" s="536"/>
      <c r="F29" s="363"/>
      <c r="G29" s="535"/>
      <c r="H29" s="575"/>
      <c r="I29" s="536"/>
      <c r="J29" s="550"/>
      <c r="K29" s="550"/>
      <c r="L29" s="550"/>
      <c r="M29" s="361"/>
      <c r="N29" s="361"/>
      <c r="O29" s="361"/>
      <c r="P29" s="361"/>
      <c r="Q29" s="362"/>
      <c r="R29" s="362"/>
      <c r="S29" s="167"/>
      <c r="T29" s="384" t="e">
        <f>VLOOKUP(Q29,[6]Listas!$D$6:$E$10,2,0)</f>
        <v>#N/A</v>
      </c>
      <c r="U29" s="384" t="e">
        <f>HLOOKUP(R29,[6]Listas!$F$4:$J$5,2,0)</f>
        <v>#N/A</v>
      </c>
      <c r="V29" s="381" t="e">
        <f>INDEX([6]Listas!$F$6:$J$10,MATCH(Q29,[6]Listas!$D$6:$D$10,0),MATCH(R29,[6]Listas!$F$4:$J$4,0))</f>
        <v>#N/A</v>
      </c>
      <c r="W29" s="167"/>
      <c r="X29" s="535"/>
      <c r="Y29" s="575"/>
      <c r="Z29" s="536"/>
      <c r="AA29" s="363"/>
      <c r="AB29" s="201"/>
      <c r="AC29" s="361"/>
      <c r="AD29" s="363"/>
      <c r="AE29" s="167"/>
      <c r="AF29" s="384">
        <f t="shared" si="4"/>
        <v>0</v>
      </c>
      <c r="AG29" s="379" t="e">
        <f t="shared" si="5"/>
        <v>#N/A</v>
      </c>
      <c r="AH29" s="382" t="e">
        <f>IF(AG29&lt;=1,"Remota",VLOOKUP(AG29,[6]Listas!$C$6:$D$10,2,0))</f>
        <v>#N/A</v>
      </c>
      <c r="AI29" s="379" t="e">
        <f t="shared" si="6"/>
        <v>#N/A</v>
      </c>
      <c r="AJ29" s="382" t="e">
        <f>IF(AI29&lt;=1,"Insignificante",HLOOKUP(AI29,[6]Listas!$F$3:$J$4,2,0))</f>
        <v>#N/A</v>
      </c>
      <c r="AK29" s="383" t="e">
        <f t="shared" si="7"/>
        <v>#N/A</v>
      </c>
      <c r="AL29" s="381" t="e">
        <f>INDEX([6]Listas!$F$6:$J$10,MATCH(AH29,[6]Listas!$D$6:$D$10,0),MATCH(AJ29,[6]Listas!$F$4:$J$4,0))</f>
        <v>#N/A</v>
      </c>
    </row>
    <row r="30" spans="1:38" s="171" customFormat="1" ht="78" hidden="1" customHeight="1" x14ac:dyDescent="0.2">
      <c r="A30" s="364"/>
      <c r="B30" s="362"/>
      <c r="C30" s="535"/>
      <c r="D30" s="575"/>
      <c r="E30" s="536"/>
      <c r="F30" s="363"/>
      <c r="G30" s="535"/>
      <c r="H30" s="575"/>
      <c r="I30" s="536"/>
      <c r="J30" s="550"/>
      <c r="K30" s="550"/>
      <c r="L30" s="550"/>
      <c r="M30" s="361"/>
      <c r="N30" s="361"/>
      <c r="O30" s="361"/>
      <c r="P30" s="361"/>
      <c r="Q30" s="362"/>
      <c r="R30" s="362"/>
      <c r="S30" s="167"/>
      <c r="T30" s="384" t="e">
        <f>VLOOKUP(Q30,[6]Listas!$D$6:$E$10,2,0)</f>
        <v>#N/A</v>
      </c>
      <c r="U30" s="384" t="e">
        <f>HLOOKUP(R30,[6]Listas!$F$4:$J$5,2,0)</f>
        <v>#N/A</v>
      </c>
      <c r="V30" s="381" t="e">
        <f>INDEX([6]Listas!$F$6:$J$10,MATCH(Q30,[6]Listas!$D$6:$D$10,0),MATCH(R30,[6]Listas!$F$4:$J$4,0))</f>
        <v>#N/A</v>
      </c>
      <c r="W30" s="167"/>
      <c r="X30" s="535"/>
      <c r="Y30" s="575"/>
      <c r="Z30" s="536"/>
      <c r="AA30" s="363"/>
      <c r="AB30" s="201"/>
      <c r="AC30" s="361"/>
      <c r="AD30" s="363"/>
      <c r="AE30" s="167"/>
      <c r="AF30" s="384">
        <f t="shared" si="4"/>
        <v>0</v>
      </c>
      <c r="AG30" s="379" t="e">
        <f t="shared" si="5"/>
        <v>#N/A</v>
      </c>
      <c r="AH30" s="382" t="e">
        <f>IF(AG30&lt;=1,"Remota",VLOOKUP(AG30,[6]Listas!$C$6:$D$10,2,0))</f>
        <v>#N/A</v>
      </c>
      <c r="AI30" s="379" t="e">
        <f t="shared" si="6"/>
        <v>#N/A</v>
      </c>
      <c r="AJ30" s="382" t="e">
        <f>IF(AI30&lt;=1,"Insignificante",HLOOKUP(AI30,[6]Listas!$F$3:$J$4,2,0))</f>
        <v>#N/A</v>
      </c>
      <c r="AK30" s="383" t="e">
        <f t="shared" si="7"/>
        <v>#N/A</v>
      </c>
      <c r="AL30" s="381" t="e">
        <f>INDEX([6]Listas!$F$6:$J$10,MATCH(AH30,[6]Listas!$D$6:$D$10,0),MATCH(AJ30,[6]Listas!$F$4:$J$4,0))</f>
        <v>#N/A</v>
      </c>
    </row>
    <row r="31" spans="1:38" s="171" customFormat="1" ht="78" hidden="1" customHeight="1" x14ac:dyDescent="0.2">
      <c r="A31" s="364"/>
      <c r="B31" s="362"/>
      <c r="C31" s="535"/>
      <c r="D31" s="575"/>
      <c r="E31" s="536"/>
      <c r="F31" s="363"/>
      <c r="G31" s="535"/>
      <c r="H31" s="575"/>
      <c r="I31" s="536"/>
      <c r="J31" s="550"/>
      <c r="K31" s="550"/>
      <c r="L31" s="550"/>
      <c r="M31" s="361"/>
      <c r="N31" s="361"/>
      <c r="O31" s="361"/>
      <c r="P31" s="361"/>
      <c r="Q31" s="362"/>
      <c r="R31" s="362"/>
      <c r="S31" s="167"/>
      <c r="T31" s="384" t="e">
        <f>VLOOKUP(Q31,[6]Listas!$D$6:$E$10,2,0)</f>
        <v>#N/A</v>
      </c>
      <c r="U31" s="384" t="e">
        <f>HLOOKUP(R31,[6]Listas!$F$4:$J$5,2,0)</f>
        <v>#N/A</v>
      </c>
      <c r="V31" s="381" t="e">
        <f>INDEX([6]Listas!$F$6:$J$10,MATCH(Q31,[6]Listas!$D$6:$D$10,0),MATCH(R31,[6]Listas!$F$4:$J$4,0))</f>
        <v>#N/A</v>
      </c>
      <c r="W31" s="167"/>
      <c r="X31" s="535"/>
      <c r="Y31" s="575"/>
      <c r="Z31" s="536"/>
      <c r="AA31" s="363"/>
      <c r="AB31" s="201"/>
      <c r="AC31" s="361"/>
      <c r="AD31" s="363"/>
      <c r="AE31" s="167"/>
      <c r="AF31" s="384">
        <f t="shared" si="4"/>
        <v>0</v>
      </c>
      <c r="AG31" s="379" t="e">
        <f t="shared" si="5"/>
        <v>#N/A</v>
      </c>
      <c r="AH31" s="382" t="e">
        <f>IF(AG31&lt;=1,"Remota",VLOOKUP(AG31,[6]Listas!$C$6:$D$10,2,0))</f>
        <v>#N/A</v>
      </c>
      <c r="AI31" s="379" t="e">
        <f t="shared" si="6"/>
        <v>#N/A</v>
      </c>
      <c r="AJ31" s="382" t="e">
        <f>IF(AI31&lt;=1,"Insignificante",HLOOKUP(AI31,[6]Listas!$F$3:$J$4,2,0))</f>
        <v>#N/A</v>
      </c>
      <c r="AK31" s="383" t="e">
        <f t="shared" si="7"/>
        <v>#N/A</v>
      </c>
      <c r="AL31" s="381" t="e">
        <f>INDEX([6]Listas!$F$6:$J$10,MATCH(AH31,[6]Listas!$D$6:$D$10,0),MATCH(AJ31,[6]Listas!$F$4:$J$4,0))</f>
        <v>#N/A</v>
      </c>
    </row>
    <row r="32" spans="1:38" s="171" customFormat="1" ht="78" hidden="1" customHeight="1" x14ac:dyDescent="0.2">
      <c r="A32" s="364"/>
      <c r="B32" s="362"/>
      <c r="C32" s="535"/>
      <c r="D32" s="575"/>
      <c r="E32" s="536"/>
      <c r="F32" s="363"/>
      <c r="G32" s="535"/>
      <c r="H32" s="575"/>
      <c r="I32" s="536"/>
      <c r="J32" s="550"/>
      <c r="K32" s="550"/>
      <c r="L32" s="550"/>
      <c r="M32" s="361"/>
      <c r="N32" s="361"/>
      <c r="O32" s="361"/>
      <c r="P32" s="361"/>
      <c r="Q32" s="362"/>
      <c r="R32" s="362"/>
      <c r="S32" s="167"/>
      <c r="T32" s="384" t="e">
        <f>VLOOKUP(Q32,[6]Listas!$D$6:$E$10,2,0)</f>
        <v>#N/A</v>
      </c>
      <c r="U32" s="384" t="e">
        <f>HLOOKUP(R32,[6]Listas!$F$4:$J$5,2,0)</f>
        <v>#N/A</v>
      </c>
      <c r="V32" s="381" t="e">
        <f>INDEX([6]Listas!$F$6:$J$10,MATCH(Q32,[6]Listas!$D$6:$D$10,0),MATCH(R32,[6]Listas!$F$4:$J$4,0))</f>
        <v>#N/A</v>
      </c>
      <c r="W32" s="167"/>
      <c r="X32" s="535"/>
      <c r="Y32" s="575"/>
      <c r="Z32" s="536"/>
      <c r="AA32" s="363"/>
      <c r="AB32" s="201"/>
      <c r="AC32" s="361"/>
      <c r="AD32" s="363"/>
      <c r="AE32" s="167"/>
      <c r="AF32" s="384">
        <f t="shared" si="4"/>
        <v>0</v>
      </c>
      <c r="AG32" s="379" t="e">
        <f t="shared" si="5"/>
        <v>#N/A</v>
      </c>
      <c r="AH32" s="382" t="e">
        <f>IF(AG32&lt;=1,"Remota",VLOOKUP(AG32,[6]Listas!$C$6:$D$10,2,0))</f>
        <v>#N/A</v>
      </c>
      <c r="AI32" s="379" t="e">
        <f t="shared" si="6"/>
        <v>#N/A</v>
      </c>
      <c r="AJ32" s="382" t="e">
        <f>IF(AI32&lt;=1,"Insignificante",HLOOKUP(AI32,[6]Listas!$F$3:$J$4,2,0))</f>
        <v>#N/A</v>
      </c>
      <c r="AK32" s="383" t="e">
        <f t="shared" si="7"/>
        <v>#N/A</v>
      </c>
      <c r="AL32" s="381" t="e">
        <f>INDEX([6]Listas!$F$6:$J$10,MATCH(AH32,[6]Listas!$D$6:$D$10,0),MATCH(AJ32,[6]Listas!$F$4:$J$4,0))</f>
        <v>#N/A</v>
      </c>
    </row>
    <row r="33" spans="1:38" s="171" customFormat="1" ht="78" hidden="1" customHeight="1" x14ac:dyDescent="0.2">
      <c r="A33" s="364"/>
      <c r="B33" s="362"/>
      <c r="C33" s="535"/>
      <c r="D33" s="575"/>
      <c r="E33" s="536"/>
      <c r="F33" s="363"/>
      <c r="G33" s="535"/>
      <c r="H33" s="575"/>
      <c r="I33" s="536"/>
      <c r="J33" s="550"/>
      <c r="K33" s="550"/>
      <c r="L33" s="550"/>
      <c r="M33" s="361"/>
      <c r="N33" s="361"/>
      <c r="O33" s="361"/>
      <c r="P33" s="361"/>
      <c r="Q33" s="362"/>
      <c r="R33" s="362"/>
      <c r="S33" s="167"/>
      <c r="T33" s="384" t="e">
        <f>VLOOKUP(Q33,[6]Listas!$D$6:$E$10,2,0)</f>
        <v>#N/A</v>
      </c>
      <c r="U33" s="384" t="e">
        <f>HLOOKUP(R33,[6]Listas!$F$4:$J$5,2,0)</f>
        <v>#N/A</v>
      </c>
      <c r="V33" s="381" t="e">
        <f>INDEX([6]Listas!$F$6:$J$10,MATCH(Q33,[6]Listas!$D$6:$D$10,0),MATCH(R33,[6]Listas!$F$4:$J$4,0))</f>
        <v>#N/A</v>
      </c>
      <c r="W33" s="167"/>
      <c r="X33" s="535"/>
      <c r="Y33" s="575"/>
      <c r="Z33" s="536"/>
      <c r="AA33" s="363"/>
      <c r="AB33" s="201"/>
      <c r="AC33" s="361"/>
      <c r="AD33" s="363"/>
      <c r="AE33" s="167"/>
      <c r="AF33" s="384">
        <f t="shared" si="4"/>
        <v>0</v>
      </c>
      <c r="AG33" s="379" t="e">
        <f t="shared" si="5"/>
        <v>#N/A</v>
      </c>
      <c r="AH33" s="382" t="e">
        <f>IF(AG33&lt;=1,"Remota",VLOOKUP(AG33,[6]Listas!$C$6:$D$10,2,0))</f>
        <v>#N/A</v>
      </c>
      <c r="AI33" s="379" t="e">
        <f t="shared" si="6"/>
        <v>#N/A</v>
      </c>
      <c r="AJ33" s="382" t="e">
        <f>IF(AI33&lt;=1,"Insignificante",HLOOKUP(AI33,[6]Listas!$F$3:$J$4,2,0))</f>
        <v>#N/A</v>
      </c>
      <c r="AK33" s="383" t="e">
        <f t="shared" si="7"/>
        <v>#N/A</v>
      </c>
      <c r="AL33" s="381" t="e">
        <f>INDEX([6]Listas!$F$6:$J$10,MATCH(AH33,[6]Listas!$D$6:$D$10,0),MATCH(AJ33,[6]Listas!$F$4:$J$4,0))</f>
        <v>#N/A</v>
      </c>
    </row>
    <row r="34" spans="1:38" s="171" customFormat="1" ht="78" hidden="1" customHeight="1" x14ac:dyDescent="0.2">
      <c r="A34" s="364"/>
      <c r="B34" s="362"/>
      <c r="C34" s="535"/>
      <c r="D34" s="575"/>
      <c r="E34" s="536"/>
      <c r="F34" s="363"/>
      <c r="G34" s="535"/>
      <c r="H34" s="575"/>
      <c r="I34" s="536"/>
      <c r="J34" s="550"/>
      <c r="K34" s="550"/>
      <c r="L34" s="550"/>
      <c r="M34" s="361"/>
      <c r="N34" s="361"/>
      <c r="O34" s="361"/>
      <c r="P34" s="361"/>
      <c r="Q34" s="362"/>
      <c r="R34" s="362"/>
      <c r="S34" s="167"/>
      <c r="T34" s="384" t="e">
        <f>VLOOKUP(Q34,[6]Listas!$D$6:$E$10,2,0)</f>
        <v>#N/A</v>
      </c>
      <c r="U34" s="384" t="e">
        <f>HLOOKUP(R34,[6]Listas!$F$4:$J$5,2,0)</f>
        <v>#N/A</v>
      </c>
      <c r="V34" s="381" t="e">
        <f>INDEX([6]Listas!$F$6:$J$10,MATCH(Q34,[6]Listas!$D$6:$D$10,0),MATCH(R34,[6]Listas!$F$4:$J$4,0))</f>
        <v>#N/A</v>
      </c>
      <c r="W34" s="167"/>
      <c r="X34" s="535"/>
      <c r="Y34" s="575"/>
      <c r="Z34" s="536"/>
      <c r="AA34" s="363"/>
      <c r="AB34" s="201"/>
      <c r="AC34" s="361"/>
      <c r="AD34" s="363"/>
      <c r="AE34" s="167"/>
      <c r="AF34" s="384">
        <f t="shared" si="4"/>
        <v>0</v>
      </c>
      <c r="AG34" s="379" t="e">
        <f t="shared" si="5"/>
        <v>#N/A</v>
      </c>
      <c r="AH34" s="382" t="e">
        <f>IF(AG34&lt;=1,"Remota",VLOOKUP(AG34,[6]Listas!$C$6:$D$10,2,0))</f>
        <v>#N/A</v>
      </c>
      <c r="AI34" s="379" t="e">
        <f t="shared" si="6"/>
        <v>#N/A</v>
      </c>
      <c r="AJ34" s="382" t="e">
        <f>IF(AI34&lt;=1,"Insignificante",HLOOKUP(AI34,[6]Listas!$F$3:$J$4,2,0))</f>
        <v>#N/A</v>
      </c>
      <c r="AK34" s="383" t="e">
        <f t="shared" si="7"/>
        <v>#N/A</v>
      </c>
      <c r="AL34" s="381" t="e">
        <f>INDEX([6]Listas!$F$6:$J$10,MATCH(AH34,[6]Listas!$D$6:$D$10,0),MATCH(AJ34,[6]Listas!$F$4:$J$4,0))</f>
        <v>#N/A</v>
      </c>
    </row>
    <row r="35" spans="1:38" s="171" customFormat="1" ht="78" hidden="1" customHeight="1" x14ac:dyDescent="0.2">
      <c r="A35" s="364"/>
      <c r="B35" s="362"/>
      <c r="C35" s="535"/>
      <c r="D35" s="575"/>
      <c r="E35" s="536"/>
      <c r="F35" s="363"/>
      <c r="G35" s="535"/>
      <c r="H35" s="575"/>
      <c r="I35" s="536"/>
      <c r="J35" s="550"/>
      <c r="K35" s="550"/>
      <c r="L35" s="550"/>
      <c r="M35" s="361"/>
      <c r="N35" s="361"/>
      <c r="O35" s="361"/>
      <c r="P35" s="361"/>
      <c r="Q35" s="362"/>
      <c r="R35" s="362"/>
      <c r="S35" s="167"/>
      <c r="T35" s="384" t="e">
        <f>VLOOKUP(Q35,[6]Listas!$D$6:$E$10,2,0)</f>
        <v>#N/A</v>
      </c>
      <c r="U35" s="384" t="e">
        <f>HLOOKUP(R35,[6]Listas!$F$4:$J$5,2,0)</f>
        <v>#N/A</v>
      </c>
      <c r="V35" s="381" t="e">
        <f>INDEX([6]Listas!$F$6:$J$10,MATCH(Q35,[6]Listas!$D$6:$D$10,0),MATCH(R35,[6]Listas!$F$4:$J$4,0))</f>
        <v>#N/A</v>
      </c>
      <c r="W35" s="167"/>
      <c r="X35" s="535"/>
      <c r="Y35" s="575"/>
      <c r="Z35" s="536"/>
      <c r="AA35" s="363"/>
      <c r="AB35" s="201"/>
      <c r="AC35" s="361"/>
      <c r="AD35" s="363"/>
      <c r="AE35" s="167"/>
      <c r="AF35" s="384">
        <f t="shared" si="4"/>
        <v>0</v>
      </c>
      <c r="AG35" s="379" t="e">
        <f t="shared" si="5"/>
        <v>#N/A</v>
      </c>
      <c r="AH35" s="382" t="e">
        <f>IF(AG35&lt;=1,"Remota",VLOOKUP(AG35,[6]Listas!$C$6:$D$10,2,0))</f>
        <v>#N/A</v>
      </c>
      <c r="AI35" s="379" t="e">
        <f t="shared" si="6"/>
        <v>#N/A</v>
      </c>
      <c r="AJ35" s="382" t="e">
        <f>IF(AI35&lt;=1,"Insignificante",HLOOKUP(AI35,[6]Listas!$F$3:$J$4,2,0))</f>
        <v>#N/A</v>
      </c>
      <c r="AK35" s="383" t="e">
        <f t="shared" si="7"/>
        <v>#N/A</v>
      </c>
      <c r="AL35" s="381" t="e">
        <f>INDEX([6]Listas!$F$6:$J$10,MATCH(AH35,[6]Listas!$D$6:$D$10,0),MATCH(AJ35,[6]Listas!$F$4:$J$4,0))</f>
        <v>#N/A</v>
      </c>
    </row>
    <row r="36" spans="1:38" s="171" customFormat="1" ht="78" hidden="1" customHeight="1" x14ac:dyDescent="0.2">
      <c r="A36" s="364"/>
      <c r="B36" s="362"/>
      <c r="C36" s="535"/>
      <c r="D36" s="575"/>
      <c r="E36" s="536"/>
      <c r="F36" s="363"/>
      <c r="G36" s="535"/>
      <c r="H36" s="575"/>
      <c r="I36" s="536"/>
      <c r="J36" s="550"/>
      <c r="K36" s="550"/>
      <c r="L36" s="550"/>
      <c r="M36" s="361"/>
      <c r="N36" s="361"/>
      <c r="O36" s="361"/>
      <c r="P36" s="361"/>
      <c r="Q36" s="362"/>
      <c r="R36" s="362"/>
      <c r="S36" s="167"/>
      <c r="T36" s="384" t="e">
        <f>VLOOKUP(Q36,[6]Listas!$D$6:$E$10,2,0)</f>
        <v>#N/A</v>
      </c>
      <c r="U36" s="384" t="e">
        <f>HLOOKUP(R36,[6]Listas!$F$4:$J$5,2,0)</f>
        <v>#N/A</v>
      </c>
      <c r="V36" s="381" t="e">
        <f>INDEX([6]Listas!$F$6:$J$10,MATCH(Q36,[6]Listas!$D$6:$D$10,0),MATCH(R36,[6]Listas!$F$4:$J$4,0))</f>
        <v>#N/A</v>
      </c>
      <c r="W36" s="167"/>
      <c r="X36" s="535"/>
      <c r="Y36" s="575"/>
      <c r="Z36" s="536"/>
      <c r="AA36" s="363"/>
      <c r="AB36" s="201"/>
      <c r="AC36" s="361"/>
      <c r="AD36" s="363"/>
      <c r="AE36" s="167"/>
      <c r="AF36" s="384">
        <f t="shared" si="4"/>
        <v>0</v>
      </c>
      <c r="AG36" s="379" t="e">
        <f t="shared" si="5"/>
        <v>#N/A</v>
      </c>
      <c r="AH36" s="382" t="e">
        <f>IF(AG36&lt;=1,"Remota",VLOOKUP(AG36,[6]Listas!$C$6:$D$10,2,0))</f>
        <v>#N/A</v>
      </c>
      <c r="AI36" s="379" t="e">
        <f t="shared" si="6"/>
        <v>#N/A</v>
      </c>
      <c r="AJ36" s="382" t="e">
        <f>IF(AI36&lt;=1,"Insignificante",HLOOKUP(AI36,[6]Listas!$F$3:$J$4,2,0))</f>
        <v>#N/A</v>
      </c>
      <c r="AK36" s="383" t="e">
        <f t="shared" si="7"/>
        <v>#N/A</v>
      </c>
      <c r="AL36" s="381" t="e">
        <f>INDEX([6]Listas!$F$6:$J$10,MATCH(AH36,[6]Listas!$D$6:$D$10,0),MATCH(AJ36,[6]Listas!$F$4:$J$4,0))</f>
        <v>#N/A</v>
      </c>
    </row>
    <row r="37" spans="1:38" s="171" customFormat="1" ht="78" hidden="1" customHeight="1" x14ac:dyDescent="0.2">
      <c r="A37" s="364"/>
      <c r="B37" s="362"/>
      <c r="C37" s="535"/>
      <c r="D37" s="575"/>
      <c r="E37" s="536"/>
      <c r="F37" s="363"/>
      <c r="G37" s="535"/>
      <c r="H37" s="575"/>
      <c r="I37" s="536"/>
      <c r="J37" s="550"/>
      <c r="K37" s="550"/>
      <c r="L37" s="550"/>
      <c r="M37" s="361"/>
      <c r="N37" s="361"/>
      <c r="O37" s="361"/>
      <c r="P37" s="361"/>
      <c r="Q37" s="362"/>
      <c r="R37" s="362"/>
      <c r="S37" s="167"/>
      <c r="T37" s="384" t="e">
        <f>VLOOKUP(Q37,[6]Listas!$D$6:$E$10,2,0)</f>
        <v>#N/A</v>
      </c>
      <c r="U37" s="384" t="e">
        <f>HLOOKUP(R37,[6]Listas!$F$4:$J$5,2,0)</f>
        <v>#N/A</v>
      </c>
      <c r="V37" s="381" t="e">
        <f>INDEX([6]Listas!$F$6:$J$10,MATCH(Q37,[6]Listas!$D$6:$D$10,0),MATCH(R37,[6]Listas!$F$4:$J$4,0))</f>
        <v>#N/A</v>
      </c>
      <c r="W37" s="167"/>
      <c r="X37" s="535"/>
      <c r="Y37" s="575"/>
      <c r="Z37" s="536"/>
      <c r="AA37" s="363"/>
      <c r="AB37" s="201"/>
      <c r="AC37" s="361"/>
      <c r="AD37" s="363"/>
      <c r="AE37" s="167"/>
      <c r="AF37" s="384">
        <f t="shared" si="4"/>
        <v>0</v>
      </c>
      <c r="AG37" s="379" t="e">
        <f t="shared" si="5"/>
        <v>#N/A</v>
      </c>
      <c r="AH37" s="382" t="e">
        <f>IF(AG37&lt;=1,"Remota",VLOOKUP(AG37,[6]Listas!$C$6:$D$10,2,0))</f>
        <v>#N/A</v>
      </c>
      <c r="AI37" s="379" t="e">
        <f t="shared" si="6"/>
        <v>#N/A</v>
      </c>
      <c r="AJ37" s="382" t="e">
        <f>IF(AI37&lt;=1,"Insignificante",HLOOKUP(AI37,[6]Listas!$F$3:$J$4,2,0))</f>
        <v>#N/A</v>
      </c>
      <c r="AK37" s="383" t="e">
        <f t="shared" si="7"/>
        <v>#N/A</v>
      </c>
      <c r="AL37" s="381" t="e">
        <f>INDEX([6]Listas!$F$6:$J$10,MATCH(AH37,[6]Listas!$D$6:$D$10,0),MATCH(AJ37,[6]Listas!$F$4:$J$4,0))</f>
        <v>#N/A</v>
      </c>
    </row>
    <row r="38" spans="1:38" s="171" customFormat="1" ht="78" hidden="1" customHeight="1" x14ac:dyDescent="0.2">
      <c r="A38" s="364"/>
      <c r="B38" s="362"/>
      <c r="C38" s="535"/>
      <c r="D38" s="575"/>
      <c r="E38" s="536"/>
      <c r="F38" s="363"/>
      <c r="G38" s="535"/>
      <c r="H38" s="575"/>
      <c r="I38" s="536"/>
      <c r="J38" s="550"/>
      <c r="K38" s="550"/>
      <c r="L38" s="550"/>
      <c r="M38" s="361"/>
      <c r="N38" s="361"/>
      <c r="O38" s="361"/>
      <c r="P38" s="361"/>
      <c r="Q38" s="362"/>
      <c r="R38" s="362"/>
      <c r="S38" s="167"/>
      <c r="T38" s="384" t="e">
        <f>VLOOKUP(Q38,[6]Listas!$D$6:$E$10,2,0)</f>
        <v>#N/A</v>
      </c>
      <c r="U38" s="384" t="e">
        <f>HLOOKUP(R38,[6]Listas!$F$4:$J$5,2,0)</f>
        <v>#N/A</v>
      </c>
      <c r="V38" s="381" t="e">
        <f>INDEX([6]Listas!$F$6:$J$10,MATCH(Q38,[6]Listas!$D$6:$D$10,0),MATCH(R38,[6]Listas!$F$4:$J$4,0))</f>
        <v>#N/A</v>
      </c>
      <c r="W38" s="167"/>
      <c r="X38" s="535"/>
      <c r="Y38" s="575"/>
      <c r="Z38" s="536"/>
      <c r="AA38" s="363"/>
      <c r="AB38" s="201"/>
      <c r="AC38" s="361"/>
      <c r="AD38" s="363"/>
      <c r="AE38" s="167"/>
      <c r="AF38" s="384">
        <f t="shared" si="4"/>
        <v>0</v>
      </c>
      <c r="AG38" s="379" t="e">
        <f t="shared" si="5"/>
        <v>#N/A</v>
      </c>
      <c r="AH38" s="382" t="e">
        <f>IF(AG38&lt;=1,"Remota",VLOOKUP(AG38,[6]Listas!$C$6:$D$10,2,0))</f>
        <v>#N/A</v>
      </c>
      <c r="AI38" s="379" t="e">
        <f t="shared" si="6"/>
        <v>#N/A</v>
      </c>
      <c r="AJ38" s="382" t="e">
        <f>IF(AI38&lt;=1,"Insignificante",HLOOKUP(AI38,[6]Listas!$F$3:$J$4,2,0))</f>
        <v>#N/A</v>
      </c>
      <c r="AK38" s="383" t="e">
        <f t="shared" si="7"/>
        <v>#N/A</v>
      </c>
      <c r="AL38" s="381" t="e">
        <f>INDEX([6]Listas!$F$6:$J$10,MATCH(AH38,[6]Listas!$D$6:$D$10,0),MATCH(AJ38,[6]Listas!$F$4:$J$4,0))</f>
        <v>#N/A</v>
      </c>
    </row>
    <row r="39" spans="1:38" s="171" customFormat="1" ht="124.5" hidden="1" customHeight="1" x14ac:dyDescent="0.2">
      <c r="A39" s="364"/>
      <c r="B39" s="362"/>
      <c r="C39" s="535"/>
      <c r="D39" s="575"/>
      <c r="E39" s="536"/>
      <c r="F39" s="363"/>
      <c r="G39" s="535"/>
      <c r="H39" s="575"/>
      <c r="I39" s="536"/>
      <c r="J39" s="550"/>
      <c r="K39" s="550"/>
      <c r="L39" s="550"/>
      <c r="M39" s="361"/>
      <c r="N39" s="361"/>
      <c r="O39" s="361"/>
      <c r="P39" s="361"/>
      <c r="Q39" s="362"/>
      <c r="R39" s="362"/>
      <c r="S39" s="167"/>
      <c r="T39" s="384" t="e">
        <f>VLOOKUP(Q39,[6]Listas!$D$6:$E$10,2,0)</f>
        <v>#N/A</v>
      </c>
      <c r="U39" s="384" t="e">
        <f>HLOOKUP(R39,[6]Listas!$F$4:$J$5,2,0)</f>
        <v>#N/A</v>
      </c>
      <c r="V39" s="381" t="e">
        <f>INDEX([6]Listas!$F$6:$J$10,MATCH(Q39,[6]Listas!$D$6:$D$10,0),MATCH(R39,[6]Listas!$F$4:$J$4,0))</f>
        <v>#N/A</v>
      </c>
      <c r="W39" s="167"/>
      <c r="X39" s="535"/>
      <c r="Y39" s="575"/>
      <c r="Z39" s="536"/>
      <c r="AA39" s="363"/>
      <c r="AB39" s="201"/>
      <c r="AC39" s="361"/>
      <c r="AD39" s="363"/>
      <c r="AE39" s="167"/>
      <c r="AF39" s="384">
        <f t="shared" si="4"/>
        <v>0</v>
      </c>
      <c r="AG39" s="379" t="e">
        <f t="shared" si="5"/>
        <v>#N/A</v>
      </c>
      <c r="AH39" s="382" t="e">
        <f>IF(AG39&lt;=1,"Remota",VLOOKUP(AG39,[6]Listas!$C$6:$D$10,2,0))</f>
        <v>#N/A</v>
      </c>
      <c r="AI39" s="379" t="e">
        <f t="shared" si="6"/>
        <v>#N/A</v>
      </c>
      <c r="AJ39" s="382" t="e">
        <f>IF(AI39&lt;=1,"Insignificante",HLOOKUP(AI39,[6]Listas!$F$3:$J$4,2,0))</f>
        <v>#N/A</v>
      </c>
      <c r="AK39" s="383" t="e">
        <f t="shared" si="7"/>
        <v>#N/A</v>
      </c>
      <c r="AL39" s="381" t="e">
        <f>INDEX([6]Listas!$F$6:$J$10,MATCH(AH39,[6]Listas!$D$6:$D$10,0),MATCH(AJ39,[6]Listas!$F$4:$J$4,0))</f>
        <v>#N/A</v>
      </c>
    </row>
    <row r="40" spans="1:38" s="171" customFormat="1" ht="124.5" hidden="1" customHeight="1" x14ac:dyDescent="0.2">
      <c r="A40" s="364"/>
      <c r="B40" s="362"/>
      <c r="C40" s="535"/>
      <c r="D40" s="575"/>
      <c r="E40" s="536"/>
      <c r="F40" s="363"/>
      <c r="G40" s="535"/>
      <c r="H40" s="575"/>
      <c r="I40" s="536"/>
      <c r="J40" s="550"/>
      <c r="K40" s="550"/>
      <c r="L40" s="550"/>
      <c r="M40" s="361"/>
      <c r="N40" s="361"/>
      <c r="O40" s="361"/>
      <c r="P40" s="361"/>
      <c r="Q40" s="362"/>
      <c r="R40" s="362"/>
      <c r="S40" s="167"/>
      <c r="T40" s="384" t="e">
        <f>VLOOKUP(Q40,[6]Listas!$D$6:$E$10,2,0)</f>
        <v>#N/A</v>
      </c>
      <c r="U40" s="384" t="e">
        <f>HLOOKUP(R40,[6]Listas!$F$4:$J$5,2,0)</f>
        <v>#N/A</v>
      </c>
      <c r="V40" s="381" t="e">
        <f>INDEX([6]Listas!$F$6:$J$10,MATCH(Q40,[6]Listas!$D$6:$D$10,0),MATCH(R40,[6]Listas!$F$4:$J$4,0))</f>
        <v>#N/A</v>
      </c>
      <c r="W40" s="167"/>
      <c r="X40" s="535"/>
      <c r="Y40" s="575"/>
      <c r="Z40" s="536"/>
      <c r="AA40" s="363"/>
      <c r="AB40" s="201"/>
      <c r="AC40" s="361"/>
      <c r="AD40" s="363"/>
      <c r="AE40" s="167"/>
      <c r="AF40" s="384">
        <f t="shared" si="4"/>
        <v>0</v>
      </c>
      <c r="AG40" s="379" t="e">
        <f t="shared" si="5"/>
        <v>#N/A</v>
      </c>
      <c r="AH40" s="382" t="e">
        <f>IF(AG40&lt;=1,"Remota",VLOOKUP(AG40,[6]Listas!$C$6:$D$10,2,0))</f>
        <v>#N/A</v>
      </c>
      <c r="AI40" s="379" t="e">
        <f t="shared" si="6"/>
        <v>#N/A</v>
      </c>
      <c r="AJ40" s="382" t="e">
        <f>IF(AI40&lt;=1,"Insignificante",HLOOKUP(AI40,[6]Listas!$F$3:$J$4,2,0))</f>
        <v>#N/A</v>
      </c>
      <c r="AK40" s="383" t="e">
        <f t="shared" si="7"/>
        <v>#N/A</v>
      </c>
      <c r="AL40" s="381" t="e">
        <f>INDEX([6]Listas!$F$6:$J$10,MATCH(AH40,[6]Listas!$D$6:$D$10,0),MATCH(AJ40,[6]Listas!$F$4:$J$4,0))</f>
        <v>#N/A</v>
      </c>
    </row>
    <row r="41" spans="1:38" s="171" customFormat="1" ht="124.5" hidden="1" customHeight="1" x14ac:dyDescent="0.2">
      <c r="A41" s="364"/>
      <c r="B41" s="362"/>
      <c r="C41" s="535"/>
      <c r="D41" s="575"/>
      <c r="E41" s="536"/>
      <c r="F41" s="363"/>
      <c r="G41" s="535"/>
      <c r="H41" s="575"/>
      <c r="I41" s="536"/>
      <c r="J41" s="550"/>
      <c r="K41" s="550"/>
      <c r="L41" s="550"/>
      <c r="M41" s="361"/>
      <c r="N41" s="361"/>
      <c r="O41" s="361"/>
      <c r="P41" s="361"/>
      <c r="Q41" s="362"/>
      <c r="R41" s="362"/>
      <c r="S41" s="167"/>
      <c r="T41" s="384" t="e">
        <f>VLOOKUP(Q41,[6]Listas!$D$6:$E$10,2,0)</f>
        <v>#N/A</v>
      </c>
      <c r="U41" s="384" t="e">
        <f>HLOOKUP(R41,[6]Listas!$F$4:$J$5,2,0)</f>
        <v>#N/A</v>
      </c>
      <c r="V41" s="381" t="e">
        <f>INDEX([6]Listas!$F$6:$J$10,MATCH(Q41,[6]Listas!$D$6:$D$10,0),MATCH(R41,[6]Listas!$F$4:$J$4,0))</f>
        <v>#N/A</v>
      </c>
      <c r="W41" s="167"/>
      <c r="X41" s="535"/>
      <c r="Y41" s="575"/>
      <c r="Z41" s="536"/>
      <c r="AA41" s="363"/>
      <c r="AB41" s="201"/>
      <c r="AC41" s="361"/>
      <c r="AD41" s="363"/>
      <c r="AE41" s="167"/>
      <c r="AF41" s="384">
        <f t="shared" si="4"/>
        <v>0</v>
      </c>
      <c r="AG41" s="379" t="e">
        <f t="shared" si="5"/>
        <v>#N/A</v>
      </c>
      <c r="AH41" s="382" t="e">
        <f>IF(AG41&lt;=1,"Remota",VLOOKUP(AG41,[6]Listas!$C$6:$D$10,2,0))</f>
        <v>#N/A</v>
      </c>
      <c r="AI41" s="379" t="e">
        <f t="shared" si="6"/>
        <v>#N/A</v>
      </c>
      <c r="AJ41" s="382" t="e">
        <f>IF(AI41&lt;=1,"Insignificante",HLOOKUP(AI41,[6]Listas!$F$3:$J$4,2,0))</f>
        <v>#N/A</v>
      </c>
      <c r="AK41" s="383" t="e">
        <f t="shared" si="7"/>
        <v>#N/A</v>
      </c>
      <c r="AL41" s="381" t="e">
        <f>INDEX([6]Listas!$F$6:$J$10,MATCH(AH41,[6]Listas!$D$6:$D$10,0),MATCH(AJ41,[6]Listas!$F$4:$J$4,0))</f>
        <v>#N/A</v>
      </c>
    </row>
    <row r="42" spans="1:38" s="171" customFormat="1" ht="78" hidden="1" customHeight="1" x14ac:dyDescent="0.2">
      <c r="A42" s="364"/>
      <c r="B42" s="362"/>
      <c r="C42" s="535"/>
      <c r="D42" s="575"/>
      <c r="E42" s="536"/>
      <c r="F42" s="363"/>
      <c r="G42" s="535"/>
      <c r="H42" s="575"/>
      <c r="I42" s="536"/>
      <c r="J42" s="550"/>
      <c r="K42" s="550"/>
      <c r="L42" s="550"/>
      <c r="M42" s="361"/>
      <c r="N42" s="361"/>
      <c r="O42" s="361"/>
      <c r="P42" s="361"/>
      <c r="Q42" s="362"/>
      <c r="R42" s="362"/>
      <c r="S42" s="167"/>
      <c r="T42" s="384" t="e">
        <f>VLOOKUP(Q42,[6]Listas!$D$6:$E$10,2,0)</f>
        <v>#N/A</v>
      </c>
      <c r="U42" s="384" t="e">
        <f>HLOOKUP(R42,[6]Listas!$F$4:$J$5,2,0)</f>
        <v>#N/A</v>
      </c>
      <c r="V42" s="381" t="e">
        <f>INDEX([6]Listas!$F$6:$J$10,MATCH(Q42,[6]Listas!$D$6:$D$10,0),MATCH(R42,[6]Listas!$F$4:$J$4,0))</f>
        <v>#N/A</v>
      </c>
      <c r="W42" s="167"/>
      <c r="X42" s="535"/>
      <c r="Y42" s="575"/>
      <c r="Z42" s="536"/>
      <c r="AA42" s="363"/>
      <c r="AB42" s="201"/>
      <c r="AC42" s="361"/>
      <c r="AD42" s="363"/>
      <c r="AE42" s="167"/>
      <c r="AF42" s="384">
        <f t="shared" si="4"/>
        <v>0</v>
      </c>
      <c r="AG42" s="379" t="e">
        <f t="shared" si="5"/>
        <v>#N/A</v>
      </c>
      <c r="AH42" s="382" t="e">
        <f>IF(AG42&lt;=1,"Remota",VLOOKUP(AG42,[6]Listas!$C$6:$D$10,2,0))</f>
        <v>#N/A</v>
      </c>
      <c r="AI42" s="379" t="e">
        <f t="shared" si="6"/>
        <v>#N/A</v>
      </c>
      <c r="AJ42" s="382" t="e">
        <f>IF(AI42&lt;=1,"Insignificante",HLOOKUP(AI42,[6]Listas!$F$3:$J$4,2,0))</f>
        <v>#N/A</v>
      </c>
      <c r="AK42" s="383" t="e">
        <f t="shared" si="7"/>
        <v>#N/A</v>
      </c>
      <c r="AL42" s="381" t="e">
        <f>INDEX([6]Listas!$F$6:$J$10,MATCH(AH42,[6]Listas!$D$6:$D$10,0),MATCH(AJ42,[6]Listas!$F$4:$J$4,0))</f>
        <v>#N/A</v>
      </c>
    </row>
    <row r="43" spans="1:38" s="171" customFormat="1" ht="78" hidden="1" customHeight="1" x14ac:dyDescent="0.2">
      <c r="A43" s="364"/>
      <c r="B43" s="362"/>
      <c r="C43" s="535"/>
      <c r="D43" s="575"/>
      <c r="E43" s="536"/>
      <c r="F43" s="363"/>
      <c r="G43" s="535"/>
      <c r="H43" s="575"/>
      <c r="I43" s="536"/>
      <c r="J43" s="550"/>
      <c r="K43" s="550"/>
      <c r="L43" s="550"/>
      <c r="M43" s="361"/>
      <c r="N43" s="361"/>
      <c r="O43" s="361"/>
      <c r="P43" s="361"/>
      <c r="Q43" s="362"/>
      <c r="R43" s="362"/>
      <c r="S43" s="167"/>
      <c r="T43" s="384" t="e">
        <f>VLOOKUP(Q43,[6]Listas!$D$6:$E$10,2,0)</f>
        <v>#N/A</v>
      </c>
      <c r="U43" s="384" t="e">
        <f>HLOOKUP(R43,[6]Listas!$F$4:$J$5,2,0)</f>
        <v>#N/A</v>
      </c>
      <c r="V43" s="381" t="e">
        <f>INDEX([6]Listas!$F$6:$J$10,MATCH(Q43,[6]Listas!$D$6:$D$10,0),MATCH(R43,[6]Listas!$F$4:$J$4,0))</f>
        <v>#N/A</v>
      </c>
      <c r="W43" s="167"/>
      <c r="X43" s="535"/>
      <c r="Y43" s="575"/>
      <c r="Z43" s="536"/>
      <c r="AA43" s="363"/>
      <c r="AB43" s="201"/>
      <c r="AC43" s="361"/>
      <c r="AD43" s="363"/>
      <c r="AE43" s="167"/>
      <c r="AF43" s="384">
        <f t="shared" si="4"/>
        <v>0</v>
      </c>
      <c r="AG43" s="379" t="e">
        <f t="shared" si="5"/>
        <v>#N/A</v>
      </c>
      <c r="AH43" s="382" t="e">
        <f>IF(AG43&lt;=1,"Remota",VLOOKUP(AG43,[6]Listas!$C$6:$D$10,2,0))</f>
        <v>#N/A</v>
      </c>
      <c r="AI43" s="379" t="e">
        <f t="shared" si="6"/>
        <v>#N/A</v>
      </c>
      <c r="AJ43" s="382" t="e">
        <f>IF(AI43&lt;=1,"Insignificante",HLOOKUP(AI43,[6]Listas!$F$3:$J$4,2,0))</f>
        <v>#N/A</v>
      </c>
      <c r="AK43" s="383" t="e">
        <f t="shared" si="7"/>
        <v>#N/A</v>
      </c>
      <c r="AL43" s="381" t="e">
        <f>INDEX([6]Listas!$F$6:$J$10,MATCH(AH43,[6]Listas!$D$6:$D$10,0),MATCH(AJ43,[6]Listas!$F$4:$J$4,0))</f>
        <v>#N/A</v>
      </c>
    </row>
    <row r="44" spans="1:38" s="171" customFormat="1" ht="78" hidden="1" customHeight="1" x14ac:dyDescent="0.2">
      <c r="A44" s="364"/>
      <c r="B44" s="362"/>
      <c r="C44" s="535"/>
      <c r="D44" s="575"/>
      <c r="E44" s="536"/>
      <c r="F44" s="363"/>
      <c r="G44" s="535"/>
      <c r="H44" s="575"/>
      <c r="I44" s="536"/>
      <c r="J44" s="550"/>
      <c r="K44" s="550"/>
      <c r="L44" s="550"/>
      <c r="M44" s="361"/>
      <c r="N44" s="361"/>
      <c r="O44" s="361"/>
      <c r="P44" s="361"/>
      <c r="Q44" s="362"/>
      <c r="R44" s="362"/>
      <c r="S44" s="167"/>
      <c r="T44" s="384" t="e">
        <f>VLOOKUP(Q44,[6]Listas!$D$6:$E$10,2,0)</f>
        <v>#N/A</v>
      </c>
      <c r="U44" s="384" t="e">
        <f>HLOOKUP(R44,[6]Listas!$F$4:$J$5,2,0)</f>
        <v>#N/A</v>
      </c>
      <c r="V44" s="381" t="e">
        <f>INDEX([6]Listas!$F$6:$J$10,MATCH(Q44,[6]Listas!$D$6:$D$10,0),MATCH(R44,[6]Listas!$F$4:$J$4,0))</f>
        <v>#N/A</v>
      </c>
      <c r="W44" s="167"/>
      <c r="X44" s="535"/>
      <c r="Y44" s="575"/>
      <c r="Z44" s="536"/>
      <c r="AA44" s="363"/>
      <c r="AB44" s="201"/>
      <c r="AC44" s="361"/>
      <c r="AD44" s="363"/>
      <c r="AE44" s="167"/>
      <c r="AF44" s="384">
        <f t="shared" si="4"/>
        <v>0</v>
      </c>
      <c r="AG44" s="379" t="e">
        <f t="shared" si="5"/>
        <v>#N/A</v>
      </c>
      <c r="AH44" s="382" t="e">
        <f>IF(AG44&lt;=1,"Remota",VLOOKUP(AG44,[6]Listas!$C$6:$D$10,2,0))</f>
        <v>#N/A</v>
      </c>
      <c r="AI44" s="379" t="e">
        <f t="shared" si="6"/>
        <v>#N/A</v>
      </c>
      <c r="AJ44" s="382" t="e">
        <f>IF(AI44&lt;=1,"Insignificante",HLOOKUP(AI44,[6]Listas!$F$3:$J$4,2,0))</f>
        <v>#N/A</v>
      </c>
      <c r="AK44" s="383" t="e">
        <f t="shared" si="7"/>
        <v>#N/A</v>
      </c>
      <c r="AL44" s="381" t="e">
        <f>INDEX([6]Listas!$F$6:$J$10,MATCH(AH44,[6]Listas!$D$6:$D$10,0),MATCH(AJ44,[6]Listas!$F$4:$J$4,0))</f>
        <v>#N/A</v>
      </c>
    </row>
    <row r="45" spans="1:38" s="171" customFormat="1" ht="78" hidden="1" customHeight="1" x14ac:dyDescent="0.2">
      <c r="A45" s="364"/>
      <c r="B45" s="362"/>
      <c r="C45" s="535"/>
      <c r="D45" s="575"/>
      <c r="E45" s="536"/>
      <c r="F45" s="363"/>
      <c r="G45" s="535"/>
      <c r="H45" s="575"/>
      <c r="I45" s="536"/>
      <c r="J45" s="550"/>
      <c r="K45" s="550"/>
      <c r="L45" s="550"/>
      <c r="M45" s="361"/>
      <c r="N45" s="361"/>
      <c r="O45" s="361"/>
      <c r="P45" s="361"/>
      <c r="Q45" s="362"/>
      <c r="R45" s="362"/>
      <c r="S45" s="167"/>
      <c r="T45" s="384" t="e">
        <f>VLOOKUP(Q45,[6]Listas!$D$6:$E$10,2,0)</f>
        <v>#N/A</v>
      </c>
      <c r="U45" s="384" t="e">
        <f>HLOOKUP(R45,[6]Listas!$F$4:$J$5,2,0)</f>
        <v>#N/A</v>
      </c>
      <c r="V45" s="381" t="e">
        <f>INDEX([6]Listas!$F$6:$J$10,MATCH(Q45,[6]Listas!$D$6:$D$10,0),MATCH(R45,[6]Listas!$F$4:$J$4,0))</f>
        <v>#N/A</v>
      </c>
      <c r="W45" s="167"/>
      <c r="X45" s="535"/>
      <c r="Y45" s="575"/>
      <c r="Z45" s="536"/>
      <c r="AA45" s="363"/>
      <c r="AB45" s="201"/>
      <c r="AC45" s="361"/>
      <c r="AD45" s="363"/>
      <c r="AE45" s="167"/>
      <c r="AF45" s="384">
        <f t="shared" si="4"/>
        <v>0</v>
      </c>
      <c r="AG45" s="379" t="e">
        <f t="shared" si="5"/>
        <v>#N/A</v>
      </c>
      <c r="AH45" s="382" t="e">
        <f>IF(AG45&lt;=1,"Remota",VLOOKUP(AG45,[6]Listas!$C$6:$D$10,2,0))</f>
        <v>#N/A</v>
      </c>
      <c r="AI45" s="379" t="e">
        <f t="shared" si="6"/>
        <v>#N/A</v>
      </c>
      <c r="AJ45" s="382" t="e">
        <f>IF(AI45&lt;=1,"Insignificante",HLOOKUP(AI45,[6]Listas!$F$3:$J$4,2,0))</f>
        <v>#N/A</v>
      </c>
      <c r="AK45" s="383" t="e">
        <f t="shared" si="7"/>
        <v>#N/A</v>
      </c>
      <c r="AL45" s="381" t="e">
        <f>INDEX([6]Listas!$F$6:$J$10,MATCH(AH45,[6]Listas!$D$6:$D$10,0),MATCH(AJ45,[6]Listas!$F$4:$J$4,0))</f>
        <v>#N/A</v>
      </c>
    </row>
    <row r="46" spans="1:38" s="171" customFormat="1" ht="78" hidden="1" customHeight="1" x14ac:dyDescent="0.2">
      <c r="A46" s="364"/>
      <c r="B46" s="362"/>
      <c r="C46" s="535"/>
      <c r="D46" s="575"/>
      <c r="E46" s="536"/>
      <c r="F46" s="363"/>
      <c r="G46" s="535"/>
      <c r="H46" s="575"/>
      <c r="I46" s="536"/>
      <c r="J46" s="550"/>
      <c r="K46" s="550"/>
      <c r="L46" s="550"/>
      <c r="M46" s="361"/>
      <c r="N46" s="361"/>
      <c r="O46" s="361"/>
      <c r="P46" s="361"/>
      <c r="Q46" s="362"/>
      <c r="R46" s="362"/>
      <c r="S46" s="167"/>
      <c r="T46" s="384" t="e">
        <f>VLOOKUP(Q46,[6]Listas!$D$6:$E$10,2,0)</f>
        <v>#N/A</v>
      </c>
      <c r="U46" s="384" t="e">
        <f>HLOOKUP(R46,[6]Listas!$F$4:$J$5,2,0)</f>
        <v>#N/A</v>
      </c>
      <c r="V46" s="381" t="e">
        <f>INDEX([6]Listas!$F$6:$J$10,MATCH(Q46,[6]Listas!$D$6:$D$10,0),MATCH(R46,[6]Listas!$F$4:$J$4,0))</f>
        <v>#N/A</v>
      </c>
      <c r="W46" s="167"/>
      <c r="X46" s="535"/>
      <c r="Y46" s="575"/>
      <c r="Z46" s="536"/>
      <c r="AA46" s="363"/>
      <c r="AB46" s="201"/>
      <c r="AC46" s="361"/>
      <c r="AD46" s="363"/>
      <c r="AE46" s="167"/>
      <c r="AF46" s="384">
        <f t="shared" si="4"/>
        <v>0</v>
      </c>
      <c r="AG46" s="379" t="e">
        <f t="shared" si="5"/>
        <v>#N/A</v>
      </c>
      <c r="AH46" s="382" t="e">
        <f>IF(AG46&lt;=1,"Remota",VLOOKUP(AG46,[6]Listas!$C$6:$D$10,2,0))</f>
        <v>#N/A</v>
      </c>
      <c r="AI46" s="379" t="e">
        <f t="shared" si="6"/>
        <v>#N/A</v>
      </c>
      <c r="AJ46" s="382" t="e">
        <f>IF(AI46&lt;=1,"Insignificante",HLOOKUP(AI46,[6]Listas!$F$3:$J$4,2,0))</f>
        <v>#N/A</v>
      </c>
      <c r="AK46" s="383" t="e">
        <f t="shared" si="7"/>
        <v>#N/A</v>
      </c>
      <c r="AL46" s="381" t="e">
        <f>INDEX([6]Listas!$F$6:$J$10,MATCH(AH46,[6]Listas!$D$6:$D$10,0),MATCH(AJ46,[6]Listas!$F$4:$J$4,0))</f>
        <v>#N/A</v>
      </c>
    </row>
    <row r="47" spans="1:38" s="171" customFormat="1" ht="78" hidden="1" customHeight="1" x14ac:dyDescent="0.2">
      <c r="A47" s="364"/>
      <c r="B47" s="362"/>
      <c r="C47" s="535"/>
      <c r="D47" s="575"/>
      <c r="E47" s="536"/>
      <c r="F47" s="363"/>
      <c r="G47" s="535"/>
      <c r="H47" s="575"/>
      <c r="I47" s="536"/>
      <c r="J47" s="550"/>
      <c r="K47" s="550"/>
      <c r="L47" s="550"/>
      <c r="M47" s="361"/>
      <c r="N47" s="361"/>
      <c r="O47" s="361"/>
      <c r="P47" s="361"/>
      <c r="Q47" s="362"/>
      <c r="R47" s="362"/>
      <c r="S47" s="167"/>
      <c r="T47" s="384" t="e">
        <f>VLOOKUP(Q47,[6]Listas!$D$6:$E$10,2,0)</f>
        <v>#N/A</v>
      </c>
      <c r="U47" s="384" t="e">
        <f>HLOOKUP(R47,[6]Listas!$F$4:$J$5,2,0)</f>
        <v>#N/A</v>
      </c>
      <c r="V47" s="381" t="e">
        <f>INDEX([6]Listas!$F$6:$J$10,MATCH(Q47,[6]Listas!$D$6:$D$10,0),MATCH(R47,[6]Listas!$F$4:$J$4,0))</f>
        <v>#N/A</v>
      </c>
      <c r="W47" s="167"/>
      <c r="X47" s="535"/>
      <c r="Y47" s="575"/>
      <c r="Z47" s="536"/>
      <c r="AA47" s="363"/>
      <c r="AB47" s="201"/>
      <c r="AC47" s="361"/>
      <c r="AD47" s="363"/>
      <c r="AE47" s="167"/>
      <c r="AF47" s="384">
        <f t="shared" si="4"/>
        <v>0</v>
      </c>
      <c r="AG47" s="379" t="e">
        <f t="shared" si="5"/>
        <v>#N/A</v>
      </c>
      <c r="AH47" s="382" t="e">
        <f>IF(AG47&lt;=1,"Remota",VLOOKUP(AG47,[6]Listas!$C$6:$D$10,2,0))</f>
        <v>#N/A</v>
      </c>
      <c r="AI47" s="379" t="e">
        <f t="shared" si="6"/>
        <v>#N/A</v>
      </c>
      <c r="AJ47" s="382" t="e">
        <f>IF(AI47&lt;=1,"Insignificante",HLOOKUP(AI47,[6]Listas!$F$3:$J$4,2,0))</f>
        <v>#N/A</v>
      </c>
      <c r="AK47" s="383" t="e">
        <f t="shared" si="7"/>
        <v>#N/A</v>
      </c>
      <c r="AL47" s="381" t="e">
        <f>INDEX([6]Listas!$F$6:$J$10,MATCH(AH47,[6]Listas!$D$6:$D$10,0),MATCH(AJ47,[6]Listas!$F$4:$J$4,0))</f>
        <v>#N/A</v>
      </c>
    </row>
    <row r="48" spans="1:38" s="171" customFormat="1" ht="78" hidden="1" customHeight="1" x14ac:dyDescent="0.2">
      <c r="A48" s="364"/>
      <c r="B48" s="362"/>
      <c r="C48" s="535"/>
      <c r="D48" s="575"/>
      <c r="E48" s="536"/>
      <c r="F48" s="363"/>
      <c r="G48" s="535"/>
      <c r="H48" s="575"/>
      <c r="I48" s="536"/>
      <c r="J48" s="550"/>
      <c r="K48" s="550"/>
      <c r="L48" s="550"/>
      <c r="M48" s="361"/>
      <c r="N48" s="361"/>
      <c r="O48" s="361"/>
      <c r="P48" s="361"/>
      <c r="Q48" s="362"/>
      <c r="R48" s="362"/>
      <c r="S48" s="167"/>
      <c r="T48" s="384" t="e">
        <f>VLOOKUP(Q48,[6]Listas!$D$6:$E$10,2,0)</f>
        <v>#N/A</v>
      </c>
      <c r="U48" s="384" t="e">
        <f>HLOOKUP(R48,[6]Listas!$F$4:$J$5,2,0)</f>
        <v>#N/A</v>
      </c>
      <c r="V48" s="381" t="e">
        <f>INDEX([6]Listas!$F$6:$J$10,MATCH(Q48,[6]Listas!$D$6:$D$10,0),MATCH(R48,[6]Listas!$F$4:$J$4,0))</f>
        <v>#N/A</v>
      </c>
      <c r="W48" s="167"/>
      <c r="X48" s="535"/>
      <c r="Y48" s="575"/>
      <c r="Z48" s="536"/>
      <c r="AA48" s="363"/>
      <c r="AB48" s="201"/>
      <c r="AC48" s="361"/>
      <c r="AD48" s="363"/>
      <c r="AE48" s="167"/>
      <c r="AF48" s="384">
        <f t="shared" si="4"/>
        <v>0</v>
      </c>
      <c r="AG48" s="379" t="e">
        <f t="shared" si="5"/>
        <v>#N/A</v>
      </c>
      <c r="AH48" s="382" t="e">
        <f>IF(AG48&lt;=1,"Remota",VLOOKUP(AG48,[6]Listas!$C$6:$D$10,2,0))</f>
        <v>#N/A</v>
      </c>
      <c r="AI48" s="379" t="e">
        <f t="shared" si="6"/>
        <v>#N/A</v>
      </c>
      <c r="AJ48" s="382" t="e">
        <f>IF(AI48&lt;=1,"Insignificante",HLOOKUP(AI48,[6]Listas!$F$3:$J$4,2,0))</f>
        <v>#N/A</v>
      </c>
      <c r="AK48" s="383" t="e">
        <f t="shared" si="7"/>
        <v>#N/A</v>
      </c>
      <c r="AL48" s="381" t="e">
        <f>INDEX([6]Listas!$F$6:$J$10,MATCH(AH48,[6]Listas!$D$6:$D$10,0),MATCH(AJ48,[6]Listas!$F$4:$J$4,0))</f>
        <v>#N/A</v>
      </c>
    </row>
    <row r="49" spans="1:38" s="171" customFormat="1" ht="78" hidden="1" customHeight="1" x14ac:dyDescent="0.2">
      <c r="A49" s="364"/>
      <c r="B49" s="362"/>
      <c r="C49" s="535"/>
      <c r="D49" s="575"/>
      <c r="E49" s="536"/>
      <c r="F49" s="363"/>
      <c r="G49" s="535"/>
      <c r="H49" s="575"/>
      <c r="I49" s="536"/>
      <c r="J49" s="550"/>
      <c r="K49" s="550"/>
      <c r="L49" s="550"/>
      <c r="M49" s="361"/>
      <c r="N49" s="361"/>
      <c r="O49" s="361"/>
      <c r="P49" s="361"/>
      <c r="Q49" s="362"/>
      <c r="R49" s="362"/>
      <c r="S49" s="167"/>
      <c r="T49" s="384" t="e">
        <f>VLOOKUP(Q49,[6]Listas!$D$6:$E$10,2,0)</f>
        <v>#N/A</v>
      </c>
      <c r="U49" s="384" t="e">
        <f>HLOOKUP(R49,[6]Listas!$F$4:$J$5,2,0)</f>
        <v>#N/A</v>
      </c>
      <c r="V49" s="381" t="e">
        <f>INDEX([6]Listas!$F$6:$J$10,MATCH(Q49,[6]Listas!$D$6:$D$10,0),MATCH(R49,[6]Listas!$F$4:$J$4,0))</f>
        <v>#N/A</v>
      </c>
      <c r="W49" s="167"/>
      <c r="X49" s="535"/>
      <c r="Y49" s="575"/>
      <c r="Z49" s="536"/>
      <c r="AA49" s="363"/>
      <c r="AB49" s="201"/>
      <c r="AC49" s="361"/>
      <c r="AD49" s="363"/>
      <c r="AE49" s="167"/>
      <c r="AF49" s="384">
        <f t="shared" si="4"/>
        <v>0</v>
      </c>
      <c r="AG49" s="379" t="e">
        <f t="shared" si="5"/>
        <v>#N/A</v>
      </c>
      <c r="AH49" s="382" t="e">
        <f>IF(AG49&lt;=1,"Remota",VLOOKUP(AG49,[6]Listas!$C$6:$D$10,2,0))</f>
        <v>#N/A</v>
      </c>
      <c r="AI49" s="379" t="e">
        <f t="shared" si="6"/>
        <v>#N/A</v>
      </c>
      <c r="AJ49" s="382" t="e">
        <f>IF(AI49&lt;=1,"Insignificante",HLOOKUP(AI49,[6]Listas!$F$3:$J$4,2,0))</f>
        <v>#N/A</v>
      </c>
      <c r="AK49" s="383" t="e">
        <f t="shared" si="7"/>
        <v>#N/A</v>
      </c>
      <c r="AL49" s="381" t="e">
        <f>INDEX([6]Listas!$F$6:$J$10,MATCH(AH49,[6]Listas!$D$6:$D$10,0),MATCH(AJ49,[6]Listas!$F$4:$J$4,0))</f>
        <v>#N/A</v>
      </c>
    </row>
    <row r="50" spans="1:38" s="171" customFormat="1" ht="78" hidden="1" customHeight="1" x14ac:dyDescent="0.2">
      <c r="A50" s="364"/>
      <c r="B50" s="362"/>
      <c r="C50" s="535"/>
      <c r="D50" s="575"/>
      <c r="E50" s="536"/>
      <c r="F50" s="363"/>
      <c r="G50" s="535"/>
      <c r="H50" s="575"/>
      <c r="I50" s="536"/>
      <c r="J50" s="550"/>
      <c r="K50" s="550"/>
      <c r="L50" s="550"/>
      <c r="M50" s="361"/>
      <c r="N50" s="361"/>
      <c r="O50" s="361"/>
      <c r="P50" s="361"/>
      <c r="Q50" s="362"/>
      <c r="R50" s="362"/>
      <c r="S50" s="167"/>
      <c r="T50" s="384" t="e">
        <f>VLOOKUP(Q50,[6]Listas!$D$6:$E$10,2,0)</f>
        <v>#N/A</v>
      </c>
      <c r="U50" s="384" t="e">
        <f>HLOOKUP(R50,[6]Listas!$F$4:$J$5,2,0)</f>
        <v>#N/A</v>
      </c>
      <c r="V50" s="381" t="e">
        <f>INDEX([6]Listas!$F$6:$J$10,MATCH(Q50,[6]Listas!$D$6:$D$10,0),MATCH(R50,[6]Listas!$F$4:$J$4,0))</f>
        <v>#N/A</v>
      </c>
      <c r="W50" s="167"/>
      <c r="X50" s="535"/>
      <c r="Y50" s="575"/>
      <c r="Z50" s="536"/>
      <c r="AA50" s="363"/>
      <c r="AB50" s="201"/>
      <c r="AC50" s="361"/>
      <c r="AD50" s="363"/>
      <c r="AE50" s="167"/>
      <c r="AF50" s="384">
        <f t="shared" si="4"/>
        <v>0</v>
      </c>
      <c r="AG50" s="379" t="e">
        <f t="shared" si="5"/>
        <v>#N/A</v>
      </c>
      <c r="AH50" s="382" t="e">
        <f>IF(AG50&lt;=1,"Remota",VLOOKUP(AG50,[6]Listas!$C$6:$D$10,2,0))</f>
        <v>#N/A</v>
      </c>
      <c r="AI50" s="379" t="e">
        <f t="shared" si="6"/>
        <v>#N/A</v>
      </c>
      <c r="AJ50" s="382" t="e">
        <f>IF(AI50&lt;=1,"Insignificante",HLOOKUP(AI50,[6]Listas!$F$3:$J$4,2,0))</f>
        <v>#N/A</v>
      </c>
      <c r="AK50" s="383" t="e">
        <f t="shared" si="7"/>
        <v>#N/A</v>
      </c>
      <c r="AL50" s="381" t="e">
        <f>INDEX([6]Listas!$F$6:$J$10,MATCH(AH50,[6]Listas!$D$6:$D$10,0),MATCH(AJ50,[6]Listas!$F$4:$J$4,0))</f>
        <v>#N/A</v>
      </c>
    </row>
    <row r="51" spans="1:38" s="171" customFormat="1" ht="78" hidden="1" customHeight="1" x14ac:dyDescent="0.2">
      <c r="A51" s="364"/>
      <c r="B51" s="362"/>
      <c r="C51" s="535"/>
      <c r="D51" s="575"/>
      <c r="E51" s="536"/>
      <c r="F51" s="363"/>
      <c r="G51" s="535"/>
      <c r="H51" s="575"/>
      <c r="I51" s="536"/>
      <c r="J51" s="550"/>
      <c r="K51" s="550"/>
      <c r="L51" s="550"/>
      <c r="M51" s="361"/>
      <c r="N51" s="361"/>
      <c r="O51" s="361"/>
      <c r="P51" s="361"/>
      <c r="Q51" s="362"/>
      <c r="R51" s="362"/>
      <c r="S51" s="167"/>
      <c r="T51" s="384" t="e">
        <f>VLOOKUP(Q51,[6]Listas!$D$6:$E$10,2,0)</f>
        <v>#N/A</v>
      </c>
      <c r="U51" s="384" t="e">
        <f>HLOOKUP(R51,[6]Listas!$F$4:$J$5,2,0)</f>
        <v>#N/A</v>
      </c>
      <c r="V51" s="381" t="e">
        <f>INDEX([6]Listas!$F$6:$J$10,MATCH(Q51,[6]Listas!$D$6:$D$10,0),MATCH(R51,[6]Listas!$F$4:$J$4,0))</f>
        <v>#N/A</v>
      </c>
      <c r="W51" s="167"/>
      <c r="X51" s="535"/>
      <c r="Y51" s="575"/>
      <c r="Z51" s="536"/>
      <c r="AA51" s="363"/>
      <c r="AB51" s="201"/>
      <c r="AC51" s="361"/>
      <c r="AD51" s="363"/>
      <c r="AE51" s="167"/>
      <c r="AF51" s="384">
        <f t="shared" si="4"/>
        <v>0</v>
      </c>
      <c r="AG51" s="379" t="e">
        <f t="shared" si="5"/>
        <v>#N/A</v>
      </c>
      <c r="AH51" s="382" t="e">
        <f>IF(AG51&lt;=1,"Remota",VLOOKUP(AG51,[6]Listas!$C$6:$D$10,2,0))</f>
        <v>#N/A</v>
      </c>
      <c r="AI51" s="379" t="e">
        <f t="shared" si="6"/>
        <v>#N/A</v>
      </c>
      <c r="AJ51" s="382" t="e">
        <f>IF(AI51&lt;=1,"Insignificante",HLOOKUP(AI51,[6]Listas!$F$3:$J$4,2,0))</f>
        <v>#N/A</v>
      </c>
      <c r="AK51" s="383" t="e">
        <f t="shared" si="7"/>
        <v>#N/A</v>
      </c>
      <c r="AL51" s="381" t="e">
        <f>INDEX([6]Listas!$F$6:$J$10,MATCH(AH51,[6]Listas!$D$6:$D$10,0),MATCH(AJ51,[6]Listas!$F$4:$J$4,0))</f>
        <v>#N/A</v>
      </c>
    </row>
    <row r="52" spans="1:38" s="171" customFormat="1" ht="78" hidden="1" customHeight="1" x14ac:dyDescent="0.2">
      <c r="A52" s="364"/>
      <c r="B52" s="362"/>
      <c r="C52" s="535"/>
      <c r="D52" s="575"/>
      <c r="E52" s="536"/>
      <c r="F52" s="363"/>
      <c r="G52" s="535"/>
      <c r="H52" s="575"/>
      <c r="I52" s="536"/>
      <c r="J52" s="550"/>
      <c r="K52" s="550"/>
      <c r="L52" s="550"/>
      <c r="M52" s="361"/>
      <c r="N52" s="361"/>
      <c r="O52" s="361"/>
      <c r="P52" s="361"/>
      <c r="Q52" s="362"/>
      <c r="R52" s="362"/>
      <c r="S52" s="167"/>
      <c r="T52" s="384" t="e">
        <f>VLOOKUP(Q52,[6]Listas!$D$6:$E$10,2,0)</f>
        <v>#N/A</v>
      </c>
      <c r="U52" s="384" t="e">
        <f>HLOOKUP(R52,[6]Listas!$F$4:$J$5,2,0)</f>
        <v>#N/A</v>
      </c>
      <c r="V52" s="381" t="e">
        <f>INDEX([6]Listas!$F$6:$J$10,MATCH(Q52,[6]Listas!$D$6:$D$10,0),MATCH(R52,[6]Listas!$F$4:$J$4,0))</f>
        <v>#N/A</v>
      </c>
      <c r="W52" s="167"/>
      <c r="X52" s="535"/>
      <c r="Y52" s="575"/>
      <c r="Z52" s="536"/>
      <c r="AA52" s="363"/>
      <c r="AB52" s="201"/>
      <c r="AC52" s="361"/>
      <c r="AD52" s="363"/>
      <c r="AE52" s="167"/>
      <c r="AF52" s="384">
        <f t="shared" si="4"/>
        <v>0</v>
      </c>
      <c r="AG52" s="379" t="e">
        <f t="shared" si="5"/>
        <v>#N/A</v>
      </c>
      <c r="AH52" s="382" t="e">
        <f>IF(AG52&lt;=1,"Remota",VLOOKUP(AG52,[6]Listas!$C$6:$D$10,2,0))</f>
        <v>#N/A</v>
      </c>
      <c r="AI52" s="379" t="e">
        <f t="shared" si="6"/>
        <v>#N/A</v>
      </c>
      <c r="AJ52" s="382" t="e">
        <f>IF(AI52&lt;=1,"Insignificante",HLOOKUP(AI52,[6]Listas!$F$3:$J$4,2,0))</f>
        <v>#N/A</v>
      </c>
      <c r="AK52" s="383" t="e">
        <f t="shared" si="7"/>
        <v>#N/A</v>
      </c>
      <c r="AL52" s="381" t="e">
        <f>INDEX([6]Listas!$F$6:$J$10,MATCH(AH52,[6]Listas!$D$6:$D$10,0),MATCH(AJ52,[6]Listas!$F$4:$J$4,0))</f>
        <v>#N/A</v>
      </c>
    </row>
    <row r="53" spans="1:38" s="171" customFormat="1" ht="78" hidden="1" customHeight="1" x14ac:dyDescent="0.2">
      <c r="A53" s="364"/>
      <c r="B53" s="362"/>
      <c r="C53" s="535"/>
      <c r="D53" s="575"/>
      <c r="E53" s="536"/>
      <c r="F53" s="363"/>
      <c r="G53" s="535"/>
      <c r="H53" s="575"/>
      <c r="I53" s="536"/>
      <c r="J53" s="550"/>
      <c r="K53" s="550"/>
      <c r="L53" s="550"/>
      <c r="M53" s="361"/>
      <c r="N53" s="361"/>
      <c r="O53" s="361"/>
      <c r="P53" s="361"/>
      <c r="Q53" s="362"/>
      <c r="R53" s="362"/>
      <c r="S53" s="167"/>
      <c r="T53" s="384" t="e">
        <f>VLOOKUP(Q53,[6]Listas!$D$6:$E$10,2,0)</f>
        <v>#N/A</v>
      </c>
      <c r="U53" s="384" t="e">
        <f>HLOOKUP(R53,[6]Listas!$F$4:$J$5,2,0)</f>
        <v>#N/A</v>
      </c>
      <c r="V53" s="381" t="e">
        <f>INDEX([6]Listas!$F$6:$J$10,MATCH(Q53,[6]Listas!$D$6:$D$10,0),MATCH(R53,[6]Listas!$F$4:$J$4,0))</f>
        <v>#N/A</v>
      </c>
      <c r="W53" s="167"/>
      <c r="X53" s="535"/>
      <c r="Y53" s="575"/>
      <c r="Z53" s="536"/>
      <c r="AA53" s="363"/>
      <c r="AB53" s="201"/>
      <c r="AC53" s="361"/>
      <c r="AD53" s="363"/>
      <c r="AE53" s="167"/>
      <c r="AF53" s="384">
        <f t="shared" si="4"/>
        <v>0</v>
      </c>
      <c r="AG53" s="379" t="e">
        <f t="shared" si="5"/>
        <v>#N/A</v>
      </c>
      <c r="AH53" s="382" t="e">
        <f>IF(AG53&lt;=1,"Remota",VLOOKUP(AG53,[6]Listas!$C$6:$D$10,2,0))</f>
        <v>#N/A</v>
      </c>
      <c r="AI53" s="379" t="e">
        <f t="shared" si="6"/>
        <v>#N/A</v>
      </c>
      <c r="AJ53" s="382" t="e">
        <f>IF(AI53&lt;=1,"Insignificante",HLOOKUP(AI53,[6]Listas!$F$3:$J$4,2,0))</f>
        <v>#N/A</v>
      </c>
      <c r="AK53" s="383" t="e">
        <f t="shared" si="7"/>
        <v>#N/A</v>
      </c>
      <c r="AL53" s="381" t="e">
        <f>INDEX([6]Listas!$F$6:$J$10,MATCH(AH53,[6]Listas!$D$6:$D$10,0),MATCH(AJ53,[6]Listas!$F$4:$J$4,0))</f>
        <v>#N/A</v>
      </c>
    </row>
    <row r="54" spans="1:38" s="171" customFormat="1" ht="78" hidden="1" customHeight="1" x14ac:dyDescent="0.2">
      <c r="A54" s="364"/>
      <c r="B54" s="362"/>
      <c r="C54" s="535"/>
      <c r="D54" s="575"/>
      <c r="E54" s="536"/>
      <c r="F54" s="363"/>
      <c r="G54" s="535"/>
      <c r="H54" s="575"/>
      <c r="I54" s="536"/>
      <c r="J54" s="550"/>
      <c r="K54" s="550"/>
      <c r="L54" s="550"/>
      <c r="M54" s="361"/>
      <c r="N54" s="361"/>
      <c r="O54" s="361"/>
      <c r="P54" s="361"/>
      <c r="Q54" s="362"/>
      <c r="R54" s="362"/>
      <c r="S54" s="167"/>
      <c r="T54" s="384" t="e">
        <f>VLOOKUP(Q54,[6]Listas!$D$6:$E$10,2,0)</f>
        <v>#N/A</v>
      </c>
      <c r="U54" s="384" t="e">
        <f>HLOOKUP(R54,[6]Listas!$F$4:$J$5,2,0)</f>
        <v>#N/A</v>
      </c>
      <c r="V54" s="381" t="e">
        <f>INDEX([6]Listas!$F$6:$J$10,MATCH(Q54,[6]Listas!$D$6:$D$10,0),MATCH(R54,[6]Listas!$F$4:$J$4,0))</f>
        <v>#N/A</v>
      </c>
      <c r="W54" s="167"/>
      <c r="X54" s="535"/>
      <c r="Y54" s="575"/>
      <c r="Z54" s="536"/>
      <c r="AA54" s="363"/>
      <c r="AB54" s="201"/>
      <c r="AC54" s="361"/>
      <c r="AD54" s="363"/>
      <c r="AE54" s="167"/>
      <c r="AF54" s="384">
        <f t="shared" si="4"/>
        <v>0</v>
      </c>
      <c r="AG54" s="379" t="e">
        <f t="shared" si="5"/>
        <v>#N/A</v>
      </c>
      <c r="AH54" s="382" t="e">
        <f>IF(AG54&lt;=1,"Remota",VLOOKUP(AG54,[6]Listas!$C$6:$D$10,2,0))</f>
        <v>#N/A</v>
      </c>
      <c r="AI54" s="379" t="e">
        <f t="shared" si="6"/>
        <v>#N/A</v>
      </c>
      <c r="AJ54" s="382" t="e">
        <f>IF(AI54&lt;=1,"Insignificante",HLOOKUP(AI54,[6]Listas!$F$3:$J$4,2,0))</f>
        <v>#N/A</v>
      </c>
      <c r="AK54" s="383" t="e">
        <f t="shared" si="7"/>
        <v>#N/A</v>
      </c>
      <c r="AL54" s="381" t="e">
        <f>INDEX([6]Listas!$F$6:$J$10,MATCH(AH54,[6]Listas!$D$6:$D$10,0),MATCH(AJ54,[6]Listas!$F$4:$J$4,0))</f>
        <v>#N/A</v>
      </c>
    </row>
    <row r="55" spans="1:38" s="171" customFormat="1" ht="78" hidden="1" customHeight="1" x14ac:dyDescent="0.2">
      <c r="A55" s="364"/>
      <c r="B55" s="362"/>
      <c r="C55" s="535"/>
      <c r="D55" s="575"/>
      <c r="E55" s="536"/>
      <c r="F55" s="363"/>
      <c r="G55" s="535"/>
      <c r="H55" s="575"/>
      <c r="I55" s="536"/>
      <c r="J55" s="550"/>
      <c r="K55" s="550"/>
      <c r="L55" s="550"/>
      <c r="M55" s="361"/>
      <c r="N55" s="361"/>
      <c r="O55" s="361"/>
      <c r="P55" s="361"/>
      <c r="Q55" s="362"/>
      <c r="R55" s="362"/>
      <c r="S55" s="167"/>
      <c r="T55" s="384" t="e">
        <f>VLOOKUP(Q55,[6]Listas!$D$6:$E$10,2,0)</f>
        <v>#N/A</v>
      </c>
      <c r="U55" s="384" t="e">
        <f>HLOOKUP(R55,[6]Listas!$F$4:$J$5,2,0)</f>
        <v>#N/A</v>
      </c>
      <c r="V55" s="381" t="e">
        <f>INDEX([6]Listas!$F$6:$J$10,MATCH(Q55,[6]Listas!$D$6:$D$10,0),MATCH(R55,[6]Listas!$F$4:$J$4,0))</f>
        <v>#N/A</v>
      </c>
      <c r="W55" s="167"/>
      <c r="X55" s="535"/>
      <c r="Y55" s="575"/>
      <c r="Z55" s="536"/>
      <c r="AA55" s="363"/>
      <c r="AB55" s="201"/>
      <c r="AC55" s="361"/>
      <c r="AD55" s="363"/>
      <c r="AE55" s="167"/>
      <c r="AF55" s="384">
        <f t="shared" si="4"/>
        <v>0</v>
      </c>
      <c r="AG55" s="379" t="e">
        <f t="shared" si="5"/>
        <v>#N/A</v>
      </c>
      <c r="AH55" s="382" t="e">
        <f>IF(AG55&lt;=1,"Remota",VLOOKUP(AG55,[6]Listas!$C$6:$D$10,2,0))</f>
        <v>#N/A</v>
      </c>
      <c r="AI55" s="379" t="e">
        <f t="shared" si="6"/>
        <v>#N/A</v>
      </c>
      <c r="AJ55" s="382" t="e">
        <f>IF(AI55&lt;=1,"Insignificante",HLOOKUP(AI55,[6]Listas!$F$3:$J$4,2,0))</f>
        <v>#N/A</v>
      </c>
      <c r="AK55" s="383" t="e">
        <f t="shared" si="7"/>
        <v>#N/A</v>
      </c>
      <c r="AL55" s="381" t="e">
        <f>INDEX([6]Listas!$F$6:$J$10,MATCH(AH55,[6]Listas!$D$6:$D$10,0),MATCH(AJ55,[6]Listas!$F$4:$J$4,0))</f>
        <v>#N/A</v>
      </c>
    </row>
    <row r="56" spans="1:38" s="171" customFormat="1" ht="78" hidden="1" customHeight="1" x14ac:dyDescent="0.2">
      <c r="A56" s="364"/>
      <c r="B56" s="362"/>
      <c r="C56" s="535"/>
      <c r="D56" s="575"/>
      <c r="E56" s="536"/>
      <c r="F56" s="363"/>
      <c r="G56" s="535"/>
      <c r="H56" s="575"/>
      <c r="I56" s="536"/>
      <c r="J56" s="550"/>
      <c r="K56" s="550"/>
      <c r="L56" s="550"/>
      <c r="M56" s="361"/>
      <c r="N56" s="361"/>
      <c r="O56" s="361"/>
      <c r="P56" s="361"/>
      <c r="Q56" s="362"/>
      <c r="R56" s="362"/>
      <c r="S56" s="167"/>
      <c r="T56" s="384" t="e">
        <f>VLOOKUP(Q56,[6]Listas!$D$6:$E$10,2,0)</f>
        <v>#N/A</v>
      </c>
      <c r="U56" s="384" t="e">
        <f>HLOOKUP(R56,[6]Listas!$F$4:$J$5,2,0)</f>
        <v>#N/A</v>
      </c>
      <c r="V56" s="381" t="e">
        <f>INDEX([6]Listas!$F$6:$J$10,MATCH(Q56,[6]Listas!$D$6:$D$10,0),MATCH(R56,[6]Listas!$F$4:$J$4,0))</f>
        <v>#N/A</v>
      </c>
      <c r="W56" s="167"/>
      <c r="X56" s="535"/>
      <c r="Y56" s="575"/>
      <c r="Z56" s="536"/>
      <c r="AA56" s="363"/>
      <c r="AB56" s="201"/>
      <c r="AC56" s="361"/>
      <c r="AD56" s="363"/>
      <c r="AE56" s="167"/>
      <c r="AF56" s="384">
        <f t="shared" si="4"/>
        <v>0</v>
      </c>
      <c r="AG56" s="379" t="e">
        <f t="shared" si="5"/>
        <v>#N/A</v>
      </c>
      <c r="AH56" s="382" t="e">
        <f>IF(AG56&lt;=1,"Remota",VLOOKUP(AG56,[6]Listas!$C$6:$D$10,2,0))</f>
        <v>#N/A</v>
      </c>
      <c r="AI56" s="379" t="e">
        <f t="shared" si="6"/>
        <v>#N/A</v>
      </c>
      <c r="AJ56" s="382" t="e">
        <f>IF(AI56&lt;=1,"Insignificante",HLOOKUP(AI56,[6]Listas!$F$3:$J$4,2,0))</f>
        <v>#N/A</v>
      </c>
      <c r="AK56" s="383" t="e">
        <f t="shared" si="7"/>
        <v>#N/A</v>
      </c>
      <c r="AL56" s="381" t="e">
        <f>INDEX([6]Listas!$F$6:$J$10,MATCH(AH56,[6]Listas!$D$6:$D$10,0),MATCH(AJ56,[6]Listas!$F$4:$J$4,0))</f>
        <v>#N/A</v>
      </c>
    </row>
    <row r="57" spans="1:38" s="171" customFormat="1" ht="78" hidden="1" customHeight="1" x14ac:dyDescent="0.2">
      <c r="A57" s="364"/>
      <c r="B57" s="362"/>
      <c r="C57" s="535"/>
      <c r="D57" s="575"/>
      <c r="E57" s="536"/>
      <c r="F57" s="363"/>
      <c r="G57" s="535"/>
      <c r="H57" s="575"/>
      <c r="I57" s="536"/>
      <c r="J57" s="550"/>
      <c r="K57" s="550"/>
      <c r="L57" s="550"/>
      <c r="M57" s="361"/>
      <c r="N57" s="361"/>
      <c r="O57" s="361"/>
      <c r="P57" s="361"/>
      <c r="Q57" s="362"/>
      <c r="R57" s="362"/>
      <c r="S57" s="167"/>
      <c r="T57" s="384" t="e">
        <f>VLOOKUP(Q57,[6]Listas!$D$6:$E$10,2,0)</f>
        <v>#N/A</v>
      </c>
      <c r="U57" s="384" t="e">
        <f>HLOOKUP(R57,[6]Listas!$F$4:$J$5,2,0)</f>
        <v>#N/A</v>
      </c>
      <c r="V57" s="381" t="e">
        <f>INDEX([6]Listas!$F$6:$J$10,MATCH(Q57,[6]Listas!$D$6:$D$10,0),MATCH(R57,[6]Listas!$F$4:$J$4,0))</f>
        <v>#N/A</v>
      </c>
      <c r="W57" s="167"/>
      <c r="X57" s="535"/>
      <c r="Y57" s="575"/>
      <c r="Z57" s="536"/>
      <c r="AA57" s="363"/>
      <c r="AB57" s="201"/>
      <c r="AC57" s="361"/>
      <c r="AD57" s="363"/>
      <c r="AE57" s="167"/>
      <c r="AF57" s="384">
        <f t="shared" si="4"/>
        <v>0</v>
      </c>
      <c r="AG57" s="379" t="e">
        <f t="shared" si="5"/>
        <v>#N/A</v>
      </c>
      <c r="AH57" s="382" t="e">
        <f>IF(AG57&lt;=1,"Remota",VLOOKUP(AG57,[6]Listas!$C$6:$D$10,2,0))</f>
        <v>#N/A</v>
      </c>
      <c r="AI57" s="379" t="e">
        <f t="shared" si="6"/>
        <v>#N/A</v>
      </c>
      <c r="AJ57" s="382" t="e">
        <f>IF(AI57&lt;=1,"Insignificante",HLOOKUP(AI57,[6]Listas!$F$3:$J$4,2,0))</f>
        <v>#N/A</v>
      </c>
      <c r="AK57" s="383" t="e">
        <f t="shared" si="7"/>
        <v>#N/A</v>
      </c>
      <c r="AL57" s="381" t="e">
        <f>INDEX([6]Listas!$F$6:$J$10,MATCH(AH57,[6]Listas!$D$6:$D$10,0),MATCH(AJ57,[6]Listas!$F$4:$J$4,0))</f>
        <v>#N/A</v>
      </c>
    </row>
    <row r="58" spans="1:38" s="171" customFormat="1" ht="78" hidden="1" customHeight="1" x14ac:dyDescent="0.2">
      <c r="A58" s="364"/>
      <c r="B58" s="362"/>
      <c r="C58" s="535"/>
      <c r="D58" s="575"/>
      <c r="E58" s="536"/>
      <c r="F58" s="363"/>
      <c r="G58" s="535"/>
      <c r="H58" s="575"/>
      <c r="I58" s="536"/>
      <c r="J58" s="550"/>
      <c r="K58" s="550"/>
      <c r="L58" s="550"/>
      <c r="M58" s="361"/>
      <c r="N58" s="361"/>
      <c r="O58" s="361"/>
      <c r="P58" s="361"/>
      <c r="Q58" s="362"/>
      <c r="R58" s="362"/>
      <c r="S58" s="167"/>
      <c r="T58" s="384" t="e">
        <f>VLOOKUP(Q58,[6]Listas!$D$6:$E$10,2,0)</f>
        <v>#N/A</v>
      </c>
      <c r="U58" s="384" t="e">
        <f>HLOOKUP(R58,[6]Listas!$F$4:$J$5,2,0)</f>
        <v>#N/A</v>
      </c>
      <c r="V58" s="381" t="e">
        <f>INDEX([6]Listas!$F$6:$J$10,MATCH(Q58,[6]Listas!$D$6:$D$10,0),MATCH(R58,[6]Listas!$F$4:$J$4,0))</f>
        <v>#N/A</v>
      </c>
      <c r="W58" s="167"/>
      <c r="X58" s="535"/>
      <c r="Y58" s="575"/>
      <c r="Z58" s="536"/>
      <c r="AA58" s="363"/>
      <c r="AB58" s="201"/>
      <c r="AC58" s="361"/>
      <c r="AD58" s="363"/>
      <c r="AE58" s="167"/>
      <c r="AF58" s="384">
        <f t="shared" si="4"/>
        <v>0</v>
      </c>
      <c r="AG58" s="379" t="e">
        <f t="shared" si="5"/>
        <v>#N/A</v>
      </c>
      <c r="AH58" s="382" t="e">
        <f>IF(AG58&lt;=1,"Remota",VLOOKUP(AG58,[6]Listas!$C$6:$D$10,2,0))</f>
        <v>#N/A</v>
      </c>
      <c r="AI58" s="379" t="e">
        <f t="shared" si="6"/>
        <v>#N/A</v>
      </c>
      <c r="AJ58" s="382" t="e">
        <f>IF(AI58&lt;=1,"Insignificante",HLOOKUP(AI58,[6]Listas!$F$3:$J$4,2,0))</f>
        <v>#N/A</v>
      </c>
      <c r="AK58" s="383" t="e">
        <f t="shared" si="7"/>
        <v>#N/A</v>
      </c>
      <c r="AL58" s="381" t="e">
        <f>INDEX([6]Listas!$F$6:$J$10,MATCH(AH58,[6]Listas!$D$6:$D$10,0),MATCH(AJ58,[6]Listas!$F$4:$J$4,0))</f>
        <v>#N/A</v>
      </c>
    </row>
    <row r="59" spans="1:38" s="171" customFormat="1" ht="78" hidden="1" customHeight="1" x14ac:dyDescent="0.2">
      <c r="A59" s="364"/>
      <c r="B59" s="362"/>
      <c r="C59" s="535"/>
      <c r="D59" s="575"/>
      <c r="E59" s="536"/>
      <c r="F59" s="363"/>
      <c r="G59" s="535"/>
      <c r="H59" s="575"/>
      <c r="I59" s="536"/>
      <c r="J59" s="550"/>
      <c r="K59" s="550"/>
      <c r="L59" s="550"/>
      <c r="M59" s="361"/>
      <c r="N59" s="361"/>
      <c r="O59" s="361"/>
      <c r="P59" s="361"/>
      <c r="Q59" s="362"/>
      <c r="R59" s="362"/>
      <c r="S59" s="167"/>
      <c r="T59" s="384" t="e">
        <f>VLOOKUP(Q59,[6]Listas!$D$6:$E$10,2,0)</f>
        <v>#N/A</v>
      </c>
      <c r="U59" s="384" t="e">
        <f>HLOOKUP(R59,[6]Listas!$F$4:$J$5,2,0)</f>
        <v>#N/A</v>
      </c>
      <c r="V59" s="381" t="e">
        <f>INDEX([6]Listas!$F$6:$J$10,MATCH(Q59,[6]Listas!$D$6:$D$10,0),MATCH(R59,[6]Listas!$F$4:$J$4,0))</f>
        <v>#N/A</v>
      </c>
      <c r="W59" s="167"/>
      <c r="X59" s="535"/>
      <c r="Y59" s="575"/>
      <c r="Z59" s="536"/>
      <c r="AA59" s="363"/>
      <c r="AB59" s="201"/>
      <c r="AC59" s="361"/>
      <c r="AD59" s="363"/>
      <c r="AE59" s="167"/>
      <c r="AF59" s="384">
        <f t="shared" si="4"/>
        <v>0</v>
      </c>
      <c r="AG59" s="379" t="e">
        <f t="shared" si="5"/>
        <v>#N/A</v>
      </c>
      <c r="AH59" s="382" t="e">
        <f>IF(AG59&lt;=1,"Remota",VLOOKUP(AG59,[6]Listas!$C$6:$D$10,2,0))</f>
        <v>#N/A</v>
      </c>
      <c r="AI59" s="379" t="e">
        <f t="shared" si="6"/>
        <v>#N/A</v>
      </c>
      <c r="AJ59" s="382" t="e">
        <f>IF(AI59&lt;=1,"Insignificante",HLOOKUP(AI59,[6]Listas!$F$3:$J$4,2,0))</f>
        <v>#N/A</v>
      </c>
      <c r="AK59" s="383" t="e">
        <f t="shared" si="7"/>
        <v>#N/A</v>
      </c>
      <c r="AL59" s="381" t="e">
        <f>INDEX([6]Listas!$F$6:$J$10,MATCH(AH59,[6]Listas!$D$6:$D$10,0),MATCH(AJ59,[6]Listas!$F$4:$J$4,0))</f>
        <v>#N/A</v>
      </c>
    </row>
    <row r="60" spans="1:38" s="171" customFormat="1" ht="78" hidden="1" customHeight="1" x14ac:dyDescent="0.2">
      <c r="A60" s="364"/>
      <c r="B60" s="362"/>
      <c r="C60" s="535"/>
      <c r="D60" s="575"/>
      <c r="E60" s="536"/>
      <c r="F60" s="363"/>
      <c r="G60" s="535"/>
      <c r="H60" s="575"/>
      <c r="I60" s="536"/>
      <c r="J60" s="550"/>
      <c r="K60" s="550"/>
      <c r="L60" s="550"/>
      <c r="M60" s="361"/>
      <c r="N60" s="361"/>
      <c r="O60" s="361"/>
      <c r="P60" s="361"/>
      <c r="Q60" s="362"/>
      <c r="R60" s="362"/>
      <c r="S60" s="167"/>
      <c r="T60" s="384" t="e">
        <f>VLOOKUP(Q60,[6]Listas!$D$6:$E$10,2,0)</f>
        <v>#N/A</v>
      </c>
      <c r="U60" s="384" t="e">
        <f>HLOOKUP(R60,[6]Listas!$F$4:$J$5,2,0)</f>
        <v>#N/A</v>
      </c>
      <c r="V60" s="381" t="e">
        <f>INDEX([6]Listas!$F$6:$J$10,MATCH(Q60,[6]Listas!$D$6:$D$10,0),MATCH(R60,[6]Listas!$F$4:$J$4,0))</f>
        <v>#N/A</v>
      </c>
      <c r="W60" s="167"/>
      <c r="X60" s="535"/>
      <c r="Y60" s="575"/>
      <c r="Z60" s="536"/>
      <c r="AA60" s="363"/>
      <c r="AB60" s="201"/>
      <c r="AC60" s="361"/>
      <c r="AD60" s="363"/>
      <c r="AE60" s="167"/>
      <c r="AF60" s="384">
        <f t="shared" si="4"/>
        <v>0</v>
      </c>
      <c r="AG60" s="379" t="e">
        <f t="shared" si="5"/>
        <v>#N/A</v>
      </c>
      <c r="AH60" s="382" t="e">
        <f>IF(AG60&lt;=1,"Remota",VLOOKUP(AG60,[6]Listas!$C$6:$D$10,2,0))</f>
        <v>#N/A</v>
      </c>
      <c r="AI60" s="379" t="e">
        <f t="shared" si="6"/>
        <v>#N/A</v>
      </c>
      <c r="AJ60" s="382" t="e">
        <f>IF(AI60&lt;=1,"Insignificante",HLOOKUP(AI60,[6]Listas!$F$3:$J$4,2,0))</f>
        <v>#N/A</v>
      </c>
      <c r="AK60" s="383" t="e">
        <f t="shared" si="7"/>
        <v>#N/A</v>
      </c>
      <c r="AL60" s="381" t="e">
        <f>INDEX([6]Listas!$F$6:$J$10,MATCH(AH60,[6]Listas!$D$6:$D$10,0),MATCH(AJ60,[6]Listas!$F$4:$J$4,0))</f>
        <v>#N/A</v>
      </c>
    </row>
    <row r="61" spans="1:38" s="171" customFormat="1" ht="78" hidden="1" customHeight="1" x14ac:dyDescent="0.2">
      <c r="A61" s="364"/>
      <c r="B61" s="362"/>
      <c r="C61" s="535"/>
      <c r="D61" s="575"/>
      <c r="E61" s="536"/>
      <c r="F61" s="363"/>
      <c r="G61" s="535"/>
      <c r="H61" s="575"/>
      <c r="I61" s="536"/>
      <c r="J61" s="550"/>
      <c r="K61" s="550"/>
      <c r="L61" s="550"/>
      <c r="M61" s="361"/>
      <c r="N61" s="361"/>
      <c r="O61" s="361"/>
      <c r="P61" s="361"/>
      <c r="Q61" s="362"/>
      <c r="R61" s="362"/>
      <c r="S61" s="167"/>
      <c r="T61" s="384" t="e">
        <f>VLOOKUP(Q61,[6]Listas!$D$6:$E$10,2,0)</f>
        <v>#N/A</v>
      </c>
      <c r="U61" s="384" t="e">
        <f>HLOOKUP(R61,[6]Listas!$F$4:$J$5,2,0)</f>
        <v>#N/A</v>
      </c>
      <c r="V61" s="381" t="e">
        <f>INDEX([6]Listas!$F$6:$J$10,MATCH(Q61,[6]Listas!$D$6:$D$10,0),MATCH(R61,[6]Listas!$F$4:$J$4,0))</f>
        <v>#N/A</v>
      </c>
      <c r="W61" s="167"/>
      <c r="X61" s="535"/>
      <c r="Y61" s="575"/>
      <c r="Z61" s="536"/>
      <c r="AA61" s="363"/>
      <c r="AB61" s="201"/>
      <c r="AC61" s="361"/>
      <c r="AD61" s="363"/>
      <c r="AE61" s="167"/>
      <c r="AF61" s="384">
        <f t="shared" si="4"/>
        <v>0</v>
      </c>
      <c r="AG61" s="379" t="e">
        <f t="shared" si="5"/>
        <v>#N/A</v>
      </c>
      <c r="AH61" s="382" t="e">
        <f>IF(AG61&lt;=1,"Remota",VLOOKUP(AG61,[6]Listas!$C$6:$D$10,2,0))</f>
        <v>#N/A</v>
      </c>
      <c r="AI61" s="379" t="e">
        <f t="shared" si="6"/>
        <v>#N/A</v>
      </c>
      <c r="AJ61" s="382" t="e">
        <f>IF(AI61&lt;=1,"Insignificante",HLOOKUP(AI61,[6]Listas!$F$3:$J$4,2,0))</f>
        <v>#N/A</v>
      </c>
      <c r="AK61" s="383" t="e">
        <f t="shared" si="7"/>
        <v>#N/A</v>
      </c>
      <c r="AL61" s="381" t="e">
        <f>INDEX([6]Listas!$F$6:$J$10,MATCH(AH61,[6]Listas!$D$6:$D$10,0),MATCH(AJ61,[6]Listas!$F$4:$J$4,0))</f>
        <v>#N/A</v>
      </c>
    </row>
    <row r="62" spans="1:38" s="171" customFormat="1" ht="78" hidden="1" customHeight="1" x14ac:dyDescent="0.2">
      <c r="A62" s="364"/>
      <c r="B62" s="362"/>
      <c r="C62" s="535"/>
      <c r="D62" s="575"/>
      <c r="E62" s="536"/>
      <c r="F62" s="363"/>
      <c r="G62" s="535"/>
      <c r="H62" s="575"/>
      <c r="I62" s="536"/>
      <c r="J62" s="550"/>
      <c r="K62" s="550"/>
      <c r="L62" s="550"/>
      <c r="M62" s="361"/>
      <c r="N62" s="361"/>
      <c r="O62" s="361"/>
      <c r="P62" s="361"/>
      <c r="Q62" s="362"/>
      <c r="R62" s="362"/>
      <c r="S62" s="167"/>
      <c r="T62" s="384" t="e">
        <f>VLOOKUP(Q62,[6]Listas!$D$6:$E$10,2,0)</f>
        <v>#N/A</v>
      </c>
      <c r="U62" s="384" t="e">
        <f>HLOOKUP(R62,[6]Listas!$F$4:$J$5,2,0)</f>
        <v>#N/A</v>
      </c>
      <c r="V62" s="381" t="e">
        <f>INDEX([6]Listas!$F$6:$J$10,MATCH(Q62,[6]Listas!$D$6:$D$10,0),MATCH(R62,[6]Listas!$F$4:$J$4,0))</f>
        <v>#N/A</v>
      </c>
      <c r="W62" s="167"/>
      <c r="X62" s="535"/>
      <c r="Y62" s="575"/>
      <c r="Z62" s="536"/>
      <c r="AA62" s="363"/>
      <c r="AB62" s="201"/>
      <c r="AC62" s="361"/>
      <c r="AD62" s="363"/>
      <c r="AE62" s="167"/>
      <c r="AF62" s="384">
        <f t="shared" si="4"/>
        <v>0</v>
      </c>
      <c r="AG62" s="379" t="e">
        <f t="shared" si="5"/>
        <v>#N/A</v>
      </c>
      <c r="AH62" s="382" t="e">
        <f>IF(AG62&lt;=1,"Remota",VLOOKUP(AG62,[6]Listas!$C$6:$D$10,2,0))</f>
        <v>#N/A</v>
      </c>
      <c r="AI62" s="379" t="e">
        <f t="shared" si="6"/>
        <v>#N/A</v>
      </c>
      <c r="AJ62" s="382" t="e">
        <f>IF(AI62&lt;=1,"Insignificante",HLOOKUP(AI62,[6]Listas!$F$3:$J$4,2,0))</f>
        <v>#N/A</v>
      </c>
      <c r="AK62" s="383" t="e">
        <f t="shared" si="7"/>
        <v>#N/A</v>
      </c>
      <c r="AL62" s="381" t="e">
        <f>INDEX([6]Listas!$F$6:$J$10,MATCH(AH62,[6]Listas!$D$6:$D$10,0),MATCH(AJ62,[6]Listas!$F$4:$J$4,0))</f>
        <v>#N/A</v>
      </c>
    </row>
    <row r="63" spans="1:38" s="171" customFormat="1" ht="78" hidden="1" customHeight="1" x14ac:dyDescent="0.2">
      <c r="A63" s="364"/>
      <c r="B63" s="362"/>
      <c r="C63" s="535"/>
      <c r="D63" s="575"/>
      <c r="E63" s="536"/>
      <c r="F63" s="363"/>
      <c r="G63" s="535"/>
      <c r="H63" s="575"/>
      <c r="I63" s="536"/>
      <c r="J63" s="550"/>
      <c r="K63" s="550"/>
      <c r="L63" s="550"/>
      <c r="M63" s="361"/>
      <c r="N63" s="361"/>
      <c r="O63" s="361"/>
      <c r="P63" s="361"/>
      <c r="Q63" s="362"/>
      <c r="R63" s="362"/>
      <c r="S63" s="167"/>
      <c r="T63" s="384" t="e">
        <f>VLOOKUP(Q63,[6]Listas!$D$6:$E$10,2,0)</f>
        <v>#N/A</v>
      </c>
      <c r="U63" s="384" t="e">
        <f>HLOOKUP(R63,[6]Listas!$F$4:$J$5,2,0)</f>
        <v>#N/A</v>
      </c>
      <c r="V63" s="381" t="e">
        <f>INDEX([6]Listas!$F$6:$J$10,MATCH(Q63,[6]Listas!$D$6:$D$10,0),MATCH(R63,[6]Listas!$F$4:$J$4,0))</f>
        <v>#N/A</v>
      </c>
      <c r="W63" s="167"/>
      <c r="X63" s="535"/>
      <c r="Y63" s="575"/>
      <c r="Z63" s="536"/>
      <c r="AA63" s="363"/>
      <c r="AB63" s="201"/>
      <c r="AC63" s="361"/>
      <c r="AD63" s="363"/>
      <c r="AE63" s="167"/>
      <c r="AF63" s="384">
        <f t="shared" si="4"/>
        <v>0</v>
      </c>
      <c r="AG63" s="379" t="e">
        <f t="shared" si="5"/>
        <v>#N/A</v>
      </c>
      <c r="AH63" s="382" t="e">
        <f>IF(AG63&lt;=1,"Remota",VLOOKUP(AG63,[6]Listas!$C$6:$D$10,2,0))</f>
        <v>#N/A</v>
      </c>
      <c r="AI63" s="379" t="e">
        <f t="shared" si="6"/>
        <v>#N/A</v>
      </c>
      <c r="AJ63" s="382" t="e">
        <f>IF(AI63&lt;=1,"Insignificante",HLOOKUP(AI63,[6]Listas!$F$3:$J$4,2,0))</f>
        <v>#N/A</v>
      </c>
      <c r="AK63" s="383" t="e">
        <f t="shared" si="7"/>
        <v>#N/A</v>
      </c>
      <c r="AL63" s="381" t="e">
        <f>INDEX([6]Listas!$F$6:$J$10,MATCH(AH63,[6]Listas!$D$6:$D$10,0),MATCH(AJ63,[6]Listas!$F$4:$J$4,0))</f>
        <v>#N/A</v>
      </c>
    </row>
    <row r="64" spans="1:38" s="171" customFormat="1" ht="78" hidden="1" customHeight="1" x14ac:dyDescent="0.2">
      <c r="A64" s="364"/>
      <c r="B64" s="362"/>
      <c r="C64" s="535"/>
      <c r="D64" s="575"/>
      <c r="E64" s="536"/>
      <c r="F64" s="363"/>
      <c r="G64" s="535"/>
      <c r="H64" s="575"/>
      <c r="I64" s="536"/>
      <c r="J64" s="550"/>
      <c r="K64" s="550"/>
      <c r="L64" s="550"/>
      <c r="M64" s="361"/>
      <c r="N64" s="361"/>
      <c r="O64" s="361"/>
      <c r="P64" s="361"/>
      <c r="Q64" s="362"/>
      <c r="R64" s="362"/>
      <c r="S64" s="167"/>
      <c r="T64" s="384" t="e">
        <f>VLOOKUP(Q64,[6]Listas!$D$6:$E$10,2,0)</f>
        <v>#N/A</v>
      </c>
      <c r="U64" s="384" t="e">
        <f>HLOOKUP(R64,[6]Listas!$F$4:$J$5,2,0)</f>
        <v>#N/A</v>
      </c>
      <c r="V64" s="381" t="e">
        <f>INDEX([6]Listas!$F$6:$J$10,MATCH(Q64,[6]Listas!$D$6:$D$10,0),MATCH(R64,[6]Listas!$F$4:$J$4,0))</f>
        <v>#N/A</v>
      </c>
      <c r="W64" s="167"/>
      <c r="X64" s="535"/>
      <c r="Y64" s="575"/>
      <c r="Z64" s="536"/>
      <c r="AA64" s="363"/>
      <c r="AB64" s="201"/>
      <c r="AC64" s="361"/>
      <c r="AD64" s="363"/>
      <c r="AE64" s="167"/>
      <c r="AF64" s="384">
        <f t="shared" si="4"/>
        <v>0</v>
      </c>
      <c r="AG64" s="379" t="e">
        <f t="shared" si="5"/>
        <v>#N/A</v>
      </c>
      <c r="AH64" s="382" t="e">
        <f>IF(AG64&lt;=1,"Remota",VLOOKUP(AG64,[6]Listas!$C$6:$D$10,2,0))</f>
        <v>#N/A</v>
      </c>
      <c r="AI64" s="379" t="e">
        <f t="shared" si="6"/>
        <v>#N/A</v>
      </c>
      <c r="AJ64" s="382" t="e">
        <f>IF(AI64&lt;=1,"Insignificante",HLOOKUP(AI64,[6]Listas!$F$3:$J$4,2,0))</f>
        <v>#N/A</v>
      </c>
      <c r="AK64" s="383" t="e">
        <f t="shared" si="7"/>
        <v>#N/A</v>
      </c>
      <c r="AL64" s="381" t="e">
        <f>INDEX([6]Listas!$F$6:$J$10,MATCH(AH64,[6]Listas!$D$6:$D$10,0),MATCH(AJ64,[6]Listas!$F$4:$J$4,0))</f>
        <v>#N/A</v>
      </c>
    </row>
    <row r="65" spans="1:38" s="171" customFormat="1" ht="78" hidden="1" customHeight="1" x14ac:dyDescent="0.2">
      <c r="A65" s="364"/>
      <c r="B65" s="362"/>
      <c r="C65" s="535"/>
      <c r="D65" s="575"/>
      <c r="E65" s="536"/>
      <c r="F65" s="363"/>
      <c r="G65" s="535"/>
      <c r="H65" s="575"/>
      <c r="I65" s="536"/>
      <c r="J65" s="550"/>
      <c r="K65" s="550"/>
      <c r="L65" s="550"/>
      <c r="M65" s="361"/>
      <c r="N65" s="361"/>
      <c r="O65" s="361"/>
      <c r="P65" s="361"/>
      <c r="Q65" s="362"/>
      <c r="R65" s="362"/>
      <c r="S65" s="167"/>
      <c r="T65" s="384" t="e">
        <f>VLOOKUP(Q65,[6]Listas!$D$6:$E$10,2,0)</f>
        <v>#N/A</v>
      </c>
      <c r="U65" s="384" t="e">
        <f>HLOOKUP(R65,[6]Listas!$F$4:$J$5,2,0)</f>
        <v>#N/A</v>
      </c>
      <c r="V65" s="381" t="e">
        <f>INDEX([6]Listas!$F$6:$J$10,MATCH(Q65,[6]Listas!$D$6:$D$10,0),MATCH(R65,[6]Listas!$F$4:$J$4,0))</f>
        <v>#N/A</v>
      </c>
      <c r="W65" s="167"/>
      <c r="X65" s="535"/>
      <c r="Y65" s="575"/>
      <c r="Z65" s="536"/>
      <c r="AA65" s="363"/>
      <c r="AB65" s="201"/>
      <c r="AC65" s="361"/>
      <c r="AD65" s="363"/>
      <c r="AE65" s="167"/>
      <c r="AF65" s="384">
        <f t="shared" si="4"/>
        <v>0</v>
      </c>
      <c r="AG65" s="379" t="e">
        <f t="shared" si="5"/>
        <v>#N/A</v>
      </c>
      <c r="AH65" s="382" t="e">
        <f>IF(AG65&lt;=1,"Remota",VLOOKUP(AG65,[6]Listas!$C$6:$D$10,2,0))</f>
        <v>#N/A</v>
      </c>
      <c r="AI65" s="379" t="e">
        <f t="shared" si="6"/>
        <v>#N/A</v>
      </c>
      <c r="AJ65" s="382" t="e">
        <f>IF(AI65&lt;=1,"Insignificante",HLOOKUP(AI65,[6]Listas!$F$3:$J$4,2,0))</f>
        <v>#N/A</v>
      </c>
      <c r="AK65" s="383" t="e">
        <f t="shared" si="7"/>
        <v>#N/A</v>
      </c>
      <c r="AL65" s="381" t="e">
        <f>INDEX([6]Listas!$F$6:$J$10,MATCH(AH65,[6]Listas!$D$6:$D$10,0),MATCH(AJ65,[6]Listas!$F$4:$J$4,0))</f>
        <v>#N/A</v>
      </c>
    </row>
    <row r="66" spans="1:38" s="171" customFormat="1" ht="78" hidden="1" customHeight="1" x14ac:dyDescent="0.2">
      <c r="A66" s="364"/>
      <c r="B66" s="362"/>
      <c r="C66" s="535"/>
      <c r="D66" s="575"/>
      <c r="E66" s="536"/>
      <c r="F66" s="363"/>
      <c r="G66" s="535"/>
      <c r="H66" s="575"/>
      <c r="I66" s="536"/>
      <c r="J66" s="550"/>
      <c r="K66" s="550"/>
      <c r="L66" s="550"/>
      <c r="M66" s="361"/>
      <c r="N66" s="361"/>
      <c r="O66" s="361"/>
      <c r="P66" s="361"/>
      <c r="Q66" s="362"/>
      <c r="R66" s="362"/>
      <c r="S66" s="167"/>
      <c r="T66" s="384" t="e">
        <f>VLOOKUP(Q66,[6]Listas!$D$6:$E$10,2,0)</f>
        <v>#N/A</v>
      </c>
      <c r="U66" s="384" t="e">
        <f>HLOOKUP(R66,[6]Listas!$F$4:$J$5,2,0)</f>
        <v>#N/A</v>
      </c>
      <c r="V66" s="381" t="e">
        <f>INDEX([6]Listas!$F$6:$J$10,MATCH(Q66,[6]Listas!$D$6:$D$10,0),MATCH(R66,[6]Listas!$F$4:$J$4,0))</f>
        <v>#N/A</v>
      </c>
      <c r="W66" s="167"/>
      <c r="X66" s="535"/>
      <c r="Y66" s="575"/>
      <c r="Z66" s="536"/>
      <c r="AA66" s="363"/>
      <c r="AB66" s="201"/>
      <c r="AC66" s="361"/>
      <c r="AD66" s="363"/>
      <c r="AE66" s="167"/>
      <c r="AF66" s="384">
        <f t="shared" si="4"/>
        <v>0</v>
      </c>
      <c r="AG66" s="379" t="e">
        <f t="shared" si="5"/>
        <v>#N/A</v>
      </c>
      <c r="AH66" s="382" t="e">
        <f>IF(AG66&lt;=1,"Remota",VLOOKUP(AG66,[6]Listas!$C$6:$D$10,2,0))</f>
        <v>#N/A</v>
      </c>
      <c r="AI66" s="379" t="e">
        <f t="shared" si="6"/>
        <v>#N/A</v>
      </c>
      <c r="AJ66" s="382" t="e">
        <f>IF(AI66&lt;=1,"Insignificante",HLOOKUP(AI66,[6]Listas!$F$3:$J$4,2,0))</f>
        <v>#N/A</v>
      </c>
      <c r="AK66" s="383" t="e">
        <f t="shared" si="7"/>
        <v>#N/A</v>
      </c>
      <c r="AL66" s="381" t="e">
        <f>INDEX([6]Listas!$F$6:$J$10,MATCH(AH66,[6]Listas!$D$6:$D$10,0),MATCH(AJ66,[6]Listas!$F$4:$J$4,0))</f>
        <v>#N/A</v>
      </c>
    </row>
    <row r="67" spans="1:38" s="171" customFormat="1" ht="78" hidden="1" customHeight="1" x14ac:dyDescent="0.2">
      <c r="A67" s="364"/>
      <c r="B67" s="362"/>
      <c r="C67" s="535"/>
      <c r="D67" s="575"/>
      <c r="E67" s="536"/>
      <c r="F67" s="363"/>
      <c r="G67" s="535"/>
      <c r="H67" s="575"/>
      <c r="I67" s="536"/>
      <c r="J67" s="550"/>
      <c r="K67" s="550"/>
      <c r="L67" s="550"/>
      <c r="M67" s="361"/>
      <c r="N67" s="361"/>
      <c r="O67" s="361"/>
      <c r="P67" s="361"/>
      <c r="Q67" s="362"/>
      <c r="R67" s="362"/>
      <c r="S67" s="167"/>
      <c r="T67" s="384" t="e">
        <f>VLOOKUP(Q67,[6]Listas!$D$6:$E$10,2,0)</f>
        <v>#N/A</v>
      </c>
      <c r="U67" s="384" t="e">
        <f>HLOOKUP(R67,[6]Listas!$F$4:$J$5,2,0)</f>
        <v>#N/A</v>
      </c>
      <c r="V67" s="381" t="e">
        <f>INDEX([6]Listas!$F$6:$J$10,MATCH(Q67,[6]Listas!$D$6:$D$10,0),MATCH(R67,[6]Listas!$F$4:$J$4,0))</f>
        <v>#N/A</v>
      </c>
      <c r="W67" s="167"/>
      <c r="X67" s="535"/>
      <c r="Y67" s="575"/>
      <c r="Z67" s="536"/>
      <c r="AA67" s="363"/>
      <c r="AB67" s="201"/>
      <c r="AC67" s="361"/>
      <c r="AD67" s="363"/>
      <c r="AE67" s="167"/>
      <c r="AF67" s="384">
        <f t="shared" si="4"/>
        <v>0</v>
      </c>
      <c r="AG67" s="379" t="e">
        <f t="shared" si="5"/>
        <v>#N/A</v>
      </c>
      <c r="AH67" s="382" t="e">
        <f>IF(AG67&lt;=1,"Remota",VLOOKUP(AG67,[6]Listas!$C$6:$D$10,2,0))</f>
        <v>#N/A</v>
      </c>
      <c r="AI67" s="379" t="e">
        <f t="shared" si="6"/>
        <v>#N/A</v>
      </c>
      <c r="AJ67" s="382" t="e">
        <f>IF(AI67&lt;=1,"Insignificante",HLOOKUP(AI67,[6]Listas!$F$3:$J$4,2,0))</f>
        <v>#N/A</v>
      </c>
      <c r="AK67" s="383" t="e">
        <f t="shared" si="7"/>
        <v>#N/A</v>
      </c>
      <c r="AL67" s="381" t="e">
        <f>INDEX([6]Listas!$F$6:$J$10,MATCH(AH67,[6]Listas!$D$6:$D$10,0),MATCH(AJ67,[6]Listas!$F$4:$J$4,0))</f>
        <v>#N/A</v>
      </c>
    </row>
    <row r="68" spans="1:38" s="171" customFormat="1" ht="78" hidden="1" customHeight="1" x14ac:dyDescent="0.2">
      <c r="A68" s="364"/>
      <c r="B68" s="362"/>
      <c r="C68" s="535"/>
      <c r="D68" s="575"/>
      <c r="E68" s="536"/>
      <c r="F68" s="363"/>
      <c r="G68" s="535"/>
      <c r="H68" s="575"/>
      <c r="I68" s="536"/>
      <c r="J68" s="550"/>
      <c r="K68" s="550"/>
      <c r="L68" s="550"/>
      <c r="M68" s="361"/>
      <c r="N68" s="361"/>
      <c r="O68" s="361"/>
      <c r="P68" s="361"/>
      <c r="Q68" s="362"/>
      <c r="R68" s="362"/>
      <c r="S68" s="167"/>
      <c r="T68" s="384" t="e">
        <f>VLOOKUP(Q68,[6]Listas!$D$6:$E$10,2,0)</f>
        <v>#N/A</v>
      </c>
      <c r="U68" s="384" t="e">
        <f>HLOOKUP(R68,[6]Listas!$F$4:$J$5,2,0)</f>
        <v>#N/A</v>
      </c>
      <c r="V68" s="381" t="e">
        <f>INDEX([6]Listas!$F$6:$J$10,MATCH(Q68,[6]Listas!$D$6:$D$10,0),MATCH(R68,[6]Listas!$F$4:$J$4,0))</f>
        <v>#N/A</v>
      </c>
      <c r="W68" s="167"/>
      <c r="X68" s="535"/>
      <c r="Y68" s="575"/>
      <c r="Z68" s="536"/>
      <c r="AA68" s="363"/>
      <c r="AB68" s="201"/>
      <c r="AC68" s="361"/>
      <c r="AD68" s="363"/>
      <c r="AE68" s="167"/>
      <c r="AF68" s="384">
        <f t="shared" si="4"/>
        <v>0</v>
      </c>
      <c r="AG68" s="379" t="e">
        <f t="shared" si="5"/>
        <v>#N/A</v>
      </c>
      <c r="AH68" s="382" t="e">
        <f>IF(AG68&lt;=1,"Remota",VLOOKUP(AG68,[6]Listas!$C$6:$D$10,2,0))</f>
        <v>#N/A</v>
      </c>
      <c r="AI68" s="379" t="e">
        <f t="shared" si="6"/>
        <v>#N/A</v>
      </c>
      <c r="AJ68" s="382" t="e">
        <f>IF(AI68&lt;=1,"Insignificante",HLOOKUP(AI68,[6]Listas!$F$3:$J$4,2,0))</f>
        <v>#N/A</v>
      </c>
      <c r="AK68" s="383" t="e">
        <f t="shared" si="7"/>
        <v>#N/A</v>
      </c>
      <c r="AL68" s="381" t="e">
        <f>INDEX([6]Listas!$F$6:$J$10,MATCH(AH68,[6]Listas!$D$6:$D$10,0),MATCH(AJ68,[6]Listas!$F$4:$J$4,0))</f>
        <v>#N/A</v>
      </c>
    </row>
    <row r="69" spans="1:38" s="171" customFormat="1" ht="78" hidden="1" customHeight="1" x14ac:dyDescent="0.2">
      <c r="A69" s="364"/>
      <c r="B69" s="362"/>
      <c r="C69" s="535"/>
      <c r="D69" s="575"/>
      <c r="E69" s="536"/>
      <c r="F69" s="363"/>
      <c r="G69" s="535"/>
      <c r="H69" s="575"/>
      <c r="I69" s="536"/>
      <c r="J69" s="550"/>
      <c r="K69" s="550"/>
      <c r="L69" s="550"/>
      <c r="M69" s="361"/>
      <c r="N69" s="361"/>
      <c r="O69" s="361"/>
      <c r="P69" s="361"/>
      <c r="Q69" s="362"/>
      <c r="R69" s="362"/>
      <c r="S69" s="167"/>
      <c r="T69" s="384" t="e">
        <f>VLOOKUP(Q69,[6]Listas!$D$6:$E$10,2,0)</f>
        <v>#N/A</v>
      </c>
      <c r="U69" s="384" t="e">
        <f>HLOOKUP(R69,[6]Listas!$F$4:$J$5,2,0)</f>
        <v>#N/A</v>
      </c>
      <c r="V69" s="381" t="e">
        <f>INDEX([6]Listas!$F$6:$J$10,MATCH(Q69,[6]Listas!$D$6:$D$10,0),MATCH(R69,[6]Listas!$F$4:$J$4,0))</f>
        <v>#N/A</v>
      </c>
      <c r="W69" s="167"/>
      <c r="X69" s="535"/>
      <c r="Y69" s="575"/>
      <c r="Z69" s="536"/>
      <c r="AA69" s="363"/>
      <c r="AB69" s="201"/>
      <c r="AC69" s="361"/>
      <c r="AD69" s="363"/>
      <c r="AE69" s="167"/>
      <c r="AF69" s="384">
        <f t="shared" si="4"/>
        <v>0</v>
      </c>
      <c r="AG69" s="379" t="e">
        <f t="shared" si="5"/>
        <v>#N/A</v>
      </c>
      <c r="AH69" s="382" t="e">
        <f>IF(AG69&lt;=1,"Remota",VLOOKUP(AG69,[6]Listas!$C$6:$D$10,2,0))</f>
        <v>#N/A</v>
      </c>
      <c r="AI69" s="379" t="e">
        <f t="shared" si="6"/>
        <v>#N/A</v>
      </c>
      <c r="AJ69" s="382" t="e">
        <f>IF(AI69&lt;=1,"Insignificante",HLOOKUP(AI69,[6]Listas!$F$3:$J$4,2,0))</f>
        <v>#N/A</v>
      </c>
      <c r="AK69" s="383" t="e">
        <f t="shared" si="7"/>
        <v>#N/A</v>
      </c>
      <c r="AL69" s="381" t="e">
        <f>INDEX([6]Listas!$F$6:$J$10,MATCH(AH69,[6]Listas!$D$6:$D$10,0),MATCH(AJ69,[6]Listas!$F$4:$J$4,0))</f>
        <v>#N/A</v>
      </c>
    </row>
    <row r="70" spans="1:38" s="171" customFormat="1" ht="78" hidden="1" customHeight="1" x14ac:dyDescent="0.2">
      <c r="A70" s="364"/>
      <c r="B70" s="362"/>
      <c r="C70" s="535"/>
      <c r="D70" s="575"/>
      <c r="E70" s="536"/>
      <c r="F70" s="363"/>
      <c r="G70" s="535"/>
      <c r="H70" s="575"/>
      <c r="I70" s="536"/>
      <c r="J70" s="550"/>
      <c r="K70" s="550"/>
      <c r="L70" s="550"/>
      <c r="M70" s="361"/>
      <c r="N70" s="361"/>
      <c r="O70" s="361"/>
      <c r="P70" s="361"/>
      <c r="Q70" s="362"/>
      <c r="R70" s="362"/>
      <c r="S70" s="167"/>
      <c r="T70" s="384" t="e">
        <f>VLOOKUP(Q70,[6]Listas!$D$6:$E$10,2,0)</f>
        <v>#N/A</v>
      </c>
      <c r="U70" s="384" t="e">
        <f>HLOOKUP(R70,[6]Listas!$F$4:$J$5,2,0)</f>
        <v>#N/A</v>
      </c>
      <c r="V70" s="381" t="e">
        <f>INDEX([6]Listas!$F$6:$J$10,MATCH(Q70,[6]Listas!$D$6:$D$10,0),MATCH(R70,[6]Listas!$F$4:$J$4,0))</f>
        <v>#N/A</v>
      </c>
      <c r="W70" s="167"/>
      <c r="X70" s="535"/>
      <c r="Y70" s="575"/>
      <c r="Z70" s="536"/>
      <c r="AA70" s="363"/>
      <c r="AB70" s="201"/>
      <c r="AC70" s="361"/>
      <c r="AD70" s="363"/>
      <c r="AE70" s="167"/>
      <c r="AF70" s="384">
        <f t="shared" si="4"/>
        <v>0</v>
      </c>
      <c r="AG70" s="379" t="e">
        <f t="shared" si="5"/>
        <v>#N/A</v>
      </c>
      <c r="AH70" s="382" t="e">
        <f>IF(AG70&lt;=1,"Remota",VLOOKUP(AG70,[6]Listas!$C$6:$D$10,2,0))</f>
        <v>#N/A</v>
      </c>
      <c r="AI70" s="379" t="e">
        <f t="shared" si="6"/>
        <v>#N/A</v>
      </c>
      <c r="AJ70" s="382" t="e">
        <f>IF(AI70&lt;=1,"Insignificante",HLOOKUP(AI70,[6]Listas!$F$3:$J$4,2,0))</f>
        <v>#N/A</v>
      </c>
      <c r="AK70" s="383" t="e">
        <f t="shared" si="7"/>
        <v>#N/A</v>
      </c>
      <c r="AL70" s="381" t="e">
        <f>INDEX([6]Listas!$F$6:$J$10,MATCH(AH70,[6]Listas!$D$6:$D$10,0),MATCH(AJ70,[6]Listas!$F$4:$J$4,0))</f>
        <v>#N/A</v>
      </c>
    </row>
    <row r="71" spans="1:38" s="171" customFormat="1" ht="78" hidden="1" customHeight="1" x14ac:dyDescent="0.2">
      <c r="A71" s="364"/>
      <c r="B71" s="362"/>
      <c r="C71" s="535"/>
      <c r="D71" s="575"/>
      <c r="E71" s="536"/>
      <c r="F71" s="363"/>
      <c r="G71" s="535"/>
      <c r="H71" s="575"/>
      <c r="I71" s="536"/>
      <c r="J71" s="550"/>
      <c r="K71" s="550"/>
      <c r="L71" s="550"/>
      <c r="M71" s="361"/>
      <c r="N71" s="361"/>
      <c r="O71" s="361"/>
      <c r="P71" s="361"/>
      <c r="Q71" s="362"/>
      <c r="R71" s="362"/>
      <c r="S71" s="167"/>
      <c r="T71" s="384" t="e">
        <f>VLOOKUP(Q71,[6]Listas!$D$6:$E$10,2,0)</f>
        <v>#N/A</v>
      </c>
      <c r="U71" s="384" t="e">
        <f>HLOOKUP(R71,[6]Listas!$F$4:$J$5,2,0)</f>
        <v>#N/A</v>
      </c>
      <c r="V71" s="381" t="e">
        <f>INDEX([6]Listas!$F$6:$J$10,MATCH(Q71,[6]Listas!$D$6:$D$10,0),MATCH(R71,[6]Listas!$F$4:$J$4,0))</f>
        <v>#N/A</v>
      </c>
      <c r="W71" s="167"/>
      <c r="X71" s="535"/>
      <c r="Y71" s="575"/>
      <c r="Z71" s="536"/>
      <c r="AA71" s="363"/>
      <c r="AB71" s="201"/>
      <c r="AC71" s="361"/>
      <c r="AD71" s="363"/>
      <c r="AE71" s="167"/>
      <c r="AF71" s="384">
        <f t="shared" ref="AF71:AF80" si="8">IF(AC71&lt;=33,0,IF(AC71&gt;81,2,1))</f>
        <v>0</v>
      </c>
      <c r="AG71" s="379" t="e">
        <f t="shared" ref="AG71:AG80" si="9">IF(OR(AD71="Probabilidad",AD71="Ambos"),T71-AF71,T71)</f>
        <v>#N/A</v>
      </c>
      <c r="AH71" s="382" t="e">
        <f>IF(AG71&lt;=1,"Remota",VLOOKUP(AG71,[6]Listas!$C$6:$D$10,2,0))</f>
        <v>#N/A</v>
      </c>
      <c r="AI71" s="379" t="e">
        <f t="shared" ref="AI71:AI80" si="10">IF(OR(AD71="Impacto",AD71="Ambos"),U71-AF71,U71)</f>
        <v>#N/A</v>
      </c>
      <c r="AJ71" s="382" t="e">
        <f>IF(AI71&lt;=1,"Insignificante",HLOOKUP(AI71,[6]Listas!$F$3:$J$4,2,0))</f>
        <v>#N/A</v>
      </c>
      <c r="AK71" s="383" t="e">
        <f t="shared" ref="AK71:AK80" si="11">AG71*AI71</f>
        <v>#N/A</v>
      </c>
      <c r="AL71" s="381" t="e">
        <f>INDEX([6]Listas!$F$6:$J$10,MATCH(AH71,[6]Listas!$D$6:$D$10,0),MATCH(AJ71,[6]Listas!$F$4:$J$4,0))</f>
        <v>#N/A</v>
      </c>
    </row>
    <row r="72" spans="1:38" s="171" customFormat="1" ht="78" hidden="1" customHeight="1" x14ac:dyDescent="0.2">
      <c r="A72" s="364"/>
      <c r="B72" s="362"/>
      <c r="C72" s="535"/>
      <c r="D72" s="575"/>
      <c r="E72" s="536"/>
      <c r="F72" s="363"/>
      <c r="G72" s="535"/>
      <c r="H72" s="575"/>
      <c r="I72" s="536"/>
      <c r="J72" s="550"/>
      <c r="K72" s="550"/>
      <c r="L72" s="550"/>
      <c r="M72" s="361"/>
      <c r="N72" s="361"/>
      <c r="O72" s="361"/>
      <c r="P72" s="361"/>
      <c r="Q72" s="362"/>
      <c r="R72" s="362"/>
      <c r="S72" s="167"/>
      <c r="T72" s="384" t="e">
        <f>VLOOKUP(Q72,[6]Listas!$D$6:$E$10,2,0)</f>
        <v>#N/A</v>
      </c>
      <c r="U72" s="384" t="e">
        <f>HLOOKUP(R72,[6]Listas!$F$4:$J$5,2,0)</f>
        <v>#N/A</v>
      </c>
      <c r="V72" s="381" t="e">
        <f>INDEX([6]Listas!$F$6:$J$10,MATCH(Q72,[6]Listas!$D$6:$D$10,0),MATCH(R72,[6]Listas!$F$4:$J$4,0))</f>
        <v>#N/A</v>
      </c>
      <c r="W72" s="167"/>
      <c r="X72" s="535"/>
      <c r="Y72" s="575"/>
      <c r="Z72" s="536"/>
      <c r="AA72" s="363"/>
      <c r="AB72" s="201"/>
      <c r="AC72" s="361"/>
      <c r="AD72" s="363"/>
      <c r="AE72" s="167"/>
      <c r="AF72" s="384">
        <f t="shared" si="8"/>
        <v>0</v>
      </c>
      <c r="AG72" s="379" t="e">
        <f t="shared" si="9"/>
        <v>#N/A</v>
      </c>
      <c r="AH72" s="382" t="e">
        <f>IF(AG72&lt;=1,"Remota",VLOOKUP(AG72,[6]Listas!$C$6:$D$10,2,0))</f>
        <v>#N/A</v>
      </c>
      <c r="AI72" s="379" t="e">
        <f t="shared" si="10"/>
        <v>#N/A</v>
      </c>
      <c r="AJ72" s="382" t="e">
        <f>IF(AI72&lt;=1,"Insignificante",HLOOKUP(AI72,[6]Listas!$F$3:$J$4,2,0))</f>
        <v>#N/A</v>
      </c>
      <c r="AK72" s="383" t="e">
        <f t="shared" si="11"/>
        <v>#N/A</v>
      </c>
      <c r="AL72" s="381" t="e">
        <f>INDEX([6]Listas!$F$6:$J$10,MATCH(AH72,[6]Listas!$D$6:$D$10,0),MATCH(AJ72,[6]Listas!$F$4:$J$4,0))</f>
        <v>#N/A</v>
      </c>
    </row>
    <row r="73" spans="1:38" s="171" customFormat="1" ht="78" hidden="1" customHeight="1" x14ac:dyDescent="0.2">
      <c r="A73" s="364"/>
      <c r="B73" s="362"/>
      <c r="C73" s="535"/>
      <c r="D73" s="575"/>
      <c r="E73" s="536"/>
      <c r="F73" s="363"/>
      <c r="G73" s="535"/>
      <c r="H73" s="575"/>
      <c r="I73" s="536"/>
      <c r="J73" s="550"/>
      <c r="K73" s="550"/>
      <c r="L73" s="550"/>
      <c r="M73" s="361"/>
      <c r="N73" s="361"/>
      <c r="O73" s="361"/>
      <c r="P73" s="361"/>
      <c r="Q73" s="362"/>
      <c r="R73" s="362"/>
      <c r="S73" s="167"/>
      <c r="T73" s="384" t="e">
        <f>VLOOKUP(Q73,[6]Listas!$D$6:$E$10,2,0)</f>
        <v>#N/A</v>
      </c>
      <c r="U73" s="384" t="e">
        <f>HLOOKUP(R73,[6]Listas!$F$4:$J$5,2,0)</f>
        <v>#N/A</v>
      </c>
      <c r="V73" s="381" t="e">
        <f>INDEX([6]Listas!$F$6:$J$10,MATCH(Q73,[6]Listas!$D$6:$D$10,0),MATCH(R73,[6]Listas!$F$4:$J$4,0))</f>
        <v>#N/A</v>
      </c>
      <c r="W73" s="167"/>
      <c r="X73" s="535"/>
      <c r="Y73" s="575"/>
      <c r="Z73" s="536"/>
      <c r="AA73" s="363"/>
      <c r="AB73" s="201"/>
      <c r="AC73" s="361"/>
      <c r="AD73" s="363"/>
      <c r="AE73" s="167"/>
      <c r="AF73" s="384">
        <f t="shared" si="8"/>
        <v>0</v>
      </c>
      <c r="AG73" s="379" t="e">
        <f t="shared" si="9"/>
        <v>#N/A</v>
      </c>
      <c r="AH73" s="382" t="e">
        <f>IF(AG73&lt;=1,"Remota",VLOOKUP(AG73,[6]Listas!$C$6:$D$10,2,0))</f>
        <v>#N/A</v>
      </c>
      <c r="AI73" s="379" t="e">
        <f t="shared" si="10"/>
        <v>#N/A</v>
      </c>
      <c r="AJ73" s="382" t="e">
        <f>IF(AI73&lt;=1,"Insignificante",HLOOKUP(AI73,[6]Listas!$F$3:$J$4,2,0))</f>
        <v>#N/A</v>
      </c>
      <c r="AK73" s="383" t="e">
        <f t="shared" si="11"/>
        <v>#N/A</v>
      </c>
      <c r="AL73" s="381" t="e">
        <f>INDEX([6]Listas!$F$6:$J$10,MATCH(AH73,[6]Listas!$D$6:$D$10,0),MATCH(AJ73,[6]Listas!$F$4:$J$4,0))</f>
        <v>#N/A</v>
      </c>
    </row>
    <row r="74" spans="1:38" s="171" customFormat="1" ht="78" hidden="1" customHeight="1" x14ac:dyDescent="0.2">
      <c r="A74" s="364"/>
      <c r="B74" s="362"/>
      <c r="C74" s="535"/>
      <c r="D74" s="575"/>
      <c r="E74" s="536"/>
      <c r="F74" s="363"/>
      <c r="G74" s="535"/>
      <c r="H74" s="575"/>
      <c r="I74" s="536"/>
      <c r="J74" s="550"/>
      <c r="K74" s="550"/>
      <c r="L74" s="550"/>
      <c r="M74" s="361"/>
      <c r="N74" s="361"/>
      <c r="O74" s="361"/>
      <c r="P74" s="361"/>
      <c r="Q74" s="362"/>
      <c r="R74" s="362"/>
      <c r="S74" s="167"/>
      <c r="T74" s="384" t="e">
        <f>VLOOKUP(Q74,[6]Listas!$D$6:$E$10,2,0)</f>
        <v>#N/A</v>
      </c>
      <c r="U74" s="384" t="e">
        <f>HLOOKUP(R74,[6]Listas!$F$4:$J$5,2,0)</f>
        <v>#N/A</v>
      </c>
      <c r="V74" s="381" t="e">
        <f>INDEX([6]Listas!$F$6:$J$10,MATCH(Q74,[6]Listas!$D$6:$D$10,0),MATCH(R74,[6]Listas!$F$4:$J$4,0))</f>
        <v>#N/A</v>
      </c>
      <c r="W74" s="167"/>
      <c r="X74" s="535"/>
      <c r="Y74" s="575"/>
      <c r="Z74" s="536"/>
      <c r="AA74" s="363"/>
      <c r="AB74" s="201"/>
      <c r="AC74" s="361"/>
      <c r="AD74" s="363"/>
      <c r="AE74" s="167"/>
      <c r="AF74" s="384">
        <f t="shared" si="8"/>
        <v>0</v>
      </c>
      <c r="AG74" s="379" t="e">
        <f t="shared" si="9"/>
        <v>#N/A</v>
      </c>
      <c r="AH74" s="382" t="e">
        <f>IF(AG74&lt;=1,"Remota",VLOOKUP(AG74,[6]Listas!$C$6:$D$10,2,0))</f>
        <v>#N/A</v>
      </c>
      <c r="AI74" s="379" t="e">
        <f t="shared" si="10"/>
        <v>#N/A</v>
      </c>
      <c r="AJ74" s="382" t="e">
        <f>IF(AI74&lt;=1,"Insignificante",HLOOKUP(AI74,[6]Listas!$F$3:$J$4,2,0))</f>
        <v>#N/A</v>
      </c>
      <c r="AK74" s="383" t="e">
        <f t="shared" si="11"/>
        <v>#N/A</v>
      </c>
      <c r="AL74" s="381" t="e">
        <f>INDEX([6]Listas!$F$6:$J$10,MATCH(AH74,[6]Listas!$D$6:$D$10,0),MATCH(AJ74,[6]Listas!$F$4:$J$4,0))</f>
        <v>#N/A</v>
      </c>
    </row>
    <row r="75" spans="1:38" s="171" customFormat="1" ht="78" hidden="1" customHeight="1" x14ac:dyDescent="0.2">
      <c r="A75" s="364"/>
      <c r="B75" s="362"/>
      <c r="C75" s="535"/>
      <c r="D75" s="575"/>
      <c r="E75" s="536"/>
      <c r="F75" s="363"/>
      <c r="G75" s="535"/>
      <c r="H75" s="575"/>
      <c r="I75" s="536"/>
      <c r="J75" s="550"/>
      <c r="K75" s="550"/>
      <c r="L75" s="550"/>
      <c r="M75" s="361"/>
      <c r="N75" s="361"/>
      <c r="O75" s="361"/>
      <c r="P75" s="361"/>
      <c r="Q75" s="362"/>
      <c r="R75" s="362"/>
      <c r="S75" s="167"/>
      <c r="T75" s="384" t="e">
        <f>VLOOKUP(Q75,[6]Listas!$D$6:$E$10,2,0)</f>
        <v>#N/A</v>
      </c>
      <c r="U75" s="384" t="e">
        <f>HLOOKUP(R75,[6]Listas!$F$4:$J$5,2,0)</f>
        <v>#N/A</v>
      </c>
      <c r="V75" s="381" t="e">
        <f>INDEX([6]Listas!$F$6:$J$10,MATCH(Q75,[6]Listas!$D$6:$D$10,0),MATCH(R75,[6]Listas!$F$4:$J$4,0))</f>
        <v>#N/A</v>
      </c>
      <c r="W75" s="167"/>
      <c r="X75" s="535"/>
      <c r="Y75" s="575"/>
      <c r="Z75" s="536"/>
      <c r="AA75" s="363"/>
      <c r="AB75" s="201"/>
      <c r="AC75" s="361"/>
      <c r="AD75" s="363"/>
      <c r="AE75" s="167"/>
      <c r="AF75" s="384">
        <f t="shared" si="8"/>
        <v>0</v>
      </c>
      <c r="AG75" s="379" t="e">
        <f t="shared" si="9"/>
        <v>#N/A</v>
      </c>
      <c r="AH75" s="382" t="e">
        <f>IF(AG75&lt;=1,"Remota",VLOOKUP(AG75,[6]Listas!$C$6:$D$10,2,0))</f>
        <v>#N/A</v>
      </c>
      <c r="AI75" s="379" t="e">
        <f t="shared" si="10"/>
        <v>#N/A</v>
      </c>
      <c r="AJ75" s="382" t="e">
        <f>IF(AI75&lt;=1,"Insignificante",HLOOKUP(AI75,[6]Listas!$F$3:$J$4,2,0))</f>
        <v>#N/A</v>
      </c>
      <c r="AK75" s="383" t="e">
        <f t="shared" si="11"/>
        <v>#N/A</v>
      </c>
      <c r="AL75" s="381" t="e">
        <f>INDEX([6]Listas!$F$6:$J$10,MATCH(AH75,[6]Listas!$D$6:$D$10,0),MATCH(AJ75,[6]Listas!$F$4:$J$4,0))</f>
        <v>#N/A</v>
      </c>
    </row>
    <row r="76" spans="1:38" s="171" customFormat="1" ht="78" hidden="1" customHeight="1" x14ac:dyDescent="0.2">
      <c r="A76" s="364"/>
      <c r="B76" s="362"/>
      <c r="C76" s="535"/>
      <c r="D76" s="575"/>
      <c r="E76" s="536"/>
      <c r="F76" s="363"/>
      <c r="G76" s="535"/>
      <c r="H76" s="575"/>
      <c r="I76" s="536"/>
      <c r="J76" s="550"/>
      <c r="K76" s="550"/>
      <c r="L76" s="550"/>
      <c r="M76" s="361"/>
      <c r="N76" s="361"/>
      <c r="O76" s="361"/>
      <c r="P76" s="361"/>
      <c r="Q76" s="362"/>
      <c r="R76" s="362"/>
      <c r="S76" s="167"/>
      <c r="T76" s="384" t="e">
        <f>VLOOKUP(Q76,[6]Listas!$D$6:$E$10,2,0)</f>
        <v>#N/A</v>
      </c>
      <c r="U76" s="384" t="e">
        <f>HLOOKUP(R76,[6]Listas!$F$4:$J$5,2,0)</f>
        <v>#N/A</v>
      </c>
      <c r="V76" s="381" t="e">
        <f>INDEX([6]Listas!$F$6:$J$10,MATCH(Q76,[6]Listas!$D$6:$D$10,0),MATCH(R76,[6]Listas!$F$4:$J$4,0))</f>
        <v>#N/A</v>
      </c>
      <c r="W76" s="167"/>
      <c r="X76" s="535"/>
      <c r="Y76" s="575"/>
      <c r="Z76" s="536"/>
      <c r="AA76" s="363"/>
      <c r="AB76" s="201"/>
      <c r="AC76" s="361"/>
      <c r="AD76" s="363"/>
      <c r="AE76" s="167"/>
      <c r="AF76" s="384">
        <f t="shared" si="8"/>
        <v>0</v>
      </c>
      <c r="AG76" s="379" t="e">
        <f t="shared" si="9"/>
        <v>#N/A</v>
      </c>
      <c r="AH76" s="382" t="e">
        <f>IF(AG76&lt;=1,"Remota",VLOOKUP(AG76,[6]Listas!$C$6:$D$10,2,0))</f>
        <v>#N/A</v>
      </c>
      <c r="AI76" s="379" t="e">
        <f t="shared" si="10"/>
        <v>#N/A</v>
      </c>
      <c r="AJ76" s="382" t="e">
        <f>IF(AI76&lt;=1,"Insignificante",HLOOKUP(AI76,[6]Listas!$F$3:$J$4,2,0))</f>
        <v>#N/A</v>
      </c>
      <c r="AK76" s="383" t="e">
        <f t="shared" si="11"/>
        <v>#N/A</v>
      </c>
      <c r="AL76" s="381" t="e">
        <f>INDEX([6]Listas!$F$6:$J$10,MATCH(AH76,[6]Listas!$D$6:$D$10,0),MATCH(AJ76,[6]Listas!$F$4:$J$4,0))</f>
        <v>#N/A</v>
      </c>
    </row>
    <row r="77" spans="1:38" s="171" customFormat="1" ht="78" hidden="1" customHeight="1" x14ac:dyDescent="0.2">
      <c r="A77" s="364"/>
      <c r="B77" s="362"/>
      <c r="C77" s="535"/>
      <c r="D77" s="575"/>
      <c r="E77" s="536"/>
      <c r="F77" s="363"/>
      <c r="G77" s="535"/>
      <c r="H77" s="575"/>
      <c r="I77" s="536"/>
      <c r="J77" s="550"/>
      <c r="K77" s="550"/>
      <c r="L77" s="550"/>
      <c r="M77" s="361"/>
      <c r="N77" s="361"/>
      <c r="O77" s="361"/>
      <c r="P77" s="361"/>
      <c r="Q77" s="362"/>
      <c r="R77" s="362"/>
      <c r="S77" s="167"/>
      <c r="T77" s="384" t="e">
        <f>VLOOKUP(Q77,[6]Listas!$D$6:$E$10,2,0)</f>
        <v>#N/A</v>
      </c>
      <c r="U77" s="384" t="e">
        <f>HLOOKUP(R77,[6]Listas!$F$4:$J$5,2,0)</f>
        <v>#N/A</v>
      </c>
      <c r="V77" s="381" t="e">
        <f>INDEX([6]Listas!$F$6:$J$10,MATCH(Q77,[6]Listas!$D$6:$D$10,0),MATCH(R77,[6]Listas!$F$4:$J$4,0))</f>
        <v>#N/A</v>
      </c>
      <c r="W77" s="167"/>
      <c r="X77" s="535"/>
      <c r="Y77" s="575"/>
      <c r="Z77" s="536"/>
      <c r="AA77" s="363"/>
      <c r="AB77" s="201"/>
      <c r="AC77" s="361"/>
      <c r="AD77" s="363"/>
      <c r="AE77" s="167"/>
      <c r="AF77" s="384">
        <f t="shared" si="8"/>
        <v>0</v>
      </c>
      <c r="AG77" s="379" t="e">
        <f t="shared" si="9"/>
        <v>#N/A</v>
      </c>
      <c r="AH77" s="382" t="e">
        <f>IF(AG77&lt;=1,"Remota",VLOOKUP(AG77,[6]Listas!$C$6:$D$10,2,0))</f>
        <v>#N/A</v>
      </c>
      <c r="AI77" s="379" t="e">
        <f t="shared" si="10"/>
        <v>#N/A</v>
      </c>
      <c r="AJ77" s="382" t="e">
        <f>IF(AI77&lt;=1,"Insignificante",HLOOKUP(AI77,[6]Listas!$F$3:$J$4,2,0))</f>
        <v>#N/A</v>
      </c>
      <c r="AK77" s="383" t="e">
        <f t="shared" si="11"/>
        <v>#N/A</v>
      </c>
      <c r="AL77" s="381" t="e">
        <f>INDEX([6]Listas!$F$6:$J$10,MATCH(AH77,[6]Listas!$D$6:$D$10,0),MATCH(AJ77,[6]Listas!$F$4:$J$4,0))</f>
        <v>#N/A</v>
      </c>
    </row>
    <row r="78" spans="1:38" s="171" customFormat="1" ht="78" hidden="1" customHeight="1" x14ac:dyDescent="0.2">
      <c r="A78" s="364"/>
      <c r="B78" s="362"/>
      <c r="C78" s="535"/>
      <c r="D78" s="575"/>
      <c r="E78" s="536"/>
      <c r="F78" s="363"/>
      <c r="G78" s="535"/>
      <c r="H78" s="575"/>
      <c r="I78" s="536"/>
      <c r="J78" s="550"/>
      <c r="K78" s="550"/>
      <c r="L78" s="550"/>
      <c r="M78" s="361"/>
      <c r="N78" s="361"/>
      <c r="O78" s="361"/>
      <c r="P78" s="361"/>
      <c r="Q78" s="362"/>
      <c r="R78" s="362"/>
      <c r="S78" s="167"/>
      <c r="T78" s="384" t="e">
        <f>VLOOKUP(Q78,[6]Listas!$D$6:$E$10,2,0)</f>
        <v>#N/A</v>
      </c>
      <c r="U78" s="384" t="e">
        <f>HLOOKUP(R78,[6]Listas!$F$4:$J$5,2,0)</f>
        <v>#N/A</v>
      </c>
      <c r="V78" s="381" t="e">
        <f>INDEX([6]Listas!$F$6:$J$10,MATCH(Q78,[6]Listas!$D$6:$D$10,0),MATCH(R78,[6]Listas!$F$4:$J$4,0))</f>
        <v>#N/A</v>
      </c>
      <c r="W78" s="167"/>
      <c r="X78" s="535"/>
      <c r="Y78" s="575"/>
      <c r="Z78" s="536"/>
      <c r="AA78" s="363"/>
      <c r="AB78" s="201"/>
      <c r="AC78" s="361"/>
      <c r="AD78" s="363"/>
      <c r="AE78" s="167"/>
      <c r="AF78" s="384">
        <f t="shared" si="8"/>
        <v>0</v>
      </c>
      <c r="AG78" s="379" t="e">
        <f t="shared" si="9"/>
        <v>#N/A</v>
      </c>
      <c r="AH78" s="382" t="e">
        <f>IF(AG78&lt;=1,"Remota",VLOOKUP(AG78,[6]Listas!$C$6:$D$10,2,0))</f>
        <v>#N/A</v>
      </c>
      <c r="AI78" s="379" t="e">
        <f t="shared" si="10"/>
        <v>#N/A</v>
      </c>
      <c r="AJ78" s="382" t="e">
        <f>IF(AI78&lt;=1,"Insignificante",HLOOKUP(AI78,[6]Listas!$F$3:$J$4,2,0))</f>
        <v>#N/A</v>
      </c>
      <c r="AK78" s="383" t="e">
        <f t="shared" si="11"/>
        <v>#N/A</v>
      </c>
      <c r="AL78" s="381" t="e">
        <f>INDEX([6]Listas!$F$6:$J$10,MATCH(AH78,[6]Listas!$D$6:$D$10,0),MATCH(AJ78,[6]Listas!$F$4:$J$4,0))</f>
        <v>#N/A</v>
      </c>
    </row>
    <row r="79" spans="1:38" s="171" customFormat="1" ht="78" hidden="1" customHeight="1" x14ac:dyDescent="0.2">
      <c r="A79" s="364"/>
      <c r="B79" s="362"/>
      <c r="C79" s="535"/>
      <c r="D79" s="575"/>
      <c r="E79" s="536"/>
      <c r="F79" s="363"/>
      <c r="G79" s="535"/>
      <c r="H79" s="575"/>
      <c r="I79" s="536"/>
      <c r="J79" s="550"/>
      <c r="K79" s="550"/>
      <c r="L79" s="550"/>
      <c r="M79" s="361"/>
      <c r="N79" s="361"/>
      <c r="O79" s="361"/>
      <c r="P79" s="361"/>
      <c r="Q79" s="362"/>
      <c r="R79" s="362"/>
      <c r="S79" s="167"/>
      <c r="T79" s="384" t="e">
        <f>VLOOKUP(Q79,[6]Listas!$D$6:$E$10,2,0)</f>
        <v>#N/A</v>
      </c>
      <c r="U79" s="384" t="e">
        <f>HLOOKUP(R79,[6]Listas!$F$4:$J$5,2,0)</f>
        <v>#N/A</v>
      </c>
      <c r="V79" s="381" t="e">
        <f>INDEX([6]Listas!$F$6:$J$10,MATCH(Q79,[6]Listas!$D$6:$D$10,0),MATCH(R79,[6]Listas!$F$4:$J$4,0))</f>
        <v>#N/A</v>
      </c>
      <c r="W79" s="167"/>
      <c r="X79" s="535"/>
      <c r="Y79" s="575"/>
      <c r="Z79" s="536"/>
      <c r="AA79" s="363"/>
      <c r="AB79" s="201"/>
      <c r="AC79" s="361"/>
      <c r="AD79" s="363"/>
      <c r="AE79" s="167"/>
      <c r="AF79" s="384">
        <f t="shared" si="8"/>
        <v>0</v>
      </c>
      <c r="AG79" s="379" t="e">
        <f t="shared" si="9"/>
        <v>#N/A</v>
      </c>
      <c r="AH79" s="382" t="e">
        <f>IF(AG79&lt;=1,"Remota",VLOOKUP(AG79,[6]Listas!$C$6:$D$10,2,0))</f>
        <v>#N/A</v>
      </c>
      <c r="AI79" s="379" t="e">
        <f t="shared" si="10"/>
        <v>#N/A</v>
      </c>
      <c r="AJ79" s="382" t="e">
        <f>IF(AI79&lt;=1,"Insignificante",HLOOKUP(AI79,[6]Listas!$F$3:$J$4,2,0))</f>
        <v>#N/A</v>
      </c>
      <c r="AK79" s="383" t="e">
        <f t="shared" si="11"/>
        <v>#N/A</v>
      </c>
      <c r="AL79" s="381" t="e">
        <f>INDEX([6]Listas!$F$6:$J$10,MATCH(AH79,[6]Listas!$D$6:$D$10,0),MATCH(AJ79,[6]Listas!$F$4:$J$4,0))</f>
        <v>#N/A</v>
      </c>
    </row>
    <row r="80" spans="1:38" s="171" customFormat="1" ht="78" hidden="1" customHeight="1" x14ac:dyDescent="0.2">
      <c r="A80" s="364"/>
      <c r="B80" s="362"/>
      <c r="C80" s="535"/>
      <c r="D80" s="575"/>
      <c r="E80" s="536"/>
      <c r="F80" s="363"/>
      <c r="G80" s="535"/>
      <c r="H80" s="575"/>
      <c r="I80" s="536"/>
      <c r="J80" s="550"/>
      <c r="K80" s="550"/>
      <c r="L80" s="550"/>
      <c r="M80" s="361"/>
      <c r="N80" s="361"/>
      <c r="O80" s="361"/>
      <c r="P80" s="361"/>
      <c r="Q80" s="362"/>
      <c r="R80" s="362"/>
      <c r="S80" s="167"/>
      <c r="T80" s="384" t="e">
        <f>VLOOKUP(Q80,[6]Listas!$D$6:$E$10,2,0)</f>
        <v>#N/A</v>
      </c>
      <c r="U80" s="384" t="e">
        <f>HLOOKUP(R80,[6]Listas!$F$4:$J$5,2,0)</f>
        <v>#N/A</v>
      </c>
      <c r="V80" s="381" t="e">
        <f>INDEX([6]Listas!$F$6:$J$10,MATCH(Q80,[6]Listas!$D$6:$D$10,0),MATCH(R80,[6]Listas!$F$4:$J$4,0))</f>
        <v>#N/A</v>
      </c>
      <c r="W80" s="167"/>
      <c r="X80" s="535"/>
      <c r="Y80" s="575"/>
      <c r="Z80" s="536"/>
      <c r="AA80" s="363"/>
      <c r="AB80" s="201"/>
      <c r="AC80" s="361"/>
      <c r="AD80" s="363"/>
      <c r="AE80" s="167"/>
      <c r="AF80" s="384">
        <f t="shared" si="8"/>
        <v>0</v>
      </c>
      <c r="AG80" s="379" t="e">
        <f t="shared" si="9"/>
        <v>#N/A</v>
      </c>
      <c r="AH80" s="382" t="e">
        <f>IF(AG80&lt;=1,"Remota",VLOOKUP(AG80,[6]Listas!$C$6:$D$10,2,0))</f>
        <v>#N/A</v>
      </c>
      <c r="AI80" s="379" t="e">
        <f t="shared" si="10"/>
        <v>#N/A</v>
      </c>
      <c r="AJ80" s="382" t="e">
        <f>IF(AI80&lt;=1,"Insignificante",HLOOKUP(AI80,[6]Listas!$F$3:$J$4,2,0))</f>
        <v>#N/A</v>
      </c>
      <c r="AK80" s="383" t="e">
        <f t="shared" si="11"/>
        <v>#N/A</v>
      </c>
      <c r="AL80" s="381" t="e">
        <f>INDEX([6]Listas!$F$6:$J$10,MATCH(AH80,[6]Listas!$D$6:$D$10,0),MATCH(AJ80,[6]Listas!$F$4:$J$4,0))</f>
        <v>#N/A</v>
      </c>
    </row>
    <row r="81" spans="1:38" ht="5.25" customHeight="1" x14ac:dyDescent="0.2">
      <c r="A81" s="181"/>
      <c r="B81" s="180"/>
      <c r="C81" s="180"/>
      <c r="D81" s="180"/>
      <c r="E81" s="179"/>
      <c r="F81" s="179"/>
      <c r="G81" s="181"/>
      <c r="H81" s="181"/>
      <c r="I81" s="181"/>
      <c r="J81" s="179"/>
      <c r="L81" s="183"/>
      <c r="M81" s="183"/>
      <c r="N81" s="183"/>
      <c r="O81" s="183"/>
      <c r="P81" s="183"/>
      <c r="Q81" s="183"/>
      <c r="R81" s="183"/>
      <c r="S81" s="183"/>
      <c r="T81" s="183"/>
      <c r="U81" s="183"/>
      <c r="V81" s="179"/>
      <c r="W81" s="179"/>
      <c r="X81" s="181"/>
      <c r="Y81" s="181"/>
      <c r="Z81" s="181"/>
      <c r="AA81" s="181"/>
      <c r="AB81" s="181"/>
      <c r="AC81" s="179"/>
      <c r="AD81" s="179"/>
      <c r="AE81" s="179"/>
      <c r="AF81" s="179"/>
      <c r="AG81" s="179"/>
      <c r="AH81" s="179"/>
      <c r="AI81" s="179"/>
      <c r="AJ81" s="179"/>
      <c r="AK81" s="179"/>
      <c r="AL81" s="184"/>
    </row>
    <row r="82" spans="1:38" ht="11.25" customHeight="1" x14ac:dyDescent="0.2">
      <c r="A82" s="699" t="s">
        <v>256</v>
      </c>
      <c r="B82" s="700"/>
      <c r="C82" s="700"/>
      <c r="D82" s="700"/>
      <c r="E82" s="700"/>
      <c r="F82" s="700"/>
      <c r="G82" s="700"/>
      <c r="H82" s="700"/>
      <c r="I82" s="700"/>
      <c r="J82" s="700"/>
      <c r="K82" s="700"/>
      <c r="L82" s="701"/>
      <c r="N82" s="183" t="s">
        <v>257</v>
      </c>
      <c r="O82" s="183"/>
      <c r="AI82" s="179"/>
      <c r="AJ82" s="179"/>
      <c r="AK82" s="179"/>
      <c r="AL82" s="184"/>
    </row>
    <row r="83" spans="1:38" x14ac:dyDescent="0.2">
      <c r="A83" s="669"/>
      <c r="B83" s="670"/>
      <c r="C83" s="670"/>
      <c r="D83" s="670"/>
      <c r="E83" s="670"/>
      <c r="F83" s="670"/>
      <c r="G83" s="670"/>
      <c r="H83" s="670"/>
      <c r="I83" s="670"/>
      <c r="J83" s="670"/>
      <c r="K83" s="670"/>
      <c r="L83" s="671"/>
      <c r="M83" s="186"/>
      <c r="N83" s="539" t="s">
        <v>125</v>
      </c>
      <c r="O83" s="540"/>
      <c r="P83" s="540"/>
      <c r="Q83" s="540"/>
      <c r="R83" s="541"/>
      <c r="S83" s="187"/>
      <c r="T83" s="187"/>
      <c r="U83" s="187"/>
      <c r="V83" s="539" t="s">
        <v>67</v>
      </c>
      <c r="W83" s="540"/>
      <c r="X83" s="540"/>
      <c r="Y83" s="540"/>
      <c r="Z83" s="541"/>
      <c r="AA83" s="539" t="s">
        <v>68</v>
      </c>
      <c r="AB83" s="541"/>
      <c r="AC83" s="539" t="s">
        <v>69</v>
      </c>
      <c r="AD83" s="540"/>
      <c r="AE83" s="540"/>
      <c r="AF83" s="540"/>
      <c r="AG83" s="540"/>
      <c r="AH83" s="540"/>
      <c r="AI83" s="540"/>
      <c r="AJ83" s="540"/>
      <c r="AK83" s="540"/>
      <c r="AL83" s="541"/>
    </row>
    <row r="84" spans="1:38" s="154" customFormat="1" ht="30" customHeight="1" x14ac:dyDescent="0.2">
      <c r="A84" s="764" t="s">
        <v>1096</v>
      </c>
      <c r="B84" s="771"/>
      <c r="C84" s="771"/>
      <c r="D84" s="771"/>
      <c r="E84" s="771"/>
      <c r="F84" s="771"/>
      <c r="G84" s="771"/>
      <c r="H84" s="771"/>
      <c r="I84" s="771"/>
      <c r="J84" s="771"/>
      <c r="K84" s="771"/>
      <c r="L84" s="772"/>
      <c r="M84" s="188"/>
      <c r="N84" s="532" t="s">
        <v>74</v>
      </c>
      <c r="O84" s="533"/>
      <c r="P84" s="533"/>
      <c r="Q84" s="533"/>
      <c r="R84" s="534"/>
      <c r="S84" s="189"/>
      <c r="T84" s="189"/>
      <c r="U84" s="189"/>
      <c r="V84" s="532" t="s">
        <v>654</v>
      </c>
      <c r="W84" s="533"/>
      <c r="X84" s="533"/>
      <c r="Y84" s="533"/>
      <c r="Z84" s="534"/>
      <c r="AA84" s="535" t="s">
        <v>655</v>
      </c>
      <c r="AB84" s="536"/>
      <c r="AC84" s="532"/>
      <c r="AD84" s="533"/>
      <c r="AE84" s="533"/>
      <c r="AF84" s="533"/>
      <c r="AG84" s="533"/>
      <c r="AH84" s="533"/>
      <c r="AI84" s="533"/>
      <c r="AJ84" s="533"/>
      <c r="AK84" s="533"/>
      <c r="AL84" s="534"/>
    </row>
    <row r="85" spans="1:38" s="154" customFormat="1" ht="30" customHeight="1" x14ac:dyDescent="0.2">
      <c r="A85" s="764"/>
      <c r="B85" s="771"/>
      <c r="C85" s="771"/>
      <c r="D85" s="771"/>
      <c r="E85" s="771"/>
      <c r="F85" s="771"/>
      <c r="G85" s="771"/>
      <c r="H85" s="771"/>
      <c r="I85" s="771"/>
      <c r="J85" s="771"/>
      <c r="K85" s="771"/>
      <c r="L85" s="772"/>
      <c r="M85" s="188"/>
      <c r="N85" s="532" t="s">
        <v>1</v>
      </c>
      <c r="O85" s="533"/>
      <c r="P85" s="533"/>
      <c r="Q85" s="533"/>
      <c r="R85" s="534"/>
      <c r="S85" s="189"/>
      <c r="T85" s="189"/>
      <c r="U85" s="189"/>
      <c r="V85" s="532" t="s">
        <v>343</v>
      </c>
      <c r="W85" s="533"/>
      <c r="X85" s="533"/>
      <c r="Y85" s="533"/>
      <c r="Z85" s="534"/>
      <c r="AA85" s="535" t="s">
        <v>152</v>
      </c>
      <c r="AB85" s="536"/>
      <c r="AC85" s="532"/>
      <c r="AD85" s="533"/>
      <c r="AE85" s="533"/>
      <c r="AF85" s="533"/>
      <c r="AG85" s="533"/>
      <c r="AH85" s="533"/>
      <c r="AI85" s="533"/>
      <c r="AJ85" s="533"/>
      <c r="AK85" s="533"/>
      <c r="AL85" s="534"/>
    </row>
    <row r="86" spans="1:38" s="154" customFormat="1" ht="30" customHeight="1" x14ac:dyDescent="0.2">
      <c r="A86" s="764"/>
      <c r="B86" s="771"/>
      <c r="C86" s="771"/>
      <c r="D86" s="771"/>
      <c r="E86" s="771"/>
      <c r="F86" s="771"/>
      <c r="G86" s="771"/>
      <c r="H86" s="771"/>
      <c r="I86" s="771"/>
      <c r="J86" s="771"/>
      <c r="K86" s="771"/>
      <c r="L86" s="772"/>
      <c r="M86" s="188"/>
      <c r="N86" s="532" t="s">
        <v>5</v>
      </c>
      <c r="O86" s="533"/>
      <c r="P86" s="533"/>
      <c r="Q86" s="533"/>
      <c r="R86" s="534"/>
      <c r="S86" s="189"/>
      <c r="T86" s="189"/>
      <c r="U86" s="189"/>
      <c r="V86" s="532" t="s">
        <v>656</v>
      </c>
      <c r="W86" s="533"/>
      <c r="X86" s="533"/>
      <c r="Y86" s="533"/>
      <c r="Z86" s="534"/>
      <c r="AA86" s="535" t="s">
        <v>657</v>
      </c>
      <c r="AB86" s="536"/>
      <c r="AC86" s="532"/>
      <c r="AD86" s="533"/>
      <c r="AE86" s="533"/>
      <c r="AF86" s="533"/>
      <c r="AG86" s="533"/>
      <c r="AH86" s="533"/>
      <c r="AI86" s="533"/>
      <c r="AJ86" s="533"/>
      <c r="AK86" s="533"/>
      <c r="AL86" s="534"/>
    </row>
    <row r="87" spans="1:38" s="154" customFormat="1" ht="30" customHeight="1" x14ac:dyDescent="0.2">
      <c r="A87" s="773"/>
      <c r="B87" s="774"/>
      <c r="C87" s="774"/>
      <c r="D87" s="774"/>
      <c r="E87" s="774"/>
      <c r="F87" s="774"/>
      <c r="G87" s="774"/>
      <c r="H87" s="774"/>
      <c r="I87" s="774"/>
      <c r="J87" s="774"/>
      <c r="K87" s="774"/>
      <c r="L87" s="775"/>
      <c r="M87" s="188"/>
      <c r="N87" s="532"/>
      <c r="O87" s="533"/>
      <c r="P87" s="533"/>
      <c r="Q87" s="533"/>
      <c r="R87" s="534"/>
      <c r="S87" s="189"/>
      <c r="T87" s="189"/>
      <c r="U87" s="189"/>
      <c r="V87" s="532"/>
      <c r="W87" s="533"/>
      <c r="X87" s="533"/>
      <c r="Y87" s="533"/>
      <c r="Z87" s="534"/>
      <c r="AA87" s="532"/>
      <c r="AB87" s="534"/>
      <c r="AC87" s="532"/>
      <c r="AD87" s="533"/>
      <c r="AE87" s="533"/>
      <c r="AF87" s="533"/>
      <c r="AG87" s="533"/>
      <c r="AH87" s="533"/>
      <c r="AI87" s="533"/>
      <c r="AJ87" s="533"/>
      <c r="AK87" s="533"/>
      <c r="AL87" s="534"/>
    </row>
    <row r="88" spans="1:38" s="154" customFormat="1" ht="30" customHeight="1" x14ac:dyDescent="0.2">
      <c r="A88" s="283"/>
      <c r="B88" s="190"/>
      <c r="C88" s="190"/>
      <c r="D88" s="190"/>
      <c r="E88" s="190"/>
      <c r="F88" s="190"/>
      <c r="G88" s="190"/>
      <c r="H88" s="190"/>
      <c r="I88" s="190"/>
      <c r="J88" s="190"/>
      <c r="K88" s="190"/>
      <c r="L88" s="190"/>
      <c r="M88" s="188"/>
      <c r="N88" s="662"/>
      <c r="O88" s="662"/>
      <c r="P88" s="662"/>
      <c r="Q88" s="662"/>
      <c r="R88" s="662"/>
      <c r="S88" s="191"/>
      <c r="T88" s="191"/>
      <c r="U88" s="191"/>
      <c r="V88" s="662"/>
      <c r="W88" s="662"/>
      <c r="X88" s="662"/>
      <c r="Y88" s="662"/>
      <c r="Z88" s="662"/>
      <c r="AA88" s="367"/>
      <c r="AB88" s="367"/>
      <c r="AC88" s="191"/>
      <c r="AD88" s="191"/>
      <c r="AE88" s="191"/>
      <c r="AF88" s="191"/>
      <c r="AG88" s="191"/>
      <c r="AH88" s="191"/>
      <c r="AI88" s="191"/>
      <c r="AJ88" s="191"/>
      <c r="AK88" s="191"/>
      <c r="AL88" s="191"/>
    </row>
    <row r="89" spans="1:38" s="154" customFormat="1" ht="30" customHeight="1" x14ac:dyDescent="0.2">
      <c r="A89" s="283"/>
      <c r="B89" s="190"/>
      <c r="C89" s="190"/>
      <c r="D89" s="190"/>
      <c r="E89" s="190"/>
      <c r="F89" s="190"/>
      <c r="G89" s="190"/>
      <c r="H89" s="190"/>
      <c r="I89" s="190"/>
      <c r="J89" s="190"/>
      <c r="K89" s="190"/>
      <c r="L89" s="190"/>
      <c r="M89" s="188"/>
      <c r="N89" s="537"/>
      <c r="O89" s="537"/>
      <c r="P89" s="537"/>
      <c r="Q89" s="537"/>
      <c r="R89" s="537"/>
      <c r="S89" s="188"/>
      <c r="T89" s="188"/>
      <c r="U89" s="188"/>
      <c r="V89" s="537"/>
      <c r="W89" s="537"/>
      <c r="X89" s="537"/>
      <c r="Y89" s="537"/>
      <c r="Z89" s="537"/>
      <c r="AA89" s="360"/>
      <c r="AB89" s="360"/>
      <c r="AC89" s="188"/>
      <c r="AD89" s="188"/>
      <c r="AE89" s="188"/>
      <c r="AF89" s="188"/>
      <c r="AG89" s="188"/>
      <c r="AH89" s="188"/>
      <c r="AI89" s="188"/>
      <c r="AJ89" s="188"/>
      <c r="AK89" s="188"/>
      <c r="AL89" s="188"/>
    </row>
    <row r="90" spans="1:38" s="154" customFormat="1" ht="30" customHeight="1" x14ac:dyDescent="0.2">
      <c r="A90" s="283"/>
      <c r="B90" s="190"/>
      <c r="C90" s="190"/>
      <c r="D90" s="190"/>
      <c r="E90" s="190"/>
      <c r="F90" s="190"/>
      <c r="G90" s="190"/>
      <c r="H90" s="190"/>
      <c r="I90" s="190"/>
      <c r="J90" s="190"/>
      <c r="K90" s="190"/>
      <c r="L90" s="190"/>
      <c r="M90" s="188"/>
      <c r="N90" s="537"/>
      <c r="O90" s="537"/>
      <c r="P90" s="537"/>
      <c r="Q90" s="537"/>
      <c r="R90" s="537"/>
      <c r="S90" s="188"/>
      <c r="T90" s="188"/>
      <c r="U90" s="188"/>
      <c r="V90" s="537"/>
      <c r="W90" s="537"/>
      <c r="X90" s="537"/>
      <c r="Y90" s="537"/>
      <c r="Z90" s="537"/>
      <c r="AA90" s="360"/>
      <c r="AB90" s="360"/>
      <c r="AC90" s="188"/>
      <c r="AD90" s="188"/>
      <c r="AE90" s="188"/>
      <c r="AF90" s="188"/>
      <c r="AG90" s="188"/>
      <c r="AH90" s="188"/>
      <c r="AI90" s="188"/>
      <c r="AJ90" s="188"/>
      <c r="AK90" s="188"/>
      <c r="AL90" s="188"/>
    </row>
    <row r="91" spans="1:38" s="154" customFormat="1" ht="30" customHeight="1" x14ac:dyDescent="0.2">
      <c r="A91" s="342"/>
      <c r="B91" s="192"/>
      <c r="C91" s="192"/>
      <c r="D91" s="192"/>
      <c r="E91" s="193"/>
      <c r="F91" s="192"/>
      <c r="G91" s="193"/>
      <c r="H91" s="193"/>
      <c r="I91" s="193"/>
      <c r="J91" s="193"/>
      <c r="K91" s="194"/>
      <c r="L91" s="194"/>
      <c r="M91" s="188"/>
      <c r="N91" s="537"/>
      <c r="O91" s="537"/>
      <c r="P91" s="537"/>
      <c r="Q91" s="537"/>
      <c r="R91" s="537"/>
      <c r="S91" s="188"/>
      <c r="T91" s="188"/>
      <c r="U91" s="188"/>
      <c r="V91" s="537"/>
      <c r="W91" s="537"/>
      <c r="X91" s="537"/>
      <c r="Y91" s="537"/>
      <c r="Z91" s="537"/>
      <c r="AA91" s="360"/>
      <c r="AB91" s="360"/>
      <c r="AC91" s="188"/>
      <c r="AD91" s="188"/>
      <c r="AE91" s="188"/>
      <c r="AF91" s="188"/>
      <c r="AG91" s="188"/>
      <c r="AH91" s="188"/>
      <c r="AI91" s="188"/>
      <c r="AJ91" s="188"/>
      <c r="AK91" s="188"/>
      <c r="AL91" s="188"/>
    </row>
    <row r="92" spans="1:38" x14ac:dyDescent="0.2">
      <c r="A92" s="197"/>
      <c r="B92" s="196"/>
      <c r="C92" s="196"/>
      <c r="D92" s="196"/>
      <c r="E92" s="195"/>
      <c r="F92" s="195"/>
      <c r="G92" s="197"/>
      <c r="H92" s="197"/>
      <c r="I92" s="197"/>
      <c r="J92" s="195"/>
      <c r="K92" s="195"/>
      <c r="L92" s="195"/>
      <c r="M92" s="195"/>
      <c r="N92" s="195"/>
      <c r="O92" s="195"/>
      <c r="P92" s="195"/>
      <c r="Q92" s="195"/>
      <c r="R92" s="195"/>
      <c r="S92" s="195"/>
      <c r="T92" s="195"/>
      <c r="U92" s="195"/>
      <c r="V92" s="195"/>
      <c r="W92" s="195"/>
      <c r="X92" s="197"/>
      <c r="Y92" s="197"/>
      <c r="Z92" s="197"/>
      <c r="AA92" s="197"/>
      <c r="AB92" s="197"/>
      <c r="AC92" s="195"/>
      <c r="AD92" s="195"/>
      <c r="AE92" s="195"/>
      <c r="AF92" s="195"/>
      <c r="AG92" s="195"/>
      <c r="AH92" s="195"/>
      <c r="AI92" s="195"/>
      <c r="AJ92" s="195"/>
      <c r="AK92" s="195"/>
      <c r="AL92" s="198"/>
    </row>
    <row r="93" spans="1:38" x14ac:dyDescent="0.2">
      <c r="A93" s="197"/>
      <c r="B93" s="196"/>
      <c r="C93" s="196"/>
      <c r="D93" s="196"/>
      <c r="E93" s="195"/>
      <c r="F93" s="195"/>
      <c r="G93" s="197"/>
      <c r="H93" s="197"/>
      <c r="I93" s="197"/>
      <c r="J93" s="195"/>
      <c r="K93" s="195"/>
      <c r="L93" s="195"/>
      <c r="M93" s="195"/>
      <c r="N93" s="195"/>
      <c r="O93" s="195"/>
      <c r="P93" s="195"/>
      <c r="Q93" s="195"/>
      <c r="R93" s="195"/>
      <c r="S93" s="195"/>
      <c r="T93" s="195"/>
      <c r="U93" s="195"/>
      <c r="V93" s="195"/>
      <c r="W93" s="195"/>
      <c r="X93" s="197"/>
      <c r="Y93" s="197"/>
      <c r="Z93" s="197"/>
      <c r="AA93" s="197"/>
      <c r="AB93" s="197"/>
      <c r="AC93" s="195"/>
      <c r="AD93" s="195"/>
      <c r="AE93" s="195"/>
      <c r="AF93" s="195"/>
      <c r="AG93" s="195"/>
      <c r="AH93" s="195"/>
      <c r="AI93" s="195"/>
      <c r="AJ93" s="195"/>
      <c r="AK93" s="195"/>
      <c r="AL93" s="198"/>
    </row>
    <row r="94" spans="1:38" x14ac:dyDescent="0.2">
      <c r="A94" s="197"/>
      <c r="B94" s="196"/>
      <c r="C94" s="196"/>
      <c r="D94" s="196"/>
      <c r="E94" s="195"/>
      <c r="F94" s="195"/>
      <c r="G94" s="197"/>
      <c r="H94" s="197"/>
      <c r="I94" s="197"/>
      <c r="J94" s="195"/>
      <c r="K94" s="195"/>
      <c r="L94" s="195"/>
      <c r="M94" s="195"/>
      <c r="N94" s="195"/>
      <c r="O94" s="195"/>
      <c r="P94" s="195"/>
      <c r="Q94" s="195"/>
      <c r="R94" s="195"/>
      <c r="S94" s="195"/>
      <c r="T94" s="195"/>
      <c r="U94" s="195"/>
      <c r="V94" s="195"/>
      <c r="W94" s="195"/>
      <c r="X94" s="197"/>
      <c r="Y94" s="197"/>
      <c r="Z94" s="197"/>
      <c r="AA94" s="197"/>
      <c r="AB94" s="197"/>
      <c r="AC94" s="195"/>
      <c r="AD94" s="195"/>
      <c r="AE94" s="195"/>
      <c r="AF94" s="195"/>
      <c r="AG94" s="195"/>
      <c r="AH94" s="195"/>
      <c r="AI94" s="195"/>
      <c r="AJ94" s="195"/>
      <c r="AK94" s="195"/>
      <c r="AL94" s="198"/>
    </row>
    <row r="95" spans="1:38" x14ac:dyDescent="0.2">
      <c r="A95" s="197"/>
      <c r="B95" s="196"/>
      <c r="C95" s="196"/>
      <c r="D95" s="196"/>
      <c r="E95" s="195"/>
      <c r="F95" s="195"/>
      <c r="G95" s="197"/>
      <c r="H95" s="197"/>
      <c r="I95" s="197"/>
      <c r="J95" s="195"/>
      <c r="K95" s="195"/>
      <c r="L95" s="195"/>
      <c r="M95" s="195"/>
      <c r="N95" s="195"/>
      <c r="O95" s="195"/>
      <c r="P95" s="195"/>
      <c r="Q95" s="195"/>
      <c r="R95" s="195"/>
      <c r="S95" s="195"/>
      <c r="T95" s="195"/>
      <c r="U95" s="195"/>
      <c r="V95" s="195"/>
      <c r="W95" s="195"/>
      <c r="X95" s="197"/>
      <c r="Y95" s="197"/>
      <c r="Z95" s="197"/>
      <c r="AA95" s="197"/>
      <c r="AB95" s="197"/>
      <c r="AC95" s="195"/>
      <c r="AD95" s="195"/>
      <c r="AE95" s="195"/>
      <c r="AF95" s="195"/>
      <c r="AG95" s="195"/>
      <c r="AH95" s="195"/>
      <c r="AI95" s="195"/>
      <c r="AJ95" s="195"/>
      <c r="AK95" s="195"/>
      <c r="AL95" s="198"/>
    </row>
    <row r="96" spans="1:38" x14ac:dyDescent="0.2">
      <c r="A96" s="197"/>
      <c r="B96" s="196"/>
      <c r="C96" s="196"/>
      <c r="D96" s="196"/>
      <c r="E96" s="195"/>
      <c r="F96" s="195"/>
      <c r="G96" s="197"/>
      <c r="H96" s="197"/>
      <c r="I96" s="197"/>
      <c r="J96" s="195"/>
      <c r="K96" s="195"/>
      <c r="L96" s="195"/>
      <c r="M96" s="195"/>
      <c r="N96" s="195"/>
      <c r="O96" s="195"/>
      <c r="P96" s="195"/>
      <c r="Q96" s="195"/>
      <c r="R96" s="195"/>
      <c r="S96" s="195"/>
      <c r="T96" s="195"/>
      <c r="U96" s="195"/>
      <c r="V96" s="195"/>
      <c r="W96" s="195"/>
      <c r="X96" s="197"/>
      <c r="Y96" s="197"/>
      <c r="Z96" s="197"/>
      <c r="AA96" s="197"/>
      <c r="AB96" s="197"/>
      <c r="AC96" s="195"/>
      <c r="AD96" s="195"/>
      <c r="AE96" s="195"/>
      <c r="AF96" s="195"/>
      <c r="AG96" s="195"/>
      <c r="AH96" s="195"/>
      <c r="AI96" s="195"/>
      <c r="AJ96" s="195"/>
      <c r="AK96" s="195"/>
      <c r="AL96" s="198"/>
    </row>
  </sheetData>
  <sheetProtection formatCells="0" formatColumns="0" formatRows="0" insertRows="0" sort="0" autoFilter="0" pivotTables="0"/>
  <mergeCells count="348">
    <mergeCell ref="C9:E9"/>
    <mergeCell ref="G9:I9"/>
    <mergeCell ref="J9:L9"/>
    <mergeCell ref="X9:Z9"/>
    <mergeCell ref="C10:E10"/>
    <mergeCell ref="G10:I10"/>
    <mergeCell ref="J10:L10"/>
    <mergeCell ref="X10:Z10"/>
    <mergeCell ref="X7:Z8"/>
    <mergeCell ref="A1:J1"/>
    <mergeCell ref="K1:L4"/>
    <mergeCell ref="N1:V2"/>
    <mergeCell ref="X1:X2"/>
    <mergeCell ref="Y1:AD2"/>
    <mergeCell ref="A2:J2"/>
    <mergeCell ref="B3:H3"/>
    <mergeCell ref="I3:J3"/>
    <mergeCell ref="N3:V4"/>
    <mergeCell ref="X3:X4"/>
    <mergeCell ref="Y3:AD4"/>
    <mergeCell ref="B4:H4"/>
    <mergeCell ref="I4:J4"/>
    <mergeCell ref="C11:E11"/>
    <mergeCell ref="G11:I11"/>
    <mergeCell ref="J11:L11"/>
    <mergeCell ref="X11:Z11"/>
    <mergeCell ref="C12:E12"/>
    <mergeCell ref="G12:I12"/>
    <mergeCell ref="J12:L12"/>
    <mergeCell ref="X12:Z12"/>
    <mergeCell ref="AF6:AL7"/>
    <mergeCell ref="A6:P6"/>
    <mergeCell ref="Q6:V6"/>
    <mergeCell ref="X6:AB6"/>
    <mergeCell ref="AC6:AC8"/>
    <mergeCell ref="AD6:AD8"/>
    <mergeCell ref="AA7:AA8"/>
    <mergeCell ref="AB7:AB8"/>
    <mergeCell ref="A7:A8"/>
    <mergeCell ref="B7:B8"/>
    <mergeCell ref="C7:E8"/>
    <mergeCell ref="F7:F8"/>
    <mergeCell ref="G7:I8"/>
    <mergeCell ref="J7:L8"/>
    <mergeCell ref="M7:P7"/>
    <mergeCell ref="Q7:V7"/>
    <mergeCell ref="C15:E15"/>
    <mergeCell ref="G15:I15"/>
    <mergeCell ref="J15:L15"/>
    <mergeCell ref="X15:Z15"/>
    <mergeCell ref="C16:E16"/>
    <mergeCell ref="G16:I16"/>
    <mergeCell ref="J16:L16"/>
    <mergeCell ref="X16:Z16"/>
    <mergeCell ref="C13:E13"/>
    <mergeCell ref="G13:I13"/>
    <mergeCell ref="J13:L13"/>
    <mergeCell ref="X13:Z13"/>
    <mergeCell ref="C14:E14"/>
    <mergeCell ref="G14:I14"/>
    <mergeCell ref="J14:L14"/>
    <mergeCell ref="X14:Z14"/>
    <mergeCell ref="C19:E19"/>
    <mergeCell ref="G19:I19"/>
    <mergeCell ref="J19:L19"/>
    <mergeCell ref="X19:Z19"/>
    <mergeCell ref="C20:E20"/>
    <mergeCell ref="G20:I20"/>
    <mergeCell ref="J20:L20"/>
    <mergeCell ref="X20:Z20"/>
    <mergeCell ref="C17:E17"/>
    <mergeCell ref="G17:I17"/>
    <mergeCell ref="J17:L17"/>
    <mergeCell ref="X17:Z17"/>
    <mergeCell ref="C18:E18"/>
    <mergeCell ref="G18:I18"/>
    <mergeCell ref="J18:L18"/>
    <mergeCell ref="X18:Z18"/>
    <mergeCell ref="C23:E23"/>
    <mergeCell ref="G23:I23"/>
    <mergeCell ref="J23:L23"/>
    <mergeCell ref="X23:Z23"/>
    <mergeCell ref="C24:E24"/>
    <mergeCell ref="G24:I24"/>
    <mergeCell ref="J24:L24"/>
    <mergeCell ref="X24:Z24"/>
    <mergeCell ref="C21:E21"/>
    <mergeCell ref="G21:I21"/>
    <mergeCell ref="J21:L21"/>
    <mergeCell ref="X21:Z21"/>
    <mergeCell ref="C22:E22"/>
    <mergeCell ref="G22:I22"/>
    <mergeCell ref="J22:L22"/>
    <mergeCell ref="X22:Z22"/>
    <mergeCell ref="C27:E27"/>
    <mergeCell ref="G27:I27"/>
    <mergeCell ref="J27:L27"/>
    <mergeCell ref="X27:Z27"/>
    <mergeCell ref="C28:E28"/>
    <mergeCell ref="G28:I28"/>
    <mergeCell ref="J28:L28"/>
    <mergeCell ref="X28:Z28"/>
    <mergeCell ref="C25:E25"/>
    <mergeCell ref="G25:I25"/>
    <mergeCell ref="J25:L25"/>
    <mergeCell ref="X25:Z25"/>
    <mergeCell ref="C26:E26"/>
    <mergeCell ref="G26:I26"/>
    <mergeCell ref="J26:L26"/>
    <mergeCell ref="X26:Z26"/>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C35:E35"/>
    <mergeCell ref="G35:I35"/>
    <mergeCell ref="J35:L35"/>
    <mergeCell ref="X35:Z35"/>
    <mergeCell ref="C36:E36"/>
    <mergeCell ref="G36:I36"/>
    <mergeCell ref="J36:L36"/>
    <mergeCell ref="X36:Z36"/>
    <mergeCell ref="C33:E33"/>
    <mergeCell ref="G33:I33"/>
    <mergeCell ref="J33:L33"/>
    <mergeCell ref="X33:Z33"/>
    <mergeCell ref="C34:E34"/>
    <mergeCell ref="G34:I34"/>
    <mergeCell ref="J34:L34"/>
    <mergeCell ref="X34:Z34"/>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75:E75"/>
    <mergeCell ref="G75:I75"/>
    <mergeCell ref="J75:L75"/>
    <mergeCell ref="X75:Z75"/>
    <mergeCell ref="C76:E76"/>
    <mergeCell ref="G76:I76"/>
    <mergeCell ref="J76:L76"/>
    <mergeCell ref="X76:Z76"/>
    <mergeCell ref="C73:E73"/>
    <mergeCell ref="G73:I73"/>
    <mergeCell ref="J73:L73"/>
    <mergeCell ref="X73:Z73"/>
    <mergeCell ref="C74:E74"/>
    <mergeCell ref="G74:I74"/>
    <mergeCell ref="J74:L74"/>
    <mergeCell ref="X74:Z74"/>
    <mergeCell ref="C79:E79"/>
    <mergeCell ref="G79:I79"/>
    <mergeCell ref="J79:L79"/>
    <mergeCell ref="X79:Z79"/>
    <mergeCell ref="C80:E80"/>
    <mergeCell ref="G80:I80"/>
    <mergeCell ref="J80:L80"/>
    <mergeCell ref="X80:Z80"/>
    <mergeCell ref="C77:E77"/>
    <mergeCell ref="G77:I77"/>
    <mergeCell ref="J77:L77"/>
    <mergeCell ref="X77:Z77"/>
    <mergeCell ref="C78:E78"/>
    <mergeCell ref="G78:I78"/>
    <mergeCell ref="J78:L78"/>
    <mergeCell ref="X78:Z78"/>
    <mergeCell ref="N85:R85"/>
    <mergeCell ref="V85:Z85"/>
    <mergeCell ref="AA85:AB85"/>
    <mergeCell ref="AC85:AL85"/>
    <mergeCell ref="N86:R86"/>
    <mergeCell ref="V86:Z86"/>
    <mergeCell ref="AA86:AB86"/>
    <mergeCell ref="AC86:AL86"/>
    <mergeCell ref="A82:L83"/>
    <mergeCell ref="N83:R83"/>
    <mergeCell ref="V83:Z83"/>
    <mergeCell ref="AA83:AB83"/>
    <mergeCell ref="AC83:AL83"/>
    <mergeCell ref="A84:L87"/>
    <mergeCell ref="N84:R84"/>
    <mergeCell ref="V84:Z84"/>
    <mergeCell ref="AA84:AB84"/>
    <mergeCell ref="AC84:AL84"/>
    <mergeCell ref="AC87:AL87"/>
    <mergeCell ref="N89:R89"/>
    <mergeCell ref="V89:Z89"/>
    <mergeCell ref="N90:R90"/>
    <mergeCell ref="V90:Z90"/>
    <mergeCell ref="N91:R91"/>
    <mergeCell ref="V91:Z91"/>
    <mergeCell ref="N87:R87"/>
    <mergeCell ref="V87:Z87"/>
    <mergeCell ref="AA87:AB87"/>
    <mergeCell ref="N88:R88"/>
    <mergeCell ref="V88:Z88"/>
  </mergeCells>
  <dataValidations count="5">
    <dataValidation type="list" allowBlank="1" showInputMessage="1" showErrorMessage="1" sqref="R65541:R65616 JN65541:JN65616 TJ65541:TJ65616 ADF65541:ADF65616 ANB65541:ANB65616 AWX65541:AWX65616 BGT65541:BGT65616 BQP65541:BQP65616 CAL65541:CAL65616 CKH65541:CKH65616 CUD65541:CUD65616 DDZ65541:DDZ65616 DNV65541:DNV65616 DXR65541:DXR65616 EHN65541:EHN65616 ERJ65541:ERJ65616 FBF65541:FBF65616 FLB65541:FLB65616 FUX65541:FUX65616 GET65541:GET65616 GOP65541:GOP65616 GYL65541:GYL65616 HIH65541:HIH65616 HSD65541:HSD65616 IBZ65541:IBZ65616 ILV65541:ILV65616 IVR65541:IVR65616 JFN65541:JFN65616 JPJ65541:JPJ65616 JZF65541:JZF65616 KJB65541:KJB65616 KSX65541:KSX65616 LCT65541:LCT65616 LMP65541:LMP65616 LWL65541:LWL65616 MGH65541:MGH65616 MQD65541:MQD65616 MZZ65541:MZZ65616 NJV65541:NJV65616 NTR65541:NTR65616 ODN65541:ODN65616 ONJ65541:ONJ65616 OXF65541:OXF65616 PHB65541:PHB65616 PQX65541:PQX65616 QAT65541:QAT65616 QKP65541:QKP65616 QUL65541:QUL65616 REH65541:REH65616 ROD65541:ROD65616 RXZ65541:RXZ65616 SHV65541:SHV65616 SRR65541:SRR65616 TBN65541:TBN65616 TLJ65541:TLJ65616 TVF65541:TVF65616 UFB65541:UFB65616 UOX65541:UOX65616 UYT65541:UYT65616 VIP65541:VIP65616 VSL65541:VSL65616 WCH65541:WCH65616 WMD65541:WMD65616 WVZ65541:WVZ65616 R131077:R131152 JN131077:JN131152 TJ131077:TJ131152 ADF131077:ADF131152 ANB131077:ANB131152 AWX131077:AWX131152 BGT131077:BGT131152 BQP131077:BQP131152 CAL131077:CAL131152 CKH131077:CKH131152 CUD131077:CUD131152 DDZ131077:DDZ131152 DNV131077:DNV131152 DXR131077:DXR131152 EHN131077:EHN131152 ERJ131077:ERJ131152 FBF131077:FBF131152 FLB131077:FLB131152 FUX131077:FUX131152 GET131077:GET131152 GOP131077:GOP131152 GYL131077:GYL131152 HIH131077:HIH131152 HSD131077:HSD131152 IBZ131077:IBZ131152 ILV131077:ILV131152 IVR131077:IVR131152 JFN131077:JFN131152 JPJ131077:JPJ131152 JZF131077:JZF131152 KJB131077:KJB131152 KSX131077:KSX131152 LCT131077:LCT131152 LMP131077:LMP131152 LWL131077:LWL131152 MGH131077:MGH131152 MQD131077:MQD131152 MZZ131077:MZZ131152 NJV131077:NJV131152 NTR131077:NTR131152 ODN131077:ODN131152 ONJ131077:ONJ131152 OXF131077:OXF131152 PHB131077:PHB131152 PQX131077:PQX131152 QAT131077:QAT131152 QKP131077:QKP131152 QUL131077:QUL131152 REH131077:REH131152 ROD131077:ROD131152 RXZ131077:RXZ131152 SHV131077:SHV131152 SRR131077:SRR131152 TBN131077:TBN131152 TLJ131077:TLJ131152 TVF131077:TVF131152 UFB131077:UFB131152 UOX131077:UOX131152 UYT131077:UYT131152 VIP131077:VIP131152 VSL131077:VSL131152 WCH131077:WCH131152 WMD131077:WMD131152 WVZ131077:WVZ131152 R196613:R196688 JN196613:JN196688 TJ196613:TJ196688 ADF196613:ADF196688 ANB196613:ANB196688 AWX196613:AWX196688 BGT196613:BGT196688 BQP196613:BQP196688 CAL196613:CAL196688 CKH196613:CKH196688 CUD196613:CUD196688 DDZ196613:DDZ196688 DNV196613:DNV196688 DXR196613:DXR196688 EHN196613:EHN196688 ERJ196613:ERJ196688 FBF196613:FBF196688 FLB196613:FLB196688 FUX196613:FUX196688 GET196613:GET196688 GOP196613:GOP196688 GYL196613:GYL196688 HIH196613:HIH196688 HSD196613:HSD196688 IBZ196613:IBZ196688 ILV196613:ILV196688 IVR196613:IVR196688 JFN196613:JFN196688 JPJ196613:JPJ196688 JZF196613:JZF196688 KJB196613:KJB196688 KSX196613:KSX196688 LCT196613:LCT196688 LMP196613:LMP196688 LWL196613:LWL196688 MGH196613:MGH196688 MQD196613:MQD196688 MZZ196613:MZZ196688 NJV196613:NJV196688 NTR196613:NTR196688 ODN196613:ODN196688 ONJ196613:ONJ196688 OXF196613:OXF196688 PHB196613:PHB196688 PQX196613:PQX196688 QAT196613:QAT196688 QKP196613:QKP196688 QUL196613:QUL196688 REH196613:REH196688 ROD196613:ROD196688 RXZ196613:RXZ196688 SHV196613:SHV196688 SRR196613:SRR196688 TBN196613:TBN196688 TLJ196613:TLJ196688 TVF196613:TVF196688 UFB196613:UFB196688 UOX196613:UOX196688 UYT196613:UYT196688 VIP196613:VIP196688 VSL196613:VSL196688 WCH196613:WCH196688 WMD196613:WMD196688 WVZ196613:WVZ196688 R262149:R262224 JN262149:JN262224 TJ262149:TJ262224 ADF262149:ADF262224 ANB262149:ANB262224 AWX262149:AWX262224 BGT262149:BGT262224 BQP262149:BQP262224 CAL262149:CAL262224 CKH262149:CKH262224 CUD262149:CUD262224 DDZ262149:DDZ262224 DNV262149:DNV262224 DXR262149:DXR262224 EHN262149:EHN262224 ERJ262149:ERJ262224 FBF262149:FBF262224 FLB262149:FLB262224 FUX262149:FUX262224 GET262149:GET262224 GOP262149:GOP262224 GYL262149:GYL262224 HIH262149:HIH262224 HSD262149:HSD262224 IBZ262149:IBZ262224 ILV262149:ILV262224 IVR262149:IVR262224 JFN262149:JFN262224 JPJ262149:JPJ262224 JZF262149:JZF262224 KJB262149:KJB262224 KSX262149:KSX262224 LCT262149:LCT262224 LMP262149:LMP262224 LWL262149:LWL262224 MGH262149:MGH262224 MQD262149:MQD262224 MZZ262149:MZZ262224 NJV262149:NJV262224 NTR262149:NTR262224 ODN262149:ODN262224 ONJ262149:ONJ262224 OXF262149:OXF262224 PHB262149:PHB262224 PQX262149:PQX262224 QAT262149:QAT262224 QKP262149:QKP262224 QUL262149:QUL262224 REH262149:REH262224 ROD262149:ROD262224 RXZ262149:RXZ262224 SHV262149:SHV262224 SRR262149:SRR262224 TBN262149:TBN262224 TLJ262149:TLJ262224 TVF262149:TVF262224 UFB262149:UFB262224 UOX262149:UOX262224 UYT262149:UYT262224 VIP262149:VIP262224 VSL262149:VSL262224 WCH262149:WCH262224 WMD262149:WMD262224 WVZ262149:WVZ262224 R327685:R327760 JN327685:JN327760 TJ327685:TJ327760 ADF327685:ADF327760 ANB327685:ANB327760 AWX327685:AWX327760 BGT327685:BGT327760 BQP327685:BQP327760 CAL327685:CAL327760 CKH327685:CKH327760 CUD327685:CUD327760 DDZ327685:DDZ327760 DNV327685:DNV327760 DXR327685:DXR327760 EHN327685:EHN327760 ERJ327685:ERJ327760 FBF327685:FBF327760 FLB327685:FLB327760 FUX327685:FUX327760 GET327685:GET327760 GOP327685:GOP327760 GYL327685:GYL327760 HIH327685:HIH327760 HSD327685:HSD327760 IBZ327685:IBZ327760 ILV327685:ILV327760 IVR327685:IVR327760 JFN327685:JFN327760 JPJ327685:JPJ327760 JZF327685:JZF327760 KJB327685:KJB327760 KSX327685:KSX327760 LCT327685:LCT327760 LMP327685:LMP327760 LWL327685:LWL327760 MGH327685:MGH327760 MQD327685:MQD327760 MZZ327685:MZZ327760 NJV327685:NJV327760 NTR327685:NTR327760 ODN327685:ODN327760 ONJ327685:ONJ327760 OXF327685:OXF327760 PHB327685:PHB327760 PQX327685:PQX327760 QAT327685:QAT327760 QKP327685:QKP327760 QUL327685:QUL327760 REH327685:REH327760 ROD327685:ROD327760 RXZ327685:RXZ327760 SHV327685:SHV327760 SRR327685:SRR327760 TBN327685:TBN327760 TLJ327685:TLJ327760 TVF327685:TVF327760 UFB327685:UFB327760 UOX327685:UOX327760 UYT327685:UYT327760 VIP327685:VIP327760 VSL327685:VSL327760 WCH327685:WCH327760 WMD327685:WMD327760 WVZ327685:WVZ327760 R393221:R393296 JN393221:JN393296 TJ393221:TJ393296 ADF393221:ADF393296 ANB393221:ANB393296 AWX393221:AWX393296 BGT393221:BGT393296 BQP393221:BQP393296 CAL393221:CAL393296 CKH393221:CKH393296 CUD393221:CUD393296 DDZ393221:DDZ393296 DNV393221:DNV393296 DXR393221:DXR393296 EHN393221:EHN393296 ERJ393221:ERJ393296 FBF393221:FBF393296 FLB393221:FLB393296 FUX393221:FUX393296 GET393221:GET393296 GOP393221:GOP393296 GYL393221:GYL393296 HIH393221:HIH393296 HSD393221:HSD393296 IBZ393221:IBZ393296 ILV393221:ILV393296 IVR393221:IVR393296 JFN393221:JFN393296 JPJ393221:JPJ393296 JZF393221:JZF393296 KJB393221:KJB393296 KSX393221:KSX393296 LCT393221:LCT393296 LMP393221:LMP393296 LWL393221:LWL393296 MGH393221:MGH393296 MQD393221:MQD393296 MZZ393221:MZZ393296 NJV393221:NJV393296 NTR393221:NTR393296 ODN393221:ODN393296 ONJ393221:ONJ393296 OXF393221:OXF393296 PHB393221:PHB393296 PQX393221:PQX393296 QAT393221:QAT393296 QKP393221:QKP393296 QUL393221:QUL393296 REH393221:REH393296 ROD393221:ROD393296 RXZ393221:RXZ393296 SHV393221:SHV393296 SRR393221:SRR393296 TBN393221:TBN393296 TLJ393221:TLJ393296 TVF393221:TVF393296 UFB393221:UFB393296 UOX393221:UOX393296 UYT393221:UYT393296 VIP393221:VIP393296 VSL393221:VSL393296 WCH393221:WCH393296 WMD393221:WMD393296 WVZ393221:WVZ393296 R458757:R458832 JN458757:JN458832 TJ458757:TJ458832 ADF458757:ADF458832 ANB458757:ANB458832 AWX458757:AWX458832 BGT458757:BGT458832 BQP458757:BQP458832 CAL458757:CAL458832 CKH458757:CKH458832 CUD458757:CUD458832 DDZ458757:DDZ458832 DNV458757:DNV458832 DXR458757:DXR458832 EHN458757:EHN458832 ERJ458757:ERJ458832 FBF458757:FBF458832 FLB458757:FLB458832 FUX458757:FUX458832 GET458757:GET458832 GOP458757:GOP458832 GYL458757:GYL458832 HIH458757:HIH458832 HSD458757:HSD458832 IBZ458757:IBZ458832 ILV458757:ILV458832 IVR458757:IVR458832 JFN458757:JFN458832 JPJ458757:JPJ458832 JZF458757:JZF458832 KJB458757:KJB458832 KSX458757:KSX458832 LCT458757:LCT458832 LMP458757:LMP458832 LWL458757:LWL458832 MGH458757:MGH458832 MQD458757:MQD458832 MZZ458757:MZZ458832 NJV458757:NJV458832 NTR458757:NTR458832 ODN458757:ODN458832 ONJ458757:ONJ458832 OXF458757:OXF458832 PHB458757:PHB458832 PQX458757:PQX458832 QAT458757:QAT458832 QKP458757:QKP458832 QUL458757:QUL458832 REH458757:REH458832 ROD458757:ROD458832 RXZ458757:RXZ458832 SHV458757:SHV458832 SRR458757:SRR458832 TBN458757:TBN458832 TLJ458757:TLJ458832 TVF458757:TVF458832 UFB458757:UFB458832 UOX458757:UOX458832 UYT458757:UYT458832 VIP458757:VIP458832 VSL458757:VSL458832 WCH458757:WCH458832 WMD458757:WMD458832 WVZ458757:WVZ458832 R524293:R524368 JN524293:JN524368 TJ524293:TJ524368 ADF524293:ADF524368 ANB524293:ANB524368 AWX524293:AWX524368 BGT524293:BGT524368 BQP524293:BQP524368 CAL524293:CAL524368 CKH524293:CKH524368 CUD524293:CUD524368 DDZ524293:DDZ524368 DNV524293:DNV524368 DXR524293:DXR524368 EHN524293:EHN524368 ERJ524293:ERJ524368 FBF524293:FBF524368 FLB524293:FLB524368 FUX524293:FUX524368 GET524293:GET524368 GOP524293:GOP524368 GYL524293:GYL524368 HIH524293:HIH524368 HSD524293:HSD524368 IBZ524293:IBZ524368 ILV524293:ILV524368 IVR524293:IVR524368 JFN524293:JFN524368 JPJ524293:JPJ524368 JZF524293:JZF524368 KJB524293:KJB524368 KSX524293:KSX524368 LCT524293:LCT524368 LMP524293:LMP524368 LWL524293:LWL524368 MGH524293:MGH524368 MQD524293:MQD524368 MZZ524293:MZZ524368 NJV524293:NJV524368 NTR524293:NTR524368 ODN524293:ODN524368 ONJ524293:ONJ524368 OXF524293:OXF524368 PHB524293:PHB524368 PQX524293:PQX524368 QAT524293:QAT524368 QKP524293:QKP524368 QUL524293:QUL524368 REH524293:REH524368 ROD524293:ROD524368 RXZ524293:RXZ524368 SHV524293:SHV524368 SRR524293:SRR524368 TBN524293:TBN524368 TLJ524293:TLJ524368 TVF524293:TVF524368 UFB524293:UFB524368 UOX524293:UOX524368 UYT524293:UYT524368 VIP524293:VIP524368 VSL524293:VSL524368 WCH524293:WCH524368 WMD524293:WMD524368 WVZ524293:WVZ524368 R589829:R589904 JN589829:JN589904 TJ589829:TJ589904 ADF589829:ADF589904 ANB589829:ANB589904 AWX589829:AWX589904 BGT589829:BGT589904 BQP589829:BQP589904 CAL589829:CAL589904 CKH589829:CKH589904 CUD589829:CUD589904 DDZ589829:DDZ589904 DNV589829:DNV589904 DXR589829:DXR589904 EHN589829:EHN589904 ERJ589829:ERJ589904 FBF589829:FBF589904 FLB589829:FLB589904 FUX589829:FUX589904 GET589829:GET589904 GOP589829:GOP589904 GYL589829:GYL589904 HIH589829:HIH589904 HSD589829:HSD589904 IBZ589829:IBZ589904 ILV589829:ILV589904 IVR589829:IVR589904 JFN589829:JFN589904 JPJ589829:JPJ589904 JZF589829:JZF589904 KJB589829:KJB589904 KSX589829:KSX589904 LCT589829:LCT589904 LMP589829:LMP589904 LWL589829:LWL589904 MGH589829:MGH589904 MQD589829:MQD589904 MZZ589829:MZZ589904 NJV589829:NJV589904 NTR589829:NTR589904 ODN589829:ODN589904 ONJ589829:ONJ589904 OXF589829:OXF589904 PHB589829:PHB589904 PQX589829:PQX589904 QAT589829:QAT589904 QKP589829:QKP589904 QUL589829:QUL589904 REH589829:REH589904 ROD589829:ROD589904 RXZ589829:RXZ589904 SHV589829:SHV589904 SRR589829:SRR589904 TBN589829:TBN589904 TLJ589829:TLJ589904 TVF589829:TVF589904 UFB589829:UFB589904 UOX589829:UOX589904 UYT589829:UYT589904 VIP589829:VIP589904 VSL589829:VSL589904 WCH589829:WCH589904 WMD589829:WMD589904 WVZ589829:WVZ589904 R655365:R655440 JN655365:JN655440 TJ655365:TJ655440 ADF655365:ADF655440 ANB655365:ANB655440 AWX655365:AWX655440 BGT655365:BGT655440 BQP655365:BQP655440 CAL655365:CAL655440 CKH655365:CKH655440 CUD655365:CUD655440 DDZ655365:DDZ655440 DNV655365:DNV655440 DXR655365:DXR655440 EHN655365:EHN655440 ERJ655365:ERJ655440 FBF655365:FBF655440 FLB655365:FLB655440 FUX655365:FUX655440 GET655365:GET655440 GOP655365:GOP655440 GYL655365:GYL655440 HIH655365:HIH655440 HSD655365:HSD655440 IBZ655365:IBZ655440 ILV655365:ILV655440 IVR655365:IVR655440 JFN655365:JFN655440 JPJ655365:JPJ655440 JZF655365:JZF655440 KJB655365:KJB655440 KSX655365:KSX655440 LCT655365:LCT655440 LMP655365:LMP655440 LWL655365:LWL655440 MGH655365:MGH655440 MQD655365:MQD655440 MZZ655365:MZZ655440 NJV655365:NJV655440 NTR655365:NTR655440 ODN655365:ODN655440 ONJ655365:ONJ655440 OXF655365:OXF655440 PHB655365:PHB655440 PQX655365:PQX655440 QAT655365:QAT655440 QKP655365:QKP655440 QUL655365:QUL655440 REH655365:REH655440 ROD655365:ROD655440 RXZ655365:RXZ655440 SHV655365:SHV655440 SRR655365:SRR655440 TBN655365:TBN655440 TLJ655365:TLJ655440 TVF655365:TVF655440 UFB655365:UFB655440 UOX655365:UOX655440 UYT655365:UYT655440 VIP655365:VIP655440 VSL655365:VSL655440 WCH655365:WCH655440 WMD655365:WMD655440 WVZ655365:WVZ655440 R720901:R720976 JN720901:JN720976 TJ720901:TJ720976 ADF720901:ADF720976 ANB720901:ANB720976 AWX720901:AWX720976 BGT720901:BGT720976 BQP720901:BQP720976 CAL720901:CAL720976 CKH720901:CKH720976 CUD720901:CUD720976 DDZ720901:DDZ720976 DNV720901:DNV720976 DXR720901:DXR720976 EHN720901:EHN720976 ERJ720901:ERJ720976 FBF720901:FBF720976 FLB720901:FLB720976 FUX720901:FUX720976 GET720901:GET720976 GOP720901:GOP720976 GYL720901:GYL720976 HIH720901:HIH720976 HSD720901:HSD720976 IBZ720901:IBZ720976 ILV720901:ILV720976 IVR720901:IVR720976 JFN720901:JFN720976 JPJ720901:JPJ720976 JZF720901:JZF720976 KJB720901:KJB720976 KSX720901:KSX720976 LCT720901:LCT720976 LMP720901:LMP720976 LWL720901:LWL720976 MGH720901:MGH720976 MQD720901:MQD720976 MZZ720901:MZZ720976 NJV720901:NJV720976 NTR720901:NTR720976 ODN720901:ODN720976 ONJ720901:ONJ720976 OXF720901:OXF720976 PHB720901:PHB720976 PQX720901:PQX720976 QAT720901:QAT720976 QKP720901:QKP720976 QUL720901:QUL720976 REH720901:REH720976 ROD720901:ROD720976 RXZ720901:RXZ720976 SHV720901:SHV720976 SRR720901:SRR720976 TBN720901:TBN720976 TLJ720901:TLJ720976 TVF720901:TVF720976 UFB720901:UFB720976 UOX720901:UOX720976 UYT720901:UYT720976 VIP720901:VIP720976 VSL720901:VSL720976 WCH720901:WCH720976 WMD720901:WMD720976 WVZ720901:WVZ720976 R786437:R786512 JN786437:JN786512 TJ786437:TJ786512 ADF786437:ADF786512 ANB786437:ANB786512 AWX786437:AWX786512 BGT786437:BGT786512 BQP786437:BQP786512 CAL786437:CAL786512 CKH786437:CKH786512 CUD786437:CUD786512 DDZ786437:DDZ786512 DNV786437:DNV786512 DXR786437:DXR786512 EHN786437:EHN786512 ERJ786437:ERJ786512 FBF786437:FBF786512 FLB786437:FLB786512 FUX786437:FUX786512 GET786437:GET786512 GOP786437:GOP786512 GYL786437:GYL786512 HIH786437:HIH786512 HSD786437:HSD786512 IBZ786437:IBZ786512 ILV786437:ILV786512 IVR786437:IVR786512 JFN786437:JFN786512 JPJ786437:JPJ786512 JZF786437:JZF786512 KJB786437:KJB786512 KSX786437:KSX786512 LCT786437:LCT786512 LMP786437:LMP786512 LWL786437:LWL786512 MGH786437:MGH786512 MQD786437:MQD786512 MZZ786437:MZZ786512 NJV786437:NJV786512 NTR786437:NTR786512 ODN786437:ODN786512 ONJ786437:ONJ786512 OXF786437:OXF786512 PHB786437:PHB786512 PQX786437:PQX786512 QAT786437:QAT786512 QKP786437:QKP786512 QUL786437:QUL786512 REH786437:REH786512 ROD786437:ROD786512 RXZ786437:RXZ786512 SHV786437:SHV786512 SRR786437:SRR786512 TBN786437:TBN786512 TLJ786437:TLJ786512 TVF786437:TVF786512 UFB786437:UFB786512 UOX786437:UOX786512 UYT786437:UYT786512 VIP786437:VIP786512 VSL786437:VSL786512 WCH786437:WCH786512 WMD786437:WMD786512 WVZ786437:WVZ786512 R851973:R852048 JN851973:JN852048 TJ851973:TJ852048 ADF851973:ADF852048 ANB851973:ANB852048 AWX851973:AWX852048 BGT851973:BGT852048 BQP851973:BQP852048 CAL851973:CAL852048 CKH851973:CKH852048 CUD851973:CUD852048 DDZ851973:DDZ852048 DNV851973:DNV852048 DXR851973:DXR852048 EHN851973:EHN852048 ERJ851973:ERJ852048 FBF851973:FBF852048 FLB851973:FLB852048 FUX851973:FUX852048 GET851973:GET852048 GOP851973:GOP852048 GYL851973:GYL852048 HIH851973:HIH852048 HSD851973:HSD852048 IBZ851973:IBZ852048 ILV851973:ILV852048 IVR851973:IVR852048 JFN851973:JFN852048 JPJ851973:JPJ852048 JZF851973:JZF852048 KJB851973:KJB852048 KSX851973:KSX852048 LCT851973:LCT852048 LMP851973:LMP852048 LWL851973:LWL852048 MGH851973:MGH852048 MQD851973:MQD852048 MZZ851973:MZZ852048 NJV851973:NJV852048 NTR851973:NTR852048 ODN851973:ODN852048 ONJ851973:ONJ852048 OXF851973:OXF852048 PHB851973:PHB852048 PQX851973:PQX852048 QAT851973:QAT852048 QKP851973:QKP852048 QUL851973:QUL852048 REH851973:REH852048 ROD851973:ROD852048 RXZ851973:RXZ852048 SHV851973:SHV852048 SRR851973:SRR852048 TBN851973:TBN852048 TLJ851973:TLJ852048 TVF851973:TVF852048 UFB851973:UFB852048 UOX851973:UOX852048 UYT851973:UYT852048 VIP851973:VIP852048 VSL851973:VSL852048 WCH851973:WCH852048 WMD851973:WMD852048 WVZ851973:WVZ852048 R917509:R917584 JN917509:JN917584 TJ917509:TJ917584 ADF917509:ADF917584 ANB917509:ANB917584 AWX917509:AWX917584 BGT917509:BGT917584 BQP917509:BQP917584 CAL917509:CAL917584 CKH917509:CKH917584 CUD917509:CUD917584 DDZ917509:DDZ917584 DNV917509:DNV917584 DXR917509:DXR917584 EHN917509:EHN917584 ERJ917509:ERJ917584 FBF917509:FBF917584 FLB917509:FLB917584 FUX917509:FUX917584 GET917509:GET917584 GOP917509:GOP917584 GYL917509:GYL917584 HIH917509:HIH917584 HSD917509:HSD917584 IBZ917509:IBZ917584 ILV917509:ILV917584 IVR917509:IVR917584 JFN917509:JFN917584 JPJ917509:JPJ917584 JZF917509:JZF917584 KJB917509:KJB917584 KSX917509:KSX917584 LCT917509:LCT917584 LMP917509:LMP917584 LWL917509:LWL917584 MGH917509:MGH917584 MQD917509:MQD917584 MZZ917509:MZZ917584 NJV917509:NJV917584 NTR917509:NTR917584 ODN917509:ODN917584 ONJ917509:ONJ917584 OXF917509:OXF917584 PHB917509:PHB917584 PQX917509:PQX917584 QAT917509:QAT917584 QKP917509:QKP917584 QUL917509:QUL917584 REH917509:REH917584 ROD917509:ROD917584 RXZ917509:RXZ917584 SHV917509:SHV917584 SRR917509:SRR917584 TBN917509:TBN917584 TLJ917509:TLJ917584 TVF917509:TVF917584 UFB917509:UFB917584 UOX917509:UOX917584 UYT917509:UYT917584 VIP917509:VIP917584 VSL917509:VSL917584 WCH917509:WCH917584 WMD917509:WMD917584 WVZ917509:WVZ917584 R983045:R983120 JN983045:JN983120 TJ983045:TJ983120 ADF983045:ADF983120 ANB983045:ANB983120 AWX983045:AWX983120 BGT983045:BGT983120 BQP983045:BQP983120 CAL983045:CAL983120 CKH983045:CKH983120 CUD983045:CUD983120 DDZ983045:DDZ983120 DNV983045:DNV983120 DXR983045:DXR983120 EHN983045:EHN983120 ERJ983045:ERJ983120 FBF983045:FBF983120 FLB983045:FLB983120 FUX983045:FUX983120 GET983045:GET983120 GOP983045:GOP983120 GYL983045:GYL983120 HIH983045:HIH983120 HSD983045:HSD983120 IBZ983045:IBZ983120 ILV983045:ILV983120 IVR983045:IVR983120 JFN983045:JFN983120 JPJ983045:JPJ983120 JZF983045:JZF983120 KJB983045:KJB983120 KSX983045:KSX983120 LCT983045:LCT983120 LMP983045:LMP983120 LWL983045:LWL983120 MGH983045:MGH983120 MQD983045:MQD983120 MZZ983045:MZZ983120 NJV983045:NJV983120 NTR983045:NTR983120 ODN983045:ODN983120 ONJ983045:ONJ983120 OXF983045:OXF983120 PHB983045:PHB983120 PQX983045:PQX983120 QAT983045:QAT983120 QKP983045:QKP983120 QUL983045:QUL983120 REH983045:REH983120 ROD983045:ROD983120 RXZ983045:RXZ983120 SHV983045:SHV983120 SRR983045:SRR983120 TBN983045:TBN983120 TLJ983045:TLJ983120 TVF983045:TVF983120 UFB983045:UFB983120 UOX983045:UOX983120 UYT983045:UYT983120 VIP983045:VIP983120 VSL983045:VSL983120 WCH983045:WCH983120 WMD983045:WMD983120 WVZ983045:WVZ983120 R9:R80 JN9:JN80 TJ9:TJ80 ADF9:ADF80 ANB9:ANB80 AWX9:AWX80 BGT9:BGT80 BQP9:BQP80 CAL9:CAL80 CKH9:CKH80 CUD9:CUD80 DDZ9:DDZ80 DNV9:DNV80 DXR9:DXR80 EHN9:EHN80 ERJ9:ERJ80 FBF9:FBF80 FLB9:FLB80 FUX9:FUX80 GET9:GET80 GOP9:GOP80 GYL9:GYL80 HIH9:HIH80 HSD9:HSD80 IBZ9:IBZ80 ILV9:ILV80 IVR9:IVR80 JFN9:JFN80 JPJ9:JPJ80 JZF9:JZF80 KJB9:KJB80 KSX9:KSX80 LCT9:LCT80 LMP9:LMP80 LWL9:LWL80 MGH9:MGH80 MQD9:MQD80 MZZ9:MZZ80 NJV9:NJV80 NTR9:NTR80 ODN9:ODN80 ONJ9:ONJ80 OXF9:OXF80 PHB9:PHB80 PQX9:PQX80 QAT9:QAT80 QKP9:QKP80 QUL9:QUL80 REH9:REH80 ROD9:ROD80 RXZ9:RXZ80 SHV9:SHV80 SRR9:SRR80 TBN9:TBN80 TLJ9:TLJ80 TVF9:TVF80 UFB9:UFB80 UOX9:UOX80 UYT9:UYT80 VIP9:VIP80 VSL9:VSL80 WCH9:WCH80 WMD9:WMD80 WVZ9:WVZ80">
      <formula1>IMPACTO</formula1>
    </dataValidation>
    <dataValidation type="list" allowBlank="1" showInputMessage="1" showErrorMessage="1" sqref="Q65541:Q65616 JM65541:JM65616 TI65541:TI65616 ADE65541:ADE65616 ANA65541:ANA65616 AWW65541:AWW65616 BGS65541:BGS65616 BQO65541:BQO65616 CAK65541:CAK65616 CKG65541:CKG65616 CUC65541:CUC65616 DDY65541:DDY65616 DNU65541:DNU65616 DXQ65541:DXQ65616 EHM65541:EHM65616 ERI65541:ERI65616 FBE65541:FBE65616 FLA65541:FLA65616 FUW65541:FUW65616 GES65541:GES65616 GOO65541:GOO65616 GYK65541:GYK65616 HIG65541:HIG65616 HSC65541:HSC65616 IBY65541:IBY65616 ILU65541:ILU65616 IVQ65541:IVQ65616 JFM65541:JFM65616 JPI65541:JPI65616 JZE65541:JZE65616 KJA65541:KJA65616 KSW65541:KSW65616 LCS65541:LCS65616 LMO65541:LMO65616 LWK65541:LWK65616 MGG65541:MGG65616 MQC65541:MQC65616 MZY65541:MZY65616 NJU65541:NJU65616 NTQ65541:NTQ65616 ODM65541:ODM65616 ONI65541:ONI65616 OXE65541:OXE65616 PHA65541:PHA65616 PQW65541:PQW65616 QAS65541:QAS65616 QKO65541:QKO65616 QUK65541:QUK65616 REG65541:REG65616 ROC65541:ROC65616 RXY65541:RXY65616 SHU65541:SHU65616 SRQ65541:SRQ65616 TBM65541:TBM65616 TLI65541:TLI65616 TVE65541:TVE65616 UFA65541:UFA65616 UOW65541:UOW65616 UYS65541:UYS65616 VIO65541:VIO65616 VSK65541:VSK65616 WCG65541:WCG65616 WMC65541:WMC65616 WVY65541:WVY65616 Q131077:Q131152 JM131077:JM131152 TI131077:TI131152 ADE131077:ADE131152 ANA131077:ANA131152 AWW131077:AWW131152 BGS131077:BGS131152 BQO131077:BQO131152 CAK131077:CAK131152 CKG131077:CKG131152 CUC131077:CUC131152 DDY131077:DDY131152 DNU131077:DNU131152 DXQ131077:DXQ131152 EHM131077:EHM131152 ERI131077:ERI131152 FBE131077:FBE131152 FLA131077:FLA131152 FUW131077:FUW131152 GES131077:GES131152 GOO131077:GOO131152 GYK131077:GYK131152 HIG131077:HIG131152 HSC131077:HSC131152 IBY131077:IBY131152 ILU131077:ILU131152 IVQ131077:IVQ131152 JFM131077:JFM131152 JPI131077:JPI131152 JZE131077:JZE131152 KJA131077:KJA131152 KSW131077:KSW131152 LCS131077:LCS131152 LMO131077:LMO131152 LWK131077:LWK131152 MGG131077:MGG131152 MQC131077:MQC131152 MZY131077:MZY131152 NJU131077:NJU131152 NTQ131077:NTQ131152 ODM131077:ODM131152 ONI131077:ONI131152 OXE131077:OXE131152 PHA131077:PHA131152 PQW131077:PQW131152 QAS131077:QAS131152 QKO131077:QKO131152 QUK131077:QUK131152 REG131077:REG131152 ROC131077:ROC131152 RXY131077:RXY131152 SHU131077:SHU131152 SRQ131077:SRQ131152 TBM131077:TBM131152 TLI131077:TLI131152 TVE131077:TVE131152 UFA131077:UFA131152 UOW131077:UOW131152 UYS131077:UYS131152 VIO131077:VIO131152 VSK131077:VSK131152 WCG131077:WCG131152 WMC131077:WMC131152 WVY131077:WVY131152 Q196613:Q196688 JM196613:JM196688 TI196613:TI196688 ADE196613:ADE196688 ANA196613:ANA196688 AWW196613:AWW196688 BGS196613:BGS196688 BQO196613:BQO196688 CAK196613:CAK196688 CKG196613:CKG196688 CUC196613:CUC196688 DDY196613:DDY196688 DNU196613:DNU196688 DXQ196613:DXQ196688 EHM196613:EHM196688 ERI196613:ERI196688 FBE196613:FBE196688 FLA196613:FLA196688 FUW196613:FUW196688 GES196613:GES196688 GOO196613:GOO196688 GYK196613:GYK196688 HIG196613:HIG196688 HSC196613:HSC196688 IBY196613:IBY196688 ILU196613:ILU196688 IVQ196613:IVQ196688 JFM196613:JFM196688 JPI196613:JPI196688 JZE196613:JZE196688 KJA196613:KJA196688 KSW196613:KSW196688 LCS196613:LCS196688 LMO196613:LMO196688 LWK196613:LWK196688 MGG196613:MGG196688 MQC196613:MQC196688 MZY196613:MZY196688 NJU196613:NJU196688 NTQ196613:NTQ196688 ODM196613:ODM196688 ONI196613:ONI196688 OXE196613:OXE196688 PHA196613:PHA196688 PQW196613:PQW196688 QAS196613:QAS196688 QKO196613:QKO196688 QUK196613:QUK196688 REG196613:REG196688 ROC196613:ROC196688 RXY196613:RXY196688 SHU196613:SHU196688 SRQ196613:SRQ196688 TBM196613:TBM196688 TLI196613:TLI196688 TVE196613:TVE196688 UFA196613:UFA196688 UOW196613:UOW196688 UYS196613:UYS196688 VIO196613:VIO196688 VSK196613:VSK196688 WCG196613:WCG196688 WMC196613:WMC196688 WVY196613:WVY196688 Q262149:Q262224 JM262149:JM262224 TI262149:TI262224 ADE262149:ADE262224 ANA262149:ANA262224 AWW262149:AWW262224 BGS262149:BGS262224 BQO262149:BQO262224 CAK262149:CAK262224 CKG262149:CKG262224 CUC262149:CUC262224 DDY262149:DDY262224 DNU262149:DNU262224 DXQ262149:DXQ262224 EHM262149:EHM262224 ERI262149:ERI262224 FBE262149:FBE262224 FLA262149:FLA262224 FUW262149:FUW262224 GES262149:GES262224 GOO262149:GOO262224 GYK262149:GYK262224 HIG262149:HIG262224 HSC262149:HSC262224 IBY262149:IBY262224 ILU262149:ILU262224 IVQ262149:IVQ262224 JFM262149:JFM262224 JPI262149:JPI262224 JZE262149:JZE262224 KJA262149:KJA262224 KSW262149:KSW262224 LCS262149:LCS262224 LMO262149:LMO262224 LWK262149:LWK262224 MGG262149:MGG262224 MQC262149:MQC262224 MZY262149:MZY262224 NJU262149:NJU262224 NTQ262149:NTQ262224 ODM262149:ODM262224 ONI262149:ONI262224 OXE262149:OXE262224 PHA262149:PHA262224 PQW262149:PQW262224 QAS262149:QAS262224 QKO262149:QKO262224 QUK262149:QUK262224 REG262149:REG262224 ROC262149:ROC262224 RXY262149:RXY262224 SHU262149:SHU262224 SRQ262149:SRQ262224 TBM262149:TBM262224 TLI262149:TLI262224 TVE262149:TVE262224 UFA262149:UFA262224 UOW262149:UOW262224 UYS262149:UYS262224 VIO262149:VIO262224 VSK262149:VSK262224 WCG262149:WCG262224 WMC262149:WMC262224 WVY262149:WVY262224 Q327685:Q327760 JM327685:JM327760 TI327685:TI327760 ADE327685:ADE327760 ANA327685:ANA327760 AWW327685:AWW327760 BGS327685:BGS327760 BQO327685:BQO327760 CAK327685:CAK327760 CKG327685:CKG327760 CUC327685:CUC327760 DDY327685:DDY327760 DNU327685:DNU327760 DXQ327685:DXQ327760 EHM327685:EHM327760 ERI327685:ERI327760 FBE327685:FBE327760 FLA327685:FLA327760 FUW327685:FUW327760 GES327685:GES327760 GOO327685:GOO327760 GYK327685:GYK327760 HIG327685:HIG327760 HSC327685:HSC327760 IBY327685:IBY327760 ILU327685:ILU327760 IVQ327685:IVQ327760 JFM327685:JFM327760 JPI327685:JPI327760 JZE327685:JZE327760 KJA327685:KJA327760 KSW327685:KSW327760 LCS327685:LCS327760 LMO327685:LMO327760 LWK327685:LWK327760 MGG327685:MGG327760 MQC327685:MQC327760 MZY327685:MZY327760 NJU327685:NJU327760 NTQ327685:NTQ327760 ODM327685:ODM327760 ONI327685:ONI327760 OXE327685:OXE327760 PHA327685:PHA327760 PQW327685:PQW327760 QAS327685:QAS327760 QKO327685:QKO327760 QUK327685:QUK327760 REG327685:REG327760 ROC327685:ROC327760 RXY327685:RXY327760 SHU327685:SHU327760 SRQ327685:SRQ327760 TBM327685:TBM327760 TLI327685:TLI327760 TVE327685:TVE327760 UFA327685:UFA327760 UOW327685:UOW327760 UYS327685:UYS327760 VIO327685:VIO327760 VSK327685:VSK327760 WCG327685:WCG327760 WMC327685:WMC327760 WVY327685:WVY327760 Q393221:Q393296 JM393221:JM393296 TI393221:TI393296 ADE393221:ADE393296 ANA393221:ANA393296 AWW393221:AWW393296 BGS393221:BGS393296 BQO393221:BQO393296 CAK393221:CAK393296 CKG393221:CKG393296 CUC393221:CUC393296 DDY393221:DDY393296 DNU393221:DNU393296 DXQ393221:DXQ393296 EHM393221:EHM393296 ERI393221:ERI393296 FBE393221:FBE393296 FLA393221:FLA393296 FUW393221:FUW393296 GES393221:GES393296 GOO393221:GOO393296 GYK393221:GYK393296 HIG393221:HIG393296 HSC393221:HSC393296 IBY393221:IBY393296 ILU393221:ILU393296 IVQ393221:IVQ393296 JFM393221:JFM393296 JPI393221:JPI393296 JZE393221:JZE393296 KJA393221:KJA393296 KSW393221:KSW393296 LCS393221:LCS393296 LMO393221:LMO393296 LWK393221:LWK393296 MGG393221:MGG393296 MQC393221:MQC393296 MZY393221:MZY393296 NJU393221:NJU393296 NTQ393221:NTQ393296 ODM393221:ODM393296 ONI393221:ONI393296 OXE393221:OXE393296 PHA393221:PHA393296 PQW393221:PQW393296 QAS393221:QAS393296 QKO393221:QKO393296 QUK393221:QUK393296 REG393221:REG393296 ROC393221:ROC393296 RXY393221:RXY393296 SHU393221:SHU393296 SRQ393221:SRQ393296 TBM393221:TBM393296 TLI393221:TLI393296 TVE393221:TVE393296 UFA393221:UFA393296 UOW393221:UOW393296 UYS393221:UYS393296 VIO393221:VIO393296 VSK393221:VSK393296 WCG393221:WCG393296 WMC393221:WMC393296 WVY393221:WVY393296 Q458757:Q458832 JM458757:JM458832 TI458757:TI458832 ADE458757:ADE458832 ANA458757:ANA458832 AWW458757:AWW458832 BGS458757:BGS458832 BQO458757:BQO458832 CAK458757:CAK458832 CKG458757:CKG458832 CUC458757:CUC458832 DDY458757:DDY458832 DNU458757:DNU458832 DXQ458757:DXQ458832 EHM458757:EHM458832 ERI458757:ERI458832 FBE458757:FBE458832 FLA458757:FLA458832 FUW458757:FUW458832 GES458757:GES458832 GOO458757:GOO458832 GYK458757:GYK458832 HIG458757:HIG458832 HSC458757:HSC458832 IBY458757:IBY458832 ILU458757:ILU458832 IVQ458757:IVQ458832 JFM458757:JFM458832 JPI458757:JPI458832 JZE458757:JZE458832 KJA458757:KJA458832 KSW458757:KSW458832 LCS458757:LCS458832 LMO458757:LMO458832 LWK458757:LWK458832 MGG458757:MGG458832 MQC458757:MQC458832 MZY458757:MZY458832 NJU458757:NJU458832 NTQ458757:NTQ458832 ODM458757:ODM458832 ONI458757:ONI458832 OXE458757:OXE458832 PHA458757:PHA458832 PQW458757:PQW458832 QAS458757:QAS458832 QKO458757:QKO458832 QUK458757:QUK458832 REG458757:REG458832 ROC458757:ROC458832 RXY458757:RXY458832 SHU458757:SHU458832 SRQ458757:SRQ458832 TBM458757:TBM458832 TLI458757:TLI458832 TVE458757:TVE458832 UFA458757:UFA458832 UOW458757:UOW458832 UYS458757:UYS458832 VIO458757:VIO458832 VSK458757:VSK458832 WCG458757:WCG458832 WMC458757:WMC458832 WVY458757:WVY458832 Q524293:Q524368 JM524293:JM524368 TI524293:TI524368 ADE524293:ADE524368 ANA524293:ANA524368 AWW524293:AWW524368 BGS524293:BGS524368 BQO524293:BQO524368 CAK524293:CAK524368 CKG524293:CKG524368 CUC524293:CUC524368 DDY524293:DDY524368 DNU524293:DNU524368 DXQ524293:DXQ524368 EHM524293:EHM524368 ERI524293:ERI524368 FBE524293:FBE524368 FLA524293:FLA524368 FUW524293:FUW524368 GES524293:GES524368 GOO524293:GOO524368 GYK524293:GYK524368 HIG524293:HIG524368 HSC524293:HSC524368 IBY524293:IBY524368 ILU524293:ILU524368 IVQ524293:IVQ524368 JFM524293:JFM524368 JPI524293:JPI524368 JZE524293:JZE524368 KJA524293:KJA524368 KSW524293:KSW524368 LCS524293:LCS524368 LMO524293:LMO524368 LWK524293:LWK524368 MGG524293:MGG524368 MQC524293:MQC524368 MZY524293:MZY524368 NJU524293:NJU524368 NTQ524293:NTQ524368 ODM524293:ODM524368 ONI524293:ONI524368 OXE524293:OXE524368 PHA524293:PHA524368 PQW524293:PQW524368 QAS524293:QAS524368 QKO524293:QKO524368 QUK524293:QUK524368 REG524293:REG524368 ROC524293:ROC524368 RXY524293:RXY524368 SHU524293:SHU524368 SRQ524293:SRQ524368 TBM524293:TBM524368 TLI524293:TLI524368 TVE524293:TVE524368 UFA524293:UFA524368 UOW524293:UOW524368 UYS524293:UYS524368 VIO524293:VIO524368 VSK524293:VSK524368 WCG524293:WCG524368 WMC524293:WMC524368 WVY524293:WVY524368 Q589829:Q589904 JM589829:JM589904 TI589829:TI589904 ADE589829:ADE589904 ANA589829:ANA589904 AWW589829:AWW589904 BGS589829:BGS589904 BQO589829:BQO589904 CAK589829:CAK589904 CKG589829:CKG589904 CUC589829:CUC589904 DDY589829:DDY589904 DNU589829:DNU589904 DXQ589829:DXQ589904 EHM589829:EHM589904 ERI589829:ERI589904 FBE589829:FBE589904 FLA589829:FLA589904 FUW589829:FUW589904 GES589829:GES589904 GOO589829:GOO589904 GYK589829:GYK589904 HIG589829:HIG589904 HSC589829:HSC589904 IBY589829:IBY589904 ILU589829:ILU589904 IVQ589829:IVQ589904 JFM589829:JFM589904 JPI589829:JPI589904 JZE589829:JZE589904 KJA589829:KJA589904 KSW589829:KSW589904 LCS589829:LCS589904 LMO589829:LMO589904 LWK589829:LWK589904 MGG589829:MGG589904 MQC589829:MQC589904 MZY589829:MZY589904 NJU589829:NJU589904 NTQ589829:NTQ589904 ODM589829:ODM589904 ONI589829:ONI589904 OXE589829:OXE589904 PHA589829:PHA589904 PQW589829:PQW589904 QAS589829:QAS589904 QKO589829:QKO589904 QUK589829:QUK589904 REG589829:REG589904 ROC589829:ROC589904 RXY589829:RXY589904 SHU589829:SHU589904 SRQ589829:SRQ589904 TBM589829:TBM589904 TLI589829:TLI589904 TVE589829:TVE589904 UFA589829:UFA589904 UOW589829:UOW589904 UYS589829:UYS589904 VIO589829:VIO589904 VSK589829:VSK589904 WCG589829:WCG589904 WMC589829:WMC589904 WVY589829:WVY589904 Q655365:Q655440 JM655365:JM655440 TI655365:TI655440 ADE655365:ADE655440 ANA655365:ANA655440 AWW655365:AWW655440 BGS655365:BGS655440 BQO655365:BQO655440 CAK655365:CAK655440 CKG655365:CKG655440 CUC655365:CUC655440 DDY655365:DDY655440 DNU655365:DNU655440 DXQ655365:DXQ655440 EHM655365:EHM655440 ERI655365:ERI655440 FBE655365:FBE655440 FLA655365:FLA655440 FUW655365:FUW655440 GES655365:GES655440 GOO655365:GOO655440 GYK655365:GYK655440 HIG655365:HIG655440 HSC655365:HSC655440 IBY655365:IBY655440 ILU655365:ILU655440 IVQ655365:IVQ655440 JFM655365:JFM655440 JPI655365:JPI655440 JZE655365:JZE655440 KJA655365:KJA655440 KSW655365:KSW655440 LCS655365:LCS655440 LMO655365:LMO655440 LWK655365:LWK655440 MGG655365:MGG655440 MQC655365:MQC655440 MZY655365:MZY655440 NJU655365:NJU655440 NTQ655365:NTQ655440 ODM655365:ODM655440 ONI655365:ONI655440 OXE655365:OXE655440 PHA655365:PHA655440 PQW655365:PQW655440 QAS655365:QAS655440 QKO655365:QKO655440 QUK655365:QUK655440 REG655365:REG655440 ROC655365:ROC655440 RXY655365:RXY655440 SHU655365:SHU655440 SRQ655365:SRQ655440 TBM655365:TBM655440 TLI655365:TLI655440 TVE655365:TVE655440 UFA655365:UFA655440 UOW655365:UOW655440 UYS655365:UYS655440 VIO655365:VIO655440 VSK655365:VSK655440 WCG655365:WCG655440 WMC655365:WMC655440 WVY655365:WVY655440 Q720901:Q720976 JM720901:JM720976 TI720901:TI720976 ADE720901:ADE720976 ANA720901:ANA720976 AWW720901:AWW720976 BGS720901:BGS720976 BQO720901:BQO720976 CAK720901:CAK720976 CKG720901:CKG720976 CUC720901:CUC720976 DDY720901:DDY720976 DNU720901:DNU720976 DXQ720901:DXQ720976 EHM720901:EHM720976 ERI720901:ERI720976 FBE720901:FBE720976 FLA720901:FLA720976 FUW720901:FUW720976 GES720901:GES720976 GOO720901:GOO720976 GYK720901:GYK720976 HIG720901:HIG720976 HSC720901:HSC720976 IBY720901:IBY720976 ILU720901:ILU720976 IVQ720901:IVQ720976 JFM720901:JFM720976 JPI720901:JPI720976 JZE720901:JZE720976 KJA720901:KJA720976 KSW720901:KSW720976 LCS720901:LCS720976 LMO720901:LMO720976 LWK720901:LWK720976 MGG720901:MGG720976 MQC720901:MQC720976 MZY720901:MZY720976 NJU720901:NJU720976 NTQ720901:NTQ720976 ODM720901:ODM720976 ONI720901:ONI720976 OXE720901:OXE720976 PHA720901:PHA720976 PQW720901:PQW720976 QAS720901:QAS720976 QKO720901:QKO720976 QUK720901:QUK720976 REG720901:REG720976 ROC720901:ROC720976 RXY720901:RXY720976 SHU720901:SHU720976 SRQ720901:SRQ720976 TBM720901:TBM720976 TLI720901:TLI720976 TVE720901:TVE720976 UFA720901:UFA720976 UOW720901:UOW720976 UYS720901:UYS720976 VIO720901:VIO720976 VSK720901:VSK720976 WCG720901:WCG720976 WMC720901:WMC720976 WVY720901:WVY720976 Q786437:Q786512 JM786437:JM786512 TI786437:TI786512 ADE786437:ADE786512 ANA786437:ANA786512 AWW786437:AWW786512 BGS786437:BGS786512 BQO786437:BQO786512 CAK786437:CAK786512 CKG786437:CKG786512 CUC786437:CUC786512 DDY786437:DDY786512 DNU786437:DNU786512 DXQ786437:DXQ786512 EHM786437:EHM786512 ERI786437:ERI786512 FBE786437:FBE786512 FLA786437:FLA786512 FUW786437:FUW786512 GES786437:GES786512 GOO786437:GOO786512 GYK786437:GYK786512 HIG786437:HIG786512 HSC786437:HSC786512 IBY786437:IBY786512 ILU786437:ILU786512 IVQ786437:IVQ786512 JFM786437:JFM786512 JPI786437:JPI786512 JZE786437:JZE786512 KJA786437:KJA786512 KSW786437:KSW786512 LCS786437:LCS786512 LMO786437:LMO786512 LWK786437:LWK786512 MGG786437:MGG786512 MQC786437:MQC786512 MZY786437:MZY786512 NJU786437:NJU786512 NTQ786437:NTQ786512 ODM786437:ODM786512 ONI786437:ONI786512 OXE786437:OXE786512 PHA786437:PHA786512 PQW786437:PQW786512 QAS786437:QAS786512 QKO786437:QKO786512 QUK786437:QUK786512 REG786437:REG786512 ROC786437:ROC786512 RXY786437:RXY786512 SHU786437:SHU786512 SRQ786437:SRQ786512 TBM786437:TBM786512 TLI786437:TLI786512 TVE786437:TVE786512 UFA786437:UFA786512 UOW786437:UOW786512 UYS786437:UYS786512 VIO786437:VIO786512 VSK786437:VSK786512 WCG786437:WCG786512 WMC786437:WMC786512 WVY786437:WVY786512 Q851973:Q852048 JM851973:JM852048 TI851973:TI852048 ADE851973:ADE852048 ANA851973:ANA852048 AWW851973:AWW852048 BGS851973:BGS852048 BQO851973:BQO852048 CAK851973:CAK852048 CKG851973:CKG852048 CUC851973:CUC852048 DDY851973:DDY852048 DNU851973:DNU852048 DXQ851973:DXQ852048 EHM851973:EHM852048 ERI851973:ERI852048 FBE851973:FBE852048 FLA851973:FLA852048 FUW851973:FUW852048 GES851973:GES852048 GOO851973:GOO852048 GYK851973:GYK852048 HIG851973:HIG852048 HSC851973:HSC852048 IBY851973:IBY852048 ILU851973:ILU852048 IVQ851973:IVQ852048 JFM851973:JFM852048 JPI851973:JPI852048 JZE851973:JZE852048 KJA851973:KJA852048 KSW851973:KSW852048 LCS851973:LCS852048 LMO851973:LMO852048 LWK851973:LWK852048 MGG851973:MGG852048 MQC851973:MQC852048 MZY851973:MZY852048 NJU851973:NJU852048 NTQ851973:NTQ852048 ODM851973:ODM852048 ONI851973:ONI852048 OXE851973:OXE852048 PHA851973:PHA852048 PQW851973:PQW852048 QAS851973:QAS852048 QKO851973:QKO852048 QUK851973:QUK852048 REG851973:REG852048 ROC851973:ROC852048 RXY851973:RXY852048 SHU851973:SHU852048 SRQ851973:SRQ852048 TBM851973:TBM852048 TLI851973:TLI852048 TVE851973:TVE852048 UFA851973:UFA852048 UOW851973:UOW852048 UYS851973:UYS852048 VIO851973:VIO852048 VSK851973:VSK852048 WCG851973:WCG852048 WMC851973:WMC852048 WVY851973:WVY852048 Q917509:Q917584 JM917509:JM917584 TI917509:TI917584 ADE917509:ADE917584 ANA917509:ANA917584 AWW917509:AWW917584 BGS917509:BGS917584 BQO917509:BQO917584 CAK917509:CAK917584 CKG917509:CKG917584 CUC917509:CUC917584 DDY917509:DDY917584 DNU917509:DNU917584 DXQ917509:DXQ917584 EHM917509:EHM917584 ERI917509:ERI917584 FBE917509:FBE917584 FLA917509:FLA917584 FUW917509:FUW917584 GES917509:GES917584 GOO917509:GOO917584 GYK917509:GYK917584 HIG917509:HIG917584 HSC917509:HSC917584 IBY917509:IBY917584 ILU917509:ILU917584 IVQ917509:IVQ917584 JFM917509:JFM917584 JPI917509:JPI917584 JZE917509:JZE917584 KJA917509:KJA917584 KSW917509:KSW917584 LCS917509:LCS917584 LMO917509:LMO917584 LWK917509:LWK917584 MGG917509:MGG917584 MQC917509:MQC917584 MZY917509:MZY917584 NJU917509:NJU917584 NTQ917509:NTQ917584 ODM917509:ODM917584 ONI917509:ONI917584 OXE917509:OXE917584 PHA917509:PHA917584 PQW917509:PQW917584 QAS917509:QAS917584 QKO917509:QKO917584 QUK917509:QUK917584 REG917509:REG917584 ROC917509:ROC917584 RXY917509:RXY917584 SHU917509:SHU917584 SRQ917509:SRQ917584 TBM917509:TBM917584 TLI917509:TLI917584 TVE917509:TVE917584 UFA917509:UFA917584 UOW917509:UOW917584 UYS917509:UYS917584 VIO917509:VIO917584 VSK917509:VSK917584 WCG917509:WCG917584 WMC917509:WMC917584 WVY917509:WVY917584 Q983045:Q983120 JM983045:JM983120 TI983045:TI983120 ADE983045:ADE983120 ANA983045:ANA983120 AWW983045:AWW983120 BGS983045:BGS983120 BQO983045:BQO983120 CAK983045:CAK983120 CKG983045:CKG983120 CUC983045:CUC983120 DDY983045:DDY983120 DNU983045:DNU983120 DXQ983045:DXQ983120 EHM983045:EHM983120 ERI983045:ERI983120 FBE983045:FBE983120 FLA983045:FLA983120 FUW983045:FUW983120 GES983045:GES983120 GOO983045:GOO983120 GYK983045:GYK983120 HIG983045:HIG983120 HSC983045:HSC983120 IBY983045:IBY983120 ILU983045:ILU983120 IVQ983045:IVQ983120 JFM983045:JFM983120 JPI983045:JPI983120 JZE983045:JZE983120 KJA983045:KJA983120 KSW983045:KSW983120 LCS983045:LCS983120 LMO983045:LMO983120 LWK983045:LWK983120 MGG983045:MGG983120 MQC983045:MQC983120 MZY983045:MZY983120 NJU983045:NJU983120 NTQ983045:NTQ983120 ODM983045:ODM983120 ONI983045:ONI983120 OXE983045:OXE983120 PHA983045:PHA983120 PQW983045:PQW983120 QAS983045:QAS983120 QKO983045:QKO983120 QUK983045:QUK983120 REG983045:REG983120 ROC983045:ROC983120 RXY983045:RXY983120 SHU983045:SHU983120 SRQ983045:SRQ983120 TBM983045:TBM983120 TLI983045:TLI983120 TVE983045:TVE983120 UFA983045:UFA983120 UOW983045:UOW983120 UYS983045:UYS983120 VIO983045:VIO983120 VSK983045:VSK983120 WCG983045:WCG983120 WMC983045:WMC983120 WVY983045:WVY983120 Q9:Q80 JM9:JM80 TI9:TI80 ADE9:ADE80 ANA9:ANA80 AWW9:AWW80 BGS9:BGS80 BQO9:BQO80 CAK9:CAK80 CKG9:CKG80 CUC9:CUC80 DDY9:DDY80 DNU9:DNU80 DXQ9:DXQ80 EHM9:EHM80 ERI9:ERI80 FBE9:FBE80 FLA9:FLA80 FUW9:FUW80 GES9:GES80 GOO9:GOO80 GYK9:GYK80 HIG9:HIG80 HSC9:HSC80 IBY9:IBY80 ILU9:ILU80 IVQ9:IVQ80 JFM9:JFM80 JPI9:JPI80 JZE9:JZE80 KJA9:KJA80 KSW9:KSW80 LCS9:LCS80 LMO9:LMO80 LWK9:LWK80 MGG9:MGG80 MQC9:MQC80 MZY9:MZY80 NJU9:NJU80 NTQ9:NTQ80 ODM9:ODM80 ONI9:ONI80 OXE9:OXE80 PHA9:PHA80 PQW9:PQW80 QAS9:QAS80 QKO9:QKO80 QUK9:QUK80 REG9:REG80 ROC9:ROC80 RXY9:RXY80 SHU9:SHU80 SRQ9:SRQ80 TBM9:TBM80 TLI9:TLI80 TVE9:TVE80 UFA9:UFA80 UOW9:UOW80 UYS9:UYS80 VIO9:VIO80 VSK9:VSK80 WCG9:WCG80 WMC9:WMC80 WVY9:WVY80">
      <formula1>PROBAB</formula1>
    </dataValidation>
    <dataValidation type="whole" allowBlank="1" showInputMessage="1" showErrorMessage="1" sqref="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C65543:AC65616 JY65543:JY65616 TU65543:TU65616 ADQ65543:ADQ65616 ANM65543:ANM65616 AXI65543:AXI65616 BHE65543:BHE65616 BRA65543:BRA65616 CAW65543:CAW65616 CKS65543:CKS65616 CUO65543:CUO65616 DEK65543:DEK65616 DOG65543:DOG65616 DYC65543:DYC65616 EHY65543:EHY65616 ERU65543:ERU65616 FBQ65543:FBQ65616 FLM65543:FLM65616 FVI65543:FVI65616 GFE65543:GFE65616 GPA65543:GPA65616 GYW65543:GYW65616 HIS65543:HIS65616 HSO65543:HSO65616 ICK65543:ICK65616 IMG65543:IMG65616 IWC65543:IWC65616 JFY65543:JFY65616 JPU65543:JPU65616 JZQ65543:JZQ65616 KJM65543:KJM65616 KTI65543:KTI65616 LDE65543:LDE65616 LNA65543:LNA65616 LWW65543:LWW65616 MGS65543:MGS65616 MQO65543:MQO65616 NAK65543:NAK65616 NKG65543:NKG65616 NUC65543:NUC65616 ODY65543:ODY65616 ONU65543:ONU65616 OXQ65543:OXQ65616 PHM65543:PHM65616 PRI65543:PRI65616 QBE65543:QBE65616 QLA65543:QLA65616 QUW65543:QUW65616 RES65543:RES65616 ROO65543:ROO65616 RYK65543:RYK65616 SIG65543:SIG65616 SSC65543:SSC65616 TBY65543:TBY65616 TLU65543:TLU65616 TVQ65543:TVQ65616 UFM65543:UFM65616 UPI65543:UPI65616 UZE65543:UZE65616 VJA65543:VJA65616 VSW65543:VSW65616 WCS65543:WCS65616 WMO65543:WMO65616 WWK65543:WWK65616 AC131079:AC131152 JY131079:JY131152 TU131079:TU131152 ADQ131079:ADQ131152 ANM131079:ANM131152 AXI131079:AXI131152 BHE131079:BHE131152 BRA131079:BRA131152 CAW131079:CAW131152 CKS131079:CKS131152 CUO131079:CUO131152 DEK131079:DEK131152 DOG131079:DOG131152 DYC131079:DYC131152 EHY131079:EHY131152 ERU131079:ERU131152 FBQ131079:FBQ131152 FLM131079:FLM131152 FVI131079:FVI131152 GFE131079:GFE131152 GPA131079:GPA131152 GYW131079:GYW131152 HIS131079:HIS131152 HSO131079:HSO131152 ICK131079:ICK131152 IMG131079:IMG131152 IWC131079:IWC131152 JFY131079:JFY131152 JPU131079:JPU131152 JZQ131079:JZQ131152 KJM131079:KJM131152 KTI131079:KTI131152 LDE131079:LDE131152 LNA131079:LNA131152 LWW131079:LWW131152 MGS131079:MGS131152 MQO131079:MQO131152 NAK131079:NAK131152 NKG131079:NKG131152 NUC131079:NUC131152 ODY131079:ODY131152 ONU131079:ONU131152 OXQ131079:OXQ131152 PHM131079:PHM131152 PRI131079:PRI131152 QBE131079:QBE131152 QLA131079:QLA131152 QUW131079:QUW131152 RES131079:RES131152 ROO131079:ROO131152 RYK131079:RYK131152 SIG131079:SIG131152 SSC131079:SSC131152 TBY131079:TBY131152 TLU131079:TLU131152 TVQ131079:TVQ131152 UFM131079:UFM131152 UPI131079:UPI131152 UZE131079:UZE131152 VJA131079:VJA131152 VSW131079:VSW131152 WCS131079:WCS131152 WMO131079:WMO131152 WWK131079:WWK131152 AC196615:AC196688 JY196615:JY196688 TU196615:TU196688 ADQ196615:ADQ196688 ANM196615:ANM196688 AXI196615:AXI196688 BHE196615:BHE196688 BRA196615:BRA196688 CAW196615:CAW196688 CKS196615:CKS196688 CUO196615:CUO196688 DEK196615:DEK196688 DOG196615:DOG196688 DYC196615:DYC196688 EHY196615:EHY196688 ERU196615:ERU196688 FBQ196615:FBQ196688 FLM196615:FLM196688 FVI196615:FVI196688 GFE196615:GFE196688 GPA196615:GPA196688 GYW196615:GYW196688 HIS196615:HIS196688 HSO196615:HSO196688 ICK196615:ICK196688 IMG196615:IMG196688 IWC196615:IWC196688 JFY196615:JFY196688 JPU196615:JPU196688 JZQ196615:JZQ196688 KJM196615:KJM196688 KTI196615:KTI196688 LDE196615:LDE196688 LNA196615:LNA196688 LWW196615:LWW196688 MGS196615:MGS196688 MQO196615:MQO196688 NAK196615:NAK196688 NKG196615:NKG196688 NUC196615:NUC196688 ODY196615:ODY196688 ONU196615:ONU196688 OXQ196615:OXQ196688 PHM196615:PHM196688 PRI196615:PRI196688 QBE196615:QBE196688 QLA196615:QLA196688 QUW196615:QUW196688 RES196615:RES196688 ROO196615:ROO196688 RYK196615:RYK196688 SIG196615:SIG196688 SSC196615:SSC196688 TBY196615:TBY196688 TLU196615:TLU196688 TVQ196615:TVQ196688 UFM196615:UFM196688 UPI196615:UPI196688 UZE196615:UZE196688 VJA196615:VJA196688 VSW196615:VSW196688 WCS196615:WCS196688 WMO196615:WMO196688 WWK196615:WWK196688 AC262151:AC262224 JY262151:JY262224 TU262151:TU262224 ADQ262151:ADQ262224 ANM262151:ANM262224 AXI262151:AXI262224 BHE262151:BHE262224 BRA262151:BRA262224 CAW262151:CAW262224 CKS262151:CKS262224 CUO262151:CUO262224 DEK262151:DEK262224 DOG262151:DOG262224 DYC262151:DYC262224 EHY262151:EHY262224 ERU262151:ERU262224 FBQ262151:FBQ262224 FLM262151:FLM262224 FVI262151:FVI262224 GFE262151:GFE262224 GPA262151:GPA262224 GYW262151:GYW262224 HIS262151:HIS262224 HSO262151:HSO262224 ICK262151:ICK262224 IMG262151:IMG262224 IWC262151:IWC262224 JFY262151:JFY262224 JPU262151:JPU262224 JZQ262151:JZQ262224 KJM262151:KJM262224 KTI262151:KTI262224 LDE262151:LDE262224 LNA262151:LNA262224 LWW262151:LWW262224 MGS262151:MGS262224 MQO262151:MQO262224 NAK262151:NAK262224 NKG262151:NKG262224 NUC262151:NUC262224 ODY262151:ODY262224 ONU262151:ONU262224 OXQ262151:OXQ262224 PHM262151:PHM262224 PRI262151:PRI262224 QBE262151:QBE262224 QLA262151:QLA262224 QUW262151:QUW262224 RES262151:RES262224 ROO262151:ROO262224 RYK262151:RYK262224 SIG262151:SIG262224 SSC262151:SSC262224 TBY262151:TBY262224 TLU262151:TLU262224 TVQ262151:TVQ262224 UFM262151:UFM262224 UPI262151:UPI262224 UZE262151:UZE262224 VJA262151:VJA262224 VSW262151:VSW262224 WCS262151:WCS262224 WMO262151:WMO262224 WWK262151:WWK262224 AC327687:AC327760 JY327687:JY327760 TU327687:TU327760 ADQ327687:ADQ327760 ANM327687:ANM327760 AXI327687:AXI327760 BHE327687:BHE327760 BRA327687:BRA327760 CAW327687:CAW327760 CKS327687:CKS327760 CUO327687:CUO327760 DEK327687:DEK327760 DOG327687:DOG327760 DYC327687:DYC327760 EHY327687:EHY327760 ERU327687:ERU327760 FBQ327687:FBQ327760 FLM327687:FLM327760 FVI327687:FVI327760 GFE327687:GFE327760 GPA327687:GPA327760 GYW327687:GYW327760 HIS327687:HIS327760 HSO327687:HSO327760 ICK327687:ICK327760 IMG327687:IMG327760 IWC327687:IWC327760 JFY327687:JFY327760 JPU327687:JPU327760 JZQ327687:JZQ327760 KJM327687:KJM327760 KTI327687:KTI327760 LDE327687:LDE327760 LNA327687:LNA327760 LWW327687:LWW327760 MGS327687:MGS327760 MQO327687:MQO327760 NAK327687:NAK327760 NKG327687:NKG327760 NUC327687:NUC327760 ODY327687:ODY327760 ONU327687:ONU327760 OXQ327687:OXQ327760 PHM327687:PHM327760 PRI327687:PRI327760 QBE327687:QBE327760 QLA327687:QLA327760 QUW327687:QUW327760 RES327687:RES327760 ROO327687:ROO327760 RYK327687:RYK327760 SIG327687:SIG327760 SSC327687:SSC327760 TBY327687:TBY327760 TLU327687:TLU327760 TVQ327687:TVQ327760 UFM327687:UFM327760 UPI327687:UPI327760 UZE327687:UZE327760 VJA327687:VJA327760 VSW327687:VSW327760 WCS327687:WCS327760 WMO327687:WMO327760 WWK327687:WWK327760 AC393223:AC393296 JY393223:JY393296 TU393223:TU393296 ADQ393223:ADQ393296 ANM393223:ANM393296 AXI393223:AXI393296 BHE393223:BHE393296 BRA393223:BRA393296 CAW393223:CAW393296 CKS393223:CKS393296 CUO393223:CUO393296 DEK393223:DEK393296 DOG393223:DOG393296 DYC393223:DYC393296 EHY393223:EHY393296 ERU393223:ERU393296 FBQ393223:FBQ393296 FLM393223:FLM393296 FVI393223:FVI393296 GFE393223:GFE393296 GPA393223:GPA393296 GYW393223:GYW393296 HIS393223:HIS393296 HSO393223:HSO393296 ICK393223:ICK393296 IMG393223:IMG393296 IWC393223:IWC393296 JFY393223:JFY393296 JPU393223:JPU393296 JZQ393223:JZQ393296 KJM393223:KJM393296 KTI393223:KTI393296 LDE393223:LDE393296 LNA393223:LNA393296 LWW393223:LWW393296 MGS393223:MGS393296 MQO393223:MQO393296 NAK393223:NAK393296 NKG393223:NKG393296 NUC393223:NUC393296 ODY393223:ODY393296 ONU393223:ONU393296 OXQ393223:OXQ393296 PHM393223:PHM393296 PRI393223:PRI393296 QBE393223:QBE393296 QLA393223:QLA393296 QUW393223:QUW393296 RES393223:RES393296 ROO393223:ROO393296 RYK393223:RYK393296 SIG393223:SIG393296 SSC393223:SSC393296 TBY393223:TBY393296 TLU393223:TLU393296 TVQ393223:TVQ393296 UFM393223:UFM393296 UPI393223:UPI393296 UZE393223:UZE393296 VJA393223:VJA393296 VSW393223:VSW393296 WCS393223:WCS393296 WMO393223:WMO393296 WWK393223:WWK393296 AC458759:AC458832 JY458759:JY458832 TU458759:TU458832 ADQ458759:ADQ458832 ANM458759:ANM458832 AXI458759:AXI458832 BHE458759:BHE458832 BRA458759:BRA458832 CAW458759:CAW458832 CKS458759:CKS458832 CUO458759:CUO458832 DEK458759:DEK458832 DOG458759:DOG458832 DYC458759:DYC458832 EHY458759:EHY458832 ERU458759:ERU458832 FBQ458759:FBQ458832 FLM458759:FLM458832 FVI458759:FVI458832 GFE458759:GFE458832 GPA458759:GPA458832 GYW458759:GYW458832 HIS458759:HIS458832 HSO458759:HSO458832 ICK458759:ICK458832 IMG458759:IMG458832 IWC458759:IWC458832 JFY458759:JFY458832 JPU458759:JPU458832 JZQ458759:JZQ458832 KJM458759:KJM458832 KTI458759:KTI458832 LDE458759:LDE458832 LNA458759:LNA458832 LWW458759:LWW458832 MGS458759:MGS458832 MQO458759:MQO458832 NAK458759:NAK458832 NKG458759:NKG458832 NUC458759:NUC458832 ODY458759:ODY458832 ONU458759:ONU458832 OXQ458759:OXQ458832 PHM458759:PHM458832 PRI458759:PRI458832 QBE458759:QBE458832 QLA458759:QLA458832 QUW458759:QUW458832 RES458759:RES458832 ROO458759:ROO458832 RYK458759:RYK458832 SIG458759:SIG458832 SSC458759:SSC458832 TBY458759:TBY458832 TLU458759:TLU458832 TVQ458759:TVQ458832 UFM458759:UFM458832 UPI458759:UPI458832 UZE458759:UZE458832 VJA458759:VJA458832 VSW458759:VSW458832 WCS458759:WCS458832 WMO458759:WMO458832 WWK458759:WWK458832 AC524295:AC524368 JY524295:JY524368 TU524295:TU524368 ADQ524295:ADQ524368 ANM524295:ANM524368 AXI524295:AXI524368 BHE524295:BHE524368 BRA524295:BRA524368 CAW524295:CAW524368 CKS524295:CKS524368 CUO524295:CUO524368 DEK524295:DEK524368 DOG524295:DOG524368 DYC524295:DYC524368 EHY524295:EHY524368 ERU524295:ERU524368 FBQ524295:FBQ524368 FLM524295:FLM524368 FVI524295:FVI524368 GFE524295:GFE524368 GPA524295:GPA524368 GYW524295:GYW524368 HIS524295:HIS524368 HSO524295:HSO524368 ICK524295:ICK524368 IMG524295:IMG524368 IWC524295:IWC524368 JFY524295:JFY524368 JPU524295:JPU524368 JZQ524295:JZQ524368 KJM524295:KJM524368 KTI524295:KTI524368 LDE524295:LDE524368 LNA524295:LNA524368 LWW524295:LWW524368 MGS524295:MGS524368 MQO524295:MQO524368 NAK524295:NAK524368 NKG524295:NKG524368 NUC524295:NUC524368 ODY524295:ODY524368 ONU524295:ONU524368 OXQ524295:OXQ524368 PHM524295:PHM524368 PRI524295:PRI524368 QBE524295:QBE524368 QLA524295:QLA524368 QUW524295:QUW524368 RES524295:RES524368 ROO524295:ROO524368 RYK524295:RYK524368 SIG524295:SIG524368 SSC524295:SSC524368 TBY524295:TBY524368 TLU524295:TLU524368 TVQ524295:TVQ524368 UFM524295:UFM524368 UPI524295:UPI524368 UZE524295:UZE524368 VJA524295:VJA524368 VSW524295:VSW524368 WCS524295:WCS524368 WMO524295:WMO524368 WWK524295:WWK524368 AC589831:AC589904 JY589831:JY589904 TU589831:TU589904 ADQ589831:ADQ589904 ANM589831:ANM589904 AXI589831:AXI589904 BHE589831:BHE589904 BRA589831:BRA589904 CAW589831:CAW589904 CKS589831:CKS589904 CUO589831:CUO589904 DEK589831:DEK589904 DOG589831:DOG589904 DYC589831:DYC589904 EHY589831:EHY589904 ERU589831:ERU589904 FBQ589831:FBQ589904 FLM589831:FLM589904 FVI589831:FVI589904 GFE589831:GFE589904 GPA589831:GPA589904 GYW589831:GYW589904 HIS589831:HIS589904 HSO589831:HSO589904 ICK589831:ICK589904 IMG589831:IMG589904 IWC589831:IWC589904 JFY589831:JFY589904 JPU589831:JPU589904 JZQ589831:JZQ589904 KJM589831:KJM589904 KTI589831:KTI589904 LDE589831:LDE589904 LNA589831:LNA589904 LWW589831:LWW589904 MGS589831:MGS589904 MQO589831:MQO589904 NAK589831:NAK589904 NKG589831:NKG589904 NUC589831:NUC589904 ODY589831:ODY589904 ONU589831:ONU589904 OXQ589831:OXQ589904 PHM589831:PHM589904 PRI589831:PRI589904 QBE589831:QBE589904 QLA589831:QLA589904 QUW589831:QUW589904 RES589831:RES589904 ROO589831:ROO589904 RYK589831:RYK589904 SIG589831:SIG589904 SSC589831:SSC589904 TBY589831:TBY589904 TLU589831:TLU589904 TVQ589831:TVQ589904 UFM589831:UFM589904 UPI589831:UPI589904 UZE589831:UZE589904 VJA589831:VJA589904 VSW589831:VSW589904 WCS589831:WCS589904 WMO589831:WMO589904 WWK589831:WWK589904 AC655367:AC655440 JY655367:JY655440 TU655367:TU655440 ADQ655367:ADQ655440 ANM655367:ANM655440 AXI655367:AXI655440 BHE655367:BHE655440 BRA655367:BRA655440 CAW655367:CAW655440 CKS655367:CKS655440 CUO655367:CUO655440 DEK655367:DEK655440 DOG655367:DOG655440 DYC655367:DYC655440 EHY655367:EHY655440 ERU655367:ERU655440 FBQ655367:FBQ655440 FLM655367:FLM655440 FVI655367:FVI655440 GFE655367:GFE655440 GPA655367:GPA655440 GYW655367:GYW655440 HIS655367:HIS655440 HSO655367:HSO655440 ICK655367:ICK655440 IMG655367:IMG655440 IWC655367:IWC655440 JFY655367:JFY655440 JPU655367:JPU655440 JZQ655367:JZQ655440 KJM655367:KJM655440 KTI655367:KTI655440 LDE655367:LDE655440 LNA655367:LNA655440 LWW655367:LWW655440 MGS655367:MGS655440 MQO655367:MQO655440 NAK655367:NAK655440 NKG655367:NKG655440 NUC655367:NUC655440 ODY655367:ODY655440 ONU655367:ONU655440 OXQ655367:OXQ655440 PHM655367:PHM655440 PRI655367:PRI655440 QBE655367:QBE655440 QLA655367:QLA655440 QUW655367:QUW655440 RES655367:RES655440 ROO655367:ROO655440 RYK655367:RYK655440 SIG655367:SIG655440 SSC655367:SSC655440 TBY655367:TBY655440 TLU655367:TLU655440 TVQ655367:TVQ655440 UFM655367:UFM655440 UPI655367:UPI655440 UZE655367:UZE655440 VJA655367:VJA655440 VSW655367:VSW655440 WCS655367:WCS655440 WMO655367:WMO655440 WWK655367:WWK655440 AC720903:AC720976 JY720903:JY720976 TU720903:TU720976 ADQ720903:ADQ720976 ANM720903:ANM720976 AXI720903:AXI720976 BHE720903:BHE720976 BRA720903:BRA720976 CAW720903:CAW720976 CKS720903:CKS720976 CUO720903:CUO720976 DEK720903:DEK720976 DOG720903:DOG720976 DYC720903:DYC720976 EHY720903:EHY720976 ERU720903:ERU720976 FBQ720903:FBQ720976 FLM720903:FLM720976 FVI720903:FVI720976 GFE720903:GFE720976 GPA720903:GPA720976 GYW720903:GYW720976 HIS720903:HIS720976 HSO720903:HSO720976 ICK720903:ICK720976 IMG720903:IMG720976 IWC720903:IWC720976 JFY720903:JFY720976 JPU720903:JPU720976 JZQ720903:JZQ720976 KJM720903:KJM720976 KTI720903:KTI720976 LDE720903:LDE720976 LNA720903:LNA720976 LWW720903:LWW720976 MGS720903:MGS720976 MQO720903:MQO720976 NAK720903:NAK720976 NKG720903:NKG720976 NUC720903:NUC720976 ODY720903:ODY720976 ONU720903:ONU720976 OXQ720903:OXQ720976 PHM720903:PHM720976 PRI720903:PRI720976 QBE720903:QBE720976 QLA720903:QLA720976 QUW720903:QUW720976 RES720903:RES720976 ROO720903:ROO720976 RYK720903:RYK720976 SIG720903:SIG720976 SSC720903:SSC720976 TBY720903:TBY720976 TLU720903:TLU720976 TVQ720903:TVQ720976 UFM720903:UFM720976 UPI720903:UPI720976 UZE720903:UZE720976 VJA720903:VJA720976 VSW720903:VSW720976 WCS720903:WCS720976 WMO720903:WMO720976 WWK720903:WWK720976 AC786439:AC786512 JY786439:JY786512 TU786439:TU786512 ADQ786439:ADQ786512 ANM786439:ANM786512 AXI786439:AXI786512 BHE786439:BHE786512 BRA786439:BRA786512 CAW786439:CAW786512 CKS786439:CKS786512 CUO786439:CUO786512 DEK786439:DEK786512 DOG786439:DOG786512 DYC786439:DYC786512 EHY786439:EHY786512 ERU786439:ERU786512 FBQ786439:FBQ786512 FLM786439:FLM786512 FVI786439:FVI786512 GFE786439:GFE786512 GPA786439:GPA786512 GYW786439:GYW786512 HIS786439:HIS786512 HSO786439:HSO786512 ICK786439:ICK786512 IMG786439:IMG786512 IWC786439:IWC786512 JFY786439:JFY786512 JPU786439:JPU786512 JZQ786439:JZQ786512 KJM786439:KJM786512 KTI786439:KTI786512 LDE786439:LDE786512 LNA786439:LNA786512 LWW786439:LWW786512 MGS786439:MGS786512 MQO786439:MQO786512 NAK786439:NAK786512 NKG786439:NKG786512 NUC786439:NUC786512 ODY786439:ODY786512 ONU786439:ONU786512 OXQ786439:OXQ786512 PHM786439:PHM786512 PRI786439:PRI786512 QBE786439:QBE786512 QLA786439:QLA786512 QUW786439:QUW786512 RES786439:RES786512 ROO786439:ROO786512 RYK786439:RYK786512 SIG786439:SIG786512 SSC786439:SSC786512 TBY786439:TBY786512 TLU786439:TLU786512 TVQ786439:TVQ786512 UFM786439:UFM786512 UPI786439:UPI786512 UZE786439:UZE786512 VJA786439:VJA786512 VSW786439:VSW786512 WCS786439:WCS786512 WMO786439:WMO786512 WWK786439:WWK786512 AC851975:AC852048 JY851975:JY852048 TU851975:TU852048 ADQ851975:ADQ852048 ANM851975:ANM852048 AXI851975:AXI852048 BHE851975:BHE852048 BRA851975:BRA852048 CAW851975:CAW852048 CKS851975:CKS852048 CUO851975:CUO852048 DEK851975:DEK852048 DOG851975:DOG852048 DYC851975:DYC852048 EHY851975:EHY852048 ERU851975:ERU852048 FBQ851975:FBQ852048 FLM851975:FLM852048 FVI851975:FVI852048 GFE851975:GFE852048 GPA851975:GPA852048 GYW851975:GYW852048 HIS851975:HIS852048 HSO851975:HSO852048 ICK851975:ICK852048 IMG851975:IMG852048 IWC851975:IWC852048 JFY851975:JFY852048 JPU851975:JPU852048 JZQ851975:JZQ852048 KJM851975:KJM852048 KTI851975:KTI852048 LDE851975:LDE852048 LNA851975:LNA852048 LWW851975:LWW852048 MGS851975:MGS852048 MQO851975:MQO852048 NAK851975:NAK852048 NKG851975:NKG852048 NUC851975:NUC852048 ODY851975:ODY852048 ONU851975:ONU852048 OXQ851975:OXQ852048 PHM851975:PHM852048 PRI851975:PRI852048 QBE851975:QBE852048 QLA851975:QLA852048 QUW851975:QUW852048 RES851975:RES852048 ROO851975:ROO852048 RYK851975:RYK852048 SIG851975:SIG852048 SSC851975:SSC852048 TBY851975:TBY852048 TLU851975:TLU852048 TVQ851975:TVQ852048 UFM851975:UFM852048 UPI851975:UPI852048 UZE851975:UZE852048 VJA851975:VJA852048 VSW851975:VSW852048 WCS851975:WCS852048 WMO851975:WMO852048 WWK851975:WWK852048 AC917511:AC917584 JY917511:JY917584 TU917511:TU917584 ADQ917511:ADQ917584 ANM917511:ANM917584 AXI917511:AXI917584 BHE917511:BHE917584 BRA917511:BRA917584 CAW917511:CAW917584 CKS917511:CKS917584 CUO917511:CUO917584 DEK917511:DEK917584 DOG917511:DOG917584 DYC917511:DYC917584 EHY917511:EHY917584 ERU917511:ERU917584 FBQ917511:FBQ917584 FLM917511:FLM917584 FVI917511:FVI917584 GFE917511:GFE917584 GPA917511:GPA917584 GYW917511:GYW917584 HIS917511:HIS917584 HSO917511:HSO917584 ICK917511:ICK917584 IMG917511:IMG917584 IWC917511:IWC917584 JFY917511:JFY917584 JPU917511:JPU917584 JZQ917511:JZQ917584 KJM917511:KJM917584 KTI917511:KTI917584 LDE917511:LDE917584 LNA917511:LNA917584 LWW917511:LWW917584 MGS917511:MGS917584 MQO917511:MQO917584 NAK917511:NAK917584 NKG917511:NKG917584 NUC917511:NUC917584 ODY917511:ODY917584 ONU917511:ONU917584 OXQ917511:OXQ917584 PHM917511:PHM917584 PRI917511:PRI917584 QBE917511:QBE917584 QLA917511:QLA917584 QUW917511:QUW917584 RES917511:RES917584 ROO917511:ROO917584 RYK917511:RYK917584 SIG917511:SIG917584 SSC917511:SSC917584 TBY917511:TBY917584 TLU917511:TLU917584 TVQ917511:TVQ917584 UFM917511:UFM917584 UPI917511:UPI917584 UZE917511:UZE917584 VJA917511:VJA917584 VSW917511:VSW917584 WCS917511:WCS917584 WMO917511:WMO917584 WWK917511:WWK917584 AC983047:AC983120 JY983047:JY983120 TU983047:TU983120 ADQ983047:ADQ983120 ANM983047:ANM983120 AXI983047:AXI983120 BHE983047:BHE983120 BRA983047:BRA983120 CAW983047:CAW983120 CKS983047:CKS983120 CUO983047:CUO983120 DEK983047:DEK983120 DOG983047:DOG983120 DYC983047:DYC983120 EHY983047:EHY983120 ERU983047:ERU983120 FBQ983047:FBQ983120 FLM983047:FLM983120 FVI983047:FVI983120 GFE983047:GFE983120 GPA983047:GPA983120 GYW983047:GYW983120 HIS983047:HIS983120 HSO983047:HSO983120 ICK983047:ICK983120 IMG983047:IMG983120 IWC983047:IWC983120 JFY983047:JFY983120 JPU983047:JPU983120 JZQ983047:JZQ983120 KJM983047:KJM983120 KTI983047:KTI983120 LDE983047:LDE983120 LNA983047:LNA983120 LWW983047:LWW983120 MGS983047:MGS983120 MQO983047:MQO983120 NAK983047:NAK983120 NKG983047:NKG983120 NUC983047:NUC983120 ODY983047:ODY983120 ONU983047:ONU983120 OXQ983047:OXQ983120 PHM983047:PHM983120 PRI983047:PRI983120 QBE983047:QBE983120 QLA983047:QLA983120 QUW983047:QUW983120 RES983047:RES983120 ROO983047:ROO983120 RYK983047:RYK983120 SIG983047:SIG983120 SSC983047:SSC983120 TBY983047:TBY983120 TLU983047:TLU983120 TVQ983047:TVQ983120 UFM983047:UFM983120 UPI983047:UPI983120 UZE983047:UZE983120 VJA983047:VJA983120 VSW983047:VSW983120 WCS983047:WCS983120 WMO983047:WMO983120 WWK983047:WWK983120 AC9:AC80 JY9:JY80 TU9:TU80 ADQ9:ADQ80 ANM9:ANM80 AXI9:AXI80 BHE9:BHE80 BRA9:BRA80 CAW9:CAW80 CKS9:CKS80 CUO9:CUO80 DEK9:DEK80 DOG9:DOG80 DYC9:DYC80 EHY9:EHY80 ERU9:ERU80 FBQ9:FBQ80 FLM9:FLM80 FVI9:FVI80 GFE9:GFE80 GPA9:GPA80 GYW9:GYW80 HIS9:HIS80 HSO9:HSO80 ICK9:ICK80 IMG9:IMG80 IWC9:IWC80 JFY9:JFY80 JPU9:JPU80 JZQ9:JZQ80 KJM9:KJM80 KTI9:KTI80 LDE9:LDE80 LNA9:LNA80 LWW9:LWW80 MGS9:MGS80 MQO9:MQO80 NAK9:NAK80 NKG9:NKG80 NUC9:NUC80 ODY9:ODY80 ONU9:ONU80 OXQ9:OXQ80 PHM9:PHM80 PRI9:PRI80 QBE9:QBE80 QLA9:QLA80 QUW9:QUW80 RES9:RES80 ROO9:ROO80 RYK9:RYK80 SIG9:SIG80 SSC9:SSC80 TBY9:TBY80 TLU9:TLU80 TVQ9:TVQ80 UFM9:UFM80 UPI9:UPI80 UZE9:UZE80 VJA9:VJA80 VSW9:VSW80 WCS9:WCS80 WMO9:WMO80 WWK9:WWK80">
      <formula1>0</formula1>
      <formula2>100</formula2>
    </dataValidation>
    <dataValidation showInputMessage="1" showErrorMessage="1" sqref="AH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AH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AH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AH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AH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AH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AH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AH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AH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AH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AH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AH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AH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AH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AH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J65543:AJ65616 KF65543:KF65616 UB65543:UB65616 ADX65543:ADX65616 ANT65543:ANT65616 AXP65543:AXP65616 BHL65543:BHL65616 BRH65543:BRH65616 CBD65543:CBD65616 CKZ65543:CKZ65616 CUV65543:CUV65616 DER65543:DER65616 DON65543:DON65616 DYJ65543:DYJ65616 EIF65543:EIF65616 ESB65543:ESB65616 FBX65543:FBX65616 FLT65543:FLT65616 FVP65543:FVP65616 GFL65543:GFL65616 GPH65543:GPH65616 GZD65543:GZD65616 HIZ65543:HIZ65616 HSV65543:HSV65616 ICR65543:ICR65616 IMN65543:IMN65616 IWJ65543:IWJ65616 JGF65543:JGF65616 JQB65543:JQB65616 JZX65543:JZX65616 KJT65543:KJT65616 KTP65543:KTP65616 LDL65543:LDL65616 LNH65543:LNH65616 LXD65543:LXD65616 MGZ65543:MGZ65616 MQV65543:MQV65616 NAR65543:NAR65616 NKN65543:NKN65616 NUJ65543:NUJ65616 OEF65543:OEF65616 OOB65543:OOB65616 OXX65543:OXX65616 PHT65543:PHT65616 PRP65543:PRP65616 QBL65543:QBL65616 QLH65543:QLH65616 QVD65543:QVD65616 REZ65543:REZ65616 ROV65543:ROV65616 RYR65543:RYR65616 SIN65543:SIN65616 SSJ65543:SSJ65616 TCF65543:TCF65616 TMB65543:TMB65616 TVX65543:TVX65616 UFT65543:UFT65616 UPP65543:UPP65616 UZL65543:UZL65616 VJH65543:VJH65616 VTD65543:VTD65616 WCZ65543:WCZ65616 WMV65543:WMV65616 WWR65543:WWR65616 AJ131079:AJ131152 KF131079:KF131152 UB131079:UB131152 ADX131079:ADX131152 ANT131079:ANT131152 AXP131079:AXP131152 BHL131079:BHL131152 BRH131079:BRH131152 CBD131079:CBD131152 CKZ131079:CKZ131152 CUV131079:CUV131152 DER131079:DER131152 DON131079:DON131152 DYJ131079:DYJ131152 EIF131079:EIF131152 ESB131079:ESB131152 FBX131079:FBX131152 FLT131079:FLT131152 FVP131079:FVP131152 GFL131079:GFL131152 GPH131079:GPH131152 GZD131079:GZD131152 HIZ131079:HIZ131152 HSV131079:HSV131152 ICR131079:ICR131152 IMN131079:IMN131152 IWJ131079:IWJ131152 JGF131079:JGF131152 JQB131079:JQB131152 JZX131079:JZX131152 KJT131079:KJT131152 KTP131079:KTP131152 LDL131079:LDL131152 LNH131079:LNH131152 LXD131079:LXD131152 MGZ131079:MGZ131152 MQV131079:MQV131152 NAR131079:NAR131152 NKN131079:NKN131152 NUJ131079:NUJ131152 OEF131079:OEF131152 OOB131079:OOB131152 OXX131079:OXX131152 PHT131079:PHT131152 PRP131079:PRP131152 QBL131079:QBL131152 QLH131079:QLH131152 QVD131079:QVD131152 REZ131079:REZ131152 ROV131079:ROV131152 RYR131079:RYR131152 SIN131079:SIN131152 SSJ131079:SSJ131152 TCF131079:TCF131152 TMB131079:TMB131152 TVX131079:TVX131152 UFT131079:UFT131152 UPP131079:UPP131152 UZL131079:UZL131152 VJH131079:VJH131152 VTD131079:VTD131152 WCZ131079:WCZ131152 WMV131079:WMV131152 WWR131079:WWR131152 AJ196615:AJ196688 KF196615:KF196688 UB196615:UB196688 ADX196615:ADX196688 ANT196615:ANT196688 AXP196615:AXP196688 BHL196615:BHL196688 BRH196615:BRH196688 CBD196615:CBD196688 CKZ196615:CKZ196688 CUV196615:CUV196688 DER196615:DER196688 DON196615:DON196688 DYJ196615:DYJ196688 EIF196615:EIF196688 ESB196615:ESB196688 FBX196615:FBX196688 FLT196615:FLT196688 FVP196615:FVP196688 GFL196615:GFL196688 GPH196615:GPH196688 GZD196615:GZD196688 HIZ196615:HIZ196688 HSV196615:HSV196688 ICR196615:ICR196688 IMN196615:IMN196688 IWJ196615:IWJ196688 JGF196615:JGF196688 JQB196615:JQB196688 JZX196615:JZX196688 KJT196615:KJT196688 KTP196615:KTP196688 LDL196615:LDL196688 LNH196615:LNH196688 LXD196615:LXD196688 MGZ196615:MGZ196688 MQV196615:MQV196688 NAR196615:NAR196688 NKN196615:NKN196688 NUJ196615:NUJ196688 OEF196615:OEF196688 OOB196615:OOB196688 OXX196615:OXX196688 PHT196615:PHT196688 PRP196615:PRP196688 QBL196615:QBL196688 QLH196615:QLH196688 QVD196615:QVD196688 REZ196615:REZ196688 ROV196615:ROV196688 RYR196615:RYR196688 SIN196615:SIN196688 SSJ196615:SSJ196688 TCF196615:TCF196688 TMB196615:TMB196688 TVX196615:TVX196688 UFT196615:UFT196688 UPP196615:UPP196688 UZL196615:UZL196688 VJH196615:VJH196688 VTD196615:VTD196688 WCZ196615:WCZ196688 WMV196615:WMV196688 WWR196615:WWR196688 AJ262151:AJ262224 KF262151:KF262224 UB262151:UB262224 ADX262151:ADX262224 ANT262151:ANT262224 AXP262151:AXP262224 BHL262151:BHL262224 BRH262151:BRH262224 CBD262151:CBD262224 CKZ262151:CKZ262224 CUV262151:CUV262224 DER262151:DER262224 DON262151:DON262224 DYJ262151:DYJ262224 EIF262151:EIF262224 ESB262151:ESB262224 FBX262151:FBX262224 FLT262151:FLT262224 FVP262151:FVP262224 GFL262151:GFL262224 GPH262151:GPH262224 GZD262151:GZD262224 HIZ262151:HIZ262224 HSV262151:HSV262224 ICR262151:ICR262224 IMN262151:IMN262224 IWJ262151:IWJ262224 JGF262151:JGF262224 JQB262151:JQB262224 JZX262151:JZX262224 KJT262151:KJT262224 KTP262151:KTP262224 LDL262151:LDL262224 LNH262151:LNH262224 LXD262151:LXD262224 MGZ262151:MGZ262224 MQV262151:MQV262224 NAR262151:NAR262224 NKN262151:NKN262224 NUJ262151:NUJ262224 OEF262151:OEF262224 OOB262151:OOB262224 OXX262151:OXX262224 PHT262151:PHT262224 PRP262151:PRP262224 QBL262151:QBL262224 QLH262151:QLH262224 QVD262151:QVD262224 REZ262151:REZ262224 ROV262151:ROV262224 RYR262151:RYR262224 SIN262151:SIN262224 SSJ262151:SSJ262224 TCF262151:TCF262224 TMB262151:TMB262224 TVX262151:TVX262224 UFT262151:UFT262224 UPP262151:UPP262224 UZL262151:UZL262224 VJH262151:VJH262224 VTD262151:VTD262224 WCZ262151:WCZ262224 WMV262151:WMV262224 WWR262151:WWR262224 AJ327687:AJ327760 KF327687:KF327760 UB327687:UB327760 ADX327687:ADX327760 ANT327687:ANT327760 AXP327687:AXP327760 BHL327687:BHL327760 BRH327687:BRH327760 CBD327687:CBD327760 CKZ327687:CKZ327760 CUV327687:CUV327760 DER327687:DER327760 DON327687:DON327760 DYJ327687:DYJ327760 EIF327687:EIF327760 ESB327687:ESB327760 FBX327687:FBX327760 FLT327687:FLT327760 FVP327687:FVP327760 GFL327687:GFL327760 GPH327687:GPH327760 GZD327687:GZD327760 HIZ327687:HIZ327760 HSV327687:HSV327760 ICR327687:ICR327760 IMN327687:IMN327760 IWJ327687:IWJ327760 JGF327687:JGF327760 JQB327687:JQB327760 JZX327687:JZX327760 KJT327687:KJT327760 KTP327687:KTP327760 LDL327687:LDL327760 LNH327687:LNH327760 LXD327687:LXD327760 MGZ327687:MGZ327760 MQV327687:MQV327760 NAR327687:NAR327760 NKN327687:NKN327760 NUJ327687:NUJ327760 OEF327687:OEF327760 OOB327687:OOB327760 OXX327687:OXX327760 PHT327687:PHT327760 PRP327687:PRP327760 QBL327687:QBL327760 QLH327687:QLH327760 QVD327687:QVD327760 REZ327687:REZ327760 ROV327687:ROV327760 RYR327687:RYR327760 SIN327687:SIN327760 SSJ327687:SSJ327760 TCF327687:TCF327760 TMB327687:TMB327760 TVX327687:TVX327760 UFT327687:UFT327760 UPP327687:UPP327760 UZL327687:UZL327760 VJH327687:VJH327760 VTD327687:VTD327760 WCZ327687:WCZ327760 WMV327687:WMV327760 WWR327687:WWR327760 AJ393223:AJ393296 KF393223:KF393296 UB393223:UB393296 ADX393223:ADX393296 ANT393223:ANT393296 AXP393223:AXP393296 BHL393223:BHL393296 BRH393223:BRH393296 CBD393223:CBD393296 CKZ393223:CKZ393296 CUV393223:CUV393296 DER393223:DER393296 DON393223:DON393296 DYJ393223:DYJ393296 EIF393223:EIF393296 ESB393223:ESB393296 FBX393223:FBX393296 FLT393223:FLT393296 FVP393223:FVP393296 GFL393223:GFL393296 GPH393223:GPH393296 GZD393223:GZD393296 HIZ393223:HIZ393296 HSV393223:HSV393296 ICR393223:ICR393296 IMN393223:IMN393296 IWJ393223:IWJ393296 JGF393223:JGF393296 JQB393223:JQB393296 JZX393223:JZX393296 KJT393223:KJT393296 KTP393223:KTP393296 LDL393223:LDL393296 LNH393223:LNH393296 LXD393223:LXD393296 MGZ393223:MGZ393296 MQV393223:MQV393296 NAR393223:NAR393296 NKN393223:NKN393296 NUJ393223:NUJ393296 OEF393223:OEF393296 OOB393223:OOB393296 OXX393223:OXX393296 PHT393223:PHT393296 PRP393223:PRP393296 QBL393223:QBL393296 QLH393223:QLH393296 QVD393223:QVD393296 REZ393223:REZ393296 ROV393223:ROV393296 RYR393223:RYR393296 SIN393223:SIN393296 SSJ393223:SSJ393296 TCF393223:TCF393296 TMB393223:TMB393296 TVX393223:TVX393296 UFT393223:UFT393296 UPP393223:UPP393296 UZL393223:UZL393296 VJH393223:VJH393296 VTD393223:VTD393296 WCZ393223:WCZ393296 WMV393223:WMV393296 WWR393223:WWR393296 AJ458759:AJ458832 KF458759:KF458832 UB458759:UB458832 ADX458759:ADX458832 ANT458759:ANT458832 AXP458759:AXP458832 BHL458759:BHL458832 BRH458759:BRH458832 CBD458759:CBD458832 CKZ458759:CKZ458832 CUV458759:CUV458832 DER458759:DER458832 DON458759:DON458832 DYJ458759:DYJ458832 EIF458759:EIF458832 ESB458759:ESB458832 FBX458759:FBX458832 FLT458759:FLT458832 FVP458759:FVP458832 GFL458759:GFL458832 GPH458759:GPH458832 GZD458759:GZD458832 HIZ458759:HIZ458832 HSV458759:HSV458832 ICR458759:ICR458832 IMN458759:IMN458832 IWJ458759:IWJ458832 JGF458759:JGF458832 JQB458759:JQB458832 JZX458759:JZX458832 KJT458759:KJT458832 KTP458759:KTP458832 LDL458759:LDL458832 LNH458759:LNH458832 LXD458759:LXD458832 MGZ458759:MGZ458832 MQV458759:MQV458832 NAR458759:NAR458832 NKN458759:NKN458832 NUJ458759:NUJ458832 OEF458759:OEF458832 OOB458759:OOB458832 OXX458759:OXX458832 PHT458759:PHT458832 PRP458759:PRP458832 QBL458759:QBL458832 QLH458759:QLH458832 QVD458759:QVD458832 REZ458759:REZ458832 ROV458759:ROV458832 RYR458759:RYR458832 SIN458759:SIN458832 SSJ458759:SSJ458832 TCF458759:TCF458832 TMB458759:TMB458832 TVX458759:TVX458832 UFT458759:UFT458832 UPP458759:UPP458832 UZL458759:UZL458832 VJH458759:VJH458832 VTD458759:VTD458832 WCZ458759:WCZ458832 WMV458759:WMV458832 WWR458759:WWR458832 AJ524295:AJ524368 KF524295:KF524368 UB524295:UB524368 ADX524295:ADX524368 ANT524295:ANT524368 AXP524295:AXP524368 BHL524295:BHL524368 BRH524295:BRH524368 CBD524295:CBD524368 CKZ524295:CKZ524368 CUV524295:CUV524368 DER524295:DER524368 DON524295:DON524368 DYJ524295:DYJ524368 EIF524295:EIF524368 ESB524295:ESB524368 FBX524295:FBX524368 FLT524295:FLT524368 FVP524295:FVP524368 GFL524295:GFL524368 GPH524295:GPH524368 GZD524295:GZD524368 HIZ524295:HIZ524368 HSV524295:HSV524368 ICR524295:ICR524368 IMN524295:IMN524368 IWJ524295:IWJ524368 JGF524295:JGF524368 JQB524295:JQB524368 JZX524295:JZX524368 KJT524295:KJT524368 KTP524295:KTP524368 LDL524295:LDL524368 LNH524295:LNH524368 LXD524295:LXD524368 MGZ524295:MGZ524368 MQV524295:MQV524368 NAR524295:NAR524368 NKN524295:NKN524368 NUJ524295:NUJ524368 OEF524295:OEF524368 OOB524295:OOB524368 OXX524295:OXX524368 PHT524295:PHT524368 PRP524295:PRP524368 QBL524295:QBL524368 QLH524295:QLH524368 QVD524295:QVD524368 REZ524295:REZ524368 ROV524295:ROV524368 RYR524295:RYR524368 SIN524295:SIN524368 SSJ524295:SSJ524368 TCF524295:TCF524368 TMB524295:TMB524368 TVX524295:TVX524368 UFT524295:UFT524368 UPP524295:UPP524368 UZL524295:UZL524368 VJH524295:VJH524368 VTD524295:VTD524368 WCZ524295:WCZ524368 WMV524295:WMV524368 WWR524295:WWR524368 AJ589831:AJ589904 KF589831:KF589904 UB589831:UB589904 ADX589831:ADX589904 ANT589831:ANT589904 AXP589831:AXP589904 BHL589831:BHL589904 BRH589831:BRH589904 CBD589831:CBD589904 CKZ589831:CKZ589904 CUV589831:CUV589904 DER589831:DER589904 DON589831:DON589904 DYJ589831:DYJ589904 EIF589831:EIF589904 ESB589831:ESB589904 FBX589831:FBX589904 FLT589831:FLT589904 FVP589831:FVP589904 GFL589831:GFL589904 GPH589831:GPH589904 GZD589831:GZD589904 HIZ589831:HIZ589904 HSV589831:HSV589904 ICR589831:ICR589904 IMN589831:IMN589904 IWJ589831:IWJ589904 JGF589831:JGF589904 JQB589831:JQB589904 JZX589831:JZX589904 KJT589831:KJT589904 KTP589831:KTP589904 LDL589831:LDL589904 LNH589831:LNH589904 LXD589831:LXD589904 MGZ589831:MGZ589904 MQV589831:MQV589904 NAR589831:NAR589904 NKN589831:NKN589904 NUJ589831:NUJ589904 OEF589831:OEF589904 OOB589831:OOB589904 OXX589831:OXX589904 PHT589831:PHT589904 PRP589831:PRP589904 QBL589831:QBL589904 QLH589831:QLH589904 QVD589831:QVD589904 REZ589831:REZ589904 ROV589831:ROV589904 RYR589831:RYR589904 SIN589831:SIN589904 SSJ589831:SSJ589904 TCF589831:TCF589904 TMB589831:TMB589904 TVX589831:TVX589904 UFT589831:UFT589904 UPP589831:UPP589904 UZL589831:UZL589904 VJH589831:VJH589904 VTD589831:VTD589904 WCZ589831:WCZ589904 WMV589831:WMV589904 WWR589831:WWR589904 AJ655367:AJ655440 KF655367:KF655440 UB655367:UB655440 ADX655367:ADX655440 ANT655367:ANT655440 AXP655367:AXP655440 BHL655367:BHL655440 BRH655367:BRH655440 CBD655367:CBD655440 CKZ655367:CKZ655440 CUV655367:CUV655440 DER655367:DER655440 DON655367:DON655440 DYJ655367:DYJ655440 EIF655367:EIF655440 ESB655367:ESB655440 FBX655367:FBX655440 FLT655367:FLT655440 FVP655367:FVP655440 GFL655367:GFL655440 GPH655367:GPH655440 GZD655367:GZD655440 HIZ655367:HIZ655440 HSV655367:HSV655440 ICR655367:ICR655440 IMN655367:IMN655440 IWJ655367:IWJ655440 JGF655367:JGF655440 JQB655367:JQB655440 JZX655367:JZX655440 KJT655367:KJT655440 KTP655367:KTP655440 LDL655367:LDL655440 LNH655367:LNH655440 LXD655367:LXD655440 MGZ655367:MGZ655440 MQV655367:MQV655440 NAR655367:NAR655440 NKN655367:NKN655440 NUJ655367:NUJ655440 OEF655367:OEF655440 OOB655367:OOB655440 OXX655367:OXX655440 PHT655367:PHT655440 PRP655367:PRP655440 QBL655367:QBL655440 QLH655367:QLH655440 QVD655367:QVD655440 REZ655367:REZ655440 ROV655367:ROV655440 RYR655367:RYR655440 SIN655367:SIN655440 SSJ655367:SSJ655440 TCF655367:TCF655440 TMB655367:TMB655440 TVX655367:TVX655440 UFT655367:UFT655440 UPP655367:UPP655440 UZL655367:UZL655440 VJH655367:VJH655440 VTD655367:VTD655440 WCZ655367:WCZ655440 WMV655367:WMV655440 WWR655367:WWR655440 AJ720903:AJ720976 KF720903:KF720976 UB720903:UB720976 ADX720903:ADX720976 ANT720903:ANT720976 AXP720903:AXP720976 BHL720903:BHL720976 BRH720903:BRH720976 CBD720903:CBD720976 CKZ720903:CKZ720976 CUV720903:CUV720976 DER720903:DER720976 DON720903:DON720976 DYJ720903:DYJ720976 EIF720903:EIF720976 ESB720903:ESB720976 FBX720903:FBX720976 FLT720903:FLT720976 FVP720903:FVP720976 GFL720903:GFL720976 GPH720903:GPH720976 GZD720903:GZD720976 HIZ720903:HIZ720976 HSV720903:HSV720976 ICR720903:ICR720976 IMN720903:IMN720976 IWJ720903:IWJ720976 JGF720903:JGF720976 JQB720903:JQB720976 JZX720903:JZX720976 KJT720903:KJT720976 KTP720903:KTP720976 LDL720903:LDL720976 LNH720903:LNH720976 LXD720903:LXD720976 MGZ720903:MGZ720976 MQV720903:MQV720976 NAR720903:NAR720976 NKN720903:NKN720976 NUJ720903:NUJ720976 OEF720903:OEF720976 OOB720903:OOB720976 OXX720903:OXX720976 PHT720903:PHT720976 PRP720903:PRP720976 QBL720903:QBL720976 QLH720903:QLH720976 QVD720903:QVD720976 REZ720903:REZ720976 ROV720903:ROV720976 RYR720903:RYR720976 SIN720903:SIN720976 SSJ720903:SSJ720976 TCF720903:TCF720976 TMB720903:TMB720976 TVX720903:TVX720976 UFT720903:UFT720976 UPP720903:UPP720976 UZL720903:UZL720976 VJH720903:VJH720976 VTD720903:VTD720976 WCZ720903:WCZ720976 WMV720903:WMV720976 WWR720903:WWR720976 AJ786439:AJ786512 KF786439:KF786512 UB786439:UB786512 ADX786439:ADX786512 ANT786439:ANT786512 AXP786439:AXP786512 BHL786439:BHL786512 BRH786439:BRH786512 CBD786439:CBD786512 CKZ786439:CKZ786512 CUV786439:CUV786512 DER786439:DER786512 DON786439:DON786512 DYJ786439:DYJ786512 EIF786439:EIF786512 ESB786439:ESB786512 FBX786439:FBX786512 FLT786439:FLT786512 FVP786439:FVP786512 GFL786439:GFL786512 GPH786439:GPH786512 GZD786439:GZD786512 HIZ786439:HIZ786512 HSV786439:HSV786512 ICR786439:ICR786512 IMN786439:IMN786512 IWJ786439:IWJ786512 JGF786439:JGF786512 JQB786439:JQB786512 JZX786439:JZX786512 KJT786439:KJT786512 KTP786439:KTP786512 LDL786439:LDL786512 LNH786439:LNH786512 LXD786439:LXD786512 MGZ786439:MGZ786512 MQV786439:MQV786512 NAR786439:NAR786512 NKN786439:NKN786512 NUJ786439:NUJ786512 OEF786439:OEF786512 OOB786439:OOB786512 OXX786439:OXX786512 PHT786439:PHT786512 PRP786439:PRP786512 QBL786439:QBL786512 QLH786439:QLH786512 QVD786439:QVD786512 REZ786439:REZ786512 ROV786439:ROV786512 RYR786439:RYR786512 SIN786439:SIN786512 SSJ786439:SSJ786512 TCF786439:TCF786512 TMB786439:TMB786512 TVX786439:TVX786512 UFT786439:UFT786512 UPP786439:UPP786512 UZL786439:UZL786512 VJH786439:VJH786512 VTD786439:VTD786512 WCZ786439:WCZ786512 WMV786439:WMV786512 WWR786439:WWR786512 AJ851975:AJ852048 KF851975:KF852048 UB851975:UB852048 ADX851975:ADX852048 ANT851975:ANT852048 AXP851975:AXP852048 BHL851975:BHL852048 BRH851975:BRH852048 CBD851975:CBD852048 CKZ851975:CKZ852048 CUV851975:CUV852048 DER851975:DER852048 DON851975:DON852048 DYJ851975:DYJ852048 EIF851975:EIF852048 ESB851975:ESB852048 FBX851975:FBX852048 FLT851975:FLT852048 FVP851975:FVP852048 GFL851975:GFL852048 GPH851975:GPH852048 GZD851975:GZD852048 HIZ851975:HIZ852048 HSV851975:HSV852048 ICR851975:ICR852048 IMN851975:IMN852048 IWJ851975:IWJ852048 JGF851975:JGF852048 JQB851975:JQB852048 JZX851975:JZX852048 KJT851975:KJT852048 KTP851975:KTP852048 LDL851975:LDL852048 LNH851975:LNH852048 LXD851975:LXD852048 MGZ851975:MGZ852048 MQV851975:MQV852048 NAR851975:NAR852048 NKN851975:NKN852048 NUJ851975:NUJ852048 OEF851975:OEF852048 OOB851975:OOB852048 OXX851975:OXX852048 PHT851975:PHT852048 PRP851975:PRP852048 QBL851975:QBL852048 QLH851975:QLH852048 QVD851975:QVD852048 REZ851975:REZ852048 ROV851975:ROV852048 RYR851975:RYR852048 SIN851975:SIN852048 SSJ851975:SSJ852048 TCF851975:TCF852048 TMB851975:TMB852048 TVX851975:TVX852048 UFT851975:UFT852048 UPP851975:UPP852048 UZL851975:UZL852048 VJH851975:VJH852048 VTD851975:VTD852048 WCZ851975:WCZ852048 WMV851975:WMV852048 WWR851975:WWR852048 AJ917511:AJ917584 KF917511:KF917584 UB917511:UB917584 ADX917511:ADX917584 ANT917511:ANT917584 AXP917511:AXP917584 BHL917511:BHL917584 BRH917511:BRH917584 CBD917511:CBD917584 CKZ917511:CKZ917584 CUV917511:CUV917584 DER917511:DER917584 DON917511:DON917584 DYJ917511:DYJ917584 EIF917511:EIF917584 ESB917511:ESB917584 FBX917511:FBX917584 FLT917511:FLT917584 FVP917511:FVP917584 GFL917511:GFL917584 GPH917511:GPH917584 GZD917511:GZD917584 HIZ917511:HIZ917584 HSV917511:HSV917584 ICR917511:ICR917584 IMN917511:IMN917584 IWJ917511:IWJ917584 JGF917511:JGF917584 JQB917511:JQB917584 JZX917511:JZX917584 KJT917511:KJT917584 KTP917511:KTP917584 LDL917511:LDL917584 LNH917511:LNH917584 LXD917511:LXD917584 MGZ917511:MGZ917584 MQV917511:MQV917584 NAR917511:NAR917584 NKN917511:NKN917584 NUJ917511:NUJ917584 OEF917511:OEF917584 OOB917511:OOB917584 OXX917511:OXX917584 PHT917511:PHT917584 PRP917511:PRP917584 QBL917511:QBL917584 QLH917511:QLH917584 QVD917511:QVD917584 REZ917511:REZ917584 ROV917511:ROV917584 RYR917511:RYR917584 SIN917511:SIN917584 SSJ917511:SSJ917584 TCF917511:TCF917584 TMB917511:TMB917584 TVX917511:TVX917584 UFT917511:UFT917584 UPP917511:UPP917584 UZL917511:UZL917584 VJH917511:VJH917584 VTD917511:VTD917584 WCZ917511:WCZ917584 WMV917511:WMV917584 WWR917511:WWR917584 AJ983047:AJ983120 KF983047:KF983120 UB983047:UB983120 ADX983047:ADX983120 ANT983047:ANT983120 AXP983047:AXP983120 BHL983047:BHL983120 BRH983047:BRH983120 CBD983047:CBD983120 CKZ983047:CKZ983120 CUV983047:CUV983120 DER983047:DER983120 DON983047:DON983120 DYJ983047:DYJ983120 EIF983047:EIF983120 ESB983047:ESB983120 FBX983047:FBX983120 FLT983047:FLT983120 FVP983047:FVP983120 GFL983047:GFL983120 GPH983047:GPH983120 GZD983047:GZD983120 HIZ983047:HIZ983120 HSV983047:HSV983120 ICR983047:ICR983120 IMN983047:IMN983120 IWJ983047:IWJ983120 JGF983047:JGF983120 JQB983047:JQB983120 JZX983047:JZX983120 KJT983047:KJT983120 KTP983047:KTP983120 LDL983047:LDL983120 LNH983047:LNH983120 LXD983047:LXD983120 MGZ983047:MGZ983120 MQV983047:MQV983120 NAR983047:NAR983120 NKN983047:NKN983120 NUJ983047:NUJ983120 OEF983047:OEF983120 OOB983047:OOB983120 OXX983047:OXX983120 PHT983047:PHT983120 PRP983047:PRP983120 QBL983047:QBL983120 QLH983047:QLH983120 QVD983047:QVD983120 REZ983047:REZ983120 ROV983047:ROV983120 RYR983047:RYR983120 SIN983047:SIN983120 SSJ983047:SSJ983120 TCF983047:TCF983120 TMB983047:TMB983120 TVX983047:TVX983120 UFT983047:UFT983120 UPP983047:UPP983120 UZL983047:UZL983120 VJH983047:VJH983120 VTD983047:VTD983120 WCZ983047:WCZ983120 WMV983047:WMV983120 WWR983047:WWR983120 AI65541:AI65616 KE65541:KE65616 UA65541:UA65616 ADW65541:ADW65616 ANS65541:ANS65616 AXO65541:AXO65616 BHK65541:BHK65616 BRG65541:BRG65616 CBC65541:CBC65616 CKY65541:CKY65616 CUU65541:CUU65616 DEQ65541:DEQ65616 DOM65541:DOM65616 DYI65541:DYI65616 EIE65541:EIE65616 ESA65541:ESA65616 FBW65541:FBW65616 FLS65541:FLS65616 FVO65541:FVO65616 GFK65541:GFK65616 GPG65541:GPG65616 GZC65541:GZC65616 HIY65541:HIY65616 HSU65541:HSU65616 ICQ65541:ICQ65616 IMM65541:IMM65616 IWI65541:IWI65616 JGE65541:JGE65616 JQA65541:JQA65616 JZW65541:JZW65616 KJS65541:KJS65616 KTO65541:KTO65616 LDK65541:LDK65616 LNG65541:LNG65616 LXC65541:LXC65616 MGY65541:MGY65616 MQU65541:MQU65616 NAQ65541:NAQ65616 NKM65541:NKM65616 NUI65541:NUI65616 OEE65541:OEE65616 OOA65541:OOA65616 OXW65541:OXW65616 PHS65541:PHS65616 PRO65541:PRO65616 QBK65541:QBK65616 QLG65541:QLG65616 QVC65541:QVC65616 REY65541:REY65616 ROU65541:ROU65616 RYQ65541:RYQ65616 SIM65541:SIM65616 SSI65541:SSI65616 TCE65541:TCE65616 TMA65541:TMA65616 TVW65541:TVW65616 UFS65541:UFS65616 UPO65541:UPO65616 UZK65541:UZK65616 VJG65541:VJG65616 VTC65541:VTC65616 WCY65541:WCY65616 WMU65541:WMU65616 WWQ65541:WWQ65616 AI131077:AI131152 KE131077:KE131152 UA131077:UA131152 ADW131077:ADW131152 ANS131077:ANS131152 AXO131077:AXO131152 BHK131077:BHK131152 BRG131077:BRG131152 CBC131077:CBC131152 CKY131077:CKY131152 CUU131077:CUU131152 DEQ131077:DEQ131152 DOM131077:DOM131152 DYI131077:DYI131152 EIE131077:EIE131152 ESA131077:ESA131152 FBW131077:FBW131152 FLS131077:FLS131152 FVO131077:FVO131152 GFK131077:GFK131152 GPG131077:GPG131152 GZC131077:GZC131152 HIY131077:HIY131152 HSU131077:HSU131152 ICQ131077:ICQ131152 IMM131077:IMM131152 IWI131077:IWI131152 JGE131077:JGE131152 JQA131077:JQA131152 JZW131077:JZW131152 KJS131077:KJS131152 KTO131077:KTO131152 LDK131077:LDK131152 LNG131077:LNG131152 LXC131077:LXC131152 MGY131077:MGY131152 MQU131077:MQU131152 NAQ131077:NAQ131152 NKM131077:NKM131152 NUI131077:NUI131152 OEE131077:OEE131152 OOA131077:OOA131152 OXW131077:OXW131152 PHS131077:PHS131152 PRO131077:PRO131152 QBK131077:QBK131152 QLG131077:QLG131152 QVC131077:QVC131152 REY131077:REY131152 ROU131077:ROU131152 RYQ131077:RYQ131152 SIM131077:SIM131152 SSI131077:SSI131152 TCE131077:TCE131152 TMA131077:TMA131152 TVW131077:TVW131152 UFS131077:UFS131152 UPO131077:UPO131152 UZK131077:UZK131152 VJG131077:VJG131152 VTC131077:VTC131152 WCY131077:WCY131152 WMU131077:WMU131152 WWQ131077:WWQ131152 AI196613:AI196688 KE196613:KE196688 UA196613:UA196688 ADW196613:ADW196688 ANS196613:ANS196688 AXO196613:AXO196688 BHK196613:BHK196688 BRG196613:BRG196688 CBC196613:CBC196688 CKY196613:CKY196688 CUU196613:CUU196688 DEQ196613:DEQ196688 DOM196613:DOM196688 DYI196613:DYI196688 EIE196613:EIE196688 ESA196613:ESA196688 FBW196613:FBW196688 FLS196613:FLS196688 FVO196613:FVO196688 GFK196613:GFK196688 GPG196613:GPG196688 GZC196613:GZC196688 HIY196613:HIY196688 HSU196613:HSU196688 ICQ196613:ICQ196688 IMM196613:IMM196688 IWI196613:IWI196688 JGE196613:JGE196688 JQA196613:JQA196688 JZW196613:JZW196688 KJS196613:KJS196688 KTO196613:KTO196688 LDK196613:LDK196688 LNG196613:LNG196688 LXC196613:LXC196688 MGY196613:MGY196688 MQU196613:MQU196688 NAQ196613:NAQ196688 NKM196613:NKM196688 NUI196613:NUI196688 OEE196613:OEE196688 OOA196613:OOA196688 OXW196613:OXW196688 PHS196613:PHS196688 PRO196613:PRO196688 QBK196613:QBK196688 QLG196613:QLG196688 QVC196613:QVC196688 REY196613:REY196688 ROU196613:ROU196688 RYQ196613:RYQ196688 SIM196613:SIM196688 SSI196613:SSI196688 TCE196613:TCE196688 TMA196613:TMA196688 TVW196613:TVW196688 UFS196613:UFS196688 UPO196613:UPO196688 UZK196613:UZK196688 VJG196613:VJG196688 VTC196613:VTC196688 WCY196613:WCY196688 WMU196613:WMU196688 WWQ196613:WWQ196688 AI262149:AI262224 KE262149:KE262224 UA262149:UA262224 ADW262149:ADW262224 ANS262149:ANS262224 AXO262149:AXO262224 BHK262149:BHK262224 BRG262149:BRG262224 CBC262149:CBC262224 CKY262149:CKY262224 CUU262149:CUU262224 DEQ262149:DEQ262224 DOM262149:DOM262224 DYI262149:DYI262224 EIE262149:EIE262224 ESA262149:ESA262224 FBW262149:FBW262224 FLS262149:FLS262224 FVO262149:FVO262224 GFK262149:GFK262224 GPG262149:GPG262224 GZC262149:GZC262224 HIY262149:HIY262224 HSU262149:HSU262224 ICQ262149:ICQ262224 IMM262149:IMM262224 IWI262149:IWI262224 JGE262149:JGE262224 JQA262149:JQA262224 JZW262149:JZW262224 KJS262149:KJS262224 KTO262149:KTO262224 LDK262149:LDK262224 LNG262149:LNG262224 LXC262149:LXC262224 MGY262149:MGY262224 MQU262149:MQU262224 NAQ262149:NAQ262224 NKM262149:NKM262224 NUI262149:NUI262224 OEE262149:OEE262224 OOA262149:OOA262224 OXW262149:OXW262224 PHS262149:PHS262224 PRO262149:PRO262224 QBK262149:QBK262224 QLG262149:QLG262224 QVC262149:QVC262224 REY262149:REY262224 ROU262149:ROU262224 RYQ262149:RYQ262224 SIM262149:SIM262224 SSI262149:SSI262224 TCE262149:TCE262224 TMA262149:TMA262224 TVW262149:TVW262224 UFS262149:UFS262224 UPO262149:UPO262224 UZK262149:UZK262224 VJG262149:VJG262224 VTC262149:VTC262224 WCY262149:WCY262224 WMU262149:WMU262224 WWQ262149:WWQ262224 AI327685:AI327760 KE327685:KE327760 UA327685:UA327760 ADW327685:ADW327760 ANS327685:ANS327760 AXO327685:AXO327760 BHK327685:BHK327760 BRG327685:BRG327760 CBC327685:CBC327760 CKY327685:CKY327760 CUU327685:CUU327760 DEQ327685:DEQ327760 DOM327685:DOM327760 DYI327685:DYI327760 EIE327685:EIE327760 ESA327685:ESA327760 FBW327685:FBW327760 FLS327685:FLS327760 FVO327685:FVO327760 GFK327685:GFK327760 GPG327685:GPG327760 GZC327685:GZC327760 HIY327685:HIY327760 HSU327685:HSU327760 ICQ327685:ICQ327760 IMM327685:IMM327760 IWI327685:IWI327760 JGE327685:JGE327760 JQA327685:JQA327760 JZW327685:JZW327760 KJS327685:KJS327760 KTO327685:KTO327760 LDK327685:LDK327760 LNG327685:LNG327760 LXC327685:LXC327760 MGY327685:MGY327760 MQU327685:MQU327760 NAQ327685:NAQ327760 NKM327685:NKM327760 NUI327685:NUI327760 OEE327685:OEE327760 OOA327685:OOA327760 OXW327685:OXW327760 PHS327685:PHS327760 PRO327685:PRO327760 QBK327685:QBK327760 QLG327685:QLG327760 QVC327685:QVC327760 REY327685:REY327760 ROU327685:ROU327760 RYQ327685:RYQ327760 SIM327685:SIM327760 SSI327685:SSI327760 TCE327685:TCE327760 TMA327685:TMA327760 TVW327685:TVW327760 UFS327685:UFS327760 UPO327685:UPO327760 UZK327685:UZK327760 VJG327685:VJG327760 VTC327685:VTC327760 WCY327685:WCY327760 WMU327685:WMU327760 WWQ327685:WWQ327760 AI393221:AI393296 KE393221:KE393296 UA393221:UA393296 ADW393221:ADW393296 ANS393221:ANS393296 AXO393221:AXO393296 BHK393221:BHK393296 BRG393221:BRG393296 CBC393221:CBC393296 CKY393221:CKY393296 CUU393221:CUU393296 DEQ393221:DEQ393296 DOM393221:DOM393296 DYI393221:DYI393296 EIE393221:EIE393296 ESA393221:ESA393296 FBW393221:FBW393296 FLS393221:FLS393296 FVO393221:FVO393296 GFK393221:GFK393296 GPG393221:GPG393296 GZC393221:GZC393296 HIY393221:HIY393296 HSU393221:HSU393296 ICQ393221:ICQ393296 IMM393221:IMM393296 IWI393221:IWI393296 JGE393221:JGE393296 JQA393221:JQA393296 JZW393221:JZW393296 KJS393221:KJS393296 KTO393221:KTO393296 LDK393221:LDK393296 LNG393221:LNG393296 LXC393221:LXC393296 MGY393221:MGY393296 MQU393221:MQU393296 NAQ393221:NAQ393296 NKM393221:NKM393296 NUI393221:NUI393296 OEE393221:OEE393296 OOA393221:OOA393296 OXW393221:OXW393296 PHS393221:PHS393296 PRO393221:PRO393296 QBK393221:QBK393296 QLG393221:QLG393296 QVC393221:QVC393296 REY393221:REY393296 ROU393221:ROU393296 RYQ393221:RYQ393296 SIM393221:SIM393296 SSI393221:SSI393296 TCE393221:TCE393296 TMA393221:TMA393296 TVW393221:TVW393296 UFS393221:UFS393296 UPO393221:UPO393296 UZK393221:UZK393296 VJG393221:VJG393296 VTC393221:VTC393296 WCY393221:WCY393296 WMU393221:WMU393296 WWQ393221:WWQ393296 AI458757:AI458832 KE458757:KE458832 UA458757:UA458832 ADW458757:ADW458832 ANS458757:ANS458832 AXO458757:AXO458832 BHK458757:BHK458832 BRG458757:BRG458832 CBC458757:CBC458832 CKY458757:CKY458832 CUU458757:CUU458832 DEQ458757:DEQ458832 DOM458757:DOM458832 DYI458757:DYI458832 EIE458757:EIE458832 ESA458757:ESA458832 FBW458757:FBW458832 FLS458757:FLS458832 FVO458757:FVO458832 GFK458757:GFK458832 GPG458757:GPG458832 GZC458757:GZC458832 HIY458757:HIY458832 HSU458757:HSU458832 ICQ458757:ICQ458832 IMM458757:IMM458832 IWI458757:IWI458832 JGE458757:JGE458832 JQA458757:JQA458832 JZW458757:JZW458832 KJS458757:KJS458832 KTO458757:KTO458832 LDK458757:LDK458832 LNG458757:LNG458832 LXC458757:LXC458832 MGY458757:MGY458832 MQU458757:MQU458832 NAQ458757:NAQ458832 NKM458757:NKM458832 NUI458757:NUI458832 OEE458757:OEE458832 OOA458757:OOA458832 OXW458757:OXW458832 PHS458757:PHS458832 PRO458757:PRO458832 QBK458757:QBK458832 QLG458757:QLG458832 QVC458757:QVC458832 REY458757:REY458832 ROU458757:ROU458832 RYQ458757:RYQ458832 SIM458757:SIM458832 SSI458757:SSI458832 TCE458757:TCE458832 TMA458757:TMA458832 TVW458757:TVW458832 UFS458757:UFS458832 UPO458757:UPO458832 UZK458757:UZK458832 VJG458757:VJG458832 VTC458757:VTC458832 WCY458757:WCY458832 WMU458757:WMU458832 WWQ458757:WWQ458832 AI524293:AI524368 KE524293:KE524368 UA524293:UA524368 ADW524293:ADW524368 ANS524293:ANS524368 AXO524293:AXO524368 BHK524293:BHK524368 BRG524293:BRG524368 CBC524293:CBC524368 CKY524293:CKY524368 CUU524293:CUU524368 DEQ524293:DEQ524368 DOM524293:DOM524368 DYI524293:DYI524368 EIE524293:EIE524368 ESA524293:ESA524368 FBW524293:FBW524368 FLS524293:FLS524368 FVO524293:FVO524368 GFK524293:GFK524368 GPG524293:GPG524368 GZC524293:GZC524368 HIY524293:HIY524368 HSU524293:HSU524368 ICQ524293:ICQ524368 IMM524293:IMM524368 IWI524293:IWI524368 JGE524293:JGE524368 JQA524293:JQA524368 JZW524293:JZW524368 KJS524293:KJS524368 KTO524293:KTO524368 LDK524293:LDK524368 LNG524293:LNG524368 LXC524293:LXC524368 MGY524293:MGY524368 MQU524293:MQU524368 NAQ524293:NAQ524368 NKM524293:NKM524368 NUI524293:NUI524368 OEE524293:OEE524368 OOA524293:OOA524368 OXW524293:OXW524368 PHS524293:PHS524368 PRO524293:PRO524368 QBK524293:QBK524368 QLG524293:QLG524368 QVC524293:QVC524368 REY524293:REY524368 ROU524293:ROU524368 RYQ524293:RYQ524368 SIM524293:SIM524368 SSI524293:SSI524368 TCE524293:TCE524368 TMA524293:TMA524368 TVW524293:TVW524368 UFS524293:UFS524368 UPO524293:UPO524368 UZK524293:UZK524368 VJG524293:VJG524368 VTC524293:VTC524368 WCY524293:WCY524368 WMU524293:WMU524368 WWQ524293:WWQ524368 AI589829:AI589904 KE589829:KE589904 UA589829:UA589904 ADW589829:ADW589904 ANS589829:ANS589904 AXO589829:AXO589904 BHK589829:BHK589904 BRG589829:BRG589904 CBC589829:CBC589904 CKY589829:CKY589904 CUU589829:CUU589904 DEQ589829:DEQ589904 DOM589829:DOM589904 DYI589829:DYI589904 EIE589829:EIE589904 ESA589829:ESA589904 FBW589829:FBW589904 FLS589829:FLS589904 FVO589829:FVO589904 GFK589829:GFK589904 GPG589829:GPG589904 GZC589829:GZC589904 HIY589829:HIY589904 HSU589829:HSU589904 ICQ589829:ICQ589904 IMM589829:IMM589904 IWI589829:IWI589904 JGE589829:JGE589904 JQA589829:JQA589904 JZW589829:JZW589904 KJS589829:KJS589904 KTO589829:KTO589904 LDK589829:LDK589904 LNG589829:LNG589904 LXC589829:LXC589904 MGY589829:MGY589904 MQU589829:MQU589904 NAQ589829:NAQ589904 NKM589829:NKM589904 NUI589829:NUI589904 OEE589829:OEE589904 OOA589829:OOA589904 OXW589829:OXW589904 PHS589829:PHS589904 PRO589829:PRO589904 QBK589829:QBK589904 QLG589829:QLG589904 QVC589829:QVC589904 REY589829:REY589904 ROU589829:ROU589904 RYQ589829:RYQ589904 SIM589829:SIM589904 SSI589829:SSI589904 TCE589829:TCE589904 TMA589829:TMA589904 TVW589829:TVW589904 UFS589829:UFS589904 UPO589829:UPO589904 UZK589829:UZK589904 VJG589829:VJG589904 VTC589829:VTC589904 WCY589829:WCY589904 WMU589829:WMU589904 WWQ589829:WWQ589904 AI655365:AI655440 KE655365:KE655440 UA655365:UA655440 ADW655365:ADW655440 ANS655365:ANS655440 AXO655365:AXO655440 BHK655365:BHK655440 BRG655365:BRG655440 CBC655365:CBC655440 CKY655365:CKY655440 CUU655365:CUU655440 DEQ655365:DEQ655440 DOM655365:DOM655440 DYI655365:DYI655440 EIE655365:EIE655440 ESA655365:ESA655440 FBW655365:FBW655440 FLS655365:FLS655440 FVO655365:FVO655440 GFK655365:GFK655440 GPG655365:GPG655440 GZC655365:GZC655440 HIY655365:HIY655440 HSU655365:HSU655440 ICQ655365:ICQ655440 IMM655365:IMM655440 IWI655365:IWI655440 JGE655365:JGE655440 JQA655365:JQA655440 JZW655365:JZW655440 KJS655365:KJS655440 KTO655365:KTO655440 LDK655365:LDK655440 LNG655365:LNG655440 LXC655365:LXC655440 MGY655365:MGY655440 MQU655365:MQU655440 NAQ655365:NAQ655440 NKM655365:NKM655440 NUI655365:NUI655440 OEE655365:OEE655440 OOA655365:OOA655440 OXW655365:OXW655440 PHS655365:PHS655440 PRO655365:PRO655440 QBK655365:QBK655440 QLG655365:QLG655440 QVC655365:QVC655440 REY655365:REY655440 ROU655365:ROU655440 RYQ655365:RYQ655440 SIM655365:SIM655440 SSI655365:SSI655440 TCE655365:TCE655440 TMA655365:TMA655440 TVW655365:TVW655440 UFS655365:UFS655440 UPO655365:UPO655440 UZK655365:UZK655440 VJG655365:VJG655440 VTC655365:VTC655440 WCY655365:WCY655440 WMU655365:WMU655440 WWQ655365:WWQ655440 AI720901:AI720976 KE720901:KE720976 UA720901:UA720976 ADW720901:ADW720976 ANS720901:ANS720976 AXO720901:AXO720976 BHK720901:BHK720976 BRG720901:BRG720976 CBC720901:CBC720976 CKY720901:CKY720976 CUU720901:CUU720976 DEQ720901:DEQ720976 DOM720901:DOM720976 DYI720901:DYI720976 EIE720901:EIE720976 ESA720901:ESA720976 FBW720901:FBW720976 FLS720901:FLS720976 FVO720901:FVO720976 GFK720901:GFK720976 GPG720901:GPG720976 GZC720901:GZC720976 HIY720901:HIY720976 HSU720901:HSU720976 ICQ720901:ICQ720976 IMM720901:IMM720976 IWI720901:IWI720976 JGE720901:JGE720976 JQA720901:JQA720976 JZW720901:JZW720976 KJS720901:KJS720976 KTO720901:KTO720976 LDK720901:LDK720976 LNG720901:LNG720976 LXC720901:LXC720976 MGY720901:MGY720976 MQU720901:MQU720976 NAQ720901:NAQ720976 NKM720901:NKM720976 NUI720901:NUI720976 OEE720901:OEE720976 OOA720901:OOA720976 OXW720901:OXW720976 PHS720901:PHS720976 PRO720901:PRO720976 QBK720901:QBK720976 QLG720901:QLG720976 QVC720901:QVC720976 REY720901:REY720976 ROU720901:ROU720976 RYQ720901:RYQ720976 SIM720901:SIM720976 SSI720901:SSI720976 TCE720901:TCE720976 TMA720901:TMA720976 TVW720901:TVW720976 UFS720901:UFS720976 UPO720901:UPO720976 UZK720901:UZK720976 VJG720901:VJG720976 VTC720901:VTC720976 WCY720901:WCY720976 WMU720901:WMU720976 WWQ720901:WWQ720976 AI786437:AI786512 KE786437:KE786512 UA786437:UA786512 ADW786437:ADW786512 ANS786437:ANS786512 AXO786437:AXO786512 BHK786437:BHK786512 BRG786437:BRG786512 CBC786437:CBC786512 CKY786437:CKY786512 CUU786437:CUU786512 DEQ786437:DEQ786512 DOM786437:DOM786512 DYI786437:DYI786512 EIE786437:EIE786512 ESA786437:ESA786512 FBW786437:FBW786512 FLS786437:FLS786512 FVO786437:FVO786512 GFK786437:GFK786512 GPG786437:GPG786512 GZC786437:GZC786512 HIY786437:HIY786512 HSU786437:HSU786512 ICQ786437:ICQ786512 IMM786437:IMM786512 IWI786437:IWI786512 JGE786437:JGE786512 JQA786437:JQA786512 JZW786437:JZW786512 KJS786437:KJS786512 KTO786437:KTO786512 LDK786437:LDK786512 LNG786437:LNG786512 LXC786437:LXC786512 MGY786437:MGY786512 MQU786437:MQU786512 NAQ786437:NAQ786512 NKM786437:NKM786512 NUI786437:NUI786512 OEE786437:OEE786512 OOA786437:OOA786512 OXW786437:OXW786512 PHS786437:PHS786512 PRO786437:PRO786512 QBK786437:QBK786512 QLG786437:QLG786512 QVC786437:QVC786512 REY786437:REY786512 ROU786437:ROU786512 RYQ786437:RYQ786512 SIM786437:SIM786512 SSI786437:SSI786512 TCE786437:TCE786512 TMA786437:TMA786512 TVW786437:TVW786512 UFS786437:UFS786512 UPO786437:UPO786512 UZK786437:UZK786512 VJG786437:VJG786512 VTC786437:VTC786512 WCY786437:WCY786512 WMU786437:WMU786512 WWQ786437:WWQ786512 AI851973:AI852048 KE851973:KE852048 UA851973:UA852048 ADW851973:ADW852048 ANS851973:ANS852048 AXO851973:AXO852048 BHK851973:BHK852048 BRG851973:BRG852048 CBC851973:CBC852048 CKY851973:CKY852048 CUU851973:CUU852048 DEQ851973:DEQ852048 DOM851973:DOM852048 DYI851973:DYI852048 EIE851973:EIE852048 ESA851973:ESA852048 FBW851973:FBW852048 FLS851973:FLS852048 FVO851973:FVO852048 GFK851973:GFK852048 GPG851973:GPG852048 GZC851973:GZC852048 HIY851973:HIY852048 HSU851973:HSU852048 ICQ851973:ICQ852048 IMM851973:IMM852048 IWI851973:IWI852048 JGE851973:JGE852048 JQA851973:JQA852048 JZW851973:JZW852048 KJS851973:KJS852048 KTO851973:KTO852048 LDK851973:LDK852048 LNG851973:LNG852048 LXC851973:LXC852048 MGY851973:MGY852048 MQU851973:MQU852048 NAQ851973:NAQ852048 NKM851973:NKM852048 NUI851973:NUI852048 OEE851973:OEE852048 OOA851973:OOA852048 OXW851973:OXW852048 PHS851973:PHS852048 PRO851973:PRO852048 QBK851973:QBK852048 QLG851973:QLG852048 QVC851973:QVC852048 REY851973:REY852048 ROU851973:ROU852048 RYQ851973:RYQ852048 SIM851973:SIM852048 SSI851973:SSI852048 TCE851973:TCE852048 TMA851973:TMA852048 TVW851973:TVW852048 UFS851973:UFS852048 UPO851973:UPO852048 UZK851973:UZK852048 VJG851973:VJG852048 VTC851973:VTC852048 WCY851973:WCY852048 WMU851973:WMU852048 WWQ851973:WWQ852048 AI917509:AI917584 KE917509:KE917584 UA917509:UA917584 ADW917509:ADW917584 ANS917509:ANS917584 AXO917509:AXO917584 BHK917509:BHK917584 BRG917509:BRG917584 CBC917509:CBC917584 CKY917509:CKY917584 CUU917509:CUU917584 DEQ917509:DEQ917584 DOM917509:DOM917584 DYI917509:DYI917584 EIE917509:EIE917584 ESA917509:ESA917584 FBW917509:FBW917584 FLS917509:FLS917584 FVO917509:FVO917584 GFK917509:GFK917584 GPG917509:GPG917584 GZC917509:GZC917584 HIY917509:HIY917584 HSU917509:HSU917584 ICQ917509:ICQ917584 IMM917509:IMM917584 IWI917509:IWI917584 JGE917509:JGE917584 JQA917509:JQA917584 JZW917509:JZW917584 KJS917509:KJS917584 KTO917509:KTO917584 LDK917509:LDK917584 LNG917509:LNG917584 LXC917509:LXC917584 MGY917509:MGY917584 MQU917509:MQU917584 NAQ917509:NAQ917584 NKM917509:NKM917584 NUI917509:NUI917584 OEE917509:OEE917584 OOA917509:OOA917584 OXW917509:OXW917584 PHS917509:PHS917584 PRO917509:PRO917584 QBK917509:QBK917584 QLG917509:QLG917584 QVC917509:QVC917584 REY917509:REY917584 ROU917509:ROU917584 RYQ917509:RYQ917584 SIM917509:SIM917584 SSI917509:SSI917584 TCE917509:TCE917584 TMA917509:TMA917584 TVW917509:TVW917584 UFS917509:UFS917584 UPO917509:UPO917584 UZK917509:UZK917584 VJG917509:VJG917584 VTC917509:VTC917584 WCY917509:WCY917584 WMU917509:WMU917584 WWQ917509:WWQ917584 AI983045:AI983120 KE983045:KE983120 UA983045:UA983120 ADW983045:ADW983120 ANS983045:ANS983120 AXO983045:AXO983120 BHK983045:BHK983120 BRG983045:BRG983120 CBC983045:CBC983120 CKY983045:CKY983120 CUU983045:CUU983120 DEQ983045:DEQ983120 DOM983045:DOM983120 DYI983045:DYI983120 EIE983045:EIE983120 ESA983045:ESA983120 FBW983045:FBW983120 FLS983045:FLS983120 FVO983045:FVO983120 GFK983045:GFK983120 GPG983045:GPG983120 GZC983045:GZC983120 HIY983045:HIY983120 HSU983045:HSU983120 ICQ983045:ICQ983120 IMM983045:IMM983120 IWI983045:IWI983120 JGE983045:JGE983120 JQA983045:JQA983120 JZW983045:JZW983120 KJS983045:KJS983120 KTO983045:KTO983120 LDK983045:LDK983120 LNG983045:LNG983120 LXC983045:LXC983120 MGY983045:MGY983120 MQU983045:MQU983120 NAQ983045:NAQ983120 NKM983045:NKM983120 NUI983045:NUI983120 OEE983045:OEE983120 OOA983045:OOA983120 OXW983045:OXW983120 PHS983045:PHS983120 PRO983045:PRO983120 QBK983045:QBK983120 QLG983045:QLG983120 QVC983045:QVC983120 REY983045:REY983120 ROU983045:ROU983120 RYQ983045:RYQ983120 SIM983045:SIM983120 SSI983045:SSI983120 TCE983045:TCE983120 TMA983045:TMA983120 TVW983045:TVW983120 UFS983045:UFS983120 UPO983045:UPO983120 UZK983045:UZK983120 VJG983045:VJG983120 VTC983045:VTC983120 WCY983045:WCY983120 WMU983045:WMU983120 WWQ983045:WWQ983120 AH65543:AH65616 KD65543:KD65616 TZ65543:TZ65616 ADV65543:ADV65616 ANR65543:ANR65616 AXN65543:AXN65616 BHJ65543:BHJ65616 BRF65543:BRF65616 CBB65543:CBB65616 CKX65543:CKX65616 CUT65543:CUT65616 DEP65543:DEP65616 DOL65543:DOL65616 DYH65543:DYH65616 EID65543:EID65616 ERZ65543:ERZ65616 FBV65543:FBV65616 FLR65543:FLR65616 FVN65543:FVN65616 GFJ65543:GFJ65616 GPF65543:GPF65616 GZB65543:GZB65616 HIX65543:HIX65616 HST65543:HST65616 ICP65543:ICP65616 IML65543:IML65616 IWH65543:IWH65616 JGD65543:JGD65616 JPZ65543:JPZ65616 JZV65543:JZV65616 KJR65543:KJR65616 KTN65543:KTN65616 LDJ65543:LDJ65616 LNF65543:LNF65616 LXB65543:LXB65616 MGX65543:MGX65616 MQT65543:MQT65616 NAP65543:NAP65616 NKL65543:NKL65616 NUH65543:NUH65616 OED65543:OED65616 ONZ65543:ONZ65616 OXV65543:OXV65616 PHR65543:PHR65616 PRN65543:PRN65616 QBJ65543:QBJ65616 QLF65543:QLF65616 QVB65543:QVB65616 REX65543:REX65616 ROT65543:ROT65616 RYP65543:RYP65616 SIL65543:SIL65616 SSH65543:SSH65616 TCD65543:TCD65616 TLZ65543:TLZ65616 TVV65543:TVV65616 UFR65543:UFR65616 UPN65543:UPN65616 UZJ65543:UZJ65616 VJF65543:VJF65616 VTB65543:VTB65616 WCX65543:WCX65616 WMT65543:WMT65616 WWP65543:WWP65616 AH131079:AH131152 KD131079:KD131152 TZ131079:TZ131152 ADV131079:ADV131152 ANR131079:ANR131152 AXN131079:AXN131152 BHJ131079:BHJ131152 BRF131079:BRF131152 CBB131079:CBB131152 CKX131079:CKX131152 CUT131079:CUT131152 DEP131079:DEP131152 DOL131079:DOL131152 DYH131079:DYH131152 EID131079:EID131152 ERZ131079:ERZ131152 FBV131079:FBV131152 FLR131079:FLR131152 FVN131079:FVN131152 GFJ131079:GFJ131152 GPF131079:GPF131152 GZB131079:GZB131152 HIX131079:HIX131152 HST131079:HST131152 ICP131079:ICP131152 IML131079:IML131152 IWH131079:IWH131152 JGD131079:JGD131152 JPZ131079:JPZ131152 JZV131079:JZV131152 KJR131079:KJR131152 KTN131079:KTN131152 LDJ131079:LDJ131152 LNF131079:LNF131152 LXB131079:LXB131152 MGX131079:MGX131152 MQT131079:MQT131152 NAP131079:NAP131152 NKL131079:NKL131152 NUH131079:NUH131152 OED131079:OED131152 ONZ131079:ONZ131152 OXV131079:OXV131152 PHR131079:PHR131152 PRN131079:PRN131152 QBJ131079:QBJ131152 QLF131079:QLF131152 QVB131079:QVB131152 REX131079:REX131152 ROT131079:ROT131152 RYP131079:RYP131152 SIL131079:SIL131152 SSH131079:SSH131152 TCD131079:TCD131152 TLZ131079:TLZ131152 TVV131079:TVV131152 UFR131079:UFR131152 UPN131079:UPN131152 UZJ131079:UZJ131152 VJF131079:VJF131152 VTB131079:VTB131152 WCX131079:WCX131152 WMT131079:WMT131152 WWP131079:WWP131152 AH196615:AH196688 KD196615:KD196688 TZ196615:TZ196688 ADV196615:ADV196688 ANR196615:ANR196688 AXN196615:AXN196688 BHJ196615:BHJ196688 BRF196615:BRF196688 CBB196615:CBB196688 CKX196615:CKX196688 CUT196615:CUT196688 DEP196615:DEP196688 DOL196615:DOL196688 DYH196615:DYH196688 EID196615:EID196688 ERZ196615:ERZ196688 FBV196615:FBV196688 FLR196615:FLR196688 FVN196615:FVN196688 GFJ196615:GFJ196688 GPF196615:GPF196688 GZB196615:GZB196688 HIX196615:HIX196688 HST196615:HST196688 ICP196615:ICP196688 IML196615:IML196688 IWH196615:IWH196688 JGD196615:JGD196688 JPZ196615:JPZ196688 JZV196615:JZV196688 KJR196615:KJR196688 KTN196615:KTN196688 LDJ196615:LDJ196688 LNF196615:LNF196688 LXB196615:LXB196688 MGX196615:MGX196688 MQT196615:MQT196688 NAP196615:NAP196688 NKL196615:NKL196688 NUH196615:NUH196688 OED196615:OED196688 ONZ196615:ONZ196688 OXV196615:OXV196688 PHR196615:PHR196688 PRN196615:PRN196688 QBJ196615:QBJ196688 QLF196615:QLF196688 QVB196615:QVB196688 REX196615:REX196688 ROT196615:ROT196688 RYP196615:RYP196688 SIL196615:SIL196688 SSH196615:SSH196688 TCD196615:TCD196688 TLZ196615:TLZ196688 TVV196615:TVV196688 UFR196615:UFR196688 UPN196615:UPN196688 UZJ196615:UZJ196688 VJF196615:VJF196688 VTB196615:VTB196688 WCX196615:WCX196688 WMT196615:WMT196688 WWP196615:WWP196688 AH262151:AH262224 KD262151:KD262224 TZ262151:TZ262224 ADV262151:ADV262224 ANR262151:ANR262224 AXN262151:AXN262224 BHJ262151:BHJ262224 BRF262151:BRF262224 CBB262151:CBB262224 CKX262151:CKX262224 CUT262151:CUT262224 DEP262151:DEP262224 DOL262151:DOL262224 DYH262151:DYH262224 EID262151:EID262224 ERZ262151:ERZ262224 FBV262151:FBV262224 FLR262151:FLR262224 FVN262151:FVN262224 GFJ262151:GFJ262224 GPF262151:GPF262224 GZB262151:GZB262224 HIX262151:HIX262224 HST262151:HST262224 ICP262151:ICP262224 IML262151:IML262224 IWH262151:IWH262224 JGD262151:JGD262224 JPZ262151:JPZ262224 JZV262151:JZV262224 KJR262151:KJR262224 KTN262151:KTN262224 LDJ262151:LDJ262224 LNF262151:LNF262224 LXB262151:LXB262224 MGX262151:MGX262224 MQT262151:MQT262224 NAP262151:NAP262224 NKL262151:NKL262224 NUH262151:NUH262224 OED262151:OED262224 ONZ262151:ONZ262224 OXV262151:OXV262224 PHR262151:PHR262224 PRN262151:PRN262224 QBJ262151:QBJ262224 QLF262151:QLF262224 QVB262151:QVB262224 REX262151:REX262224 ROT262151:ROT262224 RYP262151:RYP262224 SIL262151:SIL262224 SSH262151:SSH262224 TCD262151:TCD262224 TLZ262151:TLZ262224 TVV262151:TVV262224 UFR262151:UFR262224 UPN262151:UPN262224 UZJ262151:UZJ262224 VJF262151:VJF262224 VTB262151:VTB262224 WCX262151:WCX262224 WMT262151:WMT262224 WWP262151:WWP262224 AH327687:AH327760 KD327687:KD327760 TZ327687:TZ327760 ADV327687:ADV327760 ANR327687:ANR327760 AXN327687:AXN327760 BHJ327687:BHJ327760 BRF327687:BRF327760 CBB327687:CBB327760 CKX327687:CKX327760 CUT327687:CUT327760 DEP327687:DEP327760 DOL327687:DOL327760 DYH327687:DYH327760 EID327687:EID327760 ERZ327687:ERZ327760 FBV327687:FBV327760 FLR327687:FLR327760 FVN327687:FVN327760 GFJ327687:GFJ327760 GPF327687:GPF327760 GZB327687:GZB327760 HIX327687:HIX327760 HST327687:HST327760 ICP327687:ICP327760 IML327687:IML327760 IWH327687:IWH327760 JGD327687:JGD327760 JPZ327687:JPZ327760 JZV327687:JZV327760 KJR327687:KJR327760 KTN327687:KTN327760 LDJ327687:LDJ327760 LNF327687:LNF327760 LXB327687:LXB327760 MGX327687:MGX327760 MQT327687:MQT327760 NAP327687:NAP327760 NKL327687:NKL327760 NUH327687:NUH327760 OED327687:OED327760 ONZ327687:ONZ327760 OXV327687:OXV327760 PHR327687:PHR327760 PRN327687:PRN327760 QBJ327687:QBJ327760 QLF327687:QLF327760 QVB327687:QVB327760 REX327687:REX327760 ROT327687:ROT327760 RYP327687:RYP327760 SIL327687:SIL327760 SSH327687:SSH327760 TCD327687:TCD327760 TLZ327687:TLZ327760 TVV327687:TVV327760 UFR327687:UFR327760 UPN327687:UPN327760 UZJ327687:UZJ327760 VJF327687:VJF327760 VTB327687:VTB327760 WCX327687:WCX327760 WMT327687:WMT327760 WWP327687:WWP327760 AH393223:AH393296 KD393223:KD393296 TZ393223:TZ393296 ADV393223:ADV393296 ANR393223:ANR393296 AXN393223:AXN393296 BHJ393223:BHJ393296 BRF393223:BRF393296 CBB393223:CBB393296 CKX393223:CKX393296 CUT393223:CUT393296 DEP393223:DEP393296 DOL393223:DOL393296 DYH393223:DYH393296 EID393223:EID393296 ERZ393223:ERZ393296 FBV393223:FBV393296 FLR393223:FLR393296 FVN393223:FVN393296 GFJ393223:GFJ393296 GPF393223:GPF393296 GZB393223:GZB393296 HIX393223:HIX393296 HST393223:HST393296 ICP393223:ICP393296 IML393223:IML393296 IWH393223:IWH393296 JGD393223:JGD393296 JPZ393223:JPZ393296 JZV393223:JZV393296 KJR393223:KJR393296 KTN393223:KTN393296 LDJ393223:LDJ393296 LNF393223:LNF393296 LXB393223:LXB393296 MGX393223:MGX393296 MQT393223:MQT393296 NAP393223:NAP393296 NKL393223:NKL393296 NUH393223:NUH393296 OED393223:OED393296 ONZ393223:ONZ393296 OXV393223:OXV393296 PHR393223:PHR393296 PRN393223:PRN393296 QBJ393223:QBJ393296 QLF393223:QLF393296 QVB393223:QVB393296 REX393223:REX393296 ROT393223:ROT393296 RYP393223:RYP393296 SIL393223:SIL393296 SSH393223:SSH393296 TCD393223:TCD393296 TLZ393223:TLZ393296 TVV393223:TVV393296 UFR393223:UFR393296 UPN393223:UPN393296 UZJ393223:UZJ393296 VJF393223:VJF393296 VTB393223:VTB393296 WCX393223:WCX393296 WMT393223:WMT393296 WWP393223:WWP393296 AH458759:AH458832 KD458759:KD458832 TZ458759:TZ458832 ADV458759:ADV458832 ANR458759:ANR458832 AXN458759:AXN458832 BHJ458759:BHJ458832 BRF458759:BRF458832 CBB458759:CBB458832 CKX458759:CKX458832 CUT458759:CUT458832 DEP458759:DEP458832 DOL458759:DOL458832 DYH458759:DYH458832 EID458759:EID458832 ERZ458759:ERZ458832 FBV458759:FBV458832 FLR458759:FLR458832 FVN458759:FVN458832 GFJ458759:GFJ458832 GPF458759:GPF458832 GZB458759:GZB458832 HIX458759:HIX458832 HST458759:HST458832 ICP458759:ICP458832 IML458759:IML458832 IWH458759:IWH458832 JGD458759:JGD458832 JPZ458759:JPZ458832 JZV458759:JZV458832 KJR458759:KJR458832 KTN458759:KTN458832 LDJ458759:LDJ458832 LNF458759:LNF458832 LXB458759:LXB458832 MGX458759:MGX458832 MQT458759:MQT458832 NAP458759:NAP458832 NKL458759:NKL458832 NUH458759:NUH458832 OED458759:OED458832 ONZ458759:ONZ458832 OXV458759:OXV458832 PHR458759:PHR458832 PRN458759:PRN458832 QBJ458759:QBJ458832 QLF458759:QLF458832 QVB458759:QVB458832 REX458759:REX458832 ROT458759:ROT458832 RYP458759:RYP458832 SIL458759:SIL458832 SSH458759:SSH458832 TCD458759:TCD458832 TLZ458759:TLZ458832 TVV458759:TVV458832 UFR458759:UFR458832 UPN458759:UPN458832 UZJ458759:UZJ458832 VJF458759:VJF458832 VTB458759:VTB458832 WCX458759:WCX458832 WMT458759:WMT458832 WWP458759:WWP458832 AH524295:AH524368 KD524295:KD524368 TZ524295:TZ524368 ADV524295:ADV524368 ANR524295:ANR524368 AXN524295:AXN524368 BHJ524295:BHJ524368 BRF524295:BRF524368 CBB524295:CBB524368 CKX524295:CKX524368 CUT524295:CUT524368 DEP524295:DEP524368 DOL524295:DOL524368 DYH524295:DYH524368 EID524295:EID524368 ERZ524295:ERZ524368 FBV524295:FBV524368 FLR524295:FLR524368 FVN524295:FVN524368 GFJ524295:GFJ524368 GPF524295:GPF524368 GZB524295:GZB524368 HIX524295:HIX524368 HST524295:HST524368 ICP524295:ICP524368 IML524295:IML524368 IWH524295:IWH524368 JGD524295:JGD524368 JPZ524295:JPZ524368 JZV524295:JZV524368 KJR524295:KJR524368 KTN524295:KTN524368 LDJ524295:LDJ524368 LNF524295:LNF524368 LXB524295:LXB524368 MGX524295:MGX524368 MQT524295:MQT524368 NAP524295:NAP524368 NKL524295:NKL524368 NUH524295:NUH524368 OED524295:OED524368 ONZ524295:ONZ524368 OXV524295:OXV524368 PHR524295:PHR524368 PRN524295:PRN524368 QBJ524295:QBJ524368 QLF524295:QLF524368 QVB524295:QVB524368 REX524295:REX524368 ROT524295:ROT524368 RYP524295:RYP524368 SIL524295:SIL524368 SSH524295:SSH524368 TCD524295:TCD524368 TLZ524295:TLZ524368 TVV524295:TVV524368 UFR524295:UFR524368 UPN524295:UPN524368 UZJ524295:UZJ524368 VJF524295:VJF524368 VTB524295:VTB524368 WCX524295:WCX524368 WMT524295:WMT524368 WWP524295:WWP524368 AH589831:AH589904 KD589831:KD589904 TZ589831:TZ589904 ADV589831:ADV589904 ANR589831:ANR589904 AXN589831:AXN589904 BHJ589831:BHJ589904 BRF589831:BRF589904 CBB589831:CBB589904 CKX589831:CKX589904 CUT589831:CUT589904 DEP589831:DEP589904 DOL589831:DOL589904 DYH589831:DYH589904 EID589831:EID589904 ERZ589831:ERZ589904 FBV589831:FBV589904 FLR589831:FLR589904 FVN589831:FVN589904 GFJ589831:GFJ589904 GPF589831:GPF589904 GZB589831:GZB589904 HIX589831:HIX589904 HST589831:HST589904 ICP589831:ICP589904 IML589831:IML589904 IWH589831:IWH589904 JGD589831:JGD589904 JPZ589831:JPZ589904 JZV589831:JZV589904 KJR589831:KJR589904 KTN589831:KTN589904 LDJ589831:LDJ589904 LNF589831:LNF589904 LXB589831:LXB589904 MGX589831:MGX589904 MQT589831:MQT589904 NAP589831:NAP589904 NKL589831:NKL589904 NUH589831:NUH589904 OED589831:OED589904 ONZ589831:ONZ589904 OXV589831:OXV589904 PHR589831:PHR589904 PRN589831:PRN589904 QBJ589831:QBJ589904 QLF589831:QLF589904 QVB589831:QVB589904 REX589831:REX589904 ROT589831:ROT589904 RYP589831:RYP589904 SIL589831:SIL589904 SSH589831:SSH589904 TCD589831:TCD589904 TLZ589831:TLZ589904 TVV589831:TVV589904 UFR589831:UFR589904 UPN589831:UPN589904 UZJ589831:UZJ589904 VJF589831:VJF589904 VTB589831:VTB589904 WCX589831:WCX589904 WMT589831:WMT589904 WWP589831:WWP589904 AH655367:AH655440 KD655367:KD655440 TZ655367:TZ655440 ADV655367:ADV655440 ANR655367:ANR655440 AXN655367:AXN655440 BHJ655367:BHJ655440 BRF655367:BRF655440 CBB655367:CBB655440 CKX655367:CKX655440 CUT655367:CUT655440 DEP655367:DEP655440 DOL655367:DOL655440 DYH655367:DYH655440 EID655367:EID655440 ERZ655367:ERZ655440 FBV655367:FBV655440 FLR655367:FLR655440 FVN655367:FVN655440 GFJ655367:GFJ655440 GPF655367:GPF655440 GZB655367:GZB655440 HIX655367:HIX655440 HST655367:HST655440 ICP655367:ICP655440 IML655367:IML655440 IWH655367:IWH655440 JGD655367:JGD655440 JPZ655367:JPZ655440 JZV655367:JZV655440 KJR655367:KJR655440 KTN655367:KTN655440 LDJ655367:LDJ655440 LNF655367:LNF655440 LXB655367:LXB655440 MGX655367:MGX655440 MQT655367:MQT655440 NAP655367:NAP655440 NKL655367:NKL655440 NUH655367:NUH655440 OED655367:OED655440 ONZ655367:ONZ655440 OXV655367:OXV655440 PHR655367:PHR655440 PRN655367:PRN655440 QBJ655367:QBJ655440 QLF655367:QLF655440 QVB655367:QVB655440 REX655367:REX655440 ROT655367:ROT655440 RYP655367:RYP655440 SIL655367:SIL655440 SSH655367:SSH655440 TCD655367:TCD655440 TLZ655367:TLZ655440 TVV655367:TVV655440 UFR655367:UFR655440 UPN655367:UPN655440 UZJ655367:UZJ655440 VJF655367:VJF655440 VTB655367:VTB655440 WCX655367:WCX655440 WMT655367:WMT655440 WWP655367:WWP655440 AH720903:AH720976 KD720903:KD720976 TZ720903:TZ720976 ADV720903:ADV720976 ANR720903:ANR720976 AXN720903:AXN720976 BHJ720903:BHJ720976 BRF720903:BRF720976 CBB720903:CBB720976 CKX720903:CKX720976 CUT720903:CUT720976 DEP720903:DEP720976 DOL720903:DOL720976 DYH720903:DYH720976 EID720903:EID720976 ERZ720903:ERZ720976 FBV720903:FBV720976 FLR720903:FLR720976 FVN720903:FVN720976 GFJ720903:GFJ720976 GPF720903:GPF720976 GZB720903:GZB720976 HIX720903:HIX720976 HST720903:HST720976 ICP720903:ICP720976 IML720903:IML720976 IWH720903:IWH720976 JGD720903:JGD720976 JPZ720903:JPZ720976 JZV720903:JZV720976 KJR720903:KJR720976 KTN720903:KTN720976 LDJ720903:LDJ720976 LNF720903:LNF720976 LXB720903:LXB720976 MGX720903:MGX720976 MQT720903:MQT720976 NAP720903:NAP720976 NKL720903:NKL720976 NUH720903:NUH720976 OED720903:OED720976 ONZ720903:ONZ720976 OXV720903:OXV720976 PHR720903:PHR720976 PRN720903:PRN720976 QBJ720903:QBJ720976 QLF720903:QLF720976 QVB720903:QVB720976 REX720903:REX720976 ROT720903:ROT720976 RYP720903:RYP720976 SIL720903:SIL720976 SSH720903:SSH720976 TCD720903:TCD720976 TLZ720903:TLZ720976 TVV720903:TVV720976 UFR720903:UFR720976 UPN720903:UPN720976 UZJ720903:UZJ720976 VJF720903:VJF720976 VTB720903:VTB720976 WCX720903:WCX720976 WMT720903:WMT720976 WWP720903:WWP720976 AH786439:AH786512 KD786439:KD786512 TZ786439:TZ786512 ADV786439:ADV786512 ANR786439:ANR786512 AXN786439:AXN786512 BHJ786439:BHJ786512 BRF786439:BRF786512 CBB786439:CBB786512 CKX786439:CKX786512 CUT786439:CUT786512 DEP786439:DEP786512 DOL786439:DOL786512 DYH786439:DYH786512 EID786439:EID786512 ERZ786439:ERZ786512 FBV786439:FBV786512 FLR786439:FLR786512 FVN786439:FVN786512 GFJ786439:GFJ786512 GPF786439:GPF786512 GZB786439:GZB786512 HIX786439:HIX786512 HST786439:HST786512 ICP786439:ICP786512 IML786439:IML786512 IWH786439:IWH786512 JGD786439:JGD786512 JPZ786439:JPZ786512 JZV786439:JZV786512 KJR786439:KJR786512 KTN786439:KTN786512 LDJ786439:LDJ786512 LNF786439:LNF786512 LXB786439:LXB786512 MGX786439:MGX786512 MQT786439:MQT786512 NAP786439:NAP786512 NKL786439:NKL786512 NUH786439:NUH786512 OED786439:OED786512 ONZ786439:ONZ786512 OXV786439:OXV786512 PHR786439:PHR786512 PRN786439:PRN786512 QBJ786439:QBJ786512 QLF786439:QLF786512 QVB786439:QVB786512 REX786439:REX786512 ROT786439:ROT786512 RYP786439:RYP786512 SIL786439:SIL786512 SSH786439:SSH786512 TCD786439:TCD786512 TLZ786439:TLZ786512 TVV786439:TVV786512 UFR786439:UFR786512 UPN786439:UPN786512 UZJ786439:UZJ786512 VJF786439:VJF786512 VTB786439:VTB786512 WCX786439:WCX786512 WMT786439:WMT786512 WWP786439:WWP786512 AH851975:AH852048 KD851975:KD852048 TZ851975:TZ852048 ADV851975:ADV852048 ANR851975:ANR852048 AXN851975:AXN852048 BHJ851975:BHJ852048 BRF851975:BRF852048 CBB851975:CBB852048 CKX851975:CKX852048 CUT851975:CUT852048 DEP851975:DEP852048 DOL851975:DOL852048 DYH851975:DYH852048 EID851975:EID852048 ERZ851975:ERZ852048 FBV851975:FBV852048 FLR851975:FLR852048 FVN851975:FVN852048 GFJ851975:GFJ852048 GPF851975:GPF852048 GZB851975:GZB852048 HIX851975:HIX852048 HST851975:HST852048 ICP851975:ICP852048 IML851975:IML852048 IWH851975:IWH852048 JGD851975:JGD852048 JPZ851975:JPZ852048 JZV851975:JZV852048 KJR851975:KJR852048 KTN851975:KTN852048 LDJ851975:LDJ852048 LNF851975:LNF852048 LXB851975:LXB852048 MGX851975:MGX852048 MQT851975:MQT852048 NAP851975:NAP852048 NKL851975:NKL852048 NUH851975:NUH852048 OED851975:OED852048 ONZ851975:ONZ852048 OXV851975:OXV852048 PHR851975:PHR852048 PRN851975:PRN852048 QBJ851975:QBJ852048 QLF851975:QLF852048 QVB851975:QVB852048 REX851975:REX852048 ROT851975:ROT852048 RYP851975:RYP852048 SIL851975:SIL852048 SSH851975:SSH852048 TCD851975:TCD852048 TLZ851975:TLZ852048 TVV851975:TVV852048 UFR851975:UFR852048 UPN851975:UPN852048 UZJ851975:UZJ852048 VJF851975:VJF852048 VTB851975:VTB852048 WCX851975:WCX852048 WMT851975:WMT852048 WWP851975:WWP852048 AH917511:AH917584 KD917511:KD917584 TZ917511:TZ917584 ADV917511:ADV917584 ANR917511:ANR917584 AXN917511:AXN917584 BHJ917511:BHJ917584 BRF917511:BRF917584 CBB917511:CBB917584 CKX917511:CKX917584 CUT917511:CUT917584 DEP917511:DEP917584 DOL917511:DOL917584 DYH917511:DYH917584 EID917511:EID917584 ERZ917511:ERZ917584 FBV917511:FBV917584 FLR917511:FLR917584 FVN917511:FVN917584 GFJ917511:GFJ917584 GPF917511:GPF917584 GZB917511:GZB917584 HIX917511:HIX917584 HST917511:HST917584 ICP917511:ICP917584 IML917511:IML917584 IWH917511:IWH917584 JGD917511:JGD917584 JPZ917511:JPZ917584 JZV917511:JZV917584 KJR917511:KJR917584 KTN917511:KTN917584 LDJ917511:LDJ917584 LNF917511:LNF917584 LXB917511:LXB917584 MGX917511:MGX917584 MQT917511:MQT917584 NAP917511:NAP917584 NKL917511:NKL917584 NUH917511:NUH917584 OED917511:OED917584 ONZ917511:ONZ917584 OXV917511:OXV917584 PHR917511:PHR917584 PRN917511:PRN917584 QBJ917511:QBJ917584 QLF917511:QLF917584 QVB917511:QVB917584 REX917511:REX917584 ROT917511:ROT917584 RYP917511:RYP917584 SIL917511:SIL917584 SSH917511:SSH917584 TCD917511:TCD917584 TLZ917511:TLZ917584 TVV917511:TVV917584 UFR917511:UFR917584 UPN917511:UPN917584 UZJ917511:UZJ917584 VJF917511:VJF917584 VTB917511:VTB917584 WCX917511:WCX917584 WMT917511:WMT917584 WWP917511:WWP917584 AH983047:AH983120 KD983047:KD983120 TZ983047:TZ983120 ADV983047:ADV983120 ANR983047:ANR983120 AXN983047:AXN983120 BHJ983047:BHJ983120 BRF983047:BRF983120 CBB983047:CBB983120 CKX983047:CKX983120 CUT983047:CUT983120 DEP983047:DEP983120 DOL983047:DOL983120 DYH983047:DYH983120 EID983047:EID983120 ERZ983047:ERZ983120 FBV983047:FBV983120 FLR983047:FLR983120 FVN983047:FVN983120 GFJ983047:GFJ983120 GPF983047:GPF983120 GZB983047:GZB983120 HIX983047:HIX983120 HST983047:HST983120 ICP983047:ICP983120 IML983047:IML983120 IWH983047:IWH983120 JGD983047:JGD983120 JPZ983047:JPZ983120 JZV983047:JZV983120 KJR983047:KJR983120 KTN983047:KTN983120 LDJ983047:LDJ983120 LNF983047:LNF983120 LXB983047:LXB983120 MGX983047:MGX983120 MQT983047:MQT983120 NAP983047:NAP983120 NKL983047:NKL983120 NUH983047:NUH983120 OED983047:OED983120 ONZ983047:ONZ983120 OXV983047:OXV983120 PHR983047:PHR983120 PRN983047:PRN983120 QBJ983047:QBJ983120 QLF983047:QLF983120 QVB983047:QVB983120 REX983047:REX983120 ROT983047:ROT983120 RYP983047:RYP983120 SIL983047:SIL983120 SSH983047:SSH983120 TCD983047:TCD983120 TLZ983047:TLZ983120 TVV983047:TVV983120 UFR983047:UFR983120 UPN983047:UPN983120 UZJ983047:UZJ983120 VJF983047:VJF983120 VTB983047:VTB983120 WCX983047:WCX983120 WMT983047:WMT983120 WWP983047:WWP983120 AF65541:AG65616 KB65541:KC65616 TX65541:TY65616 ADT65541:ADU65616 ANP65541:ANQ65616 AXL65541:AXM65616 BHH65541:BHI65616 BRD65541:BRE65616 CAZ65541:CBA65616 CKV65541:CKW65616 CUR65541:CUS65616 DEN65541:DEO65616 DOJ65541:DOK65616 DYF65541:DYG65616 EIB65541:EIC65616 ERX65541:ERY65616 FBT65541:FBU65616 FLP65541:FLQ65616 FVL65541:FVM65616 GFH65541:GFI65616 GPD65541:GPE65616 GYZ65541:GZA65616 HIV65541:HIW65616 HSR65541:HSS65616 ICN65541:ICO65616 IMJ65541:IMK65616 IWF65541:IWG65616 JGB65541:JGC65616 JPX65541:JPY65616 JZT65541:JZU65616 KJP65541:KJQ65616 KTL65541:KTM65616 LDH65541:LDI65616 LND65541:LNE65616 LWZ65541:LXA65616 MGV65541:MGW65616 MQR65541:MQS65616 NAN65541:NAO65616 NKJ65541:NKK65616 NUF65541:NUG65616 OEB65541:OEC65616 ONX65541:ONY65616 OXT65541:OXU65616 PHP65541:PHQ65616 PRL65541:PRM65616 QBH65541:QBI65616 QLD65541:QLE65616 QUZ65541:QVA65616 REV65541:REW65616 ROR65541:ROS65616 RYN65541:RYO65616 SIJ65541:SIK65616 SSF65541:SSG65616 TCB65541:TCC65616 TLX65541:TLY65616 TVT65541:TVU65616 UFP65541:UFQ65616 UPL65541:UPM65616 UZH65541:UZI65616 VJD65541:VJE65616 VSZ65541:VTA65616 WCV65541:WCW65616 WMR65541:WMS65616 WWN65541:WWO65616 AF131077:AG131152 KB131077:KC131152 TX131077:TY131152 ADT131077:ADU131152 ANP131077:ANQ131152 AXL131077:AXM131152 BHH131077:BHI131152 BRD131077:BRE131152 CAZ131077:CBA131152 CKV131077:CKW131152 CUR131077:CUS131152 DEN131077:DEO131152 DOJ131077:DOK131152 DYF131077:DYG131152 EIB131077:EIC131152 ERX131077:ERY131152 FBT131077:FBU131152 FLP131077:FLQ131152 FVL131077:FVM131152 GFH131077:GFI131152 GPD131077:GPE131152 GYZ131077:GZA131152 HIV131077:HIW131152 HSR131077:HSS131152 ICN131077:ICO131152 IMJ131077:IMK131152 IWF131077:IWG131152 JGB131077:JGC131152 JPX131077:JPY131152 JZT131077:JZU131152 KJP131077:KJQ131152 KTL131077:KTM131152 LDH131077:LDI131152 LND131077:LNE131152 LWZ131077:LXA131152 MGV131077:MGW131152 MQR131077:MQS131152 NAN131077:NAO131152 NKJ131077:NKK131152 NUF131077:NUG131152 OEB131077:OEC131152 ONX131077:ONY131152 OXT131077:OXU131152 PHP131077:PHQ131152 PRL131077:PRM131152 QBH131077:QBI131152 QLD131077:QLE131152 QUZ131077:QVA131152 REV131077:REW131152 ROR131077:ROS131152 RYN131077:RYO131152 SIJ131077:SIK131152 SSF131077:SSG131152 TCB131077:TCC131152 TLX131077:TLY131152 TVT131077:TVU131152 UFP131077:UFQ131152 UPL131077:UPM131152 UZH131077:UZI131152 VJD131077:VJE131152 VSZ131077:VTA131152 WCV131077:WCW131152 WMR131077:WMS131152 WWN131077:WWO131152 AF196613:AG196688 KB196613:KC196688 TX196613:TY196688 ADT196613:ADU196688 ANP196613:ANQ196688 AXL196613:AXM196688 BHH196613:BHI196688 BRD196613:BRE196688 CAZ196613:CBA196688 CKV196613:CKW196688 CUR196613:CUS196688 DEN196613:DEO196688 DOJ196613:DOK196688 DYF196613:DYG196688 EIB196613:EIC196688 ERX196613:ERY196688 FBT196613:FBU196688 FLP196613:FLQ196688 FVL196613:FVM196688 GFH196613:GFI196688 GPD196613:GPE196688 GYZ196613:GZA196688 HIV196613:HIW196688 HSR196613:HSS196688 ICN196613:ICO196688 IMJ196613:IMK196688 IWF196613:IWG196688 JGB196613:JGC196688 JPX196613:JPY196688 JZT196613:JZU196688 KJP196613:KJQ196688 KTL196613:KTM196688 LDH196613:LDI196688 LND196613:LNE196688 LWZ196613:LXA196688 MGV196613:MGW196688 MQR196613:MQS196688 NAN196613:NAO196688 NKJ196613:NKK196688 NUF196613:NUG196688 OEB196613:OEC196688 ONX196613:ONY196688 OXT196613:OXU196688 PHP196613:PHQ196688 PRL196613:PRM196688 QBH196613:QBI196688 QLD196613:QLE196688 QUZ196613:QVA196688 REV196613:REW196688 ROR196613:ROS196688 RYN196613:RYO196688 SIJ196613:SIK196688 SSF196613:SSG196688 TCB196613:TCC196688 TLX196613:TLY196688 TVT196613:TVU196688 UFP196613:UFQ196688 UPL196613:UPM196688 UZH196613:UZI196688 VJD196613:VJE196688 VSZ196613:VTA196688 WCV196613:WCW196688 WMR196613:WMS196688 WWN196613:WWO196688 AF262149:AG262224 KB262149:KC262224 TX262149:TY262224 ADT262149:ADU262224 ANP262149:ANQ262224 AXL262149:AXM262224 BHH262149:BHI262224 BRD262149:BRE262224 CAZ262149:CBA262224 CKV262149:CKW262224 CUR262149:CUS262224 DEN262149:DEO262224 DOJ262149:DOK262224 DYF262149:DYG262224 EIB262149:EIC262224 ERX262149:ERY262224 FBT262149:FBU262224 FLP262149:FLQ262224 FVL262149:FVM262224 GFH262149:GFI262224 GPD262149:GPE262224 GYZ262149:GZA262224 HIV262149:HIW262224 HSR262149:HSS262224 ICN262149:ICO262224 IMJ262149:IMK262224 IWF262149:IWG262224 JGB262149:JGC262224 JPX262149:JPY262224 JZT262149:JZU262224 KJP262149:KJQ262224 KTL262149:KTM262224 LDH262149:LDI262224 LND262149:LNE262224 LWZ262149:LXA262224 MGV262149:MGW262224 MQR262149:MQS262224 NAN262149:NAO262224 NKJ262149:NKK262224 NUF262149:NUG262224 OEB262149:OEC262224 ONX262149:ONY262224 OXT262149:OXU262224 PHP262149:PHQ262224 PRL262149:PRM262224 QBH262149:QBI262224 QLD262149:QLE262224 QUZ262149:QVA262224 REV262149:REW262224 ROR262149:ROS262224 RYN262149:RYO262224 SIJ262149:SIK262224 SSF262149:SSG262224 TCB262149:TCC262224 TLX262149:TLY262224 TVT262149:TVU262224 UFP262149:UFQ262224 UPL262149:UPM262224 UZH262149:UZI262224 VJD262149:VJE262224 VSZ262149:VTA262224 WCV262149:WCW262224 WMR262149:WMS262224 WWN262149:WWO262224 AF327685:AG327760 KB327685:KC327760 TX327685:TY327760 ADT327685:ADU327760 ANP327685:ANQ327760 AXL327685:AXM327760 BHH327685:BHI327760 BRD327685:BRE327760 CAZ327685:CBA327760 CKV327685:CKW327760 CUR327685:CUS327760 DEN327685:DEO327760 DOJ327685:DOK327760 DYF327685:DYG327760 EIB327685:EIC327760 ERX327685:ERY327760 FBT327685:FBU327760 FLP327685:FLQ327760 FVL327685:FVM327760 GFH327685:GFI327760 GPD327685:GPE327760 GYZ327685:GZA327760 HIV327685:HIW327760 HSR327685:HSS327760 ICN327685:ICO327760 IMJ327685:IMK327760 IWF327685:IWG327760 JGB327685:JGC327760 JPX327685:JPY327760 JZT327685:JZU327760 KJP327685:KJQ327760 KTL327685:KTM327760 LDH327685:LDI327760 LND327685:LNE327760 LWZ327685:LXA327760 MGV327685:MGW327760 MQR327685:MQS327760 NAN327685:NAO327760 NKJ327685:NKK327760 NUF327685:NUG327760 OEB327685:OEC327760 ONX327685:ONY327760 OXT327685:OXU327760 PHP327685:PHQ327760 PRL327685:PRM327760 QBH327685:QBI327760 QLD327685:QLE327760 QUZ327685:QVA327760 REV327685:REW327760 ROR327685:ROS327760 RYN327685:RYO327760 SIJ327685:SIK327760 SSF327685:SSG327760 TCB327685:TCC327760 TLX327685:TLY327760 TVT327685:TVU327760 UFP327685:UFQ327760 UPL327685:UPM327760 UZH327685:UZI327760 VJD327685:VJE327760 VSZ327685:VTA327760 WCV327685:WCW327760 WMR327685:WMS327760 WWN327685:WWO327760 AF393221:AG393296 KB393221:KC393296 TX393221:TY393296 ADT393221:ADU393296 ANP393221:ANQ393296 AXL393221:AXM393296 BHH393221:BHI393296 BRD393221:BRE393296 CAZ393221:CBA393296 CKV393221:CKW393296 CUR393221:CUS393296 DEN393221:DEO393296 DOJ393221:DOK393296 DYF393221:DYG393296 EIB393221:EIC393296 ERX393221:ERY393296 FBT393221:FBU393296 FLP393221:FLQ393296 FVL393221:FVM393296 GFH393221:GFI393296 GPD393221:GPE393296 GYZ393221:GZA393296 HIV393221:HIW393296 HSR393221:HSS393296 ICN393221:ICO393296 IMJ393221:IMK393296 IWF393221:IWG393296 JGB393221:JGC393296 JPX393221:JPY393296 JZT393221:JZU393296 KJP393221:KJQ393296 KTL393221:KTM393296 LDH393221:LDI393296 LND393221:LNE393296 LWZ393221:LXA393296 MGV393221:MGW393296 MQR393221:MQS393296 NAN393221:NAO393296 NKJ393221:NKK393296 NUF393221:NUG393296 OEB393221:OEC393296 ONX393221:ONY393296 OXT393221:OXU393296 PHP393221:PHQ393296 PRL393221:PRM393296 QBH393221:QBI393296 QLD393221:QLE393296 QUZ393221:QVA393296 REV393221:REW393296 ROR393221:ROS393296 RYN393221:RYO393296 SIJ393221:SIK393296 SSF393221:SSG393296 TCB393221:TCC393296 TLX393221:TLY393296 TVT393221:TVU393296 UFP393221:UFQ393296 UPL393221:UPM393296 UZH393221:UZI393296 VJD393221:VJE393296 VSZ393221:VTA393296 WCV393221:WCW393296 WMR393221:WMS393296 WWN393221:WWO393296 AF458757:AG458832 KB458757:KC458832 TX458757:TY458832 ADT458757:ADU458832 ANP458757:ANQ458832 AXL458757:AXM458832 BHH458757:BHI458832 BRD458757:BRE458832 CAZ458757:CBA458832 CKV458757:CKW458832 CUR458757:CUS458832 DEN458757:DEO458832 DOJ458757:DOK458832 DYF458757:DYG458832 EIB458757:EIC458832 ERX458757:ERY458832 FBT458757:FBU458832 FLP458757:FLQ458832 FVL458757:FVM458832 GFH458757:GFI458832 GPD458757:GPE458832 GYZ458757:GZA458832 HIV458757:HIW458832 HSR458757:HSS458832 ICN458757:ICO458832 IMJ458757:IMK458832 IWF458757:IWG458832 JGB458757:JGC458832 JPX458757:JPY458832 JZT458757:JZU458832 KJP458757:KJQ458832 KTL458757:KTM458832 LDH458757:LDI458832 LND458757:LNE458832 LWZ458757:LXA458832 MGV458757:MGW458832 MQR458757:MQS458832 NAN458757:NAO458832 NKJ458757:NKK458832 NUF458757:NUG458832 OEB458757:OEC458832 ONX458757:ONY458832 OXT458757:OXU458832 PHP458757:PHQ458832 PRL458757:PRM458832 QBH458757:QBI458832 QLD458757:QLE458832 QUZ458757:QVA458832 REV458757:REW458832 ROR458757:ROS458832 RYN458757:RYO458832 SIJ458757:SIK458832 SSF458757:SSG458832 TCB458757:TCC458832 TLX458757:TLY458832 TVT458757:TVU458832 UFP458757:UFQ458832 UPL458757:UPM458832 UZH458757:UZI458832 VJD458757:VJE458832 VSZ458757:VTA458832 WCV458757:WCW458832 WMR458757:WMS458832 WWN458757:WWO458832 AF524293:AG524368 KB524293:KC524368 TX524293:TY524368 ADT524293:ADU524368 ANP524293:ANQ524368 AXL524293:AXM524368 BHH524293:BHI524368 BRD524293:BRE524368 CAZ524293:CBA524368 CKV524293:CKW524368 CUR524293:CUS524368 DEN524293:DEO524368 DOJ524293:DOK524368 DYF524293:DYG524368 EIB524293:EIC524368 ERX524293:ERY524368 FBT524293:FBU524368 FLP524293:FLQ524368 FVL524293:FVM524368 GFH524293:GFI524368 GPD524293:GPE524368 GYZ524293:GZA524368 HIV524293:HIW524368 HSR524293:HSS524368 ICN524293:ICO524368 IMJ524293:IMK524368 IWF524293:IWG524368 JGB524293:JGC524368 JPX524293:JPY524368 JZT524293:JZU524368 KJP524293:KJQ524368 KTL524293:KTM524368 LDH524293:LDI524368 LND524293:LNE524368 LWZ524293:LXA524368 MGV524293:MGW524368 MQR524293:MQS524368 NAN524293:NAO524368 NKJ524293:NKK524368 NUF524293:NUG524368 OEB524293:OEC524368 ONX524293:ONY524368 OXT524293:OXU524368 PHP524293:PHQ524368 PRL524293:PRM524368 QBH524293:QBI524368 QLD524293:QLE524368 QUZ524293:QVA524368 REV524293:REW524368 ROR524293:ROS524368 RYN524293:RYO524368 SIJ524293:SIK524368 SSF524293:SSG524368 TCB524293:TCC524368 TLX524293:TLY524368 TVT524293:TVU524368 UFP524293:UFQ524368 UPL524293:UPM524368 UZH524293:UZI524368 VJD524293:VJE524368 VSZ524293:VTA524368 WCV524293:WCW524368 WMR524293:WMS524368 WWN524293:WWO524368 AF589829:AG589904 KB589829:KC589904 TX589829:TY589904 ADT589829:ADU589904 ANP589829:ANQ589904 AXL589829:AXM589904 BHH589829:BHI589904 BRD589829:BRE589904 CAZ589829:CBA589904 CKV589829:CKW589904 CUR589829:CUS589904 DEN589829:DEO589904 DOJ589829:DOK589904 DYF589829:DYG589904 EIB589829:EIC589904 ERX589829:ERY589904 FBT589829:FBU589904 FLP589829:FLQ589904 FVL589829:FVM589904 GFH589829:GFI589904 GPD589829:GPE589904 GYZ589829:GZA589904 HIV589829:HIW589904 HSR589829:HSS589904 ICN589829:ICO589904 IMJ589829:IMK589904 IWF589829:IWG589904 JGB589829:JGC589904 JPX589829:JPY589904 JZT589829:JZU589904 KJP589829:KJQ589904 KTL589829:KTM589904 LDH589829:LDI589904 LND589829:LNE589904 LWZ589829:LXA589904 MGV589829:MGW589904 MQR589829:MQS589904 NAN589829:NAO589904 NKJ589829:NKK589904 NUF589829:NUG589904 OEB589829:OEC589904 ONX589829:ONY589904 OXT589829:OXU589904 PHP589829:PHQ589904 PRL589829:PRM589904 QBH589829:QBI589904 QLD589829:QLE589904 QUZ589829:QVA589904 REV589829:REW589904 ROR589829:ROS589904 RYN589829:RYO589904 SIJ589829:SIK589904 SSF589829:SSG589904 TCB589829:TCC589904 TLX589829:TLY589904 TVT589829:TVU589904 UFP589829:UFQ589904 UPL589829:UPM589904 UZH589829:UZI589904 VJD589829:VJE589904 VSZ589829:VTA589904 WCV589829:WCW589904 WMR589829:WMS589904 WWN589829:WWO589904 AF655365:AG655440 KB655365:KC655440 TX655365:TY655440 ADT655365:ADU655440 ANP655365:ANQ655440 AXL655365:AXM655440 BHH655365:BHI655440 BRD655365:BRE655440 CAZ655365:CBA655440 CKV655365:CKW655440 CUR655365:CUS655440 DEN655365:DEO655440 DOJ655365:DOK655440 DYF655365:DYG655440 EIB655365:EIC655440 ERX655365:ERY655440 FBT655365:FBU655440 FLP655365:FLQ655440 FVL655365:FVM655440 GFH655365:GFI655440 GPD655365:GPE655440 GYZ655365:GZA655440 HIV655365:HIW655440 HSR655365:HSS655440 ICN655365:ICO655440 IMJ655365:IMK655440 IWF655365:IWG655440 JGB655365:JGC655440 JPX655365:JPY655440 JZT655365:JZU655440 KJP655365:KJQ655440 KTL655365:KTM655440 LDH655365:LDI655440 LND655365:LNE655440 LWZ655365:LXA655440 MGV655365:MGW655440 MQR655365:MQS655440 NAN655365:NAO655440 NKJ655365:NKK655440 NUF655365:NUG655440 OEB655365:OEC655440 ONX655365:ONY655440 OXT655365:OXU655440 PHP655365:PHQ655440 PRL655365:PRM655440 QBH655365:QBI655440 QLD655365:QLE655440 QUZ655365:QVA655440 REV655365:REW655440 ROR655365:ROS655440 RYN655365:RYO655440 SIJ655365:SIK655440 SSF655365:SSG655440 TCB655365:TCC655440 TLX655365:TLY655440 TVT655365:TVU655440 UFP655365:UFQ655440 UPL655365:UPM655440 UZH655365:UZI655440 VJD655365:VJE655440 VSZ655365:VTA655440 WCV655365:WCW655440 WMR655365:WMS655440 WWN655365:WWO655440 AF720901:AG720976 KB720901:KC720976 TX720901:TY720976 ADT720901:ADU720976 ANP720901:ANQ720976 AXL720901:AXM720976 BHH720901:BHI720976 BRD720901:BRE720976 CAZ720901:CBA720976 CKV720901:CKW720976 CUR720901:CUS720976 DEN720901:DEO720976 DOJ720901:DOK720976 DYF720901:DYG720976 EIB720901:EIC720976 ERX720901:ERY720976 FBT720901:FBU720976 FLP720901:FLQ720976 FVL720901:FVM720976 GFH720901:GFI720976 GPD720901:GPE720976 GYZ720901:GZA720976 HIV720901:HIW720976 HSR720901:HSS720976 ICN720901:ICO720976 IMJ720901:IMK720976 IWF720901:IWG720976 JGB720901:JGC720976 JPX720901:JPY720976 JZT720901:JZU720976 KJP720901:KJQ720976 KTL720901:KTM720976 LDH720901:LDI720976 LND720901:LNE720976 LWZ720901:LXA720976 MGV720901:MGW720976 MQR720901:MQS720976 NAN720901:NAO720976 NKJ720901:NKK720976 NUF720901:NUG720976 OEB720901:OEC720976 ONX720901:ONY720976 OXT720901:OXU720976 PHP720901:PHQ720976 PRL720901:PRM720976 QBH720901:QBI720976 QLD720901:QLE720976 QUZ720901:QVA720976 REV720901:REW720976 ROR720901:ROS720976 RYN720901:RYO720976 SIJ720901:SIK720976 SSF720901:SSG720976 TCB720901:TCC720976 TLX720901:TLY720976 TVT720901:TVU720976 UFP720901:UFQ720976 UPL720901:UPM720976 UZH720901:UZI720976 VJD720901:VJE720976 VSZ720901:VTA720976 WCV720901:WCW720976 WMR720901:WMS720976 WWN720901:WWO720976 AF786437:AG786512 KB786437:KC786512 TX786437:TY786512 ADT786437:ADU786512 ANP786437:ANQ786512 AXL786437:AXM786512 BHH786437:BHI786512 BRD786437:BRE786512 CAZ786437:CBA786512 CKV786437:CKW786512 CUR786437:CUS786512 DEN786437:DEO786512 DOJ786437:DOK786512 DYF786437:DYG786512 EIB786437:EIC786512 ERX786437:ERY786512 FBT786437:FBU786512 FLP786437:FLQ786512 FVL786437:FVM786512 GFH786437:GFI786512 GPD786437:GPE786512 GYZ786437:GZA786512 HIV786437:HIW786512 HSR786437:HSS786512 ICN786437:ICO786512 IMJ786437:IMK786512 IWF786437:IWG786512 JGB786437:JGC786512 JPX786437:JPY786512 JZT786437:JZU786512 KJP786437:KJQ786512 KTL786437:KTM786512 LDH786437:LDI786512 LND786437:LNE786512 LWZ786437:LXA786512 MGV786437:MGW786512 MQR786437:MQS786512 NAN786437:NAO786512 NKJ786437:NKK786512 NUF786437:NUG786512 OEB786437:OEC786512 ONX786437:ONY786512 OXT786437:OXU786512 PHP786437:PHQ786512 PRL786437:PRM786512 QBH786437:QBI786512 QLD786437:QLE786512 QUZ786437:QVA786512 REV786437:REW786512 ROR786437:ROS786512 RYN786437:RYO786512 SIJ786437:SIK786512 SSF786437:SSG786512 TCB786437:TCC786512 TLX786437:TLY786512 TVT786437:TVU786512 UFP786437:UFQ786512 UPL786437:UPM786512 UZH786437:UZI786512 VJD786437:VJE786512 VSZ786437:VTA786512 WCV786437:WCW786512 WMR786437:WMS786512 WWN786437:WWO786512 AF851973:AG852048 KB851973:KC852048 TX851973:TY852048 ADT851973:ADU852048 ANP851973:ANQ852048 AXL851973:AXM852048 BHH851973:BHI852048 BRD851973:BRE852048 CAZ851973:CBA852048 CKV851973:CKW852048 CUR851973:CUS852048 DEN851973:DEO852048 DOJ851973:DOK852048 DYF851973:DYG852048 EIB851973:EIC852048 ERX851973:ERY852048 FBT851973:FBU852048 FLP851973:FLQ852048 FVL851973:FVM852048 GFH851973:GFI852048 GPD851973:GPE852048 GYZ851973:GZA852048 HIV851973:HIW852048 HSR851973:HSS852048 ICN851973:ICO852048 IMJ851973:IMK852048 IWF851973:IWG852048 JGB851973:JGC852048 JPX851973:JPY852048 JZT851973:JZU852048 KJP851973:KJQ852048 KTL851973:KTM852048 LDH851973:LDI852048 LND851973:LNE852048 LWZ851973:LXA852048 MGV851973:MGW852048 MQR851973:MQS852048 NAN851973:NAO852048 NKJ851973:NKK852048 NUF851973:NUG852048 OEB851973:OEC852048 ONX851973:ONY852048 OXT851973:OXU852048 PHP851973:PHQ852048 PRL851973:PRM852048 QBH851973:QBI852048 QLD851973:QLE852048 QUZ851973:QVA852048 REV851973:REW852048 ROR851973:ROS852048 RYN851973:RYO852048 SIJ851973:SIK852048 SSF851973:SSG852048 TCB851973:TCC852048 TLX851973:TLY852048 TVT851973:TVU852048 UFP851973:UFQ852048 UPL851973:UPM852048 UZH851973:UZI852048 VJD851973:VJE852048 VSZ851973:VTA852048 WCV851973:WCW852048 WMR851973:WMS852048 WWN851973:WWO852048 AF917509:AG917584 KB917509:KC917584 TX917509:TY917584 ADT917509:ADU917584 ANP917509:ANQ917584 AXL917509:AXM917584 BHH917509:BHI917584 BRD917509:BRE917584 CAZ917509:CBA917584 CKV917509:CKW917584 CUR917509:CUS917584 DEN917509:DEO917584 DOJ917509:DOK917584 DYF917509:DYG917584 EIB917509:EIC917584 ERX917509:ERY917584 FBT917509:FBU917584 FLP917509:FLQ917584 FVL917509:FVM917584 GFH917509:GFI917584 GPD917509:GPE917584 GYZ917509:GZA917584 HIV917509:HIW917584 HSR917509:HSS917584 ICN917509:ICO917584 IMJ917509:IMK917584 IWF917509:IWG917584 JGB917509:JGC917584 JPX917509:JPY917584 JZT917509:JZU917584 KJP917509:KJQ917584 KTL917509:KTM917584 LDH917509:LDI917584 LND917509:LNE917584 LWZ917509:LXA917584 MGV917509:MGW917584 MQR917509:MQS917584 NAN917509:NAO917584 NKJ917509:NKK917584 NUF917509:NUG917584 OEB917509:OEC917584 ONX917509:ONY917584 OXT917509:OXU917584 PHP917509:PHQ917584 PRL917509:PRM917584 QBH917509:QBI917584 QLD917509:QLE917584 QUZ917509:QVA917584 REV917509:REW917584 ROR917509:ROS917584 RYN917509:RYO917584 SIJ917509:SIK917584 SSF917509:SSG917584 TCB917509:TCC917584 TLX917509:TLY917584 TVT917509:TVU917584 UFP917509:UFQ917584 UPL917509:UPM917584 UZH917509:UZI917584 VJD917509:VJE917584 VSZ917509:VTA917584 WCV917509:WCW917584 WMR917509:WMS917584 WWN917509:WWO917584 AF983045:AG983120 KB983045:KC983120 TX983045:TY983120 ADT983045:ADU983120 ANP983045:ANQ983120 AXL983045:AXM983120 BHH983045:BHI983120 BRD983045:BRE983120 CAZ983045:CBA983120 CKV983045:CKW983120 CUR983045:CUS983120 DEN983045:DEO983120 DOJ983045:DOK983120 DYF983045:DYG983120 EIB983045:EIC983120 ERX983045:ERY983120 FBT983045:FBU983120 FLP983045:FLQ983120 FVL983045:FVM983120 GFH983045:GFI983120 GPD983045:GPE983120 GYZ983045:GZA983120 HIV983045:HIW983120 HSR983045:HSS983120 ICN983045:ICO983120 IMJ983045:IMK983120 IWF983045:IWG983120 JGB983045:JGC983120 JPX983045:JPY983120 JZT983045:JZU983120 KJP983045:KJQ983120 KTL983045:KTM983120 LDH983045:LDI983120 LND983045:LNE983120 LWZ983045:LXA983120 MGV983045:MGW983120 MQR983045:MQS983120 NAN983045:NAO983120 NKJ983045:NKK983120 NUF983045:NUG983120 OEB983045:OEC983120 ONX983045:ONY983120 OXT983045:OXU983120 PHP983045:PHQ983120 PRL983045:PRM983120 QBH983045:QBI983120 QLD983045:QLE983120 QUZ983045:QVA983120 REV983045:REW983120 ROR983045:ROS983120 RYN983045:RYO983120 SIJ983045:SIK983120 SSF983045:SSG983120 TCB983045:TCC983120 TLX983045:TLY983120 TVT983045:TVU983120 UFP983045:UFQ983120 UPL983045:UPM983120 UZH983045:UZI983120 VJD983045:VJE983120 VSZ983045:VTA983120 WCV983045:WCW983120 WMR983045:WMS983120 WWN983045:WWO983120 WWN9:WWR80 WMR9:WMV80 WCV9:WCZ80 VSZ9:VTD80 VJD9:VJH80 UZH9:UZL80 UPL9:UPP80 UFP9:UFT80 TVT9:TVX80 TLX9:TMB80 TCB9:TCF80 SSF9:SSJ80 SIJ9:SIN80 RYN9:RYR80 ROR9:ROV80 REV9:REZ80 QUZ9:QVD80 QLD9:QLH80 QBH9:QBL80 PRL9:PRP80 PHP9:PHT80 OXT9:OXX80 ONX9:OOB80 OEB9:OEF80 NUF9:NUJ80 NKJ9:NKN80 NAN9:NAR80 MQR9:MQV80 MGV9:MGZ80 LWZ9:LXD80 LND9:LNH80 LDH9:LDL80 KTL9:KTP80 KJP9:KJT80 JZT9:JZX80 JPX9:JQB80 JGB9:JGF80 IWF9:IWJ80 IMJ9:IMN80 ICN9:ICR80 HSR9:HSV80 HIV9:HIZ80 GYZ9:GZD80 GPD9:GPH80 GFH9:GFL80 FVL9:FVP80 FLP9:FLT80 FBT9:FBX80 ERX9:ESB80 EIB9:EIF80 DYF9:DYJ80 DOJ9:DON80 DEN9:DER80 CUR9:CUV80 CKV9:CKZ80 CAZ9:CBD80 BRD9:BRH80 BHH9:BHL80 AXL9:AXP80 ANP9:ANT80 ADT9:ADX80 TX9:UB80 KB9:KF80 AF9:AJ80"/>
    <dataValidation type="list" showInputMessage="1" showErrorMessage="1" errorTitle="Rechazado" error="Solo son validadas las opciones de la lista" sqref="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D65543:AD65616 JZ65543:JZ65616 TV65543:TV65616 ADR65543:ADR65616 ANN65543:ANN65616 AXJ65543:AXJ65616 BHF65543:BHF65616 BRB65543:BRB65616 CAX65543:CAX65616 CKT65543:CKT65616 CUP65543:CUP65616 DEL65543:DEL65616 DOH65543:DOH65616 DYD65543:DYD65616 EHZ65543:EHZ65616 ERV65543:ERV65616 FBR65543:FBR65616 FLN65543:FLN65616 FVJ65543:FVJ65616 GFF65543:GFF65616 GPB65543:GPB65616 GYX65543:GYX65616 HIT65543:HIT65616 HSP65543:HSP65616 ICL65543:ICL65616 IMH65543:IMH65616 IWD65543:IWD65616 JFZ65543:JFZ65616 JPV65543:JPV65616 JZR65543:JZR65616 KJN65543:KJN65616 KTJ65543:KTJ65616 LDF65543:LDF65616 LNB65543:LNB65616 LWX65543:LWX65616 MGT65543:MGT65616 MQP65543:MQP65616 NAL65543:NAL65616 NKH65543:NKH65616 NUD65543:NUD65616 ODZ65543:ODZ65616 ONV65543:ONV65616 OXR65543:OXR65616 PHN65543:PHN65616 PRJ65543:PRJ65616 QBF65543:QBF65616 QLB65543:QLB65616 QUX65543:QUX65616 RET65543:RET65616 ROP65543:ROP65616 RYL65543:RYL65616 SIH65543:SIH65616 SSD65543:SSD65616 TBZ65543:TBZ65616 TLV65543:TLV65616 TVR65543:TVR65616 UFN65543:UFN65616 UPJ65543:UPJ65616 UZF65543:UZF65616 VJB65543:VJB65616 VSX65543:VSX65616 WCT65543:WCT65616 WMP65543:WMP65616 WWL65543:WWL65616 AD131079:AD131152 JZ131079:JZ131152 TV131079:TV131152 ADR131079:ADR131152 ANN131079:ANN131152 AXJ131079:AXJ131152 BHF131079:BHF131152 BRB131079:BRB131152 CAX131079:CAX131152 CKT131079:CKT131152 CUP131079:CUP131152 DEL131079:DEL131152 DOH131079:DOH131152 DYD131079:DYD131152 EHZ131079:EHZ131152 ERV131079:ERV131152 FBR131079:FBR131152 FLN131079:FLN131152 FVJ131079:FVJ131152 GFF131079:GFF131152 GPB131079:GPB131152 GYX131079:GYX131152 HIT131079:HIT131152 HSP131079:HSP131152 ICL131079:ICL131152 IMH131079:IMH131152 IWD131079:IWD131152 JFZ131079:JFZ131152 JPV131079:JPV131152 JZR131079:JZR131152 KJN131079:KJN131152 KTJ131079:KTJ131152 LDF131079:LDF131152 LNB131079:LNB131152 LWX131079:LWX131152 MGT131079:MGT131152 MQP131079:MQP131152 NAL131079:NAL131152 NKH131079:NKH131152 NUD131079:NUD131152 ODZ131079:ODZ131152 ONV131079:ONV131152 OXR131079:OXR131152 PHN131079:PHN131152 PRJ131079:PRJ131152 QBF131079:QBF131152 QLB131079:QLB131152 QUX131079:QUX131152 RET131079:RET131152 ROP131079:ROP131152 RYL131079:RYL131152 SIH131079:SIH131152 SSD131079:SSD131152 TBZ131079:TBZ131152 TLV131079:TLV131152 TVR131079:TVR131152 UFN131079:UFN131152 UPJ131079:UPJ131152 UZF131079:UZF131152 VJB131079:VJB131152 VSX131079:VSX131152 WCT131079:WCT131152 WMP131079:WMP131152 WWL131079:WWL131152 AD196615:AD196688 JZ196615:JZ196688 TV196615:TV196688 ADR196615:ADR196688 ANN196615:ANN196688 AXJ196615:AXJ196688 BHF196615:BHF196688 BRB196615:BRB196688 CAX196615:CAX196688 CKT196615:CKT196688 CUP196615:CUP196688 DEL196615:DEL196688 DOH196615:DOH196688 DYD196615:DYD196688 EHZ196615:EHZ196688 ERV196615:ERV196688 FBR196615:FBR196688 FLN196615:FLN196688 FVJ196615:FVJ196688 GFF196615:GFF196688 GPB196615:GPB196688 GYX196615:GYX196688 HIT196615:HIT196688 HSP196615:HSP196688 ICL196615:ICL196688 IMH196615:IMH196688 IWD196615:IWD196688 JFZ196615:JFZ196688 JPV196615:JPV196688 JZR196615:JZR196688 KJN196615:KJN196688 KTJ196615:KTJ196688 LDF196615:LDF196688 LNB196615:LNB196688 LWX196615:LWX196688 MGT196615:MGT196688 MQP196615:MQP196688 NAL196615:NAL196688 NKH196615:NKH196688 NUD196615:NUD196688 ODZ196615:ODZ196688 ONV196615:ONV196688 OXR196615:OXR196688 PHN196615:PHN196688 PRJ196615:PRJ196688 QBF196615:QBF196688 QLB196615:QLB196688 QUX196615:QUX196688 RET196615:RET196688 ROP196615:ROP196688 RYL196615:RYL196688 SIH196615:SIH196688 SSD196615:SSD196688 TBZ196615:TBZ196688 TLV196615:TLV196688 TVR196615:TVR196688 UFN196615:UFN196688 UPJ196615:UPJ196688 UZF196615:UZF196688 VJB196615:VJB196688 VSX196615:VSX196688 WCT196615:WCT196688 WMP196615:WMP196688 WWL196615:WWL196688 AD262151:AD262224 JZ262151:JZ262224 TV262151:TV262224 ADR262151:ADR262224 ANN262151:ANN262224 AXJ262151:AXJ262224 BHF262151:BHF262224 BRB262151:BRB262224 CAX262151:CAX262224 CKT262151:CKT262224 CUP262151:CUP262224 DEL262151:DEL262224 DOH262151:DOH262224 DYD262151:DYD262224 EHZ262151:EHZ262224 ERV262151:ERV262224 FBR262151:FBR262224 FLN262151:FLN262224 FVJ262151:FVJ262224 GFF262151:GFF262224 GPB262151:GPB262224 GYX262151:GYX262224 HIT262151:HIT262224 HSP262151:HSP262224 ICL262151:ICL262224 IMH262151:IMH262224 IWD262151:IWD262224 JFZ262151:JFZ262224 JPV262151:JPV262224 JZR262151:JZR262224 KJN262151:KJN262224 KTJ262151:KTJ262224 LDF262151:LDF262224 LNB262151:LNB262224 LWX262151:LWX262224 MGT262151:MGT262224 MQP262151:MQP262224 NAL262151:NAL262224 NKH262151:NKH262224 NUD262151:NUD262224 ODZ262151:ODZ262224 ONV262151:ONV262224 OXR262151:OXR262224 PHN262151:PHN262224 PRJ262151:PRJ262224 QBF262151:QBF262224 QLB262151:QLB262224 QUX262151:QUX262224 RET262151:RET262224 ROP262151:ROP262224 RYL262151:RYL262224 SIH262151:SIH262224 SSD262151:SSD262224 TBZ262151:TBZ262224 TLV262151:TLV262224 TVR262151:TVR262224 UFN262151:UFN262224 UPJ262151:UPJ262224 UZF262151:UZF262224 VJB262151:VJB262224 VSX262151:VSX262224 WCT262151:WCT262224 WMP262151:WMP262224 WWL262151:WWL262224 AD327687:AD327760 JZ327687:JZ327760 TV327687:TV327760 ADR327687:ADR327760 ANN327687:ANN327760 AXJ327687:AXJ327760 BHF327687:BHF327760 BRB327687:BRB327760 CAX327687:CAX327760 CKT327687:CKT327760 CUP327687:CUP327760 DEL327687:DEL327760 DOH327687:DOH327760 DYD327687:DYD327760 EHZ327687:EHZ327760 ERV327687:ERV327760 FBR327687:FBR327760 FLN327687:FLN327760 FVJ327687:FVJ327760 GFF327687:GFF327760 GPB327687:GPB327760 GYX327687:GYX327760 HIT327687:HIT327760 HSP327687:HSP327760 ICL327687:ICL327760 IMH327687:IMH327760 IWD327687:IWD327760 JFZ327687:JFZ327760 JPV327687:JPV327760 JZR327687:JZR327760 KJN327687:KJN327760 KTJ327687:KTJ327760 LDF327687:LDF327760 LNB327687:LNB327760 LWX327687:LWX327760 MGT327687:MGT327760 MQP327687:MQP327760 NAL327687:NAL327760 NKH327687:NKH327760 NUD327687:NUD327760 ODZ327687:ODZ327760 ONV327687:ONV327760 OXR327687:OXR327760 PHN327687:PHN327760 PRJ327687:PRJ327760 QBF327687:QBF327760 QLB327687:QLB327760 QUX327687:QUX327760 RET327687:RET327760 ROP327687:ROP327760 RYL327687:RYL327760 SIH327687:SIH327760 SSD327687:SSD327760 TBZ327687:TBZ327760 TLV327687:TLV327760 TVR327687:TVR327760 UFN327687:UFN327760 UPJ327687:UPJ327760 UZF327687:UZF327760 VJB327687:VJB327760 VSX327687:VSX327760 WCT327687:WCT327760 WMP327687:WMP327760 WWL327687:WWL327760 AD393223:AD393296 JZ393223:JZ393296 TV393223:TV393296 ADR393223:ADR393296 ANN393223:ANN393296 AXJ393223:AXJ393296 BHF393223:BHF393296 BRB393223:BRB393296 CAX393223:CAX393296 CKT393223:CKT393296 CUP393223:CUP393296 DEL393223:DEL393296 DOH393223:DOH393296 DYD393223:DYD393296 EHZ393223:EHZ393296 ERV393223:ERV393296 FBR393223:FBR393296 FLN393223:FLN393296 FVJ393223:FVJ393296 GFF393223:GFF393296 GPB393223:GPB393296 GYX393223:GYX393296 HIT393223:HIT393296 HSP393223:HSP393296 ICL393223:ICL393296 IMH393223:IMH393296 IWD393223:IWD393296 JFZ393223:JFZ393296 JPV393223:JPV393296 JZR393223:JZR393296 KJN393223:KJN393296 KTJ393223:KTJ393296 LDF393223:LDF393296 LNB393223:LNB393296 LWX393223:LWX393296 MGT393223:MGT393296 MQP393223:MQP393296 NAL393223:NAL393296 NKH393223:NKH393296 NUD393223:NUD393296 ODZ393223:ODZ393296 ONV393223:ONV393296 OXR393223:OXR393296 PHN393223:PHN393296 PRJ393223:PRJ393296 QBF393223:QBF393296 QLB393223:QLB393296 QUX393223:QUX393296 RET393223:RET393296 ROP393223:ROP393296 RYL393223:RYL393296 SIH393223:SIH393296 SSD393223:SSD393296 TBZ393223:TBZ393296 TLV393223:TLV393296 TVR393223:TVR393296 UFN393223:UFN393296 UPJ393223:UPJ393296 UZF393223:UZF393296 VJB393223:VJB393296 VSX393223:VSX393296 WCT393223:WCT393296 WMP393223:WMP393296 WWL393223:WWL393296 AD458759:AD458832 JZ458759:JZ458832 TV458759:TV458832 ADR458759:ADR458832 ANN458759:ANN458832 AXJ458759:AXJ458832 BHF458759:BHF458832 BRB458759:BRB458832 CAX458759:CAX458832 CKT458759:CKT458832 CUP458759:CUP458832 DEL458759:DEL458832 DOH458759:DOH458832 DYD458759:DYD458832 EHZ458759:EHZ458832 ERV458759:ERV458832 FBR458759:FBR458832 FLN458759:FLN458832 FVJ458759:FVJ458832 GFF458759:GFF458832 GPB458759:GPB458832 GYX458759:GYX458832 HIT458759:HIT458832 HSP458759:HSP458832 ICL458759:ICL458832 IMH458759:IMH458832 IWD458759:IWD458832 JFZ458759:JFZ458832 JPV458759:JPV458832 JZR458759:JZR458832 KJN458759:KJN458832 KTJ458759:KTJ458832 LDF458759:LDF458832 LNB458759:LNB458832 LWX458759:LWX458832 MGT458759:MGT458832 MQP458759:MQP458832 NAL458759:NAL458832 NKH458759:NKH458832 NUD458759:NUD458832 ODZ458759:ODZ458832 ONV458759:ONV458832 OXR458759:OXR458832 PHN458759:PHN458832 PRJ458759:PRJ458832 QBF458759:QBF458832 QLB458759:QLB458832 QUX458759:QUX458832 RET458759:RET458832 ROP458759:ROP458832 RYL458759:RYL458832 SIH458759:SIH458832 SSD458759:SSD458832 TBZ458759:TBZ458832 TLV458759:TLV458832 TVR458759:TVR458832 UFN458759:UFN458832 UPJ458759:UPJ458832 UZF458759:UZF458832 VJB458759:VJB458832 VSX458759:VSX458832 WCT458759:WCT458832 WMP458759:WMP458832 WWL458759:WWL458832 AD524295:AD524368 JZ524295:JZ524368 TV524295:TV524368 ADR524295:ADR524368 ANN524295:ANN524368 AXJ524295:AXJ524368 BHF524295:BHF524368 BRB524295:BRB524368 CAX524295:CAX524368 CKT524295:CKT524368 CUP524295:CUP524368 DEL524295:DEL524368 DOH524295:DOH524368 DYD524295:DYD524368 EHZ524295:EHZ524368 ERV524295:ERV524368 FBR524295:FBR524368 FLN524295:FLN524368 FVJ524295:FVJ524368 GFF524295:GFF524368 GPB524295:GPB524368 GYX524295:GYX524368 HIT524295:HIT524368 HSP524295:HSP524368 ICL524295:ICL524368 IMH524295:IMH524368 IWD524295:IWD524368 JFZ524295:JFZ524368 JPV524295:JPV524368 JZR524295:JZR524368 KJN524295:KJN524368 KTJ524295:KTJ524368 LDF524295:LDF524368 LNB524295:LNB524368 LWX524295:LWX524368 MGT524295:MGT524368 MQP524295:MQP524368 NAL524295:NAL524368 NKH524295:NKH524368 NUD524295:NUD524368 ODZ524295:ODZ524368 ONV524295:ONV524368 OXR524295:OXR524368 PHN524295:PHN524368 PRJ524295:PRJ524368 QBF524295:QBF524368 QLB524295:QLB524368 QUX524295:QUX524368 RET524295:RET524368 ROP524295:ROP524368 RYL524295:RYL524368 SIH524295:SIH524368 SSD524295:SSD524368 TBZ524295:TBZ524368 TLV524295:TLV524368 TVR524295:TVR524368 UFN524295:UFN524368 UPJ524295:UPJ524368 UZF524295:UZF524368 VJB524295:VJB524368 VSX524295:VSX524368 WCT524295:WCT524368 WMP524295:WMP524368 WWL524295:WWL524368 AD589831:AD589904 JZ589831:JZ589904 TV589831:TV589904 ADR589831:ADR589904 ANN589831:ANN589904 AXJ589831:AXJ589904 BHF589831:BHF589904 BRB589831:BRB589904 CAX589831:CAX589904 CKT589831:CKT589904 CUP589831:CUP589904 DEL589831:DEL589904 DOH589831:DOH589904 DYD589831:DYD589904 EHZ589831:EHZ589904 ERV589831:ERV589904 FBR589831:FBR589904 FLN589831:FLN589904 FVJ589831:FVJ589904 GFF589831:GFF589904 GPB589831:GPB589904 GYX589831:GYX589904 HIT589831:HIT589904 HSP589831:HSP589904 ICL589831:ICL589904 IMH589831:IMH589904 IWD589831:IWD589904 JFZ589831:JFZ589904 JPV589831:JPV589904 JZR589831:JZR589904 KJN589831:KJN589904 KTJ589831:KTJ589904 LDF589831:LDF589904 LNB589831:LNB589904 LWX589831:LWX589904 MGT589831:MGT589904 MQP589831:MQP589904 NAL589831:NAL589904 NKH589831:NKH589904 NUD589831:NUD589904 ODZ589831:ODZ589904 ONV589831:ONV589904 OXR589831:OXR589904 PHN589831:PHN589904 PRJ589831:PRJ589904 QBF589831:QBF589904 QLB589831:QLB589904 QUX589831:QUX589904 RET589831:RET589904 ROP589831:ROP589904 RYL589831:RYL589904 SIH589831:SIH589904 SSD589831:SSD589904 TBZ589831:TBZ589904 TLV589831:TLV589904 TVR589831:TVR589904 UFN589831:UFN589904 UPJ589831:UPJ589904 UZF589831:UZF589904 VJB589831:VJB589904 VSX589831:VSX589904 WCT589831:WCT589904 WMP589831:WMP589904 WWL589831:WWL589904 AD655367:AD655440 JZ655367:JZ655440 TV655367:TV655440 ADR655367:ADR655440 ANN655367:ANN655440 AXJ655367:AXJ655440 BHF655367:BHF655440 BRB655367:BRB655440 CAX655367:CAX655440 CKT655367:CKT655440 CUP655367:CUP655440 DEL655367:DEL655440 DOH655367:DOH655440 DYD655367:DYD655440 EHZ655367:EHZ655440 ERV655367:ERV655440 FBR655367:FBR655440 FLN655367:FLN655440 FVJ655367:FVJ655440 GFF655367:GFF655440 GPB655367:GPB655440 GYX655367:GYX655440 HIT655367:HIT655440 HSP655367:HSP655440 ICL655367:ICL655440 IMH655367:IMH655440 IWD655367:IWD655440 JFZ655367:JFZ655440 JPV655367:JPV655440 JZR655367:JZR655440 KJN655367:KJN655440 KTJ655367:KTJ655440 LDF655367:LDF655440 LNB655367:LNB655440 LWX655367:LWX655440 MGT655367:MGT655440 MQP655367:MQP655440 NAL655367:NAL655440 NKH655367:NKH655440 NUD655367:NUD655440 ODZ655367:ODZ655440 ONV655367:ONV655440 OXR655367:OXR655440 PHN655367:PHN655440 PRJ655367:PRJ655440 QBF655367:QBF655440 QLB655367:QLB655440 QUX655367:QUX655440 RET655367:RET655440 ROP655367:ROP655440 RYL655367:RYL655440 SIH655367:SIH655440 SSD655367:SSD655440 TBZ655367:TBZ655440 TLV655367:TLV655440 TVR655367:TVR655440 UFN655367:UFN655440 UPJ655367:UPJ655440 UZF655367:UZF655440 VJB655367:VJB655440 VSX655367:VSX655440 WCT655367:WCT655440 WMP655367:WMP655440 WWL655367:WWL655440 AD720903:AD720976 JZ720903:JZ720976 TV720903:TV720976 ADR720903:ADR720976 ANN720903:ANN720976 AXJ720903:AXJ720976 BHF720903:BHF720976 BRB720903:BRB720976 CAX720903:CAX720976 CKT720903:CKT720976 CUP720903:CUP720976 DEL720903:DEL720976 DOH720903:DOH720976 DYD720903:DYD720976 EHZ720903:EHZ720976 ERV720903:ERV720976 FBR720903:FBR720976 FLN720903:FLN720976 FVJ720903:FVJ720976 GFF720903:GFF720976 GPB720903:GPB720976 GYX720903:GYX720976 HIT720903:HIT720976 HSP720903:HSP720976 ICL720903:ICL720976 IMH720903:IMH720976 IWD720903:IWD720976 JFZ720903:JFZ720976 JPV720903:JPV720976 JZR720903:JZR720976 KJN720903:KJN720976 KTJ720903:KTJ720976 LDF720903:LDF720976 LNB720903:LNB720976 LWX720903:LWX720976 MGT720903:MGT720976 MQP720903:MQP720976 NAL720903:NAL720976 NKH720903:NKH720976 NUD720903:NUD720976 ODZ720903:ODZ720976 ONV720903:ONV720976 OXR720903:OXR720976 PHN720903:PHN720976 PRJ720903:PRJ720976 QBF720903:QBF720976 QLB720903:QLB720976 QUX720903:QUX720976 RET720903:RET720976 ROP720903:ROP720976 RYL720903:RYL720976 SIH720903:SIH720976 SSD720903:SSD720976 TBZ720903:TBZ720976 TLV720903:TLV720976 TVR720903:TVR720976 UFN720903:UFN720976 UPJ720903:UPJ720976 UZF720903:UZF720976 VJB720903:VJB720976 VSX720903:VSX720976 WCT720903:WCT720976 WMP720903:WMP720976 WWL720903:WWL720976 AD786439:AD786512 JZ786439:JZ786512 TV786439:TV786512 ADR786439:ADR786512 ANN786439:ANN786512 AXJ786439:AXJ786512 BHF786439:BHF786512 BRB786439:BRB786512 CAX786439:CAX786512 CKT786439:CKT786512 CUP786439:CUP786512 DEL786439:DEL786512 DOH786439:DOH786512 DYD786439:DYD786512 EHZ786439:EHZ786512 ERV786439:ERV786512 FBR786439:FBR786512 FLN786439:FLN786512 FVJ786439:FVJ786512 GFF786439:GFF786512 GPB786439:GPB786512 GYX786439:GYX786512 HIT786439:HIT786512 HSP786439:HSP786512 ICL786439:ICL786512 IMH786439:IMH786512 IWD786439:IWD786512 JFZ786439:JFZ786512 JPV786439:JPV786512 JZR786439:JZR786512 KJN786439:KJN786512 KTJ786439:KTJ786512 LDF786439:LDF786512 LNB786439:LNB786512 LWX786439:LWX786512 MGT786439:MGT786512 MQP786439:MQP786512 NAL786439:NAL786512 NKH786439:NKH786512 NUD786439:NUD786512 ODZ786439:ODZ786512 ONV786439:ONV786512 OXR786439:OXR786512 PHN786439:PHN786512 PRJ786439:PRJ786512 QBF786439:QBF786512 QLB786439:QLB786512 QUX786439:QUX786512 RET786439:RET786512 ROP786439:ROP786512 RYL786439:RYL786512 SIH786439:SIH786512 SSD786439:SSD786512 TBZ786439:TBZ786512 TLV786439:TLV786512 TVR786439:TVR786512 UFN786439:UFN786512 UPJ786439:UPJ786512 UZF786439:UZF786512 VJB786439:VJB786512 VSX786439:VSX786512 WCT786439:WCT786512 WMP786439:WMP786512 WWL786439:WWL786512 AD851975:AD852048 JZ851975:JZ852048 TV851975:TV852048 ADR851975:ADR852048 ANN851975:ANN852048 AXJ851975:AXJ852048 BHF851975:BHF852048 BRB851975:BRB852048 CAX851975:CAX852048 CKT851975:CKT852048 CUP851975:CUP852048 DEL851975:DEL852048 DOH851975:DOH852048 DYD851975:DYD852048 EHZ851975:EHZ852048 ERV851975:ERV852048 FBR851975:FBR852048 FLN851975:FLN852048 FVJ851975:FVJ852048 GFF851975:GFF852048 GPB851975:GPB852048 GYX851975:GYX852048 HIT851975:HIT852048 HSP851975:HSP852048 ICL851975:ICL852048 IMH851975:IMH852048 IWD851975:IWD852048 JFZ851975:JFZ852048 JPV851975:JPV852048 JZR851975:JZR852048 KJN851975:KJN852048 KTJ851975:KTJ852048 LDF851975:LDF852048 LNB851975:LNB852048 LWX851975:LWX852048 MGT851975:MGT852048 MQP851975:MQP852048 NAL851975:NAL852048 NKH851975:NKH852048 NUD851975:NUD852048 ODZ851975:ODZ852048 ONV851975:ONV852048 OXR851975:OXR852048 PHN851975:PHN852048 PRJ851975:PRJ852048 QBF851975:QBF852048 QLB851975:QLB852048 QUX851975:QUX852048 RET851975:RET852048 ROP851975:ROP852048 RYL851975:RYL852048 SIH851975:SIH852048 SSD851975:SSD852048 TBZ851975:TBZ852048 TLV851975:TLV852048 TVR851975:TVR852048 UFN851975:UFN852048 UPJ851975:UPJ852048 UZF851975:UZF852048 VJB851975:VJB852048 VSX851975:VSX852048 WCT851975:WCT852048 WMP851975:WMP852048 WWL851975:WWL852048 AD917511:AD917584 JZ917511:JZ917584 TV917511:TV917584 ADR917511:ADR917584 ANN917511:ANN917584 AXJ917511:AXJ917584 BHF917511:BHF917584 BRB917511:BRB917584 CAX917511:CAX917584 CKT917511:CKT917584 CUP917511:CUP917584 DEL917511:DEL917584 DOH917511:DOH917584 DYD917511:DYD917584 EHZ917511:EHZ917584 ERV917511:ERV917584 FBR917511:FBR917584 FLN917511:FLN917584 FVJ917511:FVJ917584 GFF917511:GFF917584 GPB917511:GPB917584 GYX917511:GYX917584 HIT917511:HIT917584 HSP917511:HSP917584 ICL917511:ICL917584 IMH917511:IMH917584 IWD917511:IWD917584 JFZ917511:JFZ917584 JPV917511:JPV917584 JZR917511:JZR917584 KJN917511:KJN917584 KTJ917511:KTJ917584 LDF917511:LDF917584 LNB917511:LNB917584 LWX917511:LWX917584 MGT917511:MGT917584 MQP917511:MQP917584 NAL917511:NAL917584 NKH917511:NKH917584 NUD917511:NUD917584 ODZ917511:ODZ917584 ONV917511:ONV917584 OXR917511:OXR917584 PHN917511:PHN917584 PRJ917511:PRJ917584 QBF917511:QBF917584 QLB917511:QLB917584 QUX917511:QUX917584 RET917511:RET917584 ROP917511:ROP917584 RYL917511:RYL917584 SIH917511:SIH917584 SSD917511:SSD917584 TBZ917511:TBZ917584 TLV917511:TLV917584 TVR917511:TVR917584 UFN917511:UFN917584 UPJ917511:UPJ917584 UZF917511:UZF917584 VJB917511:VJB917584 VSX917511:VSX917584 WCT917511:WCT917584 WMP917511:WMP917584 WWL917511:WWL917584 AD983047:AD983120 JZ983047:JZ983120 TV983047:TV983120 ADR983047:ADR983120 ANN983047:ANN983120 AXJ983047:AXJ983120 BHF983047:BHF983120 BRB983047:BRB983120 CAX983047:CAX983120 CKT983047:CKT983120 CUP983047:CUP983120 DEL983047:DEL983120 DOH983047:DOH983120 DYD983047:DYD983120 EHZ983047:EHZ983120 ERV983047:ERV983120 FBR983047:FBR983120 FLN983047:FLN983120 FVJ983047:FVJ983120 GFF983047:GFF983120 GPB983047:GPB983120 GYX983047:GYX983120 HIT983047:HIT983120 HSP983047:HSP983120 ICL983047:ICL983120 IMH983047:IMH983120 IWD983047:IWD983120 JFZ983047:JFZ983120 JPV983047:JPV983120 JZR983047:JZR983120 KJN983047:KJN983120 KTJ983047:KTJ983120 LDF983047:LDF983120 LNB983047:LNB983120 LWX983047:LWX983120 MGT983047:MGT983120 MQP983047:MQP983120 NAL983047:NAL983120 NKH983047:NKH983120 NUD983047:NUD983120 ODZ983047:ODZ983120 ONV983047:ONV983120 OXR983047:OXR983120 PHN983047:PHN983120 PRJ983047:PRJ983120 QBF983047:QBF983120 QLB983047:QLB983120 QUX983047:QUX983120 RET983047:RET983120 ROP983047:ROP983120 RYL983047:RYL983120 SIH983047:SIH983120 SSD983047:SSD983120 TBZ983047:TBZ983120 TLV983047:TLV983120 TVR983047:TVR983120 UFN983047:UFN983120 UPJ983047:UPJ983120 UZF983047:UZF983120 VJB983047:VJB983120 VSX983047:VSX983120 WCT983047:WCT983120 WMP983047:WMP983120 WWL983047:WWL983120 AD9:AD80 JZ9:JZ80 TV9:TV80 ADR9:ADR80 ANN9:ANN80 AXJ9:AXJ80 BHF9:BHF80 BRB9:BRB80 CAX9:CAX80 CKT9:CKT80 CUP9:CUP80 DEL9:DEL80 DOH9:DOH80 DYD9:DYD80 EHZ9:EHZ80 ERV9:ERV80 FBR9:FBR80 FLN9:FLN80 FVJ9:FVJ80 GFF9:GFF80 GPB9:GPB80 GYX9:GYX80 HIT9:HIT80 HSP9:HSP80 ICL9:ICL80 IMH9:IMH80 IWD9:IWD80 JFZ9:JFZ80 JPV9:JPV80 JZR9:JZR80 KJN9:KJN80 KTJ9:KTJ80 LDF9:LDF80 LNB9:LNB80 LWX9:LWX80 MGT9:MGT80 MQP9:MQP80 NAL9:NAL80 NKH9:NKH80 NUD9:NUD80 ODZ9:ODZ80 ONV9:ONV80 OXR9:OXR80 PHN9:PHN80 PRJ9:PRJ80 QBF9:QBF80 QLB9:QLB80 QUX9:QUX80 RET9:RET80 ROP9:ROP80 RYL9:RYL80 SIH9:SIH80 SSD9:SSD80 TBZ9:TBZ80 TLV9:TLV80 TVR9:TVR80 UFN9:UFN80 UPJ9:UPJ80 UZF9:UZF80 VJB9:VJB80 VSX9:VSX80 WCT9:WCT80 WMP9:WMP80 WWL9:WWL80">
      <formula1>Efecto</formula1>
    </dataValidation>
  </dataValidations>
  <printOptions horizontalCentered="1" verticalCentered="1"/>
  <pageMargins left="0.19685039370078741" right="0.19685039370078741" top="0.59055118110236227" bottom="0.39370078740157483" header="0" footer="0.19685039370078741"/>
  <pageSetup paperSize="5" scale="70" orientation="landscape" r:id="rId1"/>
  <headerFooter alignWithMargins="0">
    <oddFooter xml:space="preserve">&amp;LFormato: FO-AC-07 Versión: 2&amp;CPágina &amp;P&amp;R </oddFooter>
  </headerFooter>
  <rowBreaks count="1" manualBreakCount="1">
    <brk id="88" max="3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4"/>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15.140625" style="185" customWidth="1"/>
    <col min="29" max="29" width="4.140625" style="347"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15.140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15.140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15.140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15.140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15.140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15.140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15.140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15.140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15.140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15.140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15.140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15.140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15.140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15.140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15.140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15.140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15.140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15.140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15.140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15.140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15.140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15.140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15.140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15.140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15.140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15.140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15.140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15.140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15.140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15.140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15.140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15.140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15.140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15.140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15.140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15.140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15.140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15.140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15.140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15.140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15.140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15.140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15.140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15.140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15.140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15.140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15.140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15.140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15.140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15.140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15.140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15.140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15.140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15.140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15.140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15.140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15.140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15.140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15.140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15.140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15.140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15.140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15.140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28</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343"/>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43271</v>
      </c>
      <c r="O3" s="646"/>
      <c r="P3" s="647"/>
      <c r="Q3" s="647"/>
      <c r="R3" s="647"/>
      <c r="S3" s="647"/>
      <c r="T3" s="647"/>
      <c r="U3" s="647"/>
      <c r="V3" s="648"/>
      <c r="W3" s="136"/>
      <c r="X3" s="652" t="s">
        <v>247</v>
      </c>
      <c r="Y3" s="690" t="s">
        <v>335</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344"/>
      <c r="Z5" s="344"/>
      <c r="AA5" s="344"/>
      <c r="AB5" s="344"/>
      <c r="AC5" s="226"/>
      <c r="AD5" s="226"/>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78" customHeight="1" x14ac:dyDescent="0.2">
      <c r="A9" s="459" t="s">
        <v>1192</v>
      </c>
      <c r="B9" s="211" t="s">
        <v>1193</v>
      </c>
      <c r="C9" s="1181" t="s">
        <v>1194</v>
      </c>
      <c r="D9" s="1181"/>
      <c r="E9" s="1181"/>
      <c r="F9" s="449" t="s">
        <v>75</v>
      </c>
      <c r="G9" s="551" t="s">
        <v>1195</v>
      </c>
      <c r="H9" s="552"/>
      <c r="I9" s="553"/>
      <c r="J9" s="550" t="s">
        <v>1196</v>
      </c>
      <c r="K9" s="550"/>
      <c r="L9" s="550"/>
      <c r="M9" s="450"/>
      <c r="N9" s="450">
        <v>5</v>
      </c>
      <c r="O9" s="484" t="s">
        <v>0</v>
      </c>
      <c r="P9" s="450" t="s">
        <v>0</v>
      </c>
      <c r="Q9" s="451" t="s">
        <v>255</v>
      </c>
      <c r="R9" s="451" t="s">
        <v>254</v>
      </c>
      <c r="S9" s="167"/>
      <c r="T9" s="456">
        <f>VLOOKUP(Q9,[43]Listas!$D$6:$E$10,2,0)</f>
        <v>4</v>
      </c>
      <c r="U9" s="456">
        <f>HLOOKUP(R9,[43]Listas!$F$4:$J$5,2,0)</f>
        <v>2</v>
      </c>
      <c r="V9" s="454" t="str">
        <f>INDEX([43]Listas!$F$6:$J$10,MATCH(Q9,[43]Listas!$D$6:$D$10,0),MATCH(R9,[43]Listas!$F$4:$J$4,0))</f>
        <v>8
MODERADO</v>
      </c>
      <c r="W9" s="167"/>
      <c r="X9" s="1169" t="s">
        <v>1197</v>
      </c>
      <c r="Y9" s="1169"/>
      <c r="Z9" s="1169"/>
      <c r="AA9" s="449" t="s">
        <v>1198</v>
      </c>
      <c r="AB9" s="448" t="s">
        <v>1199</v>
      </c>
      <c r="AC9" s="450">
        <v>52</v>
      </c>
      <c r="AD9" s="449" t="s">
        <v>59</v>
      </c>
      <c r="AE9" s="167"/>
      <c r="AF9" s="456">
        <f t="shared" ref="AF9" si="0">IF(AC9&lt;=33,0,IF(AC9&gt;81,2,1))</f>
        <v>1</v>
      </c>
      <c r="AG9" s="453">
        <f t="shared" ref="AG9" si="1">IF(OR(AD9="Probabilidad",AD9="Ambos"),T9-AF9,T9)</f>
        <v>3</v>
      </c>
      <c r="AH9" s="455" t="str">
        <f>IF(AG9&lt;=1,"Remota",VLOOKUP(AG9,[43]Listas!$C$6:$D$10,2,0))</f>
        <v>Posible</v>
      </c>
      <c r="AI9" s="453">
        <f t="shared" ref="AI9" si="2">IF(OR(AD9="Impacto",AD9="Ambos"),U9-AF9,U9)</f>
        <v>2</v>
      </c>
      <c r="AJ9" s="455" t="str">
        <f>IF(AI9&lt;=1,"Insignificante",HLOOKUP(AI9,[43]Listas!$F$3:$J$4,2,0))</f>
        <v>Menor</v>
      </c>
      <c r="AK9" s="457">
        <f t="shared" ref="AK9" si="3">AG9*AI9</f>
        <v>6</v>
      </c>
      <c r="AL9" s="454" t="str">
        <f>INDEX([43]Listas!$F$6:$J$10,MATCH(AH9,[43]Listas!$D$6:$D$10,0),MATCH(AJ9,[43]Listas!$F$4:$J$4,0))</f>
        <v>6
MODERADO</v>
      </c>
    </row>
    <row r="10" spans="1:47" s="171" customFormat="1" ht="228" customHeight="1" x14ac:dyDescent="0.2">
      <c r="A10" s="166" t="s">
        <v>658</v>
      </c>
      <c r="B10" s="487" t="s">
        <v>659</v>
      </c>
      <c r="C10" s="1178" t="s">
        <v>278</v>
      </c>
      <c r="D10" s="1179"/>
      <c r="E10" s="1180"/>
      <c r="F10" s="174" t="s">
        <v>4</v>
      </c>
      <c r="G10" s="551" t="s">
        <v>660</v>
      </c>
      <c r="H10" s="552"/>
      <c r="I10" s="553"/>
      <c r="J10" s="550" t="s">
        <v>377</v>
      </c>
      <c r="K10" s="550"/>
      <c r="L10" s="550"/>
      <c r="M10" s="166"/>
      <c r="N10" s="166">
        <v>5</v>
      </c>
      <c r="O10" s="166" t="s">
        <v>0</v>
      </c>
      <c r="P10" s="166" t="s">
        <v>0</v>
      </c>
      <c r="Q10" s="176" t="s">
        <v>258</v>
      </c>
      <c r="R10" s="176" t="s">
        <v>254</v>
      </c>
      <c r="S10" s="167"/>
      <c r="T10" s="168"/>
      <c r="U10" s="168"/>
      <c r="V10" s="177" t="str">
        <f>INDEX([9]Listas!$F$6:$J$10,MATCH(Q10,[9]Listas!$D$6:$D$10,0),MATCH(R10,[9]Listas!$F$4:$J$4,0))</f>
        <v>2
INFERIOR</v>
      </c>
      <c r="W10" s="167"/>
      <c r="X10" s="551" t="s">
        <v>661</v>
      </c>
      <c r="Y10" s="552"/>
      <c r="Z10" s="553"/>
      <c r="AA10" s="174" t="s">
        <v>4</v>
      </c>
      <c r="AB10" s="201" t="s">
        <v>662</v>
      </c>
      <c r="AC10" s="166">
        <v>66</v>
      </c>
      <c r="AD10" s="174" t="s">
        <v>59</v>
      </c>
      <c r="AE10" s="167"/>
      <c r="AF10" s="168"/>
      <c r="AG10" s="169"/>
      <c r="AH10" s="178" t="str">
        <f>IF(AG10&lt;=1,"Remota",VLOOKUP(AG10,[9]Listas!$C$6:$D$10,2,0))</f>
        <v>Remota</v>
      </c>
      <c r="AI10" s="169"/>
      <c r="AJ10" s="178" t="str">
        <f>IF(AI10&lt;=1,"Insignificante",HLOOKUP(AI10,[9]Listas!$F$3:$J$4,2,0))</f>
        <v>Insignificante</v>
      </c>
      <c r="AK10" s="170"/>
      <c r="AL10" s="177" t="str">
        <f>INDEX([9]Listas!$F$6:$J$10,MATCH(AH10,[9]Listas!$D$6:$D$10,0),MATCH(AJ10,[9]Listas!$F$4:$J$4,0))</f>
        <v>1
INFERIOR</v>
      </c>
      <c r="AN10" s="346"/>
    </row>
    <row r="11" spans="1:47" s="171" customFormat="1" ht="102.75" customHeight="1" x14ac:dyDescent="0.2">
      <c r="A11" s="166" t="s">
        <v>658</v>
      </c>
      <c r="B11" s="487" t="s">
        <v>663</v>
      </c>
      <c r="C11" s="1178" t="s">
        <v>366</v>
      </c>
      <c r="D11" s="1179"/>
      <c r="E11" s="1180"/>
      <c r="F11" s="174" t="s">
        <v>4</v>
      </c>
      <c r="G11" s="551" t="s">
        <v>664</v>
      </c>
      <c r="H11" s="552"/>
      <c r="I11" s="553"/>
      <c r="J11" s="535" t="s">
        <v>364</v>
      </c>
      <c r="K11" s="575"/>
      <c r="L11" s="536"/>
      <c r="M11" s="166"/>
      <c r="N11" s="166">
        <v>5</v>
      </c>
      <c r="O11" s="166" t="s">
        <v>0</v>
      </c>
      <c r="P11" s="166"/>
      <c r="Q11" s="176" t="s">
        <v>258</v>
      </c>
      <c r="R11" s="176" t="s">
        <v>254</v>
      </c>
      <c r="S11" s="167"/>
      <c r="T11" s="168"/>
      <c r="U11" s="168"/>
      <c r="V11" s="177" t="str">
        <f>INDEX([9]Listas!$F$6:$J$10,MATCH(Q11,[9]Listas!$D$6:$D$10,0),MATCH(R11,[9]Listas!$F$4:$J$4,0))</f>
        <v>2
INFERIOR</v>
      </c>
      <c r="W11" s="167"/>
      <c r="X11" s="551" t="s">
        <v>665</v>
      </c>
      <c r="Y11" s="552"/>
      <c r="Z11" s="553"/>
      <c r="AA11" s="174" t="s">
        <v>4</v>
      </c>
      <c r="AB11" s="201" t="s">
        <v>666</v>
      </c>
      <c r="AC11" s="166">
        <v>66</v>
      </c>
      <c r="AD11" s="174" t="s">
        <v>59</v>
      </c>
      <c r="AE11" s="167"/>
      <c r="AF11" s="168"/>
      <c r="AG11" s="169"/>
      <c r="AH11" s="178" t="str">
        <f>IF(AG11&lt;=1,"Remota",VLOOKUP(AG11,[9]Listas!$C$6:$D$10,2,0))</f>
        <v>Remota</v>
      </c>
      <c r="AI11" s="169"/>
      <c r="AJ11" s="178" t="str">
        <f>IF(AI11&lt;=1,"Insignificante",HLOOKUP(AI11,[9]Listas!$F$3:$J$4,2,0))</f>
        <v>Insignificante</v>
      </c>
      <c r="AK11" s="170"/>
      <c r="AL11" s="177" t="str">
        <f>INDEX([9]Listas!$F$6:$J$10,MATCH(AH11,[9]Listas!$D$6:$D$10,0),MATCH(AJ11,[9]Listas!$F$4:$J$4,0))</f>
        <v>1
INFERIOR</v>
      </c>
      <c r="AN11" s="346"/>
    </row>
    <row r="12" spans="1:47" s="171" customFormat="1" ht="120" customHeight="1" x14ac:dyDescent="0.2">
      <c r="A12" s="166" t="s">
        <v>658</v>
      </c>
      <c r="B12" s="487" t="s">
        <v>667</v>
      </c>
      <c r="C12" s="1178" t="s">
        <v>357</v>
      </c>
      <c r="D12" s="1179"/>
      <c r="E12" s="1180"/>
      <c r="F12" s="174" t="s">
        <v>4</v>
      </c>
      <c r="G12" s="551" t="s">
        <v>668</v>
      </c>
      <c r="H12" s="552"/>
      <c r="I12" s="553"/>
      <c r="J12" s="583" t="s">
        <v>669</v>
      </c>
      <c r="K12" s="583"/>
      <c r="L12" s="583"/>
      <c r="M12" s="166"/>
      <c r="N12" s="166">
        <v>5</v>
      </c>
      <c r="O12" s="166" t="s">
        <v>0</v>
      </c>
      <c r="P12" s="166"/>
      <c r="Q12" s="176" t="s">
        <v>258</v>
      </c>
      <c r="R12" s="176" t="s">
        <v>254</v>
      </c>
      <c r="S12" s="167"/>
      <c r="T12" s="168">
        <f>VLOOKUP(Q12,[9]Listas!$D$6:$E$10,2,0)</f>
        <v>1</v>
      </c>
      <c r="U12" s="168">
        <f>HLOOKUP(R12,[9]Listas!$F$4:$J$5,2,0)</f>
        <v>2</v>
      </c>
      <c r="V12" s="177" t="str">
        <f>INDEX([9]Listas!$F$6:$J$10,MATCH(Q12,[9]Listas!$D$6:$D$10,0),MATCH(R12,[9]Listas!$F$4:$J$4,0))</f>
        <v>2
INFERIOR</v>
      </c>
      <c r="W12" s="167"/>
      <c r="X12" s="551" t="s">
        <v>670</v>
      </c>
      <c r="Y12" s="552"/>
      <c r="Z12" s="553"/>
      <c r="AA12" s="174" t="s">
        <v>4</v>
      </c>
      <c r="AB12" s="201" t="s">
        <v>671</v>
      </c>
      <c r="AC12" s="166">
        <v>66</v>
      </c>
      <c r="AD12" s="174" t="s">
        <v>59</v>
      </c>
      <c r="AE12" s="167"/>
      <c r="AF12" s="168">
        <f t="shared" ref="AF12:AF67" si="4">IF(AC12&lt;=33,0,IF(AC12&gt;81,2,1))</f>
        <v>1</v>
      </c>
      <c r="AG12" s="169">
        <f t="shared" ref="AG12:AG67" si="5">IF(OR(AD12="Probabilidad",AD12="Ambos"),T12-AF12,T12)</f>
        <v>0</v>
      </c>
      <c r="AH12" s="178" t="str">
        <f>IF(AG12&lt;=1,"Remota",VLOOKUP(AG12,[9]Listas!$C$6:$D$10,2,0))</f>
        <v>Remota</v>
      </c>
      <c r="AI12" s="169">
        <f t="shared" ref="AI12:AI67" si="6">IF(OR(AD12="Impacto",AD12="Ambos"),U12-AF12,U12)</f>
        <v>2</v>
      </c>
      <c r="AJ12" s="178" t="str">
        <f>IF(AI12&lt;=1,"Insignificante",HLOOKUP(AI12,[9]Listas!$F$3:$J$4,2,0))</f>
        <v>Menor</v>
      </c>
      <c r="AK12" s="170">
        <f t="shared" ref="AK12:AK67" si="7">AG12*AI12</f>
        <v>0</v>
      </c>
      <c r="AL12" s="177" t="str">
        <f>INDEX([9]Listas!$F$6:$J$10,MATCH(AH12,[9]Listas!$D$6:$D$10,0),MATCH(AJ12,[9]Listas!$F$4:$J$4,0))</f>
        <v>2
INFERIOR</v>
      </c>
      <c r="AN12" s="346"/>
    </row>
    <row r="13" spans="1:47" s="171" customFormat="1" ht="99" customHeight="1" x14ac:dyDescent="0.2">
      <c r="A13" s="166" t="s">
        <v>658</v>
      </c>
      <c r="B13" s="487" t="s">
        <v>672</v>
      </c>
      <c r="C13" s="1178" t="s">
        <v>673</v>
      </c>
      <c r="D13" s="1179"/>
      <c r="E13" s="1180"/>
      <c r="F13" s="174" t="s">
        <v>4</v>
      </c>
      <c r="G13" s="551" t="s">
        <v>674</v>
      </c>
      <c r="H13" s="552"/>
      <c r="I13" s="553"/>
      <c r="J13" s="550" t="s">
        <v>475</v>
      </c>
      <c r="K13" s="550"/>
      <c r="L13" s="550"/>
      <c r="M13" s="166"/>
      <c r="N13" s="166">
        <v>5</v>
      </c>
      <c r="O13" s="166" t="s">
        <v>0</v>
      </c>
      <c r="P13" s="166"/>
      <c r="Q13" s="176" t="s">
        <v>258</v>
      </c>
      <c r="R13" s="176" t="s">
        <v>254</v>
      </c>
      <c r="S13" s="167"/>
      <c r="T13" s="168">
        <f>VLOOKUP(Q13,[9]Listas!$D$6:$E$10,2,0)</f>
        <v>1</v>
      </c>
      <c r="U13" s="168">
        <f>HLOOKUP(R13,[9]Listas!$F$4:$J$5,2,0)</f>
        <v>2</v>
      </c>
      <c r="V13" s="177" t="str">
        <f>INDEX([9]Listas!$F$6:$J$10,MATCH(Q13,[9]Listas!$D$6:$D$10,0),MATCH(R13,[9]Listas!$F$4:$J$4,0))</f>
        <v>2
INFERIOR</v>
      </c>
      <c r="W13" s="167"/>
      <c r="X13" s="551" t="s">
        <v>675</v>
      </c>
      <c r="Y13" s="552"/>
      <c r="Z13" s="553"/>
      <c r="AA13" s="174" t="s">
        <v>4</v>
      </c>
      <c r="AB13" s="201" t="s">
        <v>671</v>
      </c>
      <c r="AC13" s="166">
        <v>66</v>
      </c>
      <c r="AD13" s="174" t="s">
        <v>59</v>
      </c>
      <c r="AE13" s="167"/>
      <c r="AF13" s="168">
        <f t="shared" si="4"/>
        <v>1</v>
      </c>
      <c r="AG13" s="169">
        <f t="shared" si="5"/>
        <v>0</v>
      </c>
      <c r="AH13" s="178" t="str">
        <f>IF(AG13&lt;=1,"Remota",VLOOKUP(AG13,[9]Listas!$C$6:$D$10,2,0))</f>
        <v>Remota</v>
      </c>
      <c r="AI13" s="169">
        <f t="shared" si="6"/>
        <v>2</v>
      </c>
      <c r="AJ13" s="178" t="str">
        <f>IF(AI13&lt;=1,"Insignificante",HLOOKUP(AI13,[9]Listas!$F$3:$J$4,2,0))</f>
        <v>Menor</v>
      </c>
      <c r="AK13" s="170">
        <f t="shared" si="7"/>
        <v>0</v>
      </c>
      <c r="AL13" s="177" t="str">
        <f>INDEX([9]Listas!$F$6:$J$10,MATCH(AH13,[9]Listas!$D$6:$D$10,0),MATCH(AJ13,[9]Listas!$F$4:$J$4,0))</f>
        <v>2
INFERIOR</v>
      </c>
      <c r="AN13" s="346"/>
    </row>
    <row r="14" spans="1:47" s="171" customFormat="1" ht="132.75" customHeight="1" x14ac:dyDescent="0.2">
      <c r="A14" s="166" t="s">
        <v>658</v>
      </c>
      <c r="B14" s="487" t="s">
        <v>676</v>
      </c>
      <c r="C14" s="1178" t="s">
        <v>605</v>
      </c>
      <c r="D14" s="1179"/>
      <c r="E14" s="1180"/>
      <c r="F14" s="174" t="s">
        <v>4</v>
      </c>
      <c r="G14" s="551" t="s">
        <v>677</v>
      </c>
      <c r="H14" s="552"/>
      <c r="I14" s="553"/>
      <c r="J14" s="550" t="s">
        <v>678</v>
      </c>
      <c r="K14" s="550"/>
      <c r="L14" s="550"/>
      <c r="M14" s="166"/>
      <c r="N14" s="166">
        <v>5</v>
      </c>
      <c r="O14" s="166" t="s">
        <v>0</v>
      </c>
      <c r="P14" s="166"/>
      <c r="Q14" s="176" t="s">
        <v>258</v>
      </c>
      <c r="R14" s="176" t="s">
        <v>254</v>
      </c>
      <c r="S14" s="167"/>
      <c r="T14" s="168">
        <f>VLOOKUP(Q14,[9]Listas!$D$6:$E$10,2,0)</f>
        <v>1</v>
      </c>
      <c r="U14" s="168">
        <f>HLOOKUP(R14,[9]Listas!$F$4:$J$5,2,0)</f>
        <v>2</v>
      </c>
      <c r="V14" s="177" t="str">
        <f>INDEX([9]Listas!$F$6:$J$10,MATCH(Q14,[9]Listas!$D$6:$D$10,0),MATCH(R14,[9]Listas!$F$4:$J$4,0))</f>
        <v>2
INFERIOR</v>
      </c>
      <c r="W14" s="167"/>
      <c r="X14" s="551" t="s">
        <v>679</v>
      </c>
      <c r="Y14" s="552"/>
      <c r="Z14" s="553"/>
      <c r="AA14" s="174" t="s">
        <v>4</v>
      </c>
      <c r="AB14" s="201" t="s">
        <v>680</v>
      </c>
      <c r="AC14" s="166">
        <v>66</v>
      </c>
      <c r="AD14" s="174" t="s">
        <v>59</v>
      </c>
      <c r="AE14" s="167"/>
      <c r="AF14" s="168">
        <f t="shared" si="4"/>
        <v>1</v>
      </c>
      <c r="AG14" s="169">
        <f t="shared" si="5"/>
        <v>0</v>
      </c>
      <c r="AH14" s="178" t="str">
        <f>IF(AG14&lt;=1,"Remota",VLOOKUP(AG14,[9]Listas!$C$6:$D$10,2,0))</f>
        <v>Remota</v>
      </c>
      <c r="AI14" s="169">
        <f t="shared" si="6"/>
        <v>2</v>
      </c>
      <c r="AJ14" s="178" t="str">
        <f>IF(AI14&lt;=1,"Insignificante",HLOOKUP(AI14,[9]Listas!$F$3:$J$4,2,0))</f>
        <v>Menor</v>
      </c>
      <c r="AK14" s="170">
        <f t="shared" si="7"/>
        <v>0</v>
      </c>
      <c r="AL14" s="177" t="str">
        <f>INDEX([9]Listas!$F$6:$J$10,MATCH(AH14,[9]Listas!$D$6:$D$10,0),MATCH(AJ14,[9]Listas!$F$4:$J$4,0))</f>
        <v>2
INFERIOR</v>
      </c>
      <c r="AN14" s="346"/>
    </row>
    <row r="15" spans="1:47" s="171" customFormat="1" ht="78" hidden="1" customHeight="1" x14ac:dyDescent="0.2">
      <c r="A15" s="166"/>
      <c r="B15" s="176"/>
      <c r="C15" s="535"/>
      <c r="D15" s="575"/>
      <c r="E15" s="536"/>
      <c r="F15" s="174"/>
      <c r="G15" s="535"/>
      <c r="H15" s="575"/>
      <c r="I15" s="536"/>
      <c r="J15" s="550"/>
      <c r="K15" s="550"/>
      <c r="L15" s="550"/>
      <c r="M15" s="166"/>
      <c r="N15" s="166"/>
      <c r="O15" s="166"/>
      <c r="P15" s="166"/>
      <c r="Q15" s="176"/>
      <c r="R15" s="176"/>
      <c r="S15" s="167"/>
      <c r="T15" s="168" t="e">
        <f>VLOOKUP(Q15,[9]Listas!$D$6:$E$10,2,0)</f>
        <v>#N/A</v>
      </c>
      <c r="U15" s="168" t="e">
        <f>HLOOKUP(R15,[9]Listas!$F$4:$J$5,2,0)</f>
        <v>#N/A</v>
      </c>
      <c r="V15" s="177" t="e">
        <f>INDEX([9]Listas!$F$6:$J$10,MATCH(Q15,[9]Listas!$D$6:$D$10,0),MATCH(R15,[9]Listas!$F$4:$J$4,0))</f>
        <v>#N/A</v>
      </c>
      <c r="W15" s="167"/>
      <c r="X15" s="535"/>
      <c r="Y15" s="575"/>
      <c r="Z15" s="536"/>
      <c r="AA15" s="174"/>
      <c r="AB15" s="201"/>
      <c r="AC15" s="166"/>
      <c r="AD15" s="174"/>
      <c r="AE15" s="167"/>
      <c r="AF15" s="168">
        <f t="shared" si="4"/>
        <v>0</v>
      </c>
      <c r="AG15" s="169" t="e">
        <f t="shared" si="5"/>
        <v>#N/A</v>
      </c>
      <c r="AH15" s="178" t="e">
        <f>IF(AG15&lt;=1,"Remota",VLOOKUP(AG15,[9]Listas!$C$6:$D$10,2,0))</f>
        <v>#N/A</v>
      </c>
      <c r="AI15" s="169" t="e">
        <f t="shared" si="6"/>
        <v>#N/A</v>
      </c>
      <c r="AJ15" s="178" t="e">
        <f>IF(AI15&lt;=1,"Insignificante",HLOOKUP(AI15,[9]Listas!$F$3:$J$4,2,0))</f>
        <v>#N/A</v>
      </c>
      <c r="AK15" s="170" t="e">
        <f t="shared" si="7"/>
        <v>#N/A</v>
      </c>
      <c r="AL15" s="177" t="e">
        <f>INDEX([9]Listas!$F$6:$J$10,MATCH(AH15,[9]Listas!$D$6:$D$10,0),MATCH(AJ15,[9]Listas!$F$4:$J$4,0))</f>
        <v>#N/A</v>
      </c>
      <c r="AN15" s="346"/>
    </row>
    <row r="16" spans="1:47" s="171" customFormat="1" ht="78" hidden="1" customHeight="1" x14ac:dyDescent="0.2">
      <c r="A16" s="166"/>
      <c r="B16" s="176"/>
      <c r="C16" s="535"/>
      <c r="D16" s="575"/>
      <c r="E16" s="536"/>
      <c r="F16" s="174"/>
      <c r="G16" s="535"/>
      <c r="H16" s="575"/>
      <c r="I16" s="536"/>
      <c r="J16" s="550"/>
      <c r="K16" s="550"/>
      <c r="L16" s="550"/>
      <c r="M16" s="166"/>
      <c r="N16" s="166"/>
      <c r="O16" s="166"/>
      <c r="P16" s="166"/>
      <c r="Q16" s="176"/>
      <c r="R16" s="176"/>
      <c r="S16" s="167"/>
      <c r="T16" s="168" t="e">
        <f>VLOOKUP(Q16,[9]Listas!$D$6:$E$10,2,0)</f>
        <v>#N/A</v>
      </c>
      <c r="U16" s="168" t="e">
        <f>HLOOKUP(R16,[9]Listas!$F$4:$J$5,2,0)</f>
        <v>#N/A</v>
      </c>
      <c r="V16" s="177" t="e">
        <f>INDEX([9]Listas!$F$6:$J$10,MATCH(Q16,[9]Listas!$D$6:$D$10,0),MATCH(R16,[9]Listas!$F$4:$J$4,0))</f>
        <v>#N/A</v>
      </c>
      <c r="W16" s="167"/>
      <c r="X16" s="535"/>
      <c r="Y16" s="575"/>
      <c r="Z16" s="536"/>
      <c r="AA16" s="174"/>
      <c r="AB16" s="201"/>
      <c r="AC16" s="166"/>
      <c r="AD16" s="174"/>
      <c r="AE16" s="167"/>
      <c r="AF16" s="168">
        <f t="shared" si="4"/>
        <v>0</v>
      </c>
      <c r="AG16" s="169" t="e">
        <f t="shared" si="5"/>
        <v>#N/A</v>
      </c>
      <c r="AH16" s="178" t="e">
        <f>IF(AG16&lt;=1,"Remota",VLOOKUP(AG16,[9]Listas!$C$6:$D$10,2,0))</f>
        <v>#N/A</v>
      </c>
      <c r="AI16" s="169" t="e">
        <f t="shared" si="6"/>
        <v>#N/A</v>
      </c>
      <c r="AJ16" s="178" t="e">
        <f>IF(AI16&lt;=1,"Insignificante",HLOOKUP(AI16,[9]Listas!$F$3:$J$4,2,0))</f>
        <v>#N/A</v>
      </c>
      <c r="AK16" s="170" t="e">
        <f t="shared" si="7"/>
        <v>#N/A</v>
      </c>
      <c r="AL16" s="177" t="e">
        <f>INDEX([9]Listas!$F$6:$J$10,MATCH(AH16,[9]Listas!$D$6:$D$10,0),MATCH(AJ16,[9]Listas!$F$4:$J$4,0))</f>
        <v>#N/A</v>
      </c>
      <c r="AN16" s="346"/>
    </row>
    <row r="17" spans="1:40" s="171" customFormat="1" ht="78" hidden="1" customHeight="1" x14ac:dyDescent="0.2">
      <c r="A17" s="166"/>
      <c r="B17" s="176"/>
      <c r="C17" s="535"/>
      <c r="D17" s="575"/>
      <c r="E17" s="536"/>
      <c r="F17" s="174"/>
      <c r="G17" s="535"/>
      <c r="H17" s="575"/>
      <c r="I17" s="536"/>
      <c r="J17" s="550"/>
      <c r="K17" s="550"/>
      <c r="L17" s="550"/>
      <c r="M17" s="166"/>
      <c r="N17" s="166"/>
      <c r="O17" s="166"/>
      <c r="P17" s="166"/>
      <c r="Q17" s="176"/>
      <c r="R17" s="176"/>
      <c r="S17" s="167"/>
      <c r="T17" s="168" t="e">
        <f>VLOOKUP(Q17,[9]Listas!$D$6:$E$10,2,0)</f>
        <v>#N/A</v>
      </c>
      <c r="U17" s="168" t="e">
        <f>HLOOKUP(R17,[9]Listas!$F$4:$J$5,2,0)</f>
        <v>#N/A</v>
      </c>
      <c r="V17" s="177" t="e">
        <f>INDEX([9]Listas!$F$6:$J$10,MATCH(Q17,[9]Listas!$D$6:$D$10,0),MATCH(R17,[9]Listas!$F$4:$J$4,0))</f>
        <v>#N/A</v>
      </c>
      <c r="W17" s="167"/>
      <c r="X17" s="535"/>
      <c r="Y17" s="575"/>
      <c r="Z17" s="536"/>
      <c r="AA17" s="174"/>
      <c r="AB17" s="201"/>
      <c r="AC17" s="166"/>
      <c r="AD17" s="174"/>
      <c r="AE17" s="167"/>
      <c r="AF17" s="168">
        <f t="shared" si="4"/>
        <v>0</v>
      </c>
      <c r="AG17" s="169" t="e">
        <f t="shared" si="5"/>
        <v>#N/A</v>
      </c>
      <c r="AH17" s="178" t="e">
        <f>IF(AG17&lt;=1,"Remota",VLOOKUP(AG17,[9]Listas!$C$6:$D$10,2,0))</f>
        <v>#N/A</v>
      </c>
      <c r="AI17" s="169" t="e">
        <f t="shared" si="6"/>
        <v>#N/A</v>
      </c>
      <c r="AJ17" s="178" t="e">
        <f>IF(AI17&lt;=1,"Insignificante",HLOOKUP(AI17,[9]Listas!$F$3:$J$4,2,0))</f>
        <v>#N/A</v>
      </c>
      <c r="AK17" s="170" t="e">
        <f t="shared" si="7"/>
        <v>#N/A</v>
      </c>
      <c r="AL17" s="177" t="e">
        <f>INDEX([9]Listas!$F$6:$J$10,MATCH(AH17,[9]Listas!$D$6:$D$10,0),MATCH(AJ17,[9]Listas!$F$4:$J$4,0))</f>
        <v>#N/A</v>
      </c>
      <c r="AN17" s="346"/>
    </row>
    <row r="18" spans="1:40" s="171" customFormat="1" ht="124.5" hidden="1" customHeight="1" x14ac:dyDescent="0.2">
      <c r="A18" s="166"/>
      <c r="B18" s="176"/>
      <c r="C18" s="535"/>
      <c r="D18" s="575"/>
      <c r="E18" s="536"/>
      <c r="F18" s="174"/>
      <c r="G18" s="535"/>
      <c r="H18" s="575"/>
      <c r="I18" s="536"/>
      <c r="J18" s="550"/>
      <c r="K18" s="550"/>
      <c r="L18" s="550"/>
      <c r="M18" s="166"/>
      <c r="N18" s="166"/>
      <c r="O18" s="166"/>
      <c r="P18" s="166"/>
      <c r="Q18" s="176"/>
      <c r="R18" s="176"/>
      <c r="S18" s="167"/>
      <c r="T18" s="168" t="e">
        <f>VLOOKUP(Q18,[9]Listas!$D$6:$E$10,2,0)</f>
        <v>#N/A</v>
      </c>
      <c r="U18" s="168" t="e">
        <f>HLOOKUP(R18,[9]Listas!$F$4:$J$5,2,0)</f>
        <v>#N/A</v>
      </c>
      <c r="V18" s="177" t="e">
        <f>INDEX([9]Listas!$F$6:$J$10,MATCH(Q18,[9]Listas!$D$6:$D$10,0),MATCH(R18,[9]Listas!$F$4:$J$4,0))</f>
        <v>#N/A</v>
      </c>
      <c r="W18" s="167"/>
      <c r="X18" s="535"/>
      <c r="Y18" s="575"/>
      <c r="Z18" s="536"/>
      <c r="AA18" s="174"/>
      <c r="AB18" s="201"/>
      <c r="AC18" s="166"/>
      <c r="AD18" s="174"/>
      <c r="AE18" s="167"/>
      <c r="AF18" s="168">
        <f t="shared" si="4"/>
        <v>0</v>
      </c>
      <c r="AG18" s="169" t="e">
        <f t="shared" si="5"/>
        <v>#N/A</v>
      </c>
      <c r="AH18" s="178" t="e">
        <f>IF(AG18&lt;=1,"Remota",VLOOKUP(AG18,[9]Listas!$C$6:$D$10,2,0))</f>
        <v>#N/A</v>
      </c>
      <c r="AI18" s="169" t="e">
        <f t="shared" si="6"/>
        <v>#N/A</v>
      </c>
      <c r="AJ18" s="178" t="e">
        <f>IF(AI18&lt;=1,"Insignificante",HLOOKUP(AI18,[9]Listas!$F$3:$J$4,2,0))</f>
        <v>#N/A</v>
      </c>
      <c r="AK18" s="170" t="e">
        <f t="shared" si="7"/>
        <v>#N/A</v>
      </c>
      <c r="AL18" s="177" t="e">
        <f>INDEX([9]Listas!$F$6:$J$10,MATCH(AH18,[9]Listas!$D$6:$D$10,0),MATCH(AJ18,[9]Listas!$F$4:$J$4,0))</f>
        <v>#N/A</v>
      </c>
      <c r="AN18" s="346"/>
    </row>
    <row r="19" spans="1:40" s="171" customFormat="1" ht="124.5" hidden="1" customHeight="1" x14ac:dyDescent="0.2">
      <c r="A19" s="166"/>
      <c r="B19" s="176"/>
      <c r="C19" s="535"/>
      <c r="D19" s="575"/>
      <c r="E19" s="536"/>
      <c r="F19" s="174"/>
      <c r="G19" s="535"/>
      <c r="H19" s="575"/>
      <c r="I19" s="536"/>
      <c r="J19" s="550"/>
      <c r="K19" s="550"/>
      <c r="L19" s="550"/>
      <c r="M19" s="166"/>
      <c r="N19" s="166"/>
      <c r="O19" s="166"/>
      <c r="P19" s="166"/>
      <c r="Q19" s="176"/>
      <c r="R19" s="176"/>
      <c r="S19" s="167"/>
      <c r="T19" s="168" t="e">
        <f>VLOOKUP(Q19,[9]Listas!$D$6:$E$10,2,0)</f>
        <v>#N/A</v>
      </c>
      <c r="U19" s="168" t="e">
        <f>HLOOKUP(R19,[9]Listas!$F$4:$J$5,2,0)</f>
        <v>#N/A</v>
      </c>
      <c r="V19" s="177" t="e">
        <f>INDEX([9]Listas!$F$6:$J$10,MATCH(Q19,[9]Listas!$D$6:$D$10,0),MATCH(R19,[9]Listas!$F$4:$J$4,0))</f>
        <v>#N/A</v>
      </c>
      <c r="W19" s="167"/>
      <c r="X19" s="535"/>
      <c r="Y19" s="575"/>
      <c r="Z19" s="536"/>
      <c r="AA19" s="174"/>
      <c r="AB19" s="201"/>
      <c r="AC19" s="166"/>
      <c r="AD19" s="174"/>
      <c r="AE19" s="167"/>
      <c r="AF19" s="168">
        <f t="shared" si="4"/>
        <v>0</v>
      </c>
      <c r="AG19" s="169" t="e">
        <f t="shared" si="5"/>
        <v>#N/A</v>
      </c>
      <c r="AH19" s="178" t="e">
        <f>IF(AG19&lt;=1,"Remota",VLOOKUP(AG19,[9]Listas!$C$6:$D$10,2,0))</f>
        <v>#N/A</v>
      </c>
      <c r="AI19" s="169" t="e">
        <f t="shared" si="6"/>
        <v>#N/A</v>
      </c>
      <c r="AJ19" s="178" t="e">
        <f>IF(AI19&lt;=1,"Insignificante",HLOOKUP(AI19,[9]Listas!$F$3:$J$4,2,0))</f>
        <v>#N/A</v>
      </c>
      <c r="AK19" s="170" t="e">
        <f t="shared" si="7"/>
        <v>#N/A</v>
      </c>
      <c r="AL19" s="177" t="e">
        <f>INDEX([9]Listas!$F$6:$J$10,MATCH(AH19,[9]Listas!$D$6:$D$10,0),MATCH(AJ19,[9]Listas!$F$4:$J$4,0))</f>
        <v>#N/A</v>
      </c>
      <c r="AN19" s="346"/>
    </row>
    <row r="20" spans="1:40" s="171" customFormat="1" ht="124.5" hidden="1" customHeight="1" x14ac:dyDescent="0.2">
      <c r="A20" s="166"/>
      <c r="B20" s="176"/>
      <c r="C20" s="535"/>
      <c r="D20" s="575"/>
      <c r="E20" s="536"/>
      <c r="F20" s="174"/>
      <c r="G20" s="535"/>
      <c r="H20" s="575"/>
      <c r="I20" s="536"/>
      <c r="J20" s="550"/>
      <c r="K20" s="550"/>
      <c r="L20" s="550"/>
      <c r="M20" s="166"/>
      <c r="N20" s="166"/>
      <c r="O20" s="166"/>
      <c r="P20" s="166"/>
      <c r="Q20" s="176"/>
      <c r="R20" s="176"/>
      <c r="S20" s="167"/>
      <c r="T20" s="168" t="e">
        <f>VLOOKUP(Q20,[9]Listas!$D$6:$E$10,2,0)</f>
        <v>#N/A</v>
      </c>
      <c r="U20" s="168" t="e">
        <f>HLOOKUP(R20,[9]Listas!$F$4:$J$5,2,0)</f>
        <v>#N/A</v>
      </c>
      <c r="V20" s="177" t="e">
        <f>INDEX([9]Listas!$F$6:$J$10,MATCH(Q20,[9]Listas!$D$6:$D$10,0),MATCH(R20,[9]Listas!$F$4:$J$4,0))</f>
        <v>#N/A</v>
      </c>
      <c r="W20" s="167"/>
      <c r="X20" s="535"/>
      <c r="Y20" s="575"/>
      <c r="Z20" s="536"/>
      <c r="AA20" s="174"/>
      <c r="AB20" s="201"/>
      <c r="AC20" s="166"/>
      <c r="AD20" s="174"/>
      <c r="AE20" s="167"/>
      <c r="AF20" s="168">
        <f t="shared" si="4"/>
        <v>0</v>
      </c>
      <c r="AG20" s="169" t="e">
        <f t="shared" si="5"/>
        <v>#N/A</v>
      </c>
      <c r="AH20" s="178" t="e">
        <f>IF(AG20&lt;=1,"Remota",VLOOKUP(AG20,[9]Listas!$C$6:$D$10,2,0))</f>
        <v>#N/A</v>
      </c>
      <c r="AI20" s="169" t="e">
        <f t="shared" si="6"/>
        <v>#N/A</v>
      </c>
      <c r="AJ20" s="178" t="e">
        <f>IF(AI20&lt;=1,"Insignificante",HLOOKUP(AI20,[9]Listas!$F$3:$J$4,2,0))</f>
        <v>#N/A</v>
      </c>
      <c r="AK20" s="170" t="e">
        <f t="shared" si="7"/>
        <v>#N/A</v>
      </c>
      <c r="AL20" s="177" t="e">
        <f>INDEX([9]Listas!$F$6:$J$10,MATCH(AH20,[9]Listas!$D$6:$D$10,0),MATCH(AJ20,[9]Listas!$F$4:$J$4,0))</f>
        <v>#N/A</v>
      </c>
      <c r="AN20" s="346"/>
    </row>
    <row r="21" spans="1:40" s="171" customFormat="1" ht="78" hidden="1" customHeight="1" x14ac:dyDescent="0.2">
      <c r="A21" s="166"/>
      <c r="B21" s="176"/>
      <c r="C21" s="535"/>
      <c r="D21" s="575"/>
      <c r="E21" s="536"/>
      <c r="F21" s="174"/>
      <c r="G21" s="535"/>
      <c r="H21" s="575"/>
      <c r="I21" s="536"/>
      <c r="J21" s="550"/>
      <c r="K21" s="550"/>
      <c r="L21" s="550"/>
      <c r="M21" s="166"/>
      <c r="N21" s="166"/>
      <c r="O21" s="166"/>
      <c r="P21" s="166"/>
      <c r="Q21" s="176"/>
      <c r="R21" s="176"/>
      <c r="S21" s="167"/>
      <c r="T21" s="168" t="e">
        <f>VLOOKUP(Q21,[9]Listas!$D$6:$E$10,2,0)</f>
        <v>#N/A</v>
      </c>
      <c r="U21" s="168" t="e">
        <f>HLOOKUP(R21,[9]Listas!$F$4:$J$5,2,0)</f>
        <v>#N/A</v>
      </c>
      <c r="V21" s="177" t="e">
        <f>INDEX([9]Listas!$F$6:$J$10,MATCH(Q21,[9]Listas!$D$6:$D$10,0),MATCH(R21,[9]Listas!$F$4:$J$4,0))</f>
        <v>#N/A</v>
      </c>
      <c r="W21" s="167"/>
      <c r="X21" s="535"/>
      <c r="Y21" s="575"/>
      <c r="Z21" s="536"/>
      <c r="AA21" s="174"/>
      <c r="AB21" s="201"/>
      <c r="AC21" s="166"/>
      <c r="AD21" s="174"/>
      <c r="AE21" s="167"/>
      <c r="AF21" s="168">
        <f t="shared" si="4"/>
        <v>0</v>
      </c>
      <c r="AG21" s="169" t="e">
        <f t="shared" si="5"/>
        <v>#N/A</v>
      </c>
      <c r="AH21" s="178" t="e">
        <f>IF(AG21&lt;=1,"Remota",VLOOKUP(AG21,[9]Listas!$C$6:$D$10,2,0))</f>
        <v>#N/A</v>
      </c>
      <c r="AI21" s="169" t="e">
        <f t="shared" si="6"/>
        <v>#N/A</v>
      </c>
      <c r="AJ21" s="178" t="e">
        <f>IF(AI21&lt;=1,"Insignificante",HLOOKUP(AI21,[9]Listas!$F$3:$J$4,2,0))</f>
        <v>#N/A</v>
      </c>
      <c r="AK21" s="170" t="e">
        <f t="shared" si="7"/>
        <v>#N/A</v>
      </c>
      <c r="AL21" s="177" t="e">
        <f>INDEX([9]Listas!$F$6:$J$10,MATCH(AH21,[9]Listas!$D$6:$D$10,0),MATCH(AJ21,[9]Listas!$F$4:$J$4,0))</f>
        <v>#N/A</v>
      </c>
      <c r="AN21" s="346"/>
    </row>
    <row r="22" spans="1:40" s="171" customFormat="1" ht="78" hidden="1" customHeight="1" x14ac:dyDescent="0.2">
      <c r="A22" s="166"/>
      <c r="B22" s="176"/>
      <c r="C22" s="535"/>
      <c r="D22" s="575"/>
      <c r="E22" s="536"/>
      <c r="F22" s="174"/>
      <c r="G22" s="535"/>
      <c r="H22" s="575"/>
      <c r="I22" s="536"/>
      <c r="J22" s="550"/>
      <c r="K22" s="550"/>
      <c r="L22" s="550"/>
      <c r="M22" s="166"/>
      <c r="N22" s="166"/>
      <c r="O22" s="166"/>
      <c r="P22" s="166"/>
      <c r="Q22" s="176"/>
      <c r="R22" s="176"/>
      <c r="S22" s="167"/>
      <c r="T22" s="168" t="e">
        <f>VLOOKUP(Q22,[9]Listas!$D$6:$E$10,2,0)</f>
        <v>#N/A</v>
      </c>
      <c r="U22" s="168" t="e">
        <f>HLOOKUP(R22,[9]Listas!$F$4:$J$5,2,0)</f>
        <v>#N/A</v>
      </c>
      <c r="V22" s="177" t="e">
        <f>INDEX([9]Listas!$F$6:$J$10,MATCH(Q22,[9]Listas!$D$6:$D$10,0),MATCH(R22,[9]Listas!$F$4:$J$4,0))</f>
        <v>#N/A</v>
      </c>
      <c r="W22" s="167"/>
      <c r="X22" s="535"/>
      <c r="Y22" s="575"/>
      <c r="Z22" s="536"/>
      <c r="AA22" s="174"/>
      <c r="AB22" s="201"/>
      <c r="AC22" s="166"/>
      <c r="AD22" s="174"/>
      <c r="AE22" s="167"/>
      <c r="AF22" s="168">
        <f t="shared" si="4"/>
        <v>0</v>
      </c>
      <c r="AG22" s="169" t="e">
        <f t="shared" si="5"/>
        <v>#N/A</v>
      </c>
      <c r="AH22" s="178" t="e">
        <f>IF(AG22&lt;=1,"Remota",VLOOKUP(AG22,[9]Listas!$C$6:$D$10,2,0))</f>
        <v>#N/A</v>
      </c>
      <c r="AI22" s="169" t="e">
        <f t="shared" si="6"/>
        <v>#N/A</v>
      </c>
      <c r="AJ22" s="178" t="e">
        <f>IF(AI22&lt;=1,"Insignificante",HLOOKUP(AI22,[9]Listas!$F$3:$J$4,2,0))</f>
        <v>#N/A</v>
      </c>
      <c r="AK22" s="170" t="e">
        <f t="shared" si="7"/>
        <v>#N/A</v>
      </c>
      <c r="AL22" s="177" t="e">
        <f>INDEX([9]Listas!$F$6:$J$10,MATCH(AH22,[9]Listas!$D$6:$D$10,0),MATCH(AJ22,[9]Listas!$F$4:$J$4,0))</f>
        <v>#N/A</v>
      </c>
      <c r="AN22" s="346"/>
    </row>
    <row r="23" spans="1:40" s="171" customFormat="1" ht="78" hidden="1" customHeight="1" x14ac:dyDescent="0.2">
      <c r="A23" s="166"/>
      <c r="B23" s="176"/>
      <c r="C23" s="535"/>
      <c r="D23" s="575"/>
      <c r="E23" s="536"/>
      <c r="F23" s="174"/>
      <c r="G23" s="535"/>
      <c r="H23" s="575"/>
      <c r="I23" s="536"/>
      <c r="J23" s="550"/>
      <c r="K23" s="550"/>
      <c r="L23" s="550"/>
      <c r="M23" s="166"/>
      <c r="N23" s="166"/>
      <c r="O23" s="166"/>
      <c r="P23" s="166"/>
      <c r="Q23" s="176"/>
      <c r="R23" s="176"/>
      <c r="S23" s="167"/>
      <c r="T23" s="168" t="e">
        <f>VLOOKUP(Q23,[9]Listas!$D$6:$E$10,2,0)</f>
        <v>#N/A</v>
      </c>
      <c r="U23" s="168" t="e">
        <f>HLOOKUP(R23,[9]Listas!$F$4:$J$5,2,0)</f>
        <v>#N/A</v>
      </c>
      <c r="V23" s="177" t="e">
        <f>INDEX([9]Listas!$F$6:$J$10,MATCH(Q23,[9]Listas!$D$6:$D$10,0),MATCH(R23,[9]Listas!$F$4:$J$4,0))</f>
        <v>#N/A</v>
      </c>
      <c r="W23" s="167"/>
      <c r="X23" s="535"/>
      <c r="Y23" s="575"/>
      <c r="Z23" s="536"/>
      <c r="AA23" s="174"/>
      <c r="AB23" s="201"/>
      <c r="AC23" s="166"/>
      <c r="AD23" s="174"/>
      <c r="AE23" s="167"/>
      <c r="AF23" s="168">
        <f t="shared" si="4"/>
        <v>0</v>
      </c>
      <c r="AG23" s="169" t="e">
        <f t="shared" si="5"/>
        <v>#N/A</v>
      </c>
      <c r="AH23" s="178" t="e">
        <f>IF(AG23&lt;=1,"Remota",VLOOKUP(AG23,[9]Listas!$C$6:$D$10,2,0))</f>
        <v>#N/A</v>
      </c>
      <c r="AI23" s="169" t="e">
        <f t="shared" si="6"/>
        <v>#N/A</v>
      </c>
      <c r="AJ23" s="178" t="e">
        <f>IF(AI23&lt;=1,"Insignificante",HLOOKUP(AI23,[9]Listas!$F$3:$J$4,2,0))</f>
        <v>#N/A</v>
      </c>
      <c r="AK23" s="170" t="e">
        <f t="shared" si="7"/>
        <v>#N/A</v>
      </c>
      <c r="AL23" s="177" t="e">
        <f>INDEX([9]Listas!$F$6:$J$10,MATCH(AH23,[9]Listas!$D$6:$D$10,0),MATCH(AJ23,[9]Listas!$F$4:$J$4,0))</f>
        <v>#N/A</v>
      </c>
      <c r="AN23" s="346"/>
    </row>
    <row r="24" spans="1:40" s="171" customFormat="1" ht="78" hidden="1" customHeight="1" x14ac:dyDescent="0.2">
      <c r="A24" s="166"/>
      <c r="B24" s="176"/>
      <c r="C24" s="535"/>
      <c r="D24" s="575"/>
      <c r="E24" s="536"/>
      <c r="F24" s="174"/>
      <c r="G24" s="535"/>
      <c r="H24" s="575"/>
      <c r="I24" s="536"/>
      <c r="J24" s="550"/>
      <c r="K24" s="550"/>
      <c r="L24" s="550"/>
      <c r="M24" s="166"/>
      <c r="N24" s="166"/>
      <c r="O24" s="166"/>
      <c r="P24" s="166"/>
      <c r="Q24" s="176"/>
      <c r="R24" s="176"/>
      <c r="S24" s="167"/>
      <c r="T24" s="168" t="e">
        <f>VLOOKUP(Q24,[9]Listas!$D$6:$E$10,2,0)</f>
        <v>#N/A</v>
      </c>
      <c r="U24" s="168" t="e">
        <f>HLOOKUP(R24,[9]Listas!$F$4:$J$5,2,0)</f>
        <v>#N/A</v>
      </c>
      <c r="V24" s="177" t="e">
        <f>INDEX([9]Listas!$F$6:$J$10,MATCH(Q24,[9]Listas!$D$6:$D$10,0),MATCH(R24,[9]Listas!$F$4:$J$4,0))</f>
        <v>#N/A</v>
      </c>
      <c r="W24" s="167"/>
      <c r="X24" s="535"/>
      <c r="Y24" s="575"/>
      <c r="Z24" s="536"/>
      <c r="AA24" s="174"/>
      <c r="AB24" s="201"/>
      <c r="AC24" s="166"/>
      <c r="AD24" s="174"/>
      <c r="AE24" s="167"/>
      <c r="AF24" s="168">
        <f t="shared" si="4"/>
        <v>0</v>
      </c>
      <c r="AG24" s="169" t="e">
        <f t="shared" si="5"/>
        <v>#N/A</v>
      </c>
      <c r="AH24" s="178" t="e">
        <f>IF(AG24&lt;=1,"Remota",VLOOKUP(AG24,[9]Listas!$C$6:$D$10,2,0))</f>
        <v>#N/A</v>
      </c>
      <c r="AI24" s="169" t="e">
        <f t="shared" si="6"/>
        <v>#N/A</v>
      </c>
      <c r="AJ24" s="178" t="e">
        <f>IF(AI24&lt;=1,"Insignificante",HLOOKUP(AI24,[9]Listas!$F$3:$J$4,2,0))</f>
        <v>#N/A</v>
      </c>
      <c r="AK24" s="170" t="e">
        <f t="shared" si="7"/>
        <v>#N/A</v>
      </c>
      <c r="AL24" s="177" t="e">
        <f>INDEX([9]Listas!$F$6:$J$10,MATCH(AH24,[9]Listas!$D$6:$D$10,0),MATCH(AJ24,[9]Listas!$F$4:$J$4,0))</f>
        <v>#N/A</v>
      </c>
      <c r="AN24" s="346"/>
    </row>
    <row r="25" spans="1:40" s="171" customFormat="1" ht="78" hidden="1" customHeight="1" x14ac:dyDescent="0.2">
      <c r="A25" s="166"/>
      <c r="B25" s="176"/>
      <c r="C25" s="535"/>
      <c r="D25" s="575"/>
      <c r="E25" s="536"/>
      <c r="F25" s="174"/>
      <c r="G25" s="535"/>
      <c r="H25" s="575"/>
      <c r="I25" s="536"/>
      <c r="J25" s="550"/>
      <c r="K25" s="550"/>
      <c r="L25" s="550"/>
      <c r="M25" s="166"/>
      <c r="N25" s="166"/>
      <c r="O25" s="166"/>
      <c r="P25" s="166"/>
      <c r="Q25" s="176"/>
      <c r="R25" s="176"/>
      <c r="S25" s="167"/>
      <c r="T25" s="168" t="e">
        <f>VLOOKUP(Q25,[9]Listas!$D$6:$E$10,2,0)</f>
        <v>#N/A</v>
      </c>
      <c r="U25" s="168" t="e">
        <f>HLOOKUP(R25,[9]Listas!$F$4:$J$5,2,0)</f>
        <v>#N/A</v>
      </c>
      <c r="V25" s="177" t="e">
        <f>INDEX([9]Listas!$F$6:$J$10,MATCH(Q25,[9]Listas!$D$6:$D$10,0),MATCH(R25,[9]Listas!$F$4:$J$4,0))</f>
        <v>#N/A</v>
      </c>
      <c r="W25" s="167"/>
      <c r="X25" s="535"/>
      <c r="Y25" s="575"/>
      <c r="Z25" s="536"/>
      <c r="AA25" s="174"/>
      <c r="AB25" s="201"/>
      <c r="AC25" s="166"/>
      <c r="AD25" s="174"/>
      <c r="AE25" s="167"/>
      <c r="AF25" s="168">
        <f t="shared" si="4"/>
        <v>0</v>
      </c>
      <c r="AG25" s="169" t="e">
        <f t="shared" si="5"/>
        <v>#N/A</v>
      </c>
      <c r="AH25" s="178" t="e">
        <f>IF(AG25&lt;=1,"Remota",VLOOKUP(AG25,[9]Listas!$C$6:$D$10,2,0))</f>
        <v>#N/A</v>
      </c>
      <c r="AI25" s="169" t="e">
        <f t="shared" si="6"/>
        <v>#N/A</v>
      </c>
      <c r="AJ25" s="178" t="e">
        <f>IF(AI25&lt;=1,"Insignificante",HLOOKUP(AI25,[9]Listas!$F$3:$J$4,2,0))</f>
        <v>#N/A</v>
      </c>
      <c r="AK25" s="170" t="e">
        <f t="shared" si="7"/>
        <v>#N/A</v>
      </c>
      <c r="AL25" s="177" t="e">
        <f>INDEX([9]Listas!$F$6:$J$10,MATCH(AH25,[9]Listas!$D$6:$D$10,0),MATCH(AJ25,[9]Listas!$F$4:$J$4,0))</f>
        <v>#N/A</v>
      </c>
      <c r="AN25" s="346"/>
    </row>
    <row r="26" spans="1:40" s="171" customFormat="1" ht="78" hidden="1" customHeight="1" x14ac:dyDescent="0.2">
      <c r="A26" s="166"/>
      <c r="B26" s="176"/>
      <c r="C26" s="535"/>
      <c r="D26" s="575"/>
      <c r="E26" s="536"/>
      <c r="F26" s="174"/>
      <c r="G26" s="535"/>
      <c r="H26" s="575"/>
      <c r="I26" s="536"/>
      <c r="J26" s="550"/>
      <c r="K26" s="550"/>
      <c r="L26" s="550"/>
      <c r="M26" s="166"/>
      <c r="N26" s="166"/>
      <c r="O26" s="166"/>
      <c r="P26" s="166"/>
      <c r="Q26" s="176"/>
      <c r="R26" s="176"/>
      <c r="S26" s="167"/>
      <c r="T26" s="168" t="e">
        <f>VLOOKUP(Q26,[9]Listas!$D$6:$E$10,2,0)</f>
        <v>#N/A</v>
      </c>
      <c r="U26" s="168" t="e">
        <f>HLOOKUP(R26,[9]Listas!$F$4:$J$5,2,0)</f>
        <v>#N/A</v>
      </c>
      <c r="V26" s="177" t="e">
        <f>INDEX([9]Listas!$F$6:$J$10,MATCH(Q26,[9]Listas!$D$6:$D$10,0),MATCH(R26,[9]Listas!$F$4:$J$4,0))</f>
        <v>#N/A</v>
      </c>
      <c r="W26" s="167"/>
      <c r="X26" s="535"/>
      <c r="Y26" s="575"/>
      <c r="Z26" s="536"/>
      <c r="AA26" s="174"/>
      <c r="AB26" s="201"/>
      <c r="AC26" s="166"/>
      <c r="AD26" s="174"/>
      <c r="AE26" s="167"/>
      <c r="AF26" s="168">
        <f t="shared" si="4"/>
        <v>0</v>
      </c>
      <c r="AG26" s="169" t="e">
        <f t="shared" si="5"/>
        <v>#N/A</v>
      </c>
      <c r="AH26" s="178" t="e">
        <f>IF(AG26&lt;=1,"Remota",VLOOKUP(AG26,[9]Listas!$C$6:$D$10,2,0))</f>
        <v>#N/A</v>
      </c>
      <c r="AI26" s="169" t="e">
        <f t="shared" si="6"/>
        <v>#N/A</v>
      </c>
      <c r="AJ26" s="178" t="e">
        <f>IF(AI26&lt;=1,"Insignificante",HLOOKUP(AI26,[9]Listas!$F$3:$J$4,2,0))</f>
        <v>#N/A</v>
      </c>
      <c r="AK26" s="170" t="e">
        <f t="shared" si="7"/>
        <v>#N/A</v>
      </c>
      <c r="AL26" s="177" t="e">
        <f>INDEX([9]Listas!$F$6:$J$10,MATCH(AH26,[9]Listas!$D$6:$D$10,0),MATCH(AJ26,[9]Listas!$F$4:$J$4,0))</f>
        <v>#N/A</v>
      </c>
      <c r="AN26" s="346"/>
    </row>
    <row r="27" spans="1:40" s="171" customFormat="1" ht="78" hidden="1" customHeight="1" x14ac:dyDescent="0.2">
      <c r="A27" s="166"/>
      <c r="B27" s="176"/>
      <c r="C27" s="535"/>
      <c r="D27" s="575"/>
      <c r="E27" s="536"/>
      <c r="F27" s="174"/>
      <c r="G27" s="535"/>
      <c r="H27" s="575"/>
      <c r="I27" s="536"/>
      <c r="J27" s="550"/>
      <c r="K27" s="550"/>
      <c r="L27" s="550"/>
      <c r="M27" s="166"/>
      <c r="N27" s="166"/>
      <c r="O27" s="166"/>
      <c r="P27" s="166"/>
      <c r="Q27" s="176"/>
      <c r="R27" s="176"/>
      <c r="S27" s="167"/>
      <c r="T27" s="168" t="e">
        <f>VLOOKUP(Q27,[9]Listas!$D$6:$E$10,2,0)</f>
        <v>#N/A</v>
      </c>
      <c r="U27" s="168" t="e">
        <f>HLOOKUP(R27,[9]Listas!$F$4:$J$5,2,0)</f>
        <v>#N/A</v>
      </c>
      <c r="V27" s="177" t="e">
        <f>INDEX([9]Listas!$F$6:$J$10,MATCH(Q27,[9]Listas!$D$6:$D$10,0),MATCH(R27,[9]Listas!$F$4:$J$4,0))</f>
        <v>#N/A</v>
      </c>
      <c r="W27" s="167"/>
      <c r="X27" s="535"/>
      <c r="Y27" s="575"/>
      <c r="Z27" s="536"/>
      <c r="AA27" s="174"/>
      <c r="AB27" s="201"/>
      <c r="AC27" s="166"/>
      <c r="AD27" s="174"/>
      <c r="AE27" s="167"/>
      <c r="AF27" s="168">
        <f t="shared" si="4"/>
        <v>0</v>
      </c>
      <c r="AG27" s="169" t="e">
        <f t="shared" si="5"/>
        <v>#N/A</v>
      </c>
      <c r="AH27" s="178" t="e">
        <f>IF(AG27&lt;=1,"Remota",VLOOKUP(AG27,[9]Listas!$C$6:$D$10,2,0))</f>
        <v>#N/A</v>
      </c>
      <c r="AI27" s="169" t="e">
        <f t="shared" si="6"/>
        <v>#N/A</v>
      </c>
      <c r="AJ27" s="178" t="e">
        <f>IF(AI27&lt;=1,"Insignificante",HLOOKUP(AI27,[9]Listas!$F$3:$J$4,2,0))</f>
        <v>#N/A</v>
      </c>
      <c r="AK27" s="170" t="e">
        <f t="shared" si="7"/>
        <v>#N/A</v>
      </c>
      <c r="AL27" s="177" t="e">
        <f>INDEX([9]Listas!$F$6:$J$10,MATCH(AH27,[9]Listas!$D$6:$D$10,0),MATCH(AJ27,[9]Listas!$F$4:$J$4,0))</f>
        <v>#N/A</v>
      </c>
      <c r="AN27" s="346"/>
    </row>
    <row r="28" spans="1:40" s="171" customFormat="1" ht="78" hidden="1" customHeight="1" x14ac:dyDescent="0.2">
      <c r="A28" s="166"/>
      <c r="B28" s="176"/>
      <c r="C28" s="535"/>
      <c r="D28" s="575"/>
      <c r="E28" s="536"/>
      <c r="F28" s="174"/>
      <c r="G28" s="535"/>
      <c r="H28" s="575"/>
      <c r="I28" s="536"/>
      <c r="J28" s="550"/>
      <c r="K28" s="550"/>
      <c r="L28" s="550"/>
      <c r="M28" s="166"/>
      <c r="N28" s="166"/>
      <c r="O28" s="166"/>
      <c r="P28" s="166"/>
      <c r="Q28" s="176"/>
      <c r="R28" s="176"/>
      <c r="S28" s="167"/>
      <c r="T28" s="168" t="e">
        <f>VLOOKUP(Q28,[9]Listas!$D$6:$E$10,2,0)</f>
        <v>#N/A</v>
      </c>
      <c r="U28" s="168" t="e">
        <f>HLOOKUP(R28,[9]Listas!$F$4:$J$5,2,0)</f>
        <v>#N/A</v>
      </c>
      <c r="V28" s="177" t="e">
        <f>INDEX([9]Listas!$F$6:$J$10,MATCH(Q28,[9]Listas!$D$6:$D$10,0),MATCH(R28,[9]Listas!$F$4:$J$4,0))</f>
        <v>#N/A</v>
      </c>
      <c r="W28" s="167"/>
      <c r="X28" s="535"/>
      <c r="Y28" s="575"/>
      <c r="Z28" s="536"/>
      <c r="AA28" s="174"/>
      <c r="AB28" s="201"/>
      <c r="AC28" s="166"/>
      <c r="AD28" s="174"/>
      <c r="AE28" s="167"/>
      <c r="AF28" s="168">
        <f t="shared" si="4"/>
        <v>0</v>
      </c>
      <c r="AG28" s="169" t="e">
        <f t="shared" si="5"/>
        <v>#N/A</v>
      </c>
      <c r="AH28" s="178" t="e">
        <f>IF(AG28&lt;=1,"Remota",VLOOKUP(AG28,[9]Listas!$C$6:$D$10,2,0))</f>
        <v>#N/A</v>
      </c>
      <c r="AI28" s="169" t="e">
        <f t="shared" si="6"/>
        <v>#N/A</v>
      </c>
      <c r="AJ28" s="178" t="e">
        <f>IF(AI28&lt;=1,"Insignificante",HLOOKUP(AI28,[9]Listas!$F$3:$J$4,2,0))</f>
        <v>#N/A</v>
      </c>
      <c r="AK28" s="170" t="e">
        <f t="shared" si="7"/>
        <v>#N/A</v>
      </c>
      <c r="AL28" s="177" t="e">
        <f>INDEX([9]Listas!$F$6:$J$10,MATCH(AH28,[9]Listas!$D$6:$D$10,0),MATCH(AJ28,[9]Listas!$F$4:$J$4,0))</f>
        <v>#N/A</v>
      </c>
      <c r="AN28" s="346"/>
    </row>
    <row r="29" spans="1:40" s="171" customFormat="1" ht="78" hidden="1" customHeight="1" x14ac:dyDescent="0.2">
      <c r="A29" s="166"/>
      <c r="B29" s="176"/>
      <c r="C29" s="535"/>
      <c r="D29" s="575"/>
      <c r="E29" s="536"/>
      <c r="F29" s="174"/>
      <c r="G29" s="535"/>
      <c r="H29" s="575"/>
      <c r="I29" s="536"/>
      <c r="J29" s="550"/>
      <c r="K29" s="550"/>
      <c r="L29" s="550"/>
      <c r="M29" s="166"/>
      <c r="N29" s="166"/>
      <c r="O29" s="166"/>
      <c r="P29" s="166"/>
      <c r="Q29" s="176"/>
      <c r="R29" s="176"/>
      <c r="S29" s="167"/>
      <c r="T29" s="168" t="e">
        <f>VLOOKUP(Q29,[9]Listas!$D$6:$E$10,2,0)</f>
        <v>#N/A</v>
      </c>
      <c r="U29" s="168" t="e">
        <f>HLOOKUP(R29,[9]Listas!$F$4:$J$5,2,0)</f>
        <v>#N/A</v>
      </c>
      <c r="V29" s="177" t="e">
        <f>INDEX([9]Listas!$F$6:$J$10,MATCH(Q29,[9]Listas!$D$6:$D$10,0),MATCH(R29,[9]Listas!$F$4:$J$4,0))</f>
        <v>#N/A</v>
      </c>
      <c r="W29" s="167"/>
      <c r="X29" s="535"/>
      <c r="Y29" s="575"/>
      <c r="Z29" s="536"/>
      <c r="AA29" s="174"/>
      <c r="AB29" s="201"/>
      <c r="AC29" s="166"/>
      <c r="AD29" s="174"/>
      <c r="AE29" s="167"/>
      <c r="AF29" s="168">
        <f t="shared" si="4"/>
        <v>0</v>
      </c>
      <c r="AG29" s="169" t="e">
        <f t="shared" si="5"/>
        <v>#N/A</v>
      </c>
      <c r="AH29" s="178" t="e">
        <f>IF(AG29&lt;=1,"Remota",VLOOKUP(AG29,[9]Listas!$C$6:$D$10,2,0))</f>
        <v>#N/A</v>
      </c>
      <c r="AI29" s="169" t="e">
        <f t="shared" si="6"/>
        <v>#N/A</v>
      </c>
      <c r="AJ29" s="178" t="e">
        <f>IF(AI29&lt;=1,"Insignificante",HLOOKUP(AI29,[9]Listas!$F$3:$J$4,2,0))</f>
        <v>#N/A</v>
      </c>
      <c r="AK29" s="170" t="e">
        <f t="shared" si="7"/>
        <v>#N/A</v>
      </c>
      <c r="AL29" s="177" t="e">
        <f>INDEX([9]Listas!$F$6:$J$10,MATCH(AH29,[9]Listas!$D$6:$D$10,0),MATCH(AJ29,[9]Listas!$F$4:$J$4,0))</f>
        <v>#N/A</v>
      </c>
      <c r="AN29" s="346"/>
    </row>
    <row r="30" spans="1:40"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VLOOKUP(Q30,[9]Listas!$D$6:$E$10,2,0)</f>
        <v>#N/A</v>
      </c>
      <c r="U30" s="168" t="e">
        <f>HLOOKUP(R30,[9]Listas!$F$4:$J$5,2,0)</f>
        <v>#N/A</v>
      </c>
      <c r="V30" s="177" t="e">
        <f>INDEX([9]Listas!$F$6:$J$10,MATCH(Q30,[9]Listas!$D$6:$D$10,0),MATCH(R30,[9]Listas!$F$4:$J$4,0))</f>
        <v>#N/A</v>
      </c>
      <c r="W30" s="167"/>
      <c r="X30" s="535"/>
      <c r="Y30" s="575"/>
      <c r="Z30" s="536"/>
      <c r="AA30" s="174"/>
      <c r="AB30" s="201"/>
      <c r="AC30" s="166"/>
      <c r="AD30" s="174"/>
      <c r="AE30" s="167"/>
      <c r="AF30" s="168">
        <f t="shared" si="4"/>
        <v>0</v>
      </c>
      <c r="AG30" s="169" t="e">
        <f t="shared" si="5"/>
        <v>#N/A</v>
      </c>
      <c r="AH30" s="178" t="e">
        <f>IF(AG30&lt;=1,"Remota",VLOOKUP(AG30,[9]Listas!$C$6:$D$10,2,0))</f>
        <v>#N/A</v>
      </c>
      <c r="AI30" s="169" t="e">
        <f t="shared" si="6"/>
        <v>#N/A</v>
      </c>
      <c r="AJ30" s="178" t="e">
        <f>IF(AI30&lt;=1,"Insignificante",HLOOKUP(AI30,[9]Listas!$F$3:$J$4,2,0))</f>
        <v>#N/A</v>
      </c>
      <c r="AK30" s="170" t="e">
        <f t="shared" si="7"/>
        <v>#N/A</v>
      </c>
      <c r="AL30" s="177" t="e">
        <f>INDEX([9]Listas!$F$6:$J$10,MATCH(AH30,[9]Listas!$D$6:$D$10,0),MATCH(AJ30,[9]Listas!$F$4:$J$4,0))</f>
        <v>#N/A</v>
      </c>
      <c r="AN30" s="346"/>
    </row>
    <row r="31" spans="1:40"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VLOOKUP(Q31,[9]Listas!$D$6:$E$10,2,0)</f>
        <v>#N/A</v>
      </c>
      <c r="U31" s="168" t="e">
        <f>HLOOKUP(R31,[9]Listas!$F$4:$J$5,2,0)</f>
        <v>#N/A</v>
      </c>
      <c r="V31" s="177" t="e">
        <f>INDEX([9]Listas!$F$6:$J$10,MATCH(Q31,[9]Listas!$D$6:$D$10,0),MATCH(R31,[9]Listas!$F$4:$J$4,0))</f>
        <v>#N/A</v>
      </c>
      <c r="W31" s="167"/>
      <c r="X31" s="535"/>
      <c r="Y31" s="575"/>
      <c r="Z31" s="536"/>
      <c r="AA31" s="174"/>
      <c r="AB31" s="201"/>
      <c r="AC31" s="166"/>
      <c r="AD31" s="174"/>
      <c r="AE31" s="167"/>
      <c r="AF31" s="168">
        <f t="shared" si="4"/>
        <v>0</v>
      </c>
      <c r="AG31" s="169" t="e">
        <f t="shared" si="5"/>
        <v>#N/A</v>
      </c>
      <c r="AH31" s="178" t="e">
        <f>IF(AG31&lt;=1,"Remota",VLOOKUP(AG31,[9]Listas!$C$6:$D$10,2,0))</f>
        <v>#N/A</v>
      </c>
      <c r="AI31" s="169" t="e">
        <f t="shared" si="6"/>
        <v>#N/A</v>
      </c>
      <c r="AJ31" s="178" t="e">
        <f>IF(AI31&lt;=1,"Insignificante",HLOOKUP(AI31,[9]Listas!$F$3:$J$4,2,0))</f>
        <v>#N/A</v>
      </c>
      <c r="AK31" s="170" t="e">
        <f t="shared" si="7"/>
        <v>#N/A</v>
      </c>
      <c r="AL31" s="177" t="e">
        <f>INDEX([9]Listas!$F$6:$J$10,MATCH(AH31,[9]Listas!$D$6:$D$10,0),MATCH(AJ31,[9]Listas!$F$4:$J$4,0))</f>
        <v>#N/A</v>
      </c>
      <c r="AN31" s="346"/>
    </row>
    <row r="32" spans="1:40"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VLOOKUP(Q32,[9]Listas!$D$6:$E$10,2,0)</f>
        <v>#N/A</v>
      </c>
      <c r="U32" s="168" t="e">
        <f>HLOOKUP(R32,[9]Listas!$F$4:$J$5,2,0)</f>
        <v>#N/A</v>
      </c>
      <c r="V32" s="177" t="e">
        <f>INDEX([9]Listas!$F$6:$J$10,MATCH(Q32,[9]Listas!$D$6:$D$10,0),MATCH(R32,[9]Listas!$F$4:$J$4,0))</f>
        <v>#N/A</v>
      </c>
      <c r="W32" s="167"/>
      <c r="X32" s="535"/>
      <c r="Y32" s="575"/>
      <c r="Z32" s="536"/>
      <c r="AA32" s="174"/>
      <c r="AB32" s="201"/>
      <c r="AC32" s="166"/>
      <c r="AD32" s="174"/>
      <c r="AE32" s="167"/>
      <c r="AF32" s="168">
        <f t="shared" si="4"/>
        <v>0</v>
      </c>
      <c r="AG32" s="169" t="e">
        <f t="shared" si="5"/>
        <v>#N/A</v>
      </c>
      <c r="AH32" s="178" t="e">
        <f>IF(AG32&lt;=1,"Remota",VLOOKUP(AG32,[9]Listas!$C$6:$D$10,2,0))</f>
        <v>#N/A</v>
      </c>
      <c r="AI32" s="169" t="e">
        <f t="shared" si="6"/>
        <v>#N/A</v>
      </c>
      <c r="AJ32" s="178" t="e">
        <f>IF(AI32&lt;=1,"Insignificante",HLOOKUP(AI32,[9]Listas!$F$3:$J$4,2,0))</f>
        <v>#N/A</v>
      </c>
      <c r="AK32" s="170" t="e">
        <f t="shared" si="7"/>
        <v>#N/A</v>
      </c>
      <c r="AL32" s="177" t="e">
        <f>INDEX([9]Listas!$F$6:$J$10,MATCH(AH32,[9]Listas!$D$6:$D$10,0),MATCH(AJ32,[9]Listas!$F$4:$J$4,0))</f>
        <v>#N/A</v>
      </c>
      <c r="AN32" s="346"/>
    </row>
    <row r="33" spans="1:40" s="171" customFormat="1" ht="78"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VLOOKUP(Q33,[9]Listas!$D$6:$E$10,2,0)</f>
        <v>#N/A</v>
      </c>
      <c r="U33" s="168" t="e">
        <f>HLOOKUP(R33,[9]Listas!$F$4:$J$5,2,0)</f>
        <v>#N/A</v>
      </c>
      <c r="V33" s="177" t="e">
        <f>INDEX([9]Listas!$F$6:$J$10,MATCH(Q33,[9]Listas!$D$6:$D$10,0),MATCH(R33,[9]Listas!$F$4:$J$4,0))</f>
        <v>#N/A</v>
      </c>
      <c r="W33" s="167"/>
      <c r="X33" s="535"/>
      <c r="Y33" s="575"/>
      <c r="Z33" s="536"/>
      <c r="AA33" s="174"/>
      <c r="AB33" s="201"/>
      <c r="AC33" s="166"/>
      <c r="AD33" s="174"/>
      <c r="AE33" s="167"/>
      <c r="AF33" s="168">
        <f t="shared" si="4"/>
        <v>0</v>
      </c>
      <c r="AG33" s="169" t="e">
        <f t="shared" si="5"/>
        <v>#N/A</v>
      </c>
      <c r="AH33" s="178" t="e">
        <f>IF(AG33&lt;=1,"Remota",VLOOKUP(AG33,[9]Listas!$C$6:$D$10,2,0))</f>
        <v>#N/A</v>
      </c>
      <c r="AI33" s="169" t="e">
        <f t="shared" si="6"/>
        <v>#N/A</v>
      </c>
      <c r="AJ33" s="178" t="e">
        <f>IF(AI33&lt;=1,"Insignificante",HLOOKUP(AI33,[9]Listas!$F$3:$J$4,2,0))</f>
        <v>#N/A</v>
      </c>
      <c r="AK33" s="170" t="e">
        <f t="shared" si="7"/>
        <v>#N/A</v>
      </c>
      <c r="AL33" s="177" t="e">
        <f>INDEX([9]Listas!$F$6:$J$10,MATCH(AH33,[9]Listas!$D$6:$D$10,0),MATCH(AJ33,[9]Listas!$F$4:$J$4,0))</f>
        <v>#N/A</v>
      </c>
      <c r="AN33" s="346"/>
    </row>
    <row r="34" spans="1:40" s="171" customFormat="1" ht="78"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VLOOKUP(Q34,[9]Listas!$D$6:$E$10,2,0)</f>
        <v>#N/A</v>
      </c>
      <c r="U34" s="168" t="e">
        <f>HLOOKUP(R34,[9]Listas!$F$4:$J$5,2,0)</f>
        <v>#N/A</v>
      </c>
      <c r="V34" s="177" t="e">
        <f>INDEX([9]Listas!$F$6:$J$10,MATCH(Q34,[9]Listas!$D$6:$D$10,0),MATCH(R34,[9]Listas!$F$4:$J$4,0))</f>
        <v>#N/A</v>
      </c>
      <c r="W34" s="167"/>
      <c r="X34" s="535"/>
      <c r="Y34" s="575"/>
      <c r="Z34" s="536"/>
      <c r="AA34" s="174"/>
      <c r="AB34" s="201"/>
      <c r="AC34" s="166"/>
      <c r="AD34" s="174"/>
      <c r="AE34" s="167"/>
      <c r="AF34" s="168">
        <f t="shared" si="4"/>
        <v>0</v>
      </c>
      <c r="AG34" s="169" t="e">
        <f t="shared" si="5"/>
        <v>#N/A</v>
      </c>
      <c r="AH34" s="178" t="e">
        <f>IF(AG34&lt;=1,"Remota",VLOOKUP(AG34,[9]Listas!$C$6:$D$10,2,0))</f>
        <v>#N/A</v>
      </c>
      <c r="AI34" s="169" t="e">
        <f t="shared" si="6"/>
        <v>#N/A</v>
      </c>
      <c r="AJ34" s="178" t="e">
        <f>IF(AI34&lt;=1,"Insignificante",HLOOKUP(AI34,[9]Listas!$F$3:$J$4,2,0))</f>
        <v>#N/A</v>
      </c>
      <c r="AK34" s="170" t="e">
        <f t="shared" si="7"/>
        <v>#N/A</v>
      </c>
      <c r="AL34" s="177" t="e">
        <f>INDEX([9]Listas!$F$6:$J$10,MATCH(AH34,[9]Listas!$D$6:$D$10,0),MATCH(AJ34,[9]Listas!$F$4:$J$4,0))</f>
        <v>#N/A</v>
      </c>
      <c r="AN34" s="346"/>
    </row>
    <row r="35" spans="1:40" s="171" customFormat="1" ht="78"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VLOOKUP(Q35,[9]Listas!$D$6:$E$10,2,0)</f>
        <v>#N/A</v>
      </c>
      <c r="U35" s="168" t="e">
        <f>HLOOKUP(R35,[9]Listas!$F$4:$J$5,2,0)</f>
        <v>#N/A</v>
      </c>
      <c r="V35" s="177" t="e">
        <f>INDEX([9]Listas!$F$6:$J$10,MATCH(Q35,[9]Listas!$D$6:$D$10,0),MATCH(R35,[9]Listas!$F$4:$J$4,0))</f>
        <v>#N/A</v>
      </c>
      <c r="W35" s="167"/>
      <c r="X35" s="535"/>
      <c r="Y35" s="575"/>
      <c r="Z35" s="536"/>
      <c r="AA35" s="174"/>
      <c r="AB35" s="201"/>
      <c r="AC35" s="166"/>
      <c r="AD35" s="174"/>
      <c r="AE35" s="167"/>
      <c r="AF35" s="168">
        <f t="shared" si="4"/>
        <v>0</v>
      </c>
      <c r="AG35" s="169" t="e">
        <f t="shared" si="5"/>
        <v>#N/A</v>
      </c>
      <c r="AH35" s="178" t="e">
        <f>IF(AG35&lt;=1,"Remota",VLOOKUP(AG35,[9]Listas!$C$6:$D$10,2,0))</f>
        <v>#N/A</v>
      </c>
      <c r="AI35" s="169" t="e">
        <f t="shared" si="6"/>
        <v>#N/A</v>
      </c>
      <c r="AJ35" s="178" t="e">
        <f>IF(AI35&lt;=1,"Insignificante",HLOOKUP(AI35,[9]Listas!$F$3:$J$4,2,0))</f>
        <v>#N/A</v>
      </c>
      <c r="AK35" s="170" t="e">
        <f t="shared" si="7"/>
        <v>#N/A</v>
      </c>
      <c r="AL35" s="177" t="e">
        <f>INDEX([9]Listas!$F$6:$J$10,MATCH(AH35,[9]Listas!$D$6:$D$10,0),MATCH(AJ35,[9]Listas!$F$4:$J$4,0))</f>
        <v>#N/A</v>
      </c>
      <c r="AN35" s="346"/>
    </row>
    <row r="36" spans="1:40" s="171" customFormat="1" ht="78"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VLOOKUP(Q36,[9]Listas!$D$6:$E$10,2,0)</f>
        <v>#N/A</v>
      </c>
      <c r="U36" s="168" t="e">
        <f>HLOOKUP(R36,[9]Listas!$F$4:$J$5,2,0)</f>
        <v>#N/A</v>
      </c>
      <c r="V36" s="177" t="e">
        <f>INDEX([9]Listas!$F$6:$J$10,MATCH(Q36,[9]Listas!$D$6:$D$10,0),MATCH(R36,[9]Listas!$F$4:$J$4,0))</f>
        <v>#N/A</v>
      </c>
      <c r="W36" s="167"/>
      <c r="X36" s="535"/>
      <c r="Y36" s="575"/>
      <c r="Z36" s="536"/>
      <c r="AA36" s="174"/>
      <c r="AB36" s="201"/>
      <c r="AC36" s="166"/>
      <c r="AD36" s="174"/>
      <c r="AE36" s="167"/>
      <c r="AF36" s="168">
        <f t="shared" si="4"/>
        <v>0</v>
      </c>
      <c r="AG36" s="169" t="e">
        <f t="shared" si="5"/>
        <v>#N/A</v>
      </c>
      <c r="AH36" s="178" t="e">
        <f>IF(AG36&lt;=1,"Remota",VLOOKUP(AG36,[9]Listas!$C$6:$D$10,2,0))</f>
        <v>#N/A</v>
      </c>
      <c r="AI36" s="169" t="e">
        <f t="shared" si="6"/>
        <v>#N/A</v>
      </c>
      <c r="AJ36" s="178" t="e">
        <f>IF(AI36&lt;=1,"Insignificante",HLOOKUP(AI36,[9]Listas!$F$3:$J$4,2,0))</f>
        <v>#N/A</v>
      </c>
      <c r="AK36" s="170" t="e">
        <f t="shared" si="7"/>
        <v>#N/A</v>
      </c>
      <c r="AL36" s="177" t="e">
        <f>INDEX([9]Listas!$F$6:$J$10,MATCH(AH36,[9]Listas!$D$6:$D$10,0),MATCH(AJ36,[9]Listas!$F$4:$J$4,0))</f>
        <v>#N/A</v>
      </c>
      <c r="AN36" s="346"/>
    </row>
    <row r="37" spans="1:40" s="171" customFormat="1" ht="124.5"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VLOOKUP(Q37,[9]Listas!$D$6:$E$10,2,0)</f>
        <v>#N/A</v>
      </c>
      <c r="U37" s="168" t="e">
        <f>HLOOKUP(R37,[9]Listas!$F$4:$J$5,2,0)</f>
        <v>#N/A</v>
      </c>
      <c r="V37" s="177" t="e">
        <f>INDEX([9]Listas!$F$6:$J$10,MATCH(Q37,[9]Listas!$D$6:$D$10,0),MATCH(R37,[9]Listas!$F$4:$J$4,0))</f>
        <v>#N/A</v>
      </c>
      <c r="W37" s="167"/>
      <c r="X37" s="535"/>
      <c r="Y37" s="575"/>
      <c r="Z37" s="536"/>
      <c r="AA37" s="174"/>
      <c r="AB37" s="201"/>
      <c r="AC37" s="166"/>
      <c r="AD37" s="174"/>
      <c r="AE37" s="167"/>
      <c r="AF37" s="168">
        <f t="shared" si="4"/>
        <v>0</v>
      </c>
      <c r="AG37" s="169" t="e">
        <f t="shared" si="5"/>
        <v>#N/A</v>
      </c>
      <c r="AH37" s="178" t="e">
        <f>IF(AG37&lt;=1,"Remota",VLOOKUP(AG37,[9]Listas!$C$6:$D$10,2,0))</f>
        <v>#N/A</v>
      </c>
      <c r="AI37" s="169" t="e">
        <f t="shared" si="6"/>
        <v>#N/A</v>
      </c>
      <c r="AJ37" s="178" t="e">
        <f>IF(AI37&lt;=1,"Insignificante",HLOOKUP(AI37,[9]Listas!$F$3:$J$4,2,0))</f>
        <v>#N/A</v>
      </c>
      <c r="AK37" s="170" t="e">
        <f t="shared" si="7"/>
        <v>#N/A</v>
      </c>
      <c r="AL37" s="177" t="e">
        <f>INDEX([9]Listas!$F$6:$J$10,MATCH(AH37,[9]Listas!$D$6:$D$10,0),MATCH(AJ37,[9]Listas!$F$4:$J$4,0))</f>
        <v>#N/A</v>
      </c>
      <c r="AN37" s="346"/>
    </row>
    <row r="38" spans="1:40" s="171" customFormat="1" ht="124.5"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VLOOKUP(Q38,[9]Listas!$D$6:$E$10,2,0)</f>
        <v>#N/A</v>
      </c>
      <c r="U38" s="168" t="e">
        <f>HLOOKUP(R38,[9]Listas!$F$4:$J$5,2,0)</f>
        <v>#N/A</v>
      </c>
      <c r="V38" s="177" t="e">
        <f>INDEX([9]Listas!$F$6:$J$10,MATCH(Q38,[9]Listas!$D$6:$D$10,0),MATCH(R38,[9]Listas!$F$4:$J$4,0))</f>
        <v>#N/A</v>
      </c>
      <c r="W38" s="167"/>
      <c r="X38" s="535"/>
      <c r="Y38" s="575"/>
      <c r="Z38" s="536"/>
      <c r="AA38" s="174"/>
      <c r="AB38" s="201"/>
      <c r="AC38" s="166"/>
      <c r="AD38" s="174"/>
      <c r="AE38" s="167"/>
      <c r="AF38" s="168">
        <f t="shared" si="4"/>
        <v>0</v>
      </c>
      <c r="AG38" s="169" t="e">
        <f t="shared" si="5"/>
        <v>#N/A</v>
      </c>
      <c r="AH38" s="178" t="e">
        <f>IF(AG38&lt;=1,"Remota",VLOOKUP(AG38,[9]Listas!$C$6:$D$10,2,0))</f>
        <v>#N/A</v>
      </c>
      <c r="AI38" s="169" t="e">
        <f t="shared" si="6"/>
        <v>#N/A</v>
      </c>
      <c r="AJ38" s="178" t="e">
        <f>IF(AI38&lt;=1,"Insignificante",HLOOKUP(AI38,[9]Listas!$F$3:$J$4,2,0))</f>
        <v>#N/A</v>
      </c>
      <c r="AK38" s="170" t="e">
        <f t="shared" si="7"/>
        <v>#N/A</v>
      </c>
      <c r="AL38" s="177" t="e">
        <f>INDEX([9]Listas!$F$6:$J$10,MATCH(AH38,[9]Listas!$D$6:$D$10,0),MATCH(AJ38,[9]Listas!$F$4:$J$4,0))</f>
        <v>#N/A</v>
      </c>
      <c r="AN38" s="346"/>
    </row>
    <row r="39" spans="1:40" s="171" customFormat="1" ht="124.5"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VLOOKUP(Q39,[9]Listas!$D$6:$E$10,2,0)</f>
        <v>#N/A</v>
      </c>
      <c r="U39" s="168" t="e">
        <f>HLOOKUP(R39,[9]Listas!$F$4:$J$5,2,0)</f>
        <v>#N/A</v>
      </c>
      <c r="V39" s="177" t="e">
        <f>INDEX([9]Listas!$F$6:$J$10,MATCH(Q39,[9]Listas!$D$6:$D$10,0),MATCH(R39,[9]Listas!$F$4:$J$4,0))</f>
        <v>#N/A</v>
      </c>
      <c r="W39" s="167"/>
      <c r="X39" s="535"/>
      <c r="Y39" s="575"/>
      <c r="Z39" s="536"/>
      <c r="AA39" s="174"/>
      <c r="AB39" s="201"/>
      <c r="AC39" s="166"/>
      <c r="AD39" s="174"/>
      <c r="AE39" s="167"/>
      <c r="AF39" s="168">
        <f t="shared" si="4"/>
        <v>0</v>
      </c>
      <c r="AG39" s="169" t="e">
        <f t="shared" si="5"/>
        <v>#N/A</v>
      </c>
      <c r="AH39" s="178" t="e">
        <f>IF(AG39&lt;=1,"Remota",VLOOKUP(AG39,[9]Listas!$C$6:$D$10,2,0))</f>
        <v>#N/A</v>
      </c>
      <c r="AI39" s="169" t="e">
        <f t="shared" si="6"/>
        <v>#N/A</v>
      </c>
      <c r="AJ39" s="178" t="e">
        <f>IF(AI39&lt;=1,"Insignificante",HLOOKUP(AI39,[9]Listas!$F$3:$J$4,2,0))</f>
        <v>#N/A</v>
      </c>
      <c r="AK39" s="170" t="e">
        <f t="shared" si="7"/>
        <v>#N/A</v>
      </c>
      <c r="AL39" s="177" t="e">
        <f>INDEX([9]Listas!$F$6:$J$10,MATCH(AH39,[9]Listas!$D$6:$D$10,0),MATCH(AJ39,[9]Listas!$F$4:$J$4,0))</f>
        <v>#N/A</v>
      </c>
      <c r="AN39" s="346"/>
    </row>
    <row r="40" spans="1:40"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VLOOKUP(Q40,[9]Listas!$D$6:$E$10,2,0)</f>
        <v>#N/A</v>
      </c>
      <c r="U40" s="168" t="e">
        <f>HLOOKUP(R40,[9]Listas!$F$4:$J$5,2,0)</f>
        <v>#N/A</v>
      </c>
      <c r="V40" s="177" t="e">
        <f>INDEX([9]Listas!$F$6:$J$10,MATCH(Q40,[9]Listas!$D$6:$D$10,0),MATCH(R40,[9]Listas!$F$4:$J$4,0))</f>
        <v>#N/A</v>
      </c>
      <c r="W40" s="167"/>
      <c r="X40" s="535"/>
      <c r="Y40" s="575"/>
      <c r="Z40" s="536"/>
      <c r="AA40" s="174"/>
      <c r="AB40" s="201"/>
      <c r="AC40" s="166"/>
      <c r="AD40" s="174"/>
      <c r="AE40" s="167"/>
      <c r="AF40" s="168">
        <f t="shared" si="4"/>
        <v>0</v>
      </c>
      <c r="AG40" s="169" t="e">
        <f t="shared" si="5"/>
        <v>#N/A</v>
      </c>
      <c r="AH40" s="178" t="e">
        <f>IF(AG40&lt;=1,"Remota",VLOOKUP(AG40,[9]Listas!$C$6:$D$10,2,0))</f>
        <v>#N/A</v>
      </c>
      <c r="AI40" s="169" t="e">
        <f t="shared" si="6"/>
        <v>#N/A</v>
      </c>
      <c r="AJ40" s="178" t="e">
        <f>IF(AI40&lt;=1,"Insignificante",HLOOKUP(AI40,[9]Listas!$F$3:$J$4,2,0))</f>
        <v>#N/A</v>
      </c>
      <c r="AK40" s="170" t="e">
        <f t="shared" si="7"/>
        <v>#N/A</v>
      </c>
      <c r="AL40" s="177" t="e">
        <f>INDEX([9]Listas!$F$6:$J$10,MATCH(AH40,[9]Listas!$D$6:$D$10,0),MATCH(AJ40,[9]Listas!$F$4:$J$4,0))</f>
        <v>#N/A</v>
      </c>
      <c r="AN40" s="346"/>
    </row>
    <row r="41" spans="1:40"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VLOOKUP(Q41,[9]Listas!$D$6:$E$10,2,0)</f>
        <v>#N/A</v>
      </c>
      <c r="U41" s="168" t="e">
        <f>HLOOKUP(R41,[9]Listas!$F$4:$J$5,2,0)</f>
        <v>#N/A</v>
      </c>
      <c r="V41" s="177" t="e">
        <f>INDEX([9]Listas!$F$6:$J$10,MATCH(Q41,[9]Listas!$D$6:$D$10,0),MATCH(R41,[9]Listas!$F$4:$J$4,0))</f>
        <v>#N/A</v>
      </c>
      <c r="W41" s="167"/>
      <c r="X41" s="535"/>
      <c r="Y41" s="575"/>
      <c r="Z41" s="536"/>
      <c r="AA41" s="174"/>
      <c r="AB41" s="201"/>
      <c r="AC41" s="166"/>
      <c r="AD41" s="174"/>
      <c r="AE41" s="167"/>
      <c r="AF41" s="168">
        <f t="shared" si="4"/>
        <v>0</v>
      </c>
      <c r="AG41" s="169" t="e">
        <f t="shared" si="5"/>
        <v>#N/A</v>
      </c>
      <c r="AH41" s="178" t="e">
        <f>IF(AG41&lt;=1,"Remota",VLOOKUP(AG41,[9]Listas!$C$6:$D$10,2,0))</f>
        <v>#N/A</v>
      </c>
      <c r="AI41" s="169" t="e">
        <f t="shared" si="6"/>
        <v>#N/A</v>
      </c>
      <c r="AJ41" s="178" t="e">
        <f>IF(AI41&lt;=1,"Insignificante",HLOOKUP(AI41,[9]Listas!$F$3:$J$4,2,0))</f>
        <v>#N/A</v>
      </c>
      <c r="AK41" s="170" t="e">
        <f t="shared" si="7"/>
        <v>#N/A</v>
      </c>
      <c r="AL41" s="177" t="e">
        <f>INDEX([9]Listas!$F$6:$J$10,MATCH(AH41,[9]Listas!$D$6:$D$10,0),MATCH(AJ41,[9]Listas!$F$4:$J$4,0))</f>
        <v>#N/A</v>
      </c>
      <c r="AN41" s="346"/>
    </row>
    <row r="42" spans="1:40"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VLOOKUP(Q42,[9]Listas!$D$6:$E$10,2,0)</f>
        <v>#N/A</v>
      </c>
      <c r="U42" s="168" t="e">
        <f>HLOOKUP(R42,[9]Listas!$F$4:$J$5,2,0)</f>
        <v>#N/A</v>
      </c>
      <c r="V42" s="177" t="e">
        <f>INDEX([9]Listas!$F$6:$J$10,MATCH(Q42,[9]Listas!$D$6:$D$10,0),MATCH(R42,[9]Listas!$F$4:$J$4,0))</f>
        <v>#N/A</v>
      </c>
      <c r="W42" s="167"/>
      <c r="X42" s="535"/>
      <c r="Y42" s="575"/>
      <c r="Z42" s="536"/>
      <c r="AA42" s="174"/>
      <c r="AB42" s="201"/>
      <c r="AC42" s="166"/>
      <c r="AD42" s="174"/>
      <c r="AE42" s="167"/>
      <c r="AF42" s="168">
        <f t="shared" si="4"/>
        <v>0</v>
      </c>
      <c r="AG42" s="169" t="e">
        <f t="shared" si="5"/>
        <v>#N/A</v>
      </c>
      <c r="AH42" s="178" t="e">
        <f>IF(AG42&lt;=1,"Remota",VLOOKUP(AG42,[9]Listas!$C$6:$D$10,2,0))</f>
        <v>#N/A</v>
      </c>
      <c r="AI42" s="169" t="e">
        <f t="shared" si="6"/>
        <v>#N/A</v>
      </c>
      <c r="AJ42" s="178" t="e">
        <f>IF(AI42&lt;=1,"Insignificante",HLOOKUP(AI42,[9]Listas!$F$3:$J$4,2,0))</f>
        <v>#N/A</v>
      </c>
      <c r="AK42" s="170" t="e">
        <f t="shared" si="7"/>
        <v>#N/A</v>
      </c>
      <c r="AL42" s="177" t="e">
        <f>INDEX([9]Listas!$F$6:$J$10,MATCH(AH42,[9]Listas!$D$6:$D$10,0),MATCH(AJ42,[9]Listas!$F$4:$J$4,0))</f>
        <v>#N/A</v>
      </c>
      <c r="AN42" s="346"/>
    </row>
    <row r="43" spans="1:40"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VLOOKUP(Q43,[9]Listas!$D$6:$E$10,2,0)</f>
        <v>#N/A</v>
      </c>
      <c r="U43" s="168" t="e">
        <f>HLOOKUP(R43,[9]Listas!$F$4:$J$5,2,0)</f>
        <v>#N/A</v>
      </c>
      <c r="V43" s="177" t="e">
        <f>INDEX([9]Listas!$F$6:$J$10,MATCH(Q43,[9]Listas!$D$6:$D$10,0),MATCH(R43,[9]Listas!$F$4:$J$4,0))</f>
        <v>#N/A</v>
      </c>
      <c r="W43" s="167"/>
      <c r="X43" s="535"/>
      <c r="Y43" s="575"/>
      <c r="Z43" s="536"/>
      <c r="AA43" s="174"/>
      <c r="AB43" s="201"/>
      <c r="AC43" s="166"/>
      <c r="AD43" s="174"/>
      <c r="AE43" s="167"/>
      <c r="AF43" s="168">
        <f t="shared" si="4"/>
        <v>0</v>
      </c>
      <c r="AG43" s="169" t="e">
        <f t="shared" si="5"/>
        <v>#N/A</v>
      </c>
      <c r="AH43" s="178" t="e">
        <f>IF(AG43&lt;=1,"Remota",VLOOKUP(AG43,[9]Listas!$C$6:$D$10,2,0))</f>
        <v>#N/A</v>
      </c>
      <c r="AI43" s="169" t="e">
        <f t="shared" si="6"/>
        <v>#N/A</v>
      </c>
      <c r="AJ43" s="178" t="e">
        <f>IF(AI43&lt;=1,"Insignificante",HLOOKUP(AI43,[9]Listas!$F$3:$J$4,2,0))</f>
        <v>#N/A</v>
      </c>
      <c r="AK43" s="170" t="e">
        <f t="shared" si="7"/>
        <v>#N/A</v>
      </c>
      <c r="AL43" s="177" t="e">
        <f>INDEX([9]Listas!$F$6:$J$10,MATCH(AH43,[9]Listas!$D$6:$D$10,0),MATCH(AJ43,[9]Listas!$F$4:$J$4,0))</f>
        <v>#N/A</v>
      </c>
      <c r="AN43" s="346"/>
    </row>
    <row r="44" spans="1:40"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VLOOKUP(Q44,[9]Listas!$D$6:$E$10,2,0)</f>
        <v>#N/A</v>
      </c>
      <c r="U44" s="168" t="e">
        <f>HLOOKUP(R44,[9]Listas!$F$4:$J$5,2,0)</f>
        <v>#N/A</v>
      </c>
      <c r="V44" s="177" t="e">
        <f>INDEX([9]Listas!$F$6:$J$10,MATCH(Q44,[9]Listas!$D$6:$D$10,0),MATCH(R44,[9]Listas!$F$4:$J$4,0))</f>
        <v>#N/A</v>
      </c>
      <c r="W44" s="167"/>
      <c r="X44" s="535"/>
      <c r="Y44" s="575"/>
      <c r="Z44" s="536"/>
      <c r="AA44" s="174"/>
      <c r="AB44" s="201"/>
      <c r="AC44" s="166"/>
      <c r="AD44" s="174"/>
      <c r="AE44" s="167"/>
      <c r="AF44" s="168">
        <f t="shared" si="4"/>
        <v>0</v>
      </c>
      <c r="AG44" s="169" t="e">
        <f t="shared" si="5"/>
        <v>#N/A</v>
      </c>
      <c r="AH44" s="178" t="e">
        <f>IF(AG44&lt;=1,"Remota",VLOOKUP(AG44,[9]Listas!$C$6:$D$10,2,0))</f>
        <v>#N/A</v>
      </c>
      <c r="AI44" s="169" t="e">
        <f t="shared" si="6"/>
        <v>#N/A</v>
      </c>
      <c r="AJ44" s="178" t="e">
        <f>IF(AI44&lt;=1,"Insignificante",HLOOKUP(AI44,[9]Listas!$F$3:$J$4,2,0))</f>
        <v>#N/A</v>
      </c>
      <c r="AK44" s="170" t="e">
        <f t="shared" si="7"/>
        <v>#N/A</v>
      </c>
      <c r="AL44" s="177" t="e">
        <f>INDEX([9]Listas!$F$6:$J$10,MATCH(AH44,[9]Listas!$D$6:$D$10,0),MATCH(AJ44,[9]Listas!$F$4:$J$4,0))</f>
        <v>#N/A</v>
      </c>
      <c r="AN44" s="346"/>
    </row>
    <row r="45" spans="1:40"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VLOOKUP(Q45,[9]Listas!$D$6:$E$10,2,0)</f>
        <v>#N/A</v>
      </c>
      <c r="U45" s="168" t="e">
        <f>HLOOKUP(R45,[9]Listas!$F$4:$J$5,2,0)</f>
        <v>#N/A</v>
      </c>
      <c r="V45" s="177" t="e">
        <f>INDEX([9]Listas!$F$6:$J$10,MATCH(Q45,[9]Listas!$D$6:$D$10,0),MATCH(R45,[9]Listas!$F$4:$J$4,0))</f>
        <v>#N/A</v>
      </c>
      <c r="W45" s="167"/>
      <c r="X45" s="535"/>
      <c r="Y45" s="575"/>
      <c r="Z45" s="536"/>
      <c r="AA45" s="174"/>
      <c r="AB45" s="201"/>
      <c r="AC45" s="166"/>
      <c r="AD45" s="174"/>
      <c r="AE45" s="167"/>
      <c r="AF45" s="168">
        <f t="shared" si="4"/>
        <v>0</v>
      </c>
      <c r="AG45" s="169" t="e">
        <f t="shared" si="5"/>
        <v>#N/A</v>
      </c>
      <c r="AH45" s="178" t="e">
        <f>IF(AG45&lt;=1,"Remota",VLOOKUP(AG45,[9]Listas!$C$6:$D$10,2,0))</f>
        <v>#N/A</v>
      </c>
      <c r="AI45" s="169" t="e">
        <f t="shared" si="6"/>
        <v>#N/A</v>
      </c>
      <c r="AJ45" s="178" t="e">
        <f>IF(AI45&lt;=1,"Insignificante",HLOOKUP(AI45,[9]Listas!$F$3:$J$4,2,0))</f>
        <v>#N/A</v>
      </c>
      <c r="AK45" s="170" t="e">
        <f t="shared" si="7"/>
        <v>#N/A</v>
      </c>
      <c r="AL45" s="177" t="e">
        <f>INDEX([9]Listas!$F$6:$J$10,MATCH(AH45,[9]Listas!$D$6:$D$10,0),MATCH(AJ45,[9]Listas!$F$4:$J$4,0))</f>
        <v>#N/A</v>
      </c>
      <c r="AN45" s="346"/>
    </row>
    <row r="46" spans="1:40"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VLOOKUP(Q46,[9]Listas!$D$6:$E$10,2,0)</f>
        <v>#N/A</v>
      </c>
      <c r="U46" s="168" t="e">
        <f>HLOOKUP(R46,[9]Listas!$F$4:$J$5,2,0)</f>
        <v>#N/A</v>
      </c>
      <c r="V46" s="177" t="e">
        <f>INDEX([9]Listas!$F$6:$J$10,MATCH(Q46,[9]Listas!$D$6:$D$10,0),MATCH(R46,[9]Listas!$F$4:$J$4,0))</f>
        <v>#N/A</v>
      </c>
      <c r="W46" s="167"/>
      <c r="X46" s="535"/>
      <c r="Y46" s="575"/>
      <c r="Z46" s="536"/>
      <c r="AA46" s="174"/>
      <c r="AB46" s="201"/>
      <c r="AC46" s="166"/>
      <c r="AD46" s="174"/>
      <c r="AE46" s="167"/>
      <c r="AF46" s="168">
        <f t="shared" si="4"/>
        <v>0</v>
      </c>
      <c r="AG46" s="169" t="e">
        <f t="shared" si="5"/>
        <v>#N/A</v>
      </c>
      <c r="AH46" s="178" t="e">
        <f>IF(AG46&lt;=1,"Remota",VLOOKUP(AG46,[9]Listas!$C$6:$D$10,2,0))</f>
        <v>#N/A</v>
      </c>
      <c r="AI46" s="169" t="e">
        <f t="shared" si="6"/>
        <v>#N/A</v>
      </c>
      <c r="AJ46" s="178" t="e">
        <f>IF(AI46&lt;=1,"Insignificante",HLOOKUP(AI46,[9]Listas!$F$3:$J$4,2,0))</f>
        <v>#N/A</v>
      </c>
      <c r="AK46" s="170" t="e">
        <f t="shared" si="7"/>
        <v>#N/A</v>
      </c>
      <c r="AL46" s="177" t="e">
        <f>INDEX([9]Listas!$F$6:$J$10,MATCH(AH46,[9]Listas!$D$6:$D$10,0),MATCH(AJ46,[9]Listas!$F$4:$J$4,0))</f>
        <v>#N/A</v>
      </c>
      <c r="AN46" s="346"/>
    </row>
    <row r="47" spans="1:40"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VLOOKUP(Q47,[9]Listas!$D$6:$E$10,2,0)</f>
        <v>#N/A</v>
      </c>
      <c r="U47" s="168" t="e">
        <f>HLOOKUP(R47,[9]Listas!$F$4:$J$5,2,0)</f>
        <v>#N/A</v>
      </c>
      <c r="V47" s="177" t="e">
        <f>INDEX([9]Listas!$F$6:$J$10,MATCH(Q47,[9]Listas!$D$6:$D$10,0),MATCH(R47,[9]Listas!$F$4:$J$4,0))</f>
        <v>#N/A</v>
      </c>
      <c r="W47" s="167"/>
      <c r="X47" s="535"/>
      <c r="Y47" s="575"/>
      <c r="Z47" s="536"/>
      <c r="AA47" s="174"/>
      <c r="AB47" s="201"/>
      <c r="AC47" s="166"/>
      <c r="AD47" s="174"/>
      <c r="AE47" s="167"/>
      <c r="AF47" s="168">
        <f t="shared" si="4"/>
        <v>0</v>
      </c>
      <c r="AG47" s="169" t="e">
        <f t="shared" si="5"/>
        <v>#N/A</v>
      </c>
      <c r="AH47" s="178" t="e">
        <f>IF(AG47&lt;=1,"Remota",VLOOKUP(AG47,[9]Listas!$C$6:$D$10,2,0))</f>
        <v>#N/A</v>
      </c>
      <c r="AI47" s="169" t="e">
        <f t="shared" si="6"/>
        <v>#N/A</v>
      </c>
      <c r="AJ47" s="178" t="e">
        <f>IF(AI47&lt;=1,"Insignificante",HLOOKUP(AI47,[9]Listas!$F$3:$J$4,2,0))</f>
        <v>#N/A</v>
      </c>
      <c r="AK47" s="170" t="e">
        <f t="shared" si="7"/>
        <v>#N/A</v>
      </c>
      <c r="AL47" s="177" t="e">
        <f>INDEX([9]Listas!$F$6:$J$10,MATCH(AH47,[9]Listas!$D$6:$D$10,0),MATCH(AJ47,[9]Listas!$F$4:$J$4,0))</f>
        <v>#N/A</v>
      </c>
      <c r="AN47" s="346"/>
    </row>
    <row r="48" spans="1:40"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VLOOKUP(Q48,[9]Listas!$D$6:$E$10,2,0)</f>
        <v>#N/A</v>
      </c>
      <c r="U48" s="168" t="e">
        <f>HLOOKUP(R48,[9]Listas!$F$4:$J$5,2,0)</f>
        <v>#N/A</v>
      </c>
      <c r="V48" s="177" t="e">
        <f>INDEX([9]Listas!$F$6:$J$10,MATCH(Q48,[9]Listas!$D$6:$D$10,0),MATCH(R48,[9]Listas!$F$4:$J$4,0))</f>
        <v>#N/A</v>
      </c>
      <c r="W48" s="167"/>
      <c r="X48" s="535"/>
      <c r="Y48" s="575"/>
      <c r="Z48" s="536"/>
      <c r="AA48" s="174"/>
      <c r="AB48" s="201"/>
      <c r="AC48" s="166"/>
      <c r="AD48" s="174"/>
      <c r="AE48" s="167"/>
      <c r="AF48" s="168">
        <f t="shared" si="4"/>
        <v>0</v>
      </c>
      <c r="AG48" s="169" t="e">
        <f t="shared" si="5"/>
        <v>#N/A</v>
      </c>
      <c r="AH48" s="178" t="e">
        <f>IF(AG48&lt;=1,"Remota",VLOOKUP(AG48,[9]Listas!$C$6:$D$10,2,0))</f>
        <v>#N/A</v>
      </c>
      <c r="AI48" s="169" t="e">
        <f t="shared" si="6"/>
        <v>#N/A</v>
      </c>
      <c r="AJ48" s="178" t="e">
        <f>IF(AI48&lt;=1,"Insignificante",HLOOKUP(AI48,[9]Listas!$F$3:$J$4,2,0))</f>
        <v>#N/A</v>
      </c>
      <c r="AK48" s="170" t="e">
        <f t="shared" si="7"/>
        <v>#N/A</v>
      </c>
      <c r="AL48" s="177" t="e">
        <f>INDEX([9]Listas!$F$6:$J$10,MATCH(AH48,[9]Listas!$D$6:$D$10,0),MATCH(AJ48,[9]Listas!$F$4:$J$4,0))</f>
        <v>#N/A</v>
      </c>
      <c r="AN48" s="346"/>
    </row>
    <row r="49" spans="1:40"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VLOOKUP(Q49,[9]Listas!$D$6:$E$10,2,0)</f>
        <v>#N/A</v>
      </c>
      <c r="U49" s="168" t="e">
        <f>HLOOKUP(R49,[9]Listas!$F$4:$J$5,2,0)</f>
        <v>#N/A</v>
      </c>
      <c r="V49" s="177" t="e">
        <f>INDEX([9]Listas!$F$6:$J$10,MATCH(Q49,[9]Listas!$D$6:$D$10,0),MATCH(R49,[9]Listas!$F$4:$J$4,0))</f>
        <v>#N/A</v>
      </c>
      <c r="W49" s="167"/>
      <c r="X49" s="535"/>
      <c r="Y49" s="575"/>
      <c r="Z49" s="536"/>
      <c r="AA49" s="174"/>
      <c r="AB49" s="201"/>
      <c r="AC49" s="166"/>
      <c r="AD49" s="174"/>
      <c r="AE49" s="167"/>
      <c r="AF49" s="168">
        <f t="shared" si="4"/>
        <v>0</v>
      </c>
      <c r="AG49" s="169" t="e">
        <f t="shared" si="5"/>
        <v>#N/A</v>
      </c>
      <c r="AH49" s="178" t="e">
        <f>IF(AG49&lt;=1,"Remota",VLOOKUP(AG49,[9]Listas!$C$6:$D$10,2,0))</f>
        <v>#N/A</v>
      </c>
      <c r="AI49" s="169" t="e">
        <f t="shared" si="6"/>
        <v>#N/A</v>
      </c>
      <c r="AJ49" s="178" t="e">
        <f>IF(AI49&lt;=1,"Insignificante",HLOOKUP(AI49,[9]Listas!$F$3:$J$4,2,0))</f>
        <v>#N/A</v>
      </c>
      <c r="AK49" s="170" t="e">
        <f t="shared" si="7"/>
        <v>#N/A</v>
      </c>
      <c r="AL49" s="177" t="e">
        <f>INDEX([9]Listas!$F$6:$J$10,MATCH(AH49,[9]Listas!$D$6:$D$10,0),MATCH(AJ49,[9]Listas!$F$4:$J$4,0))</f>
        <v>#N/A</v>
      </c>
      <c r="AN49" s="346"/>
    </row>
    <row r="50" spans="1:40"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VLOOKUP(Q50,[9]Listas!$D$6:$E$10,2,0)</f>
        <v>#N/A</v>
      </c>
      <c r="U50" s="168" t="e">
        <f>HLOOKUP(R50,[9]Listas!$F$4:$J$5,2,0)</f>
        <v>#N/A</v>
      </c>
      <c r="V50" s="177" t="e">
        <f>INDEX([9]Listas!$F$6:$J$10,MATCH(Q50,[9]Listas!$D$6:$D$10,0),MATCH(R50,[9]Listas!$F$4:$J$4,0))</f>
        <v>#N/A</v>
      </c>
      <c r="W50" s="167"/>
      <c r="X50" s="535"/>
      <c r="Y50" s="575"/>
      <c r="Z50" s="536"/>
      <c r="AA50" s="174"/>
      <c r="AB50" s="201"/>
      <c r="AC50" s="166"/>
      <c r="AD50" s="174"/>
      <c r="AE50" s="167"/>
      <c r="AF50" s="168">
        <f t="shared" si="4"/>
        <v>0</v>
      </c>
      <c r="AG50" s="169" t="e">
        <f t="shared" si="5"/>
        <v>#N/A</v>
      </c>
      <c r="AH50" s="178" t="e">
        <f>IF(AG50&lt;=1,"Remota",VLOOKUP(AG50,[9]Listas!$C$6:$D$10,2,0))</f>
        <v>#N/A</v>
      </c>
      <c r="AI50" s="169" t="e">
        <f t="shared" si="6"/>
        <v>#N/A</v>
      </c>
      <c r="AJ50" s="178" t="e">
        <f>IF(AI50&lt;=1,"Insignificante",HLOOKUP(AI50,[9]Listas!$F$3:$J$4,2,0))</f>
        <v>#N/A</v>
      </c>
      <c r="AK50" s="170" t="e">
        <f t="shared" si="7"/>
        <v>#N/A</v>
      </c>
      <c r="AL50" s="177" t="e">
        <f>INDEX([9]Listas!$F$6:$J$10,MATCH(AH50,[9]Listas!$D$6:$D$10,0),MATCH(AJ50,[9]Listas!$F$4:$J$4,0))</f>
        <v>#N/A</v>
      </c>
      <c r="AN50" s="346"/>
    </row>
    <row r="51" spans="1:40"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VLOOKUP(Q51,[9]Listas!$D$6:$E$10,2,0)</f>
        <v>#N/A</v>
      </c>
      <c r="U51" s="168" t="e">
        <f>HLOOKUP(R51,[9]Listas!$F$4:$J$5,2,0)</f>
        <v>#N/A</v>
      </c>
      <c r="V51" s="177" t="e">
        <f>INDEX([9]Listas!$F$6:$J$10,MATCH(Q51,[9]Listas!$D$6:$D$10,0),MATCH(R51,[9]Listas!$F$4:$J$4,0))</f>
        <v>#N/A</v>
      </c>
      <c r="W51" s="167"/>
      <c r="X51" s="535"/>
      <c r="Y51" s="575"/>
      <c r="Z51" s="536"/>
      <c r="AA51" s="174"/>
      <c r="AB51" s="201"/>
      <c r="AC51" s="166"/>
      <c r="AD51" s="174"/>
      <c r="AE51" s="167"/>
      <c r="AF51" s="168">
        <f t="shared" si="4"/>
        <v>0</v>
      </c>
      <c r="AG51" s="169" t="e">
        <f t="shared" si="5"/>
        <v>#N/A</v>
      </c>
      <c r="AH51" s="178" t="e">
        <f>IF(AG51&lt;=1,"Remota",VLOOKUP(AG51,[9]Listas!$C$6:$D$10,2,0))</f>
        <v>#N/A</v>
      </c>
      <c r="AI51" s="169" t="e">
        <f t="shared" si="6"/>
        <v>#N/A</v>
      </c>
      <c r="AJ51" s="178" t="e">
        <f>IF(AI51&lt;=1,"Insignificante",HLOOKUP(AI51,[9]Listas!$F$3:$J$4,2,0))</f>
        <v>#N/A</v>
      </c>
      <c r="AK51" s="170" t="e">
        <f t="shared" si="7"/>
        <v>#N/A</v>
      </c>
      <c r="AL51" s="177" t="e">
        <f>INDEX([9]Listas!$F$6:$J$10,MATCH(AH51,[9]Listas!$D$6:$D$10,0),MATCH(AJ51,[9]Listas!$F$4:$J$4,0))</f>
        <v>#N/A</v>
      </c>
      <c r="AN51" s="346"/>
    </row>
    <row r="52" spans="1:40"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VLOOKUP(Q52,[9]Listas!$D$6:$E$10,2,0)</f>
        <v>#N/A</v>
      </c>
      <c r="U52" s="168" t="e">
        <f>HLOOKUP(R52,[9]Listas!$F$4:$J$5,2,0)</f>
        <v>#N/A</v>
      </c>
      <c r="V52" s="177" t="e">
        <f>INDEX([9]Listas!$F$6:$J$10,MATCH(Q52,[9]Listas!$D$6:$D$10,0),MATCH(R52,[9]Listas!$F$4:$J$4,0))</f>
        <v>#N/A</v>
      </c>
      <c r="W52" s="167"/>
      <c r="X52" s="535"/>
      <c r="Y52" s="575"/>
      <c r="Z52" s="536"/>
      <c r="AA52" s="174"/>
      <c r="AB52" s="201"/>
      <c r="AC52" s="166"/>
      <c r="AD52" s="174"/>
      <c r="AE52" s="167"/>
      <c r="AF52" s="168">
        <f t="shared" si="4"/>
        <v>0</v>
      </c>
      <c r="AG52" s="169" t="e">
        <f t="shared" si="5"/>
        <v>#N/A</v>
      </c>
      <c r="AH52" s="178" t="e">
        <f>IF(AG52&lt;=1,"Remota",VLOOKUP(AG52,[9]Listas!$C$6:$D$10,2,0))</f>
        <v>#N/A</v>
      </c>
      <c r="AI52" s="169" t="e">
        <f t="shared" si="6"/>
        <v>#N/A</v>
      </c>
      <c r="AJ52" s="178" t="e">
        <f>IF(AI52&lt;=1,"Insignificante",HLOOKUP(AI52,[9]Listas!$F$3:$J$4,2,0))</f>
        <v>#N/A</v>
      </c>
      <c r="AK52" s="170" t="e">
        <f t="shared" si="7"/>
        <v>#N/A</v>
      </c>
      <c r="AL52" s="177" t="e">
        <f>INDEX([9]Listas!$F$6:$J$10,MATCH(AH52,[9]Listas!$D$6:$D$10,0),MATCH(AJ52,[9]Listas!$F$4:$J$4,0))</f>
        <v>#N/A</v>
      </c>
      <c r="AN52" s="346"/>
    </row>
    <row r="53" spans="1:40"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VLOOKUP(Q53,[9]Listas!$D$6:$E$10,2,0)</f>
        <v>#N/A</v>
      </c>
      <c r="U53" s="168" t="e">
        <f>HLOOKUP(R53,[9]Listas!$F$4:$J$5,2,0)</f>
        <v>#N/A</v>
      </c>
      <c r="V53" s="177" t="e">
        <f>INDEX([9]Listas!$F$6:$J$10,MATCH(Q53,[9]Listas!$D$6:$D$10,0),MATCH(R53,[9]Listas!$F$4:$J$4,0))</f>
        <v>#N/A</v>
      </c>
      <c r="W53" s="167"/>
      <c r="X53" s="535"/>
      <c r="Y53" s="575"/>
      <c r="Z53" s="536"/>
      <c r="AA53" s="174"/>
      <c r="AB53" s="201"/>
      <c r="AC53" s="166"/>
      <c r="AD53" s="174"/>
      <c r="AE53" s="167"/>
      <c r="AF53" s="168">
        <f t="shared" si="4"/>
        <v>0</v>
      </c>
      <c r="AG53" s="169" t="e">
        <f t="shared" si="5"/>
        <v>#N/A</v>
      </c>
      <c r="AH53" s="178" t="e">
        <f>IF(AG53&lt;=1,"Remota",VLOOKUP(AG53,[9]Listas!$C$6:$D$10,2,0))</f>
        <v>#N/A</v>
      </c>
      <c r="AI53" s="169" t="e">
        <f t="shared" si="6"/>
        <v>#N/A</v>
      </c>
      <c r="AJ53" s="178" t="e">
        <f>IF(AI53&lt;=1,"Insignificante",HLOOKUP(AI53,[9]Listas!$F$3:$J$4,2,0))</f>
        <v>#N/A</v>
      </c>
      <c r="AK53" s="170" t="e">
        <f t="shared" si="7"/>
        <v>#N/A</v>
      </c>
      <c r="AL53" s="177" t="e">
        <f>INDEX([9]Listas!$F$6:$J$10,MATCH(AH53,[9]Listas!$D$6:$D$10,0),MATCH(AJ53,[9]Listas!$F$4:$J$4,0))</f>
        <v>#N/A</v>
      </c>
      <c r="AN53" s="346"/>
    </row>
    <row r="54" spans="1:40"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VLOOKUP(Q54,[9]Listas!$D$6:$E$10,2,0)</f>
        <v>#N/A</v>
      </c>
      <c r="U54" s="168" t="e">
        <f>HLOOKUP(R54,[9]Listas!$F$4:$J$5,2,0)</f>
        <v>#N/A</v>
      </c>
      <c r="V54" s="177" t="e">
        <f>INDEX([9]Listas!$F$6:$J$10,MATCH(Q54,[9]Listas!$D$6:$D$10,0),MATCH(R54,[9]Listas!$F$4:$J$4,0))</f>
        <v>#N/A</v>
      </c>
      <c r="W54" s="167"/>
      <c r="X54" s="535"/>
      <c r="Y54" s="575"/>
      <c r="Z54" s="536"/>
      <c r="AA54" s="174"/>
      <c r="AB54" s="201"/>
      <c r="AC54" s="166"/>
      <c r="AD54" s="174"/>
      <c r="AE54" s="167"/>
      <c r="AF54" s="168">
        <f t="shared" si="4"/>
        <v>0</v>
      </c>
      <c r="AG54" s="169" t="e">
        <f t="shared" si="5"/>
        <v>#N/A</v>
      </c>
      <c r="AH54" s="178" t="e">
        <f>IF(AG54&lt;=1,"Remota",VLOOKUP(AG54,[9]Listas!$C$6:$D$10,2,0))</f>
        <v>#N/A</v>
      </c>
      <c r="AI54" s="169" t="e">
        <f t="shared" si="6"/>
        <v>#N/A</v>
      </c>
      <c r="AJ54" s="178" t="e">
        <f>IF(AI54&lt;=1,"Insignificante",HLOOKUP(AI54,[9]Listas!$F$3:$J$4,2,0))</f>
        <v>#N/A</v>
      </c>
      <c r="AK54" s="170" t="e">
        <f t="shared" si="7"/>
        <v>#N/A</v>
      </c>
      <c r="AL54" s="177" t="e">
        <f>INDEX([9]Listas!$F$6:$J$10,MATCH(AH54,[9]Listas!$D$6:$D$10,0),MATCH(AJ54,[9]Listas!$F$4:$J$4,0))</f>
        <v>#N/A</v>
      </c>
      <c r="AN54" s="346"/>
    </row>
    <row r="55" spans="1:40"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VLOOKUP(Q55,[9]Listas!$D$6:$E$10,2,0)</f>
        <v>#N/A</v>
      </c>
      <c r="U55" s="168" t="e">
        <f>HLOOKUP(R55,[9]Listas!$F$4:$J$5,2,0)</f>
        <v>#N/A</v>
      </c>
      <c r="V55" s="177" t="e">
        <f>INDEX([9]Listas!$F$6:$J$10,MATCH(Q55,[9]Listas!$D$6:$D$10,0),MATCH(R55,[9]Listas!$F$4:$J$4,0))</f>
        <v>#N/A</v>
      </c>
      <c r="W55" s="167"/>
      <c r="X55" s="535"/>
      <c r="Y55" s="575"/>
      <c r="Z55" s="536"/>
      <c r="AA55" s="174"/>
      <c r="AB55" s="201"/>
      <c r="AC55" s="166"/>
      <c r="AD55" s="174"/>
      <c r="AE55" s="167"/>
      <c r="AF55" s="168">
        <f t="shared" si="4"/>
        <v>0</v>
      </c>
      <c r="AG55" s="169" t="e">
        <f t="shared" si="5"/>
        <v>#N/A</v>
      </c>
      <c r="AH55" s="178" t="e">
        <f>IF(AG55&lt;=1,"Remota",VLOOKUP(AG55,[9]Listas!$C$6:$D$10,2,0))</f>
        <v>#N/A</v>
      </c>
      <c r="AI55" s="169" t="e">
        <f t="shared" si="6"/>
        <v>#N/A</v>
      </c>
      <c r="AJ55" s="178" t="e">
        <f>IF(AI55&lt;=1,"Insignificante",HLOOKUP(AI55,[9]Listas!$F$3:$J$4,2,0))</f>
        <v>#N/A</v>
      </c>
      <c r="AK55" s="170" t="e">
        <f t="shared" si="7"/>
        <v>#N/A</v>
      </c>
      <c r="AL55" s="177" t="e">
        <f>INDEX([9]Listas!$F$6:$J$10,MATCH(AH55,[9]Listas!$D$6:$D$10,0),MATCH(AJ55,[9]Listas!$F$4:$J$4,0))</f>
        <v>#N/A</v>
      </c>
      <c r="AN55" s="346"/>
    </row>
    <row r="56" spans="1:40"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VLOOKUP(Q56,[9]Listas!$D$6:$E$10,2,0)</f>
        <v>#N/A</v>
      </c>
      <c r="U56" s="168" t="e">
        <f>HLOOKUP(R56,[9]Listas!$F$4:$J$5,2,0)</f>
        <v>#N/A</v>
      </c>
      <c r="V56" s="177" t="e">
        <f>INDEX([9]Listas!$F$6:$J$10,MATCH(Q56,[9]Listas!$D$6:$D$10,0),MATCH(R56,[9]Listas!$F$4:$J$4,0))</f>
        <v>#N/A</v>
      </c>
      <c r="W56" s="167"/>
      <c r="X56" s="535"/>
      <c r="Y56" s="575"/>
      <c r="Z56" s="536"/>
      <c r="AA56" s="174"/>
      <c r="AB56" s="201"/>
      <c r="AC56" s="166"/>
      <c r="AD56" s="174"/>
      <c r="AE56" s="167"/>
      <c r="AF56" s="168">
        <f t="shared" si="4"/>
        <v>0</v>
      </c>
      <c r="AG56" s="169" t="e">
        <f t="shared" si="5"/>
        <v>#N/A</v>
      </c>
      <c r="AH56" s="178" t="e">
        <f>IF(AG56&lt;=1,"Remota",VLOOKUP(AG56,[9]Listas!$C$6:$D$10,2,0))</f>
        <v>#N/A</v>
      </c>
      <c r="AI56" s="169" t="e">
        <f t="shared" si="6"/>
        <v>#N/A</v>
      </c>
      <c r="AJ56" s="178" t="e">
        <f>IF(AI56&lt;=1,"Insignificante",HLOOKUP(AI56,[9]Listas!$F$3:$J$4,2,0))</f>
        <v>#N/A</v>
      </c>
      <c r="AK56" s="170" t="e">
        <f t="shared" si="7"/>
        <v>#N/A</v>
      </c>
      <c r="AL56" s="177" t="e">
        <f>INDEX([9]Listas!$F$6:$J$10,MATCH(AH56,[9]Listas!$D$6:$D$10,0),MATCH(AJ56,[9]Listas!$F$4:$J$4,0))</f>
        <v>#N/A</v>
      </c>
      <c r="AN56" s="346"/>
    </row>
    <row r="57" spans="1:40"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VLOOKUP(Q57,[9]Listas!$D$6:$E$10,2,0)</f>
        <v>#N/A</v>
      </c>
      <c r="U57" s="168" t="e">
        <f>HLOOKUP(R57,[9]Listas!$F$4:$J$5,2,0)</f>
        <v>#N/A</v>
      </c>
      <c r="V57" s="177" t="e">
        <f>INDEX([9]Listas!$F$6:$J$10,MATCH(Q57,[9]Listas!$D$6:$D$10,0),MATCH(R57,[9]Listas!$F$4:$J$4,0))</f>
        <v>#N/A</v>
      </c>
      <c r="W57" s="167"/>
      <c r="X57" s="535"/>
      <c r="Y57" s="575"/>
      <c r="Z57" s="536"/>
      <c r="AA57" s="174"/>
      <c r="AB57" s="201"/>
      <c r="AC57" s="166"/>
      <c r="AD57" s="174"/>
      <c r="AE57" s="167"/>
      <c r="AF57" s="168">
        <f t="shared" si="4"/>
        <v>0</v>
      </c>
      <c r="AG57" s="169" t="e">
        <f t="shared" si="5"/>
        <v>#N/A</v>
      </c>
      <c r="AH57" s="178" t="e">
        <f>IF(AG57&lt;=1,"Remota",VLOOKUP(AG57,[9]Listas!$C$6:$D$10,2,0))</f>
        <v>#N/A</v>
      </c>
      <c r="AI57" s="169" t="e">
        <f t="shared" si="6"/>
        <v>#N/A</v>
      </c>
      <c r="AJ57" s="178" t="e">
        <f>IF(AI57&lt;=1,"Insignificante",HLOOKUP(AI57,[9]Listas!$F$3:$J$4,2,0))</f>
        <v>#N/A</v>
      </c>
      <c r="AK57" s="170" t="e">
        <f t="shared" si="7"/>
        <v>#N/A</v>
      </c>
      <c r="AL57" s="177" t="e">
        <f>INDEX([9]Listas!$F$6:$J$10,MATCH(AH57,[9]Listas!$D$6:$D$10,0),MATCH(AJ57,[9]Listas!$F$4:$J$4,0))</f>
        <v>#N/A</v>
      </c>
      <c r="AN57" s="346"/>
    </row>
    <row r="58" spans="1:40"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VLOOKUP(Q58,[9]Listas!$D$6:$E$10,2,0)</f>
        <v>#N/A</v>
      </c>
      <c r="U58" s="168" t="e">
        <f>HLOOKUP(R58,[9]Listas!$F$4:$J$5,2,0)</f>
        <v>#N/A</v>
      </c>
      <c r="V58" s="177" t="e">
        <f>INDEX([9]Listas!$F$6:$J$10,MATCH(Q58,[9]Listas!$D$6:$D$10,0),MATCH(R58,[9]Listas!$F$4:$J$4,0))</f>
        <v>#N/A</v>
      </c>
      <c r="W58" s="167"/>
      <c r="X58" s="535"/>
      <c r="Y58" s="575"/>
      <c r="Z58" s="536"/>
      <c r="AA58" s="174"/>
      <c r="AB58" s="201"/>
      <c r="AC58" s="166"/>
      <c r="AD58" s="174"/>
      <c r="AE58" s="167"/>
      <c r="AF58" s="168">
        <f t="shared" si="4"/>
        <v>0</v>
      </c>
      <c r="AG58" s="169" t="e">
        <f t="shared" si="5"/>
        <v>#N/A</v>
      </c>
      <c r="AH58" s="178" t="e">
        <f>IF(AG58&lt;=1,"Remota",VLOOKUP(AG58,[9]Listas!$C$6:$D$10,2,0))</f>
        <v>#N/A</v>
      </c>
      <c r="AI58" s="169" t="e">
        <f t="shared" si="6"/>
        <v>#N/A</v>
      </c>
      <c r="AJ58" s="178" t="e">
        <f>IF(AI58&lt;=1,"Insignificante",HLOOKUP(AI58,[9]Listas!$F$3:$J$4,2,0))</f>
        <v>#N/A</v>
      </c>
      <c r="AK58" s="170" t="e">
        <f t="shared" si="7"/>
        <v>#N/A</v>
      </c>
      <c r="AL58" s="177" t="e">
        <f>INDEX([9]Listas!$F$6:$J$10,MATCH(AH58,[9]Listas!$D$6:$D$10,0),MATCH(AJ58,[9]Listas!$F$4:$J$4,0))</f>
        <v>#N/A</v>
      </c>
      <c r="AN58" s="346"/>
    </row>
    <row r="59" spans="1:40"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VLOOKUP(Q59,[9]Listas!$D$6:$E$10,2,0)</f>
        <v>#N/A</v>
      </c>
      <c r="U59" s="168" t="e">
        <f>HLOOKUP(R59,[9]Listas!$F$4:$J$5,2,0)</f>
        <v>#N/A</v>
      </c>
      <c r="V59" s="177" t="e">
        <f>INDEX([9]Listas!$F$6:$J$10,MATCH(Q59,[9]Listas!$D$6:$D$10,0),MATCH(R59,[9]Listas!$F$4:$J$4,0))</f>
        <v>#N/A</v>
      </c>
      <c r="W59" s="167"/>
      <c r="X59" s="535"/>
      <c r="Y59" s="575"/>
      <c r="Z59" s="536"/>
      <c r="AA59" s="174"/>
      <c r="AB59" s="201"/>
      <c r="AC59" s="166"/>
      <c r="AD59" s="174"/>
      <c r="AE59" s="167"/>
      <c r="AF59" s="168">
        <f t="shared" si="4"/>
        <v>0</v>
      </c>
      <c r="AG59" s="169" t="e">
        <f t="shared" si="5"/>
        <v>#N/A</v>
      </c>
      <c r="AH59" s="178" t="e">
        <f>IF(AG59&lt;=1,"Remota",VLOOKUP(AG59,[9]Listas!$C$6:$D$10,2,0))</f>
        <v>#N/A</v>
      </c>
      <c r="AI59" s="169" t="e">
        <f t="shared" si="6"/>
        <v>#N/A</v>
      </c>
      <c r="AJ59" s="178" t="e">
        <f>IF(AI59&lt;=1,"Insignificante",HLOOKUP(AI59,[9]Listas!$F$3:$J$4,2,0))</f>
        <v>#N/A</v>
      </c>
      <c r="AK59" s="170" t="e">
        <f t="shared" si="7"/>
        <v>#N/A</v>
      </c>
      <c r="AL59" s="177" t="e">
        <f>INDEX([9]Listas!$F$6:$J$10,MATCH(AH59,[9]Listas!$D$6:$D$10,0),MATCH(AJ59,[9]Listas!$F$4:$J$4,0))</f>
        <v>#N/A</v>
      </c>
      <c r="AN59" s="346"/>
    </row>
    <row r="60" spans="1:40"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VLOOKUP(Q60,[9]Listas!$D$6:$E$10,2,0)</f>
        <v>#N/A</v>
      </c>
      <c r="U60" s="168" t="e">
        <f>HLOOKUP(R60,[9]Listas!$F$4:$J$5,2,0)</f>
        <v>#N/A</v>
      </c>
      <c r="V60" s="177" t="e">
        <f>INDEX([9]Listas!$F$6:$J$10,MATCH(Q60,[9]Listas!$D$6:$D$10,0),MATCH(R60,[9]Listas!$F$4:$J$4,0))</f>
        <v>#N/A</v>
      </c>
      <c r="W60" s="167"/>
      <c r="X60" s="535"/>
      <c r="Y60" s="575"/>
      <c r="Z60" s="536"/>
      <c r="AA60" s="174"/>
      <c r="AB60" s="201"/>
      <c r="AC60" s="166"/>
      <c r="AD60" s="174"/>
      <c r="AE60" s="167"/>
      <c r="AF60" s="168">
        <f t="shared" si="4"/>
        <v>0</v>
      </c>
      <c r="AG60" s="169" t="e">
        <f t="shared" si="5"/>
        <v>#N/A</v>
      </c>
      <c r="AH60" s="178" t="e">
        <f>IF(AG60&lt;=1,"Remota",VLOOKUP(AG60,[9]Listas!$C$6:$D$10,2,0))</f>
        <v>#N/A</v>
      </c>
      <c r="AI60" s="169" t="e">
        <f t="shared" si="6"/>
        <v>#N/A</v>
      </c>
      <c r="AJ60" s="178" t="e">
        <f>IF(AI60&lt;=1,"Insignificante",HLOOKUP(AI60,[9]Listas!$F$3:$J$4,2,0))</f>
        <v>#N/A</v>
      </c>
      <c r="AK60" s="170" t="e">
        <f t="shared" si="7"/>
        <v>#N/A</v>
      </c>
      <c r="AL60" s="177" t="e">
        <f>INDEX([9]Listas!$F$6:$J$10,MATCH(AH60,[9]Listas!$D$6:$D$10,0),MATCH(AJ60,[9]Listas!$F$4:$J$4,0))</f>
        <v>#N/A</v>
      </c>
      <c r="AN60" s="346"/>
    </row>
    <row r="61" spans="1:40"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VLOOKUP(Q61,[9]Listas!$D$6:$E$10,2,0)</f>
        <v>#N/A</v>
      </c>
      <c r="U61" s="168" t="e">
        <f>HLOOKUP(R61,[9]Listas!$F$4:$J$5,2,0)</f>
        <v>#N/A</v>
      </c>
      <c r="V61" s="177" t="e">
        <f>INDEX([9]Listas!$F$6:$J$10,MATCH(Q61,[9]Listas!$D$6:$D$10,0),MATCH(R61,[9]Listas!$F$4:$J$4,0))</f>
        <v>#N/A</v>
      </c>
      <c r="W61" s="167"/>
      <c r="X61" s="535"/>
      <c r="Y61" s="575"/>
      <c r="Z61" s="536"/>
      <c r="AA61" s="174"/>
      <c r="AB61" s="201"/>
      <c r="AC61" s="166"/>
      <c r="AD61" s="174"/>
      <c r="AE61" s="167"/>
      <c r="AF61" s="168">
        <f t="shared" si="4"/>
        <v>0</v>
      </c>
      <c r="AG61" s="169" t="e">
        <f t="shared" si="5"/>
        <v>#N/A</v>
      </c>
      <c r="AH61" s="178" t="e">
        <f>IF(AG61&lt;=1,"Remota",VLOOKUP(AG61,[9]Listas!$C$6:$D$10,2,0))</f>
        <v>#N/A</v>
      </c>
      <c r="AI61" s="169" t="e">
        <f t="shared" si="6"/>
        <v>#N/A</v>
      </c>
      <c r="AJ61" s="178" t="e">
        <f>IF(AI61&lt;=1,"Insignificante",HLOOKUP(AI61,[9]Listas!$F$3:$J$4,2,0))</f>
        <v>#N/A</v>
      </c>
      <c r="AK61" s="170" t="e">
        <f t="shared" si="7"/>
        <v>#N/A</v>
      </c>
      <c r="AL61" s="177" t="e">
        <f>INDEX([9]Listas!$F$6:$J$10,MATCH(AH61,[9]Listas!$D$6:$D$10,0),MATCH(AJ61,[9]Listas!$F$4:$J$4,0))</f>
        <v>#N/A</v>
      </c>
      <c r="AN61" s="346"/>
    </row>
    <row r="62" spans="1:40"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VLOOKUP(Q62,[9]Listas!$D$6:$E$10,2,0)</f>
        <v>#N/A</v>
      </c>
      <c r="U62" s="168" t="e">
        <f>HLOOKUP(R62,[9]Listas!$F$4:$J$5,2,0)</f>
        <v>#N/A</v>
      </c>
      <c r="V62" s="177" t="e">
        <f>INDEX([9]Listas!$F$6:$J$10,MATCH(Q62,[9]Listas!$D$6:$D$10,0),MATCH(R62,[9]Listas!$F$4:$J$4,0))</f>
        <v>#N/A</v>
      </c>
      <c r="W62" s="167"/>
      <c r="X62" s="535"/>
      <c r="Y62" s="575"/>
      <c r="Z62" s="536"/>
      <c r="AA62" s="174"/>
      <c r="AB62" s="201"/>
      <c r="AC62" s="166"/>
      <c r="AD62" s="174"/>
      <c r="AE62" s="167"/>
      <c r="AF62" s="168">
        <f t="shared" si="4"/>
        <v>0</v>
      </c>
      <c r="AG62" s="169" t="e">
        <f t="shared" si="5"/>
        <v>#N/A</v>
      </c>
      <c r="AH62" s="178" t="e">
        <f>IF(AG62&lt;=1,"Remota",VLOOKUP(AG62,[9]Listas!$C$6:$D$10,2,0))</f>
        <v>#N/A</v>
      </c>
      <c r="AI62" s="169" t="e">
        <f t="shared" si="6"/>
        <v>#N/A</v>
      </c>
      <c r="AJ62" s="178" t="e">
        <f>IF(AI62&lt;=1,"Insignificante",HLOOKUP(AI62,[9]Listas!$F$3:$J$4,2,0))</f>
        <v>#N/A</v>
      </c>
      <c r="AK62" s="170" t="e">
        <f t="shared" si="7"/>
        <v>#N/A</v>
      </c>
      <c r="AL62" s="177" t="e">
        <f>INDEX([9]Listas!$F$6:$J$10,MATCH(AH62,[9]Listas!$D$6:$D$10,0),MATCH(AJ62,[9]Listas!$F$4:$J$4,0))</f>
        <v>#N/A</v>
      </c>
      <c r="AN62" s="346"/>
    </row>
    <row r="63" spans="1:40"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VLOOKUP(Q63,[9]Listas!$D$6:$E$10,2,0)</f>
        <v>#N/A</v>
      </c>
      <c r="U63" s="168" t="e">
        <f>HLOOKUP(R63,[9]Listas!$F$4:$J$5,2,0)</f>
        <v>#N/A</v>
      </c>
      <c r="V63" s="177" t="e">
        <f>INDEX([9]Listas!$F$6:$J$10,MATCH(Q63,[9]Listas!$D$6:$D$10,0),MATCH(R63,[9]Listas!$F$4:$J$4,0))</f>
        <v>#N/A</v>
      </c>
      <c r="W63" s="167"/>
      <c r="X63" s="535"/>
      <c r="Y63" s="575"/>
      <c r="Z63" s="536"/>
      <c r="AA63" s="174"/>
      <c r="AB63" s="201"/>
      <c r="AC63" s="166"/>
      <c r="AD63" s="174"/>
      <c r="AE63" s="167"/>
      <c r="AF63" s="168">
        <f t="shared" si="4"/>
        <v>0</v>
      </c>
      <c r="AG63" s="169" t="e">
        <f t="shared" si="5"/>
        <v>#N/A</v>
      </c>
      <c r="AH63" s="178" t="e">
        <f>IF(AG63&lt;=1,"Remota",VLOOKUP(AG63,[9]Listas!$C$6:$D$10,2,0))</f>
        <v>#N/A</v>
      </c>
      <c r="AI63" s="169" t="e">
        <f t="shared" si="6"/>
        <v>#N/A</v>
      </c>
      <c r="AJ63" s="178" t="e">
        <f>IF(AI63&lt;=1,"Insignificante",HLOOKUP(AI63,[9]Listas!$F$3:$J$4,2,0))</f>
        <v>#N/A</v>
      </c>
      <c r="AK63" s="170" t="e">
        <f t="shared" si="7"/>
        <v>#N/A</v>
      </c>
      <c r="AL63" s="177" t="e">
        <f>INDEX([9]Listas!$F$6:$J$10,MATCH(AH63,[9]Listas!$D$6:$D$10,0),MATCH(AJ63,[9]Listas!$F$4:$J$4,0))</f>
        <v>#N/A</v>
      </c>
      <c r="AN63" s="346"/>
    </row>
    <row r="64" spans="1:40"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VLOOKUP(Q64,[9]Listas!$D$6:$E$10,2,0)</f>
        <v>#N/A</v>
      </c>
      <c r="U64" s="168" t="e">
        <f>HLOOKUP(R64,[9]Listas!$F$4:$J$5,2,0)</f>
        <v>#N/A</v>
      </c>
      <c r="V64" s="177" t="e">
        <f>INDEX([9]Listas!$F$6:$J$10,MATCH(Q64,[9]Listas!$D$6:$D$10,0),MATCH(R64,[9]Listas!$F$4:$J$4,0))</f>
        <v>#N/A</v>
      </c>
      <c r="W64" s="167"/>
      <c r="X64" s="535"/>
      <c r="Y64" s="575"/>
      <c r="Z64" s="536"/>
      <c r="AA64" s="174"/>
      <c r="AB64" s="201"/>
      <c r="AC64" s="166"/>
      <c r="AD64" s="174"/>
      <c r="AE64" s="167"/>
      <c r="AF64" s="168">
        <f t="shared" si="4"/>
        <v>0</v>
      </c>
      <c r="AG64" s="169" t="e">
        <f t="shared" si="5"/>
        <v>#N/A</v>
      </c>
      <c r="AH64" s="178" t="e">
        <f>IF(AG64&lt;=1,"Remota",VLOOKUP(AG64,[9]Listas!$C$6:$D$10,2,0))</f>
        <v>#N/A</v>
      </c>
      <c r="AI64" s="169" t="e">
        <f t="shared" si="6"/>
        <v>#N/A</v>
      </c>
      <c r="AJ64" s="178" t="e">
        <f>IF(AI64&lt;=1,"Insignificante",HLOOKUP(AI64,[9]Listas!$F$3:$J$4,2,0))</f>
        <v>#N/A</v>
      </c>
      <c r="AK64" s="170" t="e">
        <f t="shared" si="7"/>
        <v>#N/A</v>
      </c>
      <c r="AL64" s="177" t="e">
        <f>INDEX([9]Listas!$F$6:$J$10,MATCH(AH64,[9]Listas!$D$6:$D$10,0),MATCH(AJ64,[9]Listas!$F$4:$J$4,0))</f>
        <v>#N/A</v>
      </c>
      <c r="AN64" s="346"/>
    </row>
    <row r="65" spans="1:40"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VLOOKUP(Q65,[9]Listas!$D$6:$E$10,2,0)</f>
        <v>#N/A</v>
      </c>
      <c r="U65" s="168" t="e">
        <f>HLOOKUP(R65,[9]Listas!$F$4:$J$5,2,0)</f>
        <v>#N/A</v>
      </c>
      <c r="V65" s="177" t="e">
        <f>INDEX([9]Listas!$F$6:$J$10,MATCH(Q65,[9]Listas!$D$6:$D$10,0),MATCH(R65,[9]Listas!$F$4:$J$4,0))</f>
        <v>#N/A</v>
      </c>
      <c r="W65" s="167"/>
      <c r="X65" s="535"/>
      <c r="Y65" s="575"/>
      <c r="Z65" s="536"/>
      <c r="AA65" s="174"/>
      <c r="AB65" s="201"/>
      <c r="AC65" s="166"/>
      <c r="AD65" s="174"/>
      <c r="AE65" s="167"/>
      <c r="AF65" s="168">
        <f t="shared" si="4"/>
        <v>0</v>
      </c>
      <c r="AG65" s="169" t="e">
        <f t="shared" si="5"/>
        <v>#N/A</v>
      </c>
      <c r="AH65" s="178" t="e">
        <f>IF(AG65&lt;=1,"Remota",VLOOKUP(AG65,[9]Listas!$C$6:$D$10,2,0))</f>
        <v>#N/A</v>
      </c>
      <c r="AI65" s="169" t="e">
        <f t="shared" si="6"/>
        <v>#N/A</v>
      </c>
      <c r="AJ65" s="178" t="e">
        <f>IF(AI65&lt;=1,"Insignificante",HLOOKUP(AI65,[9]Listas!$F$3:$J$4,2,0))</f>
        <v>#N/A</v>
      </c>
      <c r="AK65" s="170" t="e">
        <f t="shared" si="7"/>
        <v>#N/A</v>
      </c>
      <c r="AL65" s="177" t="e">
        <f>INDEX([9]Listas!$F$6:$J$10,MATCH(AH65,[9]Listas!$D$6:$D$10,0),MATCH(AJ65,[9]Listas!$F$4:$J$4,0))</f>
        <v>#N/A</v>
      </c>
      <c r="AN65" s="346"/>
    </row>
    <row r="66" spans="1:40"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VLOOKUP(Q66,[9]Listas!$D$6:$E$10,2,0)</f>
        <v>#N/A</v>
      </c>
      <c r="U66" s="168" t="e">
        <f>HLOOKUP(R66,[9]Listas!$F$4:$J$5,2,0)</f>
        <v>#N/A</v>
      </c>
      <c r="V66" s="177" t="e">
        <f>INDEX([9]Listas!$F$6:$J$10,MATCH(Q66,[9]Listas!$D$6:$D$10,0),MATCH(R66,[9]Listas!$F$4:$J$4,0))</f>
        <v>#N/A</v>
      </c>
      <c r="W66" s="167"/>
      <c r="X66" s="535"/>
      <c r="Y66" s="575"/>
      <c r="Z66" s="536"/>
      <c r="AA66" s="174"/>
      <c r="AB66" s="201"/>
      <c r="AC66" s="166"/>
      <c r="AD66" s="174"/>
      <c r="AE66" s="167"/>
      <c r="AF66" s="168">
        <f t="shared" si="4"/>
        <v>0</v>
      </c>
      <c r="AG66" s="169" t="e">
        <f t="shared" si="5"/>
        <v>#N/A</v>
      </c>
      <c r="AH66" s="178" t="e">
        <f>IF(AG66&lt;=1,"Remota",VLOOKUP(AG66,[9]Listas!$C$6:$D$10,2,0))</f>
        <v>#N/A</v>
      </c>
      <c r="AI66" s="169" t="e">
        <f t="shared" si="6"/>
        <v>#N/A</v>
      </c>
      <c r="AJ66" s="178" t="e">
        <f>IF(AI66&lt;=1,"Insignificante",HLOOKUP(AI66,[9]Listas!$F$3:$J$4,2,0))</f>
        <v>#N/A</v>
      </c>
      <c r="AK66" s="170" t="e">
        <f t="shared" si="7"/>
        <v>#N/A</v>
      </c>
      <c r="AL66" s="177" t="e">
        <f>INDEX([9]Listas!$F$6:$J$10,MATCH(AH66,[9]Listas!$D$6:$D$10,0),MATCH(AJ66,[9]Listas!$F$4:$J$4,0))</f>
        <v>#N/A</v>
      </c>
      <c r="AN66" s="346"/>
    </row>
    <row r="67" spans="1:40"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VLOOKUP(Q67,[9]Listas!$D$6:$E$10,2,0)</f>
        <v>#N/A</v>
      </c>
      <c r="U67" s="168" t="e">
        <f>HLOOKUP(R67,[9]Listas!$F$4:$J$5,2,0)</f>
        <v>#N/A</v>
      </c>
      <c r="V67" s="177" t="e">
        <f>INDEX([9]Listas!$F$6:$J$10,MATCH(Q67,[9]Listas!$D$6:$D$10,0),MATCH(R67,[9]Listas!$F$4:$J$4,0))</f>
        <v>#N/A</v>
      </c>
      <c r="W67" s="167"/>
      <c r="X67" s="535"/>
      <c r="Y67" s="575"/>
      <c r="Z67" s="536"/>
      <c r="AA67" s="174"/>
      <c r="AB67" s="201"/>
      <c r="AC67" s="166"/>
      <c r="AD67" s="174"/>
      <c r="AE67" s="167"/>
      <c r="AF67" s="168">
        <f t="shared" si="4"/>
        <v>0</v>
      </c>
      <c r="AG67" s="169" t="e">
        <f t="shared" si="5"/>
        <v>#N/A</v>
      </c>
      <c r="AH67" s="178" t="e">
        <f>IF(AG67&lt;=1,"Remota",VLOOKUP(AG67,[9]Listas!$C$6:$D$10,2,0))</f>
        <v>#N/A</v>
      </c>
      <c r="AI67" s="169" t="e">
        <f t="shared" si="6"/>
        <v>#N/A</v>
      </c>
      <c r="AJ67" s="178" t="e">
        <f>IF(AI67&lt;=1,"Insignificante",HLOOKUP(AI67,[9]Listas!$F$3:$J$4,2,0))</f>
        <v>#N/A</v>
      </c>
      <c r="AK67" s="170" t="e">
        <f t="shared" si="7"/>
        <v>#N/A</v>
      </c>
      <c r="AL67" s="177" t="e">
        <f>INDEX([9]Listas!$F$6:$J$10,MATCH(AH67,[9]Listas!$D$6:$D$10,0),MATCH(AJ67,[9]Listas!$F$4:$J$4,0))</f>
        <v>#N/A</v>
      </c>
      <c r="AN67" s="346"/>
    </row>
    <row r="68" spans="1:40"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VLOOKUP(Q68,[9]Listas!$D$6:$E$10,2,0)</f>
        <v>#N/A</v>
      </c>
      <c r="U68" s="168" t="e">
        <f>HLOOKUP(R68,[9]Listas!$F$4:$J$5,2,0)</f>
        <v>#N/A</v>
      </c>
      <c r="V68" s="177" t="e">
        <f>INDEX([9]Listas!$F$6:$J$10,MATCH(Q68,[9]Listas!$D$6:$D$10,0),MATCH(R68,[9]Listas!$F$4:$J$4,0))</f>
        <v>#N/A</v>
      </c>
      <c r="W68" s="167"/>
      <c r="X68" s="535"/>
      <c r="Y68" s="575"/>
      <c r="Z68" s="536"/>
      <c r="AA68" s="174"/>
      <c r="AB68" s="201"/>
      <c r="AC68" s="166"/>
      <c r="AD68" s="174"/>
      <c r="AE68" s="167"/>
      <c r="AF68" s="168">
        <f t="shared" ref="AF68:AF78" si="8">IF(AC68&lt;=33,0,IF(AC68&gt;81,2,1))</f>
        <v>0</v>
      </c>
      <c r="AG68" s="169" t="e">
        <f t="shared" ref="AG68:AG78" si="9">IF(OR(AD68="Probabilidad",AD68="Ambos"),T68-AF68,T68)</f>
        <v>#N/A</v>
      </c>
      <c r="AH68" s="178" t="e">
        <f>IF(AG68&lt;=1,"Remota",VLOOKUP(AG68,[9]Listas!$C$6:$D$10,2,0))</f>
        <v>#N/A</v>
      </c>
      <c r="AI68" s="169" t="e">
        <f t="shared" ref="AI68:AI78" si="10">IF(OR(AD68="Impacto",AD68="Ambos"),U68-AF68,U68)</f>
        <v>#N/A</v>
      </c>
      <c r="AJ68" s="178" t="e">
        <f>IF(AI68&lt;=1,"Insignificante",HLOOKUP(AI68,[9]Listas!$F$3:$J$4,2,0))</f>
        <v>#N/A</v>
      </c>
      <c r="AK68" s="170" t="e">
        <f t="shared" ref="AK68:AK78" si="11">AG68*AI68</f>
        <v>#N/A</v>
      </c>
      <c r="AL68" s="177" t="e">
        <f>INDEX([9]Listas!$F$6:$J$10,MATCH(AH68,[9]Listas!$D$6:$D$10,0),MATCH(AJ68,[9]Listas!$F$4:$J$4,0))</f>
        <v>#N/A</v>
      </c>
      <c r="AN68" s="346"/>
    </row>
    <row r="69" spans="1:40"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VLOOKUP(Q69,[9]Listas!$D$6:$E$10,2,0)</f>
        <v>#N/A</v>
      </c>
      <c r="U69" s="168" t="e">
        <f>HLOOKUP(R69,[9]Listas!$F$4:$J$5,2,0)</f>
        <v>#N/A</v>
      </c>
      <c r="V69" s="177" t="e">
        <f>INDEX([9]Listas!$F$6:$J$10,MATCH(Q69,[9]Listas!$D$6:$D$10,0),MATCH(R69,[9]Listas!$F$4:$J$4,0))</f>
        <v>#N/A</v>
      </c>
      <c r="W69" s="167"/>
      <c r="X69" s="535"/>
      <c r="Y69" s="575"/>
      <c r="Z69" s="536"/>
      <c r="AA69" s="174"/>
      <c r="AB69" s="201"/>
      <c r="AC69" s="166"/>
      <c r="AD69" s="174"/>
      <c r="AE69" s="167"/>
      <c r="AF69" s="168">
        <f t="shared" si="8"/>
        <v>0</v>
      </c>
      <c r="AG69" s="169" t="e">
        <f t="shared" si="9"/>
        <v>#N/A</v>
      </c>
      <c r="AH69" s="178" t="e">
        <f>IF(AG69&lt;=1,"Remota",VLOOKUP(AG69,[9]Listas!$C$6:$D$10,2,0))</f>
        <v>#N/A</v>
      </c>
      <c r="AI69" s="169" t="e">
        <f t="shared" si="10"/>
        <v>#N/A</v>
      </c>
      <c r="AJ69" s="178" t="e">
        <f>IF(AI69&lt;=1,"Insignificante",HLOOKUP(AI69,[9]Listas!$F$3:$J$4,2,0))</f>
        <v>#N/A</v>
      </c>
      <c r="AK69" s="170" t="e">
        <f t="shared" si="11"/>
        <v>#N/A</v>
      </c>
      <c r="AL69" s="177" t="e">
        <f>INDEX([9]Listas!$F$6:$J$10,MATCH(AH69,[9]Listas!$D$6:$D$10,0),MATCH(AJ69,[9]Listas!$F$4:$J$4,0))</f>
        <v>#N/A</v>
      </c>
      <c r="AN69" s="346"/>
    </row>
    <row r="70" spans="1:40"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VLOOKUP(Q70,[9]Listas!$D$6:$E$10,2,0)</f>
        <v>#N/A</v>
      </c>
      <c r="U70" s="168" t="e">
        <f>HLOOKUP(R70,[9]Listas!$F$4:$J$5,2,0)</f>
        <v>#N/A</v>
      </c>
      <c r="V70" s="177" t="e">
        <f>INDEX([9]Listas!$F$6:$J$10,MATCH(Q70,[9]Listas!$D$6:$D$10,0),MATCH(R70,[9]Listas!$F$4:$J$4,0))</f>
        <v>#N/A</v>
      </c>
      <c r="W70" s="167"/>
      <c r="X70" s="535"/>
      <c r="Y70" s="575"/>
      <c r="Z70" s="536"/>
      <c r="AA70" s="174"/>
      <c r="AB70" s="201"/>
      <c r="AC70" s="166"/>
      <c r="AD70" s="174"/>
      <c r="AE70" s="167"/>
      <c r="AF70" s="168">
        <f t="shared" si="8"/>
        <v>0</v>
      </c>
      <c r="AG70" s="169" t="e">
        <f t="shared" si="9"/>
        <v>#N/A</v>
      </c>
      <c r="AH70" s="178" t="e">
        <f>IF(AG70&lt;=1,"Remota",VLOOKUP(AG70,[9]Listas!$C$6:$D$10,2,0))</f>
        <v>#N/A</v>
      </c>
      <c r="AI70" s="169" t="e">
        <f t="shared" si="10"/>
        <v>#N/A</v>
      </c>
      <c r="AJ70" s="178" t="e">
        <f>IF(AI70&lt;=1,"Insignificante",HLOOKUP(AI70,[9]Listas!$F$3:$J$4,2,0))</f>
        <v>#N/A</v>
      </c>
      <c r="AK70" s="170" t="e">
        <f t="shared" si="11"/>
        <v>#N/A</v>
      </c>
      <c r="AL70" s="177" t="e">
        <f>INDEX([9]Listas!$F$6:$J$10,MATCH(AH70,[9]Listas!$D$6:$D$10,0),MATCH(AJ70,[9]Listas!$F$4:$J$4,0))</f>
        <v>#N/A</v>
      </c>
      <c r="AN70" s="346"/>
    </row>
    <row r="71" spans="1:40"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VLOOKUP(Q71,[9]Listas!$D$6:$E$10,2,0)</f>
        <v>#N/A</v>
      </c>
      <c r="U71" s="168" t="e">
        <f>HLOOKUP(R71,[9]Listas!$F$4:$J$5,2,0)</f>
        <v>#N/A</v>
      </c>
      <c r="V71" s="177" t="e">
        <f>INDEX([9]Listas!$F$6:$J$10,MATCH(Q71,[9]Listas!$D$6:$D$10,0),MATCH(R71,[9]Listas!$F$4:$J$4,0))</f>
        <v>#N/A</v>
      </c>
      <c r="W71" s="167"/>
      <c r="X71" s="535"/>
      <c r="Y71" s="575"/>
      <c r="Z71" s="536"/>
      <c r="AA71" s="174"/>
      <c r="AB71" s="201"/>
      <c r="AC71" s="166"/>
      <c r="AD71" s="174"/>
      <c r="AE71" s="167"/>
      <c r="AF71" s="168">
        <f t="shared" si="8"/>
        <v>0</v>
      </c>
      <c r="AG71" s="169" t="e">
        <f t="shared" si="9"/>
        <v>#N/A</v>
      </c>
      <c r="AH71" s="178" t="e">
        <f>IF(AG71&lt;=1,"Remota",VLOOKUP(AG71,[9]Listas!$C$6:$D$10,2,0))</f>
        <v>#N/A</v>
      </c>
      <c r="AI71" s="169" t="e">
        <f t="shared" si="10"/>
        <v>#N/A</v>
      </c>
      <c r="AJ71" s="178" t="e">
        <f>IF(AI71&lt;=1,"Insignificante",HLOOKUP(AI71,[9]Listas!$F$3:$J$4,2,0))</f>
        <v>#N/A</v>
      </c>
      <c r="AK71" s="170" t="e">
        <f t="shared" si="11"/>
        <v>#N/A</v>
      </c>
      <c r="AL71" s="177" t="e">
        <f>INDEX([9]Listas!$F$6:$J$10,MATCH(AH71,[9]Listas!$D$6:$D$10,0),MATCH(AJ71,[9]Listas!$F$4:$J$4,0))</f>
        <v>#N/A</v>
      </c>
      <c r="AN71" s="346"/>
    </row>
    <row r="72" spans="1:40"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VLOOKUP(Q72,[9]Listas!$D$6:$E$10,2,0)</f>
        <v>#N/A</v>
      </c>
      <c r="U72" s="168" t="e">
        <f>HLOOKUP(R72,[9]Listas!$F$4:$J$5,2,0)</f>
        <v>#N/A</v>
      </c>
      <c r="V72" s="177" t="e">
        <f>INDEX([9]Listas!$F$6:$J$10,MATCH(Q72,[9]Listas!$D$6:$D$10,0),MATCH(R72,[9]Listas!$F$4:$J$4,0))</f>
        <v>#N/A</v>
      </c>
      <c r="W72" s="167"/>
      <c r="X72" s="535"/>
      <c r="Y72" s="575"/>
      <c r="Z72" s="536"/>
      <c r="AA72" s="174"/>
      <c r="AB72" s="201"/>
      <c r="AC72" s="166"/>
      <c r="AD72" s="174"/>
      <c r="AE72" s="167"/>
      <c r="AF72" s="168">
        <f t="shared" si="8"/>
        <v>0</v>
      </c>
      <c r="AG72" s="169" t="e">
        <f t="shared" si="9"/>
        <v>#N/A</v>
      </c>
      <c r="AH72" s="178" t="e">
        <f>IF(AG72&lt;=1,"Remota",VLOOKUP(AG72,[9]Listas!$C$6:$D$10,2,0))</f>
        <v>#N/A</v>
      </c>
      <c r="AI72" s="169" t="e">
        <f t="shared" si="10"/>
        <v>#N/A</v>
      </c>
      <c r="AJ72" s="178" t="e">
        <f>IF(AI72&lt;=1,"Insignificante",HLOOKUP(AI72,[9]Listas!$F$3:$J$4,2,0))</f>
        <v>#N/A</v>
      </c>
      <c r="AK72" s="170" t="e">
        <f t="shared" si="11"/>
        <v>#N/A</v>
      </c>
      <c r="AL72" s="177" t="e">
        <f>INDEX([9]Listas!$F$6:$J$10,MATCH(AH72,[9]Listas!$D$6:$D$10,0),MATCH(AJ72,[9]Listas!$F$4:$J$4,0))</f>
        <v>#N/A</v>
      </c>
      <c r="AN72" s="346"/>
    </row>
    <row r="73" spans="1:40"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VLOOKUP(Q73,[9]Listas!$D$6:$E$10,2,0)</f>
        <v>#N/A</v>
      </c>
      <c r="U73" s="168" t="e">
        <f>HLOOKUP(R73,[9]Listas!$F$4:$J$5,2,0)</f>
        <v>#N/A</v>
      </c>
      <c r="V73" s="177" t="e">
        <f>INDEX([9]Listas!$F$6:$J$10,MATCH(Q73,[9]Listas!$D$6:$D$10,0),MATCH(R73,[9]Listas!$F$4:$J$4,0))</f>
        <v>#N/A</v>
      </c>
      <c r="W73" s="167"/>
      <c r="X73" s="535"/>
      <c r="Y73" s="575"/>
      <c r="Z73" s="536"/>
      <c r="AA73" s="174"/>
      <c r="AB73" s="201"/>
      <c r="AC73" s="166"/>
      <c r="AD73" s="174"/>
      <c r="AE73" s="167"/>
      <c r="AF73" s="168">
        <f t="shared" si="8"/>
        <v>0</v>
      </c>
      <c r="AG73" s="169" t="e">
        <f t="shared" si="9"/>
        <v>#N/A</v>
      </c>
      <c r="AH73" s="178" t="e">
        <f>IF(AG73&lt;=1,"Remota",VLOOKUP(AG73,[9]Listas!$C$6:$D$10,2,0))</f>
        <v>#N/A</v>
      </c>
      <c r="AI73" s="169" t="e">
        <f t="shared" si="10"/>
        <v>#N/A</v>
      </c>
      <c r="AJ73" s="178" t="e">
        <f>IF(AI73&lt;=1,"Insignificante",HLOOKUP(AI73,[9]Listas!$F$3:$J$4,2,0))</f>
        <v>#N/A</v>
      </c>
      <c r="AK73" s="170" t="e">
        <f t="shared" si="11"/>
        <v>#N/A</v>
      </c>
      <c r="AL73" s="177" t="e">
        <f>INDEX([9]Listas!$F$6:$J$10,MATCH(AH73,[9]Listas!$D$6:$D$10,0),MATCH(AJ73,[9]Listas!$F$4:$J$4,0))</f>
        <v>#N/A</v>
      </c>
      <c r="AN73" s="346"/>
    </row>
    <row r="74" spans="1:40"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VLOOKUP(Q74,[9]Listas!$D$6:$E$10,2,0)</f>
        <v>#N/A</v>
      </c>
      <c r="U74" s="168" t="e">
        <f>HLOOKUP(R74,[9]Listas!$F$4:$J$5,2,0)</f>
        <v>#N/A</v>
      </c>
      <c r="V74" s="177" t="e">
        <f>INDEX([9]Listas!$F$6:$J$10,MATCH(Q74,[9]Listas!$D$6:$D$10,0),MATCH(R74,[9]Listas!$F$4:$J$4,0))</f>
        <v>#N/A</v>
      </c>
      <c r="W74" s="167"/>
      <c r="X74" s="535"/>
      <c r="Y74" s="575"/>
      <c r="Z74" s="536"/>
      <c r="AA74" s="174"/>
      <c r="AB74" s="201"/>
      <c r="AC74" s="166"/>
      <c r="AD74" s="174"/>
      <c r="AE74" s="167"/>
      <c r="AF74" s="168">
        <f t="shared" si="8"/>
        <v>0</v>
      </c>
      <c r="AG74" s="169" t="e">
        <f t="shared" si="9"/>
        <v>#N/A</v>
      </c>
      <c r="AH74" s="178" t="e">
        <f>IF(AG74&lt;=1,"Remota",VLOOKUP(AG74,[9]Listas!$C$6:$D$10,2,0))</f>
        <v>#N/A</v>
      </c>
      <c r="AI74" s="169" t="e">
        <f t="shared" si="10"/>
        <v>#N/A</v>
      </c>
      <c r="AJ74" s="178" t="e">
        <f>IF(AI74&lt;=1,"Insignificante",HLOOKUP(AI74,[9]Listas!$F$3:$J$4,2,0))</f>
        <v>#N/A</v>
      </c>
      <c r="AK74" s="170" t="e">
        <f t="shared" si="11"/>
        <v>#N/A</v>
      </c>
      <c r="AL74" s="177" t="e">
        <f>INDEX([9]Listas!$F$6:$J$10,MATCH(AH74,[9]Listas!$D$6:$D$10,0),MATCH(AJ74,[9]Listas!$F$4:$J$4,0))</f>
        <v>#N/A</v>
      </c>
      <c r="AN74" s="346"/>
    </row>
    <row r="75" spans="1:40"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VLOOKUP(Q75,[9]Listas!$D$6:$E$10,2,0)</f>
        <v>#N/A</v>
      </c>
      <c r="U75" s="168" t="e">
        <f>HLOOKUP(R75,[9]Listas!$F$4:$J$5,2,0)</f>
        <v>#N/A</v>
      </c>
      <c r="V75" s="177" t="e">
        <f>INDEX([9]Listas!$F$6:$J$10,MATCH(Q75,[9]Listas!$D$6:$D$10,0),MATCH(R75,[9]Listas!$F$4:$J$4,0))</f>
        <v>#N/A</v>
      </c>
      <c r="W75" s="167"/>
      <c r="X75" s="535"/>
      <c r="Y75" s="575"/>
      <c r="Z75" s="536"/>
      <c r="AA75" s="174"/>
      <c r="AB75" s="201"/>
      <c r="AC75" s="166"/>
      <c r="AD75" s="174"/>
      <c r="AE75" s="167"/>
      <c r="AF75" s="168">
        <f t="shared" si="8"/>
        <v>0</v>
      </c>
      <c r="AG75" s="169" t="e">
        <f t="shared" si="9"/>
        <v>#N/A</v>
      </c>
      <c r="AH75" s="178" t="e">
        <f>IF(AG75&lt;=1,"Remota",VLOOKUP(AG75,[9]Listas!$C$6:$D$10,2,0))</f>
        <v>#N/A</v>
      </c>
      <c r="AI75" s="169" t="e">
        <f t="shared" si="10"/>
        <v>#N/A</v>
      </c>
      <c r="AJ75" s="178" t="e">
        <f>IF(AI75&lt;=1,"Insignificante",HLOOKUP(AI75,[9]Listas!$F$3:$J$4,2,0))</f>
        <v>#N/A</v>
      </c>
      <c r="AK75" s="170" t="e">
        <f t="shared" si="11"/>
        <v>#N/A</v>
      </c>
      <c r="AL75" s="177" t="e">
        <f>INDEX([9]Listas!$F$6:$J$10,MATCH(AH75,[9]Listas!$D$6:$D$10,0),MATCH(AJ75,[9]Listas!$F$4:$J$4,0))</f>
        <v>#N/A</v>
      </c>
      <c r="AN75" s="346"/>
    </row>
    <row r="76" spans="1:40"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VLOOKUP(Q76,[9]Listas!$D$6:$E$10,2,0)</f>
        <v>#N/A</v>
      </c>
      <c r="U76" s="168" t="e">
        <f>HLOOKUP(R76,[9]Listas!$F$4:$J$5,2,0)</f>
        <v>#N/A</v>
      </c>
      <c r="V76" s="177" t="e">
        <f>INDEX([9]Listas!$F$6:$J$10,MATCH(Q76,[9]Listas!$D$6:$D$10,0),MATCH(R76,[9]Listas!$F$4:$J$4,0))</f>
        <v>#N/A</v>
      </c>
      <c r="W76" s="167"/>
      <c r="X76" s="535"/>
      <c r="Y76" s="575"/>
      <c r="Z76" s="536"/>
      <c r="AA76" s="174"/>
      <c r="AB76" s="201"/>
      <c r="AC76" s="166"/>
      <c r="AD76" s="174"/>
      <c r="AE76" s="167"/>
      <c r="AF76" s="168">
        <f t="shared" si="8"/>
        <v>0</v>
      </c>
      <c r="AG76" s="169" t="e">
        <f t="shared" si="9"/>
        <v>#N/A</v>
      </c>
      <c r="AH76" s="178" t="e">
        <f>IF(AG76&lt;=1,"Remota",VLOOKUP(AG76,[9]Listas!$C$6:$D$10,2,0))</f>
        <v>#N/A</v>
      </c>
      <c r="AI76" s="169" t="e">
        <f t="shared" si="10"/>
        <v>#N/A</v>
      </c>
      <c r="AJ76" s="178" t="e">
        <f>IF(AI76&lt;=1,"Insignificante",HLOOKUP(AI76,[9]Listas!$F$3:$J$4,2,0))</f>
        <v>#N/A</v>
      </c>
      <c r="AK76" s="170" t="e">
        <f t="shared" si="11"/>
        <v>#N/A</v>
      </c>
      <c r="AL76" s="177" t="e">
        <f>INDEX([9]Listas!$F$6:$J$10,MATCH(AH76,[9]Listas!$D$6:$D$10,0),MATCH(AJ76,[9]Listas!$F$4:$J$4,0))</f>
        <v>#N/A</v>
      </c>
      <c r="AN76" s="346"/>
    </row>
    <row r="77" spans="1:40"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VLOOKUP(Q77,[9]Listas!$D$6:$E$10,2,0)</f>
        <v>#N/A</v>
      </c>
      <c r="U77" s="168" t="e">
        <f>HLOOKUP(R77,[9]Listas!$F$4:$J$5,2,0)</f>
        <v>#N/A</v>
      </c>
      <c r="V77" s="177" t="e">
        <f>INDEX([9]Listas!$F$6:$J$10,MATCH(Q77,[9]Listas!$D$6:$D$10,0),MATCH(R77,[9]Listas!$F$4:$J$4,0))</f>
        <v>#N/A</v>
      </c>
      <c r="W77" s="167"/>
      <c r="X77" s="535"/>
      <c r="Y77" s="575"/>
      <c r="Z77" s="536"/>
      <c r="AA77" s="174"/>
      <c r="AB77" s="201"/>
      <c r="AC77" s="166"/>
      <c r="AD77" s="174"/>
      <c r="AE77" s="167"/>
      <c r="AF77" s="168">
        <f t="shared" si="8"/>
        <v>0</v>
      </c>
      <c r="AG77" s="169" t="e">
        <f t="shared" si="9"/>
        <v>#N/A</v>
      </c>
      <c r="AH77" s="178" t="e">
        <f>IF(AG77&lt;=1,"Remota",VLOOKUP(AG77,[9]Listas!$C$6:$D$10,2,0))</f>
        <v>#N/A</v>
      </c>
      <c r="AI77" s="169" t="e">
        <f t="shared" si="10"/>
        <v>#N/A</v>
      </c>
      <c r="AJ77" s="178" t="e">
        <f>IF(AI77&lt;=1,"Insignificante",HLOOKUP(AI77,[9]Listas!$F$3:$J$4,2,0))</f>
        <v>#N/A</v>
      </c>
      <c r="AK77" s="170" t="e">
        <f t="shared" si="11"/>
        <v>#N/A</v>
      </c>
      <c r="AL77" s="177" t="e">
        <f>INDEX([9]Listas!$F$6:$J$10,MATCH(AH77,[9]Listas!$D$6:$D$10,0),MATCH(AJ77,[9]Listas!$F$4:$J$4,0))</f>
        <v>#N/A</v>
      </c>
      <c r="AN77" s="346"/>
    </row>
    <row r="78" spans="1:40" s="171" customFormat="1" ht="78" hidden="1" customHeight="1" x14ac:dyDescent="0.2">
      <c r="A78" s="166"/>
      <c r="B78" s="176"/>
      <c r="C78" s="535"/>
      <c r="D78" s="575"/>
      <c r="E78" s="536"/>
      <c r="F78" s="174"/>
      <c r="G78" s="535"/>
      <c r="H78" s="575"/>
      <c r="I78" s="536"/>
      <c r="J78" s="550"/>
      <c r="K78" s="550"/>
      <c r="L78" s="550"/>
      <c r="M78" s="166"/>
      <c r="N78" s="166"/>
      <c r="O78" s="166"/>
      <c r="P78" s="166"/>
      <c r="Q78" s="176"/>
      <c r="R78" s="176"/>
      <c r="S78" s="167"/>
      <c r="T78" s="168" t="e">
        <f>VLOOKUP(Q78,[9]Listas!$D$6:$E$10,2,0)</f>
        <v>#N/A</v>
      </c>
      <c r="U78" s="168" t="e">
        <f>HLOOKUP(R78,[9]Listas!$F$4:$J$5,2,0)</f>
        <v>#N/A</v>
      </c>
      <c r="V78" s="177" t="e">
        <f>INDEX([9]Listas!$F$6:$J$10,MATCH(Q78,[9]Listas!$D$6:$D$10,0),MATCH(R78,[9]Listas!$F$4:$J$4,0))</f>
        <v>#N/A</v>
      </c>
      <c r="W78" s="167"/>
      <c r="X78" s="535"/>
      <c r="Y78" s="575"/>
      <c r="Z78" s="536"/>
      <c r="AA78" s="174"/>
      <c r="AB78" s="201"/>
      <c r="AC78" s="166"/>
      <c r="AD78" s="174"/>
      <c r="AE78" s="167"/>
      <c r="AF78" s="168">
        <f t="shared" si="8"/>
        <v>0</v>
      </c>
      <c r="AG78" s="169" t="e">
        <f t="shared" si="9"/>
        <v>#N/A</v>
      </c>
      <c r="AH78" s="178" t="e">
        <f>IF(AG78&lt;=1,"Remota",VLOOKUP(AG78,[9]Listas!$C$6:$D$10,2,0))</f>
        <v>#N/A</v>
      </c>
      <c r="AI78" s="169" t="e">
        <f t="shared" si="10"/>
        <v>#N/A</v>
      </c>
      <c r="AJ78" s="178" t="e">
        <f>IF(AI78&lt;=1,"Insignificante",HLOOKUP(AI78,[9]Listas!$F$3:$J$4,2,0))</f>
        <v>#N/A</v>
      </c>
      <c r="AK78" s="170" t="e">
        <f t="shared" si="11"/>
        <v>#N/A</v>
      </c>
      <c r="AL78" s="177" t="e">
        <f>INDEX([9]Listas!$F$6:$J$10,MATCH(AH78,[9]Listas!$D$6:$D$10,0),MATCH(AJ78,[9]Listas!$F$4:$J$4,0))</f>
        <v>#N/A</v>
      </c>
      <c r="AN78" s="346"/>
    </row>
    <row r="79" spans="1:40" ht="5.25" customHeight="1" x14ac:dyDescent="0.2">
      <c r="A79" s="179"/>
      <c r="B79" s="180"/>
      <c r="C79" s="180"/>
      <c r="D79" s="180"/>
      <c r="E79" s="179"/>
      <c r="F79" s="179"/>
      <c r="G79" s="181"/>
      <c r="H79" s="181"/>
      <c r="I79" s="181"/>
      <c r="J79" s="179"/>
      <c r="L79" s="183"/>
      <c r="M79" s="183"/>
      <c r="N79" s="183"/>
      <c r="O79" s="183"/>
      <c r="P79" s="183"/>
      <c r="Q79" s="183"/>
      <c r="R79" s="183"/>
      <c r="S79" s="183"/>
      <c r="T79" s="183"/>
      <c r="U79" s="183"/>
      <c r="V79" s="179"/>
      <c r="W79" s="179"/>
      <c r="X79" s="181"/>
      <c r="Y79" s="181"/>
      <c r="Z79" s="181"/>
      <c r="AA79" s="181"/>
      <c r="AB79" s="181"/>
      <c r="AD79" s="179"/>
      <c r="AE79" s="179"/>
      <c r="AF79" s="179"/>
      <c r="AG79" s="179"/>
      <c r="AH79" s="179"/>
      <c r="AI79" s="179"/>
      <c r="AJ79" s="179"/>
      <c r="AK79" s="179"/>
      <c r="AL79" s="184"/>
      <c r="AN79" s="346"/>
    </row>
    <row r="80" spans="1:40" ht="11.25" customHeight="1" x14ac:dyDescent="0.2">
      <c r="A80" s="699" t="s">
        <v>681</v>
      </c>
      <c r="B80" s="700"/>
      <c r="C80" s="700"/>
      <c r="D80" s="700"/>
      <c r="E80" s="700"/>
      <c r="F80" s="700"/>
      <c r="G80" s="700"/>
      <c r="H80" s="700"/>
      <c r="I80" s="700"/>
      <c r="J80" s="700"/>
      <c r="K80" s="700"/>
      <c r="L80" s="701"/>
      <c r="N80" s="183" t="s">
        <v>257</v>
      </c>
      <c r="O80" s="183"/>
      <c r="AI80" s="179"/>
      <c r="AJ80" s="179"/>
      <c r="AK80" s="179"/>
      <c r="AL80" s="184"/>
      <c r="AN80" s="171"/>
    </row>
    <row r="81" spans="1:38" x14ac:dyDescent="0.2">
      <c r="A81" s="669"/>
      <c r="B81" s="670"/>
      <c r="C81" s="670"/>
      <c r="D81" s="670"/>
      <c r="E81" s="670"/>
      <c r="F81" s="670"/>
      <c r="G81" s="670"/>
      <c r="H81" s="670"/>
      <c r="I81" s="670"/>
      <c r="J81" s="670"/>
      <c r="K81" s="670"/>
      <c r="L81" s="671"/>
      <c r="M81" s="186"/>
      <c r="N81" s="539" t="s">
        <v>125</v>
      </c>
      <c r="O81" s="540"/>
      <c r="P81" s="540"/>
      <c r="Q81" s="540"/>
      <c r="R81" s="541"/>
      <c r="S81" s="187"/>
      <c r="T81" s="187"/>
      <c r="U81" s="187"/>
      <c r="V81" s="539" t="s">
        <v>67</v>
      </c>
      <c r="W81" s="540"/>
      <c r="X81" s="540"/>
      <c r="Y81" s="540"/>
      <c r="Z81" s="541"/>
      <c r="AA81" s="539" t="s">
        <v>68</v>
      </c>
      <c r="AB81" s="541"/>
      <c r="AC81" s="539" t="s">
        <v>69</v>
      </c>
      <c r="AD81" s="540"/>
      <c r="AE81" s="540"/>
      <c r="AF81" s="540"/>
      <c r="AG81" s="540"/>
      <c r="AH81" s="540"/>
      <c r="AI81" s="540"/>
      <c r="AJ81" s="540"/>
      <c r="AK81" s="540"/>
      <c r="AL81" s="541"/>
    </row>
    <row r="82" spans="1:38" s="154" customFormat="1" ht="30" customHeight="1" x14ac:dyDescent="0.2">
      <c r="A82" s="669"/>
      <c r="B82" s="670"/>
      <c r="C82" s="670"/>
      <c r="D82" s="670"/>
      <c r="E82" s="670"/>
      <c r="F82" s="670"/>
      <c r="G82" s="670"/>
      <c r="H82" s="670"/>
      <c r="I82" s="670"/>
      <c r="J82" s="670"/>
      <c r="K82" s="670"/>
      <c r="L82" s="671"/>
      <c r="M82" s="188"/>
      <c r="N82" s="532" t="s">
        <v>75</v>
      </c>
      <c r="O82" s="533"/>
      <c r="P82" s="533"/>
      <c r="Q82" s="533"/>
      <c r="R82" s="534"/>
      <c r="S82" s="189"/>
      <c r="T82" s="189"/>
      <c r="U82" s="189"/>
      <c r="V82" s="532" t="s">
        <v>682</v>
      </c>
      <c r="W82" s="533"/>
      <c r="X82" s="533"/>
      <c r="Y82" s="533"/>
      <c r="Z82" s="534"/>
      <c r="AA82" s="535" t="s">
        <v>683</v>
      </c>
      <c r="AB82" s="534"/>
      <c r="AC82" s="532"/>
      <c r="AD82" s="533"/>
      <c r="AE82" s="533"/>
      <c r="AF82" s="533"/>
      <c r="AG82" s="533"/>
      <c r="AH82" s="533"/>
      <c r="AI82" s="533"/>
      <c r="AJ82" s="533"/>
      <c r="AK82" s="533"/>
      <c r="AL82" s="534"/>
    </row>
    <row r="83" spans="1:38" s="154" customFormat="1" ht="30" customHeight="1" x14ac:dyDescent="0.2">
      <c r="A83" s="669"/>
      <c r="B83" s="670"/>
      <c r="C83" s="670"/>
      <c r="D83" s="670"/>
      <c r="E83" s="670"/>
      <c r="F83" s="670"/>
      <c r="G83" s="670"/>
      <c r="H83" s="670"/>
      <c r="I83" s="670"/>
      <c r="J83" s="670"/>
      <c r="K83" s="670"/>
      <c r="L83" s="671"/>
      <c r="M83" s="188"/>
      <c r="N83" s="532"/>
      <c r="O83" s="533"/>
      <c r="P83" s="533"/>
      <c r="Q83" s="533"/>
      <c r="R83" s="534"/>
      <c r="S83" s="189"/>
      <c r="T83" s="189"/>
      <c r="U83" s="189"/>
      <c r="V83" s="532"/>
      <c r="W83" s="533"/>
      <c r="X83" s="533"/>
      <c r="Y83" s="533"/>
      <c r="Z83" s="534"/>
      <c r="AA83" s="532"/>
      <c r="AB83" s="534"/>
      <c r="AC83" s="532"/>
      <c r="AD83" s="533"/>
      <c r="AE83" s="533"/>
      <c r="AF83" s="533"/>
      <c r="AG83" s="533"/>
      <c r="AH83" s="533"/>
      <c r="AI83" s="533"/>
      <c r="AJ83" s="533"/>
      <c r="AK83" s="533"/>
      <c r="AL83" s="534"/>
    </row>
    <row r="84" spans="1:38" s="154" customFormat="1" ht="30" customHeight="1" x14ac:dyDescent="0.2">
      <c r="A84" s="669"/>
      <c r="B84" s="670"/>
      <c r="C84" s="670"/>
      <c r="D84" s="670"/>
      <c r="E84" s="670"/>
      <c r="F84" s="670"/>
      <c r="G84" s="670"/>
      <c r="H84" s="670"/>
      <c r="I84" s="670"/>
      <c r="J84" s="670"/>
      <c r="K84" s="670"/>
      <c r="L84" s="671"/>
      <c r="M84" s="188"/>
      <c r="N84" s="532"/>
      <c r="O84" s="533"/>
      <c r="P84" s="533"/>
      <c r="Q84" s="533"/>
      <c r="R84" s="534"/>
      <c r="S84" s="189"/>
      <c r="T84" s="189"/>
      <c r="U84" s="189"/>
      <c r="V84" s="532"/>
      <c r="W84" s="533"/>
      <c r="X84" s="533"/>
      <c r="Y84" s="533"/>
      <c r="Z84" s="534"/>
      <c r="AA84" s="532"/>
      <c r="AB84" s="534"/>
      <c r="AC84" s="532"/>
      <c r="AD84" s="533"/>
      <c r="AE84" s="533"/>
      <c r="AF84" s="533"/>
      <c r="AG84" s="533"/>
      <c r="AH84" s="533"/>
      <c r="AI84" s="533"/>
      <c r="AJ84" s="533"/>
      <c r="AK84" s="533"/>
      <c r="AL84" s="534"/>
    </row>
    <row r="85" spans="1:38" s="154" customFormat="1" ht="30" customHeight="1" x14ac:dyDescent="0.2">
      <c r="A85" s="1175"/>
      <c r="B85" s="1176"/>
      <c r="C85" s="1176"/>
      <c r="D85" s="1176"/>
      <c r="E85" s="1176"/>
      <c r="F85" s="1176"/>
      <c r="G85" s="1176"/>
      <c r="H85" s="1176"/>
      <c r="I85" s="1176"/>
      <c r="J85" s="1176"/>
      <c r="K85" s="1176"/>
      <c r="L85" s="1177"/>
      <c r="M85" s="188"/>
      <c r="N85" s="532"/>
      <c r="O85" s="533"/>
      <c r="P85" s="533"/>
      <c r="Q85" s="533"/>
      <c r="R85" s="534"/>
      <c r="S85" s="189"/>
      <c r="T85" s="189"/>
      <c r="U85" s="189"/>
      <c r="V85" s="532"/>
      <c r="W85" s="533"/>
      <c r="X85" s="533"/>
      <c r="Y85" s="533"/>
      <c r="Z85" s="534"/>
      <c r="AA85" s="532"/>
      <c r="AB85" s="534"/>
      <c r="AC85" s="532"/>
      <c r="AD85" s="533"/>
      <c r="AE85" s="533"/>
      <c r="AF85" s="533"/>
      <c r="AG85" s="533"/>
      <c r="AH85" s="533"/>
      <c r="AI85" s="533"/>
      <c r="AJ85" s="533"/>
      <c r="AK85" s="533"/>
      <c r="AL85" s="534"/>
    </row>
    <row r="86" spans="1:38" s="154" customFormat="1" ht="30" customHeight="1" x14ac:dyDescent="0.2">
      <c r="A86" s="190"/>
      <c r="B86" s="190"/>
      <c r="C86" s="190"/>
      <c r="D86" s="190"/>
      <c r="E86" s="190"/>
      <c r="F86" s="190"/>
      <c r="G86" s="190"/>
      <c r="H86" s="190"/>
      <c r="I86" s="190"/>
      <c r="J86" s="190"/>
      <c r="K86" s="190"/>
      <c r="L86" s="190"/>
      <c r="M86" s="188"/>
      <c r="N86" s="662"/>
      <c r="O86" s="662"/>
      <c r="P86" s="662"/>
      <c r="Q86" s="662"/>
      <c r="R86" s="662"/>
      <c r="S86" s="191"/>
      <c r="T86" s="191"/>
      <c r="U86" s="191"/>
      <c r="V86" s="662"/>
      <c r="W86" s="662"/>
      <c r="X86" s="662"/>
      <c r="Y86" s="662"/>
      <c r="Z86" s="662"/>
      <c r="AA86" s="209"/>
      <c r="AB86" s="209"/>
      <c r="AC86" s="191"/>
      <c r="AD86" s="191"/>
      <c r="AE86" s="191"/>
      <c r="AF86" s="191"/>
      <c r="AG86" s="191"/>
      <c r="AH86" s="191"/>
      <c r="AI86" s="191"/>
      <c r="AJ86" s="191"/>
      <c r="AK86" s="191"/>
      <c r="AL86" s="191"/>
    </row>
    <row r="87" spans="1:38" s="154" customFormat="1" ht="30" customHeight="1" x14ac:dyDescent="0.2">
      <c r="A87" s="190"/>
      <c r="B87" s="190"/>
      <c r="C87" s="190"/>
      <c r="D87" s="190"/>
      <c r="E87" s="190"/>
      <c r="F87" s="190"/>
      <c r="G87" s="190"/>
      <c r="H87" s="190"/>
      <c r="I87" s="190"/>
      <c r="J87" s="190"/>
      <c r="K87" s="190"/>
      <c r="L87" s="190"/>
      <c r="M87" s="188"/>
      <c r="N87" s="537"/>
      <c r="O87" s="537"/>
      <c r="P87" s="537"/>
      <c r="Q87" s="537"/>
      <c r="R87" s="537"/>
      <c r="S87" s="188"/>
      <c r="T87" s="188"/>
      <c r="U87" s="188"/>
      <c r="V87" s="537"/>
      <c r="W87" s="537"/>
      <c r="X87" s="537"/>
      <c r="Y87" s="537"/>
      <c r="Z87" s="537"/>
      <c r="AA87" s="210"/>
      <c r="AB87" s="210"/>
      <c r="AC87" s="188"/>
      <c r="AD87" s="188"/>
      <c r="AE87" s="188"/>
      <c r="AF87" s="188"/>
      <c r="AG87" s="188"/>
      <c r="AH87" s="188"/>
      <c r="AI87" s="188"/>
      <c r="AJ87" s="188"/>
      <c r="AK87" s="188"/>
      <c r="AL87" s="188"/>
    </row>
    <row r="88" spans="1:38" s="154" customFormat="1" ht="30" customHeight="1" x14ac:dyDescent="0.2">
      <c r="A88" s="190"/>
      <c r="B88" s="190"/>
      <c r="C88" s="190"/>
      <c r="D88" s="190"/>
      <c r="E88" s="190"/>
      <c r="F88" s="190"/>
      <c r="G88" s="190"/>
      <c r="H88" s="190"/>
      <c r="I88" s="190"/>
      <c r="J88" s="190"/>
      <c r="K88" s="190"/>
      <c r="L88" s="190"/>
      <c r="M88" s="188"/>
      <c r="N88" s="537"/>
      <c r="O88" s="537"/>
      <c r="P88" s="537"/>
      <c r="Q88" s="537"/>
      <c r="R88" s="537"/>
      <c r="S88" s="188"/>
      <c r="T88" s="188"/>
      <c r="U88" s="188"/>
      <c r="V88" s="537"/>
      <c r="W88" s="537"/>
      <c r="X88" s="537"/>
      <c r="Y88" s="537"/>
      <c r="Z88" s="537"/>
      <c r="AA88" s="210"/>
      <c r="AB88" s="210"/>
      <c r="AC88" s="188"/>
      <c r="AD88" s="188"/>
      <c r="AE88" s="188"/>
      <c r="AF88" s="188"/>
      <c r="AG88" s="188"/>
      <c r="AH88" s="188"/>
      <c r="AI88" s="188"/>
      <c r="AJ88" s="188"/>
      <c r="AK88" s="188"/>
      <c r="AL88" s="188"/>
    </row>
    <row r="89" spans="1:38" s="154" customFormat="1" ht="30" customHeight="1" x14ac:dyDescent="0.2">
      <c r="A89" s="192"/>
      <c r="B89" s="192"/>
      <c r="C89" s="192"/>
      <c r="D89" s="192"/>
      <c r="E89" s="193"/>
      <c r="F89" s="192"/>
      <c r="G89" s="193"/>
      <c r="H89" s="193"/>
      <c r="I89" s="193"/>
      <c r="J89" s="193"/>
      <c r="K89" s="194"/>
      <c r="L89" s="194"/>
      <c r="M89" s="188"/>
      <c r="N89" s="537"/>
      <c r="O89" s="537"/>
      <c r="P89" s="537"/>
      <c r="Q89" s="537"/>
      <c r="R89" s="537"/>
      <c r="S89" s="188"/>
      <c r="T89" s="188"/>
      <c r="U89" s="188"/>
      <c r="V89" s="537"/>
      <c r="W89" s="537"/>
      <c r="X89" s="537"/>
      <c r="Y89" s="537"/>
      <c r="Z89" s="537"/>
      <c r="AA89" s="210"/>
      <c r="AB89" s="210"/>
      <c r="AC89" s="188"/>
      <c r="AD89" s="188"/>
      <c r="AE89" s="188"/>
      <c r="AF89" s="188"/>
      <c r="AG89" s="188"/>
      <c r="AH89" s="188"/>
      <c r="AI89" s="188"/>
      <c r="AJ89" s="188"/>
      <c r="AK89" s="188"/>
      <c r="AL89" s="188"/>
    </row>
    <row r="90" spans="1:38" x14ac:dyDescent="0.2">
      <c r="A90" s="195"/>
      <c r="B90" s="196"/>
      <c r="C90" s="196"/>
      <c r="D90" s="196"/>
      <c r="E90" s="195"/>
      <c r="F90" s="195"/>
      <c r="G90" s="197"/>
      <c r="H90" s="197"/>
      <c r="I90" s="197"/>
      <c r="J90" s="195"/>
      <c r="K90" s="195"/>
      <c r="L90" s="195"/>
      <c r="M90" s="195"/>
      <c r="N90" s="195"/>
      <c r="O90" s="195"/>
      <c r="P90" s="195"/>
      <c r="Q90" s="195"/>
      <c r="R90" s="195"/>
      <c r="S90" s="195"/>
      <c r="T90" s="195"/>
      <c r="U90" s="195"/>
      <c r="V90" s="195"/>
      <c r="W90" s="195"/>
      <c r="X90" s="197"/>
      <c r="Y90" s="197"/>
      <c r="Z90" s="197"/>
      <c r="AA90" s="197"/>
      <c r="AB90" s="197"/>
      <c r="AC90" s="348"/>
      <c r="AD90" s="195"/>
      <c r="AE90" s="195"/>
      <c r="AF90" s="195"/>
      <c r="AG90" s="195"/>
      <c r="AH90" s="195"/>
      <c r="AI90" s="195"/>
      <c r="AJ90" s="195"/>
      <c r="AK90" s="195"/>
      <c r="AL90" s="198"/>
    </row>
    <row r="91" spans="1:38" x14ac:dyDescent="0.2">
      <c r="A91" s="195"/>
      <c r="B91" s="196"/>
      <c r="C91" s="196"/>
      <c r="D91" s="196"/>
      <c r="E91" s="195"/>
      <c r="F91" s="195"/>
      <c r="G91" s="197"/>
      <c r="H91" s="197"/>
      <c r="I91" s="197"/>
      <c r="J91" s="195"/>
      <c r="K91" s="195"/>
      <c r="L91" s="195"/>
      <c r="M91" s="195"/>
      <c r="N91" s="195"/>
      <c r="O91" s="195"/>
      <c r="P91" s="195"/>
      <c r="Q91" s="195"/>
      <c r="R91" s="195"/>
      <c r="S91" s="195"/>
      <c r="T91" s="195"/>
      <c r="U91" s="195"/>
      <c r="V91" s="195"/>
      <c r="W91" s="195"/>
      <c r="X91" s="197"/>
      <c r="Y91" s="197"/>
      <c r="Z91" s="197"/>
      <c r="AA91" s="197"/>
      <c r="AB91" s="197"/>
      <c r="AC91" s="348"/>
      <c r="AD91" s="195"/>
      <c r="AE91" s="195"/>
      <c r="AF91" s="195"/>
      <c r="AG91" s="195"/>
      <c r="AH91" s="195"/>
      <c r="AI91" s="195"/>
      <c r="AJ91" s="195"/>
      <c r="AK91" s="195"/>
      <c r="AL91" s="198"/>
    </row>
    <row r="92" spans="1:38" x14ac:dyDescent="0.2">
      <c r="A92" s="195"/>
      <c r="B92" s="196"/>
      <c r="C92" s="196"/>
      <c r="D92" s="196"/>
      <c r="E92" s="195"/>
      <c r="F92" s="195"/>
      <c r="G92" s="197"/>
      <c r="H92" s="197"/>
      <c r="I92" s="197"/>
      <c r="J92" s="195"/>
      <c r="K92" s="195"/>
      <c r="L92" s="195"/>
      <c r="M92" s="195"/>
      <c r="N92" s="195"/>
      <c r="O92" s="195"/>
      <c r="P92" s="195"/>
      <c r="Q92" s="195"/>
      <c r="R92" s="195"/>
      <c r="S92" s="195"/>
      <c r="T92" s="195"/>
      <c r="U92" s="195"/>
      <c r="V92" s="195"/>
      <c r="W92" s="195"/>
      <c r="X92" s="197"/>
      <c r="Y92" s="197"/>
      <c r="Z92" s="197"/>
      <c r="AA92" s="197"/>
      <c r="AB92" s="197"/>
      <c r="AC92" s="348"/>
      <c r="AD92" s="195"/>
      <c r="AE92" s="195"/>
      <c r="AF92" s="195"/>
      <c r="AG92" s="195"/>
      <c r="AH92" s="195"/>
      <c r="AI92" s="195"/>
      <c r="AJ92" s="195"/>
      <c r="AK92" s="195"/>
      <c r="AL92" s="198"/>
    </row>
    <row r="93" spans="1:38" x14ac:dyDescent="0.2">
      <c r="A93" s="195"/>
      <c r="B93" s="196"/>
      <c r="C93" s="196"/>
      <c r="D93" s="196"/>
      <c r="E93" s="195"/>
      <c r="F93" s="195"/>
      <c r="G93" s="197"/>
      <c r="H93" s="197"/>
      <c r="I93" s="197"/>
      <c r="J93" s="195"/>
      <c r="K93" s="195"/>
      <c r="L93" s="195"/>
      <c r="M93" s="195"/>
      <c r="N93" s="195"/>
      <c r="O93" s="195"/>
      <c r="P93" s="195"/>
      <c r="Q93" s="195"/>
      <c r="R93" s="195"/>
      <c r="S93" s="195"/>
      <c r="T93" s="195"/>
      <c r="U93" s="195"/>
      <c r="V93" s="195"/>
      <c r="W93" s="195"/>
      <c r="X93" s="197"/>
      <c r="Y93" s="197"/>
      <c r="Z93" s="197"/>
      <c r="AA93" s="197"/>
      <c r="AB93" s="197"/>
      <c r="AC93" s="348"/>
      <c r="AD93" s="195"/>
      <c r="AE93" s="195"/>
      <c r="AF93" s="195"/>
      <c r="AG93" s="195"/>
      <c r="AH93" s="195"/>
      <c r="AI93" s="195"/>
      <c r="AJ93" s="195"/>
      <c r="AK93" s="195"/>
      <c r="AL93" s="198"/>
    </row>
    <row r="94" spans="1:38" x14ac:dyDescent="0.2">
      <c r="A94" s="195"/>
      <c r="B94" s="196"/>
      <c r="C94" s="196"/>
      <c r="D94" s="196"/>
      <c r="E94" s="195"/>
      <c r="F94" s="195"/>
      <c r="G94" s="197"/>
      <c r="H94" s="197"/>
      <c r="I94" s="197"/>
      <c r="J94" s="195"/>
      <c r="K94" s="195"/>
      <c r="L94" s="195"/>
      <c r="M94" s="195"/>
      <c r="N94" s="195"/>
      <c r="O94" s="195"/>
      <c r="P94" s="195"/>
      <c r="Q94" s="195"/>
      <c r="R94" s="195"/>
      <c r="S94" s="195"/>
      <c r="T94" s="195"/>
      <c r="U94" s="195"/>
      <c r="V94" s="195"/>
      <c r="W94" s="195"/>
      <c r="X94" s="197"/>
      <c r="Y94" s="197"/>
      <c r="Z94" s="197"/>
      <c r="AA94" s="197"/>
      <c r="AB94" s="197"/>
      <c r="AC94" s="348"/>
      <c r="AD94" s="195"/>
      <c r="AE94" s="195"/>
      <c r="AF94" s="195"/>
      <c r="AG94" s="195"/>
      <c r="AH94" s="195"/>
      <c r="AI94" s="195"/>
      <c r="AJ94" s="195"/>
      <c r="AK94" s="195"/>
      <c r="AL94" s="198"/>
    </row>
  </sheetData>
  <sheetProtection formatCells="0" formatColumns="0" formatRows="0" insertRows="0" sort="0" autoFilter="0" pivotTables="0"/>
  <mergeCells count="339">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C10:E10"/>
    <mergeCell ref="G10:I10"/>
    <mergeCell ref="J10:L10"/>
    <mergeCell ref="X10:Z10"/>
    <mergeCell ref="A6:P6"/>
    <mergeCell ref="Q6:V6"/>
    <mergeCell ref="X6:AB6"/>
    <mergeCell ref="AC6:AC8"/>
    <mergeCell ref="AD6:AD8"/>
    <mergeCell ref="AA7:AA8"/>
    <mergeCell ref="AB7:AB8"/>
    <mergeCell ref="C9:E9"/>
    <mergeCell ref="G9:I9"/>
    <mergeCell ref="J9:L9"/>
    <mergeCell ref="X9:Z9"/>
    <mergeCell ref="C13:E13"/>
    <mergeCell ref="G13:I13"/>
    <mergeCell ref="J13:L13"/>
    <mergeCell ref="X13:Z13"/>
    <mergeCell ref="C14:E14"/>
    <mergeCell ref="G14:I14"/>
    <mergeCell ref="J14:L14"/>
    <mergeCell ref="X14:Z14"/>
    <mergeCell ref="C11:E11"/>
    <mergeCell ref="G11:I11"/>
    <mergeCell ref="J11:L11"/>
    <mergeCell ref="X11:Z11"/>
    <mergeCell ref="C12:E12"/>
    <mergeCell ref="G12:I12"/>
    <mergeCell ref="J12:L12"/>
    <mergeCell ref="X12:Z12"/>
    <mergeCell ref="C17:E17"/>
    <mergeCell ref="G17:I17"/>
    <mergeCell ref="J17:L17"/>
    <mergeCell ref="X17:Z17"/>
    <mergeCell ref="C18:E18"/>
    <mergeCell ref="G18:I18"/>
    <mergeCell ref="J18:L18"/>
    <mergeCell ref="X18:Z18"/>
    <mergeCell ref="C15:E15"/>
    <mergeCell ref="G15:I15"/>
    <mergeCell ref="J15:L15"/>
    <mergeCell ref="X15:Z15"/>
    <mergeCell ref="C16:E16"/>
    <mergeCell ref="G16:I16"/>
    <mergeCell ref="J16:L16"/>
    <mergeCell ref="X16:Z16"/>
    <mergeCell ref="C21:E21"/>
    <mergeCell ref="G21:I21"/>
    <mergeCell ref="J21:L21"/>
    <mergeCell ref="X21:Z21"/>
    <mergeCell ref="C22:E22"/>
    <mergeCell ref="G22:I22"/>
    <mergeCell ref="J22:L22"/>
    <mergeCell ref="X22:Z22"/>
    <mergeCell ref="C19:E19"/>
    <mergeCell ref="G19:I19"/>
    <mergeCell ref="J19:L19"/>
    <mergeCell ref="X19:Z19"/>
    <mergeCell ref="C20:E20"/>
    <mergeCell ref="G20:I20"/>
    <mergeCell ref="J20:L20"/>
    <mergeCell ref="X20:Z20"/>
    <mergeCell ref="C25:E25"/>
    <mergeCell ref="G25:I25"/>
    <mergeCell ref="J25:L25"/>
    <mergeCell ref="X25:Z25"/>
    <mergeCell ref="C26:E26"/>
    <mergeCell ref="G26:I26"/>
    <mergeCell ref="J26:L26"/>
    <mergeCell ref="X26:Z26"/>
    <mergeCell ref="C23:E23"/>
    <mergeCell ref="G23:I23"/>
    <mergeCell ref="J23:L23"/>
    <mergeCell ref="X23:Z23"/>
    <mergeCell ref="C24:E24"/>
    <mergeCell ref="G24:I24"/>
    <mergeCell ref="J24:L24"/>
    <mergeCell ref="X24:Z24"/>
    <mergeCell ref="C29:E29"/>
    <mergeCell ref="G29:I29"/>
    <mergeCell ref="J29:L29"/>
    <mergeCell ref="X29:Z29"/>
    <mergeCell ref="C30:E30"/>
    <mergeCell ref="G30:I30"/>
    <mergeCell ref="J30:L30"/>
    <mergeCell ref="X30:Z30"/>
    <mergeCell ref="C27:E27"/>
    <mergeCell ref="G27:I27"/>
    <mergeCell ref="J27:L27"/>
    <mergeCell ref="X27:Z27"/>
    <mergeCell ref="C28:E28"/>
    <mergeCell ref="G28:I28"/>
    <mergeCell ref="J28:L28"/>
    <mergeCell ref="X28:Z28"/>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V83:Z83"/>
    <mergeCell ref="AA83:AB83"/>
    <mergeCell ref="AC83:AL83"/>
    <mergeCell ref="N84:R84"/>
    <mergeCell ref="V84:Z84"/>
    <mergeCell ref="AA84:AB84"/>
    <mergeCell ref="AC84:AL84"/>
    <mergeCell ref="A80:L85"/>
    <mergeCell ref="N81:R81"/>
    <mergeCell ref="V81:Z81"/>
    <mergeCell ref="AA81:AB81"/>
    <mergeCell ref="AC81:AL81"/>
    <mergeCell ref="N82:R82"/>
    <mergeCell ref="V82:Z82"/>
    <mergeCell ref="AA82:AB82"/>
    <mergeCell ref="AC82:AL82"/>
    <mergeCell ref="N83:R83"/>
    <mergeCell ref="AC85:AL85"/>
    <mergeCell ref="N87:R87"/>
    <mergeCell ref="V87:Z87"/>
    <mergeCell ref="N88:R88"/>
    <mergeCell ref="V88:Z88"/>
    <mergeCell ref="N89:R89"/>
    <mergeCell ref="V89:Z89"/>
    <mergeCell ref="N85:R85"/>
    <mergeCell ref="V85:Z85"/>
    <mergeCell ref="AA85:AB85"/>
    <mergeCell ref="N86:R86"/>
    <mergeCell ref="V86:Z86"/>
  </mergeCells>
  <dataValidations count="5">
    <dataValidation type="whole" allowBlank="1" showInputMessage="1" showErrorMessage="1" sqref="AC65539:AC65614 JY65539:JY65614 TU65539:TU65614 ADQ65539:ADQ65614 ANM65539:ANM65614 AXI65539:AXI65614 BHE65539:BHE65614 BRA65539:BRA65614 CAW65539:CAW65614 CKS65539:CKS65614 CUO65539:CUO65614 DEK65539:DEK65614 DOG65539:DOG65614 DYC65539:DYC65614 EHY65539:EHY65614 ERU65539:ERU65614 FBQ65539:FBQ65614 FLM65539:FLM65614 FVI65539:FVI65614 GFE65539:GFE65614 GPA65539:GPA65614 GYW65539:GYW65614 HIS65539:HIS65614 HSO65539:HSO65614 ICK65539:ICK65614 IMG65539:IMG65614 IWC65539:IWC65614 JFY65539:JFY65614 JPU65539:JPU65614 JZQ65539:JZQ65614 KJM65539:KJM65614 KTI65539:KTI65614 LDE65539:LDE65614 LNA65539:LNA65614 LWW65539:LWW65614 MGS65539:MGS65614 MQO65539:MQO65614 NAK65539:NAK65614 NKG65539:NKG65614 NUC65539:NUC65614 ODY65539:ODY65614 ONU65539:ONU65614 OXQ65539:OXQ65614 PHM65539:PHM65614 PRI65539:PRI65614 QBE65539:QBE65614 QLA65539:QLA65614 QUW65539:QUW65614 RES65539:RES65614 ROO65539:ROO65614 RYK65539:RYK65614 SIG65539:SIG65614 SSC65539:SSC65614 TBY65539:TBY65614 TLU65539:TLU65614 TVQ65539:TVQ65614 UFM65539:UFM65614 UPI65539:UPI65614 UZE65539:UZE65614 VJA65539:VJA65614 VSW65539:VSW65614 WCS65539:WCS65614 WMO65539:WMO65614 WWK65539:WWK65614 AC131075:AC131150 JY131075:JY131150 TU131075:TU131150 ADQ131075:ADQ131150 ANM131075:ANM131150 AXI131075:AXI131150 BHE131075:BHE131150 BRA131075:BRA131150 CAW131075:CAW131150 CKS131075:CKS131150 CUO131075:CUO131150 DEK131075:DEK131150 DOG131075:DOG131150 DYC131075:DYC131150 EHY131075:EHY131150 ERU131075:ERU131150 FBQ131075:FBQ131150 FLM131075:FLM131150 FVI131075:FVI131150 GFE131075:GFE131150 GPA131075:GPA131150 GYW131075:GYW131150 HIS131075:HIS131150 HSO131075:HSO131150 ICK131075:ICK131150 IMG131075:IMG131150 IWC131075:IWC131150 JFY131075:JFY131150 JPU131075:JPU131150 JZQ131075:JZQ131150 KJM131075:KJM131150 KTI131075:KTI131150 LDE131075:LDE131150 LNA131075:LNA131150 LWW131075:LWW131150 MGS131075:MGS131150 MQO131075:MQO131150 NAK131075:NAK131150 NKG131075:NKG131150 NUC131075:NUC131150 ODY131075:ODY131150 ONU131075:ONU131150 OXQ131075:OXQ131150 PHM131075:PHM131150 PRI131075:PRI131150 QBE131075:QBE131150 QLA131075:QLA131150 QUW131075:QUW131150 RES131075:RES131150 ROO131075:ROO131150 RYK131075:RYK131150 SIG131075:SIG131150 SSC131075:SSC131150 TBY131075:TBY131150 TLU131075:TLU131150 TVQ131075:TVQ131150 UFM131075:UFM131150 UPI131075:UPI131150 UZE131075:UZE131150 VJA131075:VJA131150 VSW131075:VSW131150 WCS131075:WCS131150 WMO131075:WMO131150 WWK131075:WWK131150 AC196611:AC196686 JY196611:JY196686 TU196611:TU196686 ADQ196611:ADQ196686 ANM196611:ANM196686 AXI196611:AXI196686 BHE196611:BHE196686 BRA196611:BRA196686 CAW196611:CAW196686 CKS196611:CKS196686 CUO196611:CUO196686 DEK196611:DEK196686 DOG196611:DOG196686 DYC196611:DYC196686 EHY196611:EHY196686 ERU196611:ERU196686 FBQ196611:FBQ196686 FLM196611:FLM196686 FVI196611:FVI196686 GFE196611:GFE196686 GPA196611:GPA196686 GYW196611:GYW196686 HIS196611:HIS196686 HSO196611:HSO196686 ICK196611:ICK196686 IMG196611:IMG196686 IWC196611:IWC196686 JFY196611:JFY196686 JPU196611:JPU196686 JZQ196611:JZQ196686 KJM196611:KJM196686 KTI196611:KTI196686 LDE196611:LDE196686 LNA196611:LNA196686 LWW196611:LWW196686 MGS196611:MGS196686 MQO196611:MQO196686 NAK196611:NAK196686 NKG196611:NKG196686 NUC196611:NUC196686 ODY196611:ODY196686 ONU196611:ONU196686 OXQ196611:OXQ196686 PHM196611:PHM196686 PRI196611:PRI196686 QBE196611:QBE196686 QLA196611:QLA196686 QUW196611:QUW196686 RES196611:RES196686 ROO196611:ROO196686 RYK196611:RYK196686 SIG196611:SIG196686 SSC196611:SSC196686 TBY196611:TBY196686 TLU196611:TLU196686 TVQ196611:TVQ196686 UFM196611:UFM196686 UPI196611:UPI196686 UZE196611:UZE196686 VJA196611:VJA196686 VSW196611:VSW196686 WCS196611:WCS196686 WMO196611:WMO196686 WWK196611:WWK196686 AC262147:AC262222 JY262147:JY262222 TU262147:TU262222 ADQ262147:ADQ262222 ANM262147:ANM262222 AXI262147:AXI262222 BHE262147:BHE262222 BRA262147:BRA262222 CAW262147:CAW262222 CKS262147:CKS262222 CUO262147:CUO262222 DEK262147:DEK262222 DOG262147:DOG262222 DYC262147:DYC262222 EHY262147:EHY262222 ERU262147:ERU262222 FBQ262147:FBQ262222 FLM262147:FLM262222 FVI262147:FVI262222 GFE262147:GFE262222 GPA262147:GPA262222 GYW262147:GYW262222 HIS262147:HIS262222 HSO262147:HSO262222 ICK262147:ICK262222 IMG262147:IMG262222 IWC262147:IWC262222 JFY262147:JFY262222 JPU262147:JPU262222 JZQ262147:JZQ262222 KJM262147:KJM262222 KTI262147:KTI262222 LDE262147:LDE262222 LNA262147:LNA262222 LWW262147:LWW262222 MGS262147:MGS262222 MQO262147:MQO262222 NAK262147:NAK262222 NKG262147:NKG262222 NUC262147:NUC262222 ODY262147:ODY262222 ONU262147:ONU262222 OXQ262147:OXQ262222 PHM262147:PHM262222 PRI262147:PRI262222 QBE262147:QBE262222 QLA262147:QLA262222 QUW262147:QUW262222 RES262147:RES262222 ROO262147:ROO262222 RYK262147:RYK262222 SIG262147:SIG262222 SSC262147:SSC262222 TBY262147:TBY262222 TLU262147:TLU262222 TVQ262147:TVQ262222 UFM262147:UFM262222 UPI262147:UPI262222 UZE262147:UZE262222 VJA262147:VJA262222 VSW262147:VSW262222 WCS262147:WCS262222 WMO262147:WMO262222 WWK262147:WWK262222 AC327683:AC327758 JY327683:JY327758 TU327683:TU327758 ADQ327683:ADQ327758 ANM327683:ANM327758 AXI327683:AXI327758 BHE327683:BHE327758 BRA327683:BRA327758 CAW327683:CAW327758 CKS327683:CKS327758 CUO327683:CUO327758 DEK327683:DEK327758 DOG327683:DOG327758 DYC327683:DYC327758 EHY327683:EHY327758 ERU327683:ERU327758 FBQ327683:FBQ327758 FLM327683:FLM327758 FVI327683:FVI327758 GFE327683:GFE327758 GPA327683:GPA327758 GYW327683:GYW327758 HIS327683:HIS327758 HSO327683:HSO327758 ICK327683:ICK327758 IMG327683:IMG327758 IWC327683:IWC327758 JFY327683:JFY327758 JPU327683:JPU327758 JZQ327683:JZQ327758 KJM327683:KJM327758 KTI327683:KTI327758 LDE327683:LDE327758 LNA327683:LNA327758 LWW327683:LWW327758 MGS327683:MGS327758 MQO327683:MQO327758 NAK327683:NAK327758 NKG327683:NKG327758 NUC327683:NUC327758 ODY327683:ODY327758 ONU327683:ONU327758 OXQ327683:OXQ327758 PHM327683:PHM327758 PRI327683:PRI327758 QBE327683:QBE327758 QLA327683:QLA327758 QUW327683:QUW327758 RES327683:RES327758 ROO327683:ROO327758 RYK327683:RYK327758 SIG327683:SIG327758 SSC327683:SSC327758 TBY327683:TBY327758 TLU327683:TLU327758 TVQ327683:TVQ327758 UFM327683:UFM327758 UPI327683:UPI327758 UZE327683:UZE327758 VJA327683:VJA327758 VSW327683:VSW327758 WCS327683:WCS327758 WMO327683:WMO327758 WWK327683:WWK327758 AC393219:AC393294 JY393219:JY393294 TU393219:TU393294 ADQ393219:ADQ393294 ANM393219:ANM393294 AXI393219:AXI393294 BHE393219:BHE393294 BRA393219:BRA393294 CAW393219:CAW393294 CKS393219:CKS393294 CUO393219:CUO393294 DEK393219:DEK393294 DOG393219:DOG393294 DYC393219:DYC393294 EHY393219:EHY393294 ERU393219:ERU393294 FBQ393219:FBQ393294 FLM393219:FLM393294 FVI393219:FVI393294 GFE393219:GFE393294 GPA393219:GPA393294 GYW393219:GYW393294 HIS393219:HIS393294 HSO393219:HSO393294 ICK393219:ICK393294 IMG393219:IMG393294 IWC393219:IWC393294 JFY393219:JFY393294 JPU393219:JPU393294 JZQ393219:JZQ393294 KJM393219:KJM393294 KTI393219:KTI393294 LDE393219:LDE393294 LNA393219:LNA393294 LWW393219:LWW393294 MGS393219:MGS393294 MQO393219:MQO393294 NAK393219:NAK393294 NKG393219:NKG393294 NUC393219:NUC393294 ODY393219:ODY393294 ONU393219:ONU393294 OXQ393219:OXQ393294 PHM393219:PHM393294 PRI393219:PRI393294 QBE393219:QBE393294 QLA393219:QLA393294 QUW393219:QUW393294 RES393219:RES393294 ROO393219:ROO393294 RYK393219:RYK393294 SIG393219:SIG393294 SSC393219:SSC393294 TBY393219:TBY393294 TLU393219:TLU393294 TVQ393219:TVQ393294 UFM393219:UFM393294 UPI393219:UPI393294 UZE393219:UZE393294 VJA393219:VJA393294 VSW393219:VSW393294 WCS393219:WCS393294 WMO393219:WMO393294 WWK393219:WWK393294 AC458755:AC458830 JY458755:JY458830 TU458755:TU458830 ADQ458755:ADQ458830 ANM458755:ANM458830 AXI458755:AXI458830 BHE458755:BHE458830 BRA458755:BRA458830 CAW458755:CAW458830 CKS458755:CKS458830 CUO458755:CUO458830 DEK458755:DEK458830 DOG458755:DOG458830 DYC458755:DYC458830 EHY458755:EHY458830 ERU458755:ERU458830 FBQ458755:FBQ458830 FLM458755:FLM458830 FVI458755:FVI458830 GFE458755:GFE458830 GPA458755:GPA458830 GYW458755:GYW458830 HIS458755:HIS458830 HSO458755:HSO458830 ICK458755:ICK458830 IMG458755:IMG458830 IWC458755:IWC458830 JFY458755:JFY458830 JPU458755:JPU458830 JZQ458755:JZQ458830 KJM458755:KJM458830 KTI458755:KTI458830 LDE458755:LDE458830 LNA458755:LNA458830 LWW458755:LWW458830 MGS458755:MGS458830 MQO458755:MQO458830 NAK458755:NAK458830 NKG458755:NKG458830 NUC458755:NUC458830 ODY458755:ODY458830 ONU458755:ONU458830 OXQ458755:OXQ458830 PHM458755:PHM458830 PRI458755:PRI458830 QBE458755:QBE458830 QLA458755:QLA458830 QUW458755:QUW458830 RES458755:RES458830 ROO458755:ROO458830 RYK458755:RYK458830 SIG458755:SIG458830 SSC458755:SSC458830 TBY458755:TBY458830 TLU458755:TLU458830 TVQ458755:TVQ458830 UFM458755:UFM458830 UPI458755:UPI458830 UZE458755:UZE458830 VJA458755:VJA458830 VSW458755:VSW458830 WCS458755:WCS458830 WMO458755:WMO458830 WWK458755:WWK458830 AC524291:AC524366 JY524291:JY524366 TU524291:TU524366 ADQ524291:ADQ524366 ANM524291:ANM524366 AXI524291:AXI524366 BHE524291:BHE524366 BRA524291:BRA524366 CAW524291:CAW524366 CKS524291:CKS524366 CUO524291:CUO524366 DEK524291:DEK524366 DOG524291:DOG524366 DYC524291:DYC524366 EHY524291:EHY524366 ERU524291:ERU524366 FBQ524291:FBQ524366 FLM524291:FLM524366 FVI524291:FVI524366 GFE524291:GFE524366 GPA524291:GPA524366 GYW524291:GYW524366 HIS524291:HIS524366 HSO524291:HSO524366 ICK524291:ICK524366 IMG524291:IMG524366 IWC524291:IWC524366 JFY524291:JFY524366 JPU524291:JPU524366 JZQ524291:JZQ524366 KJM524291:KJM524366 KTI524291:KTI524366 LDE524291:LDE524366 LNA524291:LNA524366 LWW524291:LWW524366 MGS524291:MGS524366 MQO524291:MQO524366 NAK524291:NAK524366 NKG524291:NKG524366 NUC524291:NUC524366 ODY524291:ODY524366 ONU524291:ONU524366 OXQ524291:OXQ524366 PHM524291:PHM524366 PRI524291:PRI524366 QBE524291:QBE524366 QLA524291:QLA524366 QUW524291:QUW524366 RES524291:RES524366 ROO524291:ROO524366 RYK524291:RYK524366 SIG524291:SIG524366 SSC524291:SSC524366 TBY524291:TBY524366 TLU524291:TLU524366 TVQ524291:TVQ524366 UFM524291:UFM524366 UPI524291:UPI524366 UZE524291:UZE524366 VJA524291:VJA524366 VSW524291:VSW524366 WCS524291:WCS524366 WMO524291:WMO524366 WWK524291:WWK524366 AC589827:AC589902 JY589827:JY589902 TU589827:TU589902 ADQ589827:ADQ589902 ANM589827:ANM589902 AXI589827:AXI589902 BHE589827:BHE589902 BRA589827:BRA589902 CAW589827:CAW589902 CKS589827:CKS589902 CUO589827:CUO589902 DEK589827:DEK589902 DOG589827:DOG589902 DYC589827:DYC589902 EHY589827:EHY589902 ERU589827:ERU589902 FBQ589827:FBQ589902 FLM589827:FLM589902 FVI589827:FVI589902 GFE589827:GFE589902 GPA589827:GPA589902 GYW589827:GYW589902 HIS589827:HIS589902 HSO589827:HSO589902 ICK589827:ICK589902 IMG589827:IMG589902 IWC589827:IWC589902 JFY589827:JFY589902 JPU589827:JPU589902 JZQ589827:JZQ589902 KJM589827:KJM589902 KTI589827:KTI589902 LDE589827:LDE589902 LNA589827:LNA589902 LWW589827:LWW589902 MGS589827:MGS589902 MQO589827:MQO589902 NAK589827:NAK589902 NKG589827:NKG589902 NUC589827:NUC589902 ODY589827:ODY589902 ONU589827:ONU589902 OXQ589827:OXQ589902 PHM589827:PHM589902 PRI589827:PRI589902 QBE589827:QBE589902 QLA589827:QLA589902 QUW589827:QUW589902 RES589827:RES589902 ROO589827:ROO589902 RYK589827:RYK589902 SIG589827:SIG589902 SSC589827:SSC589902 TBY589827:TBY589902 TLU589827:TLU589902 TVQ589827:TVQ589902 UFM589827:UFM589902 UPI589827:UPI589902 UZE589827:UZE589902 VJA589827:VJA589902 VSW589827:VSW589902 WCS589827:WCS589902 WMO589827:WMO589902 WWK589827:WWK589902 AC655363:AC655438 JY655363:JY655438 TU655363:TU655438 ADQ655363:ADQ655438 ANM655363:ANM655438 AXI655363:AXI655438 BHE655363:BHE655438 BRA655363:BRA655438 CAW655363:CAW655438 CKS655363:CKS655438 CUO655363:CUO655438 DEK655363:DEK655438 DOG655363:DOG655438 DYC655363:DYC655438 EHY655363:EHY655438 ERU655363:ERU655438 FBQ655363:FBQ655438 FLM655363:FLM655438 FVI655363:FVI655438 GFE655363:GFE655438 GPA655363:GPA655438 GYW655363:GYW655438 HIS655363:HIS655438 HSO655363:HSO655438 ICK655363:ICK655438 IMG655363:IMG655438 IWC655363:IWC655438 JFY655363:JFY655438 JPU655363:JPU655438 JZQ655363:JZQ655438 KJM655363:KJM655438 KTI655363:KTI655438 LDE655363:LDE655438 LNA655363:LNA655438 LWW655363:LWW655438 MGS655363:MGS655438 MQO655363:MQO655438 NAK655363:NAK655438 NKG655363:NKG655438 NUC655363:NUC655438 ODY655363:ODY655438 ONU655363:ONU655438 OXQ655363:OXQ655438 PHM655363:PHM655438 PRI655363:PRI655438 QBE655363:QBE655438 QLA655363:QLA655438 QUW655363:QUW655438 RES655363:RES655438 ROO655363:ROO655438 RYK655363:RYK655438 SIG655363:SIG655438 SSC655363:SSC655438 TBY655363:TBY655438 TLU655363:TLU655438 TVQ655363:TVQ655438 UFM655363:UFM655438 UPI655363:UPI655438 UZE655363:UZE655438 VJA655363:VJA655438 VSW655363:VSW655438 WCS655363:WCS655438 WMO655363:WMO655438 WWK655363:WWK655438 AC720899:AC720974 JY720899:JY720974 TU720899:TU720974 ADQ720899:ADQ720974 ANM720899:ANM720974 AXI720899:AXI720974 BHE720899:BHE720974 BRA720899:BRA720974 CAW720899:CAW720974 CKS720899:CKS720974 CUO720899:CUO720974 DEK720899:DEK720974 DOG720899:DOG720974 DYC720899:DYC720974 EHY720899:EHY720974 ERU720899:ERU720974 FBQ720899:FBQ720974 FLM720899:FLM720974 FVI720899:FVI720974 GFE720899:GFE720974 GPA720899:GPA720974 GYW720899:GYW720974 HIS720899:HIS720974 HSO720899:HSO720974 ICK720899:ICK720974 IMG720899:IMG720974 IWC720899:IWC720974 JFY720899:JFY720974 JPU720899:JPU720974 JZQ720899:JZQ720974 KJM720899:KJM720974 KTI720899:KTI720974 LDE720899:LDE720974 LNA720899:LNA720974 LWW720899:LWW720974 MGS720899:MGS720974 MQO720899:MQO720974 NAK720899:NAK720974 NKG720899:NKG720974 NUC720899:NUC720974 ODY720899:ODY720974 ONU720899:ONU720974 OXQ720899:OXQ720974 PHM720899:PHM720974 PRI720899:PRI720974 QBE720899:QBE720974 QLA720899:QLA720974 QUW720899:QUW720974 RES720899:RES720974 ROO720899:ROO720974 RYK720899:RYK720974 SIG720899:SIG720974 SSC720899:SSC720974 TBY720899:TBY720974 TLU720899:TLU720974 TVQ720899:TVQ720974 UFM720899:UFM720974 UPI720899:UPI720974 UZE720899:UZE720974 VJA720899:VJA720974 VSW720899:VSW720974 WCS720899:WCS720974 WMO720899:WMO720974 WWK720899:WWK720974 AC786435:AC786510 JY786435:JY786510 TU786435:TU786510 ADQ786435:ADQ786510 ANM786435:ANM786510 AXI786435:AXI786510 BHE786435:BHE786510 BRA786435:BRA786510 CAW786435:CAW786510 CKS786435:CKS786510 CUO786435:CUO786510 DEK786435:DEK786510 DOG786435:DOG786510 DYC786435:DYC786510 EHY786435:EHY786510 ERU786435:ERU786510 FBQ786435:FBQ786510 FLM786435:FLM786510 FVI786435:FVI786510 GFE786435:GFE786510 GPA786435:GPA786510 GYW786435:GYW786510 HIS786435:HIS786510 HSO786435:HSO786510 ICK786435:ICK786510 IMG786435:IMG786510 IWC786435:IWC786510 JFY786435:JFY786510 JPU786435:JPU786510 JZQ786435:JZQ786510 KJM786435:KJM786510 KTI786435:KTI786510 LDE786435:LDE786510 LNA786435:LNA786510 LWW786435:LWW786510 MGS786435:MGS786510 MQO786435:MQO786510 NAK786435:NAK786510 NKG786435:NKG786510 NUC786435:NUC786510 ODY786435:ODY786510 ONU786435:ONU786510 OXQ786435:OXQ786510 PHM786435:PHM786510 PRI786435:PRI786510 QBE786435:QBE786510 QLA786435:QLA786510 QUW786435:QUW786510 RES786435:RES786510 ROO786435:ROO786510 RYK786435:RYK786510 SIG786435:SIG786510 SSC786435:SSC786510 TBY786435:TBY786510 TLU786435:TLU786510 TVQ786435:TVQ786510 UFM786435:UFM786510 UPI786435:UPI786510 UZE786435:UZE786510 VJA786435:VJA786510 VSW786435:VSW786510 WCS786435:WCS786510 WMO786435:WMO786510 WWK786435:WWK786510 AC851971:AC852046 JY851971:JY852046 TU851971:TU852046 ADQ851971:ADQ852046 ANM851971:ANM852046 AXI851971:AXI852046 BHE851971:BHE852046 BRA851971:BRA852046 CAW851971:CAW852046 CKS851971:CKS852046 CUO851971:CUO852046 DEK851971:DEK852046 DOG851971:DOG852046 DYC851971:DYC852046 EHY851971:EHY852046 ERU851971:ERU852046 FBQ851971:FBQ852046 FLM851971:FLM852046 FVI851971:FVI852046 GFE851971:GFE852046 GPA851971:GPA852046 GYW851971:GYW852046 HIS851971:HIS852046 HSO851971:HSO852046 ICK851971:ICK852046 IMG851971:IMG852046 IWC851971:IWC852046 JFY851971:JFY852046 JPU851971:JPU852046 JZQ851971:JZQ852046 KJM851971:KJM852046 KTI851971:KTI852046 LDE851971:LDE852046 LNA851971:LNA852046 LWW851971:LWW852046 MGS851971:MGS852046 MQO851971:MQO852046 NAK851971:NAK852046 NKG851971:NKG852046 NUC851971:NUC852046 ODY851971:ODY852046 ONU851971:ONU852046 OXQ851971:OXQ852046 PHM851971:PHM852046 PRI851971:PRI852046 QBE851971:QBE852046 QLA851971:QLA852046 QUW851971:QUW852046 RES851971:RES852046 ROO851971:ROO852046 RYK851971:RYK852046 SIG851971:SIG852046 SSC851971:SSC852046 TBY851971:TBY852046 TLU851971:TLU852046 TVQ851971:TVQ852046 UFM851971:UFM852046 UPI851971:UPI852046 UZE851971:UZE852046 VJA851971:VJA852046 VSW851971:VSW852046 WCS851971:WCS852046 WMO851971:WMO852046 WWK851971:WWK852046 AC917507:AC917582 JY917507:JY917582 TU917507:TU917582 ADQ917507:ADQ917582 ANM917507:ANM917582 AXI917507:AXI917582 BHE917507:BHE917582 BRA917507:BRA917582 CAW917507:CAW917582 CKS917507:CKS917582 CUO917507:CUO917582 DEK917507:DEK917582 DOG917507:DOG917582 DYC917507:DYC917582 EHY917507:EHY917582 ERU917507:ERU917582 FBQ917507:FBQ917582 FLM917507:FLM917582 FVI917507:FVI917582 GFE917507:GFE917582 GPA917507:GPA917582 GYW917507:GYW917582 HIS917507:HIS917582 HSO917507:HSO917582 ICK917507:ICK917582 IMG917507:IMG917582 IWC917507:IWC917582 JFY917507:JFY917582 JPU917507:JPU917582 JZQ917507:JZQ917582 KJM917507:KJM917582 KTI917507:KTI917582 LDE917507:LDE917582 LNA917507:LNA917582 LWW917507:LWW917582 MGS917507:MGS917582 MQO917507:MQO917582 NAK917507:NAK917582 NKG917507:NKG917582 NUC917507:NUC917582 ODY917507:ODY917582 ONU917507:ONU917582 OXQ917507:OXQ917582 PHM917507:PHM917582 PRI917507:PRI917582 QBE917507:QBE917582 QLA917507:QLA917582 QUW917507:QUW917582 RES917507:RES917582 ROO917507:ROO917582 RYK917507:RYK917582 SIG917507:SIG917582 SSC917507:SSC917582 TBY917507:TBY917582 TLU917507:TLU917582 TVQ917507:TVQ917582 UFM917507:UFM917582 UPI917507:UPI917582 UZE917507:UZE917582 VJA917507:VJA917582 VSW917507:VSW917582 WCS917507:WCS917582 WMO917507:WMO917582 WWK917507:WWK917582 AC983043:AC983118 JY983043:JY983118 TU983043:TU983118 ADQ983043:ADQ983118 ANM983043:ANM983118 AXI983043:AXI983118 BHE983043:BHE983118 BRA983043:BRA983118 CAW983043:CAW983118 CKS983043:CKS983118 CUO983043:CUO983118 DEK983043:DEK983118 DOG983043:DOG983118 DYC983043:DYC983118 EHY983043:EHY983118 ERU983043:ERU983118 FBQ983043:FBQ983118 FLM983043:FLM983118 FVI983043:FVI983118 GFE983043:GFE983118 GPA983043:GPA983118 GYW983043:GYW983118 HIS983043:HIS983118 HSO983043:HSO983118 ICK983043:ICK983118 IMG983043:IMG983118 IWC983043:IWC983118 JFY983043:JFY983118 JPU983043:JPU983118 JZQ983043:JZQ983118 KJM983043:KJM983118 KTI983043:KTI983118 LDE983043:LDE983118 LNA983043:LNA983118 LWW983043:LWW983118 MGS983043:MGS983118 MQO983043:MQO983118 NAK983043:NAK983118 NKG983043:NKG983118 NUC983043:NUC983118 ODY983043:ODY983118 ONU983043:ONU983118 OXQ983043:OXQ983118 PHM983043:PHM983118 PRI983043:PRI983118 QBE983043:QBE983118 QLA983043:QLA983118 QUW983043:QUW983118 RES983043:RES983118 ROO983043:ROO983118 RYK983043:RYK983118 SIG983043:SIG983118 SSC983043:SSC983118 TBY983043:TBY983118 TLU983043:TLU983118 TVQ983043:TVQ983118 UFM983043:UFM983118 UPI983043:UPI983118 UZE983043:UZE983118 VJA983043:VJA983118 VSW983043:VSW983118 WCS983043:WCS983118 WMO983043:WMO983118 WWK983043:WWK983118 WWK9:WWK78 WMO9:WMO78 WCS9:WCS78 VSW9:VSW78 VJA9:VJA78 UZE9:UZE78 UPI9:UPI78 UFM9:UFM78 TVQ9:TVQ78 TLU9:TLU78 TBY9:TBY78 SSC9:SSC78 SIG9:SIG78 RYK9:RYK78 ROO9:ROO78 RES9:RES78 QUW9:QUW78 QLA9:QLA78 QBE9:QBE78 PRI9:PRI78 PHM9:PHM78 OXQ9:OXQ78 ONU9:ONU78 ODY9:ODY78 NUC9:NUC78 NKG9:NKG78 NAK9:NAK78 MQO9:MQO78 MGS9:MGS78 LWW9:LWW78 LNA9:LNA78 LDE9:LDE78 KTI9:KTI78 KJM9:KJM78 JZQ9:JZQ78 JPU9:JPU78 JFY9:JFY78 IWC9:IWC78 IMG9:IMG78 ICK9:ICK78 HSO9:HSO78 HIS9:HIS78 GYW9:GYW78 GPA9:GPA78 GFE9:GFE78 FVI9:FVI78 FLM9:FLM78 FBQ9:FBQ78 ERU9:ERU78 EHY9:EHY78 DYC9:DYC78 DOG9:DOG78 DEK9:DEK78 CUO9:CUO78 CKS9:CKS78 CAW9:CAW78 BRA9:BRA78 BHE9:BHE78 AXI9:AXI78 ANM9:ANM78 ADQ9:ADQ78 TU9:TU78 JY9:JY78 AC9:AC78">
      <formula1>0</formula1>
      <formula2>100</formula2>
    </dataValidation>
    <dataValidation showInputMessage="1" showErrorMessage="1" sqref="AF65539:AJ65614 KB65539:KF65614 TX65539:UB65614 ADT65539:ADX65614 ANP65539:ANT65614 AXL65539:AXP65614 BHH65539:BHL65614 BRD65539:BRH65614 CAZ65539:CBD65614 CKV65539:CKZ65614 CUR65539:CUV65614 DEN65539:DER65614 DOJ65539:DON65614 DYF65539:DYJ65614 EIB65539:EIF65614 ERX65539:ESB65614 FBT65539:FBX65614 FLP65539:FLT65614 FVL65539:FVP65614 GFH65539:GFL65614 GPD65539:GPH65614 GYZ65539:GZD65614 HIV65539:HIZ65614 HSR65539:HSV65614 ICN65539:ICR65614 IMJ65539:IMN65614 IWF65539:IWJ65614 JGB65539:JGF65614 JPX65539:JQB65614 JZT65539:JZX65614 KJP65539:KJT65614 KTL65539:KTP65614 LDH65539:LDL65614 LND65539:LNH65614 LWZ65539:LXD65614 MGV65539:MGZ65614 MQR65539:MQV65614 NAN65539:NAR65614 NKJ65539:NKN65614 NUF65539:NUJ65614 OEB65539:OEF65614 ONX65539:OOB65614 OXT65539:OXX65614 PHP65539:PHT65614 PRL65539:PRP65614 QBH65539:QBL65614 QLD65539:QLH65614 QUZ65539:QVD65614 REV65539:REZ65614 ROR65539:ROV65614 RYN65539:RYR65614 SIJ65539:SIN65614 SSF65539:SSJ65614 TCB65539:TCF65614 TLX65539:TMB65614 TVT65539:TVX65614 UFP65539:UFT65614 UPL65539:UPP65614 UZH65539:UZL65614 VJD65539:VJH65614 VSZ65539:VTD65614 WCV65539:WCZ65614 WMR65539:WMV65614 WWN65539:WWR65614 AF131075:AJ131150 KB131075:KF131150 TX131075:UB131150 ADT131075:ADX131150 ANP131075:ANT131150 AXL131075:AXP131150 BHH131075:BHL131150 BRD131075:BRH131150 CAZ131075:CBD131150 CKV131075:CKZ131150 CUR131075:CUV131150 DEN131075:DER131150 DOJ131075:DON131150 DYF131075:DYJ131150 EIB131075:EIF131150 ERX131075:ESB131150 FBT131075:FBX131150 FLP131075:FLT131150 FVL131075:FVP131150 GFH131075:GFL131150 GPD131075:GPH131150 GYZ131075:GZD131150 HIV131075:HIZ131150 HSR131075:HSV131150 ICN131075:ICR131150 IMJ131075:IMN131150 IWF131075:IWJ131150 JGB131075:JGF131150 JPX131075:JQB131150 JZT131075:JZX131150 KJP131075:KJT131150 KTL131075:KTP131150 LDH131075:LDL131150 LND131075:LNH131150 LWZ131075:LXD131150 MGV131075:MGZ131150 MQR131075:MQV131150 NAN131075:NAR131150 NKJ131075:NKN131150 NUF131075:NUJ131150 OEB131075:OEF131150 ONX131075:OOB131150 OXT131075:OXX131150 PHP131075:PHT131150 PRL131075:PRP131150 QBH131075:QBL131150 QLD131075:QLH131150 QUZ131075:QVD131150 REV131075:REZ131150 ROR131075:ROV131150 RYN131075:RYR131150 SIJ131075:SIN131150 SSF131075:SSJ131150 TCB131075:TCF131150 TLX131075:TMB131150 TVT131075:TVX131150 UFP131075:UFT131150 UPL131075:UPP131150 UZH131075:UZL131150 VJD131075:VJH131150 VSZ131075:VTD131150 WCV131075:WCZ131150 WMR131075:WMV131150 WWN131075:WWR131150 AF196611:AJ196686 KB196611:KF196686 TX196611:UB196686 ADT196611:ADX196686 ANP196611:ANT196686 AXL196611:AXP196686 BHH196611:BHL196686 BRD196611:BRH196686 CAZ196611:CBD196686 CKV196611:CKZ196686 CUR196611:CUV196686 DEN196611:DER196686 DOJ196611:DON196686 DYF196611:DYJ196686 EIB196611:EIF196686 ERX196611:ESB196686 FBT196611:FBX196686 FLP196611:FLT196686 FVL196611:FVP196686 GFH196611:GFL196686 GPD196611:GPH196686 GYZ196611:GZD196686 HIV196611:HIZ196686 HSR196611:HSV196686 ICN196611:ICR196686 IMJ196611:IMN196686 IWF196611:IWJ196686 JGB196611:JGF196686 JPX196611:JQB196686 JZT196611:JZX196686 KJP196611:KJT196686 KTL196611:KTP196686 LDH196611:LDL196686 LND196611:LNH196686 LWZ196611:LXD196686 MGV196611:MGZ196686 MQR196611:MQV196686 NAN196611:NAR196686 NKJ196611:NKN196686 NUF196611:NUJ196686 OEB196611:OEF196686 ONX196611:OOB196686 OXT196611:OXX196686 PHP196611:PHT196686 PRL196611:PRP196686 QBH196611:QBL196686 QLD196611:QLH196686 QUZ196611:QVD196686 REV196611:REZ196686 ROR196611:ROV196686 RYN196611:RYR196686 SIJ196611:SIN196686 SSF196611:SSJ196686 TCB196611:TCF196686 TLX196611:TMB196686 TVT196611:TVX196686 UFP196611:UFT196686 UPL196611:UPP196686 UZH196611:UZL196686 VJD196611:VJH196686 VSZ196611:VTD196686 WCV196611:WCZ196686 WMR196611:WMV196686 WWN196611:WWR196686 AF262147:AJ262222 KB262147:KF262222 TX262147:UB262222 ADT262147:ADX262222 ANP262147:ANT262222 AXL262147:AXP262222 BHH262147:BHL262222 BRD262147:BRH262222 CAZ262147:CBD262222 CKV262147:CKZ262222 CUR262147:CUV262222 DEN262147:DER262222 DOJ262147:DON262222 DYF262147:DYJ262222 EIB262147:EIF262222 ERX262147:ESB262222 FBT262147:FBX262222 FLP262147:FLT262222 FVL262147:FVP262222 GFH262147:GFL262222 GPD262147:GPH262222 GYZ262147:GZD262222 HIV262147:HIZ262222 HSR262147:HSV262222 ICN262147:ICR262222 IMJ262147:IMN262222 IWF262147:IWJ262222 JGB262147:JGF262222 JPX262147:JQB262222 JZT262147:JZX262222 KJP262147:KJT262222 KTL262147:KTP262222 LDH262147:LDL262222 LND262147:LNH262222 LWZ262147:LXD262222 MGV262147:MGZ262222 MQR262147:MQV262222 NAN262147:NAR262222 NKJ262147:NKN262222 NUF262147:NUJ262222 OEB262147:OEF262222 ONX262147:OOB262222 OXT262147:OXX262222 PHP262147:PHT262222 PRL262147:PRP262222 QBH262147:QBL262222 QLD262147:QLH262222 QUZ262147:QVD262222 REV262147:REZ262222 ROR262147:ROV262222 RYN262147:RYR262222 SIJ262147:SIN262222 SSF262147:SSJ262222 TCB262147:TCF262222 TLX262147:TMB262222 TVT262147:TVX262222 UFP262147:UFT262222 UPL262147:UPP262222 UZH262147:UZL262222 VJD262147:VJH262222 VSZ262147:VTD262222 WCV262147:WCZ262222 WMR262147:WMV262222 WWN262147:WWR262222 AF327683:AJ327758 KB327683:KF327758 TX327683:UB327758 ADT327683:ADX327758 ANP327683:ANT327758 AXL327683:AXP327758 BHH327683:BHL327758 BRD327683:BRH327758 CAZ327683:CBD327758 CKV327683:CKZ327758 CUR327683:CUV327758 DEN327683:DER327758 DOJ327683:DON327758 DYF327683:DYJ327758 EIB327683:EIF327758 ERX327683:ESB327758 FBT327683:FBX327758 FLP327683:FLT327758 FVL327683:FVP327758 GFH327683:GFL327758 GPD327683:GPH327758 GYZ327683:GZD327758 HIV327683:HIZ327758 HSR327683:HSV327758 ICN327683:ICR327758 IMJ327683:IMN327758 IWF327683:IWJ327758 JGB327683:JGF327758 JPX327683:JQB327758 JZT327683:JZX327758 KJP327683:KJT327758 KTL327683:KTP327758 LDH327683:LDL327758 LND327683:LNH327758 LWZ327683:LXD327758 MGV327683:MGZ327758 MQR327683:MQV327758 NAN327683:NAR327758 NKJ327683:NKN327758 NUF327683:NUJ327758 OEB327683:OEF327758 ONX327683:OOB327758 OXT327683:OXX327758 PHP327683:PHT327758 PRL327683:PRP327758 QBH327683:QBL327758 QLD327683:QLH327758 QUZ327683:QVD327758 REV327683:REZ327758 ROR327683:ROV327758 RYN327683:RYR327758 SIJ327683:SIN327758 SSF327683:SSJ327758 TCB327683:TCF327758 TLX327683:TMB327758 TVT327683:TVX327758 UFP327683:UFT327758 UPL327683:UPP327758 UZH327683:UZL327758 VJD327683:VJH327758 VSZ327683:VTD327758 WCV327683:WCZ327758 WMR327683:WMV327758 WWN327683:WWR327758 AF393219:AJ393294 KB393219:KF393294 TX393219:UB393294 ADT393219:ADX393294 ANP393219:ANT393294 AXL393219:AXP393294 BHH393219:BHL393294 BRD393219:BRH393294 CAZ393219:CBD393294 CKV393219:CKZ393294 CUR393219:CUV393294 DEN393219:DER393294 DOJ393219:DON393294 DYF393219:DYJ393294 EIB393219:EIF393294 ERX393219:ESB393294 FBT393219:FBX393294 FLP393219:FLT393294 FVL393219:FVP393294 GFH393219:GFL393294 GPD393219:GPH393294 GYZ393219:GZD393294 HIV393219:HIZ393294 HSR393219:HSV393294 ICN393219:ICR393294 IMJ393219:IMN393294 IWF393219:IWJ393294 JGB393219:JGF393294 JPX393219:JQB393294 JZT393219:JZX393294 KJP393219:KJT393294 KTL393219:KTP393294 LDH393219:LDL393294 LND393219:LNH393294 LWZ393219:LXD393294 MGV393219:MGZ393294 MQR393219:MQV393294 NAN393219:NAR393294 NKJ393219:NKN393294 NUF393219:NUJ393294 OEB393219:OEF393294 ONX393219:OOB393294 OXT393219:OXX393294 PHP393219:PHT393294 PRL393219:PRP393294 QBH393219:QBL393294 QLD393219:QLH393294 QUZ393219:QVD393294 REV393219:REZ393294 ROR393219:ROV393294 RYN393219:RYR393294 SIJ393219:SIN393294 SSF393219:SSJ393294 TCB393219:TCF393294 TLX393219:TMB393294 TVT393219:TVX393294 UFP393219:UFT393294 UPL393219:UPP393294 UZH393219:UZL393294 VJD393219:VJH393294 VSZ393219:VTD393294 WCV393219:WCZ393294 WMR393219:WMV393294 WWN393219:WWR393294 AF458755:AJ458830 KB458755:KF458830 TX458755:UB458830 ADT458755:ADX458830 ANP458755:ANT458830 AXL458755:AXP458830 BHH458755:BHL458830 BRD458755:BRH458830 CAZ458755:CBD458830 CKV458755:CKZ458830 CUR458755:CUV458830 DEN458755:DER458830 DOJ458755:DON458830 DYF458755:DYJ458830 EIB458755:EIF458830 ERX458755:ESB458830 FBT458755:FBX458830 FLP458755:FLT458830 FVL458755:FVP458830 GFH458755:GFL458830 GPD458755:GPH458830 GYZ458755:GZD458830 HIV458755:HIZ458830 HSR458755:HSV458830 ICN458755:ICR458830 IMJ458755:IMN458830 IWF458755:IWJ458830 JGB458755:JGF458830 JPX458755:JQB458830 JZT458755:JZX458830 KJP458755:KJT458830 KTL458755:KTP458830 LDH458755:LDL458830 LND458755:LNH458830 LWZ458755:LXD458830 MGV458755:MGZ458830 MQR458755:MQV458830 NAN458755:NAR458830 NKJ458755:NKN458830 NUF458755:NUJ458830 OEB458755:OEF458830 ONX458755:OOB458830 OXT458755:OXX458830 PHP458755:PHT458830 PRL458755:PRP458830 QBH458755:QBL458830 QLD458755:QLH458830 QUZ458755:QVD458830 REV458755:REZ458830 ROR458755:ROV458830 RYN458755:RYR458830 SIJ458755:SIN458830 SSF458755:SSJ458830 TCB458755:TCF458830 TLX458755:TMB458830 TVT458755:TVX458830 UFP458755:UFT458830 UPL458755:UPP458830 UZH458755:UZL458830 VJD458755:VJH458830 VSZ458755:VTD458830 WCV458755:WCZ458830 WMR458755:WMV458830 WWN458755:WWR458830 AF524291:AJ524366 KB524291:KF524366 TX524291:UB524366 ADT524291:ADX524366 ANP524291:ANT524366 AXL524291:AXP524366 BHH524291:BHL524366 BRD524291:BRH524366 CAZ524291:CBD524366 CKV524291:CKZ524366 CUR524291:CUV524366 DEN524291:DER524366 DOJ524291:DON524366 DYF524291:DYJ524366 EIB524291:EIF524366 ERX524291:ESB524366 FBT524291:FBX524366 FLP524291:FLT524366 FVL524291:FVP524366 GFH524291:GFL524366 GPD524291:GPH524366 GYZ524291:GZD524366 HIV524291:HIZ524366 HSR524291:HSV524366 ICN524291:ICR524366 IMJ524291:IMN524366 IWF524291:IWJ524366 JGB524291:JGF524366 JPX524291:JQB524366 JZT524291:JZX524366 KJP524291:KJT524366 KTL524291:KTP524366 LDH524291:LDL524366 LND524291:LNH524366 LWZ524291:LXD524366 MGV524291:MGZ524366 MQR524291:MQV524366 NAN524291:NAR524366 NKJ524291:NKN524366 NUF524291:NUJ524366 OEB524291:OEF524366 ONX524291:OOB524366 OXT524291:OXX524366 PHP524291:PHT524366 PRL524291:PRP524366 QBH524291:QBL524366 QLD524291:QLH524366 QUZ524291:QVD524366 REV524291:REZ524366 ROR524291:ROV524366 RYN524291:RYR524366 SIJ524291:SIN524366 SSF524291:SSJ524366 TCB524291:TCF524366 TLX524291:TMB524366 TVT524291:TVX524366 UFP524291:UFT524366 UPL524291:UPP524366 UZH524291:UZL524366 VJD524291:VJH524366 VSZ524291:VTD524366 WCV524291:WCZ524366 WMR524291:WMV524366 WWN524291:WWR524366 AF589827:AJ589902 KB589827:KF589902 TX589827:UB589902 ADT589827:ADX589902 ANP589827:ANT589902 AXL589827:AXP589902 BHH589827:BHL589902 BRD589827:BRH589902 CAZ589827:CBD589902 CKV589827:CKZ589902 CUR589827:CUV589902 DEN589827:DER589902 DOJ589827:DON589902 DYF589827:DYJ589902 EIB589827:EIF589902 ERX589827:ESB589902 FBT589827:FBX589902 FLP589827:FLT589902 FVL589827:FVP589902 GFH589827:GFL589902 GPD589827:GPH589902 GYZ589827:GZD589902 HIV589827:HIZ589902 HSR589827:HSV589902 ICN589827:ICR589902 IMJ589827:IMN589902 IWF589827:IWJ589902 JGB589827:JGF589902 JPX589827:JQB589902 JZT589827:JZX589902 KJP589827:KJT589902 KTL589827:KTP589902 LDH589827:LDL589902 LND589827:LNH589902 LWZ589827:LXD589902 MGV589827:MGZ589902 MQR589827:MQV589902 NAN589827:NAR589902 NKJ589827:NKN589902 NUF589827:NUJ589902 OEB589827:OEF589902 ONX589827:OOB589902 OXT589827:OXX589902 PHP589827:PHT589902 PRL589827:PRP589902 QBH589827:QBL589902 QLD589827:QLH589902 QUZ589827:QVD589902 REV589827:REZ589902 ROR589827:ROV589902 RYN589827:RYR589902 SIJ589827:SIN589902 SSF589827:SSJ589902 TCB589827:TCF589902 TLX589827:TMB589902 TVT589827:TVX589902 UFP589827:UFT589902 UPL589827:UPP589902 UZH589827:UZL589902 VJD589827:VJH589902 VSZ589827:VTD589902 WCV589827:WCZ589902 WMR589827:WMV589902 WWN589827:WWR589902 AF655363:AJ655438 KB655363:KF655438 TX655363:UB655438 ADT655363:ADX655438 ANP655363:ANT655438 AXL655363:AXP655438 BHH655363:BHL655438 BRD655363:BRH655438 CAZ655363:CBD655438 CKV655363:CKZ655438 CUR655363:CUV655438 DEN655363:DER655438 DOJ655363:DON655438 DYF655363:DYJ655438 EIB655363:EIF655438 ERX655363:ESB655438 FBT655363:FBX655438 FLP655363:FLT655438 FVL655363:FVP655438 GFH655363:GFL655438 GPD655363:GPH655438 GYZ655363:GZD655438 HIV655363:HIZ655438 HSR655363:HSV655438 ICN655363:ICR655438 IMJ655363:IMN655438 IWF655363:IWJ655438 JGB655363:JGF655438 JPX655363:JQB655438 JZT655363:JZX655438 KJP655363:KJT655438 KTL655363:KTP655438 LDH655363:LDL655438 LND655363:LNH655438 LWZ655363:LXD655438 MGV655363:MGZ655438 MQR655363:MQV655438 NAN655363:NAR655438 NKJ655363:NKN655438 NUF655363:NUJ655438 OEB655363:OEF655438 ONX655363:OOB655438 OXT655363:OXX655438 PHP655363:PHT655438 PRL655363:PRP655438 QBH655363:QBL655438 QLD655363:QLH655438 QUZ655363:QVD655438 REV655363:REZ655438 ROR655363:ROV655438 RYN655363:RYR655438 SIJ655363:SIN655438 SSF655363:SSJ655438 TCB655363:TCF655438 TLX655363:TMB655438 TVT655363:TVX655438 UFP655363:UFT655438 UPL655363:UPP655438 UZH655363:UZL655438 VJD655363:VJH655438 VSZ655363:VTD655438 WCV655363:WCZ655438 WMR655363:WMV655438 WWN655363:WWR655438 AF720899:AJ720974 KB720899:KF720974 TX720899:UB720974 ADT720899:ADX720974 ANP720899:ANT720974 AXL720899:AXP720974 BHH720899:BHL720974 BRD720899:BRH720974 CAZ720899:CBD720974 CKV720899:CKZ720974 CUR720899:CUV720974 DEN720899:DER720974 DOJ720899:DON720974 DYF720899:DYJ720974 EIB720899:EIF720974 ERX720899:ESB720974 FBT720899:FBX720974 FLP720899:FLT720974 FVL720899:FVP720974 GFH720899:GFL720974 GPD720899:GPH720974 GYZ720899:GZD720974 HIV720899:HIZ720974 HSR720899:HSV720974 ICN720899:ICR720974 IMJ720899:IMN720974 IWF720899:IWJ720974 JGB720899:JGF720974 JPX720899:JQB720974 JZT720899:JZX720974 KJP720899:KJT720974 KTL720899:KTP720974 LDH720899:LDL720974 LND720899:LNH720974 LWZ720899:LXD720974 MGV720899:MGZ720974 MQR720899:MQV720974 NAN720899:NAR720974 NKJ720899:NKN720974 NUF720899:NUJ720974 OEB720899:OEF720974 ONX720899:OOB720974 OXT720899:OXX720974 PHP720899:PHT720974 PRL720899:PRP720974 QBH720899:QBL720974 QLD720899:QLH720974 QUZ720899:QVD720974 REV720899:REZ720974 ROR720899:ROV720974 RYN720899:RYR720974 SIJ720899:SIN720974 SSF720899:SSJ720974 TCB720899:TCF720974 TLX720899:TMB720974 TVT720899:TVX720974 UFP720899:UFT720974 UPL720899:UPP720974 UZH720899:UZL720974 VJD720899:VJH720974 VSZ720899:VTD720974 WCV720899:WCZ720974 WMR720899:WMV720974 WWN720899:WWR720974 AF786435:AJ786510 KB786435:KF786510 TX786435:UB786510 ADT786435:ADX786510 ANP786435:ANT786510 AXL786435:AXP786510 BHH786435:BHL786510 BRD786435:BRH786510 CAZ786435:CBD786510 CKV786435:CKZ786510 CUR786435:CUV786510 DEN786435:DER786510 DOJ786435:DON786510 DYF786435:DYJ786510 EIB786435:EIF786510 ERX786435:ESB786510 FBT786435:FBX786510 FLP786435:FLT786510 FVL786435:FVP786510 GFH786435:GFL786510 GPD786435:GPH786510 GYZ786435:GZD786510 HIV786435:HIZ786510 HSR786435:HSV786510 ICN786435:ICR786510 IMJ786435:IMN786510 IWF786435:IWJ786510 JGB786435:JGF786510 JPX786435:JQB786510 JZT786435:JZX786510 KJP786435:KJT786510 KTL786435:KTP786510 LDH786435:LDL786510 LND786435:LNH786510 LWZ786435:LXD786510 MGV786435:MGZ786510 MQR786435:MQV786510 NAN786435:NAR786510 NKJ786435:NKN786510 NUF786435:NUJ786510 OEB786435:OEF786510 ONX786435:OOB786510 OXT786435:OXX786510 PHP786435:PHT786510 PRL786435:PRP786510 QBH786435:QBL786510 QLD786435:QLH786510 QUZ786435:QVD786510 REV786435:REZ786510 ROR786435:ROV786510 RYN786435:RYR786510 SIJ786435:SIN786510 SSF786435:SSJ786510 TCB786435:TCF786510 TLX786435:TMB786510 TVT786435:TVX786510 UFP786435:UFT786510 UPL786435:UPP786510 UZH786435:UZL786510 VJD786435:VJH786510 VSZ786435:VTD786510 WCV786435:WCZ786510 WMR786435:WMV786510 WWN786435:WWR786510 AF851971:AJ852046 KB851971:KF852046 TX851971:UB852046 ADT851971:ADX852046 ANP851971:ANT852046 AXL851971:AXP852046 BHH851971:BHL852046 BRD851971:BRH852046 CAZ851971:CBD852046 CKV851971:CKZ852046 CUR851971:CUV852046 DEN851971:DER852046 DOJ851971:DON852046 DYF851971:DYJ852046 EIB851971:EIF852046 ERX851971:ESB852046 FBT851971:FBX852046 FLP851971:FLT852046 FVL851971:FVP852046 GFH851971:GFL852046 GPD851971:GPH852046 GYZ851971:GZD852046 HIV851971:HIZ852046 HSR851971:HSV852046 ICN851971:ICR852046 IMJ851971:IMN852046 IWF851971:IWJ852046 JGB851971:JGF852046 JPX851971:JQB852046 JZT851971:JZX852046 KJP851971:KJT852046 KTL851971:KTP852046 LDH851971:LDL852046 LND851971:LNH852046 LWZ851971:LXD852046 MGV851971:MGZ852046 MQR851971:MQV852046 NAN851971:NAR852046 NKJ851971:NKN852046 NUF851971:NUJ852046 OEB851971:OEF852046 ONX851971:OOB852046 OXT851971:OXX852046 PHP851971:PHT852046 PRL851971:PRP852046 QBH851971:QBL852046 QLD851971:QLH852046 QUZ851971:QVD852046 REV851971:REZ852046 ROR851971:ROV852046 RYN851971:RYR852046 SIJ851971:SIN852046 SSF851971:SSJ852046 TCB851971:TCF852046 TLX851971:TMB852046 TVT851971:TVX852046 UFP851971:UFT852046 UPL851971:UPP852046 UZH851971:UZL852046 VJD851971:VJH852046 VSZ851971:VTD852046 WCV851971:WCZ852046 WMR851971:WMV852046 WWN851971:WWR852046 AF917507:AJ917582 KB917507:KF917582 TX917507:UB917582 ADT917507:ADX917582 ANP917507:ANT917582 AXL917507:AXP917582 BHH917507:BHL917582 BRD917507:BRH917582 CAZ917507:CBD917582 CKV917507:CKZ917582 CUR917507:CUV917582 DEN917507:DER917582 DOJ917507:DON917582 DYF917507:DYJ917582 EIB917507:EIF917582 ERX917507:ESB917582 FBT917507:FBX917582 FLP917507:FLT917582 FVL917507:FVP917582 GFH917507:GFL917582 GPD917507:GPH917582 GYZ917507:GZD917582 HIV917507:HIZ917582 HSR917507:HSV917582 ICN917507:ICR917582 IMJ917507:IMN917582 IWF917507:IWJ917582 JGB917507:JGF917582 JPX917507:JQB917582 JZT917507:JZX917582 KJP917507:KJT917582 KTL917507:KTP917582 LDH917507:LDL917582 LND917507:LNH917582 LWZ917507:LXD917582 MGV917507:MGZ917582 MQR917507:MQV917582 NAN917507:NAR917582 NKJ917507:NKN917582 NUF917507:NUJ917582 OEB917507:OEF917582 ONX917507:OOB917582 OXT917507:OXX917582 PHP917507:PHT917582 PRL917507:PRP917582 QBH917507:QBL917582 QLD917507:QLH917582 QUZ917507:QVD917582 REV917507:REZ917582 ROR917507:ROV917582 RYN917507:RYR917582 SIJ917507:SIN917582 SSF917507:SSJ917582 TCB917507:TCF917582 TLX917507:TMB917582 TVT917507:TVX917582 UFP917507:UFT917582 UPL917507:UPP917582 UZH917507:UZL917582 VJD917507:VJH917582 VSZ917507:VTD917582 WCV917507:WCZ917582 WMR917507:WMV917582 WWN917507:WWR917582 AF983043:AJ983118 KB983043:KF983118 TX983043:UB983118 ADT983043:ADX983118 ANP983043:ANT983118 AXL983043:AXP983118 BHH983043:BHL983118 BRD983043:BRH983118 CAZ983043:CBD983118 CKV983043:CKZ983118 CUR983043:CUV983118 DEN983043:DER983118 DOJ983043:DON983118 DYF983043:DYJ983118 EIB983043:EIF983118 ERX983043:ESB983118 FBT983043:FBX983118 FLP983043:FLT983118 FVL983043:FVP983118 GFH983043:GFL983118 GPD983043:GPH983118 GYZ983043:GZD983118 HIV983043:HIZ983118 HSR983043:HSV983118 ICN983043:ICR983118 IMJ983043:IMN983118 IWF983043:IWJ983118 JGB983043:JGF983118 JPX983043:JQB983118 JZT983043:JZX983118 KJP983043:KJT983118 KTL983043:KTP983118 LDH983043:LDL983118 LND983043:LNH983118 LWZ983043:LXD983118 MGV983043:MGZ983118 MQR983043:MQV983118 NAN983043:NAR983118 NKJ983043:NKN983118 NUF983043:NUJ983118 OEB983043:OEF983118 ONX983043:OOB983118 OXT983043:OXX983118 PHP983043:PHT983118 PRL983043:PRP983118 QBH983043:QBL983118 QLD983043:QLH983118 QUZ983043:QVD983118 REV983043:REZ983118 ROR983043:ROV983118 RYN983043:RYR983118 SIJ983043:SIN983118 SSF983043:SSJ983118 TCB983043:TCF983118 TLX983043:TMB983118 TVT983043:TVX983118 UFP983043:UFT983118 UPL983043:UPP983118 UZH983043:UZL983118 VJD983043:VJH983118 VSZ983043:VTD983118 WCV983043:WCZ983118 WMR983043:WMV983118 WWN983043:WWR983118 WWN9:WWR78 WMR9:WMV78 WCV9:WCZ78 VSZ9:VTD78 VJD9:VJH78 UZH9:UZL78 UPL9:UPP78 UFP9:UFT78 TVT9:TVX78 TLX9:TMB78 TCB9:TCF78 SSF9:SSJ78 SIJ9:SIN78 RYN9:RYR78 ROR9:ROV78 REV9:REZ78 QUZ9:QVD78 QLD9:QLH78 QBH9:QBL78 PRL9:PRP78 PHP9:PHT78 OXT9:OXX78 ONX9:OOB78 OEB9:OEF78 NUF9:NUJ78 NKJ9:NKN78 NAN9:NAR78 MQR9:MQV78 MGV9:MGZ78 LWZ9:LXD78 LND9:LNH78 LDH9:LDL78 KTL9:KTP78 KJP9:KJT78 JZT9:JZX78 JPX9:JQB78 JGB9:JGF78 IWF9:IWJ78 IMJ9:IMN78 ICN9:ICR78 HSR9:HSV78 HIV9:HIZ78 GYZ9:GZD78 GPD9:GPH78 GFH9:GFL78 FVL9:FVP78 FLP9:FLT78 FBT9:FBX78 ERX9:ESB78 EIB9:EIF78 DYF9:DYJ78 DOJ9:DON78 DEN9:DER78 CUR9:CUV78 CKV9:CKZ78 CAZ9:CBD78 BRD9:BRH78 BHH9:BHL78 AXL9:AXP78 ANP9:ANT78 ADT9:ADX78 TX9:UB78 KB9:KF78 AF9:AJ78"/>
    <dataValidation type="list" showInputMessage="1" showErrorMessage="1" errorTitle="Rechazado" error="Solo son validadas las opciones de la lista" sqref="AD65539:AD65614 JZ65539:JZ65614 TV65539:TV65614 ADR65539:ADR65614 ANN65539:ANN65614 AXJ65539:AXJ65614 BHF65539:BHF65614 BRB65539:BRB65614 CAX65539:CAX65614 CKT65539:CKT65614 CUP65539:CUP65614 DEL65539:DEL65614 DOH65539:DOH65614 DYD65539:DYD65614 EHZ65539:EHZ65614 ERV65539:ERV65614 FBR65539:FBR65614 FLN65539:FLN65614 FVJ65539:FVJ65614 GFF65539:GFF65614 GPB65539:GPB65614 GYX65539:GYX65614 HIT65539:HIT65614 HSP65539:HSP65614 ICL65539:ICL65614 IMH65539:IMH65614 IWD65539:IWD65614 JFZ65539:JFZ65614 JPV65539:JPV65614 JZR65539:JZR65614 KJN65539:KJN65614 KTJ65539:KTJ65614 LDF65539:LDF65614 LNB65539:LNB65614 LWX65539:LWX65614 MGT65539:MGT65614 MQP65539:MQP65614 NAL65539:NAL65614 NKH65539:NKH65614 NUD65539:NUD65614 ODZ65539:ODZ65614 ONV65539:ONV65614 OXR65539:OXR65614 PHN65539:PHN65614 PRJ65539:PRJ65614 QBF65539:QBF65614 QLB65539:QLB65614 QUX65539:QUX65614 RET65539:RET65614 ROP65539:ROP65614 RYL65539:RYL65614 SIH65539:SIH65614 SSD65539:SSD65614 TBZ65539:TBZ65614 TLV65539:TLV65614 TVR65539:TVR65614 UFN65539:UFN65614 UPJ65539:UPJ65614 UZF65539:UZF65614 VJB65539:VJB65614 VSX65539:VSX65614 WCT65539:WCT65614 WMP65539:WMP65614 WWL65539:WWL65614 AD131075:AD131150 JZ131075:JZ131150 TV131075:TV131150 ADR131075:ADR131150 ANN131075:ANN131150 AXJ131075:AXJ131150 BHF131075:BHF131150 BRB131075:BRB131150 CAX131075:CAX131150 CKT131075:CKT131150 CUP131075:CUP131150 DEL131075:DEL131150 DOH131075:DOH131150 DYD131075:DYD131150 EHZ131075:EHZ131150 ERV131075:ERV131150 FBR131075:FBR131150 FLN131075:FLN131150 FVJ131075:FVJ131150 GFF131075:GFF131150 GPB131075:GPB131150 GYX131075:GYX131150 HIT131075:HIT131150 HSP131075:HSP131150 ICL131075:ICL131150 IMH131075:IMH131150 IWD131075:IWD131150 JFZ131075:JFZ131150 JPV131075:JPV131150 JZR131075:JZR131150 KJN131075:KJN131150 KTJ131075:KTJ131150 LDF131075:LDF131150 LNB131075:LNB131150 LWX131075:LWX131150 MGT131075:MGT131150 MQP131075:MQP131150 NAL131075:NAL131150 NKH131075:NKH131150 NUD131075:NUD131150 ODZ131075:ODZ131150 ONV131075:ONV131150 OXR131075:OXR131150 PHN131075:PHN131150 PRJ131075:PRJ131150 QBF131075:QBF131150 QLB131075:QLB131150 QUX131075:QUX131150 RET131075:RET131150 ROP131075:ROP131150 RYL131075:RYL131150 SIH131075:SIH131150 SSD131075:SSD131150 TBZ131075:TBZ131150 TLV131075:TLV131150 TVR131075:TVR131150 UFN131075:UFN131150 UPJ131075:UPJ131150 UZF131075:UZF131150 VJB131075:VJB131150 VSX131075:VSX131150 WCT131075:WCT131150 WMP131075:WMP131150 WWL131075:WWL131150 AD196611:AD196686 JZ196611:JZ196686 TV196611:TV196686 ADR196611:ADR196686 ANN196611:ANN196686 AXJ196611:AXJ196686 BHF196611:BHF196686 BRB196611:BRB196686 CAX196611:CAX196686 CKT196611:CKT196686 CUP196611:CUP196686 DEL196611:DEL196686 DOH196611:DOH196686 DYD196611:DYD196686 EHZ196611:EHZ196686 ERV196611:ERV196686 FBR196611:FBR196686 FLN196611:FLN196686 FVJ196611:FVJ196686 GFF196611:GFF196686 GPB196611:GPB196686 GYX196611:GYX196686 HIT196611:HIT196686 HSP196611:HSP196686 ICL196611:ICL196686 IMH196611:IMH196686 IWD196611:IWD196686 JFZ196611:JFZ196686 JPV196611:JPV196686 JZR196611:JZR196686 KJN196611:KJN196686 KTJ196611:KTJ196686 LDF196611:LDF196686 LNB196611:LNB196686 LWX196611:LWX196686 MGT196611:MGT196686 MQP196611:MQP196686 NAL196611:NAL196686 NKH196611:NKH196686 NUD196611:NUD196686 ODZ196611:ODZ196686 ONV196611:ONV196686 OXR196611:OXR196686 PHN196611:PHN196686 PRJ196611:PRJ196686 QBF196611:QBF196686 QLB196611:QLB196686 QUX196611:QUX196686 RET196611:RET196686 ROP196611:ROP196686 RYL196611:RYL196686 SIH196611:SIH196686 SSD196611:SSD196686 TBZ196611:TBZ196686 TLV196611:TLV196686 TVR196611:TVR196686 UFN196611:UFN196686 UPJ196611:UPJ196686 UZF196611:UZF196686 VJB196611:VJB196686 VSX196611:VSX196686 WCT196611:WCT196686 WMP196611:WMP196686 WWL196611:WWL196686 AD262147:AD262222 JZ262147:JZ262222 TV262147:TV262222 ADR262147:ADR262222 ANN262147:ANN262222 AXJ262147:AXJ262222 BHF262147:BHF262222 BRB262147:BRB262222 CAX262147:CAX262222 CKT262147:CKT262222 CUP262147:CUP262222 DEL262147:DEL262222 DOH262147:DOH262222 DYD262147:DYD262222 EHZ262147:EHZ262222 ERV262147:ERV262222 FBR262147:FBR262222 FLN262147:FLN262222 FVJ262147:FVJ262222 GFF262147:GFF262222 GPB262147:GPB262222 GYX262147:GYX262222 HIT262147:HIT262222 HSP262147:HSP262222 ICL262147:ICL262222 IMH262147:IMH262222 IWD262147:IWD262222 JFZ262147:JFZ262222 JPV262147:JPV262222 JZR262147:JZR262222 KJN262147:KJN262222 KTJ262147:KTJ262222 LDF262147:LDF262222 LNB262147:LNB262222 LWX262147:LWX262222 MGT262147:MGT262222 MQP262147:MQP262222 NAL262147:NAL262222 NKH262147:NKH262222 NUD262147:NUD262222 ODZ262147:ODZ262222 ONV262147:ONV262222 OXR262147:OXR262222 PHN262147:PHN262222 PRJ262147:PRJ262222 QBF262147:QBF262222 QLB262147:QLB262222 QUX262147:QUX262222 RET262147:RET262222 ROP262147:ROP262222 RYL262147:RYL262222 SIH262147:SIH262222 SSD262147:SSD262222 TBZ262147:TBZ262222 TLV262147:TLV262222 TVR262147:TVR262222 UFN262147:UFN262222 UPJ262147:UPJ262222 UZF262147:UZF262222 VJB262147:VJB262222 VSX262147:VSX262222 WCT262147:WCT262222 WMP262147:WMP262222 WWL262147:WWL262222 AD327683:AD327758 JZ327683:JZ327758 TV327683:TV327758 ADR327683:ADR327758 ANN327683:ANN327758 AXJ327683:AXJ327758 BHF327683:BHF327758 BRB327683:BRB327758 CAX327683:CAX327758 CKT327683:CKT327758 CUP327683:CUP327758 DEL327683:DEL327758 DOH327683:DOH327758 DYD327683:DYD327758 EHZ327683:EHZ327758 ERV327683:ERV327758 FBR327683:FBR327758 FLN327683:FLN327758 FVJ327683:FVJ327758 GFF327683:GFF327758 GPB327683:GPB327758 GYX327683:GYX327758 HIT327683:HIT327758 HSP327683:HSP327758 ICL327683:ICL327758 IMH327683:IMH327758 IWD327683:IWD327758 JFZ327683:JFZ327758 JPV327683:JPV327758 JZR327683:JZR327758 KJN327683:KJN327758 KTJ327683:KTJ327758 LDF327683:LDF327758 LNB327683:LNB327758 LWX327683:LWX327758 MGT327683:MGT327758 MQP327683:MQP327758 NAL327683:NAL327758 NKH327683:NKH327758 NUD327683:NUD327758 ODZ327683:ODZ327758 ONV327683:ONV327758 OXR327683:OXR327758 PHN327683:PHN327758 PRJ327683:PRJ327758 QBF327683:QBF327758 QLB327683:QLB327758 QUX327683:QUX327758 RET327683:RET327758 ROP327683:ROP327758 RYL327683:RYL327758 SIH327683:SIH327758 SSD327683:SSD327758 TBZ327683:TBZ327758 TLV327683:TLV327758 TVR327683:TVR327758 UFN327683:UFN327758 UPJ327683:UPJ327758 UZF327683:UZF327758 VJB327683:VJB327758 VSX327683:VSX327758 WCT327683:WCT327758 WMP327683:WMP327758 WWL327683:WWL327758 AD393219:AD393294 JZ393219:JZ393294 TV393219:TV393294 ADR393219:ADR393294 ANN393219:ANN393294 AXJ393219:AXJ393294 BHF393219:BHF393294 BRB393219:BRB393294 CAX393219:CAX393294 CKT393219:CKT393294 CUP393219:CUP393294 DEL393219:DEL393294 DOH393219:DOH393294 DYD393219:DYD393294 EHZ393219:EHZ393294 ERV393219:ERV393294 FBR393219:FBR393294 FLN393219:FLN393294 FVJ393219:FVJ393294 GFF393219:GFF393294 GPB393219:GPB393294 GYX393219:GYX393294 HIT393219:HIT393294 HSP393219:HSP393294 ICL393219:ICL393294 IMH393219:IMH393294 IWD393219:IWD393294 JFZ393219:JFZ393294 JPV393219:JPV393294 JZR393219:JZR393294 KJN393219:KJN393294 KTJ393219:KTJ393294 LDF393219:LDF393294 LNB393219:LNB393294 LWX393219:LWX393294 MGT393219:MGT393294 MQP393219:MQP393294 NAL393219:NAL393294 NKH393219:NKH393294 NUD393219:NUD393294 ODZ393219:ODZ393294 ONV393219:ONV393294 OXR393219:OXR393294 PHN393219:PHN393294 PRJ393219:PRJ393294 QBF393219:QBF393294 QLB393219:QLB393294 QUX393219:QUX393294 RET393219:RET393294 ROP393219:ROP393294 RYL393219:RYL393294 SIH393219:SIH393294 SSD393219:SSD393294 TBZ393219:TBZ393294 TLV393219:TLV393294 TVR393219:TVR393294 UFN393219:UFN393294 UPJ393219:UPJ393294 UZF393219:UZF393294 VJB393219:VJB393294 VSX393219:VSX393294 WCT393219:WCT393294 WMP393219:WMP393294 WWL393219:WWL393294 AD458755:AD458830 JZ458755:JZ458830 TV458755:TV458830 ADR458755:ADR458830 ANN458755:ANN458830 AXJ458755:AXJ458830 BHF458755:BHF458830 BRB458755:BRB458830 CAX458755:CAX458830 CKT458755:CKT458830 CUP458755:CUP458830 DEL458755:DEL458830 DOH458755:DOH458830 DYD458755:DYD458830 EHZ458755:EHZ458830 ERV458755:ERV458830 FBR458755:FBR458830 FLN458755:FLN458830 FVJ458755:FVJ458830 GFF458755:GFF458830 GPB458755:GPB458830 GYX458755:GYX458830 HIT458755:HIT458830 HSP458755:HSP458830 ICL458755:ICL458830 IMH458755:IMH458830 IWD458755:IWD458830 JFZ458755:JFZ458830 JPV458755:JPV458830 JZR458755:JZR458830 KJN458755:KJN458830 KTJ458755:KTJ458830 LDF458755:LDF458830 LNB458755:LNB458830 LWX458755:LWX458830 MGT458755:MGT458830 MQP458755:MQP458830 NAL458755:NAL458830 NKH458755:NKH458830 NUD458755:NUD458830 ODZ458755:ODZ458830 ONV458755:ONV458830 OXR458755:OXR458830 PHN458755:PHN458830 PRJ458755:PRJ458830 QBF458755:QBF458830 QLB458755:QLB458830 QUX458755:QUX458830 RET458755:RET458830 ROP458755:ROP458830 RYL458755:RYL458830 SIH458755:SIH458830 SSD458755:SSD458830 TBZ458755:TBZ458830 TLV458755:TLV458830 TVR458755:TVR458830 UFN458755:UFN458830 UPJ458755:UPJ458830 UZF458755:UZF458830 VJB458755:VJB458830 VSX458755:VSX458830 WCT458755:WCT458830 WMP458755:WMP458830 WWL458755:WWL458830 AD524291:AD524366 JZ524291:JZ524366 TV524291:TV524366 ADR524291:ADR524366 ANN524291:ANN524366 AXJ524291:AXJ524366 BHF524291:BHF524366 BRB524291:BRB524366 CAX524291:CAX524366 CKT524291:CKT524366 CUP524291:CUP524366 DEL524291:DEL524366 DOH524291:DOH524366 DYD524291:DYD524366 EHZ524291:EHZ524366 ERV524291:ERV524366 FBR524291:FBR524366 FLN524291:FLN524366 FVJ524291:FVJ524366 GFF524291:GFF524366 GPB524291:GPB524366 GYX524291:GYX524366 HIT524291:HIT524366 HSP524291:HSP524366 ICL524291:ICL524366 IMH524291:IMH524366 IWD524291:IWD524366 JFZ524291:JFZ524366 JPV524291:JPV524366 JZR524291:JZR524366 KJN524291:KJN524366 KTJ524291:KTJ524366 LDF524291:LDF524366 LNB524291:LNB524366 LWX524291:LWX524366 MGT524291:MGT524366 MQP524291:MQP524366 NAL524291:NAL524366 NKH524291:NKH524366 NUD524291:NUD524366 ODZ524291:ODZ524366 ONV524291:ONV524366 OXR524291:OXR524366 PHN524291:PHN524366 PRJ524291:PRJ524366 QBF524291:QBF524366 QLB524291:QLB524366 QUX524291:QUX524366 RET524291:RET524366 ROP524291:ROP524366 RYL524291:RYL524366 SIH524291:SIH524366 SSD524291:SSD524366 TBZ524291:TBZ524366 TLV524291:TLV524366 TVR524291:TVR524366 UFN524291:UFN524366 UPJ524291:UPJ524366 UZF524291:UZF524366 VJB524291:VJB524366 VSX524291:VSX524366 WCT524291:WCT524366 WMP524291:WMP524366 WWL524291:WWL524366 AD589827:AD589902 JZ589827:JZ589902 TV589827:TV589902 ADR589827:ADR589902 ANN589827:ANN589902 AXJ589827:AXJ589902 BHF589827:BHF589902 BRB589827:BRB589902 CAX589827:CAX589902 CKT589827:CKT589902 CUP589827:CUP589902 DEL589827:DEL589902 DOH589827:DOH589902 DYD589827:DYD589902 EHZ589827:EHZ589902 ERV589827:ERV589902 FBR589827:FBR589902 FLN589827:FLN589902 FVJ589827:FVJ589902 GFF589827:GFF589902 GPB589827:GPB589902 GYX589827:GYX589902 HIT589827:HIT589902 HSP589827:HSP589902 ICL589827:ICL589902 IMH589827:IMH589902 IWD589827:IWD589902 JFZ589827:JFZ589902 JPV589827:JPV589902 JZR589827:JZR589902 KJN589827:KJN589902 KTJ589827:KTJ589902 LDF589827:LDF589902 LNB589827:LNB589902 LWX589827:LWX589902 MGT589827:MGT589902 MQP589827:MQP589902 NAL589827:NAL589902 NKH589827:NKH589902 NUD589827:NUD589902 ODZ589827:ODZ589902 ONV589827:ONV589902 OXR589827:OXR589902 PHN589827:PHN589902 PRJ589827:PRJ589902 QBF589827:QBF589902 QLB589827:QLB589902 QUX589827:QUX589902 RET589827:RET589902 ROP589827:ROP589902 RYL589827:RYL589902 SIH589827:SIH589902 SSD589827:SSD589902 TBZ589827:TBZ589902 TLV589827:TLV589902 TVR589827:TVR589902 UFN589827:UFN589902 UPJ589827:UPJ589902 UZF589827:UZF589902 VJB589827:VJB589902 VSX589827:VSX589902 WCT589827:WCT589902 WMP589827:WMP589902 WWL589827:WWL589902 AD655363:AD655438 JZ655363:JZ655438 TV655363:TV655438 ADR655363:ADR655438 ANN655363:ANN655438 AXJ655363:AXJ655438 BHF655363:BHF655438 BRB655363:BRB655438 CAX655363:CAX655438 CKT655363:CKT655438 CUP655363:CUP655438 DEL655363:DEL655438 DOH655363:DOH655438 DYD655363:DYD655438 EHZ655363:EHZ655438 ERV655363:ERV655438 FBR655363:FBR655438 FLN655363:FLN655438 FVJ655363:FVJ655438 GFF655363:GFF655438 GPB655363:GPB655438 GYX655363:GYX655438 HIT655363:HIT655438 HSP655363:HSP655438 ICL655363:ICL655438 IMH655363:IMH655438 IWD655363:IWD655438 JFZ655363:JFZ655438 JPV655363:JPV655438 JZR655363:JZR655438 KJN655363:KJN655438 KTJ655363:KTJ655438 LDF655363:LDF655438 LNB655363:LNB655438 LWX655363:LWX655438 MGT655363:MGT655438 MQP655363:MQP655438 NAL655363:NAL655438 NKH655363:NKH655438 NUD655363:NUD655438 ODZ655363:ODZ655438 ONV655363:ONV655438 OXR655363:OXR655438 PHN655363:PHN655438 PRJ655363:PRJ655438 QBF655363:QBF655438 QLB655363:QLB655438 QUX655363:QUX655438 RET655363:RET655438 ROP655363:ROP655438 RYL655363:RYL655438 SIH655363:SIH655438 SSD655363:SSD655438 TBZ655363:TBZ655438 TLV655363:TLV655438 TVR655363:TVR655438 UFN655363:UFN655438 UPJ655363:UPJ655438 UZF655363:UZF655438 VJB655363:VJB655438 VSX655363:VSX655438 WCT655363:WCT655438 WMP655363:WMP655438 WWL655363:WWL655438 AD720899:AD720974 JZ720899:JZ720974 TV720899:TV720974 ADR720899:ADR720974 ANN720899:ANN720974 AXJ720899:AXJ720974 BHF720899:BHF720974 BRB720899:BRB720974 CAX720899:CAX720974 CKT720899:CKT720974 CUP720899:CUP720974 DEL720899:DEL720974 DOH720899:DOH720974 DYD720899:DYD720974 EHZ720899:EHZ720974 ERV720899:ERV720974 FBR720899:FBR720974 FLN720899:FLN720974 FVJ720899:FVJ720974 GFF720899:GFF720974 GPB720899:GPB720974 GYX720899:GYX720974 HIT720899:HIT720974 HSP720899:HSP720974 ICL720899:ICL720974 IMH720899:IMH720974 IWD720899:IWD720974 JFZ720899:JFZ720974 JPV720899:JPV720974 JZR720899:JZR720974 KJN720899:KJN720974 KTJ720899:KTJ720974 LDF720899:LDF720974 LNB720899:LNB720974 LWX720899:LWX720974 MGT720899:MGT720974 MQP720899:MQP720974 NAL720899:NAL720974 NKH720899:NKH720974 NUD720899:NUD720974 ODZ720899:ODZ720974 ONV720899:ONV720974 OXR720899:OXR720974 PHN720899:PHN720974 PRJ720899:PRJ720974 QBF720899:QBF720974 QLB720899:QLB720974 QUX720899:QUX720974 RET720899:RET720974 ROP720899:ROP720974 RYL720899:RYL720974 SIH720899:SIH720974 SSD720899:SSD720974 TBZ720899:TBZ720974 TLV720899:TLV720974 TVR720899:TVR720974 UFN720899:UFN720974 UPJ720899:UPJ720974 UZF720899:UZF720974 VJB720899:VJB720974 VSX720899:VSX720974 WCT720899:WCT720974 WMP720899:WMP720974 WWL720899:WWL720974 AD786435:AD786510 JZ786435:JZ786510 TV786435:TV786510 ADR786435:ADR786510 ANN786435:ANN786510 AXJ786435:AXJ786510 BHF786435:BHF786510 BRB786435:BRB786510 CAX786435:CAX786510 CKT786435:CKT786510 CUP786435:CUP786510 DEL786435:DEL786510 DOH786435:DOH786510 DYD786435:DYD786510 EHZ786435:EHZ786510 ERV786435:ERV786510 FBR786435:FBR786510 FLN786435:FLN786510 FVJ786435:FVJ786510 GFF786435:GFF786510 GPB786435:GPB786510 GYX786435:GYX786510 HIT786435:HIT786510 HSP786435:HSP786510 ICL786435:ICL786510 IMH786435:IMH786510 IWD786435:IWD786510 JFZ786435:JFZ786510 JPV786435:JPV786510 JZR786435:JZR786510 KJN786435:KJN786510 KTJ786435:KTJ786510 LDF786435:LDF786510 LNB786435:LNB786510 LWX786435:LWX786510 MGT786435:MGT786510 MQP786435:MQP786510 NAL786435:NAL786510 NKH786435:NKH786510 NUD786435:NUD786510 ODZ786435:ODZ786510 ONV786435:ONV786510 OXR786435:OXR786510 PHN786435:PHN786510 PRJ786435:PRJ786510 QBF786435:QBF786510 QLB786435:QLB786510 QUX786435:QUX786510 RET786435:RET786510 ROP786435:ROP786510 RYL786435:RYL786510 SIH786435:SIH786510 SSD786435:SSD786510 TBZ786435:TBZ786510 TLV786435:TLV786510 TVR786435:TVR786510 UFN786435:UFN786510 UPJ786435:UPJ786510 UZF786435:UZF786510 VJB786435:VJB786510 VSX786435:VSX786510 WCT786435:WCT786510 WMP786435:WMP786510 WWL786435:WWL786510 AD851971:AD852046 JZ851971:JZ852046 TV851971:TV852046 ADR851971:ADR852046 ANN851971:ANN852046 AXJ851971:AXJ852046 BHF851971:BHF852046 BRB851971:BRB852046 CAX851971:CAX852046 CKT851971:CKT852046 CUP851971:CUP852046 DEL851971:DEL852046 DOH851971:DOH852046 DYD851971:DYD852046 EHZ851971:EHZ852046 ERV851971:ERV852046 FBR851971:FBR852046 FLN851971:FLN852046 FVJ851971:FVJ852046 GFF851971:GFF852046 GPB851971:GPB852046 GYX851971:GYX852046 HIT851971:HIT852046 HSP851971:HSP852046 ICL851971:ICL852046 IMH851971:IMH852046 IWD851971:IWD852046 JFZ851971:JFZ852046 JPV851971:JPV852046 JZR851971:JZR852046 KJN851971:KJN852046 KTJ851971:KTJ852046 LDF851971:LDF852046 LNB851971:LNB852046 LWX851971:LWX852046 MGT851971:MGT852046 MQP851971:MQP852046 NAL851971:NAL852046 NKH851971:NKH852046 NUD851971:NUD852046 ODZ851971:ODZ852046 ONV851971:ONV852046 OXR851971:OXR852046 PHN851971:PHN852046 PRJ851971:PRJ852046 QBF851971:QBF852046 QLB851971:QLB852046 QUX851971:QUX852046 RET851971:RET852046 ROP851971:ROP852046 RYL851971:RYL852046 SIH851971:SIH852046 SSD851971:SSD852046 TBZ851971:TBZ852046 TLV851971:TLV852046 TVR851971:TVR852046 UFN851971:UFN852046 UPJ851971:UPJ852046 UZF851971:UZF852046 VJB851971:VJB852046 VSX851971:VSX852046 WCT851971:WCT852046 WMP851971:WMP852046 WWL851971:WWL852046 AD917507:AD917582 JZ917507:JZ917582 TV917507:TV917582 ADR917507:ADR917582 ANN917507:ANN917582 AXJ917507:AXJ917582 BHF917507:BHF917582 BRB917507:BRB917582 CAX917507:CAX917582 CKT917507:CKT917582 CUP917507:CUP917582 DEL917507:DEL917582 DOH917507:DOH917582 DYD917507:DYD917582 EHZ917507:EHZ917582 ERV917507:ERV917582 FBR917507:FBR917582 FLN917507:FLN917582 FVJ917507:FVJ917582 GFF917507:GFF917582 GPB917507:GPB917582 GYX917507:GYX917582 HIT917507:HIT917582 HSP917507:HSP917582 ICL917507:ICL917582 IMH917507:IMH917582 IWD917507:IWD917582 JFZ917507:JFZ917582 JPV917507:JPV917582 JZR917507:JZR917582 KJN917507:KJN917582 KTJ917507:KTJ917582 LDF917507:LDF917582 LNB917507:LNB917582 LWX917507:LWX917582 MGT917507:MGT917582 MQP917507:MQP917582 NAL917507:NAL917582 NKH917507:NKH917582 NUD917507:NUD917582 ODZ917507:ODZ917582 ONV917507:ONV917582 OXR917507:OXR917582 PHN917507:PHN917582 PRJ917507:PRJ917582 QBF917507:QBF917582 QLB917507:QLB917582 QUX917507:QUX917582 RET917507:RET917582 ROP917507:ROP917582 RYL917507:RYL917582 SIH917507:SIH917582 SSD917507:SSD917582 TBZ917507:TBZ917582 TLV917507:TLV917582 TVR917507:TVR917582 UFN917507:UFN917582 UPJ917507:UPJ917582 UZF917507:UZF917582 VJB917507:VJB917582 VSX917507:VSX917582 WCT917507:WCT917582 WMP917507:WMP917582 WWL917507:WWL917582 AD983043:AD983118 JZ983043:JZ983118 TV983043:TV983118 ADR983043:ADR983118 ANN983043:ANN983118 AXJ983043:AXJ983118 BHF983043:BHF983118 BRB983043:BRB983118 CAX983043:CAX983118 CKT983043:CKT983118 CUP983043:CUP983118 DEL983043:DEL983118 DOH983043:DOH983118 DYD983043:DYD983118 EHZ983043:EHZ983118 ERV983043:ERV983118 FBR983043:FBR983118 FLN983043:FLN983118 FVJ983043:FVJ983118 GFF983043:GFF983118 GPB983043:GPB983118 GYX983043:GYX983118 HIT983043:HIT983118 HSP983043:HSP983118 ICL983043:ICL983118 IMH983043:IMH983118 IWD983043:IWD983118 JFZ983043:JFZ983118 JPV983043:JPV983118 JZR983043:JZR983118 KJN983043:KJN983118 KTJ983043:KTJ983118 LDF983043:LDF983118 LNB983043:LNB983118 LWX983043:LWX983118 MGT983043:MGT983118 MQP983043:MQP983118 NAL983043:NAL983118 NKH983043:NKH983118 NUD983043:NUD983118 ODZ983043:ODZ983118 ONV983043:ONV983118 OXR983043:OXR983118 PHN983043:PHN983118 PRJ983043:PRJ983118 QBF983043:QBF983118 QLB983043:QLB983118 QUX983043:QUX983118 RET983043:RET983118 ROP983043:ROP983118 RYL983043:RYL983118 SIH983043:SIH983118 SSD983043:SSD983118 TBZ983043:TBZ983118 TLV983043:TLV983118 TVR983043:TVR983118 UFN983043:UFN983118 UPJ983043:UPJ983118 UZF983043:UZF983118 VJB983043:VJB983118 VSX983043:VSX983118 WCT983043:WCT983118 WMP983043:WMP983118 WWL983043:WWL983118 WWL9:WWL78 WMP9:WMP78 WCT9:WCT78 VSX9:VSX78 VJB9:VJB78 UZF9:UZF78 UPJ9:UPJ78 UFN9:UFN78 TVR9:TVR78 TLV9:TLV78 TBZ9:TBZ78 SSD9:SSD78 SIH9:SIH78 RYL9:RYL78 ROP9:ROP78 RET9:RET78 QUX9:QUX78 QLB9:QLB78 QBF9:QBF78 PRJ9:PRJ78 PHN9:PHN78 OXR9:OXR78 ONV9:ONV78 ODZ9:ODZ78 NUD9:NUD78 NKH9:NKH78 NAL9:NAL78 MQP9:MQP78 MGT9:MGT78 LWX9:LWX78 LNB9:LNB78 LDF9:LDF78 KTJ9:KTJ78 KJN9:KJN78 JZR9:JZR78 JPV9:JPV78 JFZ9:JFZ78 IWD9:IWD78 IMH9:IMH78 ICL9:ICL78 HSP9:HSP78 HIT9:HIT78 GYX9:GYX78 GPB9:GPB78 GFF9:GFF78 FVJ9:FVJ78 FLN9:FLN78 FBR9:FBR78 ERV9:ERV78 EHZ9:EHZ78 DYD9:DYD78 DOH9:DOH78 DEL9:DEL78 CUP9:CUP78 CKT9:CKT78 CAX9:CAX78 BRB9:BRB78 BHF9:BHF78 AXJ9:AXJ78 ANN9:ANN78 ADR9:ADR78 TV9:TV78 JZ9:JZ78 AD9:AD78">
      <formula1>Efecto</formula1>
    </dataValidation>
    <dataValidation type="list" allowBlank="1" showInputMessage="1" showErrorMessage="1" sqref="R65539:R65614 JN65539:JN65614 TJ65539:TJ65614 ADF65539:ADF65614 ANB65539:ANB65614 AWX65539:AWX65614 BGT65539:BGT65614 BQP65539:BQP65614 CAL65539:CAL65614 CKH65539:CKH65614 CUD65539:CUD65614 DDZ65539:DDZ65614 DNV65539:DNV65614 DXR65539:DXR65614 EHN65539:EHN65614 ERJ65539:ERJ65614 FBF65539:FBF65614 FLB65539:FLB65614 FUX65539:FUX65614 GET65539:GET65614 GOP65539:GOP65614 GYL65539:GYL65614 HIH65539:HIH65614 HSD65539:HSD65614 IBZ65539:IBZ65614 ILV65539:ILV65614 IVR65539:IVR65614 JFN65539:JFN65614 JPJ65539:JPJ65614 JZF65539:JZF65614 KJB65539:KJB65614 KSX65539:KSX65614 LCT65539:LCT65614 LMP65539:LMP65614 LWL65539:LWL65614 MGH65539:MGH65614 MQD65539:MQD65614 MZZ65539:MZZ65614 NJV65539:NJV65614 NTR65539:NTR65614 ODN65539:ODN65614 ONJ65539:ONJ65614 OXF65539:OXF65614 PHB65539:PHB65614 PQX65539:PQX65614 QAT65539:QAT65614 QKP65539:QKP65614 QUL65539:QUL65614 REH65539:REH65614 ROD65539:ROD65614 RXZ65539:RXZ65614 SHV65539:SHV65614 SRR65539:SRR65614 TBN65539:TBN65614 TLJ65539:TLJ65614 TVF65539:TVF65614 UFB65539:UFB65614 UOX65539:UOX65614 UYT65539:UYT65614 VIP65539:VIP65614 VSL65539:VSL65614 WCH65539:WCH65614 WMD65539:WMD65614 WVZ65539:WVZ65614 R131075:R131150 JN131075:JN131150 TJ131075:TJ131150 ADF131075:ADF131150 ANB131075:ANB131150 AWX131075:AWX131150 BGT131075:BGT131150 BQP131075:BQP131150 CAL131075:CAL131150 CKH131075:CKH131150 CUD131075:CUD131150 DDZ131075:DDZ131150 DNV131075:DNV131150 DXR131075:DXR131150 EHN131075:EHN131150 ERJ131075:ERJ131150 FBF131075:FBF131150 FLB131075:FLB131150 FUX131075:FUX131150 GET131075:GET131150 GOP131075:GOP131150 GYL131075:GYL131150 HIH131075:HIH131150 HSD131075:HSD131150 IBZ131075:IBZ131150 ILV131075:ILV131150 IVR131075:IVR131150 JFN131075:JFN131150 JPJ131075:JPJ131150 JZF131075:JZF131150 KJB131075:KJB131150 KSX131075:KSX131150 LCT131075:LCT131150 LMP131075:LMP131150 LWL131075:LWL131150 MGH131075:MGH131150 MQD131075:MQD131150 MZZ131075:MZZ131150 NJV131075:NJV131150 NTR131075:NTR131150 ODN131075:ODN131150 ONJ131075:ONJ131150 OXF131075:OXF131150 PHB131075:PHB131150 PQX131075:PQX131150 QAT131075:QAT131150 QKP131075:QKP131150 QUL131075:QUL131150 REH131075:REH131150 ROD131075:ROD131150 RXZ131075:RXZ131150 SHV131075:SHV131150 SRR131075:SRR131150 TBN131075:TBN131150 TLJ131075:TLJ131150 TVF131075:TVF131150 UFB131075:UFB131150 UOX131075:UOX131150 UYT131075:UYT131150 VIP131075:VIP131150 VSL131075:VSL131150 WCH131075:WCH131150 WMD131075:WMD131150 WVZ131075:WVZ131150 R196611:R196686 JN196611:JN196686 TJ196611:TJ196686 ADF196611:ADF196686 ANB196611:ANB196686 AWX196611:AWX196686 BGT196611:BGT196686 BQP196611:BQP196686 CAL196611:CAL196686 CKH196611:CKH196686 CUD196611:CUD196686 DDZ196611:DDZ196686 DNV196611:DNV196686 DXR196611:DXR196686 EHN196611:EHN196686 ERJ196611:ERJ196686 FBF196611:FBF196686 FLB196611:FLB196686 FUX196611:FUX196686 GET196611:GET196686 GOP196611:GOP196686 GYL196611:GYL196686 HIH196611:HIH196686 HSD196611:HSD196686 IBZ196611:IBZ196686 ILV196611:ILV196686 IVR196611:IVR196686 JFN196611:JFN196686 JPJ196611:JPJ196686 JZF196611:JZF196686 KJB196611:KJB196686 KSX196611:KSX196686 LCT196611:LCT196686 LMP196611:LMP196686 LWL196611:LWL196686 MGH196611:MGH196686 MQD196611:MQD196686 MZZ196611:MZZ196686 NJV196611:NJV196686 NTR196611:NTR196686 ODN196611:ODN196686 ONJ196611:ONJ196686 OXF196611:OXF196686 PHB196611:PHB196686 PQX196611:PQX196686 QAT196611:QAT196686 QKP196611:QKP196686 QUL196611:QUL196686 REH196611:REH196686 ROD196611:ROD196686 RXZ196611:RXZ196686 SHV196611:SHV196686 SRR196611:SRR196686 TBN196611:TBN196686 TLJ196611:TLJ196686 TVF196611:TVF196686 UFB196611:UFB196686 UOX196611:UOX196686 UYT196611:UYT196686 VIP196611:VIP196686 VSL196611:VSL196686 WCH196611:WCH196686 WMD196611:WMD196686 WVZ196611:WVZ196686 R262147:R262222 JN262147:JN262222 TJ262147:TJ262222 ADF262147:ADF262222 ANB262147:ANB262222 AWX262147:AWX262222 BGT262147:BGT262222 BQP262147:BQP262222 CAL262147:CAL262222 CKH262147:CKH262222 CUD262147:CUD262222 DDZ262147:DDZ262222 DNV262147:DNV262222 DXR262147:DXR262222 EHN262147:EHN262222 ERJ262147:ERJ262222 FBF262147:FBF262222 FLB262147:FLB262222 FUX262147:FUX262222 GET262147:GET262222 GOP262147:GOP262222 GYL262147:GYL262222 HIH262147:HIH262222 HSD262147:HSD262222 IBZ262147:IBZ262222 ILV262147:ILV262222 IVR262147:IVR262222 JFN262147:JFN262222 JPJ262147:JPJ262222 JZF262147:JZF262222 KJB262147:KJB262222 KSX262147:KSX262222 LCT262147:LCT262222 LMP262147:LMP262222 LWL262147:LWL262222 MGH262147:MGH262222 MQD262147:MQD262222 MZZ262147:MZZ262222 NJV262147:NJV262222 NTR262147:NTR262222 ODN262147:ODN262222 ONJ262147:ONJ262222 OXF262147:OXF262222 PHB262147:PHB262222 PQX262147:PQX262222 QAT262147:QAT262222 QKP262147:QKP262222 QUL262147:QUL262222 REH262147:REH262222 ROD262147:ROD262222 RXZ262147:RXZ262222 SHV262147:SHV262222 SRR262147:SRR262222 TBN262147:TBN262222 TLJ262147:TLJ262222 TVF262147:TVF262222 UFB262147:UFB262222 UOX262147:UOX262222 UYT262147:UYT262222 VIP262147:VIP262222 VSL262147:VSL262222 WCH262147:WCH262222 WMD262147:WMD262222 WVZ262147:WVZ262222 R327683:R327758 JN327683:JN327758 TJ327683:TJ327758 ADF327683:ADF327758 ANB327683:ANB327758 AWX327683:AWX327758 BGT327683:BGT327758 BQP327683:BQP327758 CAL327683:CAL327758 CKH327683:CKH327758 CUD327683:CUD327758 DDZ327683:DDZ327758 DNV327683:DNV327758 DXR327683:DXR327758 EHN327683:EHN327758 ERJ327683:ERJ327758 FBF327683:FBF327758 FLB327683:FLB327758 FUX327683:FUX327758 GET327683:GET327758 GOP327683:GOP327758 GYL327683:GYL327758 HIH327683:HIH327758 HSD327683:HSD327758 IBZ327683:IBZ327758 ILV327683:ILV327758 IVR327683:IVR327758 JFN327683:JFN327758 JPJ327683:JPJ327758 JZF327683:JZF327758 KJB327683:KJB327758 KSX327683:KSX327758 LCT327683:LCT327758 LMP327683:LMP327758 LWL327683:LWL327758 MGH327683:MGH327758 MQD327683:MQD327758 MZZ327683:MZZ327758 NJV327683:NJV327758 NTR327683:NTR327758 ODN327683:ODN327758 ONJ327683:ONJ327758 OXF327683:OXF327758 PHB327683:PHB327758 PQX327683:PQX327758 QAT327683:QAT327758 QKP327683:QKP327758 QUL327683:QUL327758 REH327683:REH327758 ROD327683:ROD327758 RXZ327683:RXZ327758 SHV327683:SHV327758 SRR327683:SRR327758 TBN327683:TBN327758 TLJ327683:TLJ327758 TVF327683:TVF327758 UFB327683:UFB327758 UOX327683:UOX327758 UYT327683:UYT327758 VIP327683:VIP327758 VSL327683:VSL327758 WCH327683:WCH327758 WMD327683:WMD327758 WVZ327683:WVZ327758 R393219:R393294 JN393219:JN393294 TJ393219:TJ393294 ADF393219:ADF393294 ANB393219:ANB393294 AWX393219:AWX393294 BGT393219:BGT393294 BQP393219:BQP393294 CAL393219:CAL393294 CKH393219:CKH393294 CUD393219:CUD393294 DDZ393219:DDZ393294 DNV393219:DNV393294 DXR393219:DXR393294 EHN393219:EHN393294 ERJ393219:ERJ393294 FBF393219:FBF393294 FLB393219:FLB393294 FUX393219:FUX393294 GET393219:GET393294 GOP393219:GOP393294 GYL393219:GYL393294 HIH393219:HIH393294 HSD393219:HSD393294 IBZ393219:IBZ393294 ILV393219:ILV393294 IVR393219:IVR393294 JFN393219:JFN393294 JPJ393219:JPJ393294 JZF393219:JZF393294 KJB393219:KJB393294 KSX393219:KSX393294 LCT393219:LCT393294 LMP393219:LMP393294 LWL393219:LWL393294 MGH393219:MGH393294 MQD393219:MQD393294 MZZ393219:MZZ393294 NJV393219:NJV393294 NTR393219:NTR393294 ODN393219:ODN393294 ONJ393219:ONJ393294 OXF393219:OXF393294 PHB393219:PHB393294 PQX393219:PQX393294 QAT393219:QAT393294 QKP393219:QKP393294 QUL393219:QUL393294 REH393219:REH393294 ROD393219:ROD393294 RXZ393219:RXZ393294 SHV393219:SHV393294 SRR393219:SRR393294 TBN393219:TBN393294 TLJ393219:TLJ393294 TVF393219:TVF393294 UFB393219:UFB393294 UOX393219:UOX393294 UYT393219:UYT393294 VIP393219:VIP393294 VSL393219:VSL393294 WCH393219:WCH393294 WMD393219:WMD393294 WVZ393219:WVZ393294 R458755:R458830 JN458755:JN458830 TJ458755:TJ458830 ADF458755:ADF458830 ANB458755:ANB458830 AWX458755:AWX458830 BGT458755:BGT458830 BQP458755:BQP458830 CAL458755:CAL458830 CKH458755:CKH458830 CUD458755:CUD458830 DDZ458755:DDZ458830 DNV458755:DNV458830 DXR458755:DXR458830 EHN458755:EHN458830 ERJ458755:ERJ458830 FBF458755:FBF458830 FLB458755:FLB458830 FUX458755:FUX458830 GET458755:GET458830 GOP458755:GOP458830 GYL458755:GYL458830 HIH458755:HIH458830 HSD458755:HSD458830 IBZ458755:IBZ458830 ILV458755:ILV458830 IVR458755:IVR458830 JFN458755:JFN458830 JPJ458755:JPJ458830 JZF458755:JZF458830 KJB458755:KJB458830 KSX458755:KSX458830 LCT458755:LCT458830 LMP458755:LMP458830 LWL458755:LWL458830 MGH458755:MGH458830 MQD458755:MQD458830 MZZ458755:MZZ458830 NJV458755:NJV458830 NTR458755:NTR458830 ODN458755:ODN458830 ONJ458755:ONJ458830 OXF458755:OXF458830 PHB458755:PHB458830 PQX458755:PQX458830 QAT458755:QAT458830 QKP458755:QKP458830 QUL458755:QUL458830 REH458755:REH458830 ROD458755:ROD458830 RXZ458755:RXZ458830 SHV458755:SHV458830 SRR458755:SRR458830 TBN458755:TBN458830 TLJ458755:TLJ458830 TVF458755:TVF458830 UFB458755:UFB458830 UOX458755:UOX458830 UYT458755:UYT458830 VIP458755:VIP458830 VSL458755:VSL458830 WCH458755:WCH458830 WMD458755:WMD458830 WVZ458755:WVZ458830 R524291:R524366 JN524291:JN524366 TJ524291:TJ524366 ADF524291:ADF524366 ANB524291:ANB524366 AWX524291:AWX524366 BGT524291:BGT524366 BQP524291:BQP524366 CAL524291:CAL524366 CKH524291:CKH524366 CUD524291:CUD524366 DDZ524291:DDZ524366 DNV524291:DNV524366 DXR524291:DXR524366 EHN524291:EHN524366 ERJ524291:ERJ524366 FBF524291:FBF524366 FLB524291:FLB524366 FUX524291:FUX524366 GET524291:GET524366 GOP524291:GOP524366 GYL524291:GYL524366 HIH524291:HIH524366 HSD524291:HSD524366 IBZ524291:IBZ524366 ILV524291:ILV524366 IVR524291:IVR524366 JFN524291:JFN524366 JPJ524291:JPJ524366 JZF524291:JZF524366 KJB524291:KJB524366 KSX524291:KSX524366 LCT524291:LCT524366 LMP524291:LMP524366 LWL524291:LWL524366 MGH524291:MGH524366 MQD524291:MQD524366 MZZ524291:MZZ524366 NJV524291:NJV524366 NTR524291:NTR524366 ODN524291:ODN524366 ONJ524291:ONJ524366 OXF524291:OXF524366 PHB524291:PHB524366 PQX524291:PQX524366 QAT524291:QAT524366 QKP524291:QKP524366 QUL524291:QUL524366 REH524291:REH524366 ROD524291:ROD524366 RXZ524291:RXZ524366 SHV524291:SHV524366 SRR524291:SRR524366 TBN524291:TBN524366 TLJ524291:TLJ524366 TVF524291:TVF524366 UFB524291:UFB524366 UOX524291:UOX524366 UYT524291:UYT524366 VIP524291:VIP524366 VSL524291:VSL524366 WCH524291:WCH524366 WMD524291:WMD524366 WVZ524291:WVZ524366 R589827:R589902 JN589827:JN589902 TJ589827:TJ589902 ADF589827:ADF589902 ANB589827:ANB589902 AWX589827:AWX589902 BGT589827:BGT589902 BQP589827:BQP589902 CAL589827:CAL589902 CKH589827:CKH589902 CUD589827:CUD589902 DDZ589827:DDZ589902 DNV589827:DNV589902 DXR589827:DXR589902 EHN589827:EHN589902 ERJ589827:ERJ589902 FBF589827:FBF589902 FLB589827:FLB589902 FUX589827:FUX589902 GET589827:GET589902 GOP589827:GOP589902 GYL589827:GYL589902 HIH589827:HIH589902 HSD589827:HSD589902 IBZ589827:IBZ589902 ILV589827:ILV589902 IVR589827:IVR589902 JFN589827:JFN589902 JPJ589827:JPJ589902 JZF589827:JZF589902 KJB589827:KJB589902 KSX589827:KSX589902 LCT589827:LCT589902 LMP589827:LMP589902 LWL589827:LWL589902 MGH589827:MGH589902 MQD589827:MQD589902 MZZ589827:MZZ589902 NJV589827:NJV589902 NTR589827:NTR589902 ODN589827:ODN589902 ONJ589827:ONJ589902 OXF589827:OXF589902 PHB589827:PHB589902 PQX589827:PQX589902 QAT589827:QAT589902 QKP589827:QKP589902 QUL589827:QUL589902 REH589827:REH589902 ROD589827:ROD589902 RXZ589827:RXZ589902 SHV589827:SHV589902 SRR589827:SRR589902 TBN589827:TBN589902 TLJ589827:TLJ589902 TVF589827:TVF589902 UFB589827:UFB589902 UOX589827:UOX589902 UYT589827:UYT589902 VIP589827:VIP589902 VSL589827:VSL589902 WCH589827:WCH589902 WMD589827:WMD589902 WVZ589827:WVZ589902 R655363:R655438 JN655363:JN655438 TJ655363:TJ655438 ADF655363:ADF655438 ANB655363:ANB655438 AWX655363:AWX655438 BGT655363:BGT655438 BQP655363:BQP655438 CAL655363:CAL655438 CKH655363:CKH655438 CUD655363:CUD655438 DDZ655363:DDZ655438 DNV655363:DNV655438 DXR655363:DXR655438 EHN655363:EHN655438 ERJ655363:ERJ655438 FBF655363:FBF655438 FLB655363:FLB655438 FUX655363:FUX655438 GET655363:GET655438 GOP655363:GOP655438 GYL655363:GYL655438 HIH655363:HIH655438 HSD655363:HSD655438 IBZ655363:IBZ655438 ILV655363:ILV655438 IVR655363:IVR655438 JFN655363:JFN655438 JPJ655363:JPJ655438 JZF655363:JZF655438 KJB655363:KJB655438 KSX655363:KSX655438 LCT655363:LCT655438 LMP655363:LMP655438 LWL655363:LWL655438 MGH655363:MGH655438 MQD655363:MQD655438 MZZ655363:MZZ655438 NJV655363:NJV655438 NTR655363:NTR655438 ODN655363:ODN655438 ONJ655363:ONJ655438 OXF655363:OXF655438 PHB655363:PHB655438 PQX655363:PQX655438 QAT655363:QAT655438 QKP655363:QKP655438 QUL655363:QUL655438 REH655363:REH655438 ROD655363:ROD655438 RXZ655363:RXZ655438 SHV655363:SHV655438 SRR655363:SRR655438 TBN655363:TBN655438 TLJ655363:TLJ655438 TVF655363:TVF655438 UFB655363:UFB655438 UOX655363:UOX655438 UYT655363:UYT655438 VIP655363:VIP655438 VSL655363:VSL655438 WCH655363:WCH655438 WMD655363:WMD655438 WVZ655363:WVZ655438 R720899:R720974 JN720899:JN720974 TJ720899:TJ720974 ADF720899:ADF720974 ANB720899:ANB720974 AWX720899:AWX720974 BGT720899:BGT720974 BQP720899:BQP720974 CAL720899:CAL720974 CKH720899:CKH720974 CUD720899:CUD720974 DDZ720899:DDZ720974 DNV720899:DNV720974 DXR720899:DXR720974 EHN720899:EHN720974 ERJ720899:ERJ720974 FBF720899:FBF720974 FLB720899:FLB720974 FUX720899:FUX720974 GET720899:GET720974 GOP720899:GOP720974 GYL720899:GYL720974 HIH720899:HIH720974 HSD720899:HSD720974 IBZ720899:IBZ720974 ILV720899:ILV720974 IVR720899:IVR720974 JFN720899:JFN720974 JPJ720899:JPJ720974 JZF720899:JZF720974 KJB720899:KJB720974 KSX720899:KSX720974 LCT720899:LCT720974 LMP720899:LMP720974 LWL720899:LWL720974 MGH720899:MGH720974 MQD720899:MQD720974 MZZ720899:MZZ720974 NJV720899:NJV720974 NTR720899:NTR720974 ODN720899:ODN720974 ONJ720899:ONJ720974 OXF720899:OXF720974 PHB720899:PHB720974 PQX720899:PQX720974 QAT720899:QAT720974 QKP720899:QKP720974 QUL720899:QUL720974 REH720899:REH720974 ROD720899:ROD720974 RXZ720899:RXZ720974 SHV720899:SHV720974 SRR720899:SRR720974 TBN720899:TBN720974 TLJ720899:TLJ720974 TVF720899:TVF720974 UFB720899:UFB720974 UOX720899:UOX720974 UYT720899:UYT720974 VIP720899:VIP720974 VSL720899:VSL720974 WCH720899:WCH720974 WMD720899:WMD720974 WVZ720899:WVZ720974 R786435:R786510 JN786435:JN786510 TJ786435:TJ786510 ADF786435:ADF786510 ANB786435:ANB786510 AWX786435:AWX786510 BGT786435:BGT786510 BQP786435:BQP786510 CAL786435:CAL786510 CKH786435:CKH786510 CUD786435:CUD786510 DDZ786435:DDZ786510 DNV786435:DNV786510 DXR786435:DXR786510 EHN786435:EHN786510 ERJ786435:ERJ786510 FBF786435:FBF786510 FLB786435:FLB786510 FUX786435:FUX786510 GET786435:GET786510 GOP786435:GOP786510 GYL786435:GYL786510 HIH786435:HIH786510 HSD786435:HSD786510 IBZ786435:IBZ786510 ILV786435:ILV786510 IVR786435:IVR786510 JFN786435:JFN786510 JPJ786435:JPJ786510 JZF786435:JZF786510 KJB786435:KJB786510 KSX786435:KSX786510 LCT786435:LCT786510 LMP786435:LMP786510 LWL786435:LWL786510 MGH786435:MGH786510 MQD786435:MQD786510 MZZ786435:MZZ786510 NJV786435:NJV786510 NTR786435:NTR786510 ODN786435:ODN786510 ONJ786435:ONJ786510 OXF786435:OXF786510 PHB786435:PHB786510 PQX786435:PQX786510 QAT786435:QAT786510 QKP786435:QKP786510 QUL786435:QUL786510 REH786435:REH786510 ROD786435:ROD786510 RXZ786435:RXZ786510 SHV786435:SHV786510 SRR786435:SRR786510 TBN786435:TBN786510 TLJ786435:TLJ786510 TVF786435:TVF786510 UFB786435:UFB786510 UOX786435:UOX786510 UYT786435:UYT786510 VIP786435:VIP786510 VSL786435:VSL786510 WCH786435:WCH786510 WMD786435:WMD786510 WVZ786435:WVZ786510 R851971:R852046 JN851971:JN852046 TJ851971:TJ852046 ADF851971:ADF852046 ANB851971:ANB852046 AWX851971:AWX852046 BGT851971:BGT852046 BQP851971:BQP852046 CAL851971:CAL852046 CKH851971:CKH852046 CUD851971:CUD852046 DDZ851971:DDZ852046 DNV851971:DNV852046 DXR851971:DXR852046 EHN851971:EHN852046 ERJ851971:ERJ852046 FBF851971:FBF852046 FLB851971:FLB852046 FUX851971:FUX852046 GET851971:GET852046 GOP851971:GOP852046 GYL851971:GYL852046 HIH851971:HIH852046 HSD851971:HSD852046 IBZ851971:IBZ852046 ILV851971:ILV852046 IVR851971:IVR852046 JFN851971:JFN852046 JPJ851971:JPJ852046 JZF851971:JZF852046 KJB851971:KJB852046 KSX851971:KSX852046 LCT851971:LCT852046 LMP851971:LMP852046 LWL851971:LWL852046 MGH851971:MGH852046 MQD851971:MQD852046 MZZ851971:MZZ852046 NJV851971:NJV852046 NTR851971:NTR852046 ODN851971:ODN852046 ONJ851971:ONJ852046 OXF851971:OXF852046 PHB851971:PHB852046 PQX851971:PQX852046 QAT851971:QAT852046 QKP851971:QKP852046 QUL851971:QUL852046 REH851971:REH852046 ROD851971:ROD852046 RXZ851971:RXZ852046 SHV851971:SHV852046 SRR851971:SRR852046 TBN851971:TBN852046 TLJ851971:TLJ852046 TVF851971:TVF852046 UFB851971:UFB852046 UOX851971:UOX852046 UYT851971:UYT852046 VIP851971:VIP852046 VSL851971:VSL852046 WCH851971:WCH852046 WMD851971:WMD852046 WVZ851971:WVZ852046 R917507:R917582 JN917507:JN917582 TJ917507:TJ917582 ADF917507:ADF917582 ANB917507:ANB917582 AWX917507:AWX917582 BGT917507:BGT917582 BQP917507:BQP917582 CAL917507:CAL917582 CKH917507:CKH917582 CUD917507:CUD917582 DDZ917507:DDZ917582 DNV917507:DNV917582 DXR917507:DXR917582 EHN917507:EHN917582 ERJ917507:ERJ917582 FBF917507:FBF917582 FLB917507:FLB917582 FUX917507:FUX917582 GET917507:GET917582 GOP917507:GOP917582 GYL917507:GYL917582 HIH917507:HIH917582 HSD917507:HSD917582 IBZ917507:IBZ917582 ILV917507:ILV917582 IVR917507:IVR917582 JFN917507:JFN917582 JPJ917507:JPJ917582 JZF917507:JZF917582 KJB917507:KJB917582 KSX917507:KSX917582 LCT917507:LCT917582 LMP917507:LMP917582 LWL917507:LWL917582 MGH917507:MGH917582 MQD917507:MQD917582 MZZ917507:MZZ917582 NJV917507:NJV917582 NTR917507:NTR917582 ODN917507:ODN917582 ONJ917507:ONJ917582 OXF917507:OXF917582 PHB917507:PHB917582 PQX917507:PQX917582 QAT917507:QAT917582 QKP917507:QKP917582 QUL917507:QUL917582 REH917507:REH917582 ROD917507:ROD917582 RXZ917507:RXZ917582 SHV917507:SHV917582 SRR917507:SRR917582 TBN917507:TBN917582 TLJ917507:TLJ917582 TVF917507:TVF917582 UFB917507:UFB917582 UOX917507:UOX917582 UYT917507:UYT917582 VIP917507:VIP917582 VSL917507:VSL917582 WCH917507:WCH917582 WMD917507:WMD917582 WVZ917507:WVZ917582 R983043:R983118 JN983043:JN983118 TJ983043:TJ983118 ADF983043:ADF983118 ANB983043:ANB983118 AWX983043:AWX983118 BGT983043:BGT983118 BQP983043:BQP983118 CAL983043:CAL983118 CKH983043:CKH983118 CUD983043:CUD983118 DDZ983043:DDZ983118 DNV983043:DNV983118 DXR983043:DXR983118 EHN983043:EHN983118 ERJ983043:ERJ983118 FBF983043:FBF983118 FLB983043:FLB983118 FUX983043:FUX983118 GET983043:GET983118 GOP983043:GOP983118 GYL983043:GYL983118 HIH983043:HIH983118 HSD983043:HSD983118 IBZ983043:IBZ983118 ILV983043:ILV983118 IVR983043:IVR983118 JFN983043:JFN983118 JPJ983043:JPJ983118 JZF983043:JZF983118 KJB983043:KJB983118 KSX983043:KSX983118 LCT983043:LCT983118 LMP983043:LMP983118 LWL983043:LWL983118 MGH983043:MGH983118 MQD983043:MQD983118 MZZ983043:MZZ983118 NJV983043:NJV983118 NTR983043:NTR983118 ODN983043:ODN983118 ONJ983043:ONJ983118 OXF983043:OXF983118 PHB983043:PHB983118 PQX983043:PQX983118 QAT983043:QAT983118 QKP983043:QKP983118 QUL983043:QUL983118 REH983043:REH983118 ROD983043:ROD983118 RXZ983043:RXZ983118 SHV983043:SHV983118 SRR983043:SRR983118 TBN983043:TBN983118 TLJ983043:TLJ983118 TVF983043:TVF983118 UFB983043:UFB983118 UOX983043:UOX983118 UYT983043:UYT983118 VIP983043:VIP983118 VSL983043:VSL983118 WCH983043:WCH983118 WMD983043:WMD983118 WVZ983043:WVZ983118 WVZ9:WVZ78 WMD9:WMD78 WCH9:WCH78 VSL9:VSL78 VIP9:VIP78 UYT9:UYT78 UOX9:UOX78 UFB9:UFB78 TVF9:TVF78 TLJ9:TLJ78 TBN9:TBN78 SRR9:SRR78 SHV9:SHV78 RXZ9:RXZ78 ROD9:ROD78 REH9:REH78 QUL9:QUL78 QKP9:QKP78 QAT9:QAT78 PQX9:PQX78 PHB9:PHB78 OXF9:OXF78 ONJ9:ONJ78 ODN9:ODN78 NTR9:NTR78 NJV9:NJV78 MZZ9:MZZ78 MQD9:MQD78 MGH9:MGH78 LWL9:LWL78 LMP9:LMP78 LCT9:LCT78 KSX9:KSX78 KJB9:KJB78 JZF9:JZF78 JPJ9:JPJ78 JFN9:JFN78 IVR9:IVR78 ILV9:ILV78 IBZ9:IBZ78 HSD9:HSD78 HIH9:HIH78 GYL9:GYL78 GOP9:GOP78 GET9:GET78 FUX9:FUX78 FLB9:FLB78 FBF9:FBF78 ERJ9:ERJ78 EHN9:EHN78 DXR9:DXR78 DNV9:DNV78 DDZ9:DDZ78 CUD9:CUD78 CKH9:CKH78 CAL9:CAL78 BQP9:BQP78 BGT9:BGT78 AWX9:AWX78 ANB9:ANB78 ADF9:ADF78 TJ9:TJ78 JN9:JN78 R9:R78">
      <formula1>IMPACTO</formula1>
    </dataValidation>
    <dataValidation type="list" allowBlank="1" showInputMessage="1" showErrorMessage="1" sqref="Q65539:Q65614 JM65539:JM65614 TI65539:TI65614 ADE65539:ADE65614 ANA65539:ANA65614 AWW65539:AWW65614 BGS65539:BGS65614 BQO65539:BQO65614 CAK65539:CAK65614 CKG65539:CKG65614 CUC65539:CUC65614 DDY65539:DDY65614 DNU65539:DNU65614 DXQ65539:DXQ65614 EHM65539:EHM65614 ERI65539:ERI65614 FBE65539:FBE65614 FLA65539:FLA65614 FUW65539:FUW65614 GES65539:GES65614 GOO65539:GOO65614 GYK65539:GYK65614 HIG65539:HIG65614 HSC65539:HSC65614 IBY65539:IBY65614 ILU65539:ILU65614 IVQ65539:IVQ65614 JFM65539:JFM65614 JPI65539:JPI65614 JZE65539:JZE65614 KJA65539:KJA65614 KSW65539:KSW65614 LCS65539:LCS65614 LMO65539:LMO65614 LWK65539:LWK65614 MGG65539:MGG65614 MQC65539:MQC65614 MZY65539:MZY65614 NJU65539:NJU65614 NTQ65539:NTQ65614 ODM65539:ODM65614 ONI65539:ONI65614 OXE65539:OXE65614 PHA65539:PHA65614 PQW65539:PQW65614 QAS65539:QAS65614 QKO65539:QKO65614 QUK65539:QUK65614 REG65539:REG65614 ROC65539:ROC65614 RXY65539:RXY65614 SHU65539:SHU65614 SRQ65539:SRQ65614 TBM65539:TBM65614 TLI65539:TLI65614 TVE65539:TVE65614 UFA65539:UFA65614 UOW65539:UOW65614 UYS65539:UYS65614 VIO65539:VIO65614 VSK65539:VSK65614 WCG65539:WCG65614 WMC65539:WMC65614 WVY65539:WVY65614 Q131075:Q131150 JM131075:JM131150 TI131075:TI131150 ADE131075:ADE131150 ANA131075:ANA131150 AWW131075:AWW131150 BGS131075:BGS131150 BQO131075:BQO131150 CAK131075:CAK131150 CKG131075:CKG131150 CUC131075:CUC131150 DDY131075:DDY131150 DNU131075:DNU131150 DXQ131075:DXQ131150 EHM131075:EHM131150 ERI131075:ERI131150 FBE131075:FBE131150 FLA131075:FLA131150 FUW131075:FUW131150 GES131075:GES131150 GOO131075:GOO131150 GYK131075:GYK131150 HIG131075:HIG131150 HSC131075:HSC131150 IBY131075:IBY131150 ILU131075:ILU131150 IVQ131075:IVQ131150 JFM131075:JFM131150 JPI131075:JPI131150 JZE131075:JZE131150 KJA131075:KJA131150 KSW131075:KSW131150 LCS131075:LCS131150 LMO131075:LMO131150 LWK131075:LWK131150 MGG131075:MGG131150 MQC131075:MQC131150 MZY131075:MZY131150 NJU131075:NJU131150 NTQ131075:NTQ131150 ODM131075:ODM131150 ONI131075:ONI131150 OXE131075:OXE131150 PHA131075:PHA131150 PQW131075:PQW131150 QAS131075:QAS131150 QKO131075:QKO131150 QUK131075:QUK131150 REG131075:REG131150 ROC131075:ROC131150 RXY131075:RXY131150 SHU131075:SHU131150 SRQ131075:SRQ131150 TBM131075:TBM131150 TLI131075:TLI131150 TVE131075:TVE131150 UFA131075:UFA131150 UOW131075:UOW131150 UYS131075:UYS131150 VIO131075:VIO131150 VSK131075:VSK131150 WCG131075:WCG131150 WMC131075:WMC131150 WVY131075:WVY131150 Q196611:Q196686 JM196611:JM196686 TI196611:TI196686 ADE196611:ADE196686 ANA196611:ANA196686 AWW196611:AWW196686 BGS196611:BGS196686 BQO196611:BQO196686 CAK196611:CAK196686 CKG196611:CKG196686 CUC196611:CUC196686 DDY196611:DDY196686 DNU196611:DNU196686 DXQ196611:DXQ196686 EHM196611:EHM196686 ERI196611:ERI196686 FBE196611:FBE196686 FLA196611:FLA196686 FUW196611:FUW196686 GES196611:GES196686 GOO196611:GOO196686 GYK196611:GYK196686 HIG196611:HIG196686 HSC196611:HSC196686 IBY196611:IBY196686 ILU196611:ILU196686 IVQ196611:IVQ196686 JFM196611:JFM196686 JPI196611:JPI196686 JZE196611:JZE196686 KJA196611:KJA196686 KSW196611:KSW196686 LCS196611:LCS196686 LMO196611:LMO196686 LWK196611:LWK196686 MGG196611:MGG196686 MQC196611:MQC196686 MZY196611:MZY196686 NJU196611:NJU196686 NTQ196611:NTQ196686 ODM196611:ODM196686 ONI196611:ONI196686 OXE196611:OXE196686 PHA196611:PHA196686 PQW196611:PQW196686 QAS196611:QAS196686 QKO196611:QKO196686 QUK196611:QUK196686 REG196611:REG196686 ROC196611:ROC196686 RXY196611:RXY196686 SHU196611:SHU196686 SRQ196611:SRQ196686 TBM196611:TBM196686 TLI196611:TLI196686 TVE196611:TVE196686 UFA196611:UFA196686 UOW196611:UOW196686 UYS196611:UYS196686 VIO196611:VIO196686 VSK196611:VSK196686 WCG196611:WCG196686 WMC196611:WMC196686 WVY196611:WVY196686 Q262147:Q262222 JM262147:JM262222 TI262147:TI262222 ADE262147:ADE262222 ANA262147:ANA262222 AWW262147:AWW262222 BGS262147:BGS262222 BQO262147:BQO262222 CAK262147:CAK262222 CKG262147:CKG262222 CUC262147:CUC262222 DDY262147:DDY262222 DNU262147:DNU262222 DXQ262147:DXQ262222 EHM262147:EHM262222 ERI262147:ERI262222 FBE262147:FBE262222 FLA262147:FLA262222 FUW262147:FUW262222 GES262147:GES262222 GOO262147:GOO262222 GYK262147:GYK262222 HIG262147:HIG262222 HSC262147:HSC262222 IBY262147:IBY262222 ILU262147:ILU262222 IVQ262147:IVQ262222 JFM262147:JFM262222 JPI262147:JPI262222 JZE262147:JZE262222 KJA262147:KJA262222 KSW262147:KSW262222 LCS262147:LCS262222 LMO262147:LMO262222 LWK262147:LWK262222 MGG262147:MGG262222 MQC262147:MQC262222 MZY262147:MZY262222 NJU262147:NJU262222 NTQ262147:NTQ262222 ODM262147:ODM262222 ONI262147:ONI262222 OXE262147:OXE262222 PHA262147:PHA262222 PQW262147:PQW262222 QAS262147:QAS262222 QKO262147:QKO262222 QUK262147:QUK262222 REG262147:REG262222 ROC262147:ROC262222 RXY262147:RXY262222 SHU262147:SHU262222 SRQ262147:SRQ262222 TBM262147:TBM262222 TLI262147:TLI262222 TVE262147:TVE262222 UFA262147:UFA262222 UOW262147:UOW262222 UYS262147:UYS262222 VIO262147:VIO262222 VSK262147:VSK262222 WCG262147:WCG262222 WMC262147:WMC262222 WVY262147:WVY262222 Q327683:Q327758 JM327683:JM327758 TI327683:TI327758 ADE327683:ADE327758 ANA327683:ANA327758 AWW327683:AWW327758 BGS327683:BGS327758 BQO327683:BQO327758 CAK327683:CAK327758 CKG327683:CKG327758 CUC327683:CUC327758 DDY327683:DDY327758 DNU327683:DNU327758 DXQ327683:DXQ327758 EHM327683:EHM327758 ERI327683:ERI327758 FBE327683:FBE327758 FLA327683:FLA327758 FUW327683:FUW327758 GES327683:GES327758 GOO327683:GOO327758 GYK327683:GYK327758 HIG327683:HIG327758 HSC327683:HSC327758 IBY327683:IBY327758 ILU327683:ILU327758 IVQ327683:IVQ327758 JFM327683:JFM327758 JPI327683:JPI327758 JZE327683:JZE327758 KJA327683:KJA327758 KSW327683:KSW327758 LCS327683:LCS327758 LMO327683:LMO327758 LWK327683:LWK327758 MGG327683:MGG327758 MQC327683:MQC327758 MZY327683:MZY327758 NJU327683:NJU327758 NTQ327683:NTQ327758 ODM327683:ODM327758 ONI327683:ONI327758 OXE327683:OXE327758 PHA327683:PHA327758 PQW327683:PQW327758 QAS327683:QAS327758 QKO327683:QKO327758 QUK327683:QUK327758 REG327683:REG327758 ROC327683:ROC327758 RXY327683:RXY327758 SHU327683:SHU327758 SRQ327683:SRQ327758 TBM327683:TBM327758 TLI327683:TLI327758 TVE327683:TVE327758 UFA327683:UFA327758 UOW327683:UOW327758 UYS327683:UYS327758 VIO327683:VIO327758 VSK327683:VSK327758 WCG327683:WCG327758 WMC327683:WMC327758 WVY327683:WVY327758 Q393219:Q393294 JM393219:JM393294 TI393219:TI393294 ADE393219:ADE393294 ANA393219:ANA393294 AWW393219:AWW393294 BGS393219:BGS393294 BQO393219:BQO393294 CAK393219:CAK393294 CKG393219:CKG393294 CUC393219:CUC393294 DDY393219:DDY393294 DNU393219:DNU393294 DXQ393219:DXQ393294 EHM393219:EHM393294 ERI393219:ERI393294 FBE393219:FBE393294 FLA393219:FLA393294 FUW393219:FUW393294 GES393219:GES393294 GOO393219:GOO393294 GYK393219:GYK393294 HIG393219:HIG393294 HSC393219:HSC393294 IBY393219:IBY393294 ILU393219:ILU393294 IVQ393219:IVQ393294 JFM393219:JFM393294 JPI393219:JPI393294 JZE393219:JZE393294 KJA393219:KJA393294 KSW393219:KSW393294 LCS393219:LCS393294 LMO393219:LMO393294 LWK393219:LWK393294 MGG393219:MGG393294 MQC393219:MQC393294 MZY393219:MZY393294 NJU393219:NJU393294 NTQ393219:NTQ393294 ODM393219:ODM393294 ONI393219:ONI393294 OXE393219:OXE393294 PHA393219:PHA393294 PQW393219:PQW393294 QAS393219:QAS393294 QKO393219:QKO393294 QUK393219:QUK393294 REG393219:REG393294 ROC393219:ROC393294 RXY393219:RXY393294 SHU393219:SHU393294 SRQ393219:SRQ393294 TBM393219:TBM393294 TLI393219:TLI393294 TVE393219:TVE393294 UFA393219:UFA393294 UOW393219:UOW393294 UYS393219:UYS393294 VIO393219:VIO393294 VSK393219:VSK393294 WCG393219:WCG393294 WMC393219:WMC393294 WVY393219:WVY393294 Q458755:Q458830 JM458755:JM458830 TI458755:TI458830 ADE458755:ADE458830 ANA458755:ANA458830 AWW458755:AWW458830 BGS458755:BGS458830 BQO458755:BQO458830 CAK458755:CAK458830 CKG458755:CKG458830 CUC458755:CUC458830 DDY458755:DDY458830 DNU458755:DNU458830 DXQ458755:DXQ458830 EHM458755:EHM458830 ERI458755:ERI458830 FBE458755:FBE458830 FLA458755:FLA458830 FUW458755:FUW458830 GES458755:GES458830 GOO458755:GOO458830 GYK458755:GYK458830 HIG458755:HIG458830 HSC458755:HSC458830 IBY458755:IBY458830 ILU458755:ILU458830 IVQ458755:IVQ458830 JFM458755:JFM458830 JPI458755:JPI458830 JZE458755:JZE458830 KJA458755:KJA458830 KSW458755:KSW458830 LCS458755:LCS458830 LMO458755:LMO458830 LWK458755:LWK458830 MGG458755:MGG458830 MQC458755:MQC458830 MZY458755:MZY458830 NJU458755:NJU458830 NTQ458755:NTQ458830 ODM458755:ODM458830 ONI458755:ONI458830 OXE458755:OXE458830 PHA458755:PHA458830 PQW458755:PQW458830 QAS458755:QAS458830 QKO458755:QKO458830 QUK458755:QUK458830 REG458755:REG458830 ROC458755:ROC458830 RXY458755:RXY458830 SHU458755:SHU458830 SRQ458755:SRQ458830 TBM458755:TBM458830 TLI458755:TLI458830 TVE458755:TVE458830 UFA458755:UFA458830 UOW458755:UOW458830 UYS458755:UYS458830 VIO458755:VIO458830 VSK458755:VSK458830 WCG458755:WCG458830 WMC458755:WMC458830 WVY458755:WVY458830 Q524291:Q524366 JM524291:JM524366 TI524291:TI524366 ADE524291:ADE524366 ANA524291:ANA524366 AWW524291:AWW524366 BGS524291:BGS524366 BQO524291:BQO524366 CAK524291:CAK524366 CKG524291:CKG524366 CUC524291:CUC524366 DDY524291:DDY524366 DNU524291:DNU524366 DXQ524291:DXQ524366 EHM524291:EHM524366 ERI524291:ERI524366 FBE524291:FBE524366 FLA524291:FLA524366 FUW524291:FUW524366 GES524291:GES524366 GOO524291:GOO524366 GYK524291:GYK524366 HIG524291:HIG524366 HSC524291:HSC524366 IBY524291:IBY524366 ILU524291:ILU524366 IVQ524291:IVQ524366 JFM524291:JFM524366 JPI524291:JPI524366 JZE524291:JZE524366 KJA524291:KJA524366 KSW524291:KSW524366 LCS524291:LCS524366 LMO524291:LMO524366 LWK524291:LWK524366 MGG524291:MGG524366 MQC524291:MQC524366 MZY524291:MZY524366 NJU524291:NJU524366 NTQ524291:NTQ524366 ODM524291:ODM524366 ONI524291:ONI524366 OXE524291:OXE524366 PHA524291:PHA524366 PQW524291:PQW524366 QAS524291:QAS524366 QKO524291:QKO524366 QUK524291:QUK524366 REG524291:REG524366 ROC524291:ROC524366 RXY524291:RXY524366 SHU524291:SHU524366 SRQ524291:SRQ524366 TBM524291:TBM524366 TLI524291:TLI524366 TVE524291:TVE524366 UFA524291:UFA524366 UOW524291:UOW524366 UYS524291:UYS524366 VIO524291:VIO524366 VSK524291:VSK524366 WCG524291:WCG524366 WMC524291:WMC524366 WVY524291:WVY524366 Q589827:Q589902 JM589827:JM589902 TI589827:TI589902 ADE589827:ADE589902 ANA589827:ANA589902 AWW589827:AWW589902 BGS589827:BGS589902 BQO589827:BQO589902 CAK589827:CAK589902 CKG589827:CKG589902 CUC589827:CUC589902 DDY589827:DDY589902 DNU589827:DNU589902 DXQ589827:DXQ589902 EHM589827:EHM589902 ERI589827:ERI589902 FBE589827:FBE589902 FLA589827:FLA589902 FUW589827:FUW589902 GES589827:GES589902 GOO589827:GOO589902 GYK589827:GYK589902 HIG589827:HIG589902 HSC589827:HSC589902 IBY589827:IBY589902 ILU589827:ILU589902 IVQ589827:IVQ589902 JFM589827:JFM589902 JPI589827:JPI589902 JZE589827:JZE589902 KJA589827:KJA589902 KSW589827:KSW589902 LCS589827:LCS589902 LMO589827:LMO589902 LWK589827:LWK589902 MGG589827:MGG589902 MQC589827:MQC589902 MZY589827:MZY589902 NJU589827:NJU589902 NTQ589827:NTQ589902 ODM589827:ODM589902 ONI589827:ONI589902 OXE589827:OXE589902 PHA589827:PHA589902 PQW589827:PQW589902 QAS589827:QAS589902 QKO589827:QKO589902 QUK589827:QUK589902 REG589827:REG589902 ROC589827:ROC589902 RXY589827:RXY589902 SHU589827:SHU589902 SRQ589827:SRQ589902 TBM589827:TBM589902 TLI589827:TLI589902 TVE589827:TVE589902 UFA589827:UFA589902 UOW589827:UOW589902 UYS589827:UYS589902 VIO589827:VIO589902 VSK589827:VSK589902 WCG589827:WCG589902 WMC589827:WMC589902 WVY589827:WVY589902 Q655363:Q655438 JM655363:JM655438 TI655363:TI655438 ADE655363:ADE655438 ANA655363:ANA655438 AWW655363:AWW655438 BGS655363:BGS655438 BQO655363:BQO655438 CAK655363:CAK655438 CKG655363:CKG655438 CUC655363:CUC655438 DDY655363:DDY655438 DNU655363:DNU655438 DXQ655363:DXQ655438 EHM655363:EHM655438 ERI655363:ERI655438 FBE655363:FBE655438 FLA655363:FLA655438 FUW655363:FUW655438 GES655363:GES655438 GOO655363:GOO655438 GYK655363:GYK655438 HIG655363:HIG655438 HSC655363:HSC655438 IBY655363:IBY655438 ILU655363:ILU655438 IVQ655363:IVQ655438 JFM655363:JFM655438 JPI655363:JPI655438 JZE655363:JZE655438 KJA655363:KJA655438 KSW655363:KSW655438 LCS655363:LCS655438 LMO655363:LMO655438 LWK655363:LWK655438 MGG655363:MGG655438 MQC655363:MQC655438 MZY655363:MZY655438 NJU655363:NJU655438 NTQ655363:NTQ655438 ODM655363:ODM655438 ONI655363:ONI655438 OXE655363:OXE655438 PHA655363:PHA655438 PQW655363:PQW655438 QAS655363:QAS655438 QKO655363:QKO655438 QUK655363:QUK655438 REG655363:REG655438 ROC655363:ROC655438 RXY655363:RXY655438 SHU655363:SHU655438 SRQ655363:SRQ655438 TBM655363:TBM655438 TLI655363:TLI655438 TVE655363:TVE655438 UFA655363:UFA655438 UOW655363:UOW655438 UYS655363:UYS655438 VIO655363:VIO655438 VSK655363:VSK655438 WCG655363:WCG655438 WMC655363:WMC655438 WVY655363:WVY655438 Q720899:Q720974 JM720899:JM720974 TI720899:TI720974 ADE720899:ADE720974 ANA720899:ANA720974 AWW720899:AWW720974 BGS720899:BGS720974 BQO720899:BQO720974 CAK720899:CAK720974 CKG720899:CKG720974 CUC720899:CUC720974 DDY720899:DDY720974 DNU720899:DNU720974 DXQ720899:DXQ720974 EHM720899:EHM720974 ERI720899:ERI720974 FBE720899:FBE720974 FLA720899:FLA720974 FUW720899:FUW720974 GES720899:GES720974 GOO720899:GOO720974 GYK720899:GYK720974 HIG720899:HIG720974 HSC720899:HSC720974 IBY720899:IBY720974 ILU720899:ILU720974 IVQ720899:IVQ720974 JFM720899:JFM720974 JPI720899:JPI720974 JZE720899:JZE720974 KJA720899:KJA720974 KSW720899:KSW720974 LCS720899:LCS720974 LMO720899:LMO720974 LWK720899:LWK720974 MGG720899:MGG720974 MQC720899:MQC720974 MZY720899:MZY720974 NJU720899:NJU720974 NTQ720899:NTQ720974 ODM720899:ODM720974 ONI720899:ONI720974 OXE720899:OXE720974 PHA720899:PHA720974 PQW720899:PQW720974 QAS720899:QAS720974 QKO720899:QKO720974 QUK720899:QUK720974 REG720899:REG720974 ROC720899:ROC720974 RXY720899:RXY720974 SHU720899:SHU720974 SRQ720899:SRQ720974 TBM720899:TBM720974 TLI720899:TLI720974 TVE720899:TVE720974 UFA720899:UFA720974 UOW720899:UOW720974 UYS720899:UYS720974 VIO720899:VIO720974 VSK720899:VSK720974 WCG720899:WCG720974 WMC720899:WMC720974 WVY720899:WVY720974 Q786435:Q786510 JM786435:JM786510 TI786435:TI786510 ADE786435:ADE786510 ANA786435:ANA786510 AWW786435:AWW786510 BGS786435:BGS786510 BQO786435:BQO786510 CAK786435:CAK786510 CKG786435:CKG786510 CUC786435:CUC786510 DDY786435:DDY786510 DNU786435:DNU786510 DXQ786435:DXQ786510 EHM786435:EHM786510 ERI786435:ERI786510 FBE786435:FBE786510 FLA786435:FLA786510 FUW786435:FUW786510 GES786435:GES786510 GOO786435:GOO786510 GYK786435:GYK786510 HIG786435:HIG786510 HSC786435:HSC786510 IBY786435:IBY786510 ILU786435:ILU786510 IVQ786435:IVQ786510 JFM786435:JFM786510 JPI786435:JPI786510 JZE786435:JZE786510 KJA786435:KJA786510 KSW786435:KSW786510 LCS786435:LCS786510 LMO786435:LMO786510 LWK786435:LWK786510 MGG786435:MGG786510 MQC786435:MQC786510 MZY786435:MZY786510 NJU786435:NJU786510 NTQ786435:NTQ786510 ODM786435:ODM786510 ONI786435:ONI786510 OXE786435:OXE786510 PHA786435:PHA786510 PQW786435:PQW786510 QAS786435:QAS786510 QKO786435:QKO786510 QUK786435:QUK786510 REG786435:REG786510 ROC786435:ROC786510 RXY786435:RXY786510 SHU786435:SHU786510 SRQ786435:SRQ786510 TBM786435:TBM786510 TLI786435:TLI786510 TVE786435:TVE786510 UFA786435:UFA786510 UOW786435:UOW786510 UYS786435:UYS786510 VIO786435:VIO786510 VSK786435:VSK786510 WCG786435:WCG786510 WMC786435:WMC786510 WVY786435:WVY786510 Q851971:Q852046 JM851971:JM852046 TI851971:TI852046 ADE851971:ADE852046 ANA851971:ANA852046 AWW851971:AWW852046 BGS851971:BGS852046 BQO851971:BQO852046 CAK851971:CAK852046 CKG851971:CKG852046 CUC851971:CUC852046 DDY851971:DDY852046 DNU851971:DNU852046 DXQ851971:DXQ852046 EHM851971:EHM852046 ERI851971:ERI852046 FBE851971:FBE852046 FLA851971:FLA852046 FUW851971:FUW852046 GES851971:GES852046 GOO851971:GOO852046 GYK851971:GYK852046 HIG851971:HIG852046 HSC851971:HSC852046 IBY851971:IBY852046 ILU851971:ILU852046 IVQ851971:IVQ852046 JFM851971:JFM852046 JPI851971:JPI852046 JZE851971:JZE852046 KJA851971:KJA852046 KSW851971:KSW852046 LCS851971:LCS852046 LMO851971:LMO852046 LWK851971:LWK852046 MGG851971:MGG852046 MQC851971:MQC852046 MZY851971:MZY852046 NJU851971:NJU852046 NTQ851971:NTQ852046 ODM851971:ODM852046 ONI851971:ONI852046 OXE851971:OXE852046 PHA851971:PHA852046 PQW851971:PQW852046 QAS851971:QAS852046 QKO851971:QKO852046 QUK851971:QUK852046 REG851971:REG852046 ROC851971:ROC852046 RXY851971:RXY852046 SHU851971:SHU852046 SRQ851971:SRQ852046 TBM851971:TBM852046 TLI851971:TLI852046 TVE851971:TVE852046 UFA851971:UFA852046 UOW851971:UOW852046 UYS851971:UYS852046 VIO851971:VIO852046 VSK851971:VSK852046 WCG851971:WCG852046 WMC851971:WMC852046 WVY851971:WVY852046 Q917507:Q917582 JM917507:JM917582 TI917507:TI917582 ADE917507:ADE917582 ANA917507:ANA917582 AWW917507:AWW917582 BGS917507:BGS917582 BQO917507:BQO917582 CAK917507:CAK917582 CKG917507:CKG917582 CUC917507:CUC917582 DDY917507:DDY917582 DNU917507:DNU917582 DXQ917507:DXQ917582 EHM917507:EHM917582 ERI917507:ERI917582 FBE917507:FBE917582 FLA917507:FLA917582 FUW917507:FUW917582 GES917507:GES917582 GOO917507:GOO917582 GYK917507:GYK917582 HIG917507:HIG917582 HSC917507:HSC917582 IBY917507:IBY917582 ILU917507:ILU917582 IVQ917507:IVQ917582 JFM917507:JFM917582 JPI917507:JPI917582 JZE917507:JZE917582 KJA917507:KJA917582 KSW917507:KSW917582 LCS917507:LCS917582 LMO917507:LMO917582 LWK917507:LWK917582 MGG917507:MGG917582 MQC917507:MQC917582 MZY917507:MZY917582 NJU917507:NJU917582 NTQ917507:NTQ917582 ODM917507:ODM917582 ONI917507:ONI917582 OXE917507:OXE917582 PHA917507:PHA917582 PQW917507:PQW917582 QAS917507:QAS917582 QKO917507:QKO917582 QUK917507:QUK917582 REG917507:REG917582 ROC917507:ROC917582 RXY917507:RXY917582 SHU917507:SHU917582 SRQ917507:SRQ917582 TBM917507:TBM917582 TLI917507:TLI917582 TVE917507:TVE917582 UFA917507:UFA917582 UOW917507:UOW917582 UYS917507:UYS917582 VIO917507:VIO917582 VSK917507:VSK917582 WCG917507:WCG917582 WMC917507:WMC917582 WVY917507:WVY917582 Q983043:Q983118 JM983043:JM983118 TI983043:TI983118 ADE983043:ADE983118 ANA983043:ANA983118 AWW983043:AWW983118 BGS983043:BGS983118 BQO983043:BQO983118 CAK983043:CAK983118 CKG983043:CKG983118 CUC983043:CUC983118 DDY983043:DDY983118 DNU983043:DNU983118 DXQ983043:DXQ983118 EHM983043:EHM983118 ERI983043:ERI983118 FBE983043:FBE983118 FLA983043:FLA983118 FUW983043:FUW983118 GES983043:GES983118 GOO983043:GOO983118 GYK983043:GYK983118 HIG983043:HIG983118 HSC983043:HSC983118 IBY983043:IBY983118 ILU983043:ILU983118 IVQ983043:IVQ983118 JFM983043:JFM983118 JPI983043:JPI983118 JZE983043:JZE983118 KJA983043:KJA983118 KSW983043:KSW983118 LCS983043:LCS983118 LMO983043:LMO983118 LWK983043:LWK983118 MGG983043:MGG983118 MQC983043:MQC983118 MZY983043:MZY983118 NJU983043:NJU983118 NTQ983043:NTQ983118 ODM983043:ODM983118 ONI983043:ONI983118 OXE983043:OXE983118 PHA983043:PHA983118 PQW983043:PQW983118 QAS983043:QAS983118 QKO983043:QKO983118 QUK983043:QUK983118 REG983043:REG983118 ROC983043:ROC983118 RXY983043:RXY983118 SHU983043:SHU983118 SRQ983043:SRQ983118 TBM983043:TBM983118 TLI983043:TLI983118 TVE983043:TVE983118 UFA983043:UFA983118 UOW983043:UOW983118 UYS983043:UYS983118 VIO983043:VIO983118 VSK983043:VSK983118 WCG983043:WCG983118 WMC983043:WMC983118 WVY983043:WVY983118 WVY9:WVY78 WMC9:WMC78 WCG9:WCG78 VSK9:VSK78 VIO9:VIO78 UYS9:UYS78 UOW9:UOW78 UFA9:UFA78 TVE9:TVE78 TLI9:TLI78 TBM9:TBM78 SRQ9:SRQ78 SHU9:SHU78 RXY9:RXY78 ROC9:ROC78 REG9:REG78 QUK9:QUK78 QKO9:QKO78 QAS9:QAS78 PQW9:PQW78 PHA9:PHA78 OXE9:OXE78 ONI9:ONI78 ODM9:ODM78 NTQ9:NTQ78 NJU9:NJU78 MZY9:MZY78 MQC9:MQC78 MGG9:MGG78 LWK9:LWK78 LMO9:LMO78 LCS9:LCS78 KSW9:KSW78 KJA9:KJA78 JZE9:JZE78 JPI9:JPI78 JFM9:JFM78 IVQ9:IVQ78 ILU9:ILU78 IBY9:IBY78 HSC9:HSC78 HIG9:HIG78 GYK9:GYK78 GOO9:GOO78 GES9:GES78 FUW9:FUW78 FLA9:FLA78 FBE9:FBE78 ERI9:ERI78 EHM9:EHM78 DXQ9:DXQ78 DNU9:DNU78 DDY9:DDY78 CUC9:CUC78 CKG9:CKG78 CAK9:CAK78 BQO9:BQO78 BGS9:BGS78 AWW9:AWW78 ANA9:ANA78 ADE9:ADE78 TI9:TI78 JM9:JM78 Q9:Q78">
      <formula1>PROBAB</formula1>
    </dataValidation>
  </dataValidations>
  <printOptions horizontalCentered="1" verticalCentered="1"/>
  <pageMargins left="0.19685039370078741" right="0.19685039370078741" top="0.59055118110236227" bottom="0.39370078740157483" header="0" footer="0.19685039370078741"/>
  <pageSetup paperSize="5" scale="70" orientation="landscape" r:id="rId1"/>
  <headerFooter alignWithMargins="0">
    <oddFooter xml:space="preserve">&amp;LFormato: FO-AC-07 Versión: 2&amp;CPágina &amp;P&amp;R </oddFooter>
  </headerFooter>
  <rowBreaks count="1" manualBreakCount="1">
    <brk id="86" max="3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3"/>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15.1406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15.140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15.140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15.140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15.140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15.140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15.140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15.140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15.140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15.140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15.140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15.140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15.140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15.140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15.140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15.140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15.140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15.140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15.140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15.140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15.140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15.140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15.140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15.140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15.140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15.140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15.140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15.140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15.140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15.140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15.140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15.140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15.140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15.140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15.140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15.140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15.140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15.140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15.140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15.140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15.140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15.140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15.140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15.140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15.140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15.140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15.140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15.140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15.140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15.140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15.140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15.140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15.140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15.140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15.140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15.140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15.140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15.140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15.140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15.140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15.140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15.140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15.140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15.140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1193" t="s">
        <v>134</v>
      </c>
      <c r="Z1" s="564"/>
      <c r="AA1" s="564"/>
      <c r="AB1" s="564"/>
      <c r="AC1" s="564"/>
      <c r="AD1" s="565"/>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1194"/>
      <c r="Z2" s="1195"/>
      <c r="AA2" s="1195"/>
      <c r="AB2" s="1195"/>
      <c r="AC2" s="1195"/>
      <c r="AD2" s="1196"/>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43280</v>
      </c>
      <c r="O3" s="646"/>
      <c r="P3" s="647"/>
      <c r="Q3" s="647"/>
      <c r="R3" s="647"/>
      <c r="S3" s="647"/>
      <c r="T3" s="647"/>
      <c r="U3" s="647"/>
      <c r="V3" s="648"/>
      <c r="W3" s="136"/>
      <c r="X3" s="652" t="s">
        <v>247</v>
      </c>
      <c r="Y3" s="1170" t="s">
        <v>684</v>
      </c>
      <c r="Z3" s="1171"/>
      <c r="AA3" s="1171"/>
      <c r="AB3" s="1171"/>
      <c r="AC3" s="1171"/>
      <c r="AD3" s="117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81" customHeight="1" x14ac:dyDescent="0.2">
      <c r="A9" s="557" t="s">
        <v>1206</v>
      </c>
      <c r="B9" s="572" t="s">
        <v>1207</v>
      </c>
      <c r="C9" s="563" t="s">
        <v>1208</v>
      </c>
      <c r="D9" s="564"/>
      <c r="E9" s="565"/>
      <c r="F9" s="554" t="s">
        <v>264</v>
      </c>
      <c r="G9" s="551" t="s">
        <v>1200</v>
      </c>
      <c r="H9" s="552"/>
      <c r="I9" s="553"/>
      <c r="J9" s="563" t="s">
        <v>1209</v>
      </c>
      <c r="K9" s="564"/>
      <c r="L9" s="565"/>
      <c r="M9" s="791"/>
      <c r="N9" s="791"/>
      <c r="O9" s="791" t="s">
        <v>0</v>
      </c>
      <c r="P9" s="791" t="s">
        <v>0</v>
      </c>
      <c r="Q9" s="779" t="s">
        <v>255</v>
      </c>
      <c r="R9" s="779" t="s">
        <v>254</v>
      </c>
      <c r="S9" s="167"/>
      <c r="T9" s="456">
        <f>VLOOKUP(Q9,[44]Listas!$D$6:$E$10,2,0)</f>
        <v>4</v>
      </c>
      <c r="U9" s="456">
        <f>HLOOKUP(R9,[44]Listas!$F$4:$J$5,2,0)</f>
        <v>2</v>
      </c>
      <c r="V9" s="547" t="str">
        <f>INDEX([44]Listas!$F$6:$J$10,MATCH(Q9,[44]Listas!$D$6:$D$10,0),MATCH(R9,[44]Listas!$F$4:$J$4,0))</f>
        <v>8
MODERADO</v>
      </c>
      <c r="W9" s="167"/>
      <c r="X9" s="1197" t="s">
        <v>1201</v>
      </c>
      <c r="Y9" s="1198"/>
      <c r="Z9" s="1199"/>
      <c r="AA9" s="794" t="s">
        <v>264</v>
      </c>
      <c r="AB9" s="201" t="s">
        <v>1210</v>
      </c>
      <c r="AC9" s="791">
        <v>84</v>
      </c>
      <c r="AD9" s="794" t="s">
        <v>59</v>
      </c>
      <c r="AE9" s="167"/>
      <c r="AF9" s="456">
        <f t="shared" ref="AF9:AF11" si="0">IF(AC9&lt;=33,0,IF(AC9&gt;81,2,1))</f>
        <v>2</v>
      </c>
      <c r="AG9" s="453">
        <f t="shared" ref="AG9:AG11" si="1">IF(OR(AD9="Probabilidad",AD9="Ambos"),T9-AF9,T9)</f>
        <v>2</v>
      </c>
      <c r="AH9" s="544" t="str">
        <f>IF(AG9&lt;=1,"Remota",VLOOKUP(AG9,[44]Listas!$C$6:$D$10,2,0))</f>
        <v>Baja</v>
      </c>
      <c r="AI9" s="453">
        <f t="shared" ref="AI9:AI11" si="2">IF(OR(AD9="Impacto",AD9="Ambos"),U9-AF9,U9)</f>
        <v>2</v>
      </c>
      <c r="AJ9" s="544" t="str">
        <f>IF(AI9&lt;=1,"Insignificante",HLOOKUP(AI9,[44]Listas!$F$3:$J$4,2,0))</f>
        <v>Menor</v>
      </c>
      <c r="AK9" s="457">
        <f t="shared" ref="AK9:AK11" si="3">AG9*AI9</f>
        <v>4</v>
      </c>
      <c r="AL9" s="547" t="str">
        <f>INDEX([44]Listas!$F$6:$J$10,MATCH(AH9,[44]Listas!$D$6:$D$10,0),MATCH(AJ9,[44]Listas!$F$4:$J$4,0))</f>
        <v>4
INFERIOR</v>
      </c>
    </row>
    <row r="10" spans="1:47" s="171" customFormat="1" ht="77.25" customHeight="1" x14ac:dyDescent="0.2">
      <c r="A10" s="558"/>
      <c r="B10" s="573"/>
      <c r="C10" s="566"/>
      <c r="D10" s="567"/>
      <c r="E10" s="568"/>
      <c r="F10" s="555"/>
      <c r="G10" s="551" t="s">
        <v>1202</v>
      </c>
      <c r="H10" s="552"/>
      <c r="I10" s="553"/>
      <c r="J10" s="566"/>
      <c r="K10" s="567"/>
      <c r="L10" s="568"/>
      <c r="M10" s="792"/>
      <c r="N10" s="792"/>
      <c r="O10" s="792"/>
      <c r="P10" s="792"/>
      <c r="Q10" s="780"/>
      <c r="R10" s="780"/>
      <c r="S10" s="167"/>
      <c r="T10" s="456" t="e">
        <f>VLOOKUP(Q10,[44]Listas!$D$6:$E$10,2,0)</f>
        <v>#N/A</v>
      </c>
      <c r="U10" s="456" t="e">
        <f>HLOOKUP(R10,[44]Listas!$F$4:$J$5,2,0)</f>
        <v>#N/A</v>
      </c>
      <c r="V10" s="548"/>
      <c r="W10" s="167"/>
      <c r="X10" s="1197" t="s">
        <v>1203</v>
      </c>
      <c r="Y10" s="1198"/>
      <c r="Z10" s="1199"/>
      <c r="AA10" s="795"/>
      <c r="AB10" s="479" t="s">
        <v>1211</v>
      </c>
      <c r="AC10" s="792"/>
      <c r="AD10" s="795"/>
      <c r="AE10" s="167"/>
      <c r="AF10" s="456">
        <f t="shared" si="0"/>
        <v>0</v>
      </c>
      <c r="AG10" s="453" t="e">
        <f t="shared" si="1"/>
        <v>#N/A</v>
      </c>
      <c r="AH10" s="545"/>
      <c r="AI10" s="453" t="e">
        <f t="shared" si="2"/>
        <v>#N/A</v>
      </c>
      <c r="AJ10" s="545"/>
      <c r="AK10" s="457" t="e">
        <f t="shared" si="3"/>
        <v>#N/A</v>
      </c>
      <c r="AL10" s="548"/>
    </row>
    <row r="11" spans="1:47" s="171" customFormat="1" ht="151.5" customHeight="1" x14ac:dyDescent="0.2">
      <c r="A11" s="559"/>
      <c r="B11" s="574"/>
      <c r="C11" s="569"/>
      <c r="D11" s="570"/>
      <c r="E11" s="571"/>
      <c r="F11" s="556"/>
      <c r="G11" s="1200" t="s">
        <v>1204</v>
      </c>
      <c r="H11" s="1201"/>
      <c r="I11" s="1202"/>
      <c r="J11" s="569"/>
      <c r="K11" s="570"/>
      <c r="L11" s="571"/>
      <c r="M11" s="793"/>
      <c r="N11" s="793"/>
      <c r="O11" s="793"/>
      <c r="P11" s="793"/>
      <c r="Q11" s="781"/>
      <c r="R11" s="781"/>
      <c r="S11" s="167"/>
      <c r="T11" s="456" t="e">
        <f>VLOOKUP(Q11,[44]Listas!$D$6:$E$10,2,0)</f>
        <v>#N/A</v>
      </c>
      <c r="U11" s="456" t="e">
        <f>HLOOKUP(R11,[44]Listas!$F$4:$J$5,2,0)</f>
        <v>#N/A</v>
      </c>
      <c r="V11" s="549"/>
      <c r="W11" s="167"/>
      <c r="X11" s="1197" t="s">
        <v>1205</v>
      </c>
      <c r="Y11" s="1198"/>
      <c r="Z11" s="1199"/>
      <c r="AA11" s="796"/>
      <c r="AB11" s="201" t="s">
        <v>1212</v>
      </c>
      <c r="AC11" s="793"/>
      <c r="AD11" s="796"/>
      <c r="AE11" s="167"/>
      <c r="AF11" s="456">
        <f t="shared" si="0"/>
        <v>0</v>
      </c>
      <c r="AG11" s="453" t="e">
        <f t="shared" si="1"/>
        <v>#N/A</v>
      </c>
      <c r="AH11" s="546"/>
      <c r="AI11" s="453" t="e">
        <f t="shared" si="2"/>
        <v>#N/A</v>
      </c>
      <c r="AJ11" s="546"/>
      <c r="AK11" s="457" t="e">
        <f t="shared" si="3"/>
        <v>#N/A</v>
      </c>
      <c r="AL11" s="549"/>
    </row>
    <row r="12" spans="1:47" s="171" customFormat="1" ht="81" customHeight="1" x14ac:dyDescent="0.2">
      <c r="A12" s="557" t="s">
        <v>134</v>
      </c>
      <c r="B12" s="779" t="s">
        <v>685</v>
      </c>
      <c r="C12" s="563" t="s">
        <v>686</v>
      </c>
      <c r="D12" s="564"/>
      <c r="E12" s="565"/>
      <c r="F12" s="554" t="s">
        <v>264</v>
      </c>
      <c r="G12" s="577" t="s">
        <v>378</v>
      </c>
      <c r="H12" s="578"/>
      <c r="I12" s="579"/>
      <c r="J12" s="563" t="s">
        <v>377</v>
      </c>
      <c r="K12" s="564"/>
      <c r="L12" s="565"/>
      <c r="M12" s="557"/>
      <c r="N12" s="557"/>
      <c r="O12" s="557" t="s">
        <v>0</v>
      </c>
      <c r="P12" s="557"/>
      <c r="Q12" s="572" t="s">
        <v>15</v>
      </c>
      <c r="R12" s="572" t="s">
        <v>254</v>
      </c>
      <c r="S12" s="167"/>
      <c r="T12" s="456">
        <f>VLOOKUP(Q12,[5]Listas!$D$6:$E$10,2,0)</f>
        <v>3</v>
      </c>
      <c r="U12" s="456">
        <f>HLOOKUP(R12,[5]Listas!$F$4:$J$5,2,0)</f>
        <v>2</v>
      </c>
      <c r="V12" s="547" t="str">
        <f>INDEX([5]Listas!$F$6:$J$10,MATCH(Q12,[5]Listas!$D$6:$D$10,0),MATCH(R12,[5]Listas!$F$4:$J$4,0))</f>
        <v>6
MODERADO</v>
      </c>
      <c r="W12" s="167"/>
      <c r="X12" s="1190" t="s">
        <v>687</v>
      </c>
      <c r="Y12" s="1191"/>
      <c r="Z12" s="1192"/>
      <c r="AA12" s="554" t="s">
        <v>264</v>
      </c>
      <c r="AB12" s="1182" t="s">
        <v>352</v>
      </c>
      <c r="AC12" s="557">
        <v>51</v>
      </c>
      <c r="AD12" s="554" t="s">
        <v>58</v>
      </c>
      <c r="AE12" s="167"/>
      <c r="AF12" s="456">
        <f t="shared" ref="AF12:AF62" si="4">IF(AC12&lt;=33,0,IF(AC12&gt;81,2,1))</f>
        <v>1</v>
      </c>
      <c r="AG12" s="453">
        <f t="shared" ref="AG12:AG62" si="5">IF(OR(AD12="Probabilidad",AD12="Ambos"),T12-AF12,T12)</f>
        <v>2</v>
      </c>
      <c r="AH12" s="544" t="str">
        <f>IF(AG12&lt;=1,"Remota",VLOOKUP(AG12,[5]Listas!$C$6:$D$10,2,0))</f>
        <v>Baja</v>
      </c>
      <c r="AI12" s="453">
        <f t="shared" ref="AI12:AI62" si="6">IF(OR(AD12="Impacto",AD12="Ambos"),U12-AF12,U12)</f>
        <v>1</v>
      </c>
      <c r="AJ12" s="544" t="str">
        <f>IF(AI12&lt;=1,"Insignificante",HLOOKUP(AI12,[5]Listas!$F$3:$J$4,2,0))</f>
        <v>Insignificante</v>
      </c>
      <c r="AK12" s="457">
        <f t="shared" ref="AK12:AK62" si="7">AG12*AI12</f>
        <v>2</v>
      </c>
      <c r="AL12" s="547" t="str">
        <f>INDEX([5]Listas!$F$6:$J$10,MATCH(AH12,[5]Listas!$D$6:$D$10,0),MATCH(AJ12,[5]Listas!$F$4:$J$4,0))</f>
        <v>2
INFERIOR</v>
      </c>
    </row>
    <row r="13" spans="1:47" s="171" customFormat="1" ht="77.25" customHeight="1" x14ac:dyDescent="0.2">
      <c r="A13" s="558"/>
      <c r="B13" s="780"/>
      <c r="C13" s="566"/>
      <c r="D13" s="567"/>
      <c r="E13" s="568"/>
      <c r="F13" s="555"/>
      <c r="G13" s="577" t="s">
        <v>375</v>
      </c>
      <c r="H13" s="578"/>
      <c r="I13" s="579"/>
      <c r="J13" s="566"/>
      <c r="K13" s="567"/>
      <c r="L13" s="568"/>
      <c r="M13" s="558"/>
      <c r="N13" s="558"/>
      <c r="O13" s="558"/>
      <c r="P13" s="558"/>
      <c r="Q13" s="573"/>
      <c r="R13" s="573"/>
      <c r="S13" s="167"/>
      <c r="T13" s="456" t="e">
        <f>VLOOKUP(Q13,[5]Listas!$D$6:$E$10,2,0)</f>
        <v>#N/A</v>
      </c>
      <c r="U13" s="456" t="e">
        <f>HLOOKUP(R13,[5]Listas!$F$4:$J$5,2,0)</f>
        <v>#N/A</v>
      </c>
      <c r="V13" s="548"/>
      <c r="W13" s="167"/>
      <c r="X13" s="1190" t="s">
        <v>688</v>
      </c>
      <c r="Y13" s="1191"/>
      <c r="Z13" s="1192"/>
      <c r="AA13" s="555"/>
      <c r="AB13" s="1184"/>
      <c r="AC13" s="558"/>
      <c r="AD13" s="555"/>
      <c r="AE13" s="167"/>
      <c r="AF13" s="456">
        <f t="shared" si="4"/>
        <v>0</v>
      </c>
      <c r="AG13" s="453" t="e">
        <f t="shared" si="5"/>
        <v>#N/A</v>
      </c>
      <c r="AH13" s="545"/>
      <c r="AI13" s="453" t="e">
        <f t="shared" si="6"/>
        <v>#N/A</v>
      </c>
      <c r="AJ13" s="545"/>
      <c r="AK13" s="457" t="e">
        <f t="shared" si="7"/>
        <v>#N/A</v>
      </c>
      <c r="AL13" s="548"/>
    </row>
    <row r="14" spans="1:47" s="171" customFormat="1" ht="151.5" customHeight="1" x14ac:dyDescent="0.2">
      <c r="A14" s="558"/>
      <c r="B14" s="780"/>
      <c r="C14" s="566"/>
      <c r="D14" s="567"/>
      <c r="E14" s="568"/>
      <c r="F14" s="555"/>
      <c r="G14" s="577" t="s">
        <v>507</v>
      </c>
      <c r="H14" s="578"/>
      <c r="I14" s="579"/>
      <c r="J14" s="566"/>
      <c r="K14" s="567"/>
      <c r="L14" s="568"/>
      <c r="M14" s="558"/>
      <c r="N14" s="558"/>
      <c r="O14" s="558"/>
      <c r="P14" s="558"/>
      <c r="Q14" s="573"/>
      <c r="R14" s="573"/>
      <c r="S14" s="167"/>
      <c r="T14" s="456" t="e">
        <f>VLOOKUP(Q14,[5]Listas!$D$6:$E$10,2,0)</f>
        <v>#N/A</v>
      </c>
      <c r="U14" s="456" t="e">
        <f>HLOOKUP(R14,[5]Listas!$F$4:$J$5,2,0)</f>
        <v>#N/A</v>
      </c>
      <c r="V14" s="548"/>
      <c r="W14" s="167"/>
      <c r="X14" s="1190" t="s">
        <v>689</v>
      </c>
      <c r="Y14" s="1191"/>
      <c r="Z14" s="1192"/>
      <c r="AA14" s="555"/>
      <c r="AB14" s="1184"/>
      <c r="AC14" s="558"/>
      <c r="AD14" s="555"/>
      <c r="AE14" s="167"/>
      <c r="AF14" s="456">
        <f t="shared" si="4"/>
        <v>0</v>
      </c>
      <c r="AG14" s="453" t="e">
        <f t="shared" si="5"/>
        <v>#N/A</v>
      </c>
      <c r="AH14" s="545"/>
      <c r="AI14" s="453" t="e">
        <f t="shared" si="6"/>
        <v>#N/A</v>
      </c>
      <c r="AJ14" s="545"/>
      <c r="AK14" s="457" t="e">
        <f t="shared" si="7"/>
        <v>#N/A</v>
      </c>
      <c r="AL14" s="548"/>
    </row>
    <row r="15" spans="1:47" s="171" customFormat="1" ht="32.25" customHeight="1" x14ac:dyDescent="0.2">
      <c r="A15" s="558"/>
      <c r="B15" s="780"/>
      <c r="C15" s="566"/>
      <c r="D15" s="567"/>
      <c r="E15" s="568"/>
      <c r="F15" s="555"/>
      <c r="G15" s="577" t="s">
        <v>509</v>
      </c>
      <c r="H15" s="578"/>
      <c r="I15" s="579"/>
      <c r="J15" s="566"/>
      <c r="K15" s="567"/>
      <c r="L15" s="568"/>
      <c r="M15" s="558"/>
      <c r="N15" s="558"/>
      <c r="O15" s="558"/>
      <c r="P15" s="558"/>
      <c r="Q15" s="573"/>
      <c r="R15" s="573"/>
      <c r="S15" s="167"/>
      <c r="T15" s="168" t="e">
        <f>VLOOKUP(Q15,[5]Listas!$D$6:$E$10,2,0)</f>
        <v>#N/A</v>
      </c>
      <c r="U15" s="168" t="e">
        <f>HLOOKUP(R15,[5]Listas!$F$4:$J$5,2,0)</f>
        <v>#N/A</v>
      </c>
      <c r="V15" s="548"/>
      <c r="W15" s="167"/>
      <c r="X15" s="576" t="s">
        <v>690</v>
      </c>
      <c r="Y15" s="576"/>
      <c r="Z15" s="576"/>
      <c r="AA15" s="555"/>
      <c r="AB15" s="1184"/>
      <c r="AC15" s="558"/>
      <c r="AD15" s="555"/>
      <c r="AE15" s="167"/>
      <c r="AF15" s="168">
        <f t="shared" si="4"/>
        <v>0</v>
      </c>
      <c r="AG15" s="169" t="e">
        <f t="shared" si="5"/>
        <v>#N/A</v>
      </c>
      <c r="AH15" s="545"/>
      <c r="AI15" s="169" t="e">
        <f t="shared" si="6"/>
        <v>#N/A</v>
      </c>
      <c r="AJ15" s="545"/>
      <c r="AK15" s="170" t="e">
        <f t="shared" si="7"/>
        <v>#N/A</v>
      </c>
      <c r="AL15" s="548"/>
    </row>
    <row r="16" spans="1:47" s="171" customFormat="1" ht="47.25" customHeight="1" x14ac:dyDescent="0.2">
      <c r="A16" s="558"/>
      <c r="B16" s="780"/>
      <c r="C16" s="566"/>
      <c r="D16" s="567"/>
      <c r="E16" s="568"/>
      <c r="F16" s="555"/>
      <c r="G16" s="577" t="s">
        <v>511</v>
      </c>
      <c r="H16" s="578"/>
      <c r="I16" s="579"/>
      <c r="J16" s="566"/>
      <c r="K16" s="567"/>
      <c r="L16" s="568"/>
      <c r="M16" s="558"/>
      <c r="N16" s="558"/>
      <c r="O16" s="558"/>
      <c r="P16" s="558"/>
      <c r="Q16" s="573"/>
      <c r="R16" s="573"/>
      <c r="S16" s="167"/>
      <c r="T16" s="168" t="e">
        <f>VLOOKUP(Q16,[5]Listas!$D$6:$E$10,2,0)</f>
        <v>#N/A</v>
      </c>
      <c r="U16" s="168" t="e">
        <f>HLOOKUP(R16,[5]Listas!$F$4:$J$5,2,0)</f>
        <v>#N/A</v>
      </c>
      <c r="V16" s="548"/>
      <c r="W16" s="167"/>
      <c r="X16" s="576" t="s">
        <v>691</v>
      </c>
      <c r="Y16" s="576"/>
      <c r="Z16" s="576"/>
      <c r="AA16" s="555"/>
      <c r="AB16" s="1184"/>
      <c r="AC16" s="558"/>
      <c r="AD16" s="555"/>
      <c r="AE16" s="167"/>
      <c r="AF16" s="168">
        <f t="shared" si="4"/>
        <v>0</v>
      </c>
      <c r="AG16" s="169" t="e">
        <f t="shared" si="5"/>
        <v>#N/A</v>
      </c>
      <c r="AH16" s="545"/>
      <c r="AI16" s="169" t="e">
        <f t="shared" si="6"/>
        <v>#N/A</v>
      </c>
      <c r="AJ16" s="545"/>
      <c r="AK16" s="170" t="e">
        <f t="shared" si="7"/>
        <v>#N/A</v>
      </c>
      <c r="AL16" s="548"/>
    </row>
    <row r="17" spans="1:38" s="171" customFormat="1" ht="48.75" customHeight="1" x14ac:dyDescent="0.2">
      <c r="A17" s="558"/>
      <c r="B17" s="780"/>
      <c r="C17" s="566"/>
      <c r="D17" s="567"/>
      <c r="E17" s="568"/>
      <c r="F17" s="555"/>
      <c r="G17" s="577" t="s">
        <v>373</v>
      </c>
      <c r="H17" s="578"/>
      <c r="I17" s="579"/>
      <c r="J17" s="566"/>
      <c r="K17" s="567"/>
      <c r="L17" s="568"/>
      <c r="M17" s="558"/>
      <c r="N17" s="558"/>
      <c r="O17" s="558"/>
      <c r="P17" s="558"/>
      <c r="Q17" s="573"/>
      <c r="R17" s="573"/>
      <c r="S17" s="167"/>
      <c r="T17" s="168" t="e">
        <f>VLOOKUP(Q17,[5]Listas!$D$6:$E$10,2,0)</f>
        <v>#N/A</v>
      </c>
      <c r="U17" s="168" t="e">
        <f>HLOOKUP(R17,[5]Listas!$F$4:$J$5,2,0)</f>
        <v>#N/A</v>
      </c>
      <c r="V17" s="548"/>
      <c r="W17" s="167"/>
      <c r="X17" s="576" t="s">
        <v>692</v>
      </c>
      <c r="Y17" s="576"/>
      <c r="Z17" s="576"/>
      <c r="AA17" s="555"/>
      <c r="AB17" s="1184"/>
      <c r="AC17" s="558"/>
      <c r="AD17" s="555"/>
      <c r="AE17" s="167"/>
      <c r="AF17" s="168">
        <f t="shared" si="4"/>
        <v>0</v>
      </c>
      <c r="AG17" s="169" t="e">
        <f t="shared" si="5"/>
        <v>#N/A</v>
      </c>
      <c r="AH17" s="545"/>
      <c r="AI17" s="169" t="e">
        <f t="shared" si="6"/>
        <v>#N/A</v>
      </c>
      <c r="AJ17" s="545"/>
      <c r="AK17" s="170" t="e">
        <f t="shared" si="7"/>
        <v>#N/A</v>
      </c>
      <c r="AL17" s="548"/>
    </row>
    <row r="18" spans="1:38" s="171" customFormat="1" ht="54.75" customHeight="1" x14ac:dyDescent="0.2">
      <c r="A18" s="558"/>
      <c r="B18" s="780"/>
      <c r="C18" s="566"/>
      <c r="D18" s="567"/>
      <c r="E18" s="568"/>
      <c r="F18" s="555"/>
      <c r="G18" s="577" t="s">
        <v>371</v>
      </c>
      <c r="H18" s="578"/>
      <c r="I18" s="579"/>
      <c r="J18" s="566"/>
      <c r="K18" s="567"/>
      <c r="L18" s="568"/>
      <c r="M18" s="558"/>
      <c r="N18" s="558"/>
      <c r="O18" s="558"/>
      <c r="P18" s="558"/>
      <c r="Q18" s="573"/>
      <c r="R18" s="573"/>
      <c r="S18" s="167"/>
      <c r="T18" s="168" t="e">
        <f>VLOOKUP(Q18,[5]Listas!$D$6:$E$10,2,0)</f>
        <v>#N/A</v>
      </c>
      <c r="U18" s="168" t="e">
        <f>HLOOKUP(R18,[5]Listas!$F$4:$J$5,2,0)</f>
        <v>#N/A</v>
      </c>
      <c r="V18" s="548"/>
      <c r="W18" s="167"/>
      <c r="X18" s="576" t="s">
        <v>693</v>
      </c>
      <c r="Y18" s="576"/>
      <c r="Z18" s="576"/>
      <c r="AA18" s="555"/>
      <c r="AB18" s="1184"/>
      <c r="AC18" s="558"/>
      <c r="AD18" s="555"/>
      <c r="AE18" s="167"/>
      <c r="AF18" s="168">
        <f t="shared" si="4"/>
        <v>0</v>
      </c>
      <c r="AG18" s="169" t="e">
        <f t="shared" si="5"/>
        <v>#N/A</v>
      </c>
      <c r="AH18" s="545"/>
      <c r="AI18" s="169" t="e">
        <f t="shared" si="6"/>
        <v>#N/A</v>
      </c>
      <c r="AJ18" s="545"/>
      <c r="AK18" s="170" t="e">
        <f t="shared" si="7"/>
        <v>#N/A</v>
      </c>
      <c r="AL18" s="548"/>
    </row>
    <row r="19" spans="1:38" s="171" customFormat="1" ht="39.75" customHeight="1" x14ac:dyDescent="0.2">
      <c r="A19" s="559"/>
      <c r="B19" s="781"/>
      <c r="C19" s="569"/>
      <c r="D19" s="570"/>
      <c r="E19" s="571"/>
      <c r="F19" s="556"/>
      <c r="G19" s="577" t="s">
        <v>369</v>
      </c>
      <c r="H19" s="578"/>
      <c r="I19" s="579"/>
      <c r="J19" s="569"/>
      <c r="K19" s="570"/>
      <c r="L19" s="571"/>
      <c r="M19" s="559"/>
      <c r="N19" s="559"/>
      <c r="O19" s="559"/>
      <c r="P19" s="559"/>
      <c r="Q19" s="574"/>
      <c r="R19" s="574"/>
      <c r="S19" s="167"/>
      <c r="T19" s="168" t="e">
        <f>VLOOKUP(Q19,[5]Listas!$D$6:$E$10,2,0)</f>
        <v>#N/A</v>
      </c>
      <c r="U19" s="168" t="e">
        <f>HLOOKUP(R19,[5]Listas!$F$4:$J$5,2,0)</f>
        <v>#N/A</v>
      </c>
      <c r="V19" s="549"/>
      <c r="W19" s="167"/>
      <c r="X19" s="576" t="s">
        <v>694</v>
      </c>
      <c r="Y19" s="576"/>
      <c r="Z19" s="576"/>
      <c r="AA19" s="556"/>
      <c r="AB19" s="1183"/>
      <c r="AC19" s="559"/>
      <c r="AD19" s="556"/>
      <c r="AE19" s="167"/>
      <c r="AF19" s="168">
        <f t="shared" si="4"/>
        <v>0</v>
      </c>
      <c r="AG19" s="169" t="e">
        <f t="shared" si="5"/>
        <v>#N/A</v>
      </c>
      <c r="AH19" s="546"/>
      <c r="AI19" s="169" t="e">
        <f t="shared" si="6"/>
        <v>#N/A</v>
      </c>
      <c r="AJ19" s="546"/>
      <c r="AK19" s="170" t="e">
        <f t="shared" si="7"/>
        <v>#N/A</v>
      </c>
      <c r="AL19" s="549"/>
    </row>
    <row r="20" spans="1:38" s="171" customFormat="1" ht="33.75" customHeight="1" x14ac:dyDescent="0.2">
      <c r="A20" s="557" t="s">
        <v>695</v>
      </c>
      <c r="B20" s="779" t="s">
        <v>696</v>
      </c>
      <c r="C20" s="563" t="s">
        <v>366</v>
      </c>
      <c r="D20" s="564"/>
      <c r="E20" s="565"/>
      <c r="F20" s="554" t="s">
        <v>264</v>
      </c>
      <c r="G20" s="577" t="s">
        <v>365</v>
      </c>
      <c r="H20" s="578"/>
      <c r="I20" s="579"/>
      <c r="J20" s="1185" t="s">
        <v>364</v>
      </c>
      <c r="K20" s="1186"/>
      <c r="L20" s="1187"/>
      <c r="M20" s="557"/>
      <c r="N20" s="557"/>
      <c r="O20" s="557" t="s">
        <v>0</v>
      </c>
      <c r="P20" s="557"/>
      <c r="Q20" s="572" t="s">
        <v>259</v>
      </c>
      <c r="R20" s="572" t="s">
        <v>123</v>
      </c>
      <c r="S20" s="167"/>
      <c r="T20" s="168">
        <f>VLOOKUP(Q20,[5]Listas!$D$6:$E$10,2,0)</f>
        <v>2</v>
      </c>
      <c r="U20" s="168">
        <f>HLOOKUP(R20,[5]Listas!$F$4:$J$5,2,0)</f>
        <v>3</v>
      </c>
      <c r="V20" s="547" t="str">
        <f>INDEX([5]Listas!$F$6:$J$10,MATCH(Q20,[5]Listas!$D$6:$D$10,0),MATCH(R20,[5]Listas!$F$4:$J$4,0))</f>
        <v>6
MODERADO</v>
      </c>
      <c r="W20" s="167"/>
      <c r="X20" s="576" t="s">
        <v>697</v>
      </c>
      <c r="Y20" s="576"/>
      <c r="Z20" s="576"/>
      <c r="AA20" s="554" t="s">
        <v>264</v>
      </c>
      <c r="AB20" s="1182" t="s">
        <v>698</v>
      </c>
      <c r="AC20" s="557">
        <v>54</v>
      </c>
      <c r="AD20" s="554" t="s">
        <v>58</v>
      </c>
      <c r="AE20" s="167"/>
      <c r="AF20" s="168">
        <f t="shared" si="4"/>
        <v>1</v>
      </c>
      <c r="AG20" s="169">
        <f t="shared" si="5"/>
        <v>1</v>
      </c>
      <c r="AH20" s="544" t="str">
        <f>IF(AG20&lt;=1,"Remota",VLOOKUP(AG20,[5]Listas!$C$6:$D$10,2,0))</f>
        <v>Remota</v>
      </c>
      <c r="AI20" s="169">
        <f t="shared" si="6"/>
        <v>2</v>
      </c>
      <c r="AJ20" s="544" t="str">
        <f>IF(AI20&lt;=1,"Insignificante",HLOOKUP(AI20,[5]Listas!$F$3:$J$4,2,0))</f>
        <v>Menor</v>
      </c>
      <c r="AK20" s="170">
        <f t="shared" si="7"/>
        <v>2</v>
      </c>
      <c r="AL20" s="547" t="str">
        <f>INDEX([5]Listas!$F$6:$J$10,MATCH(AH20,[5]Listas!$D$6:$D$10,0),MATCH(AJ20,[5]Listas!$F$4:$J$4,0))</f>
        <v>2
INFERIOR</v>
      </c>
    </row>
    <row r="21" spans="1:38" s="171" customFormat="1" ht="39.75" customHeight="1" x14ac:dyDescent="0.2">
      <c r="A21" s="558"/>
      <c r="B21" s="780"/>
      <c r="C21" s="566"/>
      <c r="D21" s="567"/>
      <c r="E21" s="568"/>
      <c r="F21" s="555"/>
      <c r="G21" s="577" t="s">
        <v>362</v>
      </c>
      <c r="H21" s="578"/>
      <c r="I21" s="579"/>
      <c r="J21" s="1188"/>
      <c r="K21" s="691"/>
      <c r="L21" s="692"/>
      <c r="M21" s="558"/>
      <c r="N21" s="558"/>
      <c r="O21" s="558"/>
      <c r="P21" s="558"/>
      <c r="Q21" s="573"/>
      <c r="R21" s="573"/>
      <c r="S21" s="167"/>
      <c r="T21" s="168" t="e">
        <f>VLOOKUP(Q21,[5]Listas!$D$6:$E$10,2,0)</f>
        <v>#N/A</v>
      </c>
      <c r="U21" s="168" t="e">
        <f>HLOOKUP(R21,[5]Listas!$F$4:$J$5,2,0)</f>
        <v>#N/A</v>
      </c>
      <c r="V21" s="548"/>
      <c r="W21" s="167"/>
      <c r="X21" s="576" t="s">
        <v>699</v>
      </c>
      <c r="Y21" s="576"/>
      <c r="Z21" s="576"/>
      <c r="AA21" s="555"/>
      <c r="AB21" s="1184"/>
      <c r="AC21" s="558"/>
      <c r="AD21" s="555"/>
      <c r="AE21" s="167"/>
      <c r="AF21" s="168">
        <f t="shared" si="4"/>
        <v>0</v>
      </c>
      <c r="AG21" s="169" t="e">
        <f t="shared" si="5"/>
        <v>#N/A</v>
      </c>
      <c r="AH21" s="545"/>
      <c r="AI21" s="169" t="e">
        <f t="shared" si="6"/>
        <v>#N/A</v>
      </c>
      <c r="AJ21" s="545"/>
      <c r="AK21" s="170" t="e">
        <f t="shared" si="7"/>
        <v>#N/A</v>
      </c>
      <c r="AL21" s="548"/>
    </row>
    <row r="22" spans="1:38" s="171" customFormat="1" ht="46.5" customHeight="1" x14ac:dyDescent="0.2">
      <c r="A22" s="558"/>
      <c r="B22" s="780"/>
      <c r="C22" s="566"/>
      <c r="D22" s="567"/>
      <c r="E22" s="568"/>
      <c r="F22" s="555"/>
      <c r="G22" s="577" t="s">
        <v>461</v>
      </c>
      <c r="H22" s="578"/>
      <c r="I22" s="579"/>
      <c r="J22" s="1188"/>
      <c r="K22" s="691"/>
      <c r="L22" s="692"/>
      <c r="M22" s="558"/>
      <c r="N22" s="558"/>
      <c r="O22" s="558"/>
      <c r="P22" s="558"/>
      <c r="Q22" s="573"/>
      <c r="R22" s="573"/>
      <c r="S22" s="167"/>
      <c r="T22" s="168" t="e">
        <f>VLOOKUP(Q22,[5]Listas!$D$6:$E$10,2,0)</f>
        <v>#N/A</v>
      </c>
      <c r="U22" s="168" t="e">
        <f>HLOOKUP(R22,[5]Listas!$F$4:$J$5,2,0)</f>
        <v>#N/A</v>
      </c>
      <c r="V22" s="548"/>
      <c r="W22" s="167"/>
      <c r="X22" s="576" t="s">
        <v>700</v>
      </c>
      <c r="Y22" s="576"/>
      <c r="Z22" s="576"/>
      <c r="AA22" s="555"/>
      <c r="AB22" s="1184"/>
      <c r="AC22" s="558"/>
      <c r="AD22" s="555"/>
      <c r="AE22" s="167"/>
      <c r="AF22" s="168">
        <f t="shared" si="4"/>
        <v>0</v>
      </c>
      <c r="AG22" s="169" t="e">
        <f t="shared" si="5"/>
        <v>#N/A</v>
      </c>
      <c r="AH22" s="545"/>
      <c r="AI22" s="169" t="e">
        <f t="shared" si="6"/>
        <v>#N/A</v>
      </c>
      <c r="AJ22" s="545"/>
      <c r="AK22" s="170" t="e">
        <f t="shared" si="7"/>
        <v>#N/A</v>
      </c>
      <c r="AL22" s="548"/>
    </row>
    <row r="23" spans="1:38" s="171" customFormat="1" ht="31.5" customHeight="1" x14ac:dyDescent="0.2">
      <c r="A23" s="559"/>
      <c r="B23" s="781"/>
      <c r="C23" s="569"/>
      <c r="D23" s="570"/>
      <c r="E23" s="571"/>
      <c r="F23" s="556"/>
      <c r="G23" s="577" t="s">
        <v>360</v>
      </c>
      <c r="H23" s="578"/>
      <c r="I23" s="579"/>
      <c r="J23" s="1189"/>
      <c r="K23" s="694"/>
      <c r="L23" s="695"/>
      <c r="M23" s="559"/>
      <c r="N23" s="559"/>
      <c r="O23" s="559"/>
      <c r="P23" s="559"/>
      <c r="Q23" s="574"/>
      <c r="R23" s="574"/>
      <c r="S23" s="167"/>
      <c r="T23" s="168" t="e">
        <f>VLOOKUP(Q23,[5]Listas!$D$6:$E$10,2,0)</f>
        <v>#N/A</v>
      </c>
      <c r="U23" s="168" t="e">
        <f>HLOOKUP(R23,[5]Listas!$F$4:$J$5,2,0)</f>
        <v>#N/A</v>
      </c>
      <c r="V23" s="549"/>
      <c r="W23" s="167"/>
      <c r="X23" s="576" t="s">
        <v>701</v>
      </c>
      <c r="Y23" s="576"/>
      <c r="Z23" s="576"/>
      <c r="AA23" s="556"/>
      <c r="AB23" s="1183"/>
      <c r="AC23" s="559"/>
      <c r="AD23" s="556"/>
      <c r="AE23" s="167"/>
      <c r="AF23" s="168">
        <f t="shared" si="4"/>
        <v>0</v>
      </c>
      <c r="AG23" s="169" t="e">
        <f t="shared" si="5"/>
        <v>#N/A</v>
      </c>
      <c r="AH23" s="546"/>
      <c r="AI23" s="169" t="e">
        <f t="shared" si="6"/>
        <v>#N/A</v>
      </c>
      <c r="AJ23" s="546"/>
      <c r="AK23" s="170" t="e">
        <f t="shared" si="7"/>
        <v>#N/A</v>
      </c>
      <c r="AL23" s="549"/>
    </row>
    <row r="24" spans="1:38" s="171" customFormat="1" ht="43.5" customHeight="1" x14ac:dyDescent="0.2">
      <c r="A24" s="557" t="s">
        <v>134</v>
      </c>
      <c r="B24" s="779" t="s">
        <v>702</v>
      </c>
      <c r="C24" s="563" t="s">
        <v>703</v>
      </c>
      <c r="D24" s="564"/>
      <c r="E24" s="565"/>
      <c r="F24" s="554" t="s">
        <v>264</v>
      </c>
      <c r="G24" s="577" t="s">
        <v>704</v>
      </c>
      <c r="H24" s="578"/>
      <c r="I24" s="579"/>
      <c r="J24" s="563" t="s">
        <v>475</v>
      </c>
      <c r="K24" s="564"/>
      <c r="L24" s="565"/>
      <c r="M24" s="791"/>
      <c r="N24" s="557"/>
      <c r="O24" s="557" t="s">
        <v>0</v>
      </c>
      <c r="P24" s="557"/>
      <c r="Q24" s="572" t="s">
        <v>258</v>
      </c>
      <c r="R24" s="572" t="s">
        <v>254</v>
      </c>
      <c r="S24" s="167"/>
      <c r="T24" s="168">
        <f>VLOOKUP(Q24,[5]Listas!$D$6:$E$10,2,0)</f>
        <v>1</v>
      </c>
      <c r="U24" s="168">
        <f>HLOOKUP(R24,[5]Listas!$F$4:$J$5,2,0)</f>
        <v>2</v>
      </c>
      <c r="V24" s="547" t="str">
        <f>INDEX([5]Listas!$F$6:$J$10,MATCH(Q24,[5]Listas!$D$6:$D$10,0),MATCH(R24,[5]Listas!$F$4:$J$4,0))</f>
        <v>2
INFERIOR</v>
      </c>
      <c r="W24" s="167"/>
      <c r="X24" s="576" t="s">
        <v>705</v>
      </c>
      <c r="Y24" s="576"/>
      <c r="Z24" s="576"/>
      <c r="AA24" s="554" t="s">
        <v>264</v>
      </c>
      <c r="AB24" s="1182" t="s">
        <v>706</v>
      </c>
      <c r="AC24" s="557">
        <v>59</v>
      </c>
      <c r="AD24" s="554" t="s">
        <v>58</v>
      </c>
      <c r="AE24" s="167"/>
      <c r="AF24" s="168">
        <f t="shared" si="4"/>
        <v>1</v>
      </c>
      <c r="AG24" s="169">
        <f t="shared" si="5"/>
        <v>0</v>
      </c>
      <c r="AH24" s="544" t="str">
        <f>IF(AG24&lt;=1,"Remota",VLOOKUP(AG24,[5]Listas!$C$6:$D$10,2,0))</f>
        <v>Remota</v>
      </c>
      <c r="AI24" s="169">
        <f t="shared" si="6"/>
        <v>1</v>
      </c>
      <c r="AJ24" s="544" t="str">
        <f>IF(AI24&lt;=1,"Insignificante",HLOOKUP(AI24,[5]Listas!$F$3:$J$4,2,0))</f>
        <v>Insignificante</v>
      </c>
      <c r="AK24" s="170">
        <f t="shared" si="7"/>
        <v>0</v>
      </c>
      <c r="AL24" s="547" t="str">
        <f>INDEX([5]Listas!$F$6:$J$10,MATCH(AH24,[5]Listas!$D$6:$D$10,0),MATCH(AJ24,[5]Listas!$F$4:$J$4,0))</f>
        <v>1
INFERIOR</v>
      </c>
    </row>
    <row r="25" spans="1:38" s="171" customFormat="1" ht="38.25" customHeight="1" x14ac:dyDescent="0.2">
      <c r="A25" s="558"/>
      <c r="B25" s="780"/>
      <c r="C25" s="566"/>
      <c r="D25" s="567"/>
      <c r="E25" s="568"/>
      <c r="F25" s="555"/>
      <c r="G25" s="577" t="s">
        <v>479</v>
      </c>
      <c r="H25" s="578"/>
      <c r="I25" s="579"/>
      <c r="J25" s="566"/>
      <c r="K25" s="567"/>
      <c r="L25" s="568"/>
      <c r="M25" s="792"/>
      <c r="N25" s="558"/>
      <c r="O25" s="558"/>
      <c r="P25" s="558"/>
      <c r="Q25" s="573"/>
      <c r="R25" s="573"/>
      <c r="S25" s="167"/>
      <c r="T25" s="168" t="e">
        <f>VLOOKUP(Q25,[5]Listas!$D$6:$E$10,2,0)</f>
        <v>#N/A</v>
      </c>
      <c r="U25" s="168" t="e">
        <f>HLOOKUP(R25,[5]Listas!$F$4:$J$5,2,0)</f>
        <v>#N/A</v>
      </c>
      <c r="V25" s="548"/>
      <c r="W25" s="167"/>
      <c r="X25" s="576" t="s">
        <v>707</v>
      </c>
      <c r="Y25" s="576"/>
      <c r="Z25" s="576"/>
      <c r="AA25" s="555"/>
      <c r="AB25" s="1184"/>
      <c r="AC25" s="558"/>
      <c r="AD25" s="555"/>
      <c r="AE25" s="167"/>
      <c r="AF25" s="168">
        <f t="shared" si="4"/>
        <v>0</v>
      </c>
      <c r="AG25" s="169" t="e">
        <f t="shared" si="5"/>
        <v>#N/A</v>
      </c>
      <c r="AH25" s="545"/>
      <c r="AI25" s="169" t="e">
        <f t="shared" si="6"/>
        <v>#N/A</v>
      </c>
      <c r="AJ25" s="545"/>
      <c r="AK25" s="170" t="e">
        <f t="shared" si="7"/>
        <v>#N/A</v>
      </c>
      <c r="AL25" s="548"/>
    </row>
    <row r="26" spans="1:38" s="171" customFormat="1" ht="37.5" customHeight="1" x14ac:dyDescent="0.2">
      <c r="A26" s="558"/>
      <c r="B26" s="780"/>
      <c r="C26" s="566"/>
      <c r="D26" s="567"/>
      <c r="E26" s="568"/>
      <c r="F26" s="555"/>
      <c r="G26" s="577" t="s">
        <v>708</v>
      </c>
      <c r="H26" s="578"/>
      <c r="I26" s="579"/>
      <c r="J26" s="566"/>
      <c r="K26" s="567"/>
      <c r="L26" s="568"/>
      <c r="M26" s="792"/>
      <c r="N26" s="558"/>
      <c r="O26" s="558"/>
      <c r="P26" s="558"/>
      <c r="Q26" s="573"/>
      <c r="R26" s="573"/>
      <c r="S26" s="167"/>
      <c r="T26" s="168" t="e">
        <f>VLOOKUP(Q26,[5]Listas!$D$6:$E$10,2,0)</f>
        <v>#N/A</v>
      </c>
      <c r="U26" s="168" t="e">
        <f>HLOOKUP(R26,[5]Listas!$F$4:$J$5,2,0)</f>
        <v>#N/A</v>
      </c>
      <c r="V26" s="548"/>
      <c r="W26" s="167"/>
      <c r="X26" s="576" t="s">
        <v>709</v>
      </c>
      <c r="Y26" s="576"/>
      <c r="Z26" s="576"/>
      <c r="AA26" s="555"/>
      <c r="AB26" s="1184"/>
      <c r="AC26" s="558"/>
      <c r="AD26" s="555"/>
      <c r="AE26" s="167"/>
      <c r="AF26" s="168">
        <f t="shared" si="4"/>
        <v>0</v>
      </c>
      <c r="AG26" s="169" t="e">
        <f t="shared" si="5"/>
        <v>#N/A</v>
      </c>
      <c r="AH26" s="545"/>
      <c r="AI26" s="169" t="e">
        <f t="shared" si="6"/>
        <v>#N/A</v>
      </c>
      <c r="AJ26" s="545"/>
      <c r="AK26" s="170" t="e">
        <f t="shared" si="7"/>
        <v>#N/A</v>
      </c>
      <c r="AL26" s="548"/>
    </row>
    <row r="27" spans="1:38" s="171" customFormat="1" ht="37.5" customHeight="1" x14ac:dyDescent="0.2">
      <c r="A27" s="559"/>
      <c r="B27" s="781"/>
      <c r="C27" s="569"/>
      <c r="D27" s="570"/>
      <c r="E27" s="571"/>
      <c r="F27" s="556"/>
      <c r="G27" s="577" t="s">
        <v>481</v>
      </c>
      <c r="H27" s="578"/>
      <c r="I27" s="579"/>
      <c r="J27" s="569"/>
      <c r="K27" s="570"/>
      <c r="L27" s="571"/>
      <c r="M27" s="793"/>
      <c r="N27" s="559"/>
      <c r="O27" s="559"/>
      <c r="P27" s="559"/>
      <c r="Q27" s="574"/>
      <c r="R27" s="574"/>
      <c r="S27" s="167"/>
      <c r="T27" s="168" t="e">
        <f>VLOOKUP(Q27,[5]Listas!$D$6:$E$10,2,0)</f>
        <v>#N/A</v>
      </c>
      <c r="U27" s="168" t="e">
        <f>HLOOKUP(R27,[5]Listas!$F$4:$J$5,2,0)</f>
        <v>#N/A</v>
      </c>
      <c r="V27" s="549"/>
      <c r="W27" s="167"/>
      <c r="X27" s="576" t="s">
        <v>710</v>
      </c>
      <c r="Y27" s="576"/>
      <c r="Z27" s="576"/>
      <c r="AA27" s="556"/>
      <c r="AB27" s="1183"/>
      <c r="AC27" s="559"/>
      <c r="AD27" s="556"/>
      <c r="AE27" s="167"/>
      <c r="AF27" s="168">
        <f t="shared" si="4"/>
        <v>0</v>
      </c>
      <c r="AG27" s="169" t="e">
        <f t="shared" si="5"/>
        <v>#N/A</v>
      </c>
      <c r="AH27" s="546"/>
      <c r="AI27" s="169" t="e">
        <f t="shared" si="6"/>
        <v>#N/A</v>
      </c>
      <c r="AJ27" s="546"/>
      <c r="AK27" s="170" t="e">
        <f t="shared" si="7"/>
        <v>#N/A</v>
      </c>
      <c r="AL27" s="549"/>
    </row>
    <row r="28" spans="1:38" s="171" customFormat="1" ht="94.5" customHeight="1" x14ac:dyDescent="0.2">
      <c r="A28" s="557" t="s">
        <v>134</v>
      </c>
      <c r="B28" s="779" t="s">
        <v>711</v>
      </c>
      <c r="C28" s="563" t="s">
        <v>605</v>
      </c>
      <c r="D28" s="564"/>
      <c r="E28" s="565"/>
      <c r="F28" s="554" t="s">
        <v>264</v>
      </c>
      <c r="G28" s="577" t="s">
        <v>606</v>
      </c>
      <c r="H28" s="578"/>
      <c r="I28" s="579"/>
      <c r="J28" s="563" t="s">
        <v>712</v>
      </c>
      <c r="K28" s="564"/>
      <c r="L28" s="565"/>
      <c r="M28" s="557"/>
      <c r="N28" s="557"/>
      <c r="O28" s="557" t="s">
        <v>0</v>
      </c>
      <c r="P28" s="557"/>
      <c r="Q28" s="572" t="s">
        <v>259</v>
      </c>
      <c r="R28" s="572" t="s">
        <v>254</v>
      </c>
      <c r="S28" s="167"/>
      <c r="T28" s="168">
        <f>VLOOKUP(Q28,[5]Listas!$D$6:$E$10,2,0)</f>
        <v>2</v>
      </c>
      <c r="U28" s="168">
        <f>HLOOKUP(R28,[5]Listas!$F$4:$J$5,2,0)</f>
        <v>2</v>
      </c>
      <c r="V28" s="547" t="str">
        <f>INDEX([5]Listas!$F$6:$J$10,MATCH(Q28,[5]Listas!$D$6:$D$10,0),MATCH(R28,[5]Listas!$F$4:$J$4,0))</f>
        <v>4
INFERIOR</v>
      </c>
      <c r="W28" s="167"/>
      <c r="X28" s="576" t="s">
        <v>713</v>
      </c>
      <c r="Y28" s="576"/>
      <c r="Z28" s="576"/>
      <c r="AA28" s="554" t="s">
        <v>264</v>
      </c>
      <c r="AB28" s="1182" t="s">
        <v>714</v>
      </c>
      <c r="AC28" s="557">
        <v>75</v>
      </c>
      <c r="AD28" s="554" t="s">
        <v>58</v>
      </c>
      <c r="AE28" s="167"/>
      <c r="AF28" s="168">
        <f t="shared" si="4"/>
        <v>1</v>
      </c>
      <c r="AG28" s="169">
        <f t="shared" si="5"/>
        <v>1</v>
      </c>
      <c r="AH28" s="544" t="str">
        <f>IF(AG28&lt;=1,"Remota",VLOOKUP(AG28,[5]Listas!$C$6:$D$10,2,0))</f>
        <v>Remota</v>
      </c>
      <c r="AI28" s="169">
        <f t="shared" si="6"/>
        <v>1</v>
      </c>
      <c r="AJ28" s="544" t="str">
        <f>IF(AI28&lt;=1,"Insignificante",HLOOKUP(AI28,[5]Listas!$F$3:$J$4,2,0))</f>
        <v>Insignificante</v>
      </c>
      <c r="AK28" s="170">
        <f t="shared" si="7"/>
        <v>1</v>
      </c>
      <c r="AL28" s="547" t="str">
        <f>INDEX([5]Listas!$F$6:$J$10,MATCH(AH28,[5]Listas!$D$6:$D$10,0),MATCH(AJ28,[5]Listas!$F$4:$J$4,0))</f>
        <v>1
INFERIOR</v>
      </c>
    </row>
    <row r="29" spans="1:38" s="171" customFormat="1" ht="65.25" customHeight="1" x14ac:dyDescent="0.2">
      <c r="A29" s="559"/>
      <c r="B29" s="781"/>
      <c r="C29" s="569"/>
      <c r="D29" s="570"/>
      <c r="E29" s="571"/>
      <c r="F29" s="556"/>
      <c r="G29" s="577" t="s">
        <v>608</v>
      </c>
      <c r="H29" s="578"/>
      <c r="I29" s="579"/>
      <c r="J29" s="569"/>
      <c r="K29" s="570"/>
      <c r="L29" s="571"/>
      <c r="M29" s="559"/>
      <c r="N29" s="559"/>
      <c r="O29" s="559"/>
      <c r="P29" s="559"/>
      <c r="Q29" s="574"/>
      <c r="R29" s="574"/>
      <c r="S29" s="167"/>
      <c r="T29" s="168" t="e">
        <f>VLOOKUP(Q29,[5]Listas!$D$6:$E$10,2,0)</f>
        <v>#N/A</v>
      </c>
      <c r="U29" s="168" t="e">
        <f>HLOOKUP(R29,[5]Listas!$F$4:$J$5,2,0)</f>
        <v>#N/A</v>
      </c>
      <c r="V29" s="549"/>
      <c r="W29" s="167"/>
      <c r="X29" s="576" t="s">
        <v>715</v>
      </c>
      <c r="Y29" s="576"/>
      <c r="Z29" s="576"/>
      <c r="AA29" s="556"/>
      <c r="AB29" s="1183"/>
      <c r="AC29" s="559"/>
      <c r="AD29" s="556"/>
      <c r="AE29" s="167"/>
      <c r="AF29" s="168">
        <f t="shared" si="4"/>
        <v>0</v>
      </c>
      <c r="AG29" s="169" t="e">
        <f t="shared" si="5"/>
        <v>#N/A</v>
      </c>
      <c r="AH29" s="546"/>
      <c r="AI29" s="169" t="e">
        <f t="shared" si="6"/>
        <v>#N/A</v>
      </c>
      <c r="AJ29" s="546"/>
      <c r="AK29" s="170" t="e">
        <f t="shared" si="7"/>
        <v>#N/A</v>
      </c>
      <c r="AL29" s="549"/>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VLOOKUP(Q30,[5]Listas!$D$6:$E$10,2,0)</f>
        <v>#N/A</v>
      </c>
      <c r="U30" s="168" t="e">
        <f>HLOOKUP(R30,[5]Listas!$F$4:$J$5,2,0)</f>
        <v>#N/A</v>
      </c>
      <c r="V30" s="177" t="e">
        <f>INDEX([5]Listas!$F$6:$J$10,MATCH(Q30,[5]Listas!$D$6:$D$10,0),MATCH(R30,[5]Listas!$F$4:$J$4,0))</f>
        <v>#N/A</v>
      </c>
      <c r="W30" s="167"/>
      <c r="X30" s="535"/>
      <c r="Y30" s="575"/>
      <c r="Z30" s="536"/>
      <c r="AA30" s="174"/>
      <c r="AB30" s="201"/>
      <c r="AC30" s="166"/>
      <c r="AD30" s="174"/>
      <c r="AE30" s="167"/>
      <c r="AF30" s="168">
        <f t="shared" si="4"/>
        <v>0</v>
      </c>
      <c r="AG30" s="169" t="e">
        <f t="shared" si="5"/>
        <v>#N/A</v>
      </c>
      <c r="AH30" s="178" t="e">
        <f>IF(AG30&lt;=1,"Remota",VLOOKUP(AG30,[5]Listas!$C$6:$D$10,2,0))</f>
        <v>#N/A</v>
      </c>
      <c r="AI30" s="169" t="e">
        <f t="shared" si="6"/>
        <v>#N/A</v>
      </c>
      <c r="AJ30" s="178" t="e">
        <f>IF(AI30&lt;=1,"Insignificante",HLOOKUP(AI30,[5]Listas!$F$3:$J$4,2,0))</f>
        <v>#N/A</v>
      </c>
      <c r="AK30" s="170" t="e">
        <f t="shared" si="7"/>
        <v>#N/A</v>
      </c>
      <c r="AL30" s="177" t="e">
        <f>INDEX([5]Listas!$F$6:$J$10,MATCH(AH30,[5]Listas!$D$6:$D$10,0),MATCH(AJ30,[5]Listas!$F$4:$J$4,0))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VLOOKUP(Q31,[5]Listas!$D$6:$E$10,2,0)</f>
        <v>#N/A</v>
      </c>
      <c r="U31" s="168" t="e">
        <f>HLOOKUP(R31,[5]Listas!$F$4:$J$5,2,0)</f>
        <v>#N/A</v>
      </c>
      <c r="V31" s="177" t="e">
        <f>INDEX([5]Listas!$F$6:$J$10,MATCH(Q31,[5]Listas!$D$6:$D$10,0),MATCH(R31,[5]Listas!$F$4:$J$4,0))</f>
        <v>#N/A</v>
      </c>
      <c r="W31" s="167"/>
      <c r="X31" s="535"/>
      <c r="Y31" s="575"/>
      <c r="Z31" s="536"/>
      <c r="AA31" s="174"/>
      <c r="AB31" s="201"/>
      <c r="AC31" s="166"/>
      <c r="AD31" s="174"/>
      <c r="AE31" s="167"/>
      <c r="AF31" s="168">
        <f t="shared" si="4"/>
        <v>0</v>
      </c>
      <c r="AG31" s="169" t="e">
        <f t="shared" si="5"/>
        <v>#N/A</v>
      </c>
      <c r="AH31" s="178" t="e">
        <f>IF(AG31&lt;=1,"Remota",VLOOKUP(AG31,[5]Listas!$C$6:$D$10,2,0))</f>
        <v>#N/A</v>
      </c>
      <c r="AI31" s="169" t="e">
        <f t="shared" si="6"/>
        <v>#N/A</v>
      </c>
      <c r="AJ31" s="178" t="e">
        <f>IF(AI31&lt;=1,"Insignificante",HLOOKUP(AI31,[5]Listas!$F$3:$J$4,2,0))</f>
        <v>#N/A</v>
      </c>
      <c r="AK31" s="170" t="e">
        <f t="shared" si="7"/>
        <v>#N/A</v>
      </c>
      <c r="AL31" s="177" t="e">
        <f>INDEX([5]Listas!$F$6:$J$10,MATCH(AH31,[5]Listas!$D$6:$D$10,0),MATCH(AJ31,[5]Listas!$F$4:$J$4,0))</f>
        <v>#N/A</v>
      </c>
    </row>
    <row r="32" spans="1:38"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VLOOKUP(Q32,[5]Listas!$D$6:$E$10,2,0)</f>
        <v>#N/A</v>
      </c>
      <c r="U32" s="168" t="e">
        <f>HLOOKUP(R32,[5]Listas!$F$4:$J$5,2,0)</f>
        <v>#N/A</v>
      </c>
      <c r="V32" s="177" t="e">
        <f>INDEX([5]Listas!$F$6:$J$10,MATCH(Q32,[5]Listas!$D$6:$D$10,0),MATCH(R32,[5]Listas!$F$4:$J$4,0))</f>
        <v>#N/A</v>
      </c>
      <c r="W32" s="167"/>
      <c r="X32" s="535"/>
      <c r="Y32" s="575"/>
      <c r="Z32" s="536"/>
      <c r="AA32" s="174"/>
      <c r="AB32" s="201"/>
      <c r="AC32" s="166"/>
      <c r="AD32" s="174"/>
      <c r="AE32" s="167"/>
      <c r="AF32" s="168">
        <f t="shared" si="4"/>
        <v>0</v>
      </c>
      <c r="AG32" s="169" t="e">
        <f t="shared" si="5"/>
        <v>#N/A</v>
      </c>
      <c r="AH32" s="178" t="e">
        <f>IF(AG32&lt;=1,"Remota",VLOOKUP(AG32,[5]Listas!$C$6:$D$10,2,0))</f>
        <v>#N/A</v>
      </c>
      <c r="AI32" s="169" t="e">
        <f t="shared" si="6"/>
        <v>#N/A</v>
      </c>
      <c r="AJ32" s="178" t="e">
        <f>IF(AI32&lt;=1,"Insignificante",HLOOKUP(AI32,[5]Listas!$F$3:$J$4,2,0))</f>
        <v>#N/A</v>
      </c>
      <c r="AK32" s="170" t="e">
        <f t="shared" si="7"/>
        <v>#N/A</v>
      </c>
      <c r="AL32" s="177" t="e">
        <f>INDEX([5]Listas!$F$6:$J$10,MATCH(AH32,[5]Listas!$D$6:$D$10,0),MATCH(AJ32,[5]Listas!$F$4:$J$4,0))</f>
        <v>#N/A</v>
      </c>
    </row>
    <row r="33" spans="1:38" s="171" customFormat="1" ht="78"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VLOOKUP(Q33,[5]Listas!$D$6:$E$10,2,0)</f>
        <v>#N/A</v>
      </c>
      <c r="U33" s="168" t="e">
        <f>HLOOKUP(R33,[5]Listas!$F$4:$J$5,2,0)</f>
        <v>#N/A</v>
      </c>
      <c r="V33" s="177" t="e">
        <f>INDEX([5]Listas!$F$6:$J$10,MATCH(Q33,[5]Listas!$D$6:$D$10,0),MATCH(R33,[5]Listas!$F$4:$J$4,0))</f>
        <v>#N/A</v>
      </c>
      <c r="W33" s="167"/>
      <c r="X33" s="535"/>
      <c r="Y33" s="575"/>
      <c r="Z33" s="536"/>
      <c r="AA33" s="174"/>
      <c r="AB33" s="201"/>
      <c r="AC33" s="166"/>
      <c r="AD33" s="174"/>
      <c r="AE33" s="167"/>
      <c r="AF33" s="168">
        <f t="shared" si="4"/>
        <v>0</v>
      </c>
      <c r="AG33" s="169" t="e">
        <f t="shared" si="5"/>
        <v>#N/A</v>
      </c>
      <c r="AH33" s="178" t="e">
        <f>IF(AG33&lt;=1,"Remota",VLOOKUP(AG33,[5]Listas!$C$6:$D$10,2,0))</f>
        <v>#N/A</v>
      </c>
      <c r="AI33" s="169" t="e">
        <f t="shared" si="6"/>
        <v>#N/A</v>
      </c>
      <c r="AJ33" s="178" t="e">
        <f>IF(AI33&lt;=1,"Insignificante",HLOOKUP(AI33,[5]Listas!$F$3:$J$4,2,0))</f>
        <v>#N/A</v>
      </c>
      <c r="AK33" s="170" t="e">
        <f t="shared" si="7"/>
        <v>#N/A</v>
      </c>
      <c r="AL33" s="177" t="e">
        <f>INDEX([5]Listas!$F$6:$J$10,MATCH(AH33,[5]Listas!$D$6:$D$10,0),MATCH(AJ33,[5]Listas!$F$4:$J$4,0))</f>
        <v>#N/A</v>
      </c>
    </row>
    <row r="34" spans="1:38" s="171" customFormat="1" ht="78"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VLOOKUP(Q34,[5]Listas!$D$6:$E$10,2,0)</f>
        <v>#N/A</v>
      </c>
      <c r="U34" s="168" t="e">
        <f>HLOOKUP(R34,[5]Listas!$F$4:$J$5,2,0)</f>
        <v>#N/A</v>
      </c>
      <c r="V34" s="177" t="e">
        <f>INDEX([5]Listas!$F$6:$J$10,MATCH(Q34,[5]Listas!$D$6:$D$10,0),MATCH(R34,[5]Listas!$F$4:$J$4,0))</f>
        <v>#N/A</v>
      </c>
      <c r="W34" s="167"/>
      <c r="X34" s="535"/>
      <c r="Y34" s="575"/>
      <c r="Z34" s="536"/>
      <c r="AA34" s="174"/>
      <c r="AB34" s="201"/>
      <c r="AC34" s="166"/>
      <c r="AD34" s="174"/>
      <c r="AE34" s="167"/>
      <c r="AF34" s="168">
        <f t="shared" si="4"/>
        <v>0</v>
      </c>
      <c r="AG34" s="169" t="e">
        <f t="shared" si="5"/>
        <v>#N/A</v>
      </c>
      <c r="AH34" s="178" t="e">
        <f>IF(AG34&lt;=1,"Remota",VLOOKUP(AG34,[5]Listas!$C$6:$D$10,2,0))</f>
        <v>#N/A</v>
      </c>
      <c r="AI34" s="169" t="e">
        <f t="shared" si="6"/>
        <v>#N/A</v>
      </c>
      <c r="AJ34" s="178" t="e">
        <f>IF(AI34&lt;=1,"Insignificante",HLOOKUP(AI34,[5]Listas!$F$3:$J$4,2,0))</f>
        <v>#N/A</v>
      </c>
      <c r="AK34" s="170" t="e">
        <f t="shared" si="7"/>
        <v>#N/A</v>
      </c>
      <c r="AL34" s="177" t="e">
        <f>INDEX([5]Listas!$F$6:$J$10,MATCH(AH34,[5]Listas!$D$6:$D$10,0),MATCH(AJ34,[5]Listas!$F$4:$J$4,0))</f>
        <v>#N/A</v>
      </c>
    </row>
    <row r="35" spans="1:38" s="171" customFormat="1" ht="78"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VLOOKUP(Q35,[5]Listas!$D$6:$E$10,2,0)</f>
        <v>#N/A</v>
      </c>
      <c r="U35" s="168" t="e">
        <f>HLOOKUP(R35,[5]Listas!$F$4:$J$5,2,0)</f>
        <v>#N/A</v>
      </c>
      <c r="V35" s="177" t="e">
        <f>INDEX([5]Listas!$F$6:$J$10,MATCH(Q35,[5]Listas!$D$6:$D$10,0),MATCH(R35,[5]Listas!$F$4:$J$4,0))</f>
        <v>#N/A</v>
      </c>
      <c r="W35" s="167"/>
      <c r="X35" s="535"/>
      <c r="Y35" s="575"/>
      <c r="Z35" s="536"/>
      <c r="AA35" s="174"/>
      <c r="AB35" s="201"/>
      <c r="AC35" s="166"/>
      <c r="AD35" s="174"/>
      <c r="AE35" s="167"/>
      <c r="AF35" s="168">
        <f t="shared" si="4"/>
        <v>0</v>
      </c>
      <c r="AG35" s="169" t="e">
        <f t="shared" si="5"/>
        <v>#N/A</v>
      </c>
      <c r="AH35" s="178" t="e">
        <f>IF(AG35&lt;=1,"Remota",VLOOKUP(AG35,[5]Listas!$C$6:$D$10,2,0))</f>
        <v>#N/A</v>
      </c>
      <c r="AI35" s="169" t="e">
        <f t="shared" si="6"/>
        <v>#N/A</v>
      </c>
      <c r="AJ35" s="178" t="e">
        <f>IF(AI35&lt;=1,"Insignificante",HLOOKUP(AI35,[5]Listas!$F$3:$J$4,2,0))</f>
        <v>#N/A</v>
      </c>
      <c r="AK35" s="170" t="e">
        <f t="shared" si="7"/>
        <v>#N/A</v>
      </c>
      <c r="AL35" s="177" t="e">
        <f>INDEX([5]Listas!$F$6:$J$10,MATCH(AH35,[5]Listas!$D$6:$D$10,0),MATCH(AJ35,[5]Listas!$F$4:$J$4,0))</f>
        <v>#N/A</v>
      </c>
    </row>
    <row r="36" spans="1:38" s="171" customFormat="1" ht="124.5"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VLOOKUP(Q36,[5]Listas!$D$6:$E$10,2,0)</f>
        <v>#N/A</v>
      </c>
      <c r="U36" s="168" t="e">
        <f>HLOOKUP(R36,[5]Listas!$F$4:$J$5,2,0)</f>
        <v>#N/A</v>
      </c>
      <c r="V36" s="177" t="e">
        <f>INDEX([5]Listas!$F$6:$J$10,MATCH(Q36,[5]Listas!$D$6:$D$10,0),MATCH(R36,[5]Listas!$F$4:$J$4,0))</f>
        <v>#N/A</v>
      </c>
      <c r="W36" s="167"/>
      <c r="X36" s="535"/>
      <c r="Y36" s="575"/>
      <c r="Z36" s="536"/>
      <c r="AA36" s="174"/>
      <c r="AB36" s="201"/>
      <c r="AC36" s="166"/>
      <c r="AD36" s="174"/>
      <c r="AE36" s="167"/>
      <c r="AF36" s="168">
        <f t="shared" si="4"/>
        <v>0</v>
      </c>
      <c r="AG36" s="169" t="e">
        <f t="shared" si="5"/>
        <v>#N/A</v>
      </c>
      <c r="AH36" s="178" t="e">
        <f>IF(AG36&lt;=1,"Remota",VLOOKUP(AG36,[5]Listas!$C$6:$D$10,2,0))</f>
        <v>#N/A</v>
      </c>
      <c r="AI36" s="169" t="e">
        <f t="shared" si="6"/>
        <v>#N/A</v>
      </c>
      <c r="AJ36" s="178" t="e">
        <f>IF(AI36&lt;=1,"Insignificante",HLOOKUP(AI36,[5]Listas!$F$3:$J$4,2,0))</f>
        <v>#N/A</v>
      </c>
      <c r="AK36" s="170" t="e">
        <f t="shared" si="7"/>
        <v>#N/A</v>
      </c>
      <c r="AL36" s="177" t="e">
        <f>INDEX([5]Listas!$F$6:$J$10,MATCH(AH36,[5]Listas!$D$6:$D$10,0),MATCH(AJ36,[5]Listas!$F$4:$J$4,0))</f>
        <v>#N/A</v>
      </c>
    </row>
    <row r="37" spans="1:38" s="171" customFormat="1" ht="124.5"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VLOOKUP(Q37,[5]Listas!$D$6:$E$10,2,0)</f>
        <v>#N/A</v>
      </c>
      <c r="U37" s="168" t="e">
        <f>HLOOKUP(R37,[5]Listas!$F$4:$J$5,2,0)</f>
        <v>#N/A</v>
      </c>
      <c r="V37" s="177" t="e">
        <f>INDEX([5]Listas!$F$6:$J$10,MATCH(Q37,[5]Listas!$D$6:$D$10,0),MATCH(R37,[5]Listas!$F$4:$J$4,0))</f>
        <v>#N/A</v>
      </c>
      <c r="W37" s="167"/>
      <c r="X37" s="535"/>
      <c r="Y37" s="575"/>
      <c r="Z37" s="536"/>
      <c r="AA37" s="174"/>
      <c r="AB37" s="201"/>
      <c r="AC37" s="166"/>
      <c r="AD37" s="174"/>
      <c r="AE37" s="167"/>
      <c r="AF37" s="168">
        <f t="shared" si="4"/>
        <v>0</v>
      </c>
      <c r="AG37" s="169" t="e">
        <f t="shared" si="5"/>
        <v>#N/A</v>
      </c>
      <c r="AH37" s="178" t="e">
        <f>IF(AG37&lt;=1,"Remota",VLOOKUP(AG37,[5]Listas!$C$6:$D$10,2,0))</f>
        <v>#N/A</v>
      </c>
      <c r="AI37" s="169" t="e">
        <f t="shared" si="6"/>
        <v>#N/A</v>
      </c>
      <c r="AJ37" s="178" t="e">
        <f>IF(AI37&lt;=1,"Insignificante",HLOOKUP(AI37,[5]Listas!$F$3:$J$4,2,0))</f>
        <v>#N/A</v>
      </c>
      <c r="AK37" s="170" t="e">
        <f t="shared" si="7"/>
        <v>#N/A</v>
      </c>
      <c r="AL37" s="177" t="e">
        <f>INDEX([5]Listas!$F$6:$J$10,MATCH(AH37,[5]Listas!$D$6:$D$10,0),MATCH(AJ37,[5]Listas!$F$4:$J$4,0))</f>
        <v>#N/A</v>
      </c>
    </row>
    <row r="38" spans="1:38" s="171" customFormat="1" ht="124.5"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VLOOKUP(Q38,[5]Listas!$D$6:$E$10,2,0)</f>
        <v>#N/A</v>
      </c>
      <c r="U38" s="168" t="e">
        <f>HLOOKUP(R38,[5]Listas!$F$4:$J$5,2,0)</f>
        <v>#N/A</v>
      </c>
      <c r="V38" s="177" t="e">
        <f>INDEX([5]Listas!$F$6:$J$10,MATCH(Q38,[5]Listas!$D$6:$D$10,0),MATCH(R38,[5]Listas!$F$4:$J$4,0))</f>
        <v>#N/A</v>
      </c>
      <c r="W38" s="167"/>
      <c r="X38" s="535"/>
      <c r="Y38" s="575"/>
      <c r="Z38" s="536"/>
      <c r="AA38" s="174"/>
      <c r="AB38" s="201"/>
      <c r="AC38" s="166"/>
      <c r="AD38" s="174"/>
      <c r="AE38" s="167"/>
      <c r="AF38" s="168">
        <f t="shared" si="4"/>
        <v>0</v>
      </c>
      <c r="AG38" s="169" t="e">
        <f t="shared" si="5"/>
        <v>#N/A</v>
      </c>
      <c r="AH38" s="178" t="e">
        <f>IF(AG38&lt;=1,"Remota",VLOOKUP(AG38,[5]Listas!$C$6:$D$10,2,0))</f>
        <v>#N/A</v>
      </c>
      <c r="AI38" s="169" t="e">
        <f t="shared" si="6"/>
        <v>#N/A</v>
      </c>
      <c r="AJ38" s="178" t="e">
        <f>IF(AI38&lt;=1,"Insignificante",HLOOKUP(AI38,[5]Listas!$F$3:$J$4,2,0))</f>
        <v>#N/A</v>
      </c>
      <c r="AK38" s="170" t="e">
        <f t="shared" si="7"/>
        <v>#N/A</v>
      </c>
      <c r="AL38" s="177" t="e">
        <f>INDEX([5]Listas!$F$6:$J$10,MATCH(AH38,[5]Listas!$D$6:$D$10,0),MATCH(AJ38,[5]Listas!$F$4:$J$4,0))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VLOOKUP(Q39,[5]Listas!$D$6:$E$10,2,0)</f>
        <v>#N/A</v>
      </c>
      <c r="U39" s="168" t="e">
        <f>HLOOKUP(R39,[5]Listas!$F$4:$J$5,2,0)</f>
        <v>#N/A</v>
      </c>
      <c r="V39" s="177" t="e">
        <f>INDEX([5]Listas!$F$6:$J$10,MATCH(Q39,[5]Listas!$D$6:$D$10,0),MATCH(R39,[5]Listas!$F$4:$J$4,0))</f>
        <v>#N/A</v>
      </c>
      <c r="W39" s="167"/>
      <c r="X39" s="535"/>
      <c r="Y39" s="575"/>
      <c r="Z39" s="536"/>
      <c r="AA39" s="174"/>
      <c r="AB39" s="201"/>
      <c r="AC39" s="166"/>
      <c r="AD39" s="174"/>
      <c r="AE39" s="167"/>
      <c r="AF39" s="168">
        <f t="shared" si="4"/>
        <v>0</v>
      </c>
      <c r="AG39" s="169" t="e">
        <f t="shared" si="5"/>
        <v>#N/A</v>
      </c>
      <c r="AH39" s="178" t="e">
        <f>IF(AG39&lt;=1,"Remota",VLOOKUP(AG39,[5]Listas!$C$6:$D$10,2,0))</f>
        <v>#N/A</v>
      </c>
      <c r="AI39" s="169" t="e">
        <f t="shared" si="6"/>
        <v>#N/A</v>
      </c>
      <c r="AJ39" s="178" t="e">
        <f>IF(AI39&lt;=1,"Insignificante",HLOOKUP(AI39,[5]Listas!$F$3:$J$4,2,0))</f>
        <v>#N/A</v>
      </c>
      <c r="AK39" s="170" t="e">
        <f t="shared" si="7"/>
        <v>#N/A</v>
      </c>
      <c r="AL39" s="177" t="e">
        <f>INDEX([5]Listas!$F$6:$J$10,MATCH(AH39,[5]Listas!$D$6:$D$10,0),MATCH(AJ39,[5]Listas!$F$4:$J$4,0))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VLOOKUP(Q40,[5]Listas!$D$6:$E$10,2,0)</f>
        <v>#N/A</v>
      </c>
      <c r="U40" s="168" t="e">
        <f>HLOOKUP(R40,[5]Listas!$F$4:$J$5,2,0)</f>
        <v>#N/A</v>
      </c>
      <c r="V40" s="177" t="e">
        <f>INDEX([5]Listas!$F$6:$J$10,MATCH(Q40,[5]Listas!$D$6:$D$10,0),MATCH(R40,[5]Listas!$F$4:$J$4,0))</f>
        <v>#N/A</v>
      </c>
      <c r="W40" s="167"/>
      <c r="X40" s="535"/>
      <c r="Y40" s="575"/>
      <c r="Z40" s="536"/>
      <c r="AA40" s="174"/>
      <c r="AB40" s="201"/>
      <c r="AC40" s="166"/>
      <c r="AD40" s="174"/>
      <c r="AE40" s="167"/>
      <c r="AF40" s="168">
        <f t="shared" si="4"/>
        <v>0</v>
      </c>
      <c r="AG40" s="169" t="e">
        <f t="shared" si="5"/>
        <v>#N/A</v>
      </c>
      <c r="AH40" s="178" t="e">
        <f>IF(AG40&lt;=1,"Remota",VLOOKUP(AG40,[5]Listas!$C$6:$D$10,2,0))</f>
        <v>#N/A</v>
      </c>
      <c r="AI40" s="169" t="e">
        <f t="shared" si="6"/>
        <v>#N/A</v>
      </c>
      <c r="AJ40" s="178" t="e">
        <f>IF(AI40&lt;=1,"Insignificante",HLOOKUP(AI40,[5]Listas!$F$3:$J$4,2,0))</f>
        <v>#N/A</v>
      </c>
      <c r="AK40" s="170" t="e">
        <f t="shared" si="7"/>
        <v>#N/A</v>
      </c>
      <c r="AL40" s="177" t="e">
        <f>INDEX([5]Listas!$F$6:$J$10,MATCH(AH40,[5]Listas!$D$6:$D$10,0),MATCH(AJ40,[5]Listas!$F$4:$J$4,0))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VLOOKUP(Q41,[5]Listas!$D$6:$E$10,2,0)</f>
        <v>#N/A</v>
      </c>
      <c r="U41" s="168" t="e">
        <f>HLOOKUP(R41,[5]Listas!$F$4:$J$5,2,0)</f>
        <v>#N/A</v>
      </c>
      <c r="V41" s="177" t="e">
        <f>INDEX([5]Listas!$F$6:$J$10,MATCH(Q41,[5]Listas!$D$6:$D$10,0),MATCH(R41,[5]Listas!$F$4:$J$4,0))</f>
        <v>#N/A</v>
      </c>
      <c r="W41" s="167"/>
      <c r="X41" s="535"/>
      <c r="Y41" s="575"/>
      <c r="Z41" s="536"/>
      <c r="AA41" s="174"/>
      <c r="AB41" s="201"/>
      <c r="AC41" s="166"/>
      <c r="AD41" s="174"/>
      <c r="AE41" s="167"/>
      <c r="AF41" s="168">
        <f t="shared" si="4"/>
        <v>0</v>
      </c>
      <c r="AG41" s="169" t="e">
        <f t="shared" si="5"/>
        <v>#N/A</v>
      </c>
      <c r="AH41" s="178" t="e">
        <f>IF(AG41&lt;=1,"Remota",VLOOKUP(AG41,[5]Listas!$C$6:$D$10,2,0))</f>
        <v>#N/A</v>
      </c>
      <c r="AI41" s="169" t="e">
        <f t="shared" si="6"/>
        <v>#N/A</v>
      </c>
      <c r="AJ41" s="178" t="e">
        <f>IF(AI41&lt;=1,"Insignificante",HLOOKUP(AI41,[5]Listas!$F$3:$J$4,2,0))</f>
        <v>#N/A</v>
      </c>
      <c r="AK41" s="170" t="e">
        <f t="shared" si="7"/>
        <v>#N/A</v>
      </c>
      <c r="AL41" s="177" t="e">
        <f>INDEX([5]Listas!$F$6:$J$10,MATCH(AH41,[5]Listas!$D$6:$D$10,0),MATCH(AJ41,[5]Listas!$F$4:$J$4,0))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VLOOKUP(Q42,[5]Listas!$D$6:$E$10,2,0)</f>
        <v>#N/A</v>
      </c>
      <c r="U42" s="168" t="e">
        <f>HLOOKUP(R42,[5]Listas!$F$4:$J$5,2,0)</f>
        <v>#N/A</v>
      </c>
      <c r="V42" s="177" t="e">
        <f>INDEX([5]Listas!$F$6:$J$10,MATCH(Q42,[5]Listas!$D$6:$D$10,0),MATCH(R42,[5]Listas!$F$4:$J$4,0))</f>
        <v>#N/A</v>
      </c>
      <c r="W42" s="167"/>
      <c r="X42" s="535"/>
      <c r="Y42" s="575"/>
      <c r="Z42" s="536"/>
      <c r="AA42" s="174"/>
      <c r="AB42" s="201"/>
      <c r="AC42" s="166"/>
      <c r="AD42" s="174"/>
      <c r="AE42" s="167"/>
      <c r="AF42" s="168">
        <f t="shared" si="4"/>
        <v>0</v>
      </c>
      <c r="AG42" s="169" t="e">
        <f t="shared" si="5"/>
        <v>#N/A</v>
      </c>
      <c r="AH42" s="178" t="e">
        <f>IF(AG42&lt;=1,"Remota",VLOOKUP(AG42,[5]Listas!$C$6:$D$10,2,0))</f>
        <v>#N/A</v>
      </c>
      <c r="AI42" s="169" t="e">
        <f t="shared" si="6"/>
        <v>#N/A</v>
      </c>
      <c r="AJ42" s="178" t="e">
        <f>IF(AI42&lt;=1,"Insignificante",HLOOKUP(AI42,[5]Listas!$F$3:$J$4,2,0))</f>
        <v>#N/A</v>
      </c>
      <c r="AK42" s="170" t="e">
        <f t="shared" si="7"/>
        <v>#N/A</v>
      </c>
      <c r="AL42" s="177" t="e">
        <f>INDEX([5]Listas!$F$6:$J$10,MATCH(AH42,[5]Listas!$D$6:$D$10,0),MATCH(AJ42,[5]Listas!$F$4:$J$4,0))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VLOOKUP(Q43,[5]Listas!$D$6:$E$10,2,0)</f>
        <v>#N/A</v>
      </c>
      <c r="U43" s="168" t="e">
        <f>HLOOKUP(R43,[5]Listas!$F$4:$J$5,2,0)</f>
        <v>#N/A</v>
      </c>
      <c r="V43" s="177" t="e">
        <f>INDEX([5]Listas!$F$6:$J$10,MATCH(Q43,[5]Listas!$D$6:$D$10,0),MATCH(R43,[5]Listas!$F$4:$J$4,0))</f>
        <v>#N/A</v>
      </c>
      <c r="W43" s="167"/>
      <c r="X43" s="535"/>
      <c r="Y43" s="575"/>
      <c r="Z43" s="536"/>
      <c r="AA43" s="174"/>
      <c r="AB43" s="201"/>
      <c r="AC43" s="166"/>
      <c r="AD43" s="174"/>
      <c r="AE43" s="167"/>
      <c r="AF43" s="168">
        <f t="shared" si="4"/>
        <v>0</v>
      </c>
      <c r="AG43" s="169" t="e">
        <f t="shared" si="5"/>
        <v>#N/A</v>
      </c>
      <c r="AH43" s="178" t="e">
        <f>IF(AG43&lt;=1,"Remota",VLOOKUP(AG43,[5]Listas!$C$6:$D$10,2,0))</f>
        <v>#N/A</v>
      </c>
      <c r="AI43" s="169" t="e">
        <f t="shared" si="6"/>
        <v>#N/A</v>
      </c>
      <c r="AJ43" s="178" t="e">
        <f>IF(AI43&lt;=1,"Insignificante",HLOOKUP(AI43,[5]Listas!$F$3:$J$4,2,0))</f>
        <v>#N/A</v>
      </c>
      <c r="AK43" s="170" t="e">
        <f t="shared" si="7"/>
        <v>#N/A</v>
      </c>
      <c r="AL43" s="177" t="e">
        <f>INDEX([5]Listas!$F$6:$J$10,MATCH(AH43,[5]Listas!$D$6:$D$10,0),MATCH(AJ43,[5]Listas!$F$4:$J$4,0))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VLOOKUP(Q44,[5]Listas!$D$6:$E$10,2,0)</f>
        <v>#N/A</v>
      </c>
      <c r="U44" s="168" t="e">
        <f>HLOOKUP(R44,[5]Listas!$F$4:$J$5,2,0)</f>
        <v>#N/A</v>
      </c>
      <c r="V44" s="177" t="e">
        <f>INDEX([5]Listas!$F$6:$J$10,MATCH(Q44,[5]Listas!$D$6:$D$10,0),MATCH(R44,[5]Listas!$F$4:$J$4,0))</f>
        <v>#N/A</v>
      </c>
      <c r="W44" s="167"/>
      <c r="X44" s="535"/>
      <c r="Y44" s="575"/>
      <c r="Z44" s="536"/>
      <c r="AA44" s="174"/>
      <c r="AB44" s="201"/>
      <c r="AC44" s="166"/>
      <c r="AD44" s="174"/>
      <c r="AE44" s="167"/>
      <c r="AF44" s="168">
        <f t="shared" si="4"/>
        <v>0</v>
      </c>
      <c r="AG44" s="169" t="e">
        <f t="shared" si="5"/>
        <v>#N/A</v>
      </c>
      <c r="AH44" s="178" t="e">
        <f>IF(AG44&lt;=1,"Remota",VLOOKUP(AG44,[5]Listas!$C$6:$D$10,2,0))</f>
        <v>#N/A</v>
      </c>
      <c r="AI44" s="169" t="e">
        <f t="shared" si="6"/>
        <v>#N/A</v>
      </c>
      <c r="AJ44" s="178" t="e">
        <f>IF(AI44&lt;=1,"Insignificante",HLOOKUP(AI44,[5]Listas!$F$3:$J$4,2,0))</f>
        <v>#N/A</v>
      </c>
      <c r="AK44" s="170" t="e">
        <f t="shared" si="7"/>
        <v>#N/A</v>
      </c>
      <c r="AL44" s="177" t="e">
        <f>INDEX([5]Listas!$F$6:$J$10,MATCH(AH44,[5]Listas!$D$6:$D$10,0),MATCH(AJ44,[5]Listas!$F$4:$J$4,0))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VLOOKUP(Q45,[5]Listas!$D$6:$E$10,2,0)</f>
        <v>#N/A</v>
      </c>
      <c r="U45" s="168" t="e">
        <f>HLOOKUP(R45,[5]Listas!$F$4:$J$5,2,0)</f>
        <v>#N/A</v>
      </c>
      <c r="V45" s="177" t="e">
        <f>INDEX([5]Listas!$F$6:$J$10,MATCH(Q45,[5]Listas!$D$6:$D$10,0),MATCH(R45,[5]Listas!$F$4:$J$4,0))</f>
        <v>#N/A</v>
      </c>
      <c r="W45" s="167"/>
      <c r="X45" s="535"/>
      <c r="Y45" s="575"/>
      <c r="Z45" s="536"/>
      <c r="AA45" s="174"/>
      <c r="AB45" s="201"/>
      <c r="AC45" s="166"/>
      <c r="AD45" s="174"/>
      <c r="AE45" s="167"/>
      <c r="AF45" s="168">
        <f t="shared" si="4"/>
        <v>0</v>
      </c>
      <c r="AG45" s="169" t="e">
        <f t="shared" si="5"/>
        <v>#N/A</v>
      </c>
      <c r="AH45" s="178" t="e">
        <f>IF(AG45&lt;=1,"Remota",VLOOKUP(AG45,[5]Listas!$C$6:$D$10,2,0))</f>
        <v>#N/A</v>
      </c>
      <c r="AI45" s="169" t="e">
        <f t="shared" si="6"/>
        <v>#N/A</v>
      </c>
      <c r="AJ45" s="178" t="e">
        <f>IF(AI45&lt;=1,"Insignificante",HLOOKUP(AI45,[5]Listas!$F$3:$J$4,2,0))</f>
        <v>#N/A</v>
      </c>
      <c r="AK45" s="170" t="e">
        <f t="shared" si="7"/>
        <v>#N/A</v>
      </c>
      <c r="AL45" s="177" t="e">
        <f>INDEX([5]Listas!$F$6:$J$10,MATCH(AH45,[5]Listas!$D$6:$D$10,0),MATCH(AJ45,[5]Listas!$F$4:$J$4,0))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VLOOKUP(Q46,[5]Listas!$D$6:$E$10,2,0)</f>
        <v>#N/A</v>
      </c>
      <c r="U46" s="168" t="e">
        <f>HLOOKUP(R46,[5]Listas!$F$4:$J$5,2,0)</f>
        <v>#N/A</v>
      </c>
      <c r="V46" s="177" t="e">
        <f>INDEX([5]Listas!$F$6:$J$10,MATCH(Q46,[5]Listas!$D$6:$D$10,0),MATCH(R46,[5]Listas!$F$4:$J$4,0))</f>
        <v>#N/A</v>
      </c>
      <c r="W46" s="167"/>
      <c r="X46" s="535"/>
      <c r="Y46" s="575"/>
      <c r="Z46" s="536"/>
      <c r="AA46" s="174"/>
      <c r="AB46" s="201"/>
      <c r="AC46" s="166"/>
      <c r="AD46" s="174"/>
      <c r="AE46" s="167"/>
      <c r="AF46" s="168">
        <f t="shared" si="4"/>
        <v>0</v>
      </c>
      <c r="AG46" s="169" t="e">
        <f t="shared" si="5"/>
        <v>#N/A</v>
      </c>
      <c r="AH46" s="178" t="e">
        <f>IF(AG46&lt;=1,"Remota",VLOOKUP(AG46,[5]Listas!$C$6:$D$10,2,0))</f>
        <v>#N/A</v>
      </c>
      <c r="AI46" s="169" t="e">
        <f t="shared" si="6"/>
        <v>#N/A</v>
      </c>
      <c r="AJ46" s="178" t="e">
        <f>IF(AI46&lt;=1,"Insignificante",HLOOKUP(AI46,[5]Listas!$F$3:$J$4,2,0))</f>
        <v>#N/A</v>
      </c>
      <c r="AK46" s="170" t="e">
        <f t="shared" si="7"/>
        <v>#N/A</v>
      </c>
      <c r="AL46" s="177" t="e">
        <f>INDEX([5]Listas!$F$6:$J$10,MATCH(AH46,[5]Listas!$D$6:$D$10,0),MATCH(AJ46,[5]Listas!$F$4:$J$4,0))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VLOOKUP(Q47,[5]Listas!$D$6:$E$10,2,0)</f>
        <v>#N/A</v>
      </c>
      <c r="U47" s="168" t="e">
        <f>HLOOKUP(R47,[5]Listas!$F$4:$J$5,2,0)</f>
        <v>#N/A</v>
      </c>
      <c r="V47" s="177" t="e">
        <f>INDEX([5]Listas!$F$6:$J$10,MATCH(Q47,[5]Listas!$D$6:$D$10,0),MATCH(R47,[5]Listas!$F$4:$J$4,0))</f>
        <v>#N/A</v>
      </c>
      <c r="W47" s="167"/>
      <c r="X47" s="535"/>
      <c r="Y47" s="575"/>
      <c r="Z47" s="536"/>
      <c r="AA47" s="174"/>
      <c r="AB47" s="201"/>
      <c r="AC47" s="166"/>
      <c r="AD47" s="174"/>
      <c r="AE47" s="167"/>
      <c r="AF47" s="168">
        <f t="shared" si="4"/>
        <v>0</v>
      </c>
      <c r="AG47" s="169" t="e">
        <f t="shared" si="5"/>
        <v>#N/A</v>
      </c>
      <c r="AH47" s="178" t="e">
        <f>IF(AG47&lt;=1,"Remota",VLOOKUP(AG47,[5]Listas!$C$6:$D$10,2,0))</f>
        <v>#N/A</v>
      </c>
      <c r="AI47" s="169" t="e">
        <f t="shared" si="6"/>
        <v>#N/A</v>
      </c>
      <c r="AJ47" s="178" t="e">
        <f>IF(AI47&lt;=1,"Insignificante",HLOOKUP(AI47,[5]Listas!$F$3:$J$4,2,0))</f>
        <v>#N/A</v>
      </c>
      <c r="AK47" s="170" t="e">
        <f t="shared" si="7"/>
        <v>#N/A</v>
      </c>
      <c r="AL47" s="177" t="e">
        <f>INDEX([5]Listas!$F$6:$J$10,MATCH(AH47,[5]Listas!$D$6:$D$10,0),MATCH(AJ47,[5]Listas!$F$4:$J$4,0))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VLOOKUP(Q48,[5]Listas!$D$6:$E$10,2,0)</f>
        <v>#N/A</v>
      </c>
      <c r="U48" s="168" t="e">
        <f>HLOOKUP(R48,[5]Listas!$F$4:$J$5,2,0)</f>
        <v>#N/A</v>
      </c>
      <c r="V48" s="177" t="e">
        <f>INDEX([5]Listas!$F$6:$J$10,MATCH(Q48,[5]Listas!$D$6:$D$10,0),MATCH(R48,[5]Listas!$F$4:$J$4,0))</f>
        <v>#N/A</v>
      </c>
      <c r="W48" s="167"/>
      <c r="X48" s="535"/>
      <c r="Y48" s="575"/>
      <c r="Z48" s="536"/>
      <c r="AA48" s="174"/>
      <c r="AB48" s="201"/>
      <c r="AC48" s="166"/>
      <c r="AD48" s="174"/>
      <c r="AE48" s="167"/>
      <c r="AF48" s="168">
        <f t="shared" si="4"/>
        <v>0</v>
      </c>
      <c r="AG48" s="169" t="e">
        <f t="shared" si="5"/>
        <v>#N/A</v>
      </c>
      <c r="AH48" s="178" t="e">
        <f>IF(AG48&lt;=1,"Remota",VLOOKUP(AG48,[5]Listas!$C$6:$D$10,2,0))</f>
        <v>#N/A</v>
      </c>
      <c r="AI48" s="169" t="e">
        <f t="shared" si="6"/>
        <v>#N/A</v>
      </c>
      <c r="AJ48" s="178" t="e">
        <f>IF(AI48&lt;=1,"Insignificante",HLOOKUP(AI48,[5]Listas!$F$3:$J$4,2,0))</f>
        <v>#N/A</v>
      </c>
      <c r="AK48" s="170" t="e">
        <f t="shared" si="7"/>
        <v>#N/A</v>
      </c>
      <c r="AL48" s="177" t="e">
        <f>INDEX([5]Listas!$F$6:$J$10,MATCH(AH48,[5]Listas!$D$6:$D$10,0),MATCH(AJ48,[5]Listas!$F$4:$J$4,0))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VLOOKUP(Q49,[5]Listas!$D$6:$E$10,2,0)</f>
        <v>#N/A</v>
      </c>
      <c r="U49" s="168" t="e">
        <f>HLOOKUP(R49,[5]Listas!$F$4:$J$5,2,0)</f>
        <v>#N/A</v>
      </c>
      <c r="V49" s="177" t="e">
        <f>INDEX([5]Listas!$F$6:$J$10,MATCH(Q49,[5]Listas!$D$6:$D$10,0),MATCH(R49,[5]Listas!$F$4:$J$4,0))</f>
        <v>#N/A</v>
      </c>
      <c r="W49" s="167"/>
      <c r="X49" s="535"/>
      <c r="Y49" s="575"/>
      <c r="Z49" s="536"/>
      <c r="AA49" s="174"/>
      <c r="AB49" s="201"/>
      <c r="AC49" s="166"/>
      <c r="AD49" s="174"/>
      <c r="AE49" s="167"/>
      <c r="AF49" s="168">
        <f t="shared" si="4"/>
        <v>0</v>
      </c>
      <c r="AG49" s="169" t="e">
        <f t="shared" si="5"/>
        <v>#N/A</v>
      </c>
      <c r="AH49" s="178" t="e">
        <f>IF(AG49&lt;=1,"Remota",VLOOKUP(AG49,[5]Listas!$C$6:$D$10,2,0))</f>
        <v>#N/A</v>
      </c>
      <c r="AI49" s="169" t="e">
        <f t="shared" si="6"/>
        <v>#N/A</v>
      </c>
      <c r="AJ49" s="178" t="e">
        <f>IF(AI49&lt;=1,"Insignificante",HLOOKUP(AI49,[5]Listas!$F$3:$J$4,2,0))</f>
        <v>#N/A</v>
      </c>
      <c r="AK49" s="170" t="e">
        <f t="shared" si="7"/>
        <v>#N/A</v>
      </c>
      <c r="AL49" s="177" t="e">
        <f>INDEX([5]Listas!$F$6:$J$10,MATCH(AH49,[5]Listas!$D$6:$D$10,0),MATCH(AJ49,[5]Listas!$F$4:$J$4,0))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VLOOKUP(Q50,[5]Listas!$D$6:$E$10,2,0)</f>
        <v>#N/A</v>
      </c>
      <c r="U50" s="168" t="e">
        <f>HLOOKUP(R50,[5]Listas!$F$4:$J$5,2,0)</f>
        <v>#N/A</v>
      </c>
      <c r="V50" s="177" t="e">
        <f>INDEX([5]Listas!$F$6:$J$10,MATCH(Q50,[5]Listas!$D$6:$D$10,0),MATCH(R50,[5]Listas!$F$4:$J$4,0))</f>
        <v>#N/A</v>
      </c>
      <c r="W50" s="167"/>
      <c r="X50" s="535"/>
      <c r="Y50" s="575"/>
      <c r="Z50" s="536"/>
      <c r="AA50" s="174"/>
      <c r="AB50" s="201"/>
      <c r="AC50" s="166"/>
      <c r="AD50" s="174"/>
      <c r="AE50" s="167"/>
      <c r="AF50" s="168">
        <f t="shared" si="4"/>
        <v>0</v>
      </c>
      <c r="AG50" s="169" t="e">
        <f t="shared" si="5"/>
        <v>#N/A</v>
      </c>
      <c r="AH50" s="178" t="e">
        <f>IF(AG50&lt;=1,"Remota",VLOOKUP(AG50,[5]Listas!$C$6:$D$10,2,0))</f>
        <v>#N/A</v>
      </c>
      <c r="AI50" s="169" t="e">
        <f t="shared" si="6"/>
        <v>#N/A</v>
      </c>
      <c r="AJ50" s="178" t="e">
        <f>IF(AI50&lt;=1,"Insignificante",HLOOKUP(AI50,[5]Listas!$F$3:$J$4,2,0))</f>
        <v>#N/A</v>
      </c>
      <c r="AK50" s="170" t="e">
        <f t="shared" si="7"/>
        <v>#N/A</v>
      </c>
      <c r="AL50" s="177" t="e">
        <f>INDEX([5]Listas!$F$6:$J$10,MATCH(AH50,[5]Listas!$D$6:$D$10,0),MATCH(AJ50,[5]Listas!$F$4:$J$4,0))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VLOOKUP(Q51,[5]Listas!$D$6:$E$10,2,0)</f>
        <v>#N/A</v>
      </c>
      <c r="U51" s="168" t="e">
        <f>HLOOKUP(R51,[5]Listas!$F$4:$J$5,2,0)</f>
        <v>#N/A</v>
      </c>
      <c r="V51" s="177" t="e">
        <f>INDEX([5]Listas!$F$6:$J$10,MATCH(Q51,[5]Listas!$D$6:$D$10,0),MATCH(R51,[5]Listas!$F$4:$J$4,0))</f>
        <v>#N/A</v>
      </c>
      <c r="W51" s="167"/>
      <c r="X51" s="535"/>
      <c r="Y51" s="575"/>
      <c r="Z51" s="536"/>
      <c r="AA51" s="174"/>
      <c r="AB51" s="201"/>
      <c r="AC51" s="166"/>
      <c r="AD51" s="174"/>
      <c r="AE51" s="167"/>
      <c r="AF51" s="168">
        <f t="shared" si="4"/>
        <v>0</v>
      </c>
      <c r="AG51" s="169" t="e">
        <f t="shared" si="5"/>
        <v>#N/A</v>
      </c>
      <c r="AH51" s="178" t="e">
        <f>IF(AG51&lt;=1,"Remota",VLOOKUP(AG51,[5]Listas!$C$6:$D$10,2,0))</f>
        <v>#N/A</v>
      </c>
      <c r="AI51" s="169" t="e">
        <f t="shared" si="6"/>
        <v>#N/A</v>
      </c>
      <c r="AJ51" s="178" t="e">
        <f>IF(AI51&lt;=1,"Insignificante",HLOOKUP(AI51,[5]Listas!$F$3:$J$4,2,0))</f>
        <v>#N/A</v>
      </c>
      <c r="AK51" s="170" t="e">
        <f t="shared" si="7"/>
        <v>#N/A</v>
      </c>
      <c r="AL51" s="177" t="e">
        <f>INDEX([5]Listas!$F$6:$J$10,MATCH(AH51,[5]Listas!$D$6:$D$10,0),MATCH(AJ51,[5]Listas!$F$4:$J$4,0))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VLOOKUP(Q52,[5]Listas!$D$6:$E$10,2,0)</f>
        <v>#N/A</v>
      </c>
      <c r="U52" s="168" t="e">
        <f>HLOOKUP(R52,[5]Listas!$F$4:$J$5,2,0)</f>
        <v>#N/A</v>
      </c>
      <c r="V52" s="177" t="e">
        <f>INDEX([5]Listas!$F$6:$J$10,MATCH(Q52,[5]Listas!$D$6:$D$10,0),MATCH(R52,[5]Listas!$F$4:$J$4,0))</f>
        <v>#N/A</v>
      </c>
      <c r="W52" s="167"/>
      <c r="X52" s="535"/>
      <c r="Y52" s="575"/>
      <c r="Z52" s="536"/>
      <c r="AA52" s="174"/>
      <c r="AB52" s="201"/>
      <c r="AC52" s="166"/>
      <c r="AD52" s="174"/>
      <c r="AE52" s="167"/>
      <c r="AF52" s="168">
        <f t="shared" si="4"/>
        <v>0</v>
      </c>
      <c r="AG52" s="169" t="e">
        <f t="shared" si="5"/>
        <v>#N/A</v>
      </c>
      <c r="AH52" s="178" t="e">
        <f>IF(AG52&lt;=1,"Remota",VLOOKUP(AG52,[5]Listas!$C$6:$D$10,2,0))</f>
        <v>#N/A</v>
      </c>
      <c r="AI52" s="169" t="e">
        <f t="shared" si="6"/>
        <v>#N/A</v>
      </c>
      <c r="AJ52" s="178" t="e">
        <f>IF(AI52&lt;=1,"Insignificante",HLOOKUP(AI52,[5]Listas!$F$3:$J$4,2,0))</f>
        <v>#N/A</v>
      </c>
      <c r="AK52" s="170" t="e">
        <f t="shared" si="7"/>
        <v>#N/A</v>
      </c>
      <c r="AL52" s="177" t="e">
        <f>INDEX([5]Listas!$F$6:$J$10,MATCH(AH52,[5]Listas!$D$6:$D$10,0),MATCH(AJ52,[5]Listas!$F$4:$J$4,0))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VLOOKUP(Q53,[5]Listas!$D$6:$E$10,2,0)</f>
        <v>#N/A</v>
      </c>
      <c r="U53" s="168" t="e">
        <f>HLOOKUP(R53,[5]Listas!$F$4:$J$5,2,0)</f>
        <v>#N/A</v>
      </c>
      <c r="V53" s="177" t="e">
        <f>INDEX([5]Listas!$F$6:$J$10,MATCH(Q53,[5]Listas!$D$6:$D$10,0),MATCH(R53,[5]Listas!$F$4:$J$4,0))</f>
        <v>#N/A</v>
      </c>
      <c r="W53" s="167"/>
      <c r="X53" s="535"/>
      <c r="Y53" s="575"/>
      <c r="Z53" s="536"/>
      <c r="AA53" s="174"/>
      <c r="AB53" s="201"/>
      <c r="AC53" s="166"/>
      <c r="AD53" s="174"/>
      <c r="AE53" s="167"/>
      <c r="AF53" s="168">
        <f t="shared" si="4"/>
        <v>0</v>
      </c>
      <c r="AG53" s="169" t="e">
        <f t="shared" si="5"/>
        <v>#N/A</v>
      </c>
      <c r="AH53" s="178" t="e">
        <f>IF(AG53&lt;=1,"Remota",VLOOKUP(AG53,[5]Listas!$C$6:$D$10,2,0))</f>
        <v>#N/A</v>
      </c>
      <c r="AI53" s="169" t="e">
        <f t="shared" si="6"/>
        <v>#N/A</v>
      </c>
      <c r="AJ53" s="178" t="e">
        <f>IF(AI53&lt;=1,"Insignificante",HLOOKUP(AI53,[5]Listas!$F$3:$J$4,2,0))</f>
        <v>#N/A</v>
      </c>
      <c r="AK53" s="170" t="e">
        <f t="shared" si="7"/>
        <v>#N/A</v>
      </c>
      <c r="AL53" s="177" t="e">
        <f>INDEX([5]Listas!$F$6:$J$10,MATCH(AH53,[5]Listas!$D$6:$D$10,0),MATCH(AJ53,[5]Listas!$F$4:$J$4,0))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VLOOKUP(Q54,[5]Listas!$D$6:$E$10,2,0)</f>
        <v>#N/A</v>
      </c>
      <c r="U54" s="168" t="e">
        <f>HLOOKUP(R54,[5]Listas!$F$4:$J$5,2,0)</f>
        <v>#N/A</v>
      </c>
      <c r="V54" s="177" t="e">
        <f>INDEX([5]Listas!$F$6:$J$10,MATCH(Q54,[5]Listas!$D$6:$D$10,0),MATCH(R54,[5]Listas!$F$4:$J$4,0))</f>
        <v>#N/A</v>
      </c>
      <c r="W54" s="167"/>
      <c r="X54" s="535"/>
      <c r="Y54" s="575"/>
      <c r="Z54" s="536"/>
      <c r="AA54" s="174"/>
      <c r="AB54" s="201"/>
      <c r="AC54" s="166"/>
      <c r="AD54" s="174"/>
      <c r="AE54" s="167"/>
      <c r="AF54" s="168">
        <f t="shared" si="4"/>
        <v>0</v>
      </c>
      <c r="AG54" s="169" t="e">
        <f t="shared" si="5"/>
        <v>#N/A</v>
      </c>
      <c r="AH54" s="178" t="e">
        <f>IF(AG54&lt;=1,"Remota",VLOOKUP(AG54,[5]Listas!$C$6:$D$10,2,0))</f>
        <v>#N/A</v>
      </c>
      <c r="AI54" s="169" t="e">
        <f t="shared" si="6"/>
        <v>#N/A</v>
      </c>
      <c r="AJ54" s="178" t="e">
        <f>IF(AI54&lt;=1,"Insignificante",HLOOKUP(AI54,[5]Listas!$F$3:$J$4,2,0))</f>
        <v>#N/A</v>
      </c>
      <c r="AK54" s="170" t="e">
        <f t="shared" si="7"/>
        <v>#N/A</v>
      </c>
      <c r="AL54" s="177" t="e">
        <f>INDEX([5]Listas!$F$6:$J$10,MATCH(AH54,[5]Listas!$D$6:$D$10,0),MATCH(AJ54,[5]Listas!$F$4:$J$4,0))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VLOOKUP(Q55,[5]Listas!$D$6:$E$10,2,0)</f>
        <v>#N/A</v>
      </c>
      <c r="U55" s="168" t="e">
        <f>HLOOKUP(R55,[5]Listas!$F$4:$J$5,2,0)</f>
        <v>#N/A</v>
      </c>
      <c r="V55" s="177" t="e">
        <f>INDEX([5]Listas!$F$6:$J$10,MATCH(Q55,[5]Listas!$D$6:$D$10,0),MATCH(R55,[5]Listas!$F$4:$J$4,0))</f>
        <v>#N/A</v>
      </c>
      <c r="W55" s="167"/>
      <c r="X55" s="535"/>
      <c r="Y55" s="575"/>
      <c r="Z55" s="536"/>
      <c r="AA55" s="174"/>
      <c r="AB55" s="201"/>
      <c r="AC55" s="166"/>
      <c r="AD55" s="174"/>
      <c r="AE55" s="167"/>
      <c r="AF55" s="168">
        <f t="shared" si="4"/>
        <v>0</v>
      </c>
      <c r="AG55" s="169" t="e">
        <f t="shared" si="5"/>
        <v>#N/A</v>
      </c>
      <c r="AH55" s="178" t="e">
        <f>IF(AG55&lt;=1,"Remota",VLOOKUP(AG55,[5]Listas!$C$6:$D$10,2,0))</f>
        <v>#N/A</v>
      </c>
      <c r="AI55" s="169" t="e">
        <f t="shared" si="6"/>
        <v>#N/A</v>
      </c>
      <c r="AJ55" s="178" t="e">
        <f>IF(AI55&lt;=1,"Insignificante",HLOOKUP(AI55,[5]Listas!$F$3:$J$4,2,0))</f>
        <v>#N/A</v>
      </c>
      <c r="AK55" s="170" t="e">
        <f t="shared" si="7"/>
        <v>#N/A</v>
      </c>
      <c r="AL55" s="177" t="e">
        <f>INDEX([5]Listas!$F$6:$J$10,MATCH(AH55,[5]Listas!$D$6:$D$10,0),MATCH(AJ55,[5]Listas!$F$4:$J$4,0))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VLOOKUP(Q56,[5]Listas!$D$6:$E$10,2,0)</f>
        <v>#N/A</v>
      </c>
      <c r="U56" s="168" t="e">
        <f>HLOOKUP(R56,[5]Listas!$F$4:$J$5,2,0)</f>
        <v>#N/A</v>
      </c>
      <c r="V56" s="177" t="e">
        <f>INDEX([5]Listas!$F$6:$J$10,MATCH(Q56,[5]Listas!$D$6:$D$10,0),MATCH(R56,[5]Listas!$F$4:$J$4,0))</f>
        <v>#N/A</v>
      </c>
      <c r="W56" s="167"/>
      <c r="X56" s="535"/>
      <c r="Y56" s="575"/>
      <c r="Z56" s="536"/>
      <c r="AA56" s="174"/>
      <c r="AB56" s="201"/>
      <c r="AC56" s="166"/>
      <c r="AD56" s="174"/>
      <c r="AE56" s="167"/>
      <c r="AF56" s="168">
        <f t="shared" si="4"/>
        <v>0</v>
      </c>
      <c r="AG56" s="169" t="e">
        <f t="shared" si="5"/>
        <v>#N/A</v>
      </c>
      <c r="AH56" s="178" t="e">
        <f>IF(AG56&lt;=1,"Remota",VLOOKUP(AG56,[5]Listas!$C$6:$D$10,2,0))</f>
        <v>#N/A</v>
      </c>
      <c r="AI56" s="169" t="e">
        <f t="shared" si="6"/>
        <v>#N/A</v>
      </c>
      <c r="AJ56" s="178" t="e">
        <f>IF(AI56&lt;=1,"Insignificante",HLOOKUP(AI56,[5]Listas!$F$3:$J$4,2,0))</f>
        <v>#N/A</v>
      </c>
      <c r="AK56" s="170" t="e">
        <f t="shared" si="7"/>
        <v>#N/A</v>
      </c>
      <c r="AL56" s="177" t="e">
        <f>INDEX([5]Listas!$F$6:$J$10,MATCH(AH56,[5]Listas!$D$6:$D$10,0),MATCH(AJ56,[5]Listas!$F$4:$J$4,0))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VLOOKUP(Q57,[5]Listas!$D$6:$E$10,2,0)</f>
        <v>#N/A</v>
      </c>
      <c r="U57" s="168" t="e">
        <f>HLOOKUP(R57,[5]Listas!$F$4:$J$5,2,0)</f>
        <v>#N/A</v>
      </c>
      <c r="V57" s="177" t="e">
        <f>INDEX([5]Listas!$F$6:$J$10,MATCH(Q57,[5]Listas!$D$6:$D$10,0),MATCH(R57,[5]Listas!$F$4:$J$4,0))</f>
        <v>#N/A</v>
      </c>
      <c r="W57" s="167"/>
      <c r="X57" s="535"/>
      <c r="Y57" s="575"/>
      <c r="Z57" s="536"/>
      <c r="AA57" s="174"/>
      <c r="AB57" s="201"/>
      <c r="AC57" s="166"/>
      <c r="AD57" s="174"/>
      <c r="AE57" s="167"/>
      <c r="AF57" s="168">
        <f t="shared" si="4"/>
        <v>0</v>
      </c>
      <c r="AG57" s="169" t="e">
        <f t="shared" si="5"/>
        <v>#N/A</v>
      </c>
      <c r="AH57" s="178" t="e">
        <f>IF(AG57&lt;=1,"Remota",VLOOKUP(AG57,[5]Listas!$C$6:$D$10,2,0))</f>
        <v>#N/A</v>
      </c>
      <c r="AI57" s="169" t="e">
        <f t="shared" si="6"/>
        <v>#N/A</v>
      </c>
      <c r="AJ57" s="178" t="e">
        <f>IF(AI57&lt;=1,"Insignificante",HLOOKUP(AI57,[5]Listas!$F$3:$J$4,2,0))</f>
        <v>#N/A</v>
      </c>
      <c r="AK57" s="170" t="e">
        <f t="shared" si="7"/>
        <v>#N/A</v>
      </c>
      <c r="AL57" s="177" t="e">
        <f>INDEX([5]Listas!$F$6:$J$10,MATCH(AH57,[5]Listas!$D$6:$D$10,0),MATCH(AJ57,[5]Listas!$F$4:$J$4,0))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VLOOKUP(Q58,[5]Listas!$D$6:$E$10,2,0)</f>
        <v>#N/A</v>
      </c>
      <c r="U58" s="168" t="e">
        <f>HLOOKUP(R58,[5]Listas!$F$4:$J$5,2,0)</f>
        <v>#N/A</v>
      </c>
      <c r="V58" s="177" t="e">
        <f>INDEX([5]Listas!$F$6:$J$10,MATCH(Q58,[5]Listas!$D$6:$D$10,0),MATCH(R58,[5]Listas!$F$4:$J$4,0))</f>
        <v>#N/A</v>
      </c>
      <c r="W58" s="167"/>
      <c r="X58" s="535"/>
      <c r="Y58" s="575"/>
      <c r="Z58" s="536"/>
      <c r="AA58" s="174"/>
      <c r="AB58" s="201"/>
      <c r="AC58" s="166"/>
      <c r="AD58" s="174"/>
      <c r="AE58" s="167"/>
      <c r="AF58" s="168">
        <f t="shared" si="4"/>
        <v>0</v>
      </c>
      <c r="AG58" s="169" t="e">
        <f t="shared" si="5"/>
        <v>#N/A</v>
      </c>
      <c r="AH58" s="178" t="e">
        <f>IF(AG58&lt;=1,"Remota",VLOOKUP(AG58,[5]Listas!$C$6:$D$10,2,0))</f>
        <v>#N/A</v>
      </c>
      <c r="AI58" s="169" t="e">
        <f t="shared" si="6"/>
        <v>#N/A</v>
      </c>
      <c r="AJ58" s="178" t="e">
        <f>IF(AI58&lt;=1,"Insignificante",HLOOKUP(AI58,[5]Listas!$F$3:$J$4,2,0))</f>
        <v>#N/A</v>
      </c>
      <c r="AK58" s="170" t="e">
        <f t="shared" si="7"/>
        <v>#N/A</v>
      </c>
      <c r="AL58" s="177" t="e">
        <f>INDEX([5]Listas!$F$6:$J$10,MATCH(AH58,[5]Listas!$D$6:$D$10,0),MATCH(AJ58,[5]Listas!$F$4:$J$4,0))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VLOOKUP(Q59,[5]Listas!$D$6:$E$10,2,0)</f>
        <v>#N/A</v>
      </c>
      <c r="U59" s="168" t="e">
        <f>HLOOKUP(R59,[5]Listas!$F$4:$J$5,2,0)</f>
        <v>#N/A</v>
      </c>
      <c r="V59" s="177" t="e">
        <f>INDEX([5]Listas!$F$6:$J$10,MATCH(Q59,[5]Listas!$D$6:$D$10,0),MATCH(R59,[5]Listas!$F$4:$J$4,0))</f>
        <v>#N/A</v>
      </c>
      <c r="W59" s="167"/>
      <c r="X59" s="535"/>
      <c r="Y59" s="575"/>
      <c r="Z59" s="536"/>
      <c r="AA59" s="174"/>
      <c r="AB59" s="201"/>
      <c r="AC59" s="166"/>
      <c r="AD59" s="174"/>
      <c r="AE59" s="167"/>
      <c r="AF59" s="168">
        <f t="shared" si="4"/>
        <v>0</v>
      </c>
      <c r="AG59" s="169" t="e">
        <f t="shared" si="5"/>
        <v>#N/A</v>
      </c>
      <c r="AH59" s="178" t="e">
        <f>IF(AG59&lt;=1,"Remota",VLOOKUP(AG59,[5]Listas!$C$6:$D$10,2,0))</f>
        <v>#N/A</v>
      </c>
      <c r="AI59" s="169" t="e">
        <f t="shared" si="6"/>
        <v>#N/A</v>
      </c>
      <c r="AJ59" s="178" t="e">
        <f>IF(AI59&lt;=1,"Insignificante",HLOOKUP(AI59,[5]Listas!$F$3:$J$4,2,0))</f>
        <v>#N/A</v>
      </c>
      <c r="AK59" s="170" t="e">
        <f t="shared" si="7"/>
        <v>#N/A</v>
      </c>
      <c r="AL59" s="177" t="e">
        <f>INDEX([5]Listas!$F$6:$J$10,MATCH(AH59,[5]Listas!$D$6:$D$10,0),MATCH(AJ59,[5]Listas!$F$4:$J$4,0))</f>
        <v>#N/A</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VLOOKUP(Q60,[5]Listas!$D$6:$E$10,2,0)</f>
        <v>#N/A</v>
      </c>
      <c r="U60" s="168" t="e">
        <f>HLOOKUP(R60,[5]Listas!$F$4:$J$5,2,0)</f>
        <v>#N/A</v>
      </c>
      <c r="V60" s="177" t="e">
        <f>INDEX([5]Listas!$F$6:$J$10,MATCH(Q60,[5]Listas!$D$6:$D$10,0),MATCH(R60,[5]Listas!$F$4:$J$4,0))</f>
        <v>#N/A</v>
      </c>
      <c r="W60" s="167"/>
      <c r="X60" s="535"/>
      <c r="Y60" s="575"/>
      <c r="Z60" s="536"/>
      <c r="AA60" s="174"/>
      <c r="AB60" s="201"/>
      <c r="AC60" s="166"/>
      <c r="AD60" s="174"/>
      <c r="AE60" s="167"/>
      <c r="AF60" s="168">
        <f t="shared" si="4"/>
        <v>0</v>
      </c>
      <c r="AG60" s="169" t="e">
        <f t="shared" si="5"/>
        <v>#N/A</v>
      </c>
      <c r="AH60" s="178" t="e">
        <f>IF(AG60&lt;=1,"Remota",VLOOKUP(AG60,[5]Listas!$C$6:$D$10,2,0))</f>
        <v>#N/A</v>
      </c>
      <c r="AI60" s="169" t="e">
        <f t="shared" si="6"/>
        <v>#N/A</v>
      </c>
      <c r="AJ60" s="178" t="e">
        <f>IF(AI60&lt;=1,"Insignificante",HLOOKUP(AI60,[5]Listas!$F$3:$J$4,2,0))</f>
        <v>#N/A</v>
      </c>
      <c r="AK60" s="170" t="e">
        <f t="shared" si="7"/>
        <v>#N/A</v>
      </c>
      <c r="AL60" s="177" t="e">
        <f>INDEX([5]Listas!$F$6:$J$10,MATCH(AH60,[5]Listas!$D$6:$D$10,0),MATCH(AJ60,[5]Listas!$F$4:$J$4,0))</f>
        <v>#N/A</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VLOOKUP(Q61,[5]Listas!$D$6:$E$10,2,0)</f>
        <v>#N/A</v>
      </c>
      <c r="U61" s="168" t="e">
        <f>HLOOKUP(R61,[5]Listas!$F$4:$J$5,2,0)</f>
        <v>#N/A</v>
      </c>
      <c r="V61" s="177" t="e">
        <f>INDEX([5]Listas!$F$6:$J$10,MATCH(Q61,[5]Listas!$D$6:$D$10,0),MATCH(R61,[5]Listas!$F$4:$J$4,0))</f>
        <v>#N/A</v>
      </c>
      <c r="W61" s="167"/>
      <c r="X61" s="535"/>
      <c r="Y61" s="575"/>
      <c r="Z61" s="536"/>
      <c r="AA61" s="174"/>
      <c r="AB61" s="201"/>
      <c r="AC61" s="166"/>
      <c r="AD61" s="174"/>
      <c r="AE61" s="167"/>
      <c r="AF61" s="168">
        <f t="shared" si="4"/>
        <v>0</v>
      </c>
      <c r="AG61" s="169" t="e">
        <f t="shared" si="5"/>
        <v>#N/A</v>
      </c>
      <c r="AH61" s="178" t="e">
        <f>IF(AG61&lt;=1,"Remota",VLOOKUP(AG61,[5]Listas!$C$6:$D$10,2,0))</f>
        <v>#N/A</v>
      </c>
      <c r="AI61" s="169" t="e">
        <f t="shared" si="6"/>
        <v>#N/A</v>
      </c>
      <c r="AJ61" s="178" t="e">
        <f>IF(AI61&lt;=1,"Insignificante",HLOOKUP(AI61,[5]Listas!$F$3:$J$4,2,0))</f>
        <v>#N/A</v>
      </c>
      <c r="AK61" s="170" t="e">
        <f t="shared" si="7"/>
        <v>#N/A</v>
      </c>
      <c r="AL61" s="177" t="e">
        <f>INDEX([5]Listas!$F$6:$J$10,MATCH(AH61,[5]Listas!$D$6:$D$10,0),MATCH(AJ61,[5]Listas!$F$4:$J$4,0))</f>
        <v>#N/A</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VLOOKUP(Q62,[5]Listas!$D$6:$E$10,2,0)</f>
        <v>#N/A</v>
      </c>
      <c r="U62" s="168" t="e">
        <f>HLOOKUP(R62,[5]Listas!$F$4:$J$5,2,0)</f>
        <v>#N/A</v>
      </c>
      <c r="V62" s="177" t="e">
        <f>INDEX([5]Listas!$F$6:$J$10,MATCH(Q62,[5]Listas!$D$6:$D$10,0),MATCH(R62,[5]Listas!$F$4:$J$4,0))</f>
        <v>#N/A</v>
      </c>
      <c r="W62" s="167"/>
      <c r="X62" s="535"/>
      <c r="Y62" s="575"/>
      <c r="Z62" s="536"/>
      <c r="AA62" s="174"/>
      <c r="AB62" s="201"/>
      <c r="AC62" s="166"/>
      <c r="AD62" s="174"/>
      <c r="AE62" s="167"/>
      <c r="AF62" s="168">
        <f t="shared" si="4"/>
        <v>0</v>
      </c>
      <c r="AG62" s="169" t="e">
        <f t="shared" si="5"/>
        <v>#N/A</v>
      </c>
      <c r="AH62" s="178" t="e">
        <f>IF(AG62&lt;=1,"Remota",VLOOKUP(AG62,[5]Listas!$C$6:$D$10,2,0))</f>
        <v>#N/A</v>
      </c>
      <c r="AI62" s="169" t="e">
        <f t="shared" si="6"/>
        <v>#N/A</v>
      </c>
      <c r="AJ62" s="178" t="e">
        <f>IF(AI62&lt;=1,"Insignificante",HLOOKUP(AI62,[5]Listas!$F$3:$J$4,2,0))</f>
        <v>#N/A</v>
      </c>
      <c r="AK62" s="170" t="e">
        <f t="shared" si="7"/>
        <v>#N/A</v>
      </c>
      <c r="AL62" s="177" t="e">
        <f>INDEX([5]Listas!$F$6:$J$10,MATCH(AH62,[5]Listas!$D$6:$D$10,0),MATCH(AJ62,[5]Listas!$F$4:$J$4,0))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VLOOKUP(Q63,[5]Listas!$D$6:$E$10,2,0)</f>
        <v>#N/A</v>
      </c>
      <c r="U63" s="168" t="e">
        <f>HLOOKUP(R63,[5]Listas!$F$4:$J$5,2,0)</f>
        <v>#N/A</v>
      </c>
      <c r="V63" s="177" t="e">
        <f>INDEX([5]Listas!$F$6:$J$10,MATCH(Q63,[5]Listas!$D$6:$D$10,0),MATCH(R63,[5]Listas!$F$4:$J$4,0))</f>
        <v>#N/A</v>
      </c>
      <c r="W63" s="167"/>
      <c r="X63" s="535"/>
      <c r="Y63" s="575"/>
      <c r="Z63" s="536"/>
      <c r="AA63" s="174"/>
      <c r="AB63" s="201"/>
      <c r="AC63" s="166"/>
      <c r="AD63" s="174"/>
      <c r="AE63" s="167"/>
      <c r="AF63" s="168">
        <f t="shared" ref="AF63:AF77" si="8">IF(AC63&lt;=33,0,IF(AC63&gt;81,2,1))</f>
        <v>0</v>
      </c>
      <c r="AG63" s="169" t="e">
        <f t="shared" ref="AG63:AG77" si="9">IF(OR(AD63="Probabilidad",AD63="Ambos"),T63-AF63,T63)</f>
        <v>#N/A</v>
      </c>
      <c r="AH63" s="178" t="e">
        <f>IF(AG63&lt;=1,"Remota",VLOOKUP(AG63,[5]Listas!$C$6:$D$10,2,0))</f>
        <v>#N/A</v>
      </c>
      <c r="AI63" s="169" t="e">
        <f t="shared" ref="AI63:AI77" si="10">IF(OR(AD63="Impacto",AD63="Ambos"),U63-AF63,U63)</f>
        <v>#N/A</v>
      </c>
      <c r="AJ63" s="178" t="e">
        <f>IF(AI63&lt;=1,"Insignificante",HLOOKUP(AI63,[5]Listas!$F$3:$J$4,2,0))</f>
        <v>#N/A</v>
      </c>
      <c r="AK63" s="170" t="e">
        <f t="shared" ref="AK63:AK77" si="11">AG63*AI63</f>
        <v>#N/A</v>
      </c>
      <c r="AL63" s="177" t="e">
        <f>INDEX([5]Listas!$F$6:$J$10,MATCH(AH63,[5]Listas!$D$6:$D$10,0),MATCH(AJ63,[5]Listas!$F$4:$J$4,0))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VLOOKUP(Q64,[5]Listas!$D$6:$E$10,2,0)</f>
        <v>#N/A</v>
      </c>
      <c r="U64" s="168" t="e">
        <f>HLOOKUP(R64,[5]Listas!$F$4:$J$5,2,0)</f>
        <v>#N/A</v>
      </c>
      <c r="V64" s="177" t="e">
        <f>INDEX([5]Listas!$F$6:$J$10,MATCH(Q64,[5]Listas!$D$6:$D$10,0),MATCH(R64,[5]Listas!$F$4:$J$4,0))</f>
        <v>#N/A</v>
      </c>
      <c r="W64" s="167"/>
      <c r="X64" s="535"/>
      <c r="Y64" s="575"/>
      <c r="Z64" s="536"/>
      <c r="AA64" s="174"/>
      <c r="AB64" s="201"/>
      <c r="AC64" s="166"/>
      <c r="AD64" s="174"/>
      <c r="AE64" s="167"/>
      <c r="AF64" s="168">
        <f t="shared" si="8"/>
        <v>0</v>
      </c>
      <c r="AG64" s="169" t="e">
        <f t="shared" si="9"/>
        <v>#N/A</v>
      </c>
      <c r="AH64" s="178" t="e">
        <f>IF(AG64&lt;=1,"Remota",VLOOKUP(AG64,[5]Listas!$C$6:$D$10,2,0))</f>
        <v>#N/A</v>
      </c>
      <c r="AI64" s="169" t="e">
        <f t="shared" si="10"/>
        <v>#N/A</v>
      </c>
      <c r="AJ64" s="178" t="e">
        <f>IF(AI64&lt;=1,"Insignificante",HLOOKUP(AI64,[5]Listas!$F$3:$J$4,2,0))</f>
        <v>#N/A</v>
      </c>
      <c r="AK64" s="170" t="e">
        <f t="shared" si="11"/>
        <v>#N/A</v>
      </c>
      <c r="AL64" s="177" t="e">
        <f>INDEX([5]Listas!$F$6:$J$10,MATCH(AH64,[5]Listas!$D$6:$D$10,0),MATCH(AJ64,[5]Listas!$F$4:$J$4,0))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VLOOKUP(Q65,[5]Listas!$D$6:$E$10,2,0)</f>
        <v>#N/A</v>
      </c>
      <c r="U65" s="168" t="e">
        <f>HLOOKUP(R65,[5]Listas!$F$4:$J$5,2,0)</f>
        <v>#N/A</v>
      </c>
      <c r="V65" s="177" t="e">
        <f>INDEX([5]Listas!$F$6:$J$10,MATCH(Q65,[5]Listas!$D$6:$D$10,0),MATCH(R65,[5]Listas!$F$4:$J$4,0))</f>
        <v>#N/A</v>
      </c>
      <c r="W65" s="167"/>
      <c r="X65" s="535"/>
      <c r="Y65" s="575"/>
      <c r="Z65" s="536"/>
      <c r="AA65" s="174"/>
      <c r="AB65" s="201"/>
      <c r="AC65" s="166"/>
      <c r="AD65" s="174"/>
      <c r="AE65" s="167"/>
      <c r="AF65" s="168">
        <f t="shared" si="8"/>
        <v>0</v>
      </c>
      <c r="AG65" s="169" t="e">
        <f t="shared" si="9"/>
        <v>#N/A</v>
      </c>
      <c r="AH65" s="178" t="e">
        <f>IF(AG65&lt;=1,"Remota",VLOOKUP(AG65,[5]Listas!$C$6:$D$10,2,0))</f>
        <v>#N/A</v>
      </c>
      <c r="AI65" s="169" t="e">
        <f t="shared" si="10"/>
        <v>#N/A</v>
      </c>
      <c r="AJ65" s="178" t="e">
        <f>IF(AI65&lt;=1,"Insignificante",HLOOKUP(AI65,[5]Listas!$F$3:$J$4,2,0))</f>
        <v>#N/A</v>
      </c>
      <c r="AK65" s="170" t="e">
        <f t="shared" si="11"/>
        <v>#N/A</v>
      </c>
      <c r="AL65" s="177" t="e">
        <f>INDEX([5]Listas!$F$6:$J$10,MATCH(AH65,[5]Listas!$D$6:$D$10,0),MATCH(AJ65,[5]Listas!$F$4:$J$4,0))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VLOOKUP(Q66,[5]Listas!$D$6:$E$10,2,0)</f>
        <v>#N/A</v>
      </c>
      <c r="U66" s="168" t="e">
        <f>HLOOKUP(R66,[5]Listas!$F$4:$J$5,2,0)</f>
        <v>#N/A</v>
      </c>
      <c r="V66" s="177" t="e">
        <f>INDEX([5]Listas!$F$6:$J$10,MATCH(Q66,[5]Listas!$D$6:$D$10,0),MATCH(R66,[5]Listas!$F$4:$J$4,0))</f>
        <v>#N/A</v>
      </c>
      <c r="W66" s="167"/>
      <c r="X66" s="535"/>
      <c r="Y66" s="575"/>
      <c r="Z66" s="536"/>
      <c r="AA66" s="174"/>
      <c r="AB66" s="201"/>
      <c r="AC66" s="166"/>
      <c r="AD66" s="174"/>
      <c r="AE66" s="167"/>
      <c r="AF66" s="168">
        <f t="shared" si="8"/>
        <v>0</v>
      </c>
      <c r="AG66" s="169" t="e">
        <f t="shared" si="9"/>
        <v>#N/A</v>
      </c>
      <c r="AH66" s="178" t="e">
        <f>IF(AG66&lt;=1,"Remota",VLOOKUP(AG66,[5]Listas!$C$6:$D$10,2,0))</f>
        <v>#N/A</v>
      </c>
      <c r="AI66" s="169" t="e">
        <f t="shared" si="10"/>
        <v>#N/A</v>
      </c>
      <c r="AJ66" s="178" t="e">
        <f>IF(AI66&lt;=1,"Insignificante",HLOOKUP(AI66,[5]Listas!$F$3:$J$4,2,0))</f>
        <v>#N/A</v>
      </c>
      <c r="AK66" s="170" t="e">
        <f t="shared" si="11"/>
        <v>#N/A</v>
      </c>
      <c r="AL66" s="177" t="e">
        <f>INDEX([5]Listas!$F$6:$J$10,MATCH(AH66,[5]Listas!$D$6:$D$10,0),MATCH(AJ66,[5]Listas!$F$4:$J$4,0))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VLOOKUP(Q67,[5]Listas!$D$6:$E$10,2,0)</f>
        <v>#N/A</v>
      </c>
      <c r="U67" s="168" t="e">
        <f>HLOOKUP(R67,[5]Listas!$F$4:$J$5,2,0)</f>
        <v>#N/A</v>
      </c>
      <c r="V67" s="177" t="e">
        <f>INDEX([5]Listas!$F$6:$J$10,MATCH(Q67,[5]Listas!$D$6:$D$10,0),MATCH(R67,[5]Listas!$F$4:$J$4,0))</f>
        <v>#N/A</v>
      </c>
      <c r="W67" s="167"/>
      <c r="X67" s="535"/>
      <c r="Y67" s="575"/>
      <c r="Z67" s="536"/>
      <c r="AA67" s="174"/>
      <c r="AB67" s="201"/>
      <c r="AC67" s="166"/>
      <c r="AD67" s="174"/>
      <c r="AE67" s="167"/>
      <c r="AF67" s="168">
        <f t="shared" si="8"/>
        <v>0</v>
      </c>
      <c r="AG67" s="169" t="e">
        <f t="shared" si="9"/>
        <v>#N/A</v>
      </c>
      <c r="AH67" s="178" t="e">
        <f>IF(AG67&lt;=1,"Remota",VLOOKUP(AG67,[5]Listas!$C$6:$D$10,2,0))</f>
        <v>#N/A</v>
      </c>
      <c r="AI67" s="169" t="e">
        <f t="shared" si="10"/>
        <v>#N/A</v>
      </c>
      <c r="AJ67" s="178" t="e">
        <f>IF(AI67&lt;=1,"Insignificante",HLOOKUP(AI67,[5]Listas!$F$3:$J$4,2,0))</f>
        <v>#N/A</v>
      </c>
      <c r="AK67" s="170" t="e">
        <f t="shared" si="11"/>
        <v>#N/A</v>
      </c>
      <c r="AL67" s="177" t="e">
        <f>INDEX([5]Listas!$F$6:$J$10,MATCH(AH67,[5]Listas!$D$6:$D$10,0),MATCH(AJ67,[5]Listas!$F$4:$J$4,0))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VLOOKUP(Q68,[5]Listas!$D$6:$E$10,2,0)</f>
        <v>#N/A</v>
      </c>
      <c r="U68" s="168" t="e">
        <f>HLOOKUP(R68,[5]Listas!$F$4:$J$5,2,0)</f>
        <v>#N/A</v>
      </c>
      <c r="V68" s="177" t="e">
        <f>INDEX([5]Listas!$F$6:$J$10,MATCH(Q68,[5]Listas!$D$6:$D$10,0),MATCH(R68,[5]Listas!$F$4:$J$4,0))</f>
        <v>#N/A</v>
      </c>
      <c r="W68" s="167"/>
      <c r="X68" s="535"/>
      <c r="Y68" s="575"/>
      <c r="Z68" s="536"/>
      <c r="AA68" s="174"/>
      <c r="AB68" s="201"/>
      <c r="AC68" s="166"/>
      <c r="AD68" s="174"/>
      <c r="AE68" s="167"/>
      <c r="AF68" s="168">
        <f t="shared" si="8"/>
        <v>0</v>
      </c>
      <c r="AG68" s="169" t="e">
        <f t="shared" si="9"/>
        <v>#N/A</v>
      </c>
      <c r="AH68" s="178" t="e">
        <f>IF(AG68&lt;=1,"Remota",VLOOKUP(AG68,[5]Listas!$C$6:$D$10,2,0))</f>
        <v>#N/A</v>
      </c>
      <c r="AI68" s="169" t="e">
        <f t="shared" si="10"/>
        <v>#N/A</v>
      </c>
      <c r="AJ68" s="178" t="e">
        <f>IF(AI68&lt;=1,"Insignificante",HLOOKUP(AI68,[5]Listas!$F$3:$J$4,2,0))</f>
        <v>#N/A</v>
      </c>
      <c r="AK68" s="170" t="e">
        <f t="shared" si="11"/>
        <v>#N/A</v>
      </c>
      <c r="AL68" s="177" t="e">
        <f>INDEX([5]Listas!$F$6:$J$10,MATCH(AH68,[5]Listas!$D$6:$D$10,0),MATCH(AJ68,[5]Listas!$F$4:$J$4,0))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VLOOKUP(Q69,[5]Listas!$D$6:$E$10,2,0)</f>
        <v>#N/A</v>
      </c>
      <c r="U69" s="168" t="e">
        <f>HLOOKUP(R69,[5]Listas!$F$4:$J$5,2,0)</f>
        <v>#N/A</v>
      </c>
      <c r="V69" s="177" t="e">
        <f>INDEX([5]Listas!$F$6:$J$10,MATCH(Q69,[5]Listas!$D$6:$D$10,0),MATCH(R69,[5]Listas!$F$4:$J$4,0))</f>
        <v>#N/A</v>
      </c>
      <c r="W69" s="167"/>
      <c r="X69" s="535"/>
      <c r="Y69" s="575"/>
      <c r="Z69" s="536"/>
      <c r="AA69" s="174"/>
      <c r="AB69" s="201"/>
      <c r="AC69" s="166"/>
      <c r="AD69" s="174"/>
      <c r="AE69" s="167"/>
      <c r="AF69" s="168">
        <f t="shared" si="8"/>
        <v>0</v>
      </c>
      <c r="AG69" s="169" t="e">
        <f t="shared" si="9"/>
        <v>#N/A</v>
      </c>
      <c r="AH69" s="178" t="e">
        <f>IF(AG69&lt;=1,"Remota",VLOOKUP(AG69,[5]Listas!$C$6:$D$10,2,0))</f>
        <v>#N/A</v>
      </c>
      <c r="AI69" s="169" t="e">
        <f t="shared" si="10"/>
        <v>#N/A</v>
      </c>
      <c r="AJ69" s="178" t="e">
        <f>IF(AI69&lt;=1,"Insignificante",HLOOKUP(AI69,[5]Listas!$F$3:$J$4,2,0))</f>
        <v>#N/A</v>
      </c>
      <c r="AK69" s="170" t="e">
        <f t="shared" si="11"/>
        <v>#N/A</v>
      </c>
      <c r="AL69" s="177" t="e">
        <f>INDEX([5]Listas!$F$6:$J$10,MATCH(AH69,[5]Listas!$D$6:$D$10,0),MATCH(AJ69,[5]Listas!$F$4:$J$4,0))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VLOOKUP(Q70,[5]Listas!$D$6:$E$10,2,0)</f>
        <v>#N/A</v>
      </c>
      <c r="U70" s="168" t="e">
        <f>HLOOKUP(R70,[5]Listas!$F$4:$J$5,2,0)</f>
        <v>#N/A</v>
      </c>
      <c r="V70" s="177" t="e">
        <f>INDEX([5]Listas!$F$6:$J$10,MATCH(Q70,[5]Listas!$D$6:$D$10,0),MATCH(R70,[5]Listas!$F$4:$J$4,0))</f>
        <v>#N/A</v>
      </c>
      <c r="W70" s="167"/>
      <c r="X70" s="535"/>
      <c r="Y70" s="575"/>
      <c r="Z70" s="536"/>
      <c r="AA70" s="174"/>
      <c r="AB70" s="201"/>
      <c r="AC70" s="166"/>
      <c r="AD70" s="174"/>
      <c r="AE70" s="167"/>
      <c r="AF70" s="168">
        <f t="shared" si="8"/>
        <v>0</v>
      </c>
      <c r="AG70" s="169" t="e">
        <f t="shared" si="9"/>
        <v>#N/A</v>
      </c>
      <c r="AH70" s="178" t="e">
        <f>IF(AG70&lt;=1,"Remota",VLOOKUP(AG70,[5]Listas!$C$6:$D$10,2,0))</f>
        <v>#N/A</v>
      </c>
      <c r="AI70" s="169" t="e">
        <f t="shared" si="10"/>
        <v>#N/A</v>
      </c>
      <c r="AJ70" s="178" t="e">
        <f>IF(AI70&lt;=1,"Insignificante",HLOOKUP(AI70,[5]Listas!$F$3:$J$4,2,0))</f>
        <v>#N/A</v>
      </c>
      <c r="AK70" s="170" t="e">
        <f t="shared" si="11"/>
        <v>#N/A</v>
      </c>
      <c r="AL70" s="177" t="e">
        <f>INDEX([5]Listas!$F$6:$J$10,MATCH(AH70,[5]Listas!$D$6:$D$10,0),MATCH(AJ70,[5]Listas!$F$4:$J$4,0))</f>
        <v>#N/A</v>
      </c>
    </row>
    <row r="71" spans="1:38"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VLOOKUP(Q71,[5]Listas!$D$6:$E$10,2,0)</f>
        <v>#N/A</v>
      </c>
      <c r="U71" s="168" t="e">
        <f>HLOOKUP(R71,[5]Listas!$F$4:$J$5,2,0)</f>
        <v>#N/A</v>
      </c>
      <c r="V71" s="177" t="e">
        <f>INDEX([5]Listas!$F$6:$J$10,MATCH(Q71,[5]Listas!$D$6:$D$10,0),MATCH(R71,[5]Listas!$F$4:$J$4,0))</f>
        <v>#N/A</v>
      </c>
      <c r="W71" s="167"/>
      <c r="X71" s="535"/>
      <c r="Y71" s="575"/>
      <c r="Z71" s="536"/>
      <c r="AA71" s="174"/>
      <c r="AB71" s="201"/>
      <c r="AC71" s="166"/>
      <c r="AD71" s="174"/>
      <c r="AE71" s="167"/>
      <c r="AF71" s="168">
        <f t="shared" si="8"/>
        <v>0</v>
      </c>
      <c r="AG71" s="169" t="e">
        <f t="shared" si="9"/>
        <v>#N/A</v>
      </c>
      <c r="AH71" s="178" t="e">
        <f>IF(AG71&lt;=1,"Remota",VLOOKUP(AG71,[5]Listas!$C$6:$D$10,2,0))</f>
        <v>#N/A</v>
      </c>
      <c r="AI71" s="169" t="e">
        <f t="shared" si="10"/>
        <v>#N/A</v>
      </c>
      <c r="AJ71" s="178" t="e">
        <f>IF(AI71&lt;=1,"Insignificante",HLOOKUP(AI71,[5]Listas!$F$3:$J$4,2,0))</f>
        <v>#N/A</v>
      </c>
      <c r="AK71" s="170" t="e">
        <f t="shared" si="11"/>
        <v>#N/A</v>
      </c>
      <c r="AL71" s="177" t="e">
        <f>INDEX([5]Listas!$F$6:$J$10,MATCH(AH71,[5]Listas!$D$6:$D$10,0),MATCH(AJ71,[5]Listas!$F$4:$J$4,0))</f>
        <v>#N/A</v>
      </c>
    </row>
    <row r="72" spans="1:38"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VLOOKUP(Q72,[5]Listas!$D$6:$E$10,2,0)</f>
        <v>#N/A</v>
      </c>
      <c r="U72" s="168" t="e">
        <f>HLOOKUP(R72,[5]Listas!$F$4:$J$5,2,0)</f>
        <v>#N/A</v>
      </c>
      <c r="V72" s="177" t="e">
        <f>INDEX([5]Listas!$F$6:$J$10,MATCH(Q72,[5]Listas!$D$6:$D$10,0),MATCH(R72,[5]Listas!$F$4:$J$4,0))</f>
        <v>#N/A</v>
      </c>
      <c r="W72" s="167"/>
      <c r="X72" s="535"/>
      <c r="Y72" s="575"/>
      <c r="Z72" s="536"/>
      <c r="AA72" s="174"/>
      <c r="AB72" s="201"/>
      <c r="AC72" s="166"/>
      <c r="AD72" s="174"/>
      <c r="AE72" s="167"/>
      <c r="AF72" s="168">
        <f t="shared" si="8"/>
        <v>0</v>
      </c>
      <c r="AG72" s="169" t="e">
        <f t="shared" si="9"/>
        <v>#N/A</v>
      </c>
      <c r="AH72" s="178" t="e">
        <f>IF(AG72&lt;=1,"Remota",VLOOKUP(AG72,[5]Listas!$C$6:$D$10,2,0))</f>
        <v>#N/A</v>
      </c>
      <c r="AI72" s="169" t="e">
        <f t="shared" si="10"/>
        <v>#N/A</v>
      </c>
      <c r="AJ72" s="178" t="e">
        <f>IF(AI72&lt;=1,"Insignificante",HLOOKUP(AI72,[5]Listas!$F$3:$J$4,2,0))</f>
        <v>#N/A</v>
      </c>
      <c r="AK72" s="170" t="e">
        <f t="shared" si="11"/>
        <v>#N/A</v>
      </c>
      <c r="AL72" s="177" t="e">
        <f>INDEX([5]Listas!$F$6:$J$10,MATCH(AH72,[5]Listas!$D$6:$D$10,0),MATCH(AJ72,[5]Listas!$F$4:$J$4,0))</f>
        <v>#N/A</v>
      </c>
    </row>
    <row r="73" spans="1:38"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VLOOKUP(Q73,[5]Listas!$D$6:$E$10,2,0)</f>
        <v>#N/A</v>
      </c>
      <c r="U73" s="168" t="e">
        <f>HLOOKUP(R73,[5]Listas!$F$4:$J$5,2,0)</f>
        <v>#N/A</v>
      </c>
      <c r="V73" s="177" t="e">
        <f>INDEX([5]Listas!$F$6:$J$10,MATCH(Q73,[5]Listas!$D$6:$D$10,0),MATCH(R73,[5]Listas!$F$4:$J$4,0))</f>
        <v>#N/A</v>
      </c>
      <c r="W73" s="167"/>
      <c r="X73" s="535"/>
      <c r="Y73" s="575"/>
      <c r="Z73" s="536"/>
      <c r="AA73" s="174"/>
      <c r="AB73" s="201"/>
      <c r="AC73" s="166"/>
      <c r="AD73" s="174"/>
      <c r="AE73" s="167"/>
      <c r="AF73" s="168">
        <f t="shared" si="8"/>
        <v>0</v>
      </c>
      <c r="AG73" s="169" t="e">
        <f t="shared" si="9"/>
        <v>#N/A</v>
      </c>
      <c r="AH73" s="178" t="e">
        <f>IF(AG73&lt;=1,"Remota",VLOOKUP(AG73,[5]Listas!$C$6:$D$10,2,0))</f>
        <v>#N/A</v>
      </c>
      <c r="AI73" s="169" t="e">
        <f t="shared" si="10"/>
        <v>#N/A</v>
      </c>
      <c r="AJ73" s="178" t="e">
        <f>IF(AI73&lt;=1,"Insignificante",HLOOKUP(AI73,[5]Listas!$F$3:$J$4,2,0))</f>
        <v>#N/A</v>
      </c>
      <c r="AK73" s="170" t="e">
        <f t="shared" si="11"/>
        <v>#N/A</v>
      </c>
      <c r="AL73" s="177" t="e">
        <f>INDEX([5]Listas!$F$6:$J$10,MATCH(AH73,[5]Listas!$D$6:$D$10,0),MATCH(AJ73,[5]Listas!$F$4:$J$4,0))</f>
        <v>#N/A</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VLOOKUP(Q74,[5]Listas!$D$6:$E$10,2,0)</f>
        <v>#N/A</v>
      </c>
      <c r="U74" s="168" t="e">
        <f>HLOOKUP(R74,[5]Listas!$F$4:$J$5,2,0)</f>
        <v>#N/A</v>
      </c>
      <c r="V74" s="177" t="e">
        <f>INDEX([5]Listas!$F$6:$J$10,MATCH(Q74,[5]Listas!$D$6:$D$10,0),MATCH(R74,[5]Listas!$F$4:$J$4,0))</f>
        <v>#N/A</v>
      </c>
      <c r="W74" s="167"/>
      <c r="X74" s="535"/>
      <c r="Y74" s="575"/>
      <c r="Z74" s="536"/>
      <c r="AA74" s="174"/>
      <c r="AB74" s="201"/>
      <c r="AC74" s="166"/>
      <c r="AD74" s="174"/>
      <c r="AE74" s="167"/>
      <c r="AF74" s="168">
        <f t="shared" si="8"/>
        <v>0</v>
      </c>
      <c r="AG74" s="169" t="e">
        <f t="shared" si="9"/>
        <v>#N/A</v>
      </c>
      <c r="AH74" s="178" t="e">
        <f>IF(AG74&lt;=1,"Remota",VLOOKUP(AG74,[5]Listas!$C$6:$D$10,2,0))</f>
        <v>#N/A</v>
      </c>
      <c r="AI74" s="169" t="e">
        <f t="shared" si="10"/>
        <v>#N/A</v>
      </c>
      <c r="AJ74" s="178" t="e">
        <f>IF(AI74&lt;=1,"Insignificante",HLOOKUP(AI74,[5]Listas!$F$3:$J$4,2,0))</f>
        <v>#N/A</v>
      </c>
      <c r="AK74" s="170" t="e">
        <f t="shared" si="11"/>
        <v>#N/A</v>
      </c>
      <c r="AL74" s="177" t="e">
        <f>INDEX([5]Listas!$F$6:$J$10,MATCH(AH74,[5]Listas!$D$6:$D$10,0),MATCH(AJ74,[5]Listas!$F$4:$J$4,0))</f>
        <v>#N/A</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VLOOKUP(Q75,[5]Listas!$D$6:$E$10,2,0)</f>
        <v>#N/A</v>
      </c>
      <c r="U75" s="168" t="e">
        <f>HLOOKUP(R75,[5]Listas!$F$4:$J$5,2,0)</f>
        <v>#N/A</v>
      </c>
      <c r="V75" s="177" t="e">
        <f>INDEX([5]Listas!$F$6:$J$10,MATCH(Q75,[5]Listas!$D$6:$D$10,0),MATCH(R75,[5]Listas!$F$4:$J$4,0))</f>
        <v>#N/A</v>
      </c>
      <c r="W75" s="167"/>
      <c r="X75" s="535"/>
      <c r="Y75" s="575"/>
      <c r="Z75" s="536"/>
      <c r="AA75" s="174"/>
      <c r="AB75" s="201"/>
      <c r="AC75" s="166"/>
      <c r="AD75" s="174"/>
      <c r="AE75" s="167"/>
      <c r="AF75" s="168">
        <f t="shared" si="8"/>
        <v>0</v>
      </c>
      <c r="AG75" s="169" t="e">
        <f t="shared" si="9"/>
        <v>#N/A</v>
      </c>
      <c r="AH75" s="178" t="e">
        <f>IF(AG75&lt;=1,"Remota",VLOOKUP(AG75,[5]Listas!$C$6:$D$10,2,0))</f>
        <v>#N/A</v>
      </c>
      <c r="AI75" s="169" t="e">
        <f t="shared" si="10"/>
        <v>#N/A</v>
      </c>
      <c r="AJ75" s="178" t="e">
        <f>IF(AI75&lt;=1,"Insignificante",HLOOKUP(AI75,[5]Listas!$F$3:$J$4,2,0))</f>
        <v>#N/A</v>
      </c>
      <c r="AK75" s="170" t="e">
        <f t="shared" si="11"/>
        <v>#N/A</v>
      </c>
      <c r="AL75" s="177" t="e">
        <f>INDEX([5]Listas!$F$6:$J$10,MATCH(AH75,[5]Listas!$D$6:$D$10,0),MATCH(AJ75,[5]Listas!$F$4:$J$4,0))</f>
        <v>#N/A</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VLOOKUP(Q76,[5]Listas!$D$6:$E$10,2,0)</f>
        <v>#N/A</v>
      </c>
      <c r="U76" s="168" t="e">
        <f>HLOOKUP(R76,[5]Listas!$F$4:$J$5,2,0)</f>
        <v>#N/A</v>
      </c>
      <c r="V76" s="177" t="e">
        <f>INDEX([5]Listas!$F$6:$J$10,MATCH(Q76,[5]Listas!$D$6:$D$10,0),MATCH(R76,[5]Listas!$F$4:$J$4,0))</f>
        <v>#N/A</v>
      </c>
      <c r="W76" s="167"/>
      <c r="X76" s="535"/>
      <c r="Y76" s="575"/>
      <c r="Z76" s="536"/>
      <c r="AA76" s="174"/>
      <c r="AB76" s="201"/>
      <c r="AC76" s="166"/>
      <c r="AD76" s="174"/>
      <c r="AE76" s="167"/>
      <c r="AF76" s="168">
        <f t="shared" si="8"/>
        <v>0</v>
      </c>
      <c r="AG76" s="169" t="e">
        <f t="shared" si="9"/>
        <v>#N/A</v>
      </c>
      <c r="AH76" s="178" t="e">
        <f>IF(AG76&lt;=1,"Remota",VLOOKUP(AG76,[5]Listas!$C$6:$D$10,2,0))</f>
        <v>#N/A</v>
      </c>
      <c r="AI76" s="169" t="e">
        <f t="shared" si="10"/>
        <v>#N/A</v>
      </c>
      <c r="AJ76" s="178" t="e">
        <f>IF(AI76&lt;=1,"Insignificante",HLOOKUP(AI76,[5]Listas!$F$3:$J$4,2,0))</f>
        <v>#N/A</v>
      </c>
      <c r="AK76" s="170" t="e">
        <f t="shared" si="11"/>
        <v>#N/A</v>
      </c>
      <c r="AL76" s="177" t="e">
        <f>INDEX([5]Listas!$F$6:$J$10,MATCH(AH76,[5]Listas!$D$6:$D$10,0),MATCH(AJ76,[5]Listas!$F$4:$J$4,0))</f>
        <v>#N/A</v>
      </c>
    </row>
    <row r="77" spans="1:38"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VLOOKUP(Q77,[5]Listas!$D$6:$E$10,2,0)</f>
        <v>#N/A</v>
      </c>
      <c r="U77" s="168" t="e">
        <f>HLOOKUP(R77,[5]Listas!$F$4:$J$5,2,0)</f>
        <v>#N/A</v>
      </c>
      <c r="V77" s="177" t="e">
        <f>INDEX([5]Listas!$F$6:$J$10,MATCH(Q77,[5]Listas!$D$6:$D$10,0),MATCH(R77,[5]Listas!$F$4:$J$4,0))</f>
        <v>#N/A</v>
      </c>
      <c r="W77" s="167"/>
      <c r="X77" s="535"/>
      <c r="Y77" s="575"/>
      <c r="Z77" s="536"/>
      <c r="AA77" s="174"/>
      <c r="AB77" s="201"/>
      <c r="AC77" s="166"/>
      <c r="AD77" s="174"/>
      <c r="AE77" s="167"/>
      <c r="AF77" s="168">
        <f t="shared" si="8"/>
        <v>0</v>
      </c>
      <c r="AG77" s="169" t="e">
        <f t="shared" si="9"/>
        <v>#N/A</v>
      </c>
      <c r="AH77" s="178" t="e">
        <f>IF(AG77&lt;=1,"Remota",VLOOKUP(AG77,[5]Listas!$C$6:$D$10,2,0))</f>
        <v>#N/A</v>
      </c>
      <c r="AI77" s="169" t="e">
        <f t="shared" si="10"/>
        <v>#N/A</v>
      </c>
      <c r="AJ77" s="178" t="e">
        <f>IF(AI77&lt;=1,"Insignificante",HLOOKUP(AI77,[5]Listas!$F$3:$J$4,2,0))</f>
        <v>#N/A</v>
      </c>
      <c r="AK77" s="170" t="e">
        <f t="shared" si="11"/>
        <v>#N/A</v>
      </c>
      <c r="AL77" s="177" t="e">
        <f>INDEX([5]Listas!$F$6:$J$10,MATCH(AH77,[5]Listas!$D$6:$D$10,0),MATCH(AJ77,[5]Listas!$F$4:$J$4,0))</f>
        <v>#N/A</v>
      </c>
    </row>
    <row r="78" spans="1:38" ht="5.25" customHeight="1" x14ac:dyDescent="0.2">
      <c r="A78" s="179"/>
      <c r="B78" s="180"/>
      <c r="C78" s="180"/>
      <c r="D78" s="180"/>
      <c r="E78" s="179"/>
      <c r="F78" s="179"/>
      <c r="G78" s="181"/>
      <c r="H78" s="181"/>
      <c r="I78" s="181"/>
      <c r="J78" s="179"/>
      <c r="L78" s="183"/>
      <c r="M78" s="183"/>
      <c r="N78" s="183"/>
      <c r="O78" s="183"/>
      <c r="P78" s="183"/>
      <c r="Q78" s="183"/>
      <c r="R78" s="183"/>
      <c r="S78" s="183"/>
      <c r="T78" s="183"/>
      <c r="U78" s="183"/>
      <c r="V78" s="179"/>
      <c r="W78" s="179"/>
      <c r="X78" s="181"/>
      <c r="Y78" s="181"/>
      <c r="Z78" s="181"/>
      <c r="AA78" s="181"/>
      <c r="AB78" s="181"/>
      <c r="AC78" s="179"/>
      <c r="AD78" s="179"/>
      <c r="AE78" s="179"/>
      <c r="AF78" s="179"/>
      <c r="AG78" s="179"/>
      <c r="AH78" s="179"/>
      <c r="AI78" s="179"/>
      <c r="AJ78" s="179"/>
      <c r="AK78" s="179"/>
      <c r="AL78" s="184"/>
    </row>
    <row r="79" spans="1:38" ht="11.25" customHeight="1" x14ac:dyDescent="0.2">
      <c r="A79" s="699" t="s">
        <v>256</v>
      </c>
      <c r="B79" s="700"/>
      <c r="C79" s="700"/>
      <c r="D79" s="700"/>
      <c r="E79" s="700"/>
      <c r="F79" s="700"/>
      <c r="G79" s="700"/>
      <c r="H79" s="700"/>
      <c r="I79" s="700"/>
      <c r="J79" s="700"/>
      <c r="K79" s="700"/>
      <c r="L79" s="701"/>
      <c r="N79" s="183" t="s">
        <v>257</v>
      </c>
      <c r="O79" s="183"/>
      <c r="AI79" s="179"/>
      <c r="AJ79" s="179"/>
      <c r="AK79" s="179"/>
      <c r="AL79" s="184"/>
    </row>
    <row r="80" spans="1:38" x14ac:dyDescent="0.2">
      <c r="A80" s="669"/>
      <c r="B80" s="670"/>
      <c r="C80" s="670"/>
      <c r="D80" s="670"/>
      <c r="E80" s="670"/>
      <c r="F80" s="670"/>
      <c r="G80" s="670"/>
      <c r="H80" s="670"/>
      <c r="I80" s="670"/>
      <c r="J80" s="670"/>
      <c r="K80" s="670"/>
      <c r="L80" s="671"/>
      <c r="M80" s="186"/>
      <c r="N80" s="539" t="s">
        <v>125</v>
      </c>
      <c r="O80" s="540"/>
      <c r="P80" s="540"/>
      <c r="Q80" s="540"/>
      <c r="R80" s="541"/>
      <c r="S80" s="187"/>
      <c r="T80" s="187"/>
      <c r="U80" s="187"/>
      <c r="V80" s="539" t="s">
        <v>67</v>
      </c>
      <c r="W80" s="540"/>
      <c r="X80" s="540"/>
      <c r="Y80" s="540"/>
      <c r="Z80" s="541"/>
      <c r="AA80" s="539" t="s">
        <v>68</v>
      </c>
      <c r="AB80" s="541"/>
      <c r="AC80" s="539" t="s">
        <v>69</v>
      </c>
      <c r="AD80" s="540"/>
      <c r="AE80" s="540"/>
      <c r="AF80" s="540"/>
      <c r="AG80" s="540"/>
      <c r="AH80" s="540"/>
      <c r="AI80" s="540"/>
      <c r="AJ80" s="540"/>
      <c r="AK80" s="540"/>
      <c r="AL80" s="541"/>
    </row>
    <row r="81" spans="1:38" s="154" customFormat="1" ht="51.75" customHeight="1" x14ac:dyDescent="0.2">
      <c r="A81" s="702"/>
      <c r="B81" s="703"/>
      <c r="C81" s="703"/>
      <c r="D81" s="703"/>
      <c r="E81" s="703"/>
      <c r="F81" s="703"/>
      <c r="G81" s="703"/>
      <c r="H81" s="703"/>
      <c r="I81" s="703"/>
      <c r="J81" s="703"/>
      <c r="K81" s="703"/>
      <c r="L81" s="704"/>
      <c r="M81" s="188"/>
      <c r="N81" s="532" t="s">
        <v>29</v>
      </c>
      <c r="O81" s="533"/>
      <c r="P81" s="533"/>
      <c r="Q81" s="533"/>
      <c r="R81" s="534"/>
      <c r="S81" s="189"/>
      <c r="T81" s="189"/>
      <c r="U81" s="189"/>
      <c r="V81" s="532" t="s">
        <v>347</v>
      </c>
      <c r="W81" s="533"/>
      <c r="X81" s="533"/>
      <c r="Y81" s="533"/>
      <c r="Z81" s="534"/>
      <c r="AA81" s="535" t="s">
        <v>716</v>
      </c>
      <c r="AB81" s="534"/>
      <c r="AC81" s="532"/>
      <c r="AD81" s="533"/>
      <c r="AE81" s="533"/>
      <c r="AF81" s="533"/>
      <c r="AG81" s="533"/>
      <c r="AH81" s="533"/>
      <c r="AI81" s="533"/>
      <c r="AJ81" s="533"/>
      <c r="AK81" s="533"/>
      <c r="AL81" s="534"/>
    </row>
    <row r="82" spans="1:38" s="154" customFormat="1" ht="54" customHeight="1" x14ac:dyDescent="0.2">
      <c r="A82" s="702"/>
      <c r="B82" s="703"/>
      <c r="C82" s="703"/>
      <c r="D82" s="703"/>
      <c r="E82" s="703"/>
      <c r="F82" s="703"/>
      <c r="G82" s="703"/>
      <c r="H82" s="703"/>
      <c r="I82" s="703"/>
      <c r="J82" s="703"/>
      <c r="K82" s="703"/>
      <c r="L82" s="704"/>
      <c r="M82" s="188"/>
      <c r="N82" s="532" t="s">
        <v>77</v>
      </c>
      <c r="O82" s="533"/>
      <c r="P82" s="533"/>
      <c r="Q82" s="533"/>
      <c r="R82" s="534"/>
      <c r="S82" s="189"/>
      <c r="T82" s="189"/>
      <c r="U82" s="189"/>
      <c r="V82" s="532" t="s">
        <v>137</v>
      </c>
      <c r="W82" s="533"/>
      <c r="X82" s="533"/>
      <c r="Y82" s="533"/>
      <c r="Z82" s="534"/>
      <c r="AA82" s="532" t="s">
        <v>142</v>
      </c>
      <c r="AB82" s="534"/>
      <c r="AC82" s="532"/>
      <c r="AD82" s="533"/>
      <c r="AE82" s="533"/>
      <c r="AF82" s="533"/>
      <c r="AG82" s="533"/>
      <c r="AH82" s="533"/>
      <c r="AI82" s="533"/>
      <c r="AJ82" s="533"/>
      <c r="AK82" s="533"/>
      <c r="AL82" s="534"/>
    </row>
    <row r="83" spans="1:38" s="154" customFormat="1" ht="50.25" customHeight="1" x14ac:dyDescent="0.2">
      <c r="A83" s="702"/>
      <c r="B83" s="703"/>
      <c r="C83" s="703"/>
      <c r="D83" s="703"/>
      <c r="E83" s="703"/>
      <c r="F83" s="703"/>
      <c r="G83" s="703"/>
      <c r="H83" s="703"/>
      <c r="I83" s="703"/>
      <c r="J83" s="703"/>
      <c r="K83" s="703"/>
      <c r="L83" s="704"/>
      <c r="M83" s="188"/>
      <c r="N83" s="532" t="s">
        <v>70</v>
      </c>
      <c r="O83" s="533"/>
      <c r="P83" s="533"/>
      <c r="Q83" s="533"/>
      <c r="R83" s="534"/>
      <c r="S83" s="189"/>
      <c r="T83" s="189"/>
      <c r="U83" s="189"/>
      <c r="V83" s="532" t="s">
        <v>717</v>
      </c>
      <c r="W83" s="533"/>
      <c r="X83" s="533"/>
      <c r="Y83" s="533"/>
      <c r="Z83" s="534"/>
      <c r="AA83" s="535" t="s">
        <v>718</v>
      </c>
      <c r="AB83" s="534"/>
      <c r="AC83" s="532"/>
      <c r="AD83" s="533"/>
      <c r="AE83" s="533"/>
      <c r="AF83" s="533"/>
      <c r="AG83" s="533"/>
      <c r="AH83" s="533"/>
      <c r="AI83" s="533"/>
      <c r="AJ83" s="533"/>
      <c r="AK83" s="533"/>
      <c r="AL83" s="534"/>
    </row>
    <row r="84" spans="1:38" s="154" customFormat="1" ht="51" customHeight="1" x14ac:dyDescent="0.2">
      <c r="A84" s="705"/>
      <c r="B84" s="706"/>
      <c r="C84" s="706"/>
      <c r="D84" s="706"/>
      <c r="E84" s="706"/>
      <c r="F84" s="706"/>
      <c r="G84" s="706"/>
      <c r="H84" s="706"/>
      <c r="I84" s="706"/>
      <c r="J84" s="706"/>
      <c r="K84" s="706"/>
      <c r="L84" s="707"/>
      <c r="M84" s="188"/>
      <c r="N84" s="532" t="s">
        <v>76</v>
      </c>
      <c r="O84" s="533"/>
      <c r="P84" s="533"/>
      <c r="Q84" s="533"/>
      <c r="R84" s="534"/>
      <c r="S84" s="189"/>
      <c r="T84" s="189"/>
      <c r="U84" s="189"/>
      <c r="V84" s="532" t="s">
        <v>719</v>
      </c>
      <c r="W84" s="533"/>
      <c r="X84" s="533"/>
      <c r="Y84" s="533"/>
      <c r="Z84" s="534"/>
      <c r="AA84" s="535" t="s">
        <v>720</v>
      </c>
      <c r="AB84" s="534"/>
      <c r="AC84" s="532"/>
      <c r="AD84" s="533"/>
      <c r="AE84" s="533"/>
      <c r="AF84" s="533"/>
      <c r="AG84" s="533"/>
      <c r="AH84" s="533"/>
      <c r="AI84" s="533"/>
      <c r="AJ84" s="533"/>
      <c r="AK84" s="533"/>
      <c r="AL84" s="534"/>
    </row>
    <row r="85" spans="1:38" s="154" customFormat="1" ht="30" customHeight="1" x14ac:dyDescent="0.2">
      <c r="A85" s="190"/>
      <c r="B85" s="190"/>
      <c r="C85" s="190"/>
      <c r="D85" s="190"/>
      <c r="E85" s="190"/>
      <c r="F85" s="190"/>
      <c r="G85" s="190"/>
      <c r="H85" s="190"/>
      <c r="I85" s="190"/>
      <c r="J85" s="190"/>
      <c r="K85" s="190"/>
      <c r="L85" s="190"/>
      <c r="M85" s="188"/>
      <c r="N85" s="662"/>
      <c r="O85" s="662"/>
      <c r="P85" s="662"/>
      <c r="Q85" s="662"/>
      <c r="R85" s="662"/>
      <c r="S85" s="191"/>
      <c r="T85" s="191"/>
      <c r="U85" s="191"/>
      <c r="V85" s="662"/>
      <c r="W85" s="662"/>
      <c r="X85" s="662"/>
      <c r="Y85" s="662"/>
      <c r="Z85" s="662"/>
      <c r="AA85" s="209"/>
      <c r="AB85" s="209"/>
      <c r="AC85" s="191"/>
      <c r="AD85" s="191"/>
      <c r="AE85" s="191"/>
      <c r="AF85" s="191"/>
      <c r="AG85" s="191"/>
      <c r="AH85" s="191"/>
      <c r="AI85" s="191"/>
      <c r="AJ85" s="191"/>
      <c r="AK85" s="191"/>
      <c r="AL85" s="191"/>
    </row>
    <row r="86" spans="1:38" s="154" customFormat="1" ht="30" customHeight="1" x14ac:dyDescent="0.2">
      <c r="A86" s="190"/>
      <c r="B86" s="190"/>
      <c r="C86" s="190"/>
      <c r="D86" s="190"/>
      <c r="E86" s="190"/>
      <c r="F86" s="190"/>
      <c r="G86" s="190"/>
      <c r="H86" s="190"/>
      <c r="I86" s="190"/>
      <c r="J86" s="190"/>
      <c r="K86" s="190"/>
      <c r="L86" s="190"/>
      <c r="M86" s="188"/>
      <c r="N86" s="537"/>
      <c r="O86" s="537"/>
      <c r="P86" s="537"/>
      <c r="Q86" s="537"/>
      <c r="R86" s="537"/>
      <c r="S86" s="188"/>
      <c r="T86" s="188"/>
      <c r="U86" s="188"/>
      <c r="V86" s="537"/>
      <c r="W86" s="537"/>
      <c r="X86" s="537"/>
      <c r="Y86" s="537"/>
      <c r="Z86" s="537"/>
      <c r="AA86" s="210"/>
      <c r="AB86" s="210"/>
      <c r="AC86" s="188"/>
      <c r="AD86" s="188"/>
      <c r="AE86" s="188"/>
      <c r="AF86" s="188"/>
      <c r="AG86" s="188"/>
      <c r="AH86" s="188"/>
      <c r="AI86" s="188"/>
      <c r="AJ86" s="188"/>
      <c r="AK86" s="188"/>
      <c r="AL86" s="188"/>
    </row>
    <row r="87" spans="1:38" s="154" customFormat="1" ht="30" customHeight="1" x14ac:dyDescent="0.2">
      <c r="A87" s="190"/>
      <c r="B87" s="190"/>
      <c r="C87" s="190"/>
      <c r="D87" s="190"/>
      <c r="E87" s="190"/>
      <c r="F87" s="190"/>
      <c r="G87" s="190"/>
      <c r="H87" s="190"/>
      <c r="I87" s="190"/>
      <c r="J87" s="190"/>
      <c r="K87" s="190"/>
      <c r="L87" s="190"/>
      <c r="M87" s="188"/>
      <c r="N87" s="537"/>
      <c r="O87" s="537"/>
      <c r="P87" s="537"/>
      <c r="Q87" s="537"/>
      <c r="R87" s="537"/>
      <c r="S87" s="188"/>
      <c r="T87" s="188"/>
      <c r="U87" s="188"/>
      <c r="V87" s="537"/>
      <c r="W87" s="537"/>
      <c r="X87" s="537"/>
      <c r="Y87" s="537"/>
      <c r="Z87" s="537"/>
      <c r="AA87" s="210"/>
      <c r="AB87" s="210"/>
      <c r="AC87" s="188"/>
      <c r="AD87" s="188"/>
      <c r="AE87" s="188"/>
      <c r="AF87" s="188"/>
      <c r="AG87" s="188"/>
      <c r="AH87" s="188"/>
      <c r="AI87" s="188"/>
      <c r="AJ87" s="188"/>
      <c r="AK87" s="188"/>
      <c r="AL87" s="188"/>
    </row>
    <row r="88" spans="1:38" s="154" customFormat="1" ht="30" customHeight="1" x14ac:dyDescent="0.2">
      <c r="A88" s="192"/>
      <c r="B88" s="192"/>
      <c r="C88" s="192"/>
      <c r="D88" s="192"/>
      <c r="E88" s="193"/>
      <c r="F88" s="192"/>
      <c r="G88" s="193"/>
      <c r="H88" s="193"/>
      <c r="I88" s="193"/>
      <c r="J88" s="193"/>
      <c r="K88" s="194"/>
      <c r="L88" s="194"/>
      <c r="M88" s="188"/>
      <c r="N88" s="537"/>
      <c r="O88" s="537"/>
      <c r="P88" s="537"/>
      <c r="Q88" s="537"/>
      <c r="R88" s="537"/>
      <c r="S88" s="188"/>
      <c r="T88" s="188"/>
      <c r="U88" s="188"/>
      <c r="V88" s="537"/>
      <c r="W88" s="537"/>
      <c r="X88" s="537"/>
      <c r="Y88" s="537"/>
      <c r="Z88" s="537"/>
      <c r="AA88" s="210"/>
      <c r="AB88" s="210"/>
      <c r="AC88" s="188"/>
      <c r="AD88" s="188"/>
      <c r="AE88" s="188"/>
      <c r="AF88" s="188"/>
      <c r="AG88" s="188"/>
      <c r="AH88" s="188"/>
      <c r="AI88" s="188"/>
      <c r="AJ88" s="188"/>
      <c r="AK88" s="188"/>
      <c r="AL88" s="188"/>
    </row>
    <row r="89" spans="1:38" x14ac:dyDescent="0.2">
      <c r="A89" s="195"/>
      <c r="B89" s="196"/>
      <c r="C89" s="196"/>
      <c r="D89" s="196"/>
      <c r="E89" s="195"/>
      <c r="F89" s="195"/>
      <c r="G89" s="197"/>
      <c r="H89" s="197"/>
      <c r="I89" s="197"/>
      <c r="J89" s="195"/>
      <c r="K89" s="195"/>
      <c r="L89" s="195"/>
      <c r="M89" s="195"/>
      <c r="N89" s="195"/>
      <c r="O89" s="195"/>
      <c r="P89" s="195"/>
      <c r="Q89" s="195"/>
      <c r="R89" s="195"/>
      <c r="S89" s="195"/>
      <c r="T89" s="195"/>
      <c r="U89" s="195"/>
      <c r="V89" s="195"/>
      <c r="W89" s="195"/>
      <c r="X89" s="197"/>
      <c r="Y89" s="197"/>
      <c r="Z89" s="197"/>
      <c r="AA89" s="197"/>
      <c r="AB89" s="197"/>
      <c r="AC89" s="195"/>
      <c r="AD89" s="195"/>
      <c r="AE89" s="195"/>
      <c r="AF89" s="195"/>
      <c r="AG89" s="195"/>
      <c r="AH89" s="195"/>
      <c r="AI89" s="195"/>
      <c r="AJ89" s="195"/>
      <c r="AK89" s="195"/>
      <c r="AL89" s="198"/>
    </row>
    <row r="90" spans="1:38" x14ac:dyDescent="0.2">
      <c r="A90" s="195"/>
      <c r="B90" s="196"/>
      <c r="C90" s="196"/>
      <c r="D90" s="196"/>
      <c r="E90" s="195"/>
      <c r="F90" s="195"/>
      <c r="G90" s="197"/>
      <c r="H90" s="197"/>
      <c r="I90" s="197"/>
      <c r="J90" s="195"/>
      <c r="K90" s="195"/>
      <c r="L90" s="195"/>
      <c r="M90" s="195"/>
      <c r="N90" s="195"/>
      <c r="O90" s="195"/>
      <c r="P90" s="195"/>
      <c r="Q90" s="195"/>
      <c r="R90" s="195"/>
      <c r="S90" s="195"/>
      <c r="T90" s="195"/>
      <c r="U90" s="195"/>
      <c r="V90" s="195"/>
      <c r="W90" s="195"/>
      <c r="X90" s="197"/>
      <c r="Y90" s="197"/>
      <c r="Z90" s="197"/>
      <c r="AA90" s="197"/>
      <c r="AB90" s="197"/>
      <c r="AC90" s="195"/>
      <c r="AD90" s="195"/>
      <c r="AE90" s="195"/>
      <c r="AF90" s="195"/>
      <c r="AG90" s="195"/>
      <c r="AH90" s="195"/>
      <c r="AI90" s="195"/>
      <c r="AJ90" s="195"/>
      <c r="AK90" s="195"/>
      <c r="AL90" s="198"/>
    </row>
    <row r="91" spans="1:38" x14ac:dyDescent="0.2">
      <c r="A91" s="195"/>
      <c r="B91" s="196"/>
      <c r="C91" s="196"/>
      <c r="D91" s="196"/>
      <c r="E91" s="195"/>
      <c r="F91" s="195"/>
      <c r="G91" s="197"/>
      <c r="H91" s="197"/>
      <c r="I91" s="197"/>
      <c r="J91" s="195"/>
      <c r="K91" s="195"/>
      <c r="L91" s="195"/>
      <c r="M91" s="195"/>
      <c r="N91" s="195"/>
      <c r="O91" s="195"/>
      <c r="P91" s="195"/>
      <c r="Q91" s="195"/>
      <c r="R91" s="195"/>
      <c r="S91" s="195"/>
      <c r="T91" s="195"/>
      <c r="U91" s="195"/>
      <c r="V91" s="195"/>
      <c r="W91" s="195"/>
      <c r="X91" s="197"/>
      <c r="Y91" s="197"/>
      <c r="Z91" s="197"/>
      <c r="AA91" s="197"/>
      <c r="AB91" s="197"/>
      <c r="AC91" s="195"/>
      <c r="AD91" s="195"/>
      <c r="AE91" s="195"/>
      <c r="AF91" s="195"/>
      <c r="AG91" s="195"/>
      <c r="AH91" s="195"/>
      <c r="AI91" s="195"/>
      <c r="AJ91" s="195"/>
      <c r="AK91" s="195"/>
      <c r="AL91" s="198"/>
    </row>
    <row r="92" spans="1:38" x14ac:dyDescent="0.2">
      <c r="A92" s="195"/>
      <c r="B92" s="196"/>
      <c r="C92" s="196"/>
      <c r="D92" s="196"/>
      <c r="E92" s="195"/>
      <c r="F92" s="195"/>
      <c r="G92" s="197"/>
      <c r="H92" s="197"/>
      <c r="I92" s="197"/>
      <c r="J92" s="195"/>
      <c r="K92" s="195"/>
      <c r="L92" s="195"/>
      <c r="M92" s="195"/>
      <c r="N92" s="195"/>
      <c r="O92" s="195"/>
      <c r="P92" s="195"/>
      <c r="Q92" s="195"/>
      <c r="R92" s="195"/>
      <c r="S92" s="195"/>
      <c r="T92" s="195"/>
      <c r="U92" s="195"/>
      <c r="V92" s="195"/>
      <c r="W92" s="195"/>
      <c r="X92" s="197"/>
      <c r="Y92" s="197"/>
      <c r="Z92" s="197"/>
      <c r="AA92" s="197"/>
      <c r="AB92" s="197"/>
      <c r="AC92" s="195"/>
      <c r="AD92" s="195"/>
      <c r="AE92" s="195"/>
      <c r="AF92" s="195"/>
      <c r="AG92" s="195"/>
      <c r="AH92" s="195"/>
      <c r="AI92" s="195"/>
      <c r="AJ92" s="195"/>
      <c r="AK92" s="195"/>
      <c r="AL92" s="198"/>
    </row>
    <row r="93" spans="1:38" x14ac:dyDescent="0.2">
      <c r="A93" s="195"/>
      <c r="B93" s="196"/>
      <c r="C93" s="196"/>
      <c r="D93" s="196"/>
      <c r="E93" s="195"/>
      <c r="F93" s="195"/>
      <c r="G93" s="197"/>
      <c r="H93" s="197"/>
      <c r="I93" s="197"/>
      <c r="J93" s="195"/>
      <c r="K93" s="195"/>
      <c r="L93" s="195"/>
      <c r="M93" s="195"/>
      <c r="N93" s="195"/>
      <c r="O93" s="195"/>
      <c r="P93" s="195"/>
      <c r="Q93" s="195"/>
      <c r="R93" s="195"/>
      <c r="S93" s="195"/>
      <c r="T93" s="195"/>
      <c r="U93" s="195"/>
      <c r="V93" s="195"/>
      <c r="W93" s="195"/>
      <c r="X93" s="197"/>
      <c r="Y93" s="197"/>
      <c r="Z93" s="197"/>
      <c r="AA93" s="197"/>
      <c r="AB93" s="197"/>
      <c r="AC93" s="195"/>
      <c r="AD93" s="195"/>
      <c r="AE93" s="195"/>
      <c r="AF93" s="195"/>
      <c r="AG93" s="195"/>
      <c r="AH93" s="195"/>
      <c r="AI93" s="195"/>
      <c r="AJ93" s="195"/>
      <c r="AK93" s="195"/>
      <c r="AL93" s="198"/>
    </row>
  </sheetData>
  <sheetProtection formatCells="0" formatColumns="0" formatRows="0" insertRows="0" sort="0" autoFilter="0" pivotTables="0"/>
  <mergeCells count="388">
    <mergeCell ref="AJ9:AJ11"/>
    <mergeCell ref="AL9:AL11"/>
    <mergeCell ref="G10:I10"/>
    <mergeCell ref="X10:Z10"/>
    <mergeCell ref="G11:I11"/>
    <mergeCell ref="X11:Z11"/>
    <mergeCell ref="P9:P11"/>
    <mergeCell ref="Q9:Q11"/>
    <mergeCell ref="R9:R11"/>
    <mergeCell ref="V9:V11"/>
    <mergeCell ref="X9:Z9"/>
    <mergeCell ref="AA9:AA11"/>
    <mergeCell ref="AC9:AC11"/>
    <mergeCell ref="AD9:AD11"/>
    <mergeCell ref="AH9:AH11"/>
    <mergeCell ref="A9:A11"/>
    <mergeCell ref="B9:B11"/>
    <mergeCell ref="C9:E11"/>
    <mergeCell ref="F9:F11"/>
    <mergeCell ref="G9:I9"/>
    <mergeCell ref="J9:L11"/>
    <mergeCell ref="M9:M11"/>
    <mergeCell ref="N9:N11"/>
    <mergeCell ref="O9:O11"/>
    <mergeCell ref="A1:J1"/>
    <mergeCell ref="K1:L4"/>
    <mergeCell ref="N1:V2"/>
    <mergeCell ref="X1:X2"/>
    <mergeCell ref="Y1:AD2"/>
    <mergeCell ref="A2:J2"/>
    <mergeCell ref="B3:H3"/>
    <mergeCell ref="I3:J3"/>
    <mergeCell ref="N3:V4"/>
    <mergeCell ref="X3:X4"/>
    <mergeCell ref="Y3:AD4"/>
    <mergeCell ref="B4:H4"/>
    <mergeCell ref="I4:J4"/>
    <mergeCell ref="A6:P6"/>
    <mergeCell ref="Q6:V6"/>
    <mergeCell ref="X6:AB6"/>
    <mergeCell ref="AC6:AC8"/>
    <mergeCell ref="AD6:AD8"/>
    <mergeCell ref="AA7:AA8"/>
    <mergeCell ref="AB7:AB8"/>
    <mergeCell ref="AF6:AL7"/>
    <mergeCell ref="A7:A8"/>
    <mergeCell ref="B7:B8"/>
    <mergeCell ref="C7:E8"/>
    <mergeCell ref="F7:F8"/>
    <mergeCell ref="G7:I8"/>
    <mergeCell ref="J7:L8"/>
    <mergeCell ref="M7:P7"/>
    <mergeCell ref="Q7:V7"/>
    <mergeCell ref="X7:Z8"/>
    <mergeCell ref="X18:Z18"/>
    <mergeCell ref="X19:Z19"/>
    <mergeCell ref="M12:M19"/>
    <mergeCell ref="N12:N19"/>
    <mergeCell ref="O12:O19"/>
    <mergeCell ref="P12:P19"/>
    <mergeCell ref="Q12:Q19"/>
    <mergeCell ref="R12:R19"/>
    <mergeCell ref="A12:A19"/>
    <mergeCell ref="B12:B19"/>
    <mergeCell ref="C12:E19"/>
    <mergeCell ref="F12:F19"/>
    <mergeCell ref="G12:I12"/>
    <mergeCell ref="J12:L19"/>
    <mergeCell ref="G17:I17"/>
    <mergeCell ref="G18:I18"/>
    <mergeCell ref="G19:I19"/>
    <mergeCell ref="A20:A23"/>
    <mergeCell ref="B20:B23"/>
    <mergeCell ref="C20:E23"/>
    <mergeCell ref="F20:F23"/>
    <mergeCell ref="G20:I20"/>
    <mergeCell ref="J20:L23"/>
    <mergeCell ref="AH12:AH19"/>
    <mergeCell ref="AJ12:AJ19"/>
    <mergeCell ref="AL12:AL19"/>
    <mergeCell ref="G13:I13"/>
    <mergeCell ref="X13:Z13"/>
    <mergeCell ref="G14:I14"/>
    <mergeCell ref="X14:Z14"/>
    <mergeCell ref="G15:I15"/>
    <mergeCell ref="X15:Z15"/>
    <mergeCell ref="G16:I16"/>
    <mergeCell ref="V12:V19"/>
    <mergeCell ref="X12:Z12"/>
    <mergeCell ref="AA12:AA19"/>
    <mergeCell ref="AB12:AB19"/>
    <mergeCell ref="AC12:AC19"/>
    <mergeCell ref="AD12:AD19"/>
    <mergeCell ref="X16:Z16"/>
    <mergeCell ref="X17:Z17"/>
    <mergeCell ref="AH20:AH23"/>
    <mergeCell ref="AJ20:AJ23"/>
    <mergeCell ref="AL20:AL23"/>
    <mergeCell ref="G21:I21"/>
    <mergeCell ref="X21:Z21"/>
    <mergeCell ref="G22:I22"/>
    <mergeCell ref="X22:Z22"/>
    <mergeCell ref="G23:I23"/>
    <mergeCell ref="X23:Z23"/>
    <mergeCell ref="V20:V23"/>
    <mergeCell ref="X20:Z20"/>
    <mergeCell ref="AA20:AA23"/>
    <mergeCell ref="AB20:AB23"/>
    <mergeCell ref="AC20:AC23"/>
    <mergeCell ref="AD20:AD23"/>
    <mergeCell ref="M20:M23"/>
    <mergeCell ref="N20:N23"/>
    <mergeCell ref="O20:O23"/>
    <mergeCell ref="P20:P23"/>
    <mergeCell ref="Q20:Q23"/>
    <mergeCell ref="R20:R23"/>
    <mergeCell ref="P24:P27"/>
    <mergeCell ref="Q24:Q27"/>
    <mergeCell ref="R24:R27"/>
    <mergeCell ref="A24:A27"/>
    <mergeCell ref="B24:B27"/>
    <mergeCell ref="C24:E27"/>
    <mergeCell ref="F24:F27"/>
    <mergeCell ref="G24:I24"/>
    <mergeCell ref="J24:L27"/>
    <mergeCell ref="A28:A29"/>
    <mergeCell ref="B28:B29"/>
    <mergeCell ref="C28:E29"/>
    <mergeCell ref="F28:F29"/>
    <mergeCell ref="G28:I28"/>
    <mergeCell ref="J28:L29"/>
    <mergeCell ref="AH24:AH27"/>
    <mergeCell ref="AJ24:AJ27"/>
    <mergeCell ref="AL24:AL27"/>
    <mergeCell ref="G25:I25"/>
    <mergeCell ref="X25:Z25"/>
    <mergeCell ref="G26:I26"/>
    <mergeCell ref="X26:Z26"/>
    <mergeCell ref="G27:I27"/>
    <mergeCell ref="X27:Z27"/>
    <mergeCell ref="V24:V27"/>
    <mergeCell ref="X24:Z24"/>
    <mergeCell ref="AA24:AA27"/>
    <mergeCell ref="AB24:AB27"/>
    <mergeCell ref="AC24:AC27"/>
    <mergeCell ref="AD24:AD27"/>
    <mergeCell ref="M24:M27"/>
    <mergeCell ref="N24:N27"/>
    <mergeCell ref="O24:O27"/>
    <mergeCell ref="AH28:AH29"/>
    <mergeCell ref="AJ28:AJ29"/>
    <mergeCell ref="AL28:AL29"/>
    <mergeCell ref="G29:I29"/>
    <mergeCell ref="X29:Z29"/>
    <mergeCell ref="C30:E30"/>
    <mergeCell ref="G30:I30"/>
    <mergeCell ref="J30:L30"/>
    <mergeCell ref="X30:Z30"/>
    <mergeCell ref="V28:V29"/>
    <mergeCell ref="X28:Z28"/>
    <mergeCell ref="AA28:AA29"/>
    <mergeCell ref="AB28:AB29"/>
    <mergeCell ref="AC28:AC29"/>
    <mergeCell ref="AD28:AD29"/>
    <mergeCell ref="M28:M29"/>
    <mergeCell ref="N28:N29"/>
    <mergeCell ref="O28:O29"/>
    <mergeCell ref="P28:P29"/>
    <mergeCell ref="Q28:Q29"/>
    <mergeCell ref="R28:R29"/>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77:E77"/>
    <mergeCell ref="G77:I77"/>
    <mergeCell ref="J77:L77"/>
    <mergeCell ref="X77:Z77"/>
    <mergeCell ref="A79:L80"/>
    <mergeCell ref="N80:R80"/>
    <mergeCell ref="V80:Z80"/>
    <mergeCell ref="C75:E75"/>
    <mergeCell ref="G75:I75"/>
    <mergeCell ref="J75:L75"/>
    <mergeCell ref="X75:Z75"/>
    <mergeCell ref="C76:E76"/>
    <mergeCell ref="G76:I76"/>
    <mergeCell ref="J76:L76"/>
    <mergeCell ref="X76:Z76"/>
    <mergeCell ref="AA80:AB80"/>
    <mergeCell ref="AC80:AL80"/>
    <mergeCell ref="A81:L84"/>
    <mergeCell ref="N81:R81"/>
    <mergeCell ref="V81:Z81"/>
    <mergeCell ref="AA81:AB81"/>
    <mergeCell ref="AC81:AL81"/>
    <mergeCell ref="N82:R82"/>
    <mergeCell ref="V82:Z82"/>
    <mergeCell ref="AA82:AB82"/>
    <mergeCell ref="N88:R88"/>
    <mergeCell ref="V88:Z88"/>
    <mergeCell ref="N85:R85"/>
    <mergeCell ref="V85:Z85"/>
    <mergeCell ref="N86:R86"/>
    <mergeCell ref="V86:Z86"/>
    <mergeCell ref="N87:R87"/>
    <mergeCell ref="V87:Z87"/>
    <mergeCell ref="AC82:AL82"/>
    <mergeCell ref="N83:R83"/>
    <mergeCell ref="V83:Z83"/>
    <mergeCell ref="AA83:AB83"/>
    <mergeCell ref="AC83:AL83"/>
    <mergeCell ref="N84:R84"/>
    <mergeCell ref="V84:Z84"/>
    <mergeCell ref="AA84:AB84"/>
    <mergeCell ref="AC84:AL84"/>
  </mergeCells>
  <dataValidations count="4">
    <dataValidation type="whole" allowBlank="1" showInputMessage="1" showErrorMessage="1" sqref="AC65534 JY65534 TU65534 ADQ65534 ANM65534 AXI65534 BHE65534 BRA65534 CAW65534 CKS65534 CUO65534 DEK65534 DOG65534 DYC65534 EHY65534 ERU65534 FBQ65534 FLM65534 FVI65534 GFE65534 GPA65534 GYW65534 HIS65534 HSO65534 ICK65534 IMG65534 IWC65534 JFY65534 JPU65534 JZQ65534 KJM65534 KTI65534 LDE65534 LNA65534 LWW65534 MGS65534 MQO65534 NAK65534 NKG65534 NUC65534 ODY65534 ONU65534 OXQ65534 PHM65534 PRI65534 QBE65534 QLA65534 QUW65534 RES65534 ROO65534 RYK65534 SIG65534 SSC65534 TBY65534 TLU65534 TVQ65534 UFM65534 UPI65534 UZE65534 VJA65534 VSW65534 WCS65534 WMO65534 WWK65534 AC131070 JY131070 TU131070 ADQ131070 ANM131070 AXI131070 BHE131070 BRA131070 CAW131070 CKS131070 CUO131070 DEK131070 DOG131070 DYC131070 EHY131070 ERU131070 FBQ131070 FLM131070 FVI131070 GFE131070 GPA131070 GYW131070 HIS131070 HSO131070 ICK131070 IMG131070 IWC131070 JFY131070 JPU131070 JZQ131070 KJM131070 KTI131070 LDE131070 LNA131070 LWW131070 MGS131070 MQO131070 NAK131070 NKG131070 NUC131070 ODY131070 ONU131070 OXQ131070 PHM131070 PRI131070 QBE131070 QLA131070 QUW131070 RES131070 ROO131070 RYK131070 SIG131070 SSC131070 TBY131070 TLU131070 TVQ131070 UFM131070 UPI131070 UZE131070 VJA131070 VSW131070 WCS131070 WMO131070 WWK131070 AC196606 JY196606 TU196606 ADQ196606 ANM196606 AXI196606 BHE196606 BRA196606 CAW196606 CKS196606 CUO196606 DEK196606 DOG196606 DYC196606 EHY196606 ERU196606 FBQ196606 FLM196606 FVI196606 GFE196606 GPA196606 GYW196606 HIS196606 HSO196606 ICK196606 IMG196606 IWC196606 JFY196606 JPU196606 JZQ196606 KJM196606 KTI196606 LDE196606 LNA196606 LWW196606 MGS196606 MQO196606 NAK196606 NKG196606 NUC196606 ODY196606 ONU196606 OXQ196606 PHM196606 PRI196606 QBE196606 QLA196606 QUW196606 RES196606 ROO196606 RYK196606 SIG196606 SSC196606 TBY196606 TLU196606 TVQ196606 UFM196606 UPI196606 UZE196606 VJA196606 VSW196606 WCS196606 WMO196606 WWK196606 AC262142 JY262142 TU262142 ADQ262142 ANM262142 AXI262142 BHE262142 BRA262142 CAW262142 CKS262142 CUO262142 DEK262142 DOG262142 DYC262142 EHY262142 ERU262142 FBQ262142 FLM262142 FVI262142 GFE262142 GPA262142 GYW262142 HIS262142 HSO262142 ICK262142 IMG262142 IWC262142 JFY262142 JPU262142 JZQ262142 KJM262142 KTI262142 LDE262142 LNA262142 LWW262142 MGS262142 MQO262142 NAK262142 NKG262142 NUC262142 ODY262142 ONU262142 OXQ262142 PHM262142 PRI262142 QBE262142 QLA262142 QUW262142 RES262142 ROO262142 RYK262142 SIG262142 SSC262142 TBY262142 TLU262142 TVQ262142 UFM262142 UPI262142 UZE262142 VJA262142 VSW262142 WCS262142 WMO262142 WWK262142 AC327678 JY327678 TU327678 ADQ327678 ANM327678 AXI327678 BHE327678 BRA327678 CAW327678 CKS327678 CUO327678 DEK327678 DOG327678 DYC327678 EHY327678 ERU327678 FBQ327678 FLM327678 FVI327678 GFE327678 GPA327678 GYW327678 HIS327678 HSO327678 ICK327678 IMG327678 IWC327678 JFY327678 JPU327678 JZQ327678 KJM327678 KTI327678 LDE327678 LNA327678 LWW327678 MGS327678 MQO327678 NAK327678 NKG327678 NUC327678 ODY327678 ONU327678 OXQ327678 PHM327678 PRI327678 QBE327678 QLA327678 QUW327678 RES327678 ROO327678 RYK327678 SIG327678 SSC327678 TBY327678 TLU327678 TVQ327678 UFM327678 UPI327678 UZE327678 VJA327678 VSW327678 WCS327678 WMO327678 WWK327678 AC393214 JY393214 TU393214 ADQ393214 ANM393214 AXI393214 BHE393214 BRA393214 CAW393214 CKS393214 CUO393214 DEK393214 DOG393214 DYC393214 EHY393214 ERU393214 FBQ393214 FLM393214 FVI393214 GFE393214 GPA393214 GYW393214 HIS393214 HSO393214 ICK393214 IMG393214 IWC393214 JFY393214 JPU393214 JZQ393214 KJM393214 KTI393214 LDE393214 LNA393214 LWW393214 MGS393214 MQO393214 NAK393214 NKG393214 NUC393214 ODY393214 ONU393214 OXQ393214 PHM393214 PRI393214 QBE393214 QLA393214 QUW393214 RES393214 ROO393214 RYK393214 SIG393214 SSC393214 TBY393214 TLU393214 TVQ393214 UFM393214 UPI393214 UZE393214 VJA393214 VSW393214 WCS393214 WMO393214 WWK393214 AC458750 JY458750 TU458750 ADQ458750 ANM458750 AXI458750 BHE458750 BRA458750 CAW458750 CKS458750 CUO458750 DEK458750 DOG458750 DYC458750 EHY458750 ERU458750 FBQ458750 FLM458750 FVI458750 GFE458750 GPA458750 GYW458750 HIS458750 HSO458750 ICK458750 IMG458750 IWC458750 JFY458750 JPU458750 JZQ458750 KJM458750 KTI458750 LDE458750 LNA458750 LWW458750 MGS458750 MQO458750 NAK458750 NKG458750 NUC458750 ODY458750 ONU458750 OXQ458750 PHM458750 PRI458750 QBE458750 QLA458750 QUW458750 RES458750 ROO458750 RYK458750 SIG458750 SSC458750 TBY458750 TLU458750 TVQ458750 UFM458750 UPI458750 UZE458750 VJA458750 VSW458750 WCS458750 WMO458750 WWK458750 AC524286 JY524286 TU524286 ADQ524286 ANM524286 AXI524286 BHE524286 BRA524286 CAW524286 CKS524286 CUO524286 DEK524286 DOG524286 DYC524286 EHY524286 ERU524286 FBQ524286 FLM524286 FVI524286 GFE524286 GPA524286 GYW524286 HIS524286 HSO524286 ICK524286 IMG524286 IWC524286 JFY524286 JPU524286 JZQ524286 KJM524286 KTI524286 LDE524286 LNA524286 LWW524286 MGS524286 MQO524286 NAK524286 NKG524286 NUC524286 ODY524286 ONU524286 OXQ524286 PHM524286 PRI524286 QBE524286 QLA524286 QUW524286 RES524286 ROO524286 RYK524286 SIG524286 SSC524286 TBY524286 TLU524286 TVQ524286 UFM524286 UPI524286 UZE524286 VJA524286 VSW524286 WCS524286 WMO524286 WWK524286 AC589822 JY589822 TU589822 ADQ589822 ANM589822 AXI589822 BHE589822 BRA589822 CAW589822 CKS589822 CUO589822 DEK589822 DOG589822 DYC589822 EHY589822 ERU589822 FBQ589822 FLM589822 FVI589822 GFE589822 GPA589822 GYW589822 HIS589822 HSO589822 ICK589822 IMG589822 IWC589822 JFY589822 JPU589822 JZQ589822 KJM589822 KTI589822 LDE589822 LNA589822 LWW589822 MGS589822 MQO589822 NAK589822 NKG589822 NUC589822 ODY589822 ONU589822 OXQ589822 PHM589822 PRI589822 QBE589822 QLA589822 QUW589822 RES589822 ROO589822 RYK589822 SIG589822 SSC589822 TBY589822 TLU589822 TVQ589822 UFM589822 UPI589822 UZE589822 VJA589822 VSW589822 WCS589822 WMO589822 WWK589822 AC655358 JY655358 TU655358 ADQ655358 ANM655358 AXI655358 BHE655358 BRA655358 CAW655358 CKS655358 CUO655358 DEK655358 DOG655358 DYC655358 EHY655358 ERU655358 FBQ655358 FLM655358 FVI655358 GFE655358 GPA655358 GYW655358 HIS655358 HSO655358 ICK655358 IMG655358 IWC655358 JFY655358 JPU655358 JZQ655358 KJM655358 KTI655358 LDE655358 LNA655358 LWW655358 MGS655358 MQO655358 NAK655358 NKG655358 NUC655358 ODY655358 ONU655358 OXQ655358 PHM655358 PRI655358 QBE655358 QLA655358 QUW655358 RES655358 ROO655358 RYK655358 SIG655358 SSC655358 TBY655358 TLU655358 TVQ655358 UFM655358 UPI655358 UZE655358 VJA655358 VSW655358 WCS655358 WMO655358 WWK655358 AC720894 JY720894 TU720894 ADQ720894 ANM720894 AXI720894 BHE720894 BRA720894 CAW720894 CKS720894 CUO720894 DEK720894 DOG720894 DYC720894 EHY720894 ERU720894 FBQ720894 FLM720894 FVI720894 GFE720894 GPA720894 GYW720894 HIS720894 HSO720894 ICK720894 IMG720894 IWC720894 JFY720894 JPU720894 JZQ720894 KJM720894 KTI720894 LDE720894 LNA720894 LWW720894 MGS720894 MQO720894 NAK720894 NKG720894 NUC720894 ODY720894 ONU720894 OXQ720894 PHM720894 PRI720894 QBE720894 QLA720894 QUW720894 RES720894 ROO720894 RYK720894 SIG720894 SSC720894 TBY720894 TLU720894 TVQ720894 UFM720894 UPI720894 UZE720894 VJA720894 VSW720894 WCS720894 WMO720894 WWK720894 AC786430 JY786430 TU786430 ADQ786430 ANM786430 AXI786430 BHE786430 BRA786430 CAW786430 CKS786430 CUO786430 DEK786430 DOG786430 DYC786430 EHY786430 ERU786430 FBQ786430 FLM786430 FVI786430 GFE786430 GPA786430 GYW786430 HIS786430 HSO786430 ICK786430 IMG786430 IWC786430 JFY786430 JPU786430 JZQ786430 KJM786430 KTI786430 LDE786430 LNA786430 LWW786430 MGS786430 MQO786430 NAK786430 NKG786430 NUC786430 ODY786430 ONU786430 OXQ786430 PHM786430 PRI786430 QBE786430 QLA786430 QUW786430 RES786430 ROO786430 RYK786430 SIG786430 SSC786430 TBY786430 TLU786430 TVQ786430 UFM786430 UPI786430 UZE786430 VJA786430 VSW786430 WCS786430 WMO786430 WWK786430 AC851966 JY851966 TU851966 ADQ851966 ANM851966 AXI851966 BHE851966 BRA851966 CAW851966 CKS851966 CUO851966 DEK851966 DOG851966 DYC851966 EHY851966 ERU851966 FBQ851966 FLM851966 FVI851966 GFE851966 GPA851966 GYW851966 HIS851966 HSO851966 ICK851966 IMG851966 IWC851966 JFY851966 JPU851966 JZQ851966 KJM851966 KTI851966 LDE851966 LNA851966 LWW851966 MGS851966 MQO851966 NAK851966 NKG851966 NUC851966 ODY851966 ONU851966 OXQ851966 PHM851966 PRI851966 QBE851966 QLA851966 QUW851966 RES851966 ROO851966 RYK851966 SIG851966 SSC851966 TBY851966 TLU851966 TVQ851966 UFM851966 UPI851966 UZE851966 VJA851966 VSW851966 WCS851966 WMO851966 WWK851966 AC917502 JY917502 TU917502 ADQ917502 ANM917502 AXI917502 BHE917502 BRA917502 CAW917502 CKS917502 CUO917502 DEK917502 DOG917502 DYC917502 EHY917502 ERU917502 FBQ917502 FLM917502 FVI917502 GFE917502 GPA917502 GYW917502 HIS917502 HSO917502 ICK917502 IMG917502 IWC917502 JFY917502 JPU917502 JZQ917502 KJM917502 KTI917502 LDE917502 LNA917502 LWW917502 MGS917502 MQO917502 NAK917502 NKG917502 NUC917502 ODY917502 ONU917502 OXQ917502 PHM917502 PRI917502 QBE917502 QLA917502 QUW917502 RES917502 ROO917502 RYK917502 SIG917502 SSC917502 TBY917502 TLU917502 TVQ917502 UFM917502 UPI917502 UZE917502 VJA917502 VSW917502 WCS917502 WMO917502 WWK917502 AC983038 JY983038 TU983038 ADQ983038 ANM983038 AXI983038 BHE983038 BRA983038 CAW983038 CKS983038 CUO983038 DEK983038 DOG983038 DYC983038 EHY983038 ERU983038 FBQ983038 FLM983038 FVI983038 GFE983038 GPA983038 GYW983038 HIS983038 HSO983038 ICK983038 IMG983038 IWC983038 JFY983038 JPU983038 JZQ983038 KJM983038 KTI983038 LDE983038 LNA983038 LWW983038 MGS983038 MQO983038 NAK983038 NKG983038 NUC983038 ODY983038 ONU983038 OXQ983038 PHM983038 PRI983038 QBE983038 QLA983038 QUW983038 RES983038 ROO983038 RYK983038 SIG983038 SSC983038 TBY983038 TLU983038 TVQ983038 UFM983038 UPI983038 UZE983038 VJA983038 VSW983038 WCS983038 WMO983038 WWK983038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C30:AC77 JY30:JY77 TU30:TU77 ADQ30:ADQ77 ANM30:ANM77 AXI30:AXI77 BHE30:BHE77 BRA30:BRA77 CAW30:CAW77 CKS30:CKS77 CUO30:CUO77 DEK30:DEK77 DOG30:DOG77 DYC30:DYC77 EHY30:EHY77 ERU30:ERU77 FBQ30:FBQ77 FLM30:FLM77 FVI30:FVI77 GFE30:GFE77 GPA30:GPA77 GYW30:GYW77 HIS30:HIS77 HSO30:HSO77 ICK30:ICK77 IMG30:IMG77 IWC30:IWC77 JFY30:JFY77 JPU30:JPU77 JZQ30:JZQ77 KJM30:KJM77 KTI30:KTI77 LDE30:LDE77 LNA30:LNA77 LWW30:LWW77 MGS30:MGS77 MQO30:MQO77 NAK30:NAK77 NKG30:NKG77 NUC30:NUC77 ODY30:ODY77 ONU30:ONU77 OXQ30:OXQ77 PHM30:PHM77 PRI30:PRI77 QBE30:QBE77 QLA30:QLA77 QUW30:QUW77 RES30:RES77 ROO30:ROO77 RYK30:RYK77 SIG30:SIG77 SSC30:SSC77 TBY30:TBY77 TLU30:TLU77 TVQ30:TVQ77 UFM30:UFM77 UPI30:UPI77 UZE30:UZE77 VJA30:VJA77 VSW30:VSW77 WCS30:WCS77 WMO30:WMO77 WWK30:WWK77 AC65566:AC65613 JY65566:JY65613 TU65566:TU65613 ADQ65566:ADQ65613 ANM65566:ANM65613 AXI65566:AXI65613 BHE65566:BHE65613 BRA65566:BRA65613 CAW65566:CAW65613 CKS65566:CKS65613 CUO65566:CUO65613 DEK65566:DEK65613 DOG65566:DOG65613 DYC65566:DYC65613 EHY65566:EHY65613 ERU65566:ERU65613 FBQ65566:FBQ65613 FLM65566:FLM65613 FVI65566:FVI65613 GFE65566:GFE65613 GPA65566:GPA65613 GYW65566:GYW65613 HIS65566:HIS65613 HSO65566:HSO65613 ICK65566:ICK65613 IMG65566:IMG65613 IWC65566:IWC65613 JFY65566:JFY65613 JPU65566:JPU65613 JZQ65566:JZQ65613 KJM65566:KJM65613 KTI65566:KTI65613 LDE65566:LDE65613 LNA65566:LNA65613 LWW65566:LWW65613 MGS65566:MGS65613 MQO65566:MQO65613 NAK65566:NAK65613 NKG65566:NKG65613 NUC65566:NUC65613 ODY65566:ODY65613 ONU65566:ONU65613 OXQ65566:OXQ65613 PHM65566:PHM65613 PRI65566:PRI65613 QBE65566:QBE65613 QLA65566:QLA65613 QUW65566:QUW65613 RES65566:RES65613 ROO65566:ROO65613 RYK65566:RYK65613 SIG65566:SIG65613 SSC65566:SSC65613 TBY65566:TBY65613 TLU65566:TLU65613 TVQ65566:TVQ65613 UFM65566:UFM65613 UPI65566:UPI65613 UZE65566:UZE65613 VJA65566:VJA65613 VSW65566:VSW65613 WCS65566:WCS65613 WMO65566:WMO65613 WWK65566:WWK65613 AC131102:AC131149 JY131102:JY131149 TU131102:TU131149 ADQ131102:ADQ131149 ANM131102:ANM131149 AXI131102:AXI131149 BHE131102:BHE131149 BRA131102:BRA131149 CAW131102:CAW131149 CKS131102:CKS131149 CUO131102:CUO131149 DEK131102:DEK131149 DOG131102:DOG131149 DYC131102:DYC131149 EHY131102:EHY131149 ERU131102:ERU131149 FBQ131102:FBQ131149 FLM131102:FLM131149 FVI131102:FVI131149 GFE131102:GFE131149 GPA131102:GPA131149 GYW131102:GYW131149 HIS131102:HIS131149 HSO131102:HSO131149 ICK131102:ICK131149 IMG131102:IMG131149 IWC131102:IWC131149 JFY131102:JFY131149 JPU131102:JPU131149 JZQ131102:JZQ131149 KJM131102:KJM131149 KTI131102:KTI131149 LDE131102:LDE131149 LNA131102:LNA131149 LWW131102:LWW131149 MGS131102:MGS131149 MQO131102:MQO131149 NAK131102:NAK131149 NKG131102:NKG131149 NUC131102:NUC131149 ODY131102:ODY131149 ONU131102:ONU131149 OXQ131102:OXQ131149 PHM131102:PHM131149 PRI131102:PRI131149 QBE131102:QBE131149 QLA131102:QLA131149 QUW131102:QUW131149 RES131102:RES131149 ROO131102:ROO131149 RYK131102:RYK131149 SIG131102:SIG131149 SSC131102:SSC131149 TBY131102:TBY131149 TLU131102:TLU131149 TVQ131102:TVQ131149 UFM131102:UFM131149 UPI131102:UPI131149 UZE131102:UZE131149 VJA131102:VJA131149 VSW131102:VSW131149 WCS131102:WCS131149 WMO131102:WMO131149 WWK131102:WWK131149 AC196638:AC196685 JY196638:JY196685 TU196638:TU196685 ADQ196638:ADQ196685 ANM196638:ANM196685 AXI196638:AXI196685 BHE196638:BHE196685 BRA196638:BRA196685 CAW196638:CAW196685 CKS196638:CKS196685 CUO196638:CUO196685 DEK196638:DEK196685 DOG196638:DOG196685 DYC196638:DYC196685 EHY196638:EHY196685 ERU196638:ERU196685 FBQ196638:FBQ196685 FLM196638:FLM196685 FVI196638:FVI196685 GFE196638:GFE196685 GPA196638:GPA196685 GYW196638:GYW196685 HIS196638:HIS196685 HSO196638:HSO196685 ICK196638:ICK196685 IMG196638:IMG196685 IWC196638:IWC196685 JFY196638:JFY196685 JPU196638:JPU196685 JZQ196638:JZQ196685 KJM196638:KJM196685 KTI196638:KTI196685 LDE196638:LDE196685 LNA196638:LNA196685 LWW196638:LWW196685 MGS196638:MGS196685 MQO196638:MQO196685 NAK196638:NAK196685 NKG196638:NKG196685 NUC196638:NUC196685 ODY196638:ODY196685 ONU196638:ONU196685 OXQ196638:OXQ196685 PHM196638:PHM196685 PRI196638:PRI196685 QBE196638:QBE196685 QLA196638:QLA196685 QUW196638:QUW196685 RES196638:RES196685 ROO196638:ROO196685 RYK196638:RYK196685 SIG196638:SIG196685 SSC196638:SSC196685 TBY196638:TBY196685 TLU196638:TLU196685 TVQ196638:TVQ196685 UFM196638:UFM196685 UPI196638:UPI196685 UZE196638:UZE196685 VJA196638:VJA196685 VSW196638:VSW196685 WCS196638:WCS196685 WMO196638:WMO196685 WWK196638:WWK196685 AC262174:AC262221 JY262174:JY262221 TU262174:TU262221 ADQ262174:ADQ262221 ANM262174:ANM262221 AXI262174:AXI262221 BHE262174:BHE262221 BRA262174:BRA262221 CAW262174:CAW262221 CKS262174:CKS262221 CUO262174:CUO262221 DEK262174:DEK262221 DOG262174:DOG262221 DYC262174:DYC262221 EHY262174:EHY262221 ERU262174:ERU262221 FBQ262174:FBQ262221 FLM262174:FLM262221 FVI262174:FVI262221 GFE262174:GFE262221 GPA262174:GPA262221 GYW262174:GYW262221 HIS262174:HIS262221 HSO262174:HSO262221 ICK262174:ICK262221 IMG262174:IMG262221 IWC262174:IWC262221 JFY262174:JFY262221 JPU262174:JPU262221 JZQ262174:JZQ262221 KJM262174:KJM262221 KTI262174:KTI262221 LDE262174:LDE262221 LNA262174:LNA262221 LWW262174:LWW262221 MGS262174:MGS262221 MQO262174:MQO262221 NAK262174:NAK262221 NKG262174:NKG262221 NUC262174:NUC262221 ODY262174:ODY262221 ONU262174:ONU262221 OXQ262174:OXQ262221 PHM262174:PHM262221 PRI262174:PRI262221 QBE262174:QBE262221 QLA262174:QLA262221 QUW262174:QUW262221 RES262174:RES262221 ROO262174:ROO262221 RYK262174:RYK262221 SIG262174:SIG262221 SSC262174:SSC262221 TBY262174:TBY262221 TLU262174:TLU262221 TVQ262174:TVQ262221 UFM262174:UFM262221 UPI262174:UPI262221 UZE262174:UZE262221 VJA262174:VJA262221 VSW262174:VSW262221 WCS262174:WCS262221 WMO262174:WMO262221 WWK262174:WWK262221 AC327710:AC327757 JY327710:JY327757 TU327710:TU327757 ADQ327710:ADQ327757 ANM327710:ANM327757 AXI327710:AXI327757 BHE327710:BHE327757 BRA327710:BRA327757 CAW327710:CAW327757 CKS327710:CKS327757 CUO327710:CUO327757 DEK327710:DEK327757 DOG327710:DOG327757 DYC327710:DYC327757 EHY327710:EHY327757 ERU327710:ERU327757 FBQ327710:FBQ327757 FLM327710:FLM327757 FVI327710:FVI327757 GFE327710:GFE327757 GPA327710:GPA327757 GYW327710:GYW327757 HIS327710:HIS327757 HSO327710:HSO327757 ICK327710:ICK327757 IMG327710:IMG327757 IWC327710:IWC327757 JFY327710:JFY327757 JPU327710:JPU327757 JZQ327710:JZQ327757 KJM327710:KJM327757 KTI327710:KTI327757 LDE327710:LDE327757 LNA327710:LNA327757 LWW327710:LWW327757 MGS327710:MGS327757 MQO327710:MQO327757 NAK327710:NAK327757 NKG327710:NKG327757 NUC327710:NUC327757 ODY327710:ODY327757 ONU327710:ONU327757 OXQ327710:OXQ327757 PHM327710:PHM327757 PRI327710:PRI327757 QBE327710:QBE327757 QLA327710:QLA327757 QUW327710:QUW327757 RES327710:RES327757 ROO327710:ROO327757 RYK327710:RYK327757 SIG327710:SIG327757 SSC327710:SSC327757 TBY327710:TBY327757 TLU327710:TLU327757 TVQ327710:TVQ327757 UFM327710:UFM327757 UPI327710:UPI327757 UZE327710:UZE327757 VJA327710:VJA327757 VSW327710:VSW327757 WCS327710:WCS327757 WMO327710:WMO327757 WWK327710:WWK327757 AC393246:AC393293 JY393246:JY393293 TU393246:TU393293 ADQ393246:ADQ393293 ANM393246:ANM393293 AXI393246:AXI393293 BHE393246:BHE393293 BRA393246:BRA393293 CAW393246:CAW393293 CKS393246:CKS393293 CUO393246:CUO393293 DEK393246:DEK393293 DOG393246:DOG393293 DYC393246:DYC393293 EHY393246:EHY393293 ERU393246:ERU393293 FBQ393246:FBQ393293 FLM393246:FLM393293 FVI393246:FVI393293 GFE393246:GFE393293 GPA393246:GPA393293 GYW393246:GYW393293 HIS393246:HIS393293 HSO393246:HSO393293 ICK393246:ICK393293 IMG393246:IMG393293 IWC393246:IWC393293 JFY393246:JFY393293 JPU393246:JPU393293 JZQ393246:JZQ393293 KJM393246:KJM393293 KTI393246:KTI393293 LDE393246:LDE393293 LNA393246:LNA393293 LWW393246:LWW393293 MGS393246:MGS393293 MQO393246:MQO393293 NAK393246:NAK393293 NKG393246:NKG393293 NUC393246:NUC393293 ODY393246:ODY393293 ONU393246:ONU393293 OXQ393246:OXQ393293 PHM393246:PHM393293 PRI393246:PRI393293 QBE393246:QBE393293 QLA393246:QLA393293 QUW393246:QUW393293 RES393246:RES393293 ROO393246:ROO393293 RYK393246:RYK393293 SIG393246:SIG393293 SSC393246:SSC393293 TBY393246:TBY393293 TLU393246:TLU393293 TVQ393246:TVQ393293 UFM393246:UFM393293 UPI393246:UPI393293 UZE393246:UZE393293 VJA393246:VJA393293 VSW393246:VSW393293 WCS393246:WCS393293 WMO393246:WMO393293 WWK393246:WWK393293 AC458782:AC458829 JY458782:JY458829 TU458782:TU458829 ADQ458782:ADQ458829 ANM458782:ANM458829 AXI458782:AXI458829 BHE458782:BHE458829 BRA458782:BRA458829 CAW458782:CAW458829 CKS458782:CKS458829 CUO458782:CUO458829 DEK458782:DEK458829 DOG458782:DOG458829 DYC458782:DYC458829 EHY458782:EHY458829 ERU458782:ERU458829 FBQ458782:FBQ458829 FLM458782:FLM458829 FVI458782:FVI458829 GFE458782:GFE458829 GPA458782:GPA458829 GYW458782:GYW458829 HIS458782:HIS458829 HSO458782:HSO458829 ICK458782:ICK458829 IMG458782:IMG458829 IWC458782:IWC458829 JFY458782:JFY458829 JPU458782:JPU458829 JZQ458782:JZQ458829 KJM458782:KJM458829 KTI458782:KTI458829 LDE458782:LDE458829 LNA458782:LNA458829 LWW458782:LWW458829 MGS458782:MGS458829 MQO458782:MQO458829 NAK458782:NAK458829 NKG458782:NKG458829 NUC458782:NUC458829 ODY458782:ODY458829 ONU458782:ONU458829 OXQ458782:OXQ458829 PHM458782:PHM458829 PRI458782:PRI458829 QBE458782:QBE458829 QLA458782:QLA458829 QUW458782:QUW458829 RES458782:RES458829 ROO458782:ROO458829 RYK458782:RYK458829 SIG458782:SIG458829 SSC458782:SSC458829 TBY458782:TBY458829 TLU458782:TLU458829 TVQ458782:TVQ458829 UFM458782:UFM458829 UPI458782:UPI458829 UZE458782:UZE458829 VJA458782:VJA458829 VSW458782:VSW458829 WCS458782:WCS458829 WMO458782:WMO458829 WWK458782:WWK458829 AC524318:AC524365 JY524318:JY524365 TU524318:TU524365 ADQ524318:ADQ524365 ANM524318:ANM524365 AXI524318:AXI524365 BHE524318:BHE524365 BRA524318:BRA524365 CAW524318:CAW524365 CKS524318:CKS524365 CUO524318:CUO524365 DEK524318:DEK524365 DOG524318:DOG524365 DYC524318:DYC524365 EHY524318:EHY524365 ERU524318:ERU524365 FBQ524318:FBQ524365 FLM524318:FLM524365 FVI524318:FVI524365 GFE524318:GFE524365 GPA524318:GPA524365 GYW524318:GYW524365 HIS524318:HIS524365 HSO524318:HSO524365 ICK524318:ICK524365 IMG524318:IMG524365 IWC524318:IWC524365 JFY524318:JFY524365 JPU524318:JPU524365 JZQ524318:JZQ524365 KJM524318:KJM524365 KTI524318:KTI524365 LDE524318:LDE524365 LNA524318:LNA524365 LWW524318:LWW524365 MGS524318:MGS524365 MQO524318:MQO524365 NAK524318:NAK524365 NKG524318:NKG524365 NUC524318:NUC524365 ODY524318:ODY524365 ONU524318:ONU524365 OXQ524318:OXQ524365 PHM524318:PHM524365 PRI524318:PRI524365 QBE524318:QBE524365 QLA524318:QLA524365 QUW524318:QUW524365 RES524318:RES524365 ROO524318:ROO524365 RYK524318:RYK524365 SIG524318:SIG524365 SSC524318:SSC524365 TBY524318:TBY524365 TLU524318:TLU524365 TVQ524318:TVQ524365 UFM524318:UFM524365 UPI524318:UPI524365 UZE524318:UZE524365 VJA524318:VJA524365 VSW524318:VSW524365 WCS524318:WCS524365 WMO524318:WMO524365 WWK524318:WWK524365 AC589854:AC589901 JY589854:JY589901 TU589854:TU589901 ADQ589854:ADQ589901 ANM589854:ANM589901 AXI589854:AXI589901 BHE589854:BHE589901 BRA589854:BRA589901 CAW589854:CAW589901 CKS589854:CKS589901 CUO589854:CUO589901 DEK589854:DEK589901 DOG589854:DOG589901 DYC589854:DYC589901 EHY589854:EHY589901 ERU589854:ERU589901 FBQ589854:FBQ589901 FLM589854:FLM589901 FVI589854:FVI589901 GFE589854:GFE589901 GPA589854:GPA589901 GYW589854:GYW589901 HIS589854:HIS589901 HSO589854:HSO589901 ICK589854:ICK589901 IMG589854:IMG589901 IWC589854:IWC589901 JFY589854:JFY589901 JPU589854:JPU589901 JZQ589854:JZQ589901 KJM589854:KJM589901 KTI589854:KTI589901 LDE589854:LDE589901 LNA589854:LNA589901 LWW589854:LWW589901 MGS589854:MGS589901 MQO589854:MQO589901 NAK589854:NAK589901 NKG589854:NKG589901 NUC589854:NUC589901 ODY589854:ODY589901 ONU589854:ONU589901 OXQ589854:OXQ589901 PHM589854:PHM589901 PRI589854:PRI589901 QBE589854:QBE589901 QLA589854:QLA589901 QUW589854:QUW589901 RES589854:RES589901 ROO589854:ROO589901 RYK589854:RYK589901 SIG589854:SIG589901 SSC589854:SSC589901 TBY589854:TBY589901 TLU589854:TLU589901 TVQ589854:TVQ589901 UFM589854:UFM589901 UPI589854:UPI589901 UZE589854:UZE589901 VJA589854:VJA589901 VSW589854:VSW589901 WCS589854:WCS589901 WMO589854:WMO589901 WWK589854:WWK589901 AC655390:AC655437 JY655390:JY655437 TU655390:TU655437 ADQ655390:ADQ655437 ANM655390:ANM655437 AXI655390:AXI655437 BHE655390:BHE655437 BRA655390:BRA655437 CAW655390:CAW655437 CKS655390:CKS655437 CUO655390:CUO655437 DEK655390:DEK655437 DOG655390:DOG655437 DYC655390:DYC655437 EHY655390:EHY655437 ERU655390:ERU655437 FBQ655390:FBQ655437 FLM655390:FLM655437 FVI655390:FVI655437 GFE655390:GFE655437 GPA655390:GPA655437 GYW655390:GYW655437 HIS655390:HIS655437 HSO655390:HSO655437 ICK655390:ICK655437 IMG655390:IMG655437 IWC655390:IWC655437 JFY655390:JFY655437 JPU655390:JPU655437 JZQ655390:JZQ655437 KJM655390:KJM655437 KTI655390:KTI655437 LDE655390:LDE655437 LNA655390:LNA655437 LWW655390:LWW655437 MGS655390:MGS655437 MQO655390:MQO655437 NAK655390:NAK655437 NKG655390:NKG655437 NUC655390:NUC655437 ODY655390:ODY655437 ONU655390:ONU655437 OXQ655390:OXQ655437 PHM655390:PHM655437 PRI655390:PRI655437 QBE655390:QBE655437 QLA655390:QLA655437 QUW655390:QUW655437 RES655390:RES655437 ROO655390:ROO655437 RYK655390:RYK655437 SIG655390:SIG655437 SSC655390:SSC655437 TBY655390:TBY655437 TLU655390:TLU655437 TVQ655390:TVQ655437 UFM655390:UFM655437 UPI655390:UPI655437 UZE655390:UZE655437 VJA655390:VJA655437 VSW655390:VSW655437 WCS655390:WCS655437 WMO655390:WMO655437 WWK655390:WWK655437 AC720926:AC720973 JY720926:JY720973 TU720926:TU720973 ADQ720926:ADQ720973 ANM720926:ANM720973 AXI720926:AXI720973 BHE720926:BHE720973 BRA720926:BRA720973 CAW720926:CAW720973 CKS720926:CKS720973 CUO720926:CUO720973 DEK720926:DEK720973 DOG720926:DOG720973 DYC720926:DYC720973 EHY720926:EHY720973 ERU720926:ERU720973 FBQ720926:FBQ720973 FLM720926:FLM720973 FVI720926:FVI720973 GFE720926:GFE720973 GPA720926:GPA720973 GYW720926:GYW720973 HIS720926:HIS720973 HSO720926:HSO720973 ICK720926:ICK720973 IMG720926:IMG720973 IWC720926:IWC720973 JFY720926:JFY720973 JPU720926:JPU720973 JZQ720926:JZQ720973 KJM720926:KJM720973 KTI720926:KTI720973 LDE720926:LDE720973 LNA720926:LNA720973 LWW720926:LWW720973 MGS720926:MGS720973 MQO720926:MQO720973 NAK720926:NAK720973 NKG720926:NKG720973 NUC720926:NUC720973 ODY720926:ODY720973 ONU720926:ONU720973 OXQ720926:OXQ720973 PHM720926:PHM720973 PRI720926:PRI720973 QBE720926:QBE720973 QLA720926:QLA720973 QUW720926:QUW720973 RES720926:RES720973 ROO720926:ROO720973 RYK720926:RYK720973 SIG720926:SIG720973 SSC720926:SSC720973 TBY720926:TBY720973 TLU720926:TLU720973 TVQ720926:TVQ720973 UFM720926:UFM720973 UPI720926:UPI720973 UZE720926:UZE720973 VJA720926:VJA720973 VSW720926:VSW720973 WCS720926:WCS720973 WMO720926:WMO720973 WWK720926:WWK720973 AC786462:AC786509 JY786462:JY786509 TU786462:TU786509 ADQ786462:ADQ786509 ANM786462:ANM786509 AXI786462:AXI786509 BHE786462:BHE786509 BRA786462:BRA786509 CAW786462:CAW786509 CKS786462:CKS786509 CUO786462:CUO786509 DEK786462:DEK786509 DOG786462:DOG786509 DYC786462:DYC786509 EHY786462:EHY786509 ERU786462:ERU786509 FBQ786462:FBQ786509 FLM786462:FLM786509 FVI786462:FVI786509 GFE786462:GFE786509 GPA786462:GPA786509 GYW786462:GYW786509 HIS786462:HIS786509 HSO786462:HSO786509 ICK786462:ICK786509 IMG786462:IMG786509 IWC786462:IWC786509 JFY786462:JFY786509 JPU786462:JPU786509 JZQ786462:JZQ786509 KJM786462:KJM786509 KTI786462:KTI786509 LDE786462:LDE786509 LNA786462:LNA786509 LWW786462:LWW786509 MGS786462:MGS786509 MQO786462:MQO786509 NAK786462:NAK786509 NKG786462:NKG786509 NUC786462:NUC786509 ODY786462:ODY786509 ONU786462:ONU786509 OXQ786462:OXQ786509 PHM786462:PHM786509 PRI786462:PRI786509 QBE786462:QBE786509 QLA786462:QLA786509 QUW786462:QUW786509 RES786462:RES786509 ROO786462:ROO786509 RYK786462:RYK786509 SIG786462:SIG786509 SSC786462:SSC786509 TBY786462:TBY786509 TLU786462:TLU786509 TVQ786462:TVQ786509 UFM786462:UFM786509 UPI786462:UPI786509 UZE786462:UZE786509 VJA786462:VJA786509 VSW786462:VSW786509 WCS786462:WCS786509 WMO786462:WMO786509 WWK786462:WWK786509 AC851998:AC852045 JY851998:JY852045 TU851998:TU852045 ADQ851998:ADQ852045 ANM851998:ANM852045 AXI851998:AXI852045 BHE851998:BHE852045 BRA851998:BRA852045 CAW851998:CAW852045 CKS851998:CKS852045 CUO851998:CUO852045 DEK851998:DEK852045 DOG851998:DOG852045 DYC851998:DYC852045 EHY851998:EHY852045 ERU851998:ERU852045 FBQ851998:FBQ852045 FLM851998:FLM852045 FVI851998:FVI852045 GFE851998:GFE852045 GPA851998:GPA852045 GYW851998:GYW852045 HIS851998:HIS852045 HSO851998:HSO852045 ICK851998:ICK852045 IMG851998:IMG852045 IWC851998:IWC852045 JFY851998:JFY852045 JPU851998:JPU852045 JZQ851998:JZQ852045 KJM851998:KJM852045 KTI851998:KTI852045 LDE851998:LDE852045 LNA851998:LNA852045 LWW851998:LWW852045 MGS851998:MGS852045 MQO851998:MQO852045 NAK851998:NAK852045 NKG851998:NKG852045 NUC851998:NUC852045 ODY851998:ODY852045 ONU851998:ONU852045 OXQ851998:OXQ852045 PHM851998:PHM852045 PRI851998:PRI852045 QBE851998:QBE852045 QLA851998:QLA852045 QUW851998:QUW852045 RES851998:RES852045 ROO851998:ROO852045 RYK851998:RYK852045 SIG851998:SIG852045 SSC851998:SSC852045 TBY851998:TBY852045 TLU851998:TLU852045 TVQ851998:TVQ852045 UFM851998:UFM852045 UPI851998:UPI852045 UZE851998:UZE852045 VJA851998:VJA852045 VSW851998:VSW852045 WCS851998:WCS852045 WMO851998:WMO852045 WWK851998:WWK852045 AC917534:AC917581 JY917534:JY917581 TU917534:TU917581 ADQ917534:ADQ917581 ANM917534:ANM917581 AXI917534:AXI917581 BHE917534:BHE917581 BRA917534:BRA917581 CAW917534:CAW917581 CKS917534:CKS917581 CUO917534:CUO917581 DEK917534:DEK917581 DOG917534:DOG917581 DYC917534:DYC917581 EHY917534:EHY917581 ERU917534:ERU917581 FBQ917534:FBQ917581 FLM917534:FLM917581 FVI917534:FVI917581 GFE917534:GFE917581 GPA917534:GPA917581 GYW917534:GYW917581 HIS917534:HIS917581 HSO917534:HSO917581 ICK917534:ICK917581 IMG917534:IMG917581 IWC917534:IWC917581 JFY917534:JFY917581 JPU917534:JPU917581 JZQ917534:JZQ917581 KJM917534:KJM917581 KTI917534:KTI917581 LDE917534:LDE917581 LNA917534:LNA917581 LWW917534:LWW917581 MGS917534:MGS917581 MQO917534:MQO917581 NAK917534:NAK917581 NKG917534:NKG917581 NUC917534:NUC917581 ODY917534:ODY917581 ONU917534:ONU917581 OXQ917534:OXQ917581 PHM917534:PHM917581 PRI917534:PRI917581 QBE917534:QBE917581 QLA917534:QLA917581 QUW917534:QUW917581 RES917534:RES917581 ROO917534:ROO917581 RYK917534:RYK917581 SIG917534:SIG917581 SSC917534:SSC917581 TBY917534:TBY917581 TLU917534:TLU917581 TVQ917534:TVQ917581 UFM917534:UFM917581 UPI917534:UPI917581 UZE917534:UZE917581 VJA917534:VJA917581 VSW917534:VSW917581 WCS917534:WCS917581 WMO917534:WMO917581 WWK917534:WWK917581 AC983070:AC983117 JY983070:JY983117 TU983070:TU983117 ADQ983070:ADQ983117 ANM983070:ANM983117 AXI983070:AXI983117 BHE983070:BHE983117 BRA983070:BRA983117 CAW983070:CAW983117 CKS983070:CKS983117 CUO983070:CUO983117 DEK983070:DEK983117 DOG983070:DOG983117 DYC983070:DYC983117 EHY983070:EHY983117 ERU983070:ERU983117 FBQ983070:FBQ983117 FLM983070:FLM983117 FVI983070:FVI983117 GFE983070:GFE983117 GPA983070:GPA983117 GYW983070:GYW983117 HIS983070:HIS983117 HSO983070:HSO983117 ICK983070:ICK983117 IMG983070:IMG983117 IWC983070:IWC983117 JFY983070:JFY983117 JPU983070:JPU983117 JZQ983070:JZQ983117 KJM983070:KJM983117 KTI983070:KTI983117 LDE983070:LDE983117 LNA983070:LNA983117 LWW983070:LWW983117 MGS983070:MGS983117 MQO983070:MQO983117 NAK983070:NAK983117 NKG983070:NKG983117 NUC983070:NUC983117 ODY983070:ODY983117 ONU983070:ONU983117 OXQ983070:OXQ983117 PHM983070:PHM983117 PRI983070:PRI983117 QBE983070:QBE983117 QLA983070:QLA983117 QUW983070:QUW983117 RES983070:RES983117 ROO983070:ROO983117 RYK983070:RYK983117 SIG983070:SIG983117 SSC983070:SSC983117 TBY983070:TBY983117 TLU983070:TLU983117 TVQ983070:TVQ983117 UFM983070:UFM983117 UPI983070:UPI983117 UZE983070:UZE983117 VJA983070:VJA983117 VSW983070:VSW983117 WCS983070:WCS983117 WMO983070:WMO983117 WWK983070:WWK983117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formula1>0</formula1>
      <formula2>100</formula2>
    </dataValidation>
    <dataValidation type="list" showInputMessage="1" showErrorMessage="1" errorTitle="Rechazado" error="Solo son validadas las opciones de la lista" sqref="AD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AD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AD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AD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AD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AD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AD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AD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AD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AD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AD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AD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AD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AD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AD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AD65540 JZ65540 TV65540 ADR65540 ANN65540 AXJ65540 BHF65540 BRB65540 CAX65540 CKT65540 CUP65540 DEL65540 DOH65540 DYD65540 EHZ65540 ERV65540 FBR65540 FLN65540 FVJ65540 GFF65540 GPB65540 GYX65540 HIT65540 HSP65540 ICL65540 IMH65540 IWD65540 JFZ65540 JPV65540 JZR65540 KJN65540 KTJ65540 LDF65540 LNB65540 LWX65540 MGT65540 MQP65540 NAL65540 NKH65540 NUD65540 ODZ65540 ONV65540 OXR65540 PHN65540 PRJ65540 QBF65540 QLB65540 QUX65540 RET65540 ROP65540 RYL65540 SIH65540 SSD65540 TBZ65540 TLV65540 TVR65540 UFN65540 UPJ65540 UZF65540 VJB65540 VSX65540 WCT65540 WMP65540 WWL65540 AD131076 JZ131076 TV131076 ADR131076 ANN131076 AXJ131076 BHF131076 BRB131076 CAX131076 CKT131076 CUP131076 DEL131076 DOH131076 DYD131076 EHZ131076 ERV131076 FBR131076 FLN131076 FVJ131076 GFF131076 GPB131076 GYX131076 HIT131076 HSP131076 ICL131076 IMH131076 IWD131076 JFZ131076 JPV131076 JZR131076 KJN131076 KTJ131076 LDF131076 LNB131076 LWX131076 MGT131076 MQP131076 NAL131076 NKH131076 NUD131076 ODZ131076 ONV131076 OXR131076 PHN131076 PRJ131076 QBF131076 QLB131076 QUX131076 RET131076 ROP131076 RYL131076 SIH131076 SSD131076 TBZ131076 TLV131076 TVR131076 UFN131076 UPJ131076 UZF131076 VJB131076 VSX131076 WCT131076 WMP131076 WWL131076 AD196612 JZ196612 TV196612 ADR196612 ANN196612 AXJ196612 BHF196612 BRB196612 CAX196612 CKT196612 CUP196612 DEL196612 DOH196612 DYD196612 EHZ196612 ERV196612 FBR196612 FLN196612 FVJ196612 GFF196612 GPB196612 GYX196612 HIT196612 HSP196612 ICL196612 IMH196612 IWD196612 JFZ196612 JPV196612 JZR196612 KJN196612 KTJ196612 LDF196612 LNB196612 LWX196612 MGT196612 MQP196612 NAL196612 NKH196612 NUD196612 ODZ196612 ONV196612 OXR196612 PHN196612 PRJ196612 QBF196612 QLB196612 QUX196612 RET196612 ROP196612 RYL196612 SIH196612 SSD196612 TBZ196612 TLV196612 TVR196612 UFN196612 UPJ196612 UZF196612 VJB196612 VSX196612 WCT196612 WMP196612 WWL196612 AD262148 JZ262148 TV262148 ADR262148 ANN262148 AXJ262148 BHF262148 BRB262148 CAX262148 CKT262148 CUP262148 DEL262148 DOH262148 DYD262148 EHZ262148 ERV262148 FBR262148 FLN262148 FVJ262148 GFF262148 GPB262148 GYX262148 HIT262148 HSP262148 ICL262148 IMH262148 IWD262148 JFZ262148 JPV262148 JZR262148 KJN262148 KTJ262148 LDF262148 LNB262148 LWX262148 MGT262148 MQP262148 NAL262148 NKH262148 NUD262148 ODZ262148 ONV262148 OXR262148 PHN262148 PRJ262148 QBF262148 QLB262148 QUX262148 RET262148 ROP262148 RYL262148 SIH262148 SSD262148 TBZ262148 TLV262148 TVR262148 UFN262148 UPJ262148 UZF262148 VJB262148 VSX262148 WCT262148 WMP262148 WWL262148 AD327684 JZ327684 TV327684 ADR327684 ANN327684 AXJ327684 BHF327684 BRB327684 CAX327684 CKT327684 CUP327684 DEL327684 DOH327684 DYD327684 EHZ327684 ERV327684 FBR327684 FLN327684 FVJ327684 GFF327684 GPB327684 GYX327684 HIT327684 HSP327684 ICL327684 IMH327684 IWD327684 JFZ327684 JPV327684 JZR327684 KJN327684 KTJ327684 LDF327684 LNB327684 LWX327684 MGT327684 MQP327684 NAL327684 NKH327684 NUD327684 ODZ327684 ONV327684 OXR327684 PHN327684 PRJ327684 QBF327684 QLB327684 QUX327684 RET327684 ROP327684 RYL327684 SIH327684 SSD327684 TBZ327684 TLV327684 TVR327684 UFN327684 UPJ327684 UZF327684 VJB327684 VSX327684 WCT327684 WMP327684 WWL327684 AD393220 JZ393220 TV393220 ADR393220 ANN393220 AXJ393220 BHF393220 BRB393220 CAX393220 CKT393220 CUP393220 DEL393220 DOH393220 DYD393220 EHZ393220 ERV393220 FBR393220 FLN393220 FVJ393220 GFF393220 GPB393220 GYX393220 HIT393220 HSP393220 ICL393220 IMH393220 IWD393220 JFZ393220 JPV393220 JZR393220 KJN393220 KTJ393220 LDF393220 LNB393220 LWX393220 MGT393220 MQP393220 NAL393220 NKH393220 NUD393220 ODZ393220 ONV393220 OXR393220 PHN393220 PRJ393220 QBF393220 QLB393220 QUX393220 RET393220 ROP393220 RYL393220 SIH393220 SSD393220 TBZ393220 TLV393220 TVR393220 UFN393220 UPJ393220 UZF393220 VJB393220 VSX393220 WCT393220 WMP393220 WWL393220 AD458756 JZ458756 TV458756 ADR458756 ANN458756 AXJ458756 BHF458756 BRB458756 CAX458756 CKT458756 CUP458756 DEL458756 DOH458756 DYD458756 EHZ458756 ERV458756 FBR458756 FLN458756 FVJ458756 GFF458756 GPB458756 GYX458756 HIT458756 HSP458756 ICL458756 IMH458756 IWD458756 JFZ458756 JPV458756 JZR458756 KJN458756 KTJ458756 LDF458756 LNB458756 LWX458756 MGT458756 MQP458756 NAL458756 NKH458756 NUD458756 ODZ458756 ONV458756 OXR458756 PHN458756 PRJ458756 QBF458756 QLB458756 QUX458756 RET458756 ROP458756 RYL458756 SIH458756 SSD458756 TBZ458756 TLV458756 TVR458756 UFN458756 UPJ458756 UZF458756 VJB458756 VSX458756 WCT458756 WMP458756 WWL458756 AD524292 JZ524292 TV524292 ADR524292 ANN524292 AXJ524292 BHF524292 BRB524292 CAX524292 CKT524292 CUP524292 DEL524292 DOH524292 DYD524292 EHZ524292 ERV524292 FBR524292 FLN524292 FVJ524292 GFF524292 GPB524292 GYX524292 HIT524292 HSP524292 ICL524292 IMH524292 IWD524292 JFZ524292 JPV524292 JZR524292 KJN524292 KTJ524292 LDF524292 LNB524292 LWX524292 MGT524292 MQP524292 NAL524292 NKH524292 NUD524292 ODZ524292 ONV524292 OXR524292 PHN524292 PRJ524292 QBF524292 QLB524292 QUX524292 RET524292 ROP524292 RYL524292 SIH524292 SSD524292 TBZ524292 TLV524292 TVR524292 UFN524292 UPJ524292 UZF524292 VJB524292 VSX524292 WCT524292 WMP524292 WWL524292 AD589828 JZ589828 TV589828 ADR589828 ANN589828 AXJ589828 BHF589828 BRB589828 CAX589828 CKT589828 CUP589828 DEL589828 DOH589828 DYD589828 EHZ589828 ERV589828 FBR589828 FLN589828 FVJ589828 GFF589828 GPB589828 GYX589828 HIT589828 HSP589828 ICL589828 IMH589828 IWD589828 JFZ589828 JPV589828 JZR589828 KJN589828 KTJ589828 LDF589828 LNB589828 LWX589828 MGT589828 MQP589828 NAL589828 NKH589828 NUD589828 ODZ589828 ONV589828 OXR589828 PHN589828 PRJ589828 QBF589828 QLB589828 QUX589828 RET589828 ROP589828 RYL589828 SIH589828 SSD589828 TBZ589828 TLV589828 TVR589828 UFN589828 UPJ589828 UZF589828 VJB589828 VSX589828 WCT589828 WMP589828 WWL589828 AD655364 JZ655364 TV655364 ADR655364 ANN655364 AXJ655364 BHF655364 BRB655364 CAX655364 CKT655364 CUP655364 DEL655364 DOH655364 DYD655364 EHZ655364 ERV655364 FBR655364 FLN655364 FVJ655364 GFF655364 GPB655364 GYX655364 HIT655364 HSP655364 ICL655364 IMH655364 IWD655364 JFZ655364 JPV655364 JZR655364 KJN655364 KTJ655364 LDF655364 LNB655364 LWX655364 MGT655364 MQP655364 NAL655364 NKH655364 NUD655364 ODZ655364 ONV655364 OXR655364 PHN655364 PRJ655364 QBF655364 QLB655364 QUX655364 RET655364 ROP655364 RYL655364 SIH655364 SSD655364 TBZ655364 TLV655364 TVR655364 UFN655364 UPJ655364 UZF655364 VJB655364 VSX655364 WCT655364 WMP655364 WWL655364 AD720900 JZ720900 TV720900 ADR720900 ANN720900 AXJ720900 BHF720900 BRB720900 CAX720900 CKT720900 CUP720900 DEL720900 DOH720900 DYD720900 EHZ720900 ERV720900 FBR720900 FLN720900 FVJ720900 GFF720900 GPB720900 GYX720900 HIT720900 HSP720900 ICL720900 IMH720900 IWD720900 JFZ720900 JPV720900 JZR720900 KJN720900 KTJ720900 LDF720900 LNB720900 LWX720900 MGT720900 MQP720900 NAL720900 NKH720900 NUD720900 ODZ720900 ONV720900 OXR720900 PHN720900 PRJ720900 QBF720900 QLB720900 QUX720900 RET720900 ROP720900 RYL720900 SIH720900 SSD720900 TBZ720900 TLV720900 TVR720900 UFN720900 UPJ720900 UZF720900 VJB720900 VSX720900 WCT720900 WMP720900 WWL720900 AD786436 JZ786436 TV786436 ADR786436 ANN786436 AXJ786436 BHF786436 BRB786436 CAX786436 CKT786436 CUP786436 DEL786436 DOH786436 DYD786436 EHZ786436 ERV786436 FBR786436 FLN786436 FVJ786436 GFF786436 GPB786436 GYX786436 HIT786436 HSP786436 ICL786436 IMH786436 IWD786436 JFZ786436 JPV786436 JZR786436 KJN786436 KTJ786436 LDF786436 LNB786436 LWX786436 MGT786436 MQP786436 NAL786436 NKH786436 NUD786436 ODZ786436 ONV786436 OXR786436 PHN786436 PRJ786436 QBF786436 QLB786436 QUX786436 RET786436 ROP786436 RYL786436 SIH786436 SSD786436 TBZ786436 TLV786436 TVR786436 UFN786436 UPJ786436 UZF786436 VJB786436 VSX786436 WCT786436 WMP786436 WWL786436 AD851972 JZ851972 TV851972 ADR851972 ANN851972 AXJ851972 BHF851972 BRB851972 CAX851972 CKT851972 CUP851972 DEL851972 DOH851972 DYD851972 EHZ851972 ERV851972 FBR851972 FLN851972 FVJ851972 GFF851972 GPB851972 GYX851972 HIT851972 HSP851972 ICL851972 IMH851972 IWD851972 JFZ851972 JPV851972 JZR851972 KJN851972 KTJ851972 LDF851972 LNB851972 LWX851972 MGT851972 MQP851972 NAL851972 NKH851972 NUD851972 ODZ851972 ONV851972 OXR851972 PHN851972 PRJ851972 QBF851972 QLB851972 QUX851972 RET851972 ROP851972 RYL851972 SIH851972 SSD851972 TBZ851972 TLV851972 TVR851972 UFN851972 UPJ851972 UZF851972 VJB851972 VSX851972 WCT851972 WMP851972 WWL851972 AD917508 JZ917508 TV917508 ADR917508 ANN917508 AXJ917508 BHF917508 BRB917508 CAX917508 CKT917508 CUP917508 DEL917508 DOH917508 DYD917508 EHZ917508 ERV917508 FBR917508 FLN917508 FVJ917508 GFF917508 GPB917508 GYX917508 HIT917508 HSP917508 ICL917508 IMH917508 IWD917508 JFZ917508 JPV917508 JZR917508 KJN917508 KTJ917508 LDF917508 LNB917508 LWX917508 MGT917508 MQP917508 NAL917508 NKH917508 NUD917508 ODZ917508 ONV917508 OXR917508 PHN917508 PRJ917508 QBF917508 QLB917508 QUX917508 RET917508 ROP917508 RYL917508 SIH917508 SSD917508 TBZ917508 TLV917508 TVR917508 UFN917508 UPJ917508 UZF917508 VJB917508 VSX917508 WCT917508 WMP917508 WWL917508 AD983044 JZ983044 TV983044 ADR983044 ANN983044 AXJ983044 BHF983044 BRB983044 CAX983044 CKT983044 CUP983044 DEL983044 DOH983044 DYD983044 EHZ983044 ERV983044 FBR983044 FLN983044 FVJ983044 GFF983044 GPB983044 GYX983044 HIT983044 HSP983044 ICL983044 IMH983044 IWD983044 JFZ983044 JPV983044 JZR983044 KJN983044 KTJ983044 LDF983044 LNB983044 LWX983044 MGT983044 MQP983044 NAL983044 NKH983044 NUD983044 ODZ983044 ONV983044 OXR983044 PHN983044 PRJ983044 QBF983044 QLB983044 QUX983044 RET983044 ROP983044 RYL983044 SIH983044 SSD983044 TBZ983044 TLV983044 TVR983044 UFN983044 UPJ983044 UZF983044 VJB983044 VSX983044 WCT983044 WMP983044 WWL983044 AD65543 JZ65543 TV65543 ADR65543 ANN65543 AXJ65543 BHF65543 BRB65543 CAX65543 CKT65543 CUP65543 DEL65543 DOH65543 DYD65543 EHZ65543 ERV65543 FBR65543 FLN65543 FVJ65543 GFF65543 GPB65543 GYX65543 HIT65543 HSP65543 ICL65543 IMH65543 IWD65543 JFZ65543 JPV65543 JZR65543 KJN65543 KTJ65543 LDF65543 LNB65543 LWX65543 MGT65543 MQP65543 NAL65543 NKH65543 NUD65543 ODZ65543 ONV65543 OXR65543 PHN65543 PRJ65543 QBF65543 QLB65543 QUX65543 RET65543 ROP65543 RYL65543 SIH65543 SSD65543 TBZ65543 TLV65543 TVR65543 UFN65543 UPJ65543 UZF65543 VJB65543 VSX65543 WCT65543 WMP65543 WWL65543 AD131079 JZ131079 TV131079 ADR131079 ANN131079 AXJ131079 BHF131079 BRB131079 CAX131079 CKT131079 CUP131079 DEL131079 DOH131079 DYD131079 EHZ131079 ERV131079 FBR131079 FLN131079 FVJ131079 GFF131079 GPB131079 GYX131079 HIT131079 HSP131079 ICL131079 IMH131079 IWD131079 JFZ131079 JPV131079 JZR131079 KJN131079 KTJ131079 LDF131079 LNB131079 LWX131079 MGT131079 MQP131079 NAL131079 NKH131079 NUD131079 ODZ131079 ONV131079 OXR131079 PHN131079 PRJ131079 QBF131079 QLB131079 QUX131079 RET131079 ROP131079 RYL131079 SIH131079 SSD131079 TBZ131079 TLV131079 TVR131079 UFN131079 UPJ131079 UZF131079 VJB131079 VSX131079 WCT131079 WMP131079 WWL131079 AD196615 JZ196615 TV196615 ADR196615 ANN196615 AXJ196615 BHF196615 BRB196615 CAX196615 CKT196615 CUP196615 DEL196615 DOH196615 DYD196615 EHZ196615 ERV196615 FBR196615 FLN196615 FVJ196615 GFF196615 GPB196615 GYX196615 HIT196615 HSP196615 ICL196615 IMH196615 IWD196615 JFZ196615 JPV196615 JZR196615 KJN196615 KTJ196615 LDF196615 LNB196615 LWX196615 MGT196615 MQP196615 NAL196615 NKH196615 NUD196615 ODZ196615 ONV196615 OXR196615 PHN196615 PRJ196615 QBF196615 QLB196615 QUX196615 RET196615 ROP196615 RYL196615 SIH196615 SSD196615 TBZ196615 TLV196615 TVR196615 UFN196615 UPJ196615 UZF196615 VJB196615 VSX196615 WCT196615 WMP196615 WWL196615 AD262151 JZ262151 TV262151 ADR262151 ANN262151 AXJ262151 BHF262151 BRB262151 CAX262151 CKT262151 CUP262151 DEL262151 DOH262151 DYD262151 EHZ262151 ERV262151 FBR262151 FLN262151 FVJ262151 GFF262151 GPB262151 GYX262151 HIT262151 HSP262151 ICL262151 IMH262151 IWD262151 JFZ262151 JPV262151 JZR262151 KJN262151 KTJ262151 LDF262151 LNB262151 LWX262151 MGT262151 MQP262151 NAL262151 NKH262151 NUD262151 ODZ262151 ONV262151 OXR262151 PHN262151 PRJ262151 QBF262151 QLB262151 QUX262151 RET262151 ROP262151 RYL262151 SIH262151 SSD262151 TBZ262151 TLV262151 TVR262151 UFN262151 UPJ262151 UZF262151 VJB262151 VSX262151 WCT262151 WMP262151 WWL262151 AD327687 JZ327687 TV327687 ADR327687 ANN327687 AXJ327687 BHF327687 BRB327687 CAX327687 CKT327687 CUP327687 DEL327687 DOH327687 DYD327687 EHZ327687 ERV327687 FBR327687 FLN327687 FVJ327687 GFF327687 GPB327687 GYX327687 HIT327687 HSP327687 ICL327687 IMH327687 IWD327687 JFZ327687 JPV327687 JZR327687 KJN327687 KTJ327687 LDF327687 LNB327687 LWX327687 MGT327687 MQP327687 NAL327687 NKH327687 NUD327687 ODZ327687 ONV327687 OXR327687 PHN327687 PRJ327687 QBF327687 QLB327687 QUX327687 RET327687 ROP327687 RYL327687 SIH327687 SSD327687 TBZ327687 TLV327687 TVR327687 UFN327687 UPJ327687 UZF327687 VJB327687 VSX327687 WCT327687 WMP327687 WWL327687 AD393223 JZ393223 TV393223 ADR393223 ANN393223 AXJ393223 BHF393223 BRB393223 CAX393223 CKT393223 CUP393223 DEL393223 DOH393223 DYD393223 EHZ393223 ERV393223 FBR393223 FLN393223 FVJ393223 GFF393223 GPB393223 GYX393223 HIT393223 HSP393223 ICL393223 IMH393223 IWD393223 JFZ393223 JPV393223 JZR393223 KJN393223 KTJ393223 LDF393223 LNB393223 LWX393223 MGT393223 MQP393223 NAL393223 NKH393223 NUD393223 ODZ393223 ONV393223 OXR393223 PHN393223 PRJ393223 QBF393223 QLB393223 QUX393223 RET393223 ROP393223 RYL393223 SIH393223 SSD393223 TBZ393223 TLV393223 TVR393223 UFN393223 UPJ393223 UZF393223 VJB393223 VSX393223 WCT393223 WMP393223 WWL393223 AD458759 JZ458759 TV458759 ADR458759 ANN458759 AXJ458759 BHF458759 BRB458759 CAX458759 CKT458759 CUP458759 DEL458759 DOH458759 DYD458759 EHZ458759 ERV458759 FBR458759 FLN458759 FVJ458759 GFF458759 GPB458759 GYX458759 HIT458759 HSP458759 ICL458759 IMH458759 IWD458759 JFZ458759 JPV458759 JZR458759 KJN458759 KTJ458759 LDF458759 LNB458759 LWX458759 MGT458759 MQP458759 NAL458759 NKH458759 NUD458759 ODZ458759 ONV458759 OXR458759 PHN458759 PRJ458759 QBF458759 QLB458759 QUX458759 RET458759 ROP458759 RYL458759 SIH458759 SSD458759 TBZ458759 TLV458759 TVR458759 UFN458759 UPJ458759 UZF458759 VJB458759 VSX458759 WCT458759 WMP458759 WWL458759 AD524295 JZ524295 TV524295 ADR524295 ANN524295 AXJ524295 BHF524295 BRB524295 CAX524295 CKT524295 CUP524295 DEL524295 DOH524295 DYD524295 EHZ524295 ERV524295 FBR524295 FLN524295 FVJ524295 GFF524295 GPB524295 GYX524295 HIT524295 HSP524295 ICL524295 IMH524295 IWD524295 JFZ524295 JPV524295 JZR524295 KJN524295 KTJ524295 LDF524295 LNB524295 LWX524295 MGT524295 MQP524295 NAL524295 NKH524295 NUD524295 ODZ524295 ONV524295 OXR524295 PHN524295 PRJ524295 QBF524295 QLB524295 QUX524295 RET524295 ROP524295 RYL524295 SIH524295 SSD524295 TBZ524295 TLV524295 TVR524295 UFN524295 UPJ524295 UZF524295 VJB524295 VSX524295 WCT524295 WMP524295 WWL524295 AD589831 JZ589831 TV589831 ADR589831 ANN589831 AXJ589831 BHF589831 BRB589831 CAX589831 CKT589831 CUP589831 DEL589831 DOH589831 DYD589831 EHZ589831 ERV589831 FBR589831 FLN589831 FVJ589831 GFF589831 GPB589831 GYX589831 HIT589831 HSP589831 ICL589831 IMH589831 IWD589831 JFZ589831 JPV589831 JZR589831 KJN589831 KTJ589831 LDF589831 LNB589831 LWX589831 MGT589831 MQP589831 NAL589831 NKH589831 NUD589831 ODZ589831 ONV589831 OXR589831 PHN589831 PRJ589831 QBF589831 QLB589831 QUX589831 RET589831 ROP589831 RYL589831 SIH589831 SSD589831 TBZ589831 TLV589831 TVR589831 UFN589831 UPJ589831 UZF589831 VJB589831 VSX589831 WCT589831 WMP589831 WWL589831 AD655367 JZ655367 TV655367 ADR655367 ANN655367 AXJ655367 BHF655367 BRB655367 CAX655367 CKT655367 CUP655367 DEL655367 DOH655367 DYD655367 EHZ655367 ERV655367 FBR655367 FLN655367 FVJ655367 GFF655367 GPB655367 GYX655367 HIT655367 HSP655367 ICL655367 IMH655367 IWD655367 JFZ655367 JPV655367 JZR655367 KJN655367 KTJ655367 LDF655367 LNB655367 LWX655367 MGT655367 MQP655367 NAL655367 NKH655367 NUD655367 ODZ655367 ONV655367 OXR655367 PHN655367 PRJ655367 QBF655367 QLB655367 QUX655367 RET655367 ROP655367 RYL655367 SIH655367 SSD655367 TBZ655367 TLV655367 TVR655367 UFN655367 UPJ655367 UZF655367 VJB655367 VSX655367 WCT655367 WMP655367 WWL655367 AD720903 JZ720903 TV720903 ADR720903 ANN720903 AXJ720903 BHF720903 BRB720903 CAX720903 CKT720903 CUP720903 DEL720903 DOH720903 DYD720903 EHZ720903 ERV720903 FBR720903 FLN720903 FVJ720903 GFF720903 GPB720903 GYX720903 HIT720903 HSP720903 ICL720903 IMH720903 IWD720903 JFZ720903 JPV720903 JZR720903 KJN720903 KTJ720903 LDF720903 LNB720903 LWX720903 MGT720903 MQP720903 NAL720903 NKH720903 NUD720903 ODZ720903 ONV720903 OXR720903 PHN720903 PRJ720903 QBF720903 QLB720903 QUX720903 RET720903 ROP720903 RYL720903 SIH720903 SSD720903 TBZ720903 TLV720903 TVR720903 UFN720903 UPJ720903 UZF720903 VJB720903 VSX720903 WCT720903 WMP720903 WWL720903 AD786439 JZ786439 TV786439 ADR786439 ANN786439 AXJ786439 BHF786439 BRB786439 CAX786439 CKT786439 CUP786439 DEL786439 DOH786439 DYD786439 EHZ786439 ERV786439 FBR786439 FLN786439 FVJ786439 GFF786439 GPB786439 GYX786439 HIT786439 HSP786439 ICL786439 IMH786439 IWD786439 JFZ786439 JPV786439 JZR786439 KJN786439 KTJ786439 LDF786439 LNB786439 LWX786439 MGT786439 MQP786439 NAL786439 NKH786439 NUD786439 ODZ786439 ONV786439 OXR786439 PHN786439 PRJ786439 QBF786439 QLB786439 QUX786439 RET786439 ROP786439 RYL786439 SIH786439 SSD786439 TBZ786439 TLV786439 TVR786439 UFN786439 UPJ786439 UZF786439 VJB786439 VSX786439 WCT786439 WMP786439 WWL786439 AD851975 JZ851975 TV851975 ADR851975 ANN851975 AXJ851975 BHF851975 BRB851975 CAX851975 CKT851975 CUP851975 DEL851975 DOH851975 DYD851975 EHZ851975 ERV851975 FBR851975 FLN851975 FVJ851975 GFF851975 GPB851975 GYX851975 HIT851975 HSP851975 ICL851975 IMH851975 IWD851975 JFZ851975 JPV851975 JZR851975 KJN851975 KTJ851975 LDF851975 LNB851975 LWX851975 MGT851975 MQP851975 NAL851975 NKH851975 NUD851975 ODZ851975 ONV851975 OXR851975 PHN851975 PRJ851975 QBF851975 QLB851975 QUX851975 RET851975 ROP851975 RYL851975 SIH851975 SSD851975 TBZ851975 TLV851975 TVR851975 UFN851975 UPJ851975 UZF851975 VJB851975 VSX851975 WCT851975 WMP851975 WWL851975 AD917511 JZ917511 TV917511 ADR917511 ANN917511 AXJ917511 BHF917511 BRB917511 CAX917511 CKT917511 CUP917511 DEL917511 DOH917511 DYD917511 EHZ917511 ERV917511 FBR917511 FLN917511 FVJ917511 GFF917511 GPB917511 GYX917511 HIT917511 HSP917511 ICL917511 IMH917511 IWD917511 JFZ917511 JPV917511 JZR917511 KJN917511 KTJ917511 LDF917511 LNB917511 LWX917511 MGT917511 MQP917511 NAL917511 NKH917511 NUD917511 ODZ917511 ONV917511 OXR917511 PHN917511 PRJ917511 QBF917511 QLB917511 QUX917511 RET917511 ROP917511 RYL917511 SIH917511 SSD917511 TBZ917511 TLV917511 TVR917511 UFN917511 UPJ917511 UZF917511 VJB917511 VSX917511 WCT917511 WMP917511 WWL917511 AD983047 JZ983047 TV983047 ADR983047 ANN983047 AXJ983047 BHF983047 BRB983047 CAX983047 CKT983047 CUP983047 DEL983047 DOH983047 DYD983047 EHZ983047 ERV983047 FBR983047 FLN983047 FVJ983047 GFF983047 GPB983047 GYX983047 HIT983047 HSP983047 ICL983047 IMH983047 IWD983047 JFZ983047 JPV983047 JZR983047 KJN983047 KTJ983047 LDF983047 LNB983047 LWX983047 MGT983047 MQP983047 NAL983047 NKH983047 NUD983047 ODZ983047 ONV983047 OXR983047 PHN983047 PRJ983047 QBF983047 QLB983047 QUX983047 RET983047 ROP983047 RYL983047 SIH983047 SSD983047 TBZ983047 TLV983047 TVR983047 UFN983047 UPJ983047 UZF983047 VJB983047 VSX983047 WCT983047 WMP983047 WWL983047 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D30:AD77 JZ30:JZ77 TV30:TV77 ADR30:ADR77 ANN30:ANN77 AXJ30:AXJ77 BHF30:BHF77 BRB30:BRB77 CAX30:CAX77 CKT30:CKT77 CUP30:CUP77 DEL30:DEL77 DOH30:DOH77 DYD30:DYD77 EHZ30:EHZ77 ERV30:ERV77 FBR30:FBR77 FLN30:FLN77 FVJ30:FVJ77 GFF30:GFF77 GPB30:GPB77 GYX30:GYX77 HIT30:HIT77 HSP30:HSP77 ICL30:ICL77 IMH30:IMH77 IWD30:IWD77 JFZ30:JFZ77 JPV30:JPV77 JZR30:JZR77 KJN30:KJN77 KTJ30:KTJ77 LDF30:LDF77 LNB30:LNB77 LWX30:LWX77 MGT30:MGT77 MQP30:MQP77 NAL30:NAL77 NKH30:NKH77 NUD30:NUD77 ODZ30:ODZ77 ONV30:ONV77 OXR30:OXR77 PHN30:PHN77 PRJ30:PRJ77 QBF30:QBF77 QLB30:QLB77 QUX30:QUX77 RET30:RET77 ROP30:ROP77 RYL30:RYL77 SIH30:SIH77 SSD30:SSD77 TBZ30:TBZ77 TLV30:TLV77 TVR30:TVR77 UFN30:UFN77 UPJ30:UPJ77 UZF30:UZF77 VJB30:VJB77 VSX30:VSX77 WCT30:WCT77 WMP30:WMP77 WWL30:WWL77 AD65566:AD65613 JZ65566:JZ65613 TV65566:TV65613 ADR65566:ADR65613 ANN65566:ANN65613 AXJ65566:AXJ65613 BHF65566:BHF65613 BRB65566:BRB65613 CAX65566:CAX65613 CKT65566:CKT65613 CUP65566:CUP65613 DEL65566:DEL65613 DOH65566:DOH65613 DYD65566:DYD65613 EHZ65566:EHZ65613 ERV65566:ERV65613 FBR65566:FBR65613 FLN65566:FLN65613 FVJ65566:FVJ65613 GFF65566:GFF65613 GPB65566:GPB65613 GYX65566:GYX65613 HIT65566:HIT65613 HSP65566:HSP65613 ICL65566:ICL65613 IMH65566:IMH65613 IWD65566:IWD65613 JFZ65566:JFZ65613 JPV65566:JPV65613 JZR65566:JZR65613 KJN65566:KJN65613 KTJ65566:KTJ65613 LDF65566:LDF65613 LNB65566:LNB65613 LWX65566:LWX65613 MGT65566:MGT65613 MQP65566:MQP65613 NAL65566:NAL65613 NKH65566:NKH65613 NUD65566:NUD65613 ODZ65566:ODZ65613 ONV65566:ONV65613 OXR65566:OXR65613 PHN65566:PHN65613 PRJ65566:PRJ65613 QBF65566:QBF65613 QLB65566:QLB65613 QUX65566:QUX65613 RET65566:RET65613 ROP65566:ROP65613 RYL65566:RYL65613 SIH65566:SIH65613 SSD65566:SSD65613 TBZ65566:TBZ65613 TLV65566:TLV65613 TVR65566:TVR65613 UFN65566:UFN65613 UPJ65566:UPJ65613 UZF65566:UZF65613 VJB65566:VJB65613 VSX65566:VSX65613 WCT65566:WCT65613 WMP65566:WMP65613 WWL65566:WWL65613 AD131102:AD131149 JZ131102:JZ131149 TV131102:TV131149 ADR131102:ADR131149 ANN131102:ANN131149 AXJ131102:AXJ131149 BHF131102:BHF131149 BRB131102:BRB131149 CAX131102:CAX131149 CKT131102:CKT131149 CUP131102:CUP131149 DEL131102:DEL131149 DOH131102:DOH131149 DYD131102:DYD131149 EHZ131102:EHZ131149 ERV131102:ERV131149 FBR131102:FBR131149 FLN131102:FLN131149 FVJ131102:FVJ131149 GFF131102:GFF131149 GPB131102:GPB131149 GYX131102:GYX131149 HIT131102:HIT131149 HSP131102:HSP131149 ICL131102:ICL131149 IMH131102:IMH131149 IWD131102:IWD131149 JFZ131102:JFZ131149 JPV131102:JPV131149 JZR131102:JZR131149 KJN131102:KJN131149 KTJ131102:KTJ131149 LDF131102:LDF131149 LNB131102:LNB131149 LWX131102:LWX131149 MGT131102:MGT131149 MQP131102:MQP131149 NAL131102:NAL131149 NKH131102:NKH131149 NUD131102:NUD131149 ODZ131102:ODZ131149 ONV131102:ONV131149 OXR131102:OXR131149 PHN131102:PHN131149 PRJ131102:PRJ131149 QBF131102:QBF131149 QLB131102:QLB131149 QUX131102:QUX131149 RET131102:RET131149 ROP131102:ROP131149 RYL131102:RYL131149 SIH131102:SIH131149 SSD131102:SSD131149 TBZ131102:TBZ131149 TLV131102:TLV131149 TVR131102:TVR131149 UFN131102:UFN131149 UPJ131102:UPJ131149 UZF131102:UZF131149 VJB131102:VJB131149 VSX131102:VSX131149 WCT131102:WCT131149 WMP131102:WMP131149 WWL131102:WWL131149 AD196638:AD196685 JZ196638:JZ196685 TV196638:TV196685 ADR196638:ADR196685 ANN196638:ANN196685 AXJ196638:AXJ196685 BHF196638:BHF196685 BRB196638:BRB196685 CAX196638:CAX196685 CKT196638:CKT196685 CUP196638:CUP196685 DEL196638:DEL196685 DOH196638:DOH196685 DYD196638:DYD196685 EHZ196638:EHZ196685 ERV196638:ERV196685 FBR196638:FBR196685 FLN196638:FLN196685 FVJ196638:FVJ196685 GFF196638:GFF196685 GPB196638:GPB196685 GYX196638:GYX196685 HIT196638:HIT196685 HSP196638:HSP196685 ICL196638:ICL196685 IMH196638:IMH196685 IWD196638:IWD196685 JFZ196638:JFZ196685 JPV196638:JPV196685 JZR196638:JZR196685 KJN196638:KJN196685 KTJ196638:KTJ196685 LDF196638:LDF196685 LNB196638:LNB196685 LWX196638:LWX196685 MGT196638:MGT196685 MQP196638:MQP196685 NAL196638:NAL196685 NKH196638:NKH196685 NUD196638:NUD196685 ODZ196638:ODZ196685 ONV196638:ONV196685 OXR196638:OXR196685 PHN196638:PHN196685 PRJ196638:PRJ196685 QBF196638:QBF196685 QLB196638:QLB196685 QUX196638:QUX196685 RET196638:RET196685 ROP196638:ROP196685 RYL196638:RYL196685 SIH196638:SIH196685 SSD196638:SSD196685 TBZ196638:TBZ196685 TLV196638:TLV196685 TVR196638:TVR196685 UFN196638:UFN196685 UPJ196638:UPJ196685 UZF196638:UZF196685 VJB196638:VJB196685 VSX196638:VSX196685 WCT196638:WCT196685 WMP196638:WMP196685 WWL196638:WWL196685 AD262174:AD262221 JZ262174:JZ262221 TV262174:TV262221 ADR262174:ADR262221 ANN262174:ANN262221 AXJ262174:AXJ262221 BHF262174:BHF262221 BRB262174:BRB262221 CAX262174:CAX262221 CKT262174:CKT262221 CUP262174:CUP262221 DEL262174:DEL262221 DOH262174:DOH262221 DYD262174:DYD262221 EHZ262174:EHZ262221 ERV262174:ERV262221 FBR262174:FBR262221 FLN262174:FLN262221 FVJ262174:FVJ262221 GFF262174:GFF262221 GPB262174:GPB262221 GYX262174:GYX262221 HIT262174:HIT262221 HSP262174:HSP262221 ICL262174:ICL262221 IMH262174:IMH262221 IWD262174:IWD262221 JFZ262174:JFZ262221 JPV262174:JPV262221 JZR262174:JZR262221 KJN262174:KJN262221 KTJ262174:KTJ262221 LDF262174:LDF262221 LNB262174:LNB262221 LWX262174:LWX262221 MGT262174:MGT262221 MQP262174:MQP262221 NAL262174:NAL262221 NKH262174:NKH262221 NUD262174:NUD262221 ODZ262174:ODZ262221 ONV262174:ONV262221 OXR262174:OXR262221 PHN262174:PHN262221 PRJ262174:PRJ262221 QBF262174:QBF262221 QLB262174:QLB262221 QUX262174:QUX262221 RET262174:RET262221 ROP262174:ROP262221 RYL262174:RYL262221 SIH262174:SIH262221 SSD262174:SSD262221 TBZ262174:TBZ262221 TLV262174:TLV262221 TVR262174:TVR262221 UFN262174:UFN262221 UPJ262174:UPJ262221 UZF262174:UZF262221 VJB262174:VJB262221 VSX262174:VSX262221 WCT262174:WCT262221 WMP262174:WMP262221 WWL262174:WWL262221 AD327710:AD327757 JZ327710:JZ327757 TV327710:TV327757 ADR327710:ADR327757 ANN327710:ANN327757 AXJ327710:AXJ327757 BHF327710:BHF327757 BRB327710:BRB327757 CAX327710:CAX327757 CKT327710:CKT327757 CUP327710:CUP327757 DEL327710:DEL327757 DOH327710:DOH327757 DYD327710:DYD327757 EHZ327710:EHZ327757 ERV327710:ERV327757 FBR327710:FBR327757 FLN327710:FLN327757 FVJ327710:FVJ327757 GFF327710:GFF327757 GPB327710:GPB327757 GYX327710:GYX327757 HIT327710:HIT327757 HSP327710:HSP327757 ICL327710:ICL327757 IMH327710:IMH327757 IWD327710:IWD327757 JFZ327710:JFZ327757 JPV327710:JPV327757 JZR327710:JZR327757 KJN327710:KJN327757 KTJ327710:KTJ327757 LDF327710:LDF327757 LNB327710:LNB327757 LWX327710:LWX327757 MGT327710:MGT327757 MQP327710:MQP327757 NAL327710:NAL327757 NKH327710:NKH327757 NUD327710:NUD327757 ODZ327710:ODZ327757 ONV327710:ONV327757 OXR327710:OXR327757 PHN327710:PHN327757 PRJ327710:PRJ327757 QBF327710:QBF327757 QLB327710:QLB327757 QUX327710:QUX327757 RET327710:RET327757 ROP327710:ROP327757 RYL327710:RYL327757 SIH327710:SIH327757 SSD327710:SSD327757 TBZ327710:TBZ327757 TLV327710:TLV327757 TVR327710:TVR327757 UFN327710:UFN327757 UPJ327710:UPJ327757 UZF327710:UZF327757 VJB327710:VJB327757 VSX327710:VSX327757 WCT327710:WCT327757 WMP327710:WMP327757 WWL327710:WWL327757 AD393246:AD393293 JZ393246:JZ393293 TV393246:TV393293 ADR393246:ADR393293 ANN393246:ANN393293 AXJ393246:AXJ393293 BHF393246:BHF393293 BRB393246:BRB393293 CAX393246:CAX393293 CKT393246:CKT393293 CUP393246:CUP393293 DEL393246:DEL393293 DOH393246:DOH393293 DYD393246:DYD393293 EHZ393246:EHZ393293 ERV393246:ERV393293 FBR393246:FBR393293 FLN393246:FLN393293 FVJ393246:FVJ393293 GFF393246:GFF393293 GPB393246:GPB393293 GYX393246:GYX393293 HIT393246:HIT393293 HSP393246:HSP393293 ICL393246:ICL393293 IMH393246:IMH393293 IWD393246:IWD393293 JFZ393246:JFZ393293 JPV393246:JPV393293 JZR393246:JZR393293 KJN393246:KJN393293 KTJ393246:KTJ393293 LDF393246:LDF393293 LNB393246:LNB393293 LWX393246:LWX393293 MGT393246:MGT393293 MQP393246:MQP393293 NAL393246:NAL393293 NKH393246:NKH393293 NUD393246:NUD393293 ODZ393246:ODZ393293 ONV393246:ONV393293 OXR393246:OXR393293 PHN393246:PHN393293 PRJ393246:PRJ393293 QBF393246:QBF393293 QLB393246:QLB393293 QUX393246:QUX393293 RET393246:RET393293 ROP393246:ROP393293 RYL393246:RYL393293 SIH393246:SIH393293 SSD393246:SSD393293 TBZ393246:TBZ393293 TLV393246:TLV393293 TVR393246:TVR393293 UFN393246:UFN393293 UPJ393246:UPJ393293 UZF393246:UZF393293 VJB393246:VJB393293 VSX393246:VSX393293 WCT393246:WCT393293 WMP393246:WMP393293 WWL393246:WWL393293 AD458782:AD458829 JZ458782:JZ458829 TV458782:TV458829 ADR458782:ADR458829 ANN458782:ANN458829 AXJ458782:AXJ458829 BHF458782:BHF458829 BRB458782:BRB458829 CAX458782:CAX458829 CKT458782:CKT458829 CUP458782:CUP458829 DEL458782:DEL458829 DOH458782:DOH458829 DYD458782:DYD458829 EHZ458782:EHZ458829 ERV458782:ERV458829 FBR458782:FBR458829 FLN458782:FLN458829 FVJ458782:FVJ458829 GFF458782:GFF458829 GPB458782:GPB458829 GYX458782:GYX458829 HIT458782:HIT458829 HSP458782:HSP458829 ICL458782:ICL458829 IMH458782:IMH458829 IWD458782:IWD458829 JFZ458782:JFZ458829 JPV458782:JPV458829 JZR458782:JZR458829 KJN458782:KJN458829 KTJ458782:KTJ458829 LDF458782:LDF458829 LNB458782:LNB458829 LWX458782:LWX458829 MGT458782:MGT458829 MQP458782:MQP458829 NAL458782:NAL458829 NKH458782:NKH458829 NUD458782:NUD458829 ODZ458782:ODZ458829 ONV458782:ONV458829 OXR458782:OXR458829 PHN458782:PHN458829 PRJ458782:PRJ458829 QBF458782:QBF458829 QLB458782:QLB458829 QUX458782:QUX458829 RET458782:RET458829 ROP458782:ROP458829 RYL458782:RYL458829 SIH458782:SIH458829 SSD458782:SSD458829 TBZ458782:TBZ458829 TLV458782:TLV458829 TVR458782:TVR458829 UFN458782:UFN458829 UPJ458782:UPJ458829 UZF458782:UZF458829 VJB458782:VJB458829 VSX458782:VSX458829 WCT458782:WCT458829 WMP458782:WMP458829 WWL458782:WWL458829 AD524318:AD524365 JZ524318:JZ524365 TV524318:TV524365 ADR524318:ADR524365 ANN524318:ANN524365 AXJ524318:AXJ524365 BHF524318:BHF524365 BRB524318:BRB524365 CAX524318:CAX524365 CKT524318:CKT524365 CUP524318:CUP524365 DEL524318:DEL524365 DOH524318:DOH524365 DYD524318:DYD524365 EHZ524318:EHZ524365 ERV524318:ERV524365 FBR524318:FBR524365 FLN524318:FLN524365 FVJ524318:FVJ524365 GFF524318:GFF524365 GPB524318:GPB524365 GYX524318:GYX524365 HIT524318:HIT524365 HSP524318:HSP524365 ICL524318:ICL524365 IMH524318:IMH524365 IWD524318:IWD524365 JFZ524318:JFZ524365 JPV524318:JPV524365 JZR524318:JZR524365 KJN524318:KJN524365 KTJ524318:KTJ524365 LDF524318:LDF524365 LNB524318:LNB524365 LWX524318:LWX524365 MGT524318:MGT524365 MQP524318:MQP524365 NAL524318:NAL524365 NKH524318:NKH524365 NUD524318:NUD524365 ODZ524318:ODZ524365 ONV524318:ONV524365 OXR524318:OXR524365 PHN524318:PHN524365 PRJ524318:PRJ524365 QBF524318:QBF524365 QLB524318:QLB524365 QUX524318:QUX524365 RET524318:RET524365 ROP524318:ROP524365 RYL524318:RYL524365 SIH524318:SIH524365 SSD524318:SSD524365 TBZ524318:TBZ524365 TLV524318:TLV524365 TVR524318:TVR524365 UFN524318:UFN524365 UPJ524318:UPJ524365 UZF524318:UZF524365 VJB524318:VJB524365 VSX524318:VSX524365 WCT524318:WCT524365 WMP524318:WMP524365 WWL524318:WWL524365 AD589854:AD589901 JZ589854:JZ589901 TV589854:TV589901 ADR589854:ADR589901 ANN589854:ANN589901 AXJ589854:AXJ589901 BHF589854:BHF589901 BRB589854:BRB589901 CAX589854:CAX589901 CKT589854:CKT589901 CUP589854:CUP589901 DEL589854:DEL589901 DOH589854:DOH589901 DYD589854:DYD589901 EHZ589854:EHZ589901 ERV589854:ERV589901 FBR589854:FBR589901 FLN589854:FLN589901 FVJ589854:FVJ589901 GFF589854:GFF589901 GPB589854:GPB589901 GYX589854:GYX589901 HIT589854:HIT589901 HSP589854:HSP589901 ICL589854:ICL589901 IMH589854:IMH589901 IWD589854:IWD589901 JFZ589854:JFZ589901 JPV589854:JPV589901 JZR589854:JZR589901 KJN589854:KJN589901 KTJ589854:KTJ589901 LDF589854:LDF589901 LNB589854:LNB589901 LWX589854:LWX589901 MGT589854:MGT589901 MQP589854:MQP589901 NAL589854:NAL589901 NKH589854:NKH589901 NUD589854:NUD589901 ODZ589854:ODZ589901 ONV589854:ONV589901 OXR589854:OXR589901 PHN589854:PHN589901 PRJ589854:PRJ589901 QBF589854:QBF589901 QLB589854:QLB589901 QUX589854:QUX589901 RET589854:RET589901 ROP589854:ROP589901 RYL589854:RYL589901 SIH589854:SIH589901 SSD589854:SSD589901 TBZ589854:TBZ589901 TLV589854:TLV589901 TVR589854:TVR589901 UFN589854:UFN589901 UPJ589854:UPJ589901 UZF589854:UZF589901 VJB589854:VJB589901 VSX589854:VSX589901 WCT589854:WCT589901 WMP589854:WMP589901 WWL589854:WWL589901 AD655390:AD655437 JZ655390:JZ655437 TV655390:TV655437 ADR655390:ADR655437 ANN655390:ANN655437 AXJ655390:AXJ655437 BHF655390:BHF655437 BRB655390:BRB655437 CAX655390:CAX655437 CKT655390:CKT655437 CUP655390:CUP655437 DEL655390:DEL655437 DOH655390:DOH655437 DYD655390:DYD655437 EHZ655390:EHZ655437 ERV655390:ERV655437 FBR655390:FBR655437 FLN655390:FLN655437 FVJ655390:FVJ655437 GFF655390:GFF655437 GPB655390:GPB655437 GYX655390:GYX655437 HIT655390:HIT655437 HSP655390:HSP655437 ICL655390:ICL655437 IMH655390:IMH655437 IWD655390:IWD655437 JFZ655390:JFZ655437 JPV655390:JPV655437 JZR655390:JZR655437 KJN655390:KJN655437 KTJ655390:KTJ655437 LDF655390:LDF655437 LNB655390:LNB655437 LWX655390:LWX655437 MGT655390:MGT655437 MQP655390:MQP655437 NAL655390:NAL655437 NKH655390:NKH655437 NUD655390:NUD655437 ODZ655390:ODZ655437 ONV655390:ONV655437 OXR655390:OXR655437 PHN655390:PHN655437 PRJ655390:PRJ655437 QBF655390:QBF655437 QLB655390:QLB655437 QUX655390:QUX655437 RET655390:RET655437 ROP655390:ROP655437 RYL655390:RYL655437 SIH655390:SIH655437 SSD655390:SSD655437 TBZ655390:TBZ655437 TLV655390:TLV655437 TVR655390:TVR655437 UFN655390:UFN655437 UPJ655390:UPJ655437 UZF655390:UZF655437 VJB655390:VJB655437 VSX655390:VSX655437 WCT655390:WCT655437 WMP655390:WMP655437 WWL655390:WWL655437 AD720926:AD720973 JZ720926:JZ720973 TV720926:TV720973 ADR720926:ADR720973 ANN720926:ANN720973 AXJ720926:AXJ720973 BHF720926:BHF720973 BRB720926:BRB720973 CAX720926:CAX720973 CKT720926:CKT720973 CUP720926:CUP720973 DEL720926:DEL720973 DOH720926:DOH720973 DYD720926:DYD720973 EHZ720926:EHZ720973 ERV720926:ERV720973 FBR720926:FBR720973 FLN720926:FLN720973 FVJ720926:FVJ720973 GFF720926:GFF720973 GPB720926:GPB720973 GYX720926:GYX720973 HIT720926:HIT720973 HSP720926:HSP720973 ICL720926:ICL720973 IMH720926:IMH720973 IWD720926:IWD720973 JFZ720926:JFZ720973 JPV720926:JPV720973 JZR720926:JZR720973 KJN720926:KJN720973 KTJ720926:KTJ720973 LDF720926:LDF720973 LNB720926:LNB720973 LWX720926:LWX720973 MGT720926:MGT720973 MQP720926:MQP720973 NAL720926:NAL720973 NKH720926:NKH720973 NUD720926:NUD720973 ODZ720926:ODZ720973 ONV720926:ONV720973 OXR720926:OXR720973 PHN720926:PHN720973 PRJ720926:PRJ720973 QBF720926:QBF720973 QLB720926:QLB720973 QUX720926:QUX720973 RET720926:RET720973 ROP720926:ROP720973 RYL720926:RYL720973 SIH720926:SIH720973 SSD720926:SSD720973 TBZ720926:TBZ720973 TLV720926:TLV720973 TVR720926:TVR720973 UFN720926:UFN720973 UPJ720926:UPJ720973 UZF720926:UZF720973 VJB720926:VJB720973 VSX720926:VSX720973 WCT720926:WCT720973 WMP720926:WMP720973 WWL720926:WWL720973 AD786462:AD786509 JZ786462:JZ786509 TV786462:TV786509 ADR786462:ADR786509 ANN786462:ANN786509 AXJ786462:AXJ786509 BHF786462:BHF786509 BRB786462:BRB786509 CAX786462:CAX786509 CKT786462:CKT786509 CUP786462:CUP786509 DEL786462:DEL786509 DOH786462:DOH786509 DYD786462:DYD786509 EHZ786462:EHZ786509 ERV786462:ERV786509 FBR786462:FBR786509 FLN786462:FLN786509 FVJ786462:FVJ786509 GFF786462:GFF786509 GPB786462:GPB786509 GYX786462:GYX786509 HIT786462:HIT786509 HSP786462:HSP786509 ICL786462:ICL786509 IMH786462:IMH786509 IWD786462:IWD786509 JFZ786462:JFZ786509 JPV786462:JPV786509 JZR786462:JZR786509 KJN786462:KJN786509 KTJ786462:KTJ786509 LDF786462:LDF786509 LNB786462:LNB786509 LWX786462:LWX786509 MGT786462:MGT786509 MQP786462:MQP786509 NAL786462:NAL786509 NKH786462:NKH786509 NUD786462:NUD786509 ODZ786462:ODZ786509 ONV786462:ONV786509 OXR786462:OXR786509 PHN786462:PHN786509 PRJ786462:PRJ786509 QBF786462:QBF786509 QLB786462:QLB786509 QUX786462:QUX786509 RET786462:RET786509 ROP786462:ROP786509 RYL786462:RYL786509 SIH786462:SIH786509 SSD786462:SSD786509 TBZ786462:TBZ786509 TLV786462:TLV786509 TVR786462:TVR786509 UFN786462:UFN786509 UPJ786462:UPJ786509 UZF786462:UZF786509 VJB786462:VJB786509 VSX786462:VSX786509 WCT786462:WCT786509 WMP786462:WMP786509 WWL786462:WWL786509 AD851998:AD852045 JZ851998:JZ852045 TV851998:TV852045 ADR851998:ADR852045 ANN851998:ANN852045 AXJ851998:AXJ852045 BHF851998:BHF852045 BRB851998:BRB852045 CAX851998:CAX852045 CKT851998:CKT852045 CUP851998:CUP852045 DEL851998:DEL852045 DOH851998:DOH852045 DYD851998:DYD852045 EHZ851998:EHZ852045 ERV851998:ERV852045 FBR851998:FBR852045 FLN851998:FLN852045 FVJ851998:FVJ852045 GFF851998:GFF852045 GPB851998:GPB852045 GYX851998:GYX852045 HIT851998:HIT852045 HSP851998:HSP852045 ICL851998:ICL852045 IMH851998:IMH852045 IWD851998:IWD852045 JFZ851998:JFZ852045 JPV851998:JPV852045 JZR851998:JZR852045 KJN851998:KJN852045 KTJ851998:KTJ852045 LDF851998:LDF852045 LNB851998:LNB852045 LWX851998:LWX852045 MGT851998:MGT852045 MQP851998:MQP852045 NAL851998:NAL852045 NKH851998:NKH852045 NUD851998:NUD852045 ODZ851998:ODZ852045 ONV851998:ONV852045 OXR851998:OXR852045 PHN851998:PHN852045 PRJ851998:PRJ852045 QBF851998:QBF852045 QLB851998:QLB852045 QUX851998:QUX852045 RET851998:RET852045 ROP851998:ROP852045 RYL851998:RYL852045 SIH851998:SIH852045 SSD851998:SSD852045 TBZ851998:TBZ852045 TLV851998:TLV852045 TVR851998:TVR852045 UFN851998:UFN852045 UPJ851998:UPJ852045 UZF851998:UZF852045 VJB851998:VJB852045 VSX851998:VSX852045 WCT851998:WCT852045 WMP851998:WMP852045 WWL851998:WWL852045 AD917534:AD917581 JZ917534:JZ917581 TV917534:TV917581 ADR917534:ADR917581 ANN917534:ANN917581 AXJ917534:AXJ917581 BHF917534:BHF917581 BRB917534:BRB917581 CAX917534:CAX917581 CKT917534:CKT917581 CUP917534:CUP917581 DEL917534:DEL917581 DOH917534:DOH917581 DYD917534:DYD917581 EHZ917534:EHZ917581 ERV917534:ERV917581 FBR917534:FBR917581 FLN917534:FLN917581 FVJ917534:FVJ917581 GFF917534:GFF917581 GPB917534:GPB917581 GYX917534:GYX917581 HIT917534:HIT917581 HSP917534:HSP917581 ICL917534:ICL917581 IMH917534:IMH917581 IWD917534:IWD917581 JFZ917534:JFZ917581 JPV917534:JPV917581 JZR917534:JZR917581 KJN917534:KJN917581 KTJ917534:KTJ917581 LDF917534:LDF917581 LNB917534:LNB917581 LWX917534:LWX917581 MGT917534:MGT917581 MQP917534:MQP917581 NAL917534:NAL917581 NKH917534:NKH917581 NUD917534:NUD917581 ODZ917534:ODZ917581 ONV917534:ONV917581 OXR917534:OXR917581 PHN917534:PHN917581 PRJ917534:PRJ917581 QBF917534:QBF917581 QLB917534:QLB917581 QUX917534:QUX917581 RET917534:RET917581 ROP917534:ROP917581 RYL917534:RYL917581 SIH917534:SIH917581 SSD917534:SSD917581 TBZ917534:TBZ917581 TLV917534:TLV917581 TVR917534:TVR917581 UFN917534:UFN917581 UPJ917534:UPJ917581 UZF917534:UZF917581 VJB917534:VJB917581 VSX917534:VSX917581 WCT917534:WCT917581 WMP917534:WMP917581 WWL917534:WWL917581 AD983070:AD983117 JZ983070:JZ983117 TV983070:TV983117 ADR983070:ADR983117 ANN983070:ANN983117 AXJ983070:AXJ983117 BHF983070:BHF983117 BRB983070:BRB983117 CAX983070:CAX983117 CKT983070:CKT983117 CUP983070:CUP983117 DEL983070:DEL983117 DOH983070:DOH983117 DYD983070:DYD983117 EHZ983070:EHZ983117 ERV983070:ERV983117 FBR983070:FBR983117 FLN983070:FLN983117 FVJ983070:FVJ983117 GFF983070:GFF983117 GPB983070:GPB983117 GYX983070:GYX983117 HIT983070:HIT983117 HSP983070:HSP983117 ICL983070:ICL983117 IMH983070:IMH983117 IWD983070:IWD983117 JFZ983070:JFZ983117 JPV983070:JPV983117 JZR983070:JZR983117 KJN983070:KJN983117 KTJ983070:KTJ983117 LDF983070:LDF983117 LNB983070:LNB983117 LWX983070:LWX983117 MGT983070:MGT983117 MQP983070:MQP983117 NAL983070:NAL983117 NKH983070:NKH983117 NUD983070:NUD983117 ODZ983070:ODZ983117 ONV983070:ONV983117 OXR983070:OXR983117 PHN983070:PHN983117 PRJ983070:PRJ983117 QBF983070:QBF983117 QLB983070:QLB983117 QUX983070:QUX983117 RET983070:RET983117 ROP983070:ROP983117 RYL983070:RYL983117 SIH983070:SIH983117 SSD983070:SSD983117 TBZ983070:TBZ983117 TLV983070:TLV983117 TVR983070:TVR983117 UFN983070:UFN983117 UPJ983070:UPJ983117 UZF983070:UZF983117 VJB983070:VJB983117 VSX983070:VSX983117 WCT983070:WCT983117 WMP983070:WMP983117 WWL983070:WWL983117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0 JZ65560 TV65560 ADR65560 ANN65560 AXJ65560 BHF65560 BRB65560 CAX65560 CKT65560 CUP65560 DEL65560 DOH65560 DYD65560 EHZ65560 ERV65560 FBR65560 FLN65560 FVJ65560 GFF65560 GPB65560 GYX65560 HIT65560 HSP65560 ICL65560 IMH65560 IWD65560 JFZ65560 JPV65560 JZR65560 KJN65560 KTJ65560 LDF65560 LNB65560 LWX65560 MGT65560 MQP65560 NAL65560 NKH65560 NUD65560 ODZ65560 ONV65560 OXR65560 PHN65560 PRJ65560 QBF65560 QLB65560 QUX65560 RET65560 ROP65560 RYL65560 SIH65560 SSD65560 TBZ65560 TLV65560 TVR65560 UFN65560 UPJ65560 UZF65560 VJB65560 VSX65560 WCT65560 WMP65560 WWL65560 AD131096 JZ131096 TV131096 ADR131096 ANN131096 AXJ131096 BHF131096 BRB131096 CAX131096 CKT131096 CUP131096 DEL131096 DOH131096 DYD131096 EHZ131096 ERV131096 FBR131096 FLN131096 FVJ131096 GFF131096 GPB131096 GYX131096 HIT131096 HSP131096 ICL131096 IMH131096 IWD131096 JFZ131096 JPV131096 JZR131096 KJN131096 KTJ131096 LDF131096 LNB131096 LWX131096 MGT131096 MQP131096 NAL131096 NKH131096 NUD131096 ODZ131096 ONV131096 OXR131096 PHN131096 PRJ131096 QBF131096 QLB131096 QUX131096 RET131096 ROP131096 RYL131096 SIH131096 SSD131096 TBZ131096 TLV131096 TVR131096 UFN131096 UPJ131096 UZF131096 VJB131096 VSX131096 WCT131096 WMP131096 WWL131096 AD196632 JZ196632 TV196632 ADR196632 ANN196632 AXJ196632 BHF196632 BRB196632 CAX196632 CKT196632 CUP196632 DEL196632 DOH196632 DYD196632 EHZ196632 ERV196632 FBR196632 FLN196632 FVJ196632 GFF196632 GPB196632 GYX196632 HIT196632 HSP196632 ICL196632 IMH196632 IWD196632 JFZ196632 JPV196632 JZR196632 KJN196632 KTJ196632 LDF196632 LNB196632 LWX196632 MGT196632 MQP196632 NAL196632 NKH196632 NUD196632 ODZ196632 ONV196632 OXR196632 PHN196632 PRJ196632 QBF196632 QLB196632 QUX196632 RET196632 ROP196632 RYL196632 SIH196632 SSD196632 TBZ196632 TLV196632 TVR196632 UFN196632 UPJ196632 UZF196632 VJB196632 VSX196632 WCT196632 WMP196632 WWL196632 AD262168 JZ262168 TV262168 ADR262168 ANN262168 AXJ262168 BHF262168 BRB262168 CAX262168 CKT262168 CUP262168 DEL262168 DOH262168 DYD262168 EHZ262168 ERV262168 FBR262168 FLN262168 FVJ262168 GFF262168 GPB262168 GYX262168 HIT262168 HSP262168 ICL262168 IMH262168 IWD262168 JFZ262168 JPV262168 JZR262168 KJN262168 KTJ262168 LDF262168 LNB262168 LWX262168 MGT262168 MQP262168 NAL262168 NKH262168 NUD262168 ODZ262168 ONV262168 OXR262168 PHN262168 PRJ262168 QBF262168 QLB262168 QUX262168 RET262168 ROP262168 RYL262168 SIH262168 SSD262168 TBZ262168 TLV262168 TVR262168 UFN262168 UPJ262168 UZF262168 VJB262168 VSX262168 WCT262168 WMP262168 WWL262168 AD327704 JZ327704 TV327704 ADR327704 ANN327704 AXJ327704 BHF327704 BRB327704 CAX327704 CKT327704 CUP327704 DEL327704 DOH327704 DYD327704 EHZ327704 ERV327704 FBR327704 FLN327704 FVJ327704 GFF327704 GPB327704 GYX327704 HIT327704 HSP327704 ICL327704 IMH327704 IWD327704 JFZ327704 JPV327704 JZR327704 KJN327704 KTJ327704 LDF327704 LNB327704 LWX327704 MGT327704 MQP327704 NAL327704 NKH327704 NUD327704 ODZ327704 ONV327704 OXR327704 PHN327704 PRJ327704 QBF327704 QLB327704 QUX327704 RET327704 ROP327704 RYL327704 SIH327704 SSD327704 TBZ327704 TLV327704 TVR327704 UFN327704 UPJ327704 UZF327704 VJB327704 VSX327704 WCT327704 WMP327704 WWL327704 AD393240 JZ393240 TV393240 ADR393240 ANN393240 AXJ393240 BHF393240 BRB393240 CAX393240 CKT393240 CUP393240 DEL393240 DOH393240 DYD393240 EHZ393240 ERV393240 FBR393240 FLN393240 FVJ393240 GFF393240 GPB393240 GYX393240 HIT393240 HSP393240 ICL393240 IMH393240 IWD393240 JFZ393240 JPV393240 JZR393240 KJN393240 KTJ393240 LDF393240 LNB393240 LWX393240 MGT393240 MQP393240 NAL393240 NKH393240 NUD393240 ODZ393240 ONV393240 OXR393240 PHN393240 PRJ393240 QBF393240 QLB393240 QUX393240 RET393240 ROP393240 RYL393240 SIH393240 SSD393240 TBZ393240 TLV393240 TVR393240 UFN393240 UPJ393240 UZF393240 VJB393240 VSX393240 WCT393240 WMP393240 WWL393240 AD458776 JZ458776 TV458776 ADR458776 ANN458776 AXJ458776 BHF458776 BRB458776 CAX458776 CKT458776 CUP458776 DEL458776 DOH458776 DYD458776 EHZ458776 ERV458776 FBR458776 FLN458776 FVJ458776 GFF458776 GPB458776 GYX458776 HIT458776 HSP458776 ICL458776 IMH458776 IWD458776 JFZ458776 JPV458776 JZR458776 KJN458776 KTJ458776 LDF458776 LNB458776 LWX458776 MGT458776 MQP458776 NAL458776 NKH458776 NUD458776 ODZ458776 ONV458776 OXR458776 PHN458776 PRJ458776 QBF458776 QLB458776 QUX458776 RET458776 ROP458776 RYL458776 SIH458776 SSD458776 TBZ458776 TLV458776 TVR458776 UFN458776 UPJ458776 UZF458776 VJB458776 VSX458776 WCT458776 WMP458776 WWL458776 AD524312 JZ524312 TV524312 ADR524312 ANN524312 AXJ524312 BHF524312 BRB524312 CAX524312 CKT524312 CUP524312 DEL524312 DOH524312 DYD524312 EHZ524312 ERV524312 FBR524312 FLN524312 FVJ524312 GFF524312 GPB524312 GYX524312 HIT524312 HSP524312 ICL524312 IMH524312 IWD524312 JFZ524312 JPV524312 JZR524312 KJN524312 KTJ524312 LDF524312 LNB524312 LWX524312 MGT524312 MQP524312 NAL524312 NKH524312 NUD524312 ODZ524312 ONV524312 OXR524312 PHN524312 PRJ524312 QBF524312 QLB524312 QUX524312 RET524312 ROP524312 RYL524312 SIH524312 SSD524312 TBZ524312 TLV524312 TVR524312 UFN524312 UPJ524312 UZF524312 VJB524312 VSX524312 WCT524312 WMP524312 WWL524312 AD589848 JZ589848 TV589848 ADR589848 ANN589848 AXJ589848 BHF589848 BRB589848 CAX589848 CKT589848 CUP589848 DEL589848 DOH589848 DYD589848 EHZ589848 ERV589848 FBR589848 FLN589848 FVJ589848 GFF589848 GPB589848 GYX589848 HIT589848 HSP589848 ICL589848 IMH589848 IWD589848 JFZ589848 JPV589848 JZR589848 KJN589848 KTJ589848 LDF589848 LNB589848 LWX589848 MGT589848 MQP589848 NAL589848 NKH589848 NUD589848 ODZ589848 ONV589848 OXR589848 PHN589848 PRJ589848 QBF589848 QLB589848 QUX589848 RET589848 ROP589848 RYL589848 SIH589848 SSD589848 TBZ589848 TLV589848 TVR589848 UFN589848 UPJ589848 UZF589848 VJB589848 VSX589848 WCT589848 WMP589848 WWL589848 AD655384 JZ655384 TV655384 ADR655384 ANN655384 AXJ655384 BHF655384 BRB655384 CAX655384 CKT655384 CUP655384 DEL655384 DOH655384 DYD655384 EHZ655384 ERV655384 FBR655384 FLN655384 FVJ655384 GFF655384 GPB655384 GYX655384 HIT655384 HSP655384 ICL655384 IMH655384 IWD655384 JFZ655384 JPV655384 JZR655384 KJN655384 KTJ655384 LDF655384 LNB655384 LWX655384 MGT655384 MQP655384 NAL655384 NKH655384 NUD655384 ODZ655384 ONV655384 OXR655384 PHN655384 PRJ655384 QBF655384 QLB655384 QUX655384 RET655384 ROP655384 RYL655384 SIH655384 SSD655384 TBZ655384 TLV655384 TVR655384 UFN655384 UPJ655384 UZF655384 VJB655384 VSX655384 WCT655384 WMP655384 WWL655384 AD720920 JZ720920 TV720920 ADR720920 ANN720920 AXJ720920 BHF720920 BRB720920 CAX720920 CKT720920 CUP720920 DEL720920 DOH720920 DYD720920 EHZ720920 ERV720920 FBR720920 FLN720920 FVJ720920 GFF720920 GPB720920 GYX720920 HIT720920 HSP720920 ICL720920 IMH720920 IWD720920 JFZ720920 JPV720920 JZR720920 KJN720920 KTJ720920 LDF720920 LNB720920 LWX720920 MGT720920 MQP720920 NAL720920 NKH720920 NUD720920 ODZ720920 ONV720920 OXR720920 PHN720920 PRJ720920 QBF720920 QLB720920 QUX720920 RET720920 ROP720920 RYL720920 SIH720920 SSD720920 TBZ720920 TLV720920 TVR720920 UFN720920 UPJ720920 UZF720920 VJB720920 VSX720920 WCT720920 WMP720920 WWL720920 AD786456 JZ786456 TV786456 ADR786456 ANN786456 AXJ786456 BHF786456 BRB786456 CAX786456 CKT786456 CUP786456 DEL786456 DOH786456 DYD786456 EHZ786456 ERV786456 FBR786456 FLN786456 FVJ786456 GFF786456 GPB786456 GYX786456 HIT786456 HSP786456 ICL786456 IMH786456 IWD786456 JFZ786456 JPV786456 JZR786456 KJN786456 KTJ786456 LDF786456 LNB786456 LWX786456 MGT786456 MQP786456 NAL786456 NKH786456 NUD786456 ODZ786456 ONV786456 OXR786456 PHN786456 PRJ786456 QBF786456 QLB786456 QUX786456 RET786456 ROP786456 RYL786456 SIH786456 SSD786456 TBZ786456 TLV786456 TVR786456 UFN786456 UPJ786456 UZF786456 VJB786456 VSX786456 WCT786456 WMP786456 WWL786456 AD851992 JZ851992 TV851992 ADR851992 ANN851992 AXJ851992 BHF851992 BRB851992 CAX851992 CKT851992 CUP851992 DEL851992 DOH851992 DYD851992 EHZ851992 ERV851992 FBR851992 FLN851992 FVJ851992 GFF851992 GPB851992 GYX851992 HIT851992 HSP851992 ICL851992 IMH851992 IWD851992 JFZ851992 JPV851992 JZR851992 KJN851992 KTJ851992 LDF851992 LNB851992 LWX851992 MGT851992 MQP851992 NAL851992 NKH851992 NUD851992 ODZ851992 ONV851992 OXR851992 PHN851992 PRJ851992 QBF851992 QLB851992 QUX851992 RET851992 ROP851992 RYL851992 SIH851992 SSD851992 TBZ851992 TLV851992 TVR851992 UFN851992 UPJ851992 UZF851992 VJB851992 VSX851992 WCT851992 WMP851992 WWL851992 AD917528 JZ917528 TV917528 ADR917528 ANN917528 AXJ917528 BHF917528 BRB917528 CAX917528 CKT917528 CUP917528 DEL917528 DOH917528 DYD917528 EHZ917528 ERV917528 FBR917528 FLN917528 FVJ917528 GFF917528 GPB917528 GYX917528 HIT917528 HSP917528 ICL917528 IMH917528 IWD917528 JFZ917528 JPV917528 JZR917528 KJN917528 KTJ917528 LDF917528 LNB917528 LWX917528 MGT917528 MQP917528 NAL917528 NKH917528 NUD917528 ODZ917528 ONV917528 OXR917528 PHN917528 PRJ917528 QBF917528 QLB917528 QUX917528 RET917528 ROP917528 RYL917528 SIH917528 SSD917528 TBZ917528 TLV917528 TVR917528 UFN917528 UPJ917528 UZF917528 VJB917528 VSX917528 WCT917528 WMP917528 WWL917528 AD983064 JZ983064 TV983064 ADR983064 ANN983064 AXJ983064 BHF983064 BRB983064 CAX983064 CKT983064 CUP983064 DEL983064 DOH983064 DYD983064 EHZ983064 ERV983064 FBR983064 FLN983064 FVJ983064 GFF983064 GPB983064 GYX983064 HIT983064 HSP983064 ICL983064 IMH983064 IWD983064 JFZ983064 JPV983064 JZR983064 KJN983064 KTJ983064 LDF983064 LNB983064 LWX983064 MGT983064 MQP983064 NAL983064 NKH983064 NUD983064 ODZ983064 ONV983064 OXR983064 PHN983064 PRJ983064 QBF983064 QLB983064 QUX983064 RET983064 ROP983064 RYL983064 SIH983064 SSD983064 TBZ983064 TLV983064 TVR983064 UFN983064 UPJ983064 UZF983064 VJB983064 VSX983064 WCT983064 WMP983064 WWL983064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formula1>Efecto</formula1>
    </dataValidation>
    <dataValidation type="list" allowBlank="1" showInputMessage="1" showErrorMessage="1" sqref="R65534 JN65534 TJ65534 ADF65534 ANB65534 AWX65534 BGT65534 BQP65534 CAL65534 CKH65534 CUD65534 DDZ65534 DNV65534 DXR65534 EHN65534 ERJ65534 FBF65534 FLB65534 FUX65534 GET65534 GOP65534 GYL65534 HIH65534 HSD65534 IBZ65534 ILV65534 IVR65534 JFN65534 JPJ65534 JZF65534 KJB65534 KSX65534 LCT65534 LMP65534 LWL65534 MGH65534 MQD65534 MZZ65534 NJV65534 NTR65534 ODN65534 ONJ65534 OXF65534 PHB65534 PQX65534 QAT65534 QKP65534 QUL65534 REH65534 ROD65534 RXZ65534 SHV65534 SRR65534 TBN65534 TLJ65534 TVF65534 UFB65534 UOX65534 UYT65534 VIP65534 VSL65534 WCH65534 WMD65534 WVZ65534 R131070 JN131070 TJ131070 ADF131070 ANB131070 AWX131070 BGT131070 BQP131070 CAL131070 CKH131070 CUD131070 DDZ131070 DNV131070 DXR131070 EHN131070 ERJ131070 FBF131070 FLB131070 FUX131070 GET131070 GOP131070 GYL131070 HIH131070 HSD131070 IBZ131070 ILV131070 IVR131070 JFN131070 JPJ131070 JZF131070 KJB131070 KSX131070 LCT131070 LMP131070 LWL131070 MGH131070 MQD131070 MZZ131070 NJV131070 NTR131070 ODN131070 ONJ131070 OXF131070 PHB131070 PQX131070 QAT131070 QKP131070 QUL131070 REH131070 ROD131070 RXZ131070 SHV131070 SRR131070 TBN131070 TLJ131070 TVF131070 UFB131070 UOX131070 UYT131070 VIP131070 VSL131070 WCH131070 WMD131070 WVZ131070 R196606 JN196606 TJ196606 ADF196606 ANB196606 AWX196606 BGT196606 BQP196606 CAL196606 CKH196606 CUD196606 DDZ196606 DNV196606 DXR196606 EHN196606 ERJ196606 FBF196606 FLB196606 FUX196606 GET196606 GOP196606 GYL196606 HIH196606 HSD196606 IBZ196606 ILV196606 IVR196606 JFN196606 JPJ196606 JZF196606 KJB196606 KSX196606 LCT196606 LMP196606 LWL196606 MGH196606 MQD196606 MZZ196606 NJV196606 NTR196606 ODN196606 ONJ196606 OXF196606 PHB196606 PQX196606 QAT196606 QKP196606 QUL196606 REH196606 ROD196606 RXZ196606 SHV196606 SRR196606 TBN196606 TLJ196606 TVF196606 UFB196606 UOX196606 UYT196606 VIP196606 VSL196606 WCH196606 WMD196606 WVZ196606 R262142 JN262142 TJ262142 ADF262142 ANB262142 AWX262142 BGT262142 BQP262142 CAL262142 CKH262142 CUD262142 DDZ262142 DNV262142 DXR262142 EHN262142 ERJ262142 FBF262142 FLB262142 FUX262142 GET262142 GOP262142 GYL262142 HIH262142 HSD262142 IBZ262142 ILV262142 IVR262142 JFN262142 JPJ262142 JZF262142 KJB262142 KSX262142 LCT262142 LMP262142 LWL262142 MGH262142 MQD262142 MZZ262142 NJV262142 NTR262142 ODN262142 ONJ262142 OXF262142 PHB262142 PQX262142 QAT262142 QKP262142 QUL262142 REH262142 ROD262142 RXZ262142 SHV262142 SRR262142 TBN262142 TLJ262142 TVF262142 UFB262142 UOX262142 UYT262142 VIP262142 VSL262142 WCH262142 WMD262142 WVZ262142 R327678 JN327678 TJ327678 ADF327678 ANB327678 AWX327678 BGT327678 BQP327678 CAL327678 CKH327678 CUD327678 DDZ327678 DNV327678 DXR327678 EHN327678 ERJ327678 FBF327678 FLB327678 FUX327678 GET327678 GOP327678 GYL327678 HIH327678 HSD327678 IBZ327678 ILV327678 IVR327678 JFN327678 JPJ327678 JZF327678 KJB327678 KSX327678 LCT327678 LMP327678 LWL327678 MGH327678 MQD327678 MZZ327678 NJV327678 NTR327678 ODN327678 ONJ327678 OXF327678 PHB327678 PQX327678 QAT327678 QKP327678 QUL327678 REH327678 ROD327678 RXZ327678 SHV327678 SRR327678 TBN327678 TLJ327678 TVF327678 UFB327678 UOX327678 UYT327678 VIP327678 VSL327678 WCH327678 WMD327678 WVZ327678 R393214 JN393214 TJ393214 ADF393214 ANB393214 AWX393214 BGT393214 BQP393214 CAL393214 CKH393214 CUD393214 DDZ393214 DNV393214 DXR393214 EHN393214 ERJ393214 FBF393214 FLB393214 FUX393214 GET393214 GOP393214 GYL393214 HIH393214 HSD393214 IBZ393214 ILV393214 IVR393214 JFN393214 JPJ393214 JZF393214 KJB393214 KSX393214 LCT393214 LMP393214 LWL393214 MGH393214 MQD393214 MZZ393214 NJV393214 NTR393214 ODN393214 ONJ393214 OXF393214 PHB393214 PQX393214 QAT393214 QKP393214 QUL393214 REH393214 ROD393214 RXZ393214 SHV393214 SRR393214 TBN393214 TLJ393214 TVF393214 UFB393214 UOX393214 UYT393214 VIP393214 VSL393214 WCH393214 WMD393214 WVZ393214 R458750 JN458750 TJ458750 ADF458750 ANB458750 AWX458750 BGT458750 BQP458750 CAL458750 CKH458750 CUD458750 DDZ458750 DNV458750 DXR458750 EHN458750 ERJ458750 FBF458750 FLB458750 FUX458750 GET458750 GOP458750 GYL458750 HIH458750 HSD458750 IBZ458750 ILV458750 IVR458750 JFN458750 JPJ458750 JZF458750 KJB458750 KSX458750 LCT458750 LMP458750 LWL458750 MGH458750 MQD458750 MZZ458750 NJV458750 NTR458750 ODN458750 ONJ458750 OXF458750 PHB458750 PQX458750 QAT458750 QKP458750 QUL458750 REH458750 ROD458750 RXZ458750 SHV458750 SRR458750 TBN458750 TLJ458750 TVF458750 UFB458750 UOX458750 UYT458750 VIP458750 VSL458750 WCH458750 WMD458750 WVZ458750 R524286 JN524286 TJ524286 ADF524286 ANB524286 AWX524286 BGT524286 BQP524286 CAL524286 CKH524286 CUD524286 DDZ524286 DNV524286 DXR524286 EHN524286 ERJ524286 FBF524286 FLB524286 FUX524286 GET524286 GOP524286 GYL524286 HIH524286 HSD524286 IBZ524286 ILV524286 IVR524286 JFN524286 JPJ524286 JZF524286 KJB524286 KSX524286 LCT524286 LMP524286 LWL524286 MGH524286 MQD524286 MZZ524286 NJV524286 NTR524286 ODN524286 ONJ524286 OXF524286 PHB524286 PQX524286 QAT524286 QKP524286 QUL524286 REH524286 ROD524286 RXZ524286 SHV524286 SRR524286 TBN524286 TLJ524286 TVF524286 UFB524286 UOX524286 UYT524286 VIP524286 VSL524286 WCH524286 WMD524286 WVZ524286 R589822 JN589822 TJ589822 ADF589822 ANB589822 AWX589822 BGT589822 BQP589822 CAL589822 CKH589822 CUD589822 DDZ589822 DNV589822 DXR589822 EHN589822 ERJ589822 FBF589822 FLB589822 FUX589822 GET589822 GOP589822 GYL589822 HIH589822 HSD589822 IBZ589822 ILV589822 IVR589822 JFN589822 JPJ589822 JZF589822 KJB589822 KSX589822 LCT589822 LMP589822 LWL589822 MGH589822 MQD589822 MZZ589822 NJV589822 NTR589822 ODN589822 ONJ589822 OXF589822 PHB589822 PQX589822 QAT589822 QKP589822 QUL589822 REH589822 ROD589822 RXZ589822 SHV589822 SRR589822 TBN589822 TLJ589822 TVF589822 UFB589822 UOX589822 UYT589822 VIP589822 VSL589822 WCH589822 WMD589822 WVZ589822 R655358 JN655358 TJ655358 ADF655358 ANB655358 AWX655358 BGT655358 BQP655358 CAL655358 CKH655358 CUD655358 DDZ655358 DNV655358 DXR655358 EHN655358 ERJ655358 FBF655358 FLB655358 FUX655358 GET655358 GOP655358 GYL655358 HIH655358 HSD655358 IBZ655358 ILV655358 IVR655358 JFN655358 JPJ655358 JZF655358 KJB655358 KSX655358 LCT655358 LMP655358 LWL655358 MGH655358 MQD655358 MZZ655358 NJV655358 NTR655358 ODN655358 ONJ655358 OXF655358 PHB655358 PQX655358 QAT655358 QKP655358 QUL655358 REH655358 ROD655358 RXZ655358 SHV655358 SRR655358 TBN655358 TLJ655358 TVF655358 UFB655358 UOX655358 UYT655358 VIP655358 VSL655358 WCH655358 WMD655358 WVZ655358 R720894 JN720894 TJ720894 ADF720894 ANB720894 AWX720894 BGT720894 BQP720894 CAL720894 CKH720894 CUD720894 DDZ720894 DNV720894 DXR720894 EHN720894 ERJ720894 FBF720894 FLB720894 FUX720894 GET720894 GOP720894 GYL720894 HIH720894 HSD720894 IBZ720894 ILV720894 IVR720894 JFN720894 JPJ720894 JZF720894 KJB720894 KSX720894 LCT720894 LMP720894 LWL720894 MGH720894 MQD720894 MZZ720894 NJV720894 NTR720894 ODN720894 ONJ720894 OXF720894 PHB720894 PQX720894 QAT720894 QKP720894 QUL720894 REH720894 ROD720894 RXZ720894 SHV720894 SRR720894 TBN720894 TLJ720894 TVF720894 UFB720894 UOX720894 UYT720894 VIP720894 VSL720894 WCH720894 WMD720894 WVZ720894 R786430 JN786430 TJ786430 ADF786430 ANB786430 AWX786430 BGT786430 BQP786430 CAL786430 CKH786430 CUD786430 DDZ786430 DNV786430 DXR786430 EHN786430 ERJ786430 FBF786430 FLB786430 FUX786430 GET786430 GOP786430 GYL786430 HIH786430 HSD786430 IBZ786430 ILV786430 IVR786430 JFN786430 JPJ786430 JZF786430 KJB786430 KSX786430 LCT786430 LMP786430 LWL786430 MGH786430 MQD786430 MZZ786430 NJV786430 NTR786430 ODN786430 ONJ786430 OXF786430 PHB786430 PQX786430 QAT786430 QKP786430 QUL786430 REH786430 ROD786430 RXZ786430 SHV786430 SRR786430 TBN786430 TLJ786430 TVF786430 UFB786430 UOX786430 UYT786430 VIP786430 VSL786430 WCH786430 WMD786430 WVZ786430 R851966 JN851966 TJ851966 ADF851966 ANB851966 AWX851966 BGT851966 BQP851966 CAL851966 CKH851966 CUD851966 DDZ851966 DNV851966 DXR851966 EHN851966 ERJ851966 FBF851966 FLB851966 FUX851966 GET851966 GOP851966 GYL851966 HIH851966 HSD851966 IBZ851966 ILV851966 IVR851966 JFN851966 JPJ851966 JZF851966 KJB851966 KSX851966 LCT851966 LMP851966 LWL851966 MGH851966 MQD851966 MZZ851966 NJV851966 NTR851966 ODN851966 ONJ851966 OXF851966 PHB851966 PQX851966 QAT851966 QKP851966 QUL851966 REH851966 ROD851966 RXZ851966 SHV851966 SRR851966 TBN851966 TLJ851966 TVF851966 UFB851966 UOX851966 UYT851966 VIP851966 VSL851966 WCH851966 WMD851966 WVZ851966 R917502 JN917502 TJ917502 ADF917502 ANB917502 AWX917502 BGT917502 BQP917502 CAL917502 CKH917502 CUD917502 DDZ917502 DNV917502 DXR917502 EHN917502 ERJ917502 FBF917502 FLB917502 FUX917502 GET917502 GOP917502 GYL917502 HIH917502 HSD917502 IBZ917502 ILV917502 IVR917502 JFN917502 JPJ917502 JZF917502 KJB917502 KSX917502 LCT917502 LMP917502 LWL917502 MGH917502 MQD917502 MZZ917502 NJV917502 NTR917502 ODN917502 ONJ917502 OXF917502 PHB917502 PQX917502 QAT917502 QKP917502 QUL917502 REH917502 ROD917502 RXZ917502 SHV917502 SRR917502 TBN917502 TLJ917502 TVF917502 UFB917502 UOX917502 UYT917502 VIP917502 VSL917502 WCH917502 WMD917502 WVZ917502 R983038 JN983038 TJ983038 ADF983038 ANB983038 AWX983038 BGT983038 BQP983038 CAL983038 CKH983038 CUD983038 DDZ983038 DNV983038 DXR983038 EHN983038 ERJ983038 FBF983038 FLB983038 FUX983038 GET983038 GOP983038 GYL983038 HIH983038 HSD983038 IBZ983038 ILV983038 IVR983038 JFN983038 JPJ983038 JZF983038 KJB983038 KSX983038 LCT983038 LMP983038 LWL983038 MGH983038 MQD983038 MZZ983038 NJV983038 NTR983038 ODN983038 ONJ983038 OXF983038 PHB983038 PQX983038 QAT983038 QKP983038 QUL983038 REH983038 ROD983038 RXZ983038 SHV983038 SRR983038 TBN983038 TLJ983038 TVF983038 UFB983038 UOX983038 UYT983038 VIP983038 VSL983038 WCH983038 WMD983038 WVZ983038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30:R77 JN30:JN77 TJ30:TJ77 ADF30:ADF77 ANB30:ANB77 AWX30:AWX77 BGT30:BGT77 BQP30:BQP77 CAL30:CAL77 CKH30:CKH77 CUD30:CUD77 DDZ30:DDZ77 DNV30:DNV77 DXR30:DXR77 EHN30:EHN77 ERJ30:ERJ77 FBF30:FBF77 FLB30:FLB77 FUX30:FUX77 GET30:GET77 GOP30:GOP77 GYL30:GYL77 HIH30:HIH77 HSD30:HSD77 IBZ30:IBZ77 ILV30:ILV77 IVR30:IVR77 JFN30:JFN77 JPJ30:JPJ77 JZF30:JZF77 KJB30:KJB77 KSX30:KSX77 LCT30:LCT77 LMP30:LMP77 LWL30:LWL77 MGH30:MGH77 MQD30:MQD77 MZZ30:MZZ77 NJV30:NJV77 NTR30:NTR77 ODN30:ODN77 ONJ30:ONJ77 OXF30:OXF77 PHB30:PHB77 PQX30:PQX77 QAT30:QAT77 QKP30:QKP77 QUL30:QUL77 REH30:REH77 ROD30:ROD77 RXZ30:RXZ77 SHV30:SHV77 SRR30:SRR77 TBN30:TBN77 TLJ30:TLJ77 TVF30:TVF77 UFB30:UFB77 UOX30:UOX77 UYT30:UYT77 VIP30:VIP77 VSL30:VSL77 WCH30:WCH77 WMD30:WMD77 WVZ30:WVZ77 R65566:R65613 JN65566:JN65613 TJ65566:TJ65613 ADF65566:ADF65613 ANB65566:ANB65613 AWX65566:AWX65613 BGT65566:BGT65613 BQP65566:BQP65613 CAL65566:CAL65613 CKH65566:CKH65613 CUD65566:CUD65613 DDZ65566:DDZ65613 DNV65566:DNV65613 DXR65566:DXR65613 EHN65566:EHN65613 ERJ65566:ERJ65613 FBF65566:FBF65613 FLB65566:FLB65613 FUX65566:FUX65613 GET65566:GET65613 GOP65566:GOP65613 GYL65566:GYL65613 HIH65566:HIH65613 HSD65566:HSD65613 IBZ65566:IBZ65613 ILV65566:ILV65613 IVR65566:IVR65613 JFN65566:JFN65613 JPJ65566:JPJ65613 JZF65566:JZF65613 KJB65566:KJB65613 KSX65566:KSX65613 LCT65566:LCT65613 LMP65566:LMP65613 LWL65566:LWL65613 MGH65566:MGH65613 MQD65566:MQD65613 MZZ65566:MZZ65613 NJV65566:NJV65613 NTR65566:NTR65613 ODN65566:ODN65613 ONJ65566:ONJ65613 OXF65566:OXF65613 PHB65566:PHB65613 PQX65566:PQX65613 QAT65566:QAT65613 QKP65566:QKP65613 QUL65566:QUL65613 REH65566:REH65613 ROD65566:ROD65613 RXZ65566:RXZ65613 SHV65566:SHV65613 SRR65566:SRR65613 TBN65566:TBN65613 TLJ65566:TLJ65613 TVF65566:TVF65613 UFB65566:UFB65613 UOX65566:UOX65613 UYT65566:UYT65613 VIP65566:VIP65613 VSL65566:VSL65613 WCH65566:WCH65613 WMD65566:WMD65613 WVZ65566:WVZ65613 R131102:R131149 JN131102:JN131149 TJ131102:TJ131149 ADF131102:ADF131149 ANB131102:ANB131149 AWX131102:AWX131149 BGT131102:BGT131149 BQP131102:BQP131149 CAL131102:CAL131149 CKH131102:CKH131149 CUD131102:CUD131149 DDZ131102:DDZ131149 DNV131102:DNV131149 DXR131102:DXR131149 EHN131102:EHN131149 ERJ131102:ERJ131149 FBF131102:FBF131149 FLB131102:FLB131149 FUX131102:FUX131149 GET131102:GET131149 GOP131102:GOP131149 GYL131102:GYL131149 HIH131102:HIH131149 HSD131102:HSD131149 IBZ131102:IBZ131149 ILV131102:ILV131149 IVR131102:IVR131149 JFN131102:JFN131149 JPJ131102:JPJ131149 JZF131102:JZF131149 KJB131102:KJB131149 KSX131102:KSX131149 LCT131102:LCT131149 LMP131102:LMP131149 LWL131102:LWL131149 MGH131102:MGH131149 MQD131102:MQD131149 MZZ131102:MZZ131149 NJV131102:NJV131149 NTR131102:NTR131149 ODN131102:ODN131149 ONJ131102:ONJ131149 OXF131102:OXF131149 PHB131102:PHB131149 PQX131102:PQX131149 QAT131102:QAT131149 QKP131102:QKP131149 QUL131102:QUL131149 REH131102:REH131149 ROD131102:ROD131149 RXZ131102:RXZ131149 SHV131102:SHV131149 SRR131102:SRR131149 TBN131102:TBN131149 TLJ131102:TLJ131149 TVF131102:TVF131149 UFB131102:UFB131149 UOX131102:UOX131149 UYT131102:UYT131149 VIP131102:VIP131149 VSL131102:VSL131149 WCH131102:WCH131149 WMD131102:WMD131149 WVZ131102:WVZ131149 R196638:R196685 JN196638:JN196685 TJ196638:TJ196685 ADF196638:ADF196685 ANB196638:ANB196685 AWX196638:AWX196685 BGT196638:BGT196685 BQP196638:BQP196685 CAL196638:CAL196685 CKH196638:CKH196685 CUD196638:CUD196685 DDZ196638:DDZ196685 DNV196638:DNV196685 DXR196638:DXR196685 EHN196638:EHN196685 ERJ196638:ERJ196685 FBF196638:FBF196685 FLB196638:FLB196685 FUX196638:FUX196685 GET196638:GET196685 GOP196638:GOP196685 GYL196638:GYL196685 HIH196638:HIH196685 HSD196638:HSD196685 IBZ196638:IBZ196685 ILV196638:ILV196685 IVR196638:IVR196685 JFN196638:JFN196685 JPJ196638:JPJ196685 JZF196638:JZF196685 KJB196638:KJB196685 KSX196638:KSX196685 LCT196638:LCT196685 LMP196638:LMP196685 LWL196638:LWL196685 MGH196638:MGH196685 MQD196638:MQD196685 MZZ196638:MZZ196685 NJV196638:NJV196685 NTR196638:NTR196685 ODN196638:ODN196685 ONJ196638:ONJ196685 OXF196638:OXF196685 PHB196638:PHB196685 PQX196638:PQX196685 QAT196638:QAT196685 QKP196638:QKP196685 QUL196638:QUL196685 REH196638:REH196685 ROD196638:ROD196685 RXZ196638:RXZ196685 SHV196638:SHV196685 SRR196638:SRR196685 TBN196638:TBN196685 TLJ196638:TLJ196685 TVF196638:TVF196685 UFB196638:UFB196685 UOX196638:UOX196685 UYT196638:UYT196685 VIP196638:VIP196685 VSL196638:VSL196685 WCH196638:WCH196685 WMD196638:WMD196685 WVZ196638:WVZ196685 R262174:R262221 JN262174:JN262221 TJ262174:TJ262221 ADF262174:ADF262221 ANB262174:ANB262221 AWX262174:AWX262221 BGT262174:BGT262221 BQP262174:BQP262221 CAL262174:CAL262221 CKH262174:CKH262221 CUD262174:CUD262221 DDZ262174:DDZ262221 DNV262174:DNV262221 DXR262174:DXR262221 EHN262174:EHN262221 ERJ262174:ERJ262221 FBF262174:FBF262221 FLB262174:FLB262221 FUX262174:FUX262221 GET262174:GET262221 GOP262174:GOP262221 GYL262174:GYL262221 HIH262174:HIH262221 HSD262174:HSD262221 IBZ262174:IBZ262221 ILV262174:ILV262221 IVR262174:IVR262221 JFN262174:JFN262221 JPJ262174:JPJ262221 JZF262174:JZF262221 KJB262174:KJB262221 KSX262174:KSX262221 LCT262174:LCT262221 LMP262174:LMP262221 LWL262174:LWL262221 MGH262174:MGH262221 MQD262174:MQD262221 MZZ262174:MZZ262221 NJV262174:NJV262221 NTR262174:NTR262221 ODN262174:ODN262221 ONJ262174:ONJ262221 OXF262174:OXF262221 PHB262174:PHB262221 PQX262174:PQX262221 QAT262174:QAT262221 QKP262174:QKP262221 QUL262174:QUL262221 REH262174:REH262221 ROD262174:ROD262221 RXZ262174:RXZ262221 SHV262174:SHV262221 SRR262174:SRR262221 TBN262174:TBN262221 TLJ262174:TLJ262221 TVF262174:TVF262221 UFB262174:UFB262221 UOX262174:UOX262221 UYT262174:UYT262221 VIP262174:VIP262221 VSL262174:VSL262221 WCH262174:WCH262221 WMD262174:WMD262221 WVZ262174:WVZ262221 R327710:R327757 JN327710:JN327757 TJ327710:TJ327757 ADF327710:ADF327757 ANB327710:ANB327757 AWX327710:AWX327757 BGT327710:BGT327757 BQP327710:BQP327757 CAL327710:CAL327757 CKH327710:CKH327757 CUD327710:CUD327757 DDZ327710:DDZ327757 DNV327710:DNV327757 DXR327710:DXR327757 EHN327710:EHN327757 ERJ327710:ERJ327757 FBF327710:FBF327757 FLB327710:FLB327757 FUX327710:FUX327757 GET327710:GET327757 GOP327710:GOP327757 GYL327710:GYL327757 HIH327710:HIH327757 HSD327710:HSD327757 IBZ327710:IBZ327757 ILV327710:ILV327757 IVR327710:IVR327757 JFN327710:JFN327757 JPJ327710:JPJ327757 JZF327710:JZF327757 KJB327710:KJB327757 KSX327710:KSX327757 LCT327710:LCT327757 LMP327710:LMP327757 LWL327710:LWL327757 MGH327710:MGH327757 MQD327710:MQD327757 MZZ327710:MZZ327757 NJV327710:NJV327757 NTR327710:NTR327757 ODN327710:ODN327757 ONJ327710:ONJ327757 OXF327710:OXF327757 PHB327710:PHB327757 PQX327710:PQX327757 QAT327710:QAT327757 QKP327710:QKP327757 QUL327710:QUL327757 REH327710:REH327757 ROD327710:ROD327757 RXZ327710:RXZ327757 SHV327710:SHV327757 SRR327710:SRR327757 TBN327710:TBN327757 TLJ327710:TLJ327757 TVF327710:TVF327757 UFB327710:UFB327757 UOX327710:UOX327757 UYT327710:UYT327757 VIP327710:VIP327757 VSL327710:VSL327757 WCH327710:WCH327757 WMD327710:WMD327757 WVZ327710:WVZ327757 R393246:R393293 JN393246:JN393293 TJ393246:TJ393293 ADF393246:ADF393293 ANB393246:ANB393293 AWX393246:AWX393293 BGT393246:BGT393293 BQP393246:BQP393293 CAL393246:CAL393293 CKH393246:CKH393293 CUD393246:CUD393293 DDZ393246:DDZ393293 DNV393246:DNV393293 DXR393246:DXR393293 EHN393246:EHN393293 ERJ393246:ERJ393293 FBF393246:FBF393293 FLB393246:FLB393293 FUX393246:FUX393293 GET393246:GET393293 GOP393246:GOP393293 GYL393246:GYL393293 HIH393246:HIH393293 HSD393246:HSD393293 IBZ393246:IBZ393293 ILV393246:ILV393293 IVR393246:IVR393293 JFN393246:JFN393293 JPJ393246:JPJ393293 JZF393246:JZF393293 KJB393246:KJB393293 KSX393246:KSX393293 LCT393246:LCT393293 LMP393246:LMP393293 LWL393246:LWL393293 MGH393246:MGH393293 MQD393246:MQD393293 MZZ393246:MZZ393293 NJV393246:NJV393293 NTR393246:NTR393293 ODN393246:ODN393293 ONJ393246:ONJ393293 OXF393246:OXF393293 PHB393246:PHB393293 PQX393246:PQX393293 QAT393246:QAT393293 QKP393246:QKP393293 QUL393246:QUL393293 REH393246:REH393293 ROD393246:ROD393293 RXZ393246:RXZ393293 SHV393246:SHV393293 SRR393246:SRR393293 TBN393246:TBN393293 TLJ393246:TLJ393293 TVF393246:TVF393293 UFB393246:UFB393293 UOX393246:UOX393293 UYT393246:UYT393293 VIP393246:VIP393293 VSL393246:VSL393293 WCH393246:WCH393293 WMD393246:WMD393293 WVZ393246:WVZ393293 R458782:R458829 JN458782:JN458829 TJ458782:TJ458829 ADF458782:ADF458829 ANB458782:ANB458829 AWX458782:AWX458829 BGT458782:BGT458829 BQP458782:BQP458829 CAL458782:CAL458829 CKH458782:CKH458829 CUD458782:CUD458829 DDZ458782:DDZ458829 DNV458782:DNV458829 DXR458782:DXR458829 EHN458782:EHN458829 ERJ458782:ERJ458829 FBF458782:FBF458829 FLB458782:FLB458829 FUX458782:FUX458829 GET458782:GET458829 GOP458782:GOP458829 GYL458782:GYL458829 HIH458782:HIH458829 HSD458782:HSD458829 IBZ458782:IBZ458829 ILV458782:ILV458829 IVR458782:IVR458829 JFN458782:JFN458829 JPJ458782:JPJ458829 JZF458782:JZF458829 KJB458782:KJB458829 KSX458782:KSX458829 LCT458782:LCT458829 LMP458782:LMP458829 LWL458782:LWL458829 MGH458782:MGH458829 MQD458782:MQD458829 MZZ458782:MZZ458829 NJV458782:NJV458829 NTR458782:NTR458829 ODN458782:ODN458829 ONJ458782:ONJ458829 OXF458782:OXF458829 PHB458782:PHB458829 PQX458782:PQX458829 QAT458782:QAT458829 QKP458782:QKP458829 QUL458782:QUL458829 REH458782:REH458829 ROD458782:ROD458829 RXZ458782:RXZ458829 SHV458782:SHV458829 SRR458782:SRR458829 TBN458782:TBN458829 TLJ458782:TLJ458829 TVF458782:TVF458829 UFB458782:UFB458829 UOX458782:UOX458829 UYT458782:UYT458829 VIP458782:VIP458829 VSL458782:VSL458829 WCH458782:WCH458829 WMD458782:WMD458829 WVZ458782:WVZ458829 R524318:R524365 JN524318:JN524365 TJ524318:TJ524365 ADF524318:ADF524365 ANB524318:ANB524365 AWX524318:AWX524365 BGT524318:BGT524365 BQP524318:BQP524365 CAL524318:CAL524365 CKH524318:CKH524365 CUD524318:CUD524365 DDZ524318:DDZ524365 DNV524318:DNV524365 DXR524318:DXR524365 EHN524318:EHN524365 ERJ524318:ERJ524365 FBF524318:FBF524365 FLB524318:FLB524365 FUX524318:FUX524365 GET524318:GET524365 GOP524318:GOP524365 GYL524318:GYL524365 HIH524318:HIH524365 HSD524318:HSD524365 IBZ524318:IBZ524365 ILV524318:ILV524365 IVR524318:IVR524365 JFN524318:JFN524365 JPJ524318:JPJ524365 JZF524318:JZF524365 KJB524318:KJB524365 KSX524318:KSX524365 LCT524318:LCT524365 LMP524318:LMP524365 LWL524318:LWL524365 MGH524318:MGH524365 MQD524318:MQD524365 MZZ524318:MZZ524365 NJV524318:NJV524365 NTR524318:NTR524365 ODN524318:ODN524365 ONJ524318:ONJ524365 OXF524318:OXF524365 PHB524318:PHB524365 PQX524318:PQX524365 QAT524318:QAT524365 QKP524318:QKP524365 QUL524318:QUL524365 REH524318:REH524365 ROD524318:ROD524365 RXZ524318:RXZ524365 SHV524318:SHV524365 SRR524318:SRR524365 TBN524318:TBN524365 TLJ524318:TLJ524365 TVF524318:TVF524365 UFB524318:UFB524365 UOX524318:UOX524365 UYT524318:UYT524365 VIP524318:VIP524365 VSL524318:VSL524365 WCH524318:WCH524365 WMD524318:WMD524365 WVZ524318:WVZ524365 R589854:R589901 JN589854:JN589901 TJ589854:TJ589901 ADF589854:ADF589901 ANB589854:ANB589901 AWX589854:AWX589901 BGT589854:BGT589901 BQP589854:BQP589901 CAL589854:CAL589901 CKH589854:CKH589901 CUD589854:CUD589901 DDZ589854:DDZ589901 DNV589854:DNV589901 DXR589854:DXR589901 EHN589854:EHN589901 ERJ589854:ERJ589901 FBF589854:FBF589901 FLB589854:FLB589901 FUX589854:FUX589901 GET589854:GET589901 GOP589854:GOP589901 GYL589854:GYL589901 HIH589854:HIH589901 HSD589854:HSD589901 IBZ589854:IBZ589901 ILV589854:ILV589901 IVR589854:IVR589901 JFN589854:JFN589901 JPJ589854:JPJ589901 JZF589854:JZF589901 KJB589854:KJB589901 KSX589854:KSX589901 LCT589854:LCT589901 LMP589854:LMP589901 LWL589854:LWL589901 MGH589854:MGH589901 MQD589854:MQD589901 MZZ589854:MZZ589901 NJV589854:NJV589901 NTR589854:NTR589901 ODN589854:ODN589901 ONJ589854:ONJ589901 OXF589854:OXF589901 PHB589854:PHB589901 PQX589854:PQX589901 QAT589854:QAT589901 QKP589854:QKP589901 QUL589854:QUL589901 REH589854:REH589901 ROD589854:ROD589901 RXZ589854:RXZ589901 SHV589854:SHV589901 SRR589854:SRR589901 TBN589854:TBN589901 TLJ589854:TLJ589901 TVF589854:TVF589901 UFB589854:UFB589901 UOX589854:UOX589901 UYT589854:UYT589901 VIP589854:VIP589901 VSL589854:VSL589901 WCH589854:WCH589901 WMD589854:WMD589901 WVZ589854:WVZ589901 R655390:R655437 JN655390:JN655437 TJ655390:TJ655437 ADF655390:ADF655437 ANB655390:ANB655437 AWX655390:AWX655437 BGT655390:BGT655437 BQP655390:BQP655437 CAL655390:CAL655437 CKH655390:CKH655437 CUD655390:CUD655437 DDZ655390:DDZ655437 DNV655390:DNV655437 DXR655390:DXR655437 EHN655390:EHN655437 ERJ655390:ERJ655437 FBF655390:FBF655437 FLB655390:FLB655437 FUX655390:FUX655437 GET655390:GET655437 GOP655390:GOP655437 GYL655390:GYL655437 HIH655390:HIH655437 HSD655390:HSD655437 IBZ655390:IBZ655437 ILV655390:ILV655437 IVR655390:IVR655437 JFN655390:JFN655437 JPJ655390:JPJ655437 JZF655390:JZF655437 KJB655390:KJB655437 KSX655390:KSX655437 LCT655390:LCT655437 LMP655390:LMP655437 LWL655390:LWL655437 MGH655390:MGH655437 MQD655390:MQD655437 MZZ655390:MZZ655437 NJV655390:NJV655437 NTR655390:NTR655437 ODN655390:ODN655437 ONJ655390:ONJ655437 OXF655390:OXF655437 PHB655390:PHB655437 PQX655390:PQX655437 QAT655390:QAT655437 QKP655390:QKP655437 QUL655390:QUL655437 REH655390:REH655437 ROD655390:ROD655437 RXZ655390:RXZ655437 SHV655390:SHV655437 SRR655390:SRR655437 TBN655390:TBN655437 TLJ655390:TLJ655437 TVF655390:TVF655437 UFB655390:UFB655437 UOX655390:UOX655437 UYT655390:UYT655437 VIP655390:VIP655437 VSL655390:VSL655437 WCH655390:WCH655437 WMD655390:WMD655437 WVZ655390:WVZ655437 R720926:R720973 JN720926:JN720973 TJ720926:TJ720973 ADF720926:ADF720973 ANB720926:ANB720973 AWX720926:AWX720973 BGT720926:BGT720973 BQP720926:BQP720973 CAL720926:CAL720973 CKH720926:CKH720973 CUD720926:CUD720973 DDZ720926:DDZ720973 DNV720926:DNV720973 DXR720926:DXR720973 EHN720926:EHN720973 ERJ720926:ERJ720973 FBF720926:FBF720973 FLB720926:FLB720973 FUX720926:FUX720973 GET720926:GET720973 GOP720926:GOP720973 GYL720926:GYL720973 HIH720926:HIH720973 HSD720926:HSD720973 IBZ720926:IBZ720973 ILV720926:ILV720973 IVR720926:IVR720973 JFN720926:JFN720973 JPJ720926:JPJ720973 JZF720926:JZF720973 KJB720926:KJB720973 KSX720926:KSX720973 LCT720926:LCT720973 LMP720926:LMP720973 LWL720926:LWL720973 MGH720926:MGH720973 MQD720926:MQD720973 MZZ720926:MZZ720973 NJV720926:NJV720973 NTR720926:NTR720973 ODN720926:ODN720973 ONJ720926:ONJ720973 OXF720926:OXF720973 PHB720926:PHB720973 PQX720926:PQX720973 QAT720926:QAT720973 QKP720926:QKP720973 QUL720926:QUL720973 REH720926:REH720973 ROD720926:ROD720973 RXZ720926:RXZ720973 SHV720926:SHV720973 SRR720926:SRR720973 TBN720926:TBN720973 TLJ720926:TLJ720973 TVF720926:TVF720973 UFB720926:UFB720973 UOX720926:UOX720973 UYT720926:UYT720973 VIP720926:VIP720973 VSL720926:VSL720973 WCH720926:WCH720973 WMD720926:WMD720973 WVZ720926:WVZ720973 R786462:R786509 JN786462:JN786509 TJ786462:TJ786509 ADF786462:ADF786509 ANB786462:ANB786509 AWX786462:AWX786509 BGT786462:BGT786509 BQP786462:BQP786509 CAL786462:CAL786509 CKH786462:CKH786509 CUD786462:CUD786509 DDZ786462:DDZ786509 DNV786462:DNV786509 DXR786462:DXR786509 EHN786462:EHN786509 ERJ786462:ERJ786509 FBF786462:FBF786509 FLB786462:FLB786509 FUX786462:FUX786509 GET786462:GET786509 GOP786462:GOP786509 GYL786462:GYL786509 HIH786462:HIH786509 HSD786462:HSD786509 IBZ786462:IBZ786509 ILV786462:ILV786509 IVR786462:IVR786509 JFN786462:JFN786509 JPJ786462:JPJ786509 JZF786462:JZF786509 KJB786462:KJB786509 KSX786462:KSX786509 LCT786462:LCT786509 LMP786462:LMP786509 LWL786462:LWL786509 MGH786462:MGH786509 MQD786462:MQD786509 MZZ786462:MZZ786509 NJV786462:NJV786509 NTR786462:NTR786509 ODN786462:ODN786509 ONJ786462:ONJ786509 OXF786462:OXF786509 PHB786462:PHB786509 PQX786462:PQX786509 QAT786462:QAT786509 QKP786462:QKP786509 QUL786462:QUL786509 REH786462:REH786509 ROD786462:ROD786509 RXZ786462:RXZ786509 SHV786462:SHV786509 SRR786462:SRR786509 TBN786462:TBN786509 TLJ786462:TLJ786509 TVF786462:TVF786509 UFB786462:UFB786509 UOX786462:UOX786509 UYT786462:UYT786509 VIP786462:VIP786509 VSL786462:VSL786509 WCH786462:WCH786509 WMD786462:WMD786509 WVZ786462:WVZ786509 R851998:R852045 JN851998:JN852045 TJ851998:TJ852045 ADF851998:ADF852045 ANB851998:ANB852045 AWX851998:AWX852045 BGT851998:BGT852045 BQP851998:BQP852045 CAL851998:CAL852045 CKH851998:CKH852045 CUD851998:CUD852045 DDZ851998:DDZ852045 DNV851998:DNV852045 DXR851998:DXR852045 EHN851998:EHN852045 ERJ851998:ERJ852045 FBF851998:FBF852045 FLB851998:FLB852045 FUX851998:FUX852045 GET851998:GET852045 GOP851998:GOP852045 GYL851998:GYL852045 HIH851998:HIH852045 HSD851998:HSD852045 IBZ851998:IBZ852045 ILV851998:ILV852045 IVR851998:IVR852045 JFN851998:JFN852045 JPJ851998:JPJ852045 JZF851998:JZF852045 KJB851998:KJB852045 KSX851998:KSX852045 LCT851998:LCT852045 LMP851998:LMP852045 LWL851998:LWL852045 MGH851998:MGH852045 MQD851998:MQD852045 MZZ851998:MZZ852045 NJV851998:NJV852045 NTR851998:NTR852045 ODN851998:ODN852045 ONJ851998:ONJ852045 OXF851998:OXF852045 PHB851998:PHB852045 PQX851998:PQX852045 QAT851998:QAT852045 QKP851998:QKP852045 QUL851998:QUL852045 REH851998:REH852045 ROD851998:ROD852045 RXZ851998:RXZ852045 SHV851998:SHV852045 SRR851998:SRR852045 TBN851998:TBN852045 TLJ851998:TLJ852045 TVF851998:TVF852045 UFB851998:UFB852045 UOX851998:UOX852045 UYT851998:UYT852045 VIP851998:VIP852045 VSL851998:VSL852045 WCH851998:WCH852045 WMD851998:WMD852045 WVZ851998:WVZ852045 R917534:R917581 JN917534:JN917581 TJ917534:TJ917581 ADF917534:ADF917581 ANB917534:ANB917581 AWX917534:AWX917581 BGT917534:BGT917581 BQP917534:BQP917581 CAL917534:CAL917581 CKH917534:CKH917581 CUD917534:CUD917581 DDZ917534:DDZ917581 DNV917534:DNV917581 DXR917534:DXR917581 EHN917534:EHN917581 ERJ917534:ERJ917581 FBF917534:FBF917581 FLB917534:FLB917581 FUX917534:FUX917581 GET917534:GET917581 GOP917534:GOP917581 GYL917534:GYL917581 HIH917534:HIH917581 HSD917534:HSD917581 IBZ917534:IBZ917581 ILV917534:ILV917581 IVR917534:IVR917581 JFN917534:JFN917581 JPJ917534:JPJ917581 JZF917534:JZF917581 KJB917534:KJB917581 KSX917534:KSX917581 LCT917534:LCT917581 LMP917534:LMP917581 LWL917534:LWL917581 MGH917534:MGH917581 MQD917534:MQD917581 MZZ917534:MZZ917581 NJV917534:NJV917581 NTR917534:NTR917581 ODN917534:ODN917581 ONJ917534:ONJ917581 OXF917534:OXF917581 PHB917534:PHB917581 PQX917534:PQX917581 QAT917534:QAT917581 QKP917534:QKP917581 QUL917534:QUL917581 REH917534:REH917581 ROD917534:ROD917581 RXZ917534:RXZ917581 SHV917534:SHV917581 SRR917534:SRR917581 TBN917534:TBN917581 TLJ917534:TLJ917581 TVF917534:TVF917581 UFB917534:UFB917581 UOX917534:UOX917581 UYT917534:UYT917581 VIP917534:VIP917581 VSL917534:VSL917581 WCH917534:WCH917581 WMD917534:WMD917581 WVZ917534:WVZ917581 R983070:R983117 JN983070:JN983117 TJ983070:TJ983117 ADF983070:ADF983117 ANB983070:ANB983117 AWX983070:AWX983117 BGT983070:BGT983117 BQP983070:BQP983117 CAL983070:CAL983117 CKH983070:CKH983117 CUD983070:CUD983117 DDZ983070:DDZ983117 DNV983070:DNV983117 DXR983070:DXR983117 EHN983070:EHN983117 ERJ983070:ERJ983117 FBF983070:FBF983117 FLB983070:FLB983117 FUX983070:FUX983117 GET983070:GET983117 GOP983070:GOP983117 GYL983070:GYL983117 HIH983070:HIH983117 HSD983070:HSD983117 IBZ983070:IBZ983117 ILV983070:ILV983117 IVR983070:IVR983117 JFN983070:JFN983117 JPJ983070:JPJ983117 JZF983070:JZF983117 KJB983070:KJB983117 KSX983070:KSX983117 LCT983070:LCT983117 LMP983070:LMP983117 LWL983070:LWL983117 MGH983070:MGH983117 MQD983070:MQD983117 MZZ983070:MZZ983117 NJV983070:NJV983117 NTR983070:NTR983117 ODN983070:ODN983117 ONJ983070:ONJ983117 OXF983070:OXF983117 PHB983070:PHB983117 PQX983070:PQX983117 QAT983070:QAT983117 QKP983070:QKP983117 QUL983070:QUL983117 REH983070:REH983117 ROD983070:ROD983117 RXZ983070:RXZ983117 SHV983070:SHV983117 SRR983070:SRR983117 TBN983070:TBN983117 TLJ983070:TLJ983117 TVF983070:TVF983117 UFB983070:UFB983117 UOX983070:UOX983117 UYT983070:UYT983117 VIP983070:VIP983117 VSL983070:VSL983117 WCH983070:WCH983117 WMD983070:WMD983117 WVZ983070:WVZ983117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formula1>IMPACTO</formula1>
    </dataValidation>
    <dataValidation type="list" allowBlank="1" showInputMessage="1" showErrorMessage="1" sqref="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30:Q77 JM30:JM77 TI30:TI77 ADE30:ADE77 ANA30:ANA77 AWW30:AWW77 BGS30:BGS77 BQO30:BQO77 CAK30:CAK77 CKG30:CKG77 CUC30:CUC77 DDY30:DDY77 DNU30:DNU77 DXQ30:DXQ77 EHM30:EHM77 ERI30:ERI77 FBE30:FBE77 FLA30:FLA77 FUW30:FUW77 GES30:GES77 GOO30:GOO77 GYK30:GYK77 HIG30:HIG77 HSC30:HSC77 IBY30:IBY77 ILU30:ILU77 IVQ30:IVQ77 JFM30:JFM77 JPI30:JPI77 JZE30:JZE77 KJA30:KJA77 KSW30:KSW77 LCS30:LCS77 LMO30:LMO77 LWK30:LWK77 MGG30:MGG77 MQC30:MQC77 MZY30:MZY77 NJU30:NJU77 NTQ30:NTQ77 ODM30:ODM77 ONI30:ONI77 OXE30:OXE77 PHA30:PHA77 PQW30:PQW77 QAS30:QAS77 QKO30:QKO77 QUK30:QUK77 REG30:REG77 ROC30:ROC77 RXY30:RXY77 SHU30:SHU77 SRQ30:SRQ77 TBM30:TBM77 TLI30:TLI77 TVE30:TVE77 UFA30:UFA77 UOW30:UOW77 UYS30:UYS77 VIO30:VIO77 VSK30:VSK77 WCG30:WCG77 WMC30:WMC77 WVY30:WVY77 Q65566:Q65613 JM65566:JM65613 TI65566:TI65613 ADE65566:ADE65613 ANA65566:ANA65613 AWW65566:AWW65613 BGS65566:BGS65613 BQO65566:BQO65613 CAK65566:CAK65613 CKG65566:CKG65613 CUC65566:CUC65613 DDY65566:DDY65613 DNU65566:DNU65613 DXQ65566:DXQ65613 EHM65566:EHM65613 ERI65566:ERI65613 FBE65566:FBE65613 FLA65566:FLA65613 FUW65566:FUW65613 GES65566:GES65613 GOO65566:GOO65613 GYK65566:GYK65613 HIG65566:HIG65613 HSC65566:HSC65613 IBY65566:IBY65613 ILU65566:ILU65613 IVQ65566:IVQ65613 JFM65566:JFM65613 JPI65566:JPI65613 JZE65566:JZE65613 KJA65566:KJA65613 KSW65566:KSW65613 LCS65566:LCS65613 LMO65566:LMO65613 LWK65566:LWK65613 MGG65566:MGG65613 MQC65566:MQC65613 MZY65566:MZY65613 NJU65566:NJU65613 NTQ65566:NTQ65613 ODM65566:ODM65613 ONI65566:ONI65613 OXE65566:OXE65613 PHA65566:PHA65613 PQW65566:PQW65613 QAS65566:QAS65613 QKO65566:QKO65613 QUK65566:QUK65613 REG65566:REG65613 ROC65566:ROC65613 RXY65566:RXY65613 SHU65566:SHU65613 SRQ65566:SRQ65613 TBM65566:TBM65613 TLI65566:TLI65613 TVE65566:TVE65613 UFA65566:UFA65613 UOW65566:UOW65613 UYS65566:UYS65613 VIO65566:VIO65613 VSK65566:VSK65613 WCG65566:WCG65613 WMC65566:WMC65613 WVY65566:WVY65613 Q131102:Q131149 JM131102:JM131149 TI131102:TI131149 ADE131102:ADE131149 ANA131102:ANA131149 AWW131102:AWW131149 BGS131102:BGS131149 BQO131102:BQO131149 CAK131102:CAK131149 CKG131102:CKG131149 CUC131102:CUC131149 DDY131102:DDY131149 DNU131102:DNU131149 DXQ131102:DXQ131149 EHM131102:EHM131149 ERI131102:ERI131149 FBE131102:FBE131149 FLA131102:FLA131149 FUW131102:FUW131149 GES131102:GES131149 GOO131102:GOO131149 GYK131102:GYK131149 HIG131102:HIG131149 HSC131102:HSC131149 IBY131102:IBY131149 ILU131102:ILU131149 IVQ131102:IVQ131149 JFM131102:JFM131149 JPI131102:JPI131149 JZE131102:JZE131149 KJA131102:KJA131149 KSW131102:KSW131149 LCS131102:LCS131149 LMO131102:LMO131149 LWK131102:LWK131149 MGG131102:MGG131149 MQC131102:MQC131149 MZY131102:MZY131149 NJU131102:NJU131149 NTQ131102:NTQ131149 ODM131102:ODM131149 ONI131102:ONI131149 OXE131102:OXE131149 PHA131102:PHA131149 PQW131102:PQW131149 QAS131102:QAS131149 QKO131102:QKO131149 QUK131102:QUK131149 REG131102:REG131149 ROC131102:ROC131149 RXY131102:RXY131149 SHU131102:SHU131149 SRQ131102:SRQ131149 TBM131102:TBM131149 TLI131102:TLI131149 TVE131102:TVE131149 UFA131102:UFA131149 UOW131102:UOW131149 UYS131102:UYS131149 VIO131102:VIO131149 VSK131102:VSK131149 WCG131102:WCG131149 WMC131102:WMC131149 WVY131102:WVY131149 Q196638:Q196685 JM196638:JM196685 TI196638:TI196685 ADE196638:ADE196685 ANA196638:ANA196685 AWW196638:AWW196685 BGS196638:BGS196685 BQO196638:BQO196685 CAK196638:CAK196685 CKG196638:CKG196685 CUC196638:CUC196685 DDY196638:DDY196685 DNU196638:DNU196685 DXQ196638:DXQ196685 EHM196638:EHM196685 ERI196638:ERI196685 FBE196638:FBE196685 FLA196638:FLA196685 FUW196638:FUW196685 GES196638:GES196685 GOO196638:GOO196685 GYK196638:GYK196685 HIG196638:HIG196685 HSC196638:HSC196685 IBY196638:IBY196685 ILU196638:ILU196685 IVQ196638:IVQ196685 JFM196638:JFM196685 JPI196638:JPI196685 JZE196638:JZE196685 KJA196638:KJA196685 KSW196638:KSW196685 LCS196638:LCS196685 LMO196638:LMO196685 LWK196638:LWK196685 MGG196638:MGG196685 MQC196638:MQC196685 MZY196638:MZY196685 NJU196638:NJU196685 NTQ196638:NTQ196685 ODM196638:ODM196685 ONI196638:ONI196685 OXE196638:OXE196685 PHA196638:PHA196685 PQW196638:PQW196685 QAS196638:QAS196685 QKO196638:QKO196685 QUK196638:QUK196685 REG196638:REG196685 ROC196638:ROC196685 RXY196638:RXY196685 SHU196638:SHU196685 SRQ196638:SRQ196685 TBM196638:TBM196685 TLI196638:TLI196685 TVE196638:TVE196685 UFA196638:UFA196685 UOW196638:UOW196685 UYS196638:UYS196685 VIO196638:VIO196685 VSK196638:VSK196685 WCG196638:WCG196685 WMC196638:WMC196685 WVY196638:WVY196685 Q262174:Q262221 JM262174:JM262221 TI262174:TI262221 ADE262174:ADE262221 ANA262174:ANA262221 AWW262174:AWW262221 BGS262174:BGS262221 BQO262174:BQO262221 CAK262174:CAK262221 CKG262174:CKG262221 CUC262174:CUC262221 DDY262174:DDY262221 DNU262174:DNU262221 DXQ262174:DXQ262221 EHM262174:EHM262221 ERI262174:ERI262221 FBE262174:FBE262221 FLA262174:FLA262221 FUW262174:FUW262221 GES262174:GES262221 GOO262174:GOO262221 GYK262174:GYK262221 HIG262174:HIG262221 HSC262174:HSC262221 IBY262174:IBY262221 ILU262174:ILU262221 IVQ262174:IVQ262221 JFM262174:JFM262221 JPI262174:JPI262221 JZE262174:JZE262221 KJA262174:KJA262221 KSW262174:KSW262221 LCS262174:LCS262221 LMO262174:LMO262221 LWK262174:LWK262221 MGG262174:MGG262221 MQC262174:MQC262221 MZY262174:MZY262221 NJU262174:NJU262221 NTQ262174:NTQ262221 ODM262174:ODM262221 ONI262174:ONI262221 OXE262174:OXE262221 PHA262174:PHA262221 PQW262174:PQW262221 QAS262174:QAS262221 QKO262174:QKO262221 QUK262174:QUK262221 REG262174:REG262221 ROC262174:ROC262221 RXY262174:RXY262221 SHU262174:SHU262221 SRQ262174:SRQ262221 TBM262174:TBM262221 TLI262174:TLI262221 TVE262174:TVE262221 UFA262174:UFA262221 UOW262174:UOW262221 UYS262174:UYS262221 VIO262174:VIO262221 VSK262174:VSK262221 WCG262174:WCG262221 WMC262174:WMC262221 WVY262174:WVY262221 Q327710:Q327757 JM327710:JM327757 TI327710:TI327757 ADE327710:ADE327757 ANA327710:ANA327757 AWW327710:AWW327757 BGS327710:BGS327757 BQO327710:BQO327757 CAK327710:CAK327757 CKG327710:CKG327757 CUC327710:CUC327757 DDY327710:DDY327757 DNU327710:DNU327757 DXQ327710:DXQ327757 EHM327710:EHM327757 ERI327710:ERI327757 FBE327710:FBE327757 FLA327710:FLA327757 FUW327710:FUW327757 GES327710:GES327757 GOO327710:GOO327757 GYK327710:GYK327757 HIG327710:HIG327757 HSC327710:HSC327757 IBY327710:IBY327757 ILU327710:ILU327757 IVQ327710:IVQ327757 JFM327710:JFM327757 JPI327710:JPI327757 JZE327710:JZE327757 KJA327710:KJA327757 KSW327710:KSW327757 LCS327710:LCS327757 LMO327710:LMO327757 LWK327710:LWK327757 MGG327710:MGG327757 MQC327710:MQC327757 MZY327710:MZY327757 NJU327710:NJU327757 NTQ327710:NTQ327757 ODM327710:ODM327757 ONI327710:ONI327757 OXE327710:OXE327757 PHA327710:PHA327757 PQW327710:PQW327757 QAS327710:QAS327757 QKO327710:QKO327757 QUK327710:QUK327757 REG327710:REG327757 ROC327710:ROC327757 RXY327710:RXY327757 SHU327710:SHU327757 SRQ327710:SRQ327757 TBM327710:TBM327757 TLI327710:TLI327757 TVE327710:TVE327757 UFA327710:UFA327757 UOW327710:UOW327757 UYS327710:UYS327757 VIO327710:VIO327757 VSK327710:VSK327757 WCG327710:WCG327757 WMC327710:WMC327757 WVY327710:WVY327757 Q393246:Q393293 JM393246:JM393293 TI393246:TI393293 ADE393246:ADE393293 ANA393246:ANA393293 AWW393246:AWW393293 BGS393246:BGS393293 BQO393246:BQO393293 CAK393246:CAK393293 CKG393246:CKG393293 CUC393246:CUC393293 DDY393246:DDY393293 DNU393246:DNU393293 DXQ393246:DXQ393293 EHM393246:EHM393293 ERI393246:ERI393293 FBE393246:FBE393293 FLA393246:FLA393293 FUW393246:FUW393293 GES393246:GES393293 GOO393246:GOO393293 GYK393246:GYK393293 HIG393246:HIG393293 HSC393246:HSC393293 IBY393246:IBY393293 ILU393246:ILU393293 IVQ393246:IVQ393293 JFM393246:JFM393293 JPI393246:JPI393293 JZE393246:JZE393293 KJA393246:KJA393293 KSW393246:KSW393293 LCS393246:LCS393293 LMO393246:LMO393293 LWK393246:LWK393293 MGG393246:MGG393293 MQC393246:MQC393293 MZY393246:MZY393293 NJU393246:NJU393293 NTQ393246:NTQ393293 ODM393246:ODM393293 ONI393246:ONI393293 OXE393246:OXE393293 PHA393246:PHA393293 PQW393246:PQW393293 QAS393246:QAS393293 QKO393246:QKO393293 QUK393246:QUK393293 REG393246:REG393293 ROC393246:ROC393293 RXY393246:RXY393293 SHU393246:SHU393293 SRQ393246:SRQ393293 TBM393246:TBM393293 TLI393246:TLI393293 TVE393246:TVE393293 UFA393246:UFA393293 UOW393246:UOW393293 UYS393246:UYS393293 VIO393246:VIO393293 VSK393246:VSK393293 WCG393246:WCG393293 WMC393246:WMC393293 WVY393246:WVY393293 Q458782:Q458829 JM458782:JM458829 TI458782:TI458829 ADE458782:ADE458829 ANA458782:ANA458829 AWW458782:AWW458829 BGS458782:BGS458829 BQO458782:BQO458829 CAK458782:CAK458829 CKG458782:CKG458829 CUC458782:CUC458829 DDY458782:DDY458829 DNU458782:DNU458829 DXQ458782:DXQ458829 EHM458782:EHM458829 ERI458782:ERI458829 FBE458782:FBE458829 FLA458782:FLA458829 FUW458782:FUW458829 GES458782:GES458829 GOO458782:GOO458829 GYK458782:GYK458829 HIG458782:HIG458829 HSC458782:HSC458829 IBY458782:IBY458829 ILU458782:ILU458829 IVQ458782:IVQ458829 JFM458782:JFM458829 JPI458782:JPI458829 JZE458782:JZE458829 KJA458782:KJA458829 KSW458782:KSW458829 LCS458782:LCS458829 LMO458782:LMO458829 LWK458782:LWK458829 MGG458782:MGG458829 MQC458782:MQC458829 MZY458782:MZY458829 NJU458782:NJU458829 NTQ458782:NTQ458829 ODM458782:ODM458829 ONI458782:ONI458829 OXE458782:OXE458829 PHA458782:PHA458829 PQW458782:PQW458829 QAS458782:QAS458829 QKO458782:QKO458829 QUK458782:QUK458829 REG458782:REG458829 ROC458782:ROC458829 RXY458782:RXY458829 SHU458782:SHU458829 SRQ458782:SRQ458829 TBM458782:TBM458829 TLI458782:TLI458829 TVE458782:TVE458829 UFA458782:UFA458829 UOW458782:UOW458829 UYS458782:UYS458829 VIO458782:VIO458829 VSK458782:VSK458829 WCG458782:WCG458829 WMC458782:WMC458829 WVY458782:WVY458829 Q524318:Q524365 JM524318:JM524365 TI524318:TI524365 ADE524318:ADE524365 ANA524318:ANA524365 AWW524318:AWW524365 BGS524318:BGS524365 BQO524318:BQO524365 CAK524318:CAK524365 CKG524318:CKG524365 CUC524318:CUC524365 DDY524318:DDY524365 DNU524318:DNU524365 DXQ524318:DXQ524365 EHM524318:EHM524365 ERI524318:ERI524365 FBE524318:FBE524365 FLA524318:FLA524365 FUW524318:FUW524365 GES524318:GES524365 GOO524318:GOO524365 GYK524318:GYK524365 HIG524318:HIG524365 HSC524318:HSC524365 IBY524318:IBY524365 ILU524318:ILU524365 IVQ524318:IVQ524365 JFM524318:JFM524365 JPI524318:JPI524365 JZE524318:JZE524365 KJA524318:KJA524365 KSW524318:KSW524365 LCS524318:LCS524365 LMO524318:LMO524365 LWK524318:LWK524365 MGG524318:MGG524365 MQC524318:MQC524365 MZY524318:MZY524365 NJU524318:NJU524365 NTQ524318:NTQ524365 ODM524318:ODM524365 ONI524318:ONI524365 OXE524318:OXE524365 PHA524318:PHA524365 PQW524318:PQW524365 QAS524318:QAS524365 QKO524318:QKO524365 QUK524318:QUK524365 REG524318:REG524365 ROC524318:ROC524365 RXY524318:RXY524365 SHU524318:SHU524365 SRQ524318:SRQ524365 TBM524318:TBM524365 TLI524318:TLI524365 TVE524318:TVE524365 UFA524318:UFA524365 UOW524318:UOW524365 UYS524318:UYS524365 VIO524318:VIO524365 VSK524318:VSK524365 WCG524318:WCG524365 WMC524318:WMC524365 WVY524318:WVY524365 Q589854:Q589901 JM589854:JM589901 TI589854:TI589901 ADE589854:ADE589901 ANA589854:ANA589901 AWW589854:AWW589901 BGS589854:BGS589901 BQO589854:BQO589901 CAK589854:CAK589901 CKG589854:CKG589901 CUC589854:CUC589901 DDY589854:DDY589901 DNU589854:DNU589901 DXQ589854:DXQ589901 EHM589854:EHM589901 ERI589854:ERI589901 FBE589854:FBE589901 FLA589854:FLA589901 FUW589854:FUW589901 GES589854:GES589901 GOO589854:GOO589901 GYK589854:GYK589901 HIG589854:HIG589901 HSC589854:HSC589901 IBY589854:IBY589901 ILU589854:ILU589901 IVQ589854:IVQ589901 JFM589854:JFM589901 JPI589854:JPI589901 JZE589854:JZE589901 KJA589854:KJA589901 KSW589854:KSW589901 LCS589854:LCS589901 LMO589854:LMO589901 LWK589854:LWK589901 MGG589854:MGG589901 MQC589854:MQC589901 MZY589854:MZY589901 NJU589854:NJU589901 NTQ589854:NTQ589901 ODM589854:ODM589901 ONI589854:ONI589901 OXE589854:OXE589901 PHA589854:PHA589901 PQW589854:PQW589901 QAS589854:QAS589901 QKO589854:QKO589901 QUK589854:QUK589901 REG589854:REG589901 ROC589854:ROC589901 RXY589854:RXY589901 SHU589854:SHU589901 SRQ589854:SRQ589901 TBM589854:TBM589901 TLI589854:TLI589901 TVE589854:TVE589901 UFA589854:UFA589901 UOW589854:UOW589901 UYS589854:UYS589901 VIO589854:VIO589901 VSK589854:VSK589901 WCG589854:WCG589901 WMC589854:WMC589901 WVY589854:WVY589901 Q655390:Q655437 JM655390:JM655437 TI655390:TI655437 ADE655390:ADE655437 ANA655390:ANA655437 AWW655390:AWW655437 BGS655390:BGS655437 BQO655390:BQO655437 CAK655390:CAK655437 CKG655390:CKG655437 CUC655390:CUC655437 DDY655390:DDY655437 DNU655390:DNU655437 DXQ655390:DXQ655437 EHM655390:EHM655437 ERI655390:ERI655437 FBE655390:FBE655437 FLA655390:FLA655437 FUW655390:FUW655437 GES655390:GES655437 GOO655390:GOO655437 GYK655390:GYK655437 HIG655390:HIG655437 HSC655390:HSC655437 IBY655390:IBY655437 ILU655390:ILU655437 IVQ655390:IVQ655437 JFM655390:JFM655437 JPI655390:JPI655437 JZE655390:JZE655437 KJA655390:KJA655437 KSW655390:KSW655437 LCS655390:LCS655437 LMO655390:LMO655437 LWK655390:LWK655437 MGG655390:MGG655437 MQC655390:MQC655437 MZY655390:MZY655437 NJU655390:NJU655437 NTQ655390:NTQ655437 ODM655390:ODM655437 ONI655390:ONI655437 OXE655390:OXE655437 PHA655390:PHA655437 PQW655390:PQW655437 QAS655390:QAS655437 QKO655390:QKO655437 QUK655390:QUK655437 REG655390:REG655437 ROC655390:ROC655437 RXY655390:RXY655437 SHU655390:SHU655437 SRQ655390:SRQ655437 TBM655390:TBM655437 TLI655390:TLI655437 TVE655390:TVE655437 UFA655390:UFA655437 UOW655390:UOW655437 UYS655390:UYS655437 VIO655390:VIO655437 VSK655390:VSK655437 WCG655390:WCG655437 WMC655390:WMC655437 WVY655390:WVY655437 Q720926:Q720973 JM720926:JM720973 TI720926:TI720973 ADE720926:ADE720973 ANA720926:ANA720973 AWW720926:AWW720973 BGS720926:BGS720973 BQO720926:BQO720973 CAK720926:CAK720973 CKG720926:CKG720973 CUC720926:CUC720973 DDY720926:DDY720973 DNU720926:DNU720973 DXQ720926:DXQ720973 EHM720926:EHM720973 ERI720926:ERI720973 FBE720926:FBE720973 FLA720926:FLA720973 FUW720926:FUW720973 GES720926:GES720973 GOO720926:GOO720973 GYK720926:GYK720973 HIG720926:HIG720973 HSC720926:HSC720973 IBY720926:IBY720973 ILU720926:ILU720973 IVQ720926:IVQ720973 JFM720926:JFM720973 JPI720926:JPI720973 JZE720926:JZE720973 KJA720926:KJA720973 KSW720926:KSW720973 LCS720926:LCS720973 LMO720926:LMO720973 LWK720926:LWK720973 MGG720926:MGG720973 MQC720926:MQC720973 MZY720926:MZY720973 NJU720926:NJU720973 NTQ720926:NTQ720973 ODM720926:ODM720973 ONI720926:ONI720973 OXE720926:OXE720973 PHA720926:PHA720973 PQW720926:PQW720973 QAS720926:QAS720973 QKO720926:QKO720973 QUK720926:QUK720973 REG720926:REG720973 ROC720926:ROC720973 RXY720926:RXY720973 SHU720926:SHU720973 SRQ720926:SRQ720973 TBM720926:TBM720973 TLI720926:TLI720973 TVE720926:TVE720973 UFA720926:UFA720973 UOW720926:UOW720973 UYS720926:UYS720973 VIO720926:VIO720973 VSK720926:VSK720973 WCG720926:WCG720973 WMC720926:WMC720973 WVY720926:WVY720973 Q786462:Q786509 JM786462:JM786509 TI786462:TI786509 ADE786462:ADE786509 ANA786462:ANA786509 AWW786462:AWW786509 BGS786462:BGS786509 BQO786462:BQO786509 CAK786462:CAK786509 CKG786462:CKG786509 CUC786462:CUC786509 DDY786462:DDY786509 DNU786462:DNU786509 DXQ786462:DXQ786509 EHM786462:EHM786509 ERI786462:ERI786509 FBE786462:FBE786509 FLA786462:FLA786509 FUW786462:FUW786509 GES786462:GES786509 GOO786462:GOO786509 GYK786462:GYK786509 HIG786462:HIG786509 HSC786462:HSC786509 IBY786462:IBY786509 ILU786462:ILU786509 IVQ786462:IVQ786509 JFM786462:JFM786509 JPI786462:JPI786509 JZE786462:JZE786509 KJA786462:KJA786509 KSW786462:KSW786509 LCS786462:LCS786509 LMO786462:LMO786509 LWK786462:LWK786509 MGG786462:MGG786509 MQC786462:MQC786509 MZY786462:MZY786509 NJU786462:NJU786509 NTQ786462:NTQ786509 ODM786462:ODM786509 ONI786462:ONI786509 OXE786462:OXE786509 PHA786462:PHA786509 PQW786462:PQW786509 QAS786462:QAS786509 QKO786462:QKO786509 QUK786462:QUK786509 REG786462:REG786509 ROC786462:ROC786509 RXY786462:RXY786509 SHU786462:SHU786509 SRQ786462:SRQ786509 TBM786462:TBM786509 TLI786462:TLI786509 TVE786462:TVE786509 UFA786462:UFA786509 UOW786462:UOW786509 UYS786462:UYS786509 VIO786462:VIO786509 VSK786462:VSK786509 WCG786462:WCG786509 WMC786462:WMC786509 WVY786462:WVY786509 Q851998:Q852045 JM851998:JM852045 TI851998:TI852045 ADE851998:ADE852045 ANA851998:ANA852045 AWW851998:AWW852045 BGS851998:BGS852045 BQO851998:BQO852045 CAK851998:CAK852045 CKG851998:CKG852045 CUC851998:CUC852045 DDY851998:DDY852045 DNU851998:DNU852045 DXQ851998:DXQ852045 EHM851998:EHM852045 ERI851998:ERI852045 FBE851998:FBE852045 FLA851998:FLA852045 FUW851998:FUW852045 GES851998:GES852045 GOO851998:GOO852045 GYK851998:GYK852045 HIG851998:HIG852045 HSC851998:HSC852045 IBY851998:IBY852045 ILU851998:ILU852045 IVQ851998:IVQ852045 JFM851998:JFM852045 JPI851998:JPI852045 JZE851998:JZE852045 KJA851998:KJA852045 KSW851998:KSW852045 LCS851998:LCS852045 LMO851998:LMO852045 LWK851998:LWK852045 MGG851998:MGG852045 MQC851998:MQC852045 MZY851998:MZY852045 NJU851998:NJU852045 NTQ851998:NTQ852045 ODM851998:ODM852045 ONI851998:ONI852045 OXE851998:OXE852045 PHA851998:PHA852045 PQW851998:PQW852045 QAS851998:QAS852045 QKO851998:QKO852045 QUK851998:QUK852045 REG851998:REG852045 ROC851998:ROC852045 RXY851998:RXY852045 SHU851998:SHU852045 SRQ851998:SRQ852045 TBM851998:TBM852045 TLI851998:TLI852045 TVE851998:TVE852045 UFA851998:UFA852045 UOW851998:UOW852045 UYS851998:UYS852045 VIO851998:VIO852045 VSK851998:VSK852045 WCG851998:WCG852045 WMC851998:WMC852045 WVY851998:WVY852045 Q917534:Q917581 JM917534:JM917581 TI917534:TI917581 ADE917534:ADE917581 ANA917534:ANA917581 AWW917534:AWW917581 BGS917534:BGS917581 BQO917534:BQO917581 CAK917534:CAK917581 CKG917534:CKG917581 CUC917534:CUC917581 DDY917534:DDY917581 DNU917534:DNU917581 DXQ917534:DXQ917581 EHM917534:EHM917581 ERI917534:ERI917581 FBE917534:FBE917581 FLA917534:FLA917581 FUW917534:FUW917581 GES917534:GES917581 GOO917534:GOO917581 GYK917534:GYK917581 HIG917534:HIG917581 HSC917534:HSC917581 IBY917534:IBY917581 ILU917534:ILU917581 IVQ917534:IVQ917581 JFM917534:JFM917581 JPI917534:JPI917581 JZE917534:JZE917581 KJA917534:KJA917581 KSW917534:KSW917581 LCS917534:LCS917581 LMO917534:LMO917581 LWK917534:LWK917581 MGG917534:MGG917581 MQC917534:MQC917581 MZY917534:MZY917581 NJU917534:NJU917581 NTQ917534:NTQ917581 ODM917534:ODM917581 ONI917534:ONI917581 OXE917534:OXE917581 PHA917534:PHA917581 PQW917534:PQW917581 QAS917534:QAS917581 QKO917534:QKO917581 QUK917534:QUK917581 REG917534:REG917581 ROC917534:ROC917581 RXY917534:RXY917581 SHU917534:SHU917581 SRQ917534:SRQ917581 TBM917534:TBM917581 TLI917534:TLI917581 TVE917534:TVE917581 UFA917534:UFA917581 UOW917534:UOW917581 UYS917534:UYS917581 VIO917534:VIO917581 VSK917534:VSK917581 WCG917534:WCG917581 WMC917534:WMC917581 WVY917534:WVY917581 Q983070:Q983117 JM983070:JM983117 TI983070:TI983117 ADE983070:ADE983117 ANA983070:ANA983117 AWW983070:AWW983117 BGS983070:BGS983117 BQO983070:BQO983117 CAK983070:CAK983117 CKG983070:CKG983117 CUC983070:CUC983117 DDY983070:DDY983117 DNU983070:DNU983117 DXQ983070:DXQ983117 EHM983070:EHM983117 ERI983070:ERI983117 FBE983070:FBE983117 FLA983070:FLA983117 FUW983070:FUW983117 GES983070:GES983117 GOO983070:GOO983117 GYK983070:GYK983117 HIG983070:HIG983117 HSC983070:HSC983117 IBY983070:IBY983117 ILU983070:ILU983117 IVQ983070:IVQ983117 JFM983070:JFM983117 JPI983070:JPI983117 JZE983070:JZE983117 KJA983070:KJA983117 KSW983070:KSW983117 LCS983070:LCS983117 LMO983070:LMO983117 LWK983070:LWK983117 MGG983070:MGG983117 MQC983070:MQC983117 MZY983070:MZY983117 NJU983070:NJU983117 NTQ983070:NTQ983117 ODM983070:ODM983117 ONI983070:ONI983117 OXE983070:OXE983117 PHA983070:PHA983117 PQW983070:PQW983117 QAS983070:QAS983117 QKO983070:QKO983117 QUK983070:QUK983117 REG983070:REG983117 ROC983070:ROC983117 RXY983070:RXY983117 SHU983070:SHU983117 SRQ983070:SRQ983117 TBM983070:TBM983117 TLI983070:TLI983117 TVE983070:TVE983117 UFA983070:UFA983117 UOW983070:UOW983117 UYS983070:UYS983117 VIO983070:VIO983117 VSK983070:VSK983117 WCG983070:WCG983117 WMC983070:WMC983117 WVY983070:WVY983117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formula1>PROBAB</formula1>
    </dataValidation>
  </dataValidations>
  <printOptions horizontalCentered="1" vertic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1" manualBreakCount="1">
    <brk id="85"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AF65534:AG65613 KB65534:KC65613 TX65534:TY65613 ADT65534:ADU65613 ANP65534:ANQ65613 AXL65534:AXM65613 BHH65534:BHI65613 BRD65534:BRE65613 CAZ65534:CBA65613 CKV65534:CKW65613 CUR65534:CUS65613 DEN65534:DEO65613 DOJ65534:DOK65613 DYF65534:DYG65613 EIB65534:EIC65613 ERX65534:ERY65613 FBT65534:FBU65613 FLP65534:FLQ65613 FVL65534:FVM65613 GFH65534:GFI65613 GPD65534:GPE65613 GYZ65534:GZA65613 HIV65534:HIW65613 HSR65534:HSS65613 ICN65534:ICO65613 IMJ65534:IMK65613 IWF65534:IWG65613 JGB65534:JGC65613 JPX65534:JPY65613 JZT65534:JZU65613 KJP65534:KJQ65613 KTL65534:KTM65613 LDH65534:LDI65613 LND65534:LNE65613 LWZ65534:LXA65613 MGV65534:MGW65613 MQR65534:MQS65613 NAN65534:NAO65613 NKJ65534:NKK65613 NUF65534:NUG65613 OEB65534:OEC65613 ONX65534:ONY65613 OXT65534:OXU65613 PHP65534:PHQ65613 PRL65534:PRM65613 QBH65534:QBI65613 QLD65534:QLE65613 QUZ65534:QVA65613 REV65534:REW65613 ROR65534:ROS65613 RYN65534:RYO65613 SIJ65534:SIK65613 SSF65534:SSG65613 TCB65534:TCC65613 TLX65534:TLY65613 TVT65534:TVU65613 UFP65534:UFQ65613 UPL65534:UPM65613 UZH65534:UZI65613 VJD65534:VJE65613 VSZ65534:VTA65613 WCV65534:WCW65613 WMR65534:WMS65613 WWN65534:WWO65613 AF131070:AG131149 KB131070:KC131149 TX131070:TY131149 ADT131070:ADU131149 ANP131070:ANQ131149 AXL131070:AXM131149 BHH131070:BHI131149 BRD131070:BRE131149 CAZ131070:CBA131149 CKV131070:CKW131149 CUR131070:CUS131149 DEN131070:DEO131149 DOJ131070:DOK131149 DYF131070:DYG131149 EIB131070:EIC131149 ERX131070:ERY131149 FBT131070:FBU131149 FLP131070:FLQ131149 FVL131070:FVM131149 GFH131070:GFI131149 GPD131070:GPE131149 GYZ131070:GZA131149 HIV131070:HIW131149 HSR131070:HSS131149 ICN131070:ICO131149 IMJ131070:IMK131149 IWF131070:IWG131149 JGB131070:JGC131149 JPX131070:JPY131149 JZT131070:JZU131149 KJP131070:KJQ131149 KTL131070:KTM131149 LDH131070:LDI131149 LND131070:LNE131149 LWZ131070:LXA131149 MGV131070:MGW131149 MQR131070:MQS131149 NAN131070:NAO131149 NKJ131070:NKK131149 NUF131070:NUG131149 OEB131070:OEC131149 ONX131070:ONY131149 OXT131070:OXU131149 PHP131070:PHQ131149 PRL131070:PRM131149 QBH131070:QBI131149 QLD131070:QLE131149 QUZ131070:QVA131149 REV131070:REW131149 ROR131070:ROS131149 RYN131070:RYO131149 SIJ131070:SIK131149 SSF131070:SSG131149 TCB131070:TCC131149 TLX131070:TLY131149 TVT131070:TVU131149 UFP131070:UFQ131149 UPL131070:UPM131149 UZH131070:UZI131149 VJD131070:VJE131149 VSZ131070:VTA131149 WCV131070:WCW131149 WMR131070:WMS131149 WWN131070:WWO131149 AF196606:AG196685 KB196606:KC196685 TX196606:TY196685 ADT196606:ADU196685 ANP196606:ANQ196685 AXL196606:AXM196685 BHH196606:BHI196685 BRD196606:BRE196685 CAZ196606:CBA196685 CKV196606:CKW196685 CUR196606:CUS196685 DEN196606:DEO196685 DOJ196606:DOK196685 DYF196606:DYG196685 EIB196606:EIC196685 ERX196606:ERY196685 FBT196606:FBU196685 FLP196606:FLQ196685 FVL196606:FVM196685 GFH196606:GFI196685 GPD196606:GPE196685 GYZ196606:GZA196685 HIV196606:HIW196685 HSR196606:HSS196685 ICN196606:ICO196685 IMJ196606:IMK196685 IWF196606:IWG196685 JGB196606:JGC196685 JPX196606:JPY196685 JZT196606:JZU196685 KJP196606:KJQ196685 KTL196606:KTM196685 LDH196606:LDI196685 LND196606:LNE196685 LWZ196606:LXA196685 MGV196606:MGW196685 MQR196606:MQS196685 NAN196606:NAO196685 NKJ196606:NKK196685 NUF196606:NUG196685 OEB196606:OEC196685 ONX196606:ONY196685 OXT196606:OXU196685 PHP196606:PHQ196685 PRL196606:PRM196685 QBH196606:QBI196685 QLD196606:QLE196685 QUZ196606:QVA196685 REV196606:REW196685 ROR196606:ROS196685 RYN196606:RYO196685 SIJ196606:SIK196685 SSF196606:SSG196685 TCB196606:TCC196685 TLX196606:TLY196685 TVT196606:TVU196685 UFP196606:UFQ196685 UPL196606:UPM196685 UZH196606:UZI196685 VJD196606:VJE196685 VSZ196606:VTA196685 WCV196606:WCW196685 WMR196606:WMS196685 WWN196606:WWO196685 AF262142:AG262221 KB262142:KC262221 TX262142:TY262221 ADT262142:ADU262221 ANP262142:ANQ262221 AXL262142:AXM262221 BHH262142:BHI262221 BRD262142:BRE262221 CAZ262142:CBA262221 CKV262142:CKW262221 CUR262142:CUS262221 DEN262142:DEO262221 DOJ262142:DOK262221 DYF262142:DYG262221 EIB262142:EIC262221 ERX262142:ERY262221 FBT262142:FBU262221 FLP262142:FLQ262221 FVL262142:FVM262221 GFH262142:GFI262221 GPD262142:GPE262221 GYZ262142:GZA262221 HIV262142:HIW262221 HSR262142:HSS262221 ICN262142:ICO262221 IMJ262142:IMK262221 IWF262142:IWG262221 JGB262142:JGC262221 JPX262142:JPY262221 JZT262142:JZU262221 KJP262142:KJQ262221 KTL262142:KTM262221 LDH262142:LDI262221 LND262142:LNE262221 LWZ262142:LXA262221 MGV262142:MGW262221 MQR262142:MQS262221 NAN262142:NAO262221 NKJ262142:NKK262221 NUF262142:NUG262221 OEB262142:OEC262221 ONX262142:ONY262221 OXT262142:OXU262221 PHP262142:PHQ262221 PRL262142:PRM262221 QBH262142:QBI262221 QLD262142:QLE262221 QUZ262142:QVA262221 REV262142:REW262221 ROR262142:ROS262221 RYN262142:RYO262221 SIJ262142:SIK262221 SSF262142:SSG262221 TCB262142:TCC262221 TLX262142:TLY262221 TVT262142:TVU262221 UFP262142:UFQ262221 UPL262142:UPM262221 UZH262142:UZI262221 VJD262142:VJE262221 VSZ262142:VTA262221 WCV262142:WCW262221 WMR262142:WMS262221 WWN262142:WWO262221 AF327678:AG327757 KB327678:KC327757 TX327678:TY327757 ADT327678:ADU327757 ANP327678:ANQ327757 AXL327678:AXM327757 BHH327678:BHI327757 BRD327678:BRE327757 CAZ327678:CBA327757 CKV327678:CKW327757 CUR327678:CUS327757 DEN327678:DEO327757 DOJ327678:DOK327757 DYF327678:DYG327757 EIB327678:EIC327757 ERX327678:ERY327757 FBT327678:FBU327757 FLP327678:FLQ327757 FVL327678:FVM327757 GFH327678:GFI327757 GPD327678:GPE327757 GYZ327678:GZA327757 HIV327678:HIW327757 HSR327678:HSS327757 ICN327678:ICO327757 IMJ327678:IMK327757 IWF327678:IWG327757 JGB327678:JGC327757 JPX327678:JPY327757 JZT327678:JZU327757 KJP327678:KJQ327757 KTL327678:KTM327757 LDH327678:LDI327757 LND327678:LNE327757 LWZ327678:LXA327757 MGV327678:MGW327757 MQR327678:MQS327757 NAN327678:NAO327757 NKJ327678:NKK327757 NUF327678:NUG327757 OEB327678:OEC327757 ONX327678:ONY327757 OXT327678:OXU327757 PHP327678:PHQ327757 PRL327678:PRM327757 QBH327678:QBI327757 QLD327678:QLE327757 QUZ327678:QVA327757 REV327678:REW327757 ROR327678:ROS327757 RYN327678:RYO327757 SIJ327678:SIK327757 SSF327678:SSG327757 TCB327678:TCC327757 TLX327678:TLY327757 TVT327678:TVU327757 UFP327678:UFQ327757 UPL327678:UPM327757 UZH327678:UZI327757 VJD327678:VJE327757 VSZ327678:VTA327757 WCV327678:WCW327757 WMR327678:WMS327757 WWN327678:WWO327757 AF393214:AG393293 KB393214:KC393293 TX393214:TY393293 ADT393214:ADU393293 ANP393214:ANQ393293 AXL393214:AXM393293 BHH393214:BHI393293 BRD393214:BRE393293 CAZ393214:CBA393293 CKV393214:CKW393293 CUR393214:CUS393293 DEN393214:DEO393293 DOJ393214:DOK393293 DYF393214:DYG393293 EIB393214:EIC393293 ERX393214:ERY393293 FBT393214:FBU393293 FLP393214:FLQ393293 FVL393214:FVM393293 GFH393214:GFI393293 GPD393214:GPE393293 GYZ393214:GZA393293 HIV393214:HIW393293 HSR393214:HSS393293 ICN393214:ICO393293 IMJ393214:IMK393293 IWF393214:IWG393293 JGB393214:JGC393293 JPX393214:JPY393293 JZT393214:JZU393293 KJP393214:KJQ393293 KTL393214:KTM393293 LDH393214:LDI393293 LND393214:LNE393293 LWZ393214:LXA393293 MGV393214:MGW393293 MQR393214:MQS393293 NAN393214:NAO393293 NKJ393214:NKK393293 NUF393214:NUG393293 OEB393214:OEC393293 ONX393214:ONY393293 OXT393214:OXU393293 PHP393214:PHQ393293 PRL393214:PRM393293 QBH393214:QBI393293 QLD393214:QLE393293 QUZ393214:QVA393293 REV393214:REW393293 ROR393214:ROS393293 RYN393214:RYO393293 SIJ393214:SIK393293 SSF393214:SSG393293 TCB393214:TCC393293 TLX393214:TLY393293 TVT393214:TVU393293 UFP393214:UFQ393293 UPL393214:UPM393293 UZH393214:UZI393293 VJD393214:VJE393293 VSZ393214:VTA393293 WCV393214:WCW393293 WMR393214:WMS393293 WWN393214:WWO393293 AF458750:AG458829 KB458750:KC458829 TX458750:TY458829 ADT458750:ADU458829 ANP458750:ANQ458829 AXL458750:AXM458829 BHH458750:BHI458829 BRD458750:BRE458829 CAZ458750:CBA458829 CKV458750:CKW458829 CUR458750:CUS458829 DEN458750:DEO458829 DOJ458750:DOK458829 DYF458750:DYG458829 EIB458750:EIC458829 ERX458750:ERY458829 FBT458750:FBU458829 FLP458750:FLQ458829 FVL458750:FVM458829 GFH458750:GFI458829 GPD458750:GPE458829 GYZ458750:GZA458829 HIV458750:HIW458829 HSR458750:HSS458829 ICN458750:ICO458829 IMJ458750:IMK458829 IWF458750:IWG458829 JGB458750:JGC458829 JPX458750:JPY458829 JZT458750:JZU458829 KJP458750:KJQ458829 KTL458750:KTM458829 LDH458750:LDI458829 LND458750:LNE458829 LWZ458750:LXA458829 MGV458750:MGW458829 MQR458750:MQS458829 NAN458750:NAO458829 NKJ458750:NKK458829 NUF458750:NUG458829 OEB458750:OEC458829 ONX458750:ONY458829 OXT458750:OXU458829 PHP458750:PHQ458829 PRL458750:PRM458829 QBH458750:QBI458829 QLD458750:QLE458829 QUZ458750:QVA458829 REV458750:REW458829 ROR458750:ROS458829 RYN458750:RYO458829 SIJ458750:SIK458829 SSF458750:SSG458829 TCB458750:TCC458829 TLX458750:TLY458829 TVT458750:TVU458829 UFP458750:UFQ458829 UPL458750:UPM458829 UZH458750:UZI458829 VJD458750:VJE458829 VSZ458750:VTA458829 WCV458750:WCW458829 WMR458750:WMS458829 WWN458750:WWO458829 AF524286:AG524365 KB524286:KC524365 TX524286:TY524365 ADT524286:ADU524365 ANP524286:ANQ524365 AXL524286:AXM524365 BHH524286:BHI524365 BRD524286:BRE524365 CAZ524286:CBA524365 CKV524286:CKW524365 CUR524286:CUS524365 DEN524286:DEO524365 DOJ524286:DOK524365 DYF524286:DYG524365 EIB524286:EIC524365 ERX524286:ERY524365 FBT524286:FBU524365 FLP524286:FLQ524365 FVL524286:FVM524365 GFH524286:GFI524365 GPD524286:GPE524365 GYZ524286:GZA524365 HIV524286:HIW524365 HSR524286:HSS524365 ICN524286:ICO524365 IMJ524286:IMK524365 IWF524286:IWG524365 JGB524286:JGC524365 JPX524286:JPY524365 JZT524286:JZU524365 KJP524286:KJQ524365 KTL524286:KTM524365 LDH524286:LDI524365 LND524286:LNE524365 LWZ524286:LXA524365 MGV524286:MGW524365 MQR524286:MQS524365 NAN524286:NAO524365 NKJ524286:NKK524365 NUF524286:NUG524365 OEB524286:OEC524365 ONX524286:ONY524365 OXT524286:OXU524365 PHP524286:PHQ524365 PRL524286:PRM524365 QBH524286:QBI524365 QLD524286:QLE524365 QUZ524286:QVA524365 REV524286:REW524365 ROR524286:ROS524365 RYN524286:RYO524365 SIJ524286:SIK524365 SSF524286:SSG524365 TCB524286:TCC524365 TLX524286:TLY524365 TVT524286:TVU524365 UFP524286:UFQ524365 UPL524286:UPM524365 UZH524286:UZI524365 VJD524286:VJE524365 VSZ524286:VTA524365 WCV524286:WCW524365 WMR524286:WMS524365 WWN524286:WWO524365 AF589822:AG589901 KB589822:KC589901 TX589822:TY589901 ADT589822:ADU589901 ANP589822:ANQ589901 AXL589822:AXM589901 BHH589822:BHI589901 BRD589822:BRE589901 CAZ589822:CBA589901 CKV589822:CKW589901 CUR589822:CUS589901 DEN589822:DEO589901 DOJ589822:DOK589901 DYF589822:DYG589901 EIB589822:EIC589901 ERX589822:ERY589901 FBT589822:FBU589901 FLP589822:FLQ589901 FVL589822:FVM589901 GFH589822:GFI589901 GPD589822:GPE589901 GYZ589822:GZA589901 HIV589822:HIW589901 HSR589822:HSS589901 ICN589822:ICO589901 IMJ589822:IMK589901 IWF589822:IWG589901 JGB589822:JGC589901 JPX589822:JPY589901 JZT589822:JZU589901 KJP589822:KJQ589901 KTL589822:KTM589901 LDH589822:LDI589901 LND589822:LNE589901 LWZ589822:LXA589901 MGV589822:MGW589901 MQR589822:MQS589901 NAN589822:NAO589901 NKJ589822:NKK589901 NUF589822:NUG589901 OEB589822:OEC589901 ONX589822:ONY589901 OXT589822:OXU589901 PHP589822:PHQ589901 PRL589822:PRM589901 QBH589822:QBI589901 QLD589822:QLE589901 QUZ589822:QVA589901 REV589822:REW589901 ROR589822:ROS589901 RYN589822:RYO589901 SIJ589822:SIK589901 SSF589822:SSG589901 TCB589822:TCC589901 TLX589822:TLY589901 TVT589822:TVU589901 UFP589822:UFQ589901 UPL589822:UPM589901 UZH589822:UZI589901 VJD589822:VJE589901 VSZ589822:VTA589901 WCV589822:WCW589901 WMR589822:WMS589901 WWN589822:WWO589901 AF655358:AG655437 KB655358:KC655437 TX655358:TY655437 ADT655358:ADU655437 ANP655358:ANQ655437 AXL655358:AXM655437 BHH655358:BHI655437 BRD655358:BRE655437 CAZ655358:CBA655437 CKV655358:CKW655437 CUR655358:CUS655437 DEN655358:DEO655437 DOJ655358:DOK655437 DYF655358:DYG655437 EIB655358:EIC655437 ERX655358:ERY655437 FBT655358:FBU655437 FLP655358:FLQ655437 FVL655358:FVM655437 GFH655358:GFI655437 GPD655358:GPE655437 GYZ655358:GZA655437 HIV655358:HIW655437 HSR655358:HSS655437 ICN655358:ICO655437 IMJ655358:IMK655437 IWF655358:IWG655437 JGB655358:JGC655437 JPX655358:JPY655437 JZT655358:JZU655437 KJP655358:KJQ655437 KTL655358:KTM655437 LDH655358:LDI655437 LND655358:LNE655437 LWZ655358:LXA655437 MGV655358:MGW655437 MQR655358:MQS655437 NAN655358:NAO655437 NKJ655358:NKK655437 NUF655358:NUG655437 OEB655358:OEC655437 ONX655358:ONY655437 OXT655358:OXU655437 PHP655358:PHQ655437 PRL655358:PRM655437 QBH655358:QBI655437 QLD655358:QLE655437 QUZ655358:QVA655437 REV655358:REW655437 ROR655358:ROS655437 RYN655358:RYO655437 SIJ655358:SIK655437 SSF655358:SSG655437 TCB655358:TCC655437 TLX655358:TLY655437 TVT655358:TVU655437 UFP655358:UFQ655437 UPL655358:UPM655437 UZH655358:UZI655437 VJD655358:VJE655437 VSZ655358:VTA655437 WCV655358:WCW655437 WMR655358:WMS655437 WWN655358:WWO655437 AF720894:AG720973 KB720894:KC720973 TX720894:TY720973 ADT720894:ADU720973 ANP720894:ANQ720973 AXL720894:AXM720973 BHH720894:BHI720973 BRD720894:BRE720973 CAZ720894:CBA720973 CKV720894:CKW720973 CUR720894:CUS720973 DEN720894:DEO720973 DOJ720894:DOK720973 DYF720894:DYG720973 EIB720894:EIC720973 ERX720894:ERY720973 FBT720894:FBU720973 FLP720894:FLQ720973 FVL720894:FVM720973 GFH720894:GFI720973 GPD720894:GPE720973 GYZ720894:GZA720973 HIV720894:HIW720973 HSR720894:HSS720973 ICN720894:ICO720973 IMJ720894:IMK720973 IWF720894:IWG720973 JGB720894:JGC720973 JPX720894:JPY720973 JZT720894:JZU720973 KJP720894:KJQ720973 KTL720894:KTM720973 LDH720894:LDI720973 LND720894:LNE720973 LWZ720894:LXA720973 MGV720894:MGW720973 MQR720894:MQS720973 NAN720894:NAO720973 NKJ720894:NKK720973 NUF720894:NUG720973 OEB720894:OEC720973 ONX720894:ONY720973 OXT720894:OXU720973 PHP720894:PHQ720973 PRL720894:PRM720973 QBH720894:QBI720973 QLD720894:QLE720973 QUZ720894:QVA720973 REV720894:REW720973 ROR720894:ROS720973 RYN720894:RYO720973 SIJ720894:SIK720973 SSF720894:SSG720973 TCB720894:TCC720973 TLX720894:TLY720973 TVT720894:TVU720973 UFP720894:UFQ720973 UPL720894:UPM720973 UZH720894:UZI720973 VJD720894:VJE720973 VSZ720894:VTA720973 WCV720894:WCW720973 WMR720894:WMS720973 WWN720894:WWO720973 AF786430:AG786509 KB786430:KC786509 TX786430:TY786509 ADT786430:ADU786509 ANP786430:ANQ786509 AXL786430:AXM786509 BHH786430:BHI786509 BRD786430:BRE786509 CAZ786430:CBA786509 CKV786430:CKW786509 CUR786430:CUS786509 DEN786430:DEO786509 DOJ786430:DOK786509 DYF786430:DYG786509 EIB786430:EIC786509 ERX786430:ERY786509 FBT786430:FBU786509 FLP786430:FLQ786509 FVL786430:FVM786509 GFH786430:GFI786509 GPD786430:GPE786509 GYZ786430:GZA786509 HIV786430:HIW786509 HSR786430:HSS786509 ICN786430:ICO786509 IMJ786430:IMK786509 IWF786430:IWG786509 JGB786430:JGC786509 JPX786430:JPY786509 JZT786430:JZU786509 KJP786430:KJQ786509 KTL786430:KTM786509 LDH786430:LDI786509 LND786430:LNE786509 LWZ786430:LXA786509 MGV786430:MGW786509 MQR786430:MQS786509 NAN786430:NAO786509 NKJ786430:NKK786509 NUF786430:NUG786509 OEB786430:OEC786509 ONX786430:ONY786509 OXT786430:OXU786509 PHP786430:PHQ786509 PRL786430:PRM786509 QBH786430:QBI786509 QLD786430:QLE786509 QUZ786430:QVA786509 REV786430:REW786509 ROR786430:ROS786509 RYN786430:RYO786509 SIJ786430:SIK786509 SSF786430:SSG786509 TCB786430:TCC786509 TLX786430:TLY786509 TVT786430:TVU786509 UFP786430:UFQ786509 UPL786430:UPM786509 UZH786430:UZI786509 VJD786430:VJE786509 VSZ786430:VTA786509 WCV786430:WCW786509 WMR786430:WMS786509 WWN786430:WWO786509 AF851966:AG852045 KB851966:KC852045 TX851966:TY852045 ADT851966:ADU852045 ANP851966:ANQ852045 AXL851966:AXM852045 BHH851966:BHI852045 BRD851966:BRE852045 CAZ851966:CBA852045 CKV851966:CKW852045 CUR851966:CUS852045 DEN851966:DEO852045 DOJ851966:DOK852045 DYF851966:DYG852045 EIB851966:EIC852045 ERX851966:ERY852045 FBT851966:FBU852045 FLP851966:FLQ852045 FVL851966:FVM852045 GFH851966:GFI852045 GPD851966:GPE852045 GYZ851966:GZA852045 HIV851966:HIW852045 HSR851966:HSS852045 ICN851966:ICO852045 IMJ851966:IMK852045 IWF851966:IWG852045 JGB851966:JGC852045 JPX851966:JPY852045 JZT851966:JZU852045 KJP851966:KJQ852045 KTL851966:KTM852045 LDH851966:LDI852045 LND851966:LNE852045 LWZ851966:LXA852045 MGV851966:MGW852045 MQR851966:MQS852045 NAN851966:NAO852045 NKJ851966:NKK852045 NUF851966:NUG852045 OEB851966:OEC852045 ONX851966:ONY852045 OXT851966:OXU852045 PHP851966:PHQ852045 PRL851966:PRM852045 QBH851966:QBI852045 QLD851966:QLE852045 QUZ851966:QVA852045 REV851966:REW852045 ROR851966:ROS852045 RYN851966:RYO852045 SIJ851966:SIK852045 SSF851966:SSG852045 TCB851966:TCC852045 TLX851966:TLY852045 TVT851966:TVU852045 UFP851966:UFQ852045 UPL851966:UPM852045 UZH851966:UZI852045 VJD851966:VJE852045 VSZ851966:VTA852045 WCV851966:WCW852045 WMR851966:WMS852045 WWN851966:WWO852045 AF917502:AG917581 KB917502:KC917581 TX917502:TY917581 ADT917502:ADU917581 ANP917502:ANQ917581 AXL917502:AXM917581 BHH917502:BHI917581 BRD917502:BRE917581 CAZ917502:CBA917581 CKV917502:CKW917581 CUR917502:CUS917581 DEN917502:DEO917581 DOJ917502:DOK917581 DYF917502:DYG917581 EIB917502:EIC917581 ERX917502:ERY917581 FBT917502:FBU917581 FLP917502:FLQ917581 FVL917502:FVM917581 GFH917502:GFI917581 GPD917502:GPE917581 GYZ917502:GZA917581 HIV917502:HIW917581 HSR917502:HSS917581 ICN917502:ICO917581 IMJ917502:IMK917581 IWF917502:IWG917581 JGB917502:JGC917581 JPX917502:JPY917581 JZT917502:JZU917581 KJP917502:KJQ917581 KTL917502:KTM917581 LDH917502:LDI917581 LND917502:LNE917581 LWZ917502:LXA917581 MGV917502:MGW917581 MQR917502:MQS917581 NAN917502:NAO917581 NKJ917502:NKK917581 NUF917502:NUG917581 OEB917502:OEC917581 ONX917502:ONY917581 OXT917502:OXU917581 PHP917502:PHQ917581 PRL917502:PRM917581 QBH917502:QBI917581 QLD917502:QLE917581 QUZ917502:QVA917581 REV917502:REW917581 ROR917502:ROS917581 RYN917502:RYO917581 SIJ917502:SIK917581 SSF917502:SSG917581 TCB917502:TCC917581 TLX917502:TLY917581 TVT917502:TVU917581 UFP917502:UFQ917581 UPL917502:UPM917581 UZH917502:UZI917581 VJD917502:VJE917581 VSZ917502:VTA917581 WCV917502:WCW917581 WMR917502:WMS917581 WWN917502:WWO917581 AF983038:AG983117 KB983038:KC983117 TX983038:TY983117 ADT983038:ADU983117 ANP983038:ANQ983117 AXL983038:AXM983117 BHH983038:BHI983117 BRD983038:BRE983117 CAZ983038:CBA983117 CKV983038:CKW983117 CUR983038:CUS983117 DEN983038:DEO983117 DOJ983038:DOK983117 DYF983038:DYG983117 EIB983038:EIC983117 ERX983038:ERY983117 FBT983038:FBU983117 FLP983038:FLQ983117 FVL983038:FVM983117 GFH983038:GFI983117 GPD983038:GPE983117 GYZ983038:GZA983117 HIV983038:HIW983117 HSR983038:HSS983117 ICN983038:ICO983117 IMJ983038:IMK983117 IWF983038:IWG983117 JGB983038:JGC983117 JPX983038:JPY983117 JZT983038:JZU983117 KJP983038:KJQ983117 KTL983038:KTM983117 LDH983038:LDI983117 LND983038:LNE983117 LWZ983038:LXA983117 MGV983038:MGW983117 MQR983038:MQS983117 NAN983038:NAO983117 NKJ983038:NKK983117 NUF983038:NUG983117 OEB983038:OEC983117 ONX983038:ONY983117 OXT983038:OXU983117 PHP983038:PHQ983117 PRL983038:PRM983117 QBH983038:QBI983117 QLD983038:QLE983117 QUZ983038:QVA983117 REV983038:REW983117 ROR983038:ROS983117 RYN983038:RYO983117 SIJ983038:SIK983117 SSF983038:SSG983117 TCB983038:TCC983117 TLX983038:TLY983117 TVT983038:TVU983117 UFP983038:UFQ983117 UPL983038:UPM983117 UZH983038:UZI983117 VJD983038:VJE983117 VSZ983038:VTA983117 WCV983038:WCW983117 WMR983038:WMS983117 WWN983038:WWO983117 AH30:AH77 KD30:KD77 TZ30:TZ77 ADV30:ADV77 ANR30:ANR77 AXN30:AXN77 BHJ30:BHJ77 BRF30:BRF77 CBB30:CBB77 CKX30:CKX77 CUT30:CUT77 DEP30:DEP77 DOL30:DOL77 DYH30:DYH77 EID30:EID77 ERZ30:ERZ77 FBV30:FBV77 FLR30:FLR77 FVN30:FVN77 GFJ30:GFJ77 GPF30:GPF77 GZB30:GZB77 HIX30:HIX77 HST30:HST77 ICP30:ICP77 IML30:IML77 IWH30:IWH77 JGD30:JGD77 JPZ30:JPZ77 JZV30:JZV77 KJR30:KJR77 KTN30:KTN77 LDJ30:LDJ77 LNF30:LNF77 LXB30:LXB77 MGX30:MGX77 MQT30:MQT77 NAP30:NAP77 NKL30:NKL77 NUH30:NUH77 OED30:OED77 ONZ30:ONZ77 OXV30:OXV77 PHR30:PHR77 PRN30:PRN77 QBJ30:QBJ77 QLF30:QLF77 QVB30:QVB77 REX30:REX77 ROT30:ROT77 RYP30:RYP77 SIL30:SIL77 SSH30:SSH77 TCD30:TCD77 TLZ30:TLZ77 TVV30:TVV77 UFR30:UFR77 UPN30:UPN77 UZJ30:UZJ77 VJF30:VJF77 VTB30:VTB77 WCX30:WCX77 WMT30:WMT77 WWP30:WWP77 AH65566:AH65613 KD65566:KD65613 TZ65566:TZ65613 ADV65566:ADV65613 ANR65566:ANR65613 AXN65566:AXN65613 BHJ65566:BHJ65613 BRF65566:BRF65613 CBB65566:CBB65613 CKX65566:CKX65613 CUT65566:CUT65613 DEP65566:DEP65613 DOL65566:DOL65613 DYH65566:DYH65613 EID65566:EID65613 ERZ65566:ERZ65613 FBV65566:FBV65613 FLR65566:FLR65613 FVN65566:FVN65613 GFJ65566:GFJ65613 GPF65566:GPF65613 GZB65566:GZB65613 HIX65566:HIX65613 HST65566:HST65613 ICP65566:ICP65613 IML65566:IML65613 IWH65566:IWH65613 JGD65566:JGD65613 JPZ65566:JPZ65613 JZV65566:JZV65613 KJR65566:KJR65613 KTN65566:KTN65613 LDJ65566:LDJ65613 LNF65566:LNF65613 LXB65566:LXB65613 MGX65566:MGX65613 MQT65566:MQT65613 NAP65566:NAP65613 NKL65566:NKL65613 NUH65566:NUH65613 OED65566:OED65613 ONZ65566:ONZ65613 OXV65566:OXV65613 PHR65566:PHR65613 PRN65566:PRN65613 QBJ65566:QBJ65613 QLF65566:QLF65613 QVB65566:QVB65613 REX65566:REX65613 ROT65566:ROT65613 RYP65566:RYP65613 SIL65566:SIL65613 SSH65566:SSH65613 TCD65566:TCD65613 TLZ65566:TLZ65613 TVV65566:TVV65613 UFR65566:UFR65613 UPN65566:UPN65613 UZJ65566:UZJ65613 VJF65566:VJF65613 VTB65566:VTB65613 WCX65566:WCX65613 WMT65566:WMT65613 WWP65566:WWP65613 AH131102:AH131149 KD131102:KD131149 TZ131102:TZ131149 ADV131102:ADV131149 ANR131102:ANR131149 AXN131102:AXN131149 BHJ131102:BHJ131149 BRF131102:BRF131149 CBB131102:CBB131149 CKX131102:CKX131149 CUT131102:CUT131149 DEP131102:DEP131149 DOL131102:DOL131149 DYH131102:DYH131149 EID131102:EID131149 ERZ131102:ERZ131149 FBV131102:FBV131149 FLR131102:FLR131149 FVN131102:FVN131149 GFJ131102:GFJ131149 GPF131102:GPF131149 GZB131102:GZB131149 HIX131102:HIX131149 HST131102:HST131149 ICP131102:ICP131149 IML131102:IML131149 IWH131102:IWH131149 JGD131102:JGD131149 JPZ131102:JPZ131149 JZV131102:JZV131149 KJR131102:KJR131149 KTN131102:KTN131149 LDJ131102:LDJ131149 LNF131102:LNF131149 LXB131102:LXB131149 MGX131102:MGX131149 MQT131102:MQT131149 NAP131102:NAP131149 NKL131102:NKL131149 NUH131102:NUH131149 OED131102:OED131149 ONZ131102:ONZ131149 OXV131102:OXV131149 PHR131102:PHR131149 PRN131102:PRN131149 QBJ131102:QBJ131149 QLF131102:QLF131149 QVB131102:QVB131149 REX131102:REX131149 ROT131102:ROT131149 RYP131102:RYP131149 SIL131102:SIL131149 SSH131102:SSH131149 TCD131102:TCD131149 TLZ131102:TLZ131149 TVV131102:TVV131149 UFR131102:UFR131149 UPN131102:UPN131149 UZJ131102:UZJ131149 VJF131102:VJF131149 VTB131102:VTB131149 WCX131102:WCX131149 WMT131102:WMT131149 WWP131102:WWP131149 AH196638:AH196685 KD196638:KD196685 TZ196638:TZ196685 ADV196638:ADV196685 ANR196638:ANR196685 AXN196638:AXN196685 BHJ196638:BHJ196685 BRF196638:BRF196685 CBB196638:CBB196685 CKX196638:CKX196685 CUT196638:CUT196685 DEP196638:DEP196685 DOL196638:DOL196685 DYH196638:DYH196685 EID196638:EID196685 ERZ196638:ERZ196685 FBV196638:FBV196685 FLR196638:FLR196685 FVN196638:FVN196685 GFJ196638:GFJ196685 GPF196638:GPF196685 GZB196638:GZB196685 HIX196638:HIX196685 HST196638:HST196685 ICP196638:ICP196685 IML196638:IML196685 IWH196638:IWH196685 JGD196638:JGD196685 JPZ196638:JPZ196685 JZV196638:JZV196685 KJR196638:KJR196685 KTN196638:KTN196685 LDJ196638:LDJ196685 LNF196638:LNF196685 LXB196638:LXB196685 MGX196638:MGX196685 MQT196638:MQT196685 NAP196638:NAP196685 NKL196638:NKL196685 NUH196638:NUH196685 OED196638:OED196685 ONZ196638:ONZ196685 OXV196638:OXV196685 PHR196638:PHR196685 PRN196638:PRN196685 QBJ196638:QBJ196685 QLF196638:QLF196685 QVB196638:QVB196685 REX196638:REX196685 ROT196638:ROT196685 RYP196638:RYP196685 SIL196638:SIL196685 SSH196638:SSH196685 TCD196638:TCD196685 TLZ196638:TLZ196685 TVV196638:TVV196685 UFR196638:UFR196685 UPN196638:UPN196685 UZJ196638:UZJ196685 VJF196638:VJF196685 VTB196638:VTB196685 WCX196638:WCX196685 WMT196638:WMT196685 WWP196638:WWP196685 AH262174:AH262221 KD262174:KD262221 TZ262174:TZ262221 ADV262174:ADV262221 ANR262174:ANR262221 AXN262174:AXN262221 BHJ262174:BHJ262221 BRF262174:BRF262221 CBB262174:CBB262221 CKX262174:CKX262221 CUT262174:CUT262221 DEP262174:DEP262221 DOL262174:DOL262221 DYH262174:DYH262221 EID262174:EID262221 ERZ262174:ERZ262221 FBV262174:FBV262221 FLR262174:FLR262221 FVN262174:FVN262221 GFJ262174:GFJ262221 GPF262174:GPF262221 GZB262174:GZB262221 HIX262174:HIX262221 HST262174:HST262221 ICP262174:ICP262221 IML262174:IML262221 IWH262174:IWH262221 JGD262174:JGD262221 JPZ262174:JPZ262221 JZV262174:JZV262221 KJR262174:KJR262221 KTN262174:KTN262221 LDJ262174:LDJ262221 LNF262174:LNF262221 LXB262174:LXB262221 MGX262174:MGX262221 MQT262174:MQT262221 NAP262174:NAP262221 NKL262174:NKL262221 NUH262174:NUH262221 OED262174:OED262221 ONZ262174:ONZ262221 OXV262174:OXV262221 PHR262174:PHR262221 PRN262174:PRN262221 QBJ262174:QBJ262221 QLF262174:QLF262221 QVB262174:QVB262221 REX262174:REX262221 ROT262174:ROT262221 RYP262174:RYP262221 SIL262174:SIL262221 SSH262174:SSH262221 TCD262174:TCD262221 TLZ262174:TLZ262221 TVV262174:TVV262221 UFR262174:UFR262221 UPN262174:UPN262221 UZJ262174:UZJ262221 VJF262174:VJF262221 VTB262174:VTB262221 WCX262174:WCX262221 WMT262174:WMT262221 WWP262174:WWP262221 AH327710:AH327757 KD327710:KD327757 TZ327710:TZ327757 ADV327710:ADV327757 ANR327710:ANR327757 AXN327710:AXN327757 BHJ327710:BHJ327757 BRF327710:BRF327757 CBB327710:CBB327757 CKX327710:CKX327757 CUT327710:CUT327757 DEP327710:DEP327757 DOL327710:DOL327757 DYH327710:DYH327757 EID327710:EID327757 ERZ327710:ERZ327757 FBV327710:FBV327757 FLR327710:FLR327757 FVN327710:FVN327757 GFJ327710:GFJ327757 GPF327710:GPF327757 GZB327710:GZB327757 HIX327710:HIX327757 HST327710:HST327757 ICP327710:ICP327757 IML327710:IML327757 IWH327710:IWH327757 JGD327710:JGD327757 JPZ327710:JPZ327757 JZV327710:JZV327757 KJR327710:KJR327757 KTN327710:KTN327757 LDJ327710:LDJ327757 LNF327710:LNF327757 LXB327710:LXB327757 MGX327710:MGX327757 MQT327710:MQT327757 NAP327710:NAP327757 NKL327710:NKL327757 NUH327710:NUH327757 OED327710:OED327757 ONZ327710:ONZ327757 OXV327710:OXV327757 PHR327710:PHR327757 PRN327710:PRN327757 QBJ327710:QBJ327757 QLF327710:QLF327757 QVB327710:QVB327757 REX327710:REX327757 ROT327710:ROT327757 RYP327710:RYP327757 SIL327710:SIL327757 SSH327710:SSH327757 TCD327710:TCD327757 TLZ327710:TLZ327757 TVV327710:TVV327757 UFR327710:UFR327757 UPN327710:UPN327757 UZJ327710:UZJ327757 VJF327710:VJF327757 VTB327710:VTB327757 WCX327710:WCX327757 WMT327710:WMT327757 WWP327710:WWP327757 AH393246:AH393293 KD393246:KD393293 TZ393246:TZ393293 ADV393246:ADV393293 ANR393246:ANR393293 AXN393246:AXN393293 BHJ393246:BHJ393293 BRF393246:BRF393293 CBB393246:CBB393293 CKX393246:CKX393293 CUT393246:CUT393293 DEP393246:DEP393293 DOL393246:DOL393293 DYH393246:DYH393293 EID393246:EID393293 ERZ393246:ERZ393293 FBV393246:FBV393293 FLR393246:FLR393293 FVN393246:FVN393293 GFJ393246:GFJ393293 GPF393246:GPF393293 GZB393246:GZB393293 HIX393246:HIX393293 HST393246:HST393293 ICP393246:ICP393293 IML393246:IML393293 IWH393246:IWH393293 JGD393246:JGD393293 JPZ393246:JPZ393293 JZV393246:JZV393293 KJR393246:KJR393293 KTN393246:KTN393293 LDJ393246:LDJ393293 LNF393246:LNF393293 LXB393246:LXB393293 MGX393246:MGX393293 MQT393246:MQT393293 NAP393246:NAP393293 NKL393246:NKL393293 NUH393246:NUH393293 OED393246:OED393293 ONZ393246:ONZ393293 OXV393246:OXV393293 PHR393246:PHR393293 PRN393246:PRN393293 QBJ393246:QBJ393293 QLF393246:QLF393293 QVB393246:QVB393293 REX393246:REX393293 ROT393246:ROT393293 RYP393246:RYP393293 SIL393246:SIL393293 SSH393246:SSH393293 TCD393246:TCD393293 TLZ393246:TLZ393293 TVV393246:TVV393293 UFR393246:UFR393293 UPN393246:UPN393293 UZJ393246:UZJ393293 VJF393246:VJF393293 VTB393246:VTB393293 WCX393246:WCX393293 WMT393246:WMT393293 WWP393246:WWP393293 AH458782:AH458829 KD458782:KD458829 TZ458782:TZ458829 ADV458782:ADV458829 ANR458782:ANR458829 AXN458782:AXN458829 BHJ458782:BHJ458829 BRF458782:BRF458829 CBB458782:CBB458829 CKX458782:CKX458829 CUT458782:CUT458829 DEP458782:DEP458829 DOL458782:DOL458829 DYH458782:DYH458829 EID458782:EID458829 ERZ458782:ERZ458829 FBV458782:FBV458829 FLR458782:FLR458829 FVN458782:FVN458829 GFJ458782:GFJ458829 GPF458782:GPF458829 GZB458782:GZB458829 HIX458782:HIX458829 HST458782:HST458829 ICP458782:ICP458829 IML458782:IML458829 IWH458782:IWH458829 JGD458782:JGD458829 JPZ458782:JPZ458829 JZV458782:JZV458829 KJR458782:KJR458829 KTN458782:KTN458829 LDJ458782:LDJ458829 LNF458782:LNF458829 LXB458782:LXB458829 MGX458782:MGX458829 MQT458782:MQT458829 NAP458782:NAP458829 NKL458782:NKL458829 NUH458782:NUH458829 OED458782:OED458829 ONZ458782:ONZ458829 OXV458782:OXV458829 PHR458782:PHR458829 PRN458782:PRN458829 QBJ458782:QBJ458829 QLF458782:QLF458829 QVB458782:QVB458829 REX458782:REX458829 ROT458782:ROT458829 RYP458782:RYP458829 SIL458782:SIL458829 SSH458782:SSH458829 TCD458782:TCD458829 TLZ458782:TLZ458829 TVV458782:TVV458829 UFR458782:UFR458829 UPN458782:UPN458829 UZJ458782:UZJ458829 VJF458782:VJF458829 VTB458782:VTB458829 WCX458782:WCX458829 WMT458782:WMT458829 WWP458782:WWP458829 AH524318:AH524365 KD524318:KD524365 TZ524318:TZ524365 ADV524318:ADV524365 ANR524318:ANR524365 AXN524318:AXN524365 BHJ524318:BHJ524365 BRF524318:BRF524365 CBB524318:CBB524365 CKX524318:CKX524365 CUT524318:CUT524365 DEP524318:DEP524365 DOL524318:DOL524365 DYH524318:DYH524365 EID524318:EID524365 ERZ524318:ERZ524365 FBV524318:FBV524365 FLR524318:FLR524365 FVN524318:FVN524365 GFJ524318:GFJ524365 GPF524318:GPF524365 GZB524318:GZB524365 HIX524318:HIX524365 HST524318:HST524365 ICP524318:ICP524365 IML524318:IML524365 IWH524318:IWH524365 JGD524318:JGD524365 JPZ524318:JPZ524365 JZV524318:JZV524365 KJR524318:KJR524365 KTN524318:KTN524365 LDJ524318:LDJ524365 LNF524318:LNF524365 LXB524318:LXB524365 MGX524318:MGX524365 MQT524318:MQT524365 NAP524318:NAP524365 NKL524318:NKL524365 NUH524318:NUH524365 OED524318:OED524365 ONZ524318:ONZ524365 OXV524318:OXV524365 PHR524318:PHR524365 PRN524318:PRN524365 QBJ524318:QBJ524365 QLF524318:QLF524365 QVB524318:QVB524365 REX524318:REX524365 ROT524318:ROT524365 RYP524318:RYP524365 SIL524318:SIL524365 SSH524318:SSH524365 TCD524318:TCD524365 TLZ524318:TLZ524365 TVV524318:TVV524365 UFR524318:UFR524365 UPN524318:UPN524365 UZJ524318:UZJ524365 VJF524318:VJF524365 VTB524318:VTB524365 WCX524318:WCX524365 WMT524318:WMT524365 WWP524318:WWP524365 AH589854:AH589901 KD589854:KD589901 TZ589854:TZ589901 ADV589854:ADV589901 ANR589854:ANR589901 AXN589854:AXN589901 BHJ589854:BHJ589901 BRF589854:BRF589901 CBB589854:CBB589901 CKX589854:CKX589901 CUT589854:CUT589901 DEP589854:DEP589901 DOL589854:DOL589901 DYH589854:DYH589901 EID589854:EID589901 ERZ589854:ERZ589901 FBV589854:FBV589901 FLR589854:FLR589901 FVN589854:FVN589901 GFJ589854:GFJ589901 GPF589854:GPF589901 GZB589854:GZB589901 HIX589854:HIX589901 HST589854:HST589901 ICP589854:ICP589901 IML589854:IML589901 IWH589854:IWH589901 JGD589854:JGD589901 JPZ589854:JPZ589901 JZV589854:JZV589901 KJR589854:KJR589901 KTN589854:KTN589901 LDJ589854:LDJ589901 LNF589854:LNF589901 LXB589854:LXB589901 MGX589854:MGX589901 MQT589854:MQT589901 NAP589854:NAP589901 NKL589854:NKL589901 NUH589854:NUH589901 OED589854:OED589901 ONZ589854:ONZ589901 OXV589854:OXV589901 PHR589854:PHR589901 PRN589854:PRN589901 QBJ589854:QBJ589901 QLF589854:QLF589901 QVB589854:QVB589901 REX589854:REX589901 ROT589854:ROT589901 RYP589854:RYP589901 SIL589854:SIL589901 SSH589854:SSH589901 TCD589854:TCD589901 TLZ589854:TLZ589901 TVV589854:TVV589901 UFR589854:UFR589901 UPN589854:UPN589901 UZJ589854:UZJ589901 VJF589854:VJF589901 VTB589854:VTB589901 WCX589854:WCX589901 WMT589854:WMT589901 WWP589854:WWP589901 AH655390:AH655437 KD655390:KD655437 TZ655390:TZ655437 ADV655390:ADV655437 ANR655390:ANR655437 AXN655390:AXN655437 BHJ655390:BHJ655437 BRF655390:BRF655437 CBB655390:CBB655437 CKX655390:CKX655437 CUT655390:CUT655437 DEP655390:DEP655437 DOL655390:DOL655437 DYH655390:DYH655437 EID655390:EID655437 ERZ655390:ERZ655437 FBV655390:FBV655437 FLR655390:FLR655437 FVN655390:FVN655437 GFJ655390:GFJ655437 GPF655390:GPF655437 GZB655390:GZB655437 HIX655390:HIX655437 HST655390:HST655437 ICP655390:ICP655437 IML655390:IML655437 IWH655390:IWH655437 JGD655390:JGD655437 JPZ655390:JPZ655437 JZV655390:JZV655437 KJR655390:KJR655437 KTN655390:KTN655437 LDJ655390:LDJ655437 LNF655390:LNF655437 LXB655390:LXB655437 MGX655390:MGX655437 MQT655390:MQT655437 NAP655390:NAP655437 NKL655390:NKL655437 NUH655390:NUH655437 OED655390:OED655437 ONZ655390:ONZ655437 OXV655390:OXV655437 PHR655390:PHR655437 PRN655390:PRN655437 QBJ655390:QBJ655437 QLF655390:QLF655437 QVB655390:QVB655437 REX655390:REX655437 ROT655390:ROT655437 RYP655390:RYP655437 SIL655390:SIL655437 SSH655390:SSH655437 TCD655390:TCD655437 TLZ655390:TLZ655437 TVV655390:TVV655437 UFR655390:UFR655437 UPN655390:UPN655437 UZJ655390:UZJ655437 VJF655390:VJF655437 VTB655390:VTB655437 WCX655390:WCX655437 WMT655390:WMT655437 WWP655390:WWP655437 AH720926:AH720973 KD720926:KD720973 TZ720926:TZ720973 ADV720926:ADV720973 ANR720926:ANR720973 AXN720926:AXN720973 BHJ720926:BHJ720973 BRF720926:BRF720973 CBB720926:CBB720973 CKX720926:CKX720973 CUT720926:CUT720973 DEP720926:DEP720973 DOL720926:DOL720973 DYH720926:DYH720973 EID720926:EID720973 ERZ720926:ERZ720973 FBV720926:FBV720973 FLR720926:FLR720973 FVN720926:FVN720973 GFJ720926:GFJ720973 GPF720926:GPF720973 GZB720926:GZB720973 HIX720926:HIX720973 HST720926:HST720973 ICP720926:ICP720973 IML720926:IML720973 IWH720926:IWH720973 JGD720926:JGD720973 JPZ720926:JPZ720973 JZV720926:JZV720973 KJR720926:KJR720973 KTN720926:KTN720973 LDJ720926:LDJ720973 LNF720926:LNF720973 LXB720926:LXB720973 MGX720926:MGX720973 MQT720926:MQT720973 NAP720926:NAP720973 NKL720926:NKL720973 NUH720926:NUH720973 OED720926:OED720973 ONZ720926:ONZ720973 OXV720926:OXV720973 PHR720926:PHR720973 PRN720926:PRN720973 QBJ720926:QBJ720973 QLF720926:QLF720973 QVB720926:QVB720973 REX720926:REX720973 ROT720926:ROT720973 RYP720926:RYP720973 SIL720926:SIL720973 SSH720926:SSH720973 TCD720926:TCD720973 TLZ720926:TLZ720973 TVV720926:TVV720973 UFR720926:UFR720973 UPN720926:UPN720973 UZJ720926:UZJ720973 VJF720926:VJF720973 VTB720926:VTB720973 WCX720926:WCX720973 WMT720926:WMT720973 WWP720926:WWP720973 AH786462:AH786509 KD786462:KD786509 TZ786462:TZ786509 ADV786462:ADV786509 ANR786462:ANR786509 AXN786462:AXN786509 BHJ786462:BHJ786509 BRF786462:BRF786509 CBB786462:CBB786509 CKX786462:CKX786509 CUT786462:CUT786509 DEP786462:DEP786509 DOL786462:DOL786509 DYH786462:DYH786509 EID786462:EID786509 ERZ786462:ERZ786509 FBV786462:FBV786509 FLR786462:FLR786509 FVN786462:FVN786509 GFJ786462:GFJ786509 GPF786462:GPF786509 GZB786462:GZB786509 HIX786462:HIX786509 HST786462:HST786509 ICP786462:ICP786509 IML786462:IML786509 IWH786462:IWH786509 JGD786462:JGD786509 JPZ786462:JPZ786509 JZV786462:JZV786509 KJR786462:KJR786509 KTN786462:KTN786509 LDJ786462:LDJ786509 LNF786462:LNF786509 LXB786462:LXB786509 MGX786462:MGX786509 MQT786462:MQT786509 NAP786462:NAP786509 NKL786462:NKL786509 NUH786462:NUH786509 OED786462:OED786509 ONZ786462:ONZ786509 OXV786462:OXV786509 PHR786462:PHR786509 PRN786462:PRN786509 QBJ786462:QBJ786509 QLF786462:QLF786509 QVB786462:QVB786509 REX786462:REX786509 ROT786462:ROT786509 RYP786462:RYP786509 SIL786462:SIL786509 SSH786462:SSH786509 TCD786462:TCD786509 TLZ786462:TLZ786509 TVV786462:TVV786509 UFR786462:UFR786509 UPN786462:UPN786509 UZJ786462:UZJ786509 VJF786462:VJF786509 VTB786462:VTB786509 WCX786462:WCX786509 WMT786462:WMT786509 WWP786462:WWP786509 AH851998:AH852045 KD851998:KD852045 TZ851998:TZ852045 ADV851998:ADV852045 ANR851998:ANR852045 AXN851998:AXN852045 BHJ851998:BHJ852045 BRF851998:BRF852045 CBB851998:CBB852045 CKX851998:CKX852045 CUT851998:CUT852045 DEP851998:DEP852045 DOL851998:DOL852045 DYH851998:DYH852045 EID851998:EID852045 ERZ851998:ERZ852045 FBV851998:FBV852045 FLR851998:FLR852045 FVN851998:FVN852045 GFJ851998:GFJ852045 GPF851998:GPF852045 GZB851998:GZB852045 HIX851998:HIX852045 HST851998:HST852045 ICP851998:ICP852045 IML851998:IML852045 IWH851998:IWH852045 JGD851998:JGD852045 JPZ851998:JPZ852045 JZV851998:JZV852045 KJR851998:KJR852045 KTN851998:KTN852045 LDJ851998:LDJ852045 LNF851998:LNF852045 LXB851998:LXB852045 MGX851998:MGX852045 MQT851998:MQT852045 NAP851998:NAP852045 NKL851998:NKL852045 NUH851998:NUH852045 OED851998:OED852045 ONZ851998:ONZ852045 OXV851998:OXV852045 PHR851998:PHR852045 PRN851998:PRN852045 QBJ851998:QBJ852045 QLF851998:QLF852045 QVB851998:QVB852045 REX851998:REX852045 ROT851998:ROT852045 RYP851998:RYP852045 SIL851998:SIL852045 SSH851998:SSH852045 TCD851998:TCD852045 TLZ851998:TLZ852045 TVV851998:TVV852045 UFR851998:UFR852045 UPN851998:UPN852045 UZJ851998:UZJ852045 VJF851998:VJF852045 VTB851998:VTB852045 WCX851998:WCX852045 WMT851998:WMT852045 WWP851998:WWP852045 AH917534:AH917581 KD917534:KD917581 TZ917534:TZ917581 ADV917534:ADV917581 ANR917534:ANR917581 AXN917534:AXN917581 BHJ917534:BHJ917581 BRF917534:BRF917581 CBB917534:CBB917581 CKX917534:CKX917581 CUT917534:CUT917581 DEP917534:DEP917581 DOL917534:DOL917581 DYH917534:DYH917581 EID917534:EID917581 ERZ917534:ERZ917581 FBV917534:FBV917581 FLR917534:FLR917581 FVN917534:FVN917581 GFJ917534:GFJ917581 GPF917534:GPF917581 GZB917534:GZB917581 HIX917534:HIX917581 HST917534:HST917581 ICP917534:ICP917581 IML917534:IML917581 IWH917534:IWH917581 JGD917534:JGD917581 JPZ917534:JPZ917581 JZV917534:JZV917581 KJR917534:KJR917581 KTN917534:KTN917581 LDJ917534:LDJ917581 LNF917534:LNF917581 LXB917534:LXB917581 MGX917534:MGX917581 MQT917534:MQT917581 NAP917534:NAP917581 NKL917534:NKL917581 NUH917534:NUH917581 OED917534:OED917581 ONZ917534:ONZ917581 OXV917534:OXV917581 PHR917534:PHR917581 PRN917534:PRN917581 QBJ917534:QBJ917581 QLF917534:QLF917581 QVB917534:QVB917581 REX917534:REX917581 ROT917534:ROT917581 RYP917534:RYP917581 SIL917534:SIL917581 SSH917534:SSH917581 TCD917534:TCD917581 TLZ917534:TLZ917581 TVV917534:TVV917581 UFR917534:UFR917581 UPN917534:UPN917581 UZJ917534:UZJ917581 VJF917534:VJF917581 VTB917534:VTB917581 WCX917534:WCX917581 WMT917534:WMT917581 WWP917534:WWP917581 AH983070:AH983117 KD983070:KD983117 TZ983070:TZ983117 ADV983070:ADV983117 ANR983070:ANR983117 AXN983070:AXN983117 BHJ983070:BHJ983117 BRF983070:BRF983117 CBB983070:CBB983117 CKX983070:CKX983117 CUT983070:CUT983117 DEP983070:DEP983117 DOL983070:DOL983117 DYH983070:DYH983117 EID983070:EID983117 ERZ983070:ERZ983117 FBV983070:FBV983117 FLR983070:FLR983117 FVN983070:FVN983117 GFJ983070:GFJ983117 GPF983070:GPF983117 GZB983070:GZB983117 HIX983070:HIX983117 HST983070:HST983117 ICP983070:ICP983117 IML983070:IML983117 IWH983070:IWH983117 JGD983070:JGD983117 JPZ983070:JPZ983117 JZV983070:JZV983117 KJR983070:KJR983117 KTN983070:KTN983117 LDJ983070:LDJ983117 LNF983070:LNF983117 LXB983070:LXB983117 MGX983070:MGX983117 MQT983070:MQT983117 NAP983070:NAP983117 NKL983070:NKL983117 NUH983070:NUH983117 OED983070:OED983117 ONZ983070:ONZ983117 OXV983070:OXV983117 PHR983070:PHR983117 PRN983070:PRN983117 QBJ983070:QBJ983117 QLF983070:QLF983117 QVB983070:QVB983117 REX983070:REX983117 ROT983070:ROT983117 RYP983070:RYP983117 SIL983070:SIL983117 SSH983070:SSH983117 TCD983070:TCD983117 TLZ983070:TLZ983117 TVV983070:TVV983117 UFR983070:UFR983117 UPN983070:UPN983117 UZJ983070:UZJ983117 VJF983070:VJF983117 VTB983070:VTB983117 WCX983070:WCX983117 WMT983070:WMT983117 WWP983070:WWP983117 AH65534 KD65534 TZ65534 ADV65534 ANR65534 AXN65534 BHJ65534 BRF65534 CBB65534 CKX65534 CUT65534 DEP65534 DOL65534 DYH65534 EID65534 ERZ65534 FBV65534 FLR65534 FVN65534 GFJ65534 GPF65534 GZB65534 HIX65534 HST65534 ICP65534 IML65534 IWH65534 JGD65534 JPZ65534 JZV65534 KJR65534 KTN65534 LDJ65534 LNF65534 LXB65534 MGX65534 MQT65534 NAP65534 NKL65534 NUH65534 OED65534 ONZ65534 OXV65534 PHR65534 PRN65534 QBJ65534 QLF65534 QVB65534 REX65534 ROT65534 RYP65534 SIL65534 SSH65534 TCD65534 TLZ65534 TVV65534 UFR65534 UPN65534 UZJ65534 VJF65534 VTB65534 WCX65534 WMT65534 WWP65534 AH131070 KD131070 TZ131070 ADV131070 ANR131070 AXN131070 BHJ131070 BRF131070 CBB131070 CKX131070 CUT131070 DEP131070 DOL131070 DYH131070 EID131070 ERZ131070 FBV131070 FLR131070 FVN131070 GFJ131070 GPF131070 GZB131070 HIX131070 HST131070 ICP131070 IML131070 IWH131070 JGD131070 JPZ131070 JZV131070 KJR131070 KTN131070 LDJ131070 LNF131070 LXB131070 MGX131070 MQT131070 NAP131070 NKL131070 NUH131070 OED131070 ONZ131070 OXV131070 PHR131070 PRN131070 QBJ131070 QLF131070 QVB131070 REX131070 ROT131070 RYP131070 SIL131070 SSH131070 TCD131070 TLZ131070 TVV131070 UFR131070 UPN131070 UZJ131070 VJF131070 VTB131070 WCX131070 WMT131070 WWP131070 AH196606 KD196606 TZ196606 ADV196606 ANR196606 AXN196606 BHJ196606 BRF196606 CBB196606 CKX196606 CUT196606 DEP196606 DOL196606 DYH196606 EID196606 ERZ196606 FBV196606 FLR196606 FVN196606 GFJ196606 GPF196606 GZB196606 HIX196606 HST196606 ICP196606 IML196606 IWH196606 JGD196606 JPZ196606 JZV196606 KJR196606 KTN196606 LDJ196606 LNF196606 LXB196606 MGX196606 MQT196606 NAP196606 NKL196606 NUH196606 OED196606 ONZ196606 OXV196606 PHR196606 PRN196606 QBJ196606 QLF196606 QVB196606 REX196606 ROT196606 RYP196606 SIL196606 SSH196606 TCD196606 TLZ196606 TVV196606 UFR196606 UPN196606 UZJ196606 VJF196606 VTB196606 WCX196606 WMT196606 WWP196606 AH262142 KD262142 TZ262142 ADV262142 ANR262142 AXN262142 BHJ262142 BRF262142 CBB262142 CKX262142 CUT262142 DEP262142 DOL262142 DYH262142 EID262142 ERZ262142 FBV262142 FLR262142 FVN262142 GFJ262142 GPF262142 GZB262142 HIX262142 HST262142 ICP262142 IML262142 IWH262142 JGD262142 JPZ262142 JZV262142 KJR262142 KTN262142 LDJ262142 LNF262142 LXB262142 MGX262142 MQT262142 NAP262142 NKL262142 NUH262142 OED262142 ONZ262142 OXV262142 PHR262142 PRN262142 QBJ262142 QLF262142 QVB262142 REX262142 ROT262142 RYP262142 SIL262142 SSH262142 TCD262142 TLZ262142 TVV262142 UFR262142 UPN262142 UZJ262142 VJF262142 VTB262142 WCX262142 WMT262142 WWP262142 AH327678 KD327678 TZ327678 ADV327678 ANR327678 AXN327678 BHJ327678 BRF327678 CBB327678 CKX327678 CUT327678 DEP327678 DOL327678 DYH327678 EID327678 ERZ327678 FBV327678 FLR327678 FVN327678 GFJ327678 GPF327678 GZB327678 HIX327678 HST327678 ICP327678 IML327678 IWH327678 JGD327678 JPZ327678 JZV327678 KJR327678 KTN327678 LDJ327678 LNF327678 LXB327678 MGX327678 MQT327678 NAP327678 NKL327678 NUH327678 OED327678 ONZ327678 OXV327678 PHR327678 PRN327678 QBJ327678 QLF327678 QVB327678 REX327678 ROT327678 RYP327678 SIL327678 SSH327678 TCD327678 TLZ327678 TVV327678 UFR327678 UPN327678 UZJ327678 VJF327678 VTB327678 WCX327678 WMT327678 WWP327678 AH393214 KD393214 TZ393214 ADV393214 ANR393214 AXN393214 BHJ393214 BRF393214 CBB393214 CKX393214 CUT393214 DEP393214 DOL393214 DYH393214 EID393214 ERZ393214 FBV393214 FLR393214 FVN393214 GFJ393214 GPF393214 GZB393214 HIX393214 HST393214 ICP393214 IML393214 IWH393214 JGD393214 JPZ393214 JZV393214 KJR393214 KTN393214 LDJ393214 LNF393214 LXB393214 MGX393214 MQT393214 NAP393214 NKL393214 NUH393214 OED393214 ONZ393214 OXV393214 PHR393214 PRN393214 QBJ393214 QLF393214 QVB393214 REX393214 ROT393214 RYP393214 SIL393214 SSH393214 TCD393214 TLZ393214 TVV393214 UFR393214 UPN393214 UZJ393214 VJF393214 VTB393214 WCX393214 WMT393214 WWP393214 AH458750 KD458750 TZ458750 ADV458750 ANR458750 AXN458750 BHJ458750 BRF458750 CBB458750 CKX458750 CUT458750 DEP458750 DOL458750 DYH458750 EID458750 ERZ458750 FBV458750 FLR458750 FVN458750 GFJ458750 GPF458750 GZB458750 HIX458750 HST458750 ICP458750 IML458750 IWH458750 JGD458750 JPZ458750 JZV458750 KJR458750 KTN458750 LDJ458750 LNF458750 LXB458750 MGX458750 MQT458750 NAP458750 NKL458750 NUH458750 OED458750 ONZ458750 OXV458750 PHR458750 PRN458750 QBJ458750 QLF458750 QVB458750 REX458750 ROT458750 RYP458750 SIL458750 SSH458750 TCD458750 TLZ458750 TVV458750 UFR458750 UPN458750 UZJ458750 VJF458750 VTB458750 WCX458750 WMT458750 WWP458750 AH524286 KD524286 TZ524286 ADV524286 ANR524286 AXN524286 BHJ524286 BRF524286 CBB524286 CKX524286 CUT524286 DEP524286 DOL524286 DYH524286 EID524286 ERZ524286 FBV524286 FLR524286 FVN524286 GFJ524286 GPF524286 GZB524286 HIX524286 HST524286 ICP524286 IML524286 IWH524286 JGD524286 JPZ524286 JZV524286 KJR524286 KTN524286 LDJ524286 LNF524286 LXB524286 MGX524286 MQT524286 NAP524286 NKL524286 NUH524286 OED524286 ONZ524286 OXV524286 PHR524286 PRN524286 QBJ524286 QLF524286 QVB524286 REX524286 ROT524286 RYP524286 SIL524286 SSH524286 TCD524286 TLZ524286 TVV524286 UFR524286 UPN524286 UZJ524286 VJF524286 VTB524286 WCX524286 WMT524286 WWP524286 AH589822 KD589822 TZ589822 ADV589822 ANR589822 AXN589822 BHJ589822 BRF589822 CBB589822 CKX589822 CUT589822 DEP589822 DOL589822 DYH589822 EID589822 ERZ589822 FBV589822 FLR589822 FVN589822 GFJ589822 GPF589822 GZB589822 HIX589822 HST589822 ICP589822 IML589822 IWH589822 JGD589822 JPZ589822 JZV589822 KJR589822 KTN589822 LDJ589822 LNF589822 LXB589822 MGX589822 MQT589822 NAP589822 NKL589822 NUH589822 OED589822 ONZ589822 OXV589822 PHR589822 PRN589822 QBJ589822 QLF589822 QVB589822 REX589822 ROT589822 RYP589822 SIL589822 SSH589822 TCD589822 TLZ589822 TVV589822 UFR589822 UPN589822 UZJ589822 VJF589822 VTB589822 WCX589822 WMT589822 WWP589822 AH655358 KD655358 TZ655358 ADV655358 ANR655358 AXN655358 BHJ655358 BRF655358 CBB655358 CKX655358 CUT655358 DEP655358 DOL655358 DYH655358 EID655358 ERZ655358 FBV655358 FLR655358 FVN655358 GFJ655358 GPF655358 GZB655358 HIX655358 HST655358 ICP655358 IML655358 IWH655358 JGD655358 JPZ655358 JZV655358 KJR655358 KTN655358 LDJ655358 LNF655358 LXB655358 MGX655358 MQT655358 NAP655358 NKL655358 NUH655358 OED655358 ONZ655358 OXV655358 PHR655358 PRN655358 QBJ655358 QLF655358 QVB655358 REX655358 ROT655358 RYP655358 SIL655358 SSH655358 TCD655358 TLZ655358 TVV655358 UFR655358 UPN655358 UZJ655358 VJF655358 VTB655358 WCX655358 WMT655358 WWP655358 AH720894 KD720894 TZ720894 ADV720894 ANR720894 AXN720894 BHJ720894 BRF720894 CBB720894 CKX720894 CUT720894 DEP720894 DOL720894 DYH720894 EID720894 ERZ720894 FBV720894 FLR720894 FVN720894 GFJ720894 GPF720894 GZB720894 HIX720894 HST720894 ICP720894 IML720894 IWH720894 JGD720894 JPZ720894 JZV720894 KJR720894 KTN720894 LDJ720894 LNF720894 LXB720894 MGX720894 MQT720894 NAP720894 NKL720894 NUH720894 OED720894 ONZ720894 OXV720894 PHR720894 PRN720894 QBJ720894 QLF720894 QVB720894 REX720894 ROT720894 RYP720894 SIL720894 SSH720894 TCD720894 TLZ720894 TVV720894 UFR720894 UPN720894 UZJ720894 VJF720894 VTB720894 WCX720894 WMT720894 WWP720894 AH786430 KD786430 TZ786430 ADV786430 ANR786430 AXN786430 BHJ786430 BRF786430 CBB786430 CKX786430 CUT786430 DEP786430 DOL786430 DYH786430 EID786430 ERZ786430 FBV786430 FLR786430 FVN786430 GFJ786430 GPF786430 GZB786430 HIX786430 HST786430 ICP786430 IML786430 IWH786430 JGD786430 JPZ786430 JZV786430 KJR786430 KTN786430 LDJ786430 LNF786430 LXB786430 MGX786430 MQT786430 NAP786430 NKL786430 NUH786430 OED786430 ONZ786430 OXV786430 PHR786430 PRN786430 QBJ786430 QLF786430 QVB786430 REX786430 ROT786430 RYP786430 SIL786430 SSH786430 TCD786430 TLZ786430 TVV786430 UFR786430 UPN786430 UZJ786430 VJF786430 VTB786430 WCX786430 WMT786430 WWP786430 AH851966 KD851966 TZ851966 ADV851966 ANR851966 AXN851966 BHJ851966 BRF851966 CBB851966 CKX851966 CUT851966 DEP851966 DOL851966 DYH851966 EID851966 ERZ851966 FBV851966 FLR851966 FVN851966 GFJ851966 GPF851966 GZB851966 HIX851966 HST851966 ICP851966 IML851966 IWH851966 JGD851966 JPZ851966 JZV851966 KJR851966 KTN851966 LDJ851966 LNF851966 LXB851966 MGX851966 MQT851966 NAP851966 NKL851966 NUH851966 OED851966 ONZ851966 OXV851966 PHR851966 PRN851966 QBJ851966 QLF851966 QVB851966 REX851966 ROT851966 RYP851966 SIL851966 SSH851966 TCD851966 TLZ851966 TVV851966 UFR851966 UPN851966 UZJ851966 VJF851966 VTB851966 WCX851966 WMT851966 WWP851966 AH917502 KD917502 TZ917502 ADV917502 ANR917502 AXN917502 BHJ917502 BRF917502 CBB917502 CKX917502 CUT917502 DEP917502 DOL917502 DYH917502 EID917502 ERZ917502 FBV917502 FLR917502 FVN917502 GFJ917502 GPF917502 GZB917502 HIX917502 HST917502 ICP917502 IML917502 IWH917502 JGD917502 JPZ917502 JZV917502 KJR917502 KTN917502 LDJ917502 LNF917502 LXB917502 MGX917502 MQT917502 NAP917502 NKL917502 NUH917502 OED917502 ONZ917502 OXV917502 PHR917502 PRN917502 QBJ917502 QLF917502 QVB917502 REX917502 ROT917502 RYP917502 SIL917502 SSH917502 TCD917502 TLZ917502 TVV917502 UFR917502 UPN917502 UZJ917502 VJF917502 VTB917502 WCX917502 WMT917502 WWP917502 AH983038 KD983038 TZ983038 ADV983038 ANR983038 AXN983038 BHJ983038 BRF983038 CBB983038 CKX983038 CUT983038 DEP983038 DOL983038 DYH983038 EID983038 ERZ983038 FBV983038 FLR983038 FVN983038 GFJ983038 GPF983038 GZB983038 HIX983038 HST983038 ICP983038 IML983038 IWH983038 JGD983038 JPZ983038 JZV983038 KJR983038 KTN983038 LDJ983038 LNF983038 LXB983038 MGX983038 MQT983038 NAP983038 NKL983038 NUH983038 OED983038 ONZ983038 OXV983038 PHR983038 PRN983038 QBJ983038 QLF983038 QVB983038 REX983038 ROT983038 RYP983038 SIL983038 SSH983038 TCD983038 TLZ983038 TVV983038 UFR983038 UPN983038 UZJ983038 VJF983038 VTB983038 WCX983038 WMT983038 WWP983038 AI65534:AI65613 KE65534:KE65613 UA65534:UA65613 ADW65534:ADW65613 ANS65534:ANS65613 AXO65534:AXO65613 BHK65534:BHK65613 BRG65534:BRG65613 CBC65534:CBC65613 CKY65534:CKY65613 CUU65534:CUU65613 DEQ65534:DEQ65613 DOM65534:DOM65613 DYI65534:DYI65613 EIE65534:EIE65613 ESA65534:ESA65613 FBW65534:FBW65613 FLS65534:FLS65613 FVO65534:FVO65613 GFK65534:GFK65613 GPG65534:GPG65613 GZC65534:GZC65613 HIY65534:HIY65613 HSU65534:HSU65613 ICQ65534:ICQ65613 IMM65534:IMM65613 IWI65534:IWI65613 JGE65534:JGE65613 JQA65534:JQA65613 JZW65534:JZW65613 KJS65534:KJS65613 KTO65534:KTO65613 LDK65534:LDK65613 LNG65534:LNG65613 LXC65534:LXC65613 MGY65534:MGY65613 MQU65534:MQU65613 NAQ65534:NAQ65613 NKM65534:NKM65613 NUI65534:NUI65613 OEE65534:OEE65613 OOA65534:OOA65613 OXW65534:OXW65613 PHS65534:PHS65613 PRO65534:PRO65613 QBK65534:QBK65613 QLG65534:QLG65613 QVC65534:QVC65613 REY65534:REY65613 ROU65534:ROU65613 RYQ65534:RYQ65613 SIM65534:SIM65613 SSI65534:SSI65613 TCE65534:TCE65613 TMA65534:TMA65613 TVW65534:TVW65613 UFS65534:UFS65613 UPO65534:UPO65613 UZK65534:UZK65613 VJG65534:VJG65613 VTC65534:VTC65613 WCY65534:WCY65613 WMU65534:WMU65613 WWQ65534:WWQ65613 AI131070:AI131149 KE131070:KE131149 UA131070:UA131149 ADW131070:ADW131149 ANS131070:ANS131149 AXO131070:AXO131149 BHK131070:BHK131149 BRG131070:BRG131149 CBC131070:CBC131149 CKY131070:CKY131149 CUU131070:CUU131149 DEQ131070:DEQ131149 DOM131070:DOM131149 DYI131070:DYI131149 EIE131070:EIE131149 ESA131070:ESA131149 FBW131070:FBW131149 FLS131070:FLS131149 FVO131070:FVO131149 GFK131070:GFK131149 GPG131070:GPG131149 GZC131070:GZC131149 HIY131070:HIY131149 HSU131070:HSU131149 ICQ131070:ICQ131149 IMM131070:IMM131149 IWI131070:IWI131149 JGE131070:JGE131149 JQA131070:JQA131149 JZW131070:JZW131149 KJS131070:KJS131149 KTO131070:KTO131149 LDK131070:LDK131149 LNG131070:LNG131149 LXC131070:LXC131149 MGY131070:MGY131149 MQU131070:MQU131149 NAQ131070:NAQ131149 NKM131070:NKM131149 NUI131070:NUI131149 OEE131070:OEE131149 OOA131070:OOA131149 OXW131070:OXW131149 PHS131070:PHS131149 PRO131070:PRO131149 QBK131070:QBK131149 QLG131070:QLG131149 QVC131070:QVC131149 REY131070:REY131149 ROU131070:ROU131149 RYQ131070:RYQ131149 SIM131070:SIM131149 SSI131070:SSI131149 TCE131070:TCE131149 TMA131070:TMA131149 TVW131070:TVW131149 UFS131070:UFS131149 UPO131070:UPO131149 UZK131070:UZK131149 VJG131070:VJG131149 VTC131070:VTC131149 WCY131070:WCY131149 WMU131070:WMU131149 WWQ131070:WWQ131149 AI196606:AI196685 KE196606:KE196685 UA196606:UA196685 ADW196606:ADW196685 ANS196606:ANS196685 AXO196606:AXO196685 BHK196606:BHK196685 BRG196606:BRG196685 CBC196606:CBC196685 CKY196606:CKY196685 CUU196606:CUU196685 DEQ196606:DEQ196685 DOM196606:DOM196685 DYI196606:DYI196685 EIE196606:EIE196685 ESA196606:ESA196685 FBW196606:FBW196685 FLS196606:FLS196685 FVO196606:FVO196685 GFK196606:GFK196685 GPG196606:GPG196685 GZC196606:GZC196685 HIY196606:HIY196685 HSU196606:HSU196685 ICQ196606:ICQ196685 IMM196606:IMM196685 IWI196606:IWI196685 JGE196606:JGE196685 JQA196606:JQA196685 JZW196606:JZW196685 KJS196606:KJS196685 KTO196606:KTO196685 LDK196606:LDK196685 LNG196606:LNG196685 LXC196606:LXC196685 MGY196606:MGY196685 MQU196606:MQU196685 NAQ196606:NAQ196685 NKM196606:NKM196685 NUI196606:NUI196685 OEE196606:OEE196685 OOA196606:OOA196685 OXW196606:OXW196685 PHS196606:PHS196685 PRO196606:PRO196685 QBK196606:QBK196685 QLG196606:QLG196685 QVC196606:QVC196685 REY196606:REY196685 ROU196606:ROU196685 RYQ196606:RYQ196685 SIM196606:SIM196685 SSI196606:SSI196685 TCE196606:TCE196685 TMA196606:TMA196685 TVW196606:TVW196685 UFS196606:UFS196685 UPO196606:UPO196685 UZK196606:UZK196685 VJG196606:VJG196685 VTC196606:VTC196685 WCY196606:WCY196685 WMU196606:WMU196685 WWQ196606:WWQ196685 AI262142:AI262221 KE262142:KE262221 UA262142:UA262221 ADW262142:ADW262221 ANS262142:ANS262221 AXO262142:AXO262221 BHK262142:BHK262221 BRG262142:BRG262221 CBC262142:CBC262221 CKY262142:CKY262221 CUU262142:CUU262221 DEQ262142:DEQ262221 DOM262142:DOM262221 DYI262142:DYI262221 EIE262142:EIE262221 ESA262142:ESA262221 FBW262142:FBW262221 FLS262142:FLS262221 FVO262142:FVO262221 GFK262142:GFK262221 GPG262142:GPG262221 GZC262142:GZC262221 HIY262142:HIY262221 HSU262142:HSU262221 ICQ262142:ICQ262221 IMM262142:IMM262221 IWI262142:IWI262221 JGE262142:JGE262221 JQA262142:JQA262221 JZW262142:JZW262221 KJS262142:KJS262221 KTO262142:KTO262221 LDK262142:LDK262221 LNG262142:LNG262221 LXC262142:LXC262221 MGY262142:MGY262221 MQU262142:MQU262221 NAQ262142:NAQ262221 NKM262142:NKM262221 NUI262142:NUI262221 OEE262142:OEE262221 OOA262142:OOA262221 OXW262142:OXW262221 PHS262142:PHS262221 PRO262142:PRO262221 QBK262142:QBK262221 QLG262142:QLG262221 QVC262142:QVC262221 REY262142:REY262221 ROU262142:ROU262221 RYQ262142:RYQ262221 SIM262142:SIM262221 SSI262142:SSI262221 TCE262142:TCE262221 TMA262142:TMA262221 TVW262142:TVW262221 UFS262142:UFS262221 UPO262142:UPO262221 UZK262142:UZK262221 VJG262142:VJG262221 VTC262142:VTC262221 WCY262142:WCY262221 WMU262142:WMU262221 WWQ262142:WWQ262221 AI327678:AI327757 KE327678:KE327757 UA327678:UA327757 ADW327678:ADW327757 ANS327678:ANS327757 AXO327678:AXO327757 BHK327678:BHK327757 BRG327678:BRG327757 CBC327678:CBC327757 CKY327678:CKY327757 CUU327678:CUU327757 DEQ327678:DEQ327757 DOM327678:DOM327757 DYI327678:DYI327757 EIE327678:EIE327757 ESA327678:ESA327757 FBW327678:FBW327757 FLS327678:FLS327757 FVO327678:FVO327757 GFK327678:GFK327757 GPG327678:GPG327757 GZC327678:GZC327757 HIY327678:HIY327757 HSU327678:HSU327757 ICQ327678:ICQ327757 IMM327678:IMM327757 IWI327678:IWI327757 JGE327678:JGE327757 JQA327678:JQA327757 JZW327678:JZW327757 KJS327678:KJS327757 KTO327678:KTO327757 LDK327678:LDK327757 LNG327678:LNG327757 LXC327678:LXC327757 MGY327678:MGY327757 MQU327678:MQU327757 NAQ327678:NAQ327757 NKM327678:NKM327757 NUI327678:NUI327757 OEE327678:OEE327757 OOA327678:OOA327757 OXW327678:OXW327757 PHS327678:PHS327757 PRO327678:PRO327757 QBK327678:QBK327757 QLG327678:QLG327757 QVC327678:QVC327757 REY327678:REY327757 ROU327678:ROU327757 RYQ327678:RYQ327757 SIM327678:SIM327757 SSI327678:SSI327757 TCE327678:TCE327757 TMA327678:TMA327757 TVW327678:TVW327757 UFS327678:UFS327757 UPO327678:UPO327757 UZK327678:UZK327757 VJG327678:VJG327757 VTC327678:VTC327757 WCY327678:WCY327757 WMU327678:WMU327757 WWQ327678:WWQ327757 AI393214:AI393293 KE393214:KE393293 UA393214:UA393293 ADW393214:ADW393293 ANS393214:ANS393293 AXO393214:AXO393293 BHK393214:BHK393293 BRG393214:BRG393293 CBC393214:CBC393293 CKY393214:CKY393293 CUU393214:CUU393293 DEQ393214:DEQ393293 DOM393214:DOM393293 DYI393214:DYI393293 EIE393214:EIE393293 ESA393214:ESA393293 FBW393214:FBW393293 FLS393214:FLS393293 FVO393214:FVO393293 GFK393214:GFK393293 GPG393214:GPG393293 GZC393214:GZC393293 HIY393214:HIY393293 HSU393214:HSU393293 ICQ393214:ICQ393293 IMM393214:IMM393293 IWI393214:IWI393293 JGE393214:JGE393293 JQA393214:JQA393293 JZW393214:JZW393293 KJS393214:KJS393293 KTO393214:KTO393293 LDK393214:LDK393293 LNG393214:LNG393293 LXC393214:LXC393293 MGY393214:MGY393293 MQU393214:MQU393293 NAQ393214:NAQ393293 NKM393214:NKM393293 NUI393214:NUI393293 OEE393214:OEE393293 OOA393214:OOA393293 OXW393214:OXW393293 PHS393214:PHS393293 PRO393214:PRO393293 QBK393214:QBK393293 QLG393214:QLG393293 QVC393214:QVC393293 REY393214:REY393293 ROU393214:ROU393293 RYQ393214:RYQ393293 SIM393214:SIM393293 SSI393214:SSI393293 TCE393214:TCE393293 TMA393214:TMA393293 TVW393214:TVW393293 UFS393214:UFS393293 UPO393214:UPO393293 UZK393214:UZK393293 VJG393214:VJG393293 VTC393214:VTC393293 WCY393214:WCY393293 WMU393214:WMU393293 WWQ393214:WWQ393293 AI458750:AI458829 KE458750:KE458829 UA458750:UA458829 ADW458750:ADW458829 ANS458750:ANS458829 AXO458750:AXO458829 BHK458750:BHK458829 BRG458750:BRG458829 CBC458750:CBC458829 CKY458750:CKY458829 CUU458750:CUU458829 DEQ458750:DEQ458829 DOM458750:DOM458829 DYI458750:DYI458829 EIE458750:EIE458829 ESA458750:ESA458829 FBW458750:FBW458829 FLS458750:FLS458829 FVO458750:FVO458829 GFK458750:GFK458829 GPG458750:GPG458829 GZC458750:GZC458829 HIY458750:HIY458829 HSU458750:HSU458829 ICQ458750:ICQ458829 IMM458750:IMM458829 IWI458750:IWI458829 JGE458750:JGE458829 JQA458750:JQA458829 JZW458750:JZW458829 KJS458750:KJS458829 KTO458750:KTO458829 LDK458750:LDK458829 LNG458750:LNG458829 LXC458750:LXC458829 MGY458750:MGY458829 MQU458750:MQU458829 NAQ458750:NAQ458829 NKM458750:NKM458829 NUI458750:NUI458829 OEE458750:OEE458829 OOA458750:OOA458829 OXW458750:OXW458829 PHS458750:PHS458829 PRO458750:PRO458829 QBK458750:QBK458829 QLG458750:QLG458829 QVC458750:QVC458829 REY458750:REY458829 ROU458750:ROU458829 RYQ458750:RYQ458829 SIM458750:SIM458829 SSI458750:SSI458829 TCE458750:TCE458829 TMA458750:TMA458829 TVW458750:TVW458829 UFS458750:UFS458829 UPO458750:UPO458829 UZK458750:UZK458829 VJG458750:VJG458829 VTC458750:VTC458829 WCY458750:WCY458829 WMU458750:WMU458829 WWQ458750:WWQ458829 AI524286:AI524365 KE524286:KE524365 UA524286:UA524365 ADW524286:ADW524365 ANS524286:ANS524365 AXO524286:AXO524365 BHK524286:BHK524365 BRG524286:BRG524365 CBC524286:CBC524365 CKY524286:CKY524365 CUU524286:CUU524365 DEQ524286:DEQ524365 DOM524286:DOM524365 DYI524286:DYI524365 EIE524286:EIE524365 ESA524286:ESA524365 FBW524286:FBW524365 FLS524286:FLS524365 FVO524286:FVO524365 GFK524286:GFK524365 GPG524286:GPG524365 GZC524286:GZC524365 HIY524286:HIY524365 HSU524286:HSU524365 ICQ524286:ICQ524365 IMM524286:IMM524365 IWI524286:IWI524365 JGE524286:JGE524365 JQA524286:JQA524365 JZW524286:JZW524365 KJS524286:KJS524365 KTO524286:KTO524365 LDK524286:LDK524365 LNG524286:LNG524365 LXC524286:LXC524365 MGY524286:MGY524365 MQU524286:MQU524365 NAQ524286:NAQ524365 NKM524286:NKM524365 NUI524286:NUI524365 OEE524286:OEE524365 OOA524286:OOA524365 OXW524286:OXW524365 PHS524286:PHS524365 PRO524286:PRO524365 QBK524286:QBK524365 QLG524286:QLG524365 QVC524286:QVC524365 REY524286:REY524365 ROU524286:ROU524365 RYQ524286:RYQ524365 SIM524286:SIM524365 SSI524286:SSI524365 TCE524286:TCE524365 TMA524286:TMA524365 TVW524286:TVW524365 UFS524286:UFS524365 UPO524286:UPO524365 UZK524286:UZK524365 VJG524286:VJG524365 VTC524286:VTC524365 WCY524286:WCY524365 WMU524286:WMU524365 WWQ524286:WWQ524365 AI589822:AI589901 KE589822:KE589901 UA589822:UA589901 ADW589822:ADW589901 ANS589822:ANS589901 AXO589822:AXO589901 BHK589822:BHK589901 BRG589822:BRG589901 CBC589822:CBC589901 CKY589822:CKY589901 CUU589822:CUU589901 DEQ589822:DEQ589901 DOM589822:DOM589901 DYI589822:DYI589901 EIE589822:EIE589901 ESA589822:ESA589901 FBW589822:FBW589901 FLS589822:FLS589901 FVO589822:FVO589901 GFK589822:GFK589901 GPG589822:GPG589901 GZC589822:GZC589901 HIY589822:HIY589901 HSU589822:HSU589901 ICQ589822:ICQ589901 IMM589822:IMM589901 IWI589822:IWI589901 JGE589822:JGE589901 JQA589822:JQA589901 JZW589822:JZW589901 KJS589822:KJS589901 KTO589822:KTO589901 LDK589822:LDK589901 LNG589822:LNG589901 LXC589822:LXC589901 MGY589822:MGY589901 MQU589822:MQU589901 NAQ589822:NAQ589901 NKM589822:NKM589901 NUI589822:NUI589901 OEE589822:OEE589901 OOA589822:OOA589901 OXW589822:OXW589901 PHS589822:PHS589901 PRO589822:PRO589901 QBK589822:QBK589901 QLG589822:QLG589901 QVC589822:QVC589901 REY589822:REY589901 ROU589822:ROU589901 RYQ589822:RYQ589901 SIM589822:SIM589901 SSI589822:SSI589901 TCE589822:TCE589901 TMA589822:TMA589901 TVW589822:TVW589901 UFS589822:UFS589901 UPO589822:UPO589901 UZK589822:UZK589901 VJG589822:VJG589901 VTC589822:VTC589901 WCY589822:WCY589901 WMU589822:WMU589901 WWQ589822:WWQ589901 AI655358:AI655437 KE655358:KE655437 UA655358:UA655437 ADW655358:ADW655437 ANS655358:ANS655437 AXO655358:AXO655437 BHK655358:BHK655437 BRG655358:BRG655437 CBC655358:CBC655437 CKY655358:CKY655437 CUU655358:CUU655437 DEQ655358:DEQ655437 DOM655358:DOM655437 DYI655358:DYI655437 EIE655358:EIE655437 ESA655358:ESA655437 FBW655358:FBW655437 FLS655358:FLS655437 FVO655358:FVO655437 GFK655358:GFK655437 GPG655358:GPG655437 GZC655358:GZC655437 HIY655358:HIY655437 HSU655358:HSU655437 ICQ655358:ICQ655437 IMM655358:IMM655437 IWI655358:IWI655437 JGE655358:JGE655437 JQA655358:JQA655437 JZW655358:JZW655437 KJS655358:KJS655437 KTO655358:KTO655437 LDK655358:LDK655437 LNG655358:LNG655437 LXC655358:LXC655437 MGY655358:MGY655437 MQU655358:MQU655437 NAQ655358:NAQ655437 NKM655358:NKM655437 NUI655358:NUI655437 OEE655358:OEE655437 OOA655358:OOA655437 OXW655358:OXW655437 PHS655358:PHS655437 PRO655358:PRO655437 QBK655358:QBK655437 QLG655358:QLG655437 QVC655358:QVC655437 REY655358:REY655437 ROU655358:ROU655437 RYQ655358:RYQ655437 SIM655358:SIM655437 SSI655358:SSI655437 TCE655358:TCE655437 TMA655358:TMA655437 TVW655358:TVW655437 UFS655358:UFS655437 UPO655358:UPO655437 UZK655358:UZK655437 VJG655358:VJG655437 VTC655358:VTC655437 WCY655358:WCY655437 WMU655358:WMU655437 WWQ655358:WWQ655437 AI720894:AI720973 KE720894:KE720973 UA720894:UA720973 ADW720894:ADW720973 ANS720894:ANS720973 AXO720894:AXO720973 BHK720894:BHK720973 BRG720894:BRG720973 CBC720894:CBC720973 CKY720894:CKY720973 CUU720894:CUU720973 DEQ720894:DEQ720973 DOM720894:DOM720973 DYI720894:DYI720973 EIE720894:EIE720973 ESA720894:ESA720973 FBW720894:FBW720973 FLS720894:FLS720973 FVO720894:FVO720973 GFK720894:GFK720973 GPG720894:GPG720973 GZC720894:GZC720973 HIY720894:HIY720973 HSU720894:HSU720973 ICQ720894:ICQ720973 IMM720894:IMM720973 IWI720894:IWI720973 JGE720894:JGE720973 JQA720894:JQA720973 JZW720894:JZW720973 KJS720894:KJS720973 KTO720894:KTO720973 LDK720894:LDK720973 LNG720894:LNG720973 LXC720894:LXC720973 MGY720894:MGY720973 MQU720894:MQU720973 NAQ720894:NAQ720973 NKM720894:NKM720973 NUI720894:NUI720973 OEE720894:OEE720973 OOA720894:OOA720973 OXW720894:OXW720973 PHS720894:PHS720973 PRO720894:PRO720973 QBK720894:QBK720973 QLG720894:QLG720973 QVC720894:QVC720973 REY720894:REY720973 ROU720894:ROU720973 RYQ720894:RYQ720973 SIM720894:SIM720973 SSI720894:SSI720973 TCE720894:TCE720973 TMA720894:TMA720973 TVW720894:TVW720973 UFS720894:UFS720973 UPO720894:UPO720973 UZK720894:UZK720973 VJG720894:VJG720973 VTC720894:VTC720973 WCY720894:WCY720973 WMU720894:WMU720973 WWQ720894:WWQ720973 AI786430:AI786509 KE786430:KE786509 UA786430:UA786509 ADW786430:ADW786509 ANS786430:ANS786509 AXO786430:AXO786509 BHK786430:BHK786509 BRG786430:BRG786509 CBC786430:CBC786509 CKY786430:CKY786509 CUU786430:CUU786509 DEQ786430:DEQ786509 DOM786430:DOM786509 DYI786430:DYI786509 EIE786430:EIE786509 ESA786430:ESA786509 FBW786430:FBW786509 FLS786430:FLS786509 FVO786430:FVO786509 GFK786430:GFK786509 GPG786430:GPG786509 GZC786430:GZC786509 HIY786430:HIY786509 HSU786430:HSU786509 ICQ786430:ICQ786509 IMM786430:IMM786509 IWI786430:IWI786509 JGE786430:JGE786509 JQA786430:JQA786509 JZW786430:JZW786509 KJS786430:KJS786509 KTO786430:KTO786509 LDK786430:LDK786509 LNG786430:LNG786509 LXC786430:LXC786509 MGY786430:MGY786509 MQU786430:MQU786509 NAQ786430:NAQ786509 NKM786430:NKM786509 NUI786430:NUI786509 OEE786430:OEE786509 OOA786430:OOA786509 OXW786430:OXW786509 PHS786430:PHS786509 PRO786430:PRO786509 QBK786430:QBK786509 QLG786430:QLG786509 QVC786430:QVC786509 REY786430:REY786509 ROU786430:ROU786509 RYQ786430:RYQ786509 SIM786430:SIM786509 SSI786430:SSI786509 TCE786430:TCE786509 TMA786430:TMA786509 TVW786430:TVW786509 UFS786430:UFS786509 UPO786430:UPO786509 UZK786430:UZK786509 VJG786430:VJG786509 VTC786430:VTC786509 WCY786430:WCY786509 WMU786430:WMU786509 WWQ786430:WWQ786509 AI851966:AI852045 KE851966:KE852045 UA851966:UA852045 ADW851966:ADW852045 ANS851966:ANS852045 AXO851966:AXO852045 BHK851966:BHK852045 BRG851966:BRG852045 CBC851966:CBC852045 CKY851966:CKY852045 CUU851966:CUU852045 DEQ851966:DEQ852045 DOM851966:DOM852045 DYI851966:DYI852045 EIE851966:EIE852045 ESA851966:ESA852045 FBW851966:FBW852045 FLS851966:FLS852045 FVO851966:FVO852045 GFK851966:GFK852045 GPG851966:GPG852045 GZC851966:GZC852045 HIY851966:HIY852045 HSU851966:HSU852045 ICQ851966:ICQ852045 IMM851966:IMM852045 IWI851966:IWI852045 JGE851966:JGE852045 JQA851966:JQA852045 JZW851966:JZW852045 KJS851966:KJS852045 KTO851966:KTO852045 LDK851966:LDK852045 LNG851966:LNG852045 LXC851966:LXC852045 MGY851966:MGY852045 MQU851966:MQU852045 NAQ851966:NAQ852045 NKM851966:NKM852045 NUI851966:NUI852045 OEE851966:OEE852045 OOA851966:OOA852045 OXW851966:OXW852045 PHS851966:PHS852045 PRO851966:PRO852045 QBK851966:QBK852045 QLG851966:QLG852045 QVC851966:QVC852045 REY851966:REY852045 ROU851966:ROU852045 RYQ851966:RYQ852045 SIM851966:SIM852045 SSI851966:SSI852045 TCE851966:TCE852045 TMA851966:TMA852045 TVW851966:TVW852045 UFS851966:UFS852045 UPO851966:UPO852045 UZK851966:UZK852045 VJG851966:VJG852045 VTC851966:VTC852045 WCY851966:WCY852045 WMU851966:WMU852045 WWQ851966:WWQ852045 AI917502:AI917581 KE917502:KE917581 UA917502:UA917581 ADW917502:ADW917581 ANS917502:ANS917581 AXO917502:AXO917581 BHK917502:BHK917581 BRG917502:BRG917581 CBC917502:CBC917581 CKY917502:CKY917581 CUU917502:CUU917581 DEQ917502:DEQ917581 DOM917502:DOM917581 DYI917502:DYI917581 EIE917502:EIE917581 ESA917502:ESA917581 FBW917502:FBW917581 FLS917502:FLS917581 FVO917502:FVO917581 GFK917502:GFK917581 GPG917502:GPG917581 GZC917502:GZC917581 HIY917502:HIY917581 HSU917502:HSU917581 ICQ917502:ICQ917581 IMM917502:IMM917581 IWI917502:IWI917581 JGE917502:JGE917581 JQA917502:JQA917581 JZW917502:JZW917581 KJS917502:KJS917581 KTO917502:KTO917581 LDK917502:LDK917581 LNG917502:LNG917581 LXC917502:LXC917581 MGY917502:MGY917581 MQU917502:MQU917581 NAQ917502:NAQ917581 NKM917502:NKM917581 NUI917502:NUI917581 OEE917502:OEE917581 OOA917502:OOA917581 OXW917502:OXW917581 PHS917502:PHS917581 PRO917502:PRO917581 QBK917502:QBK917581 QLG917502:QLG917581 QVC917502:QVC917581 REY917502:REY917581 ROU917502:ROU917581 RYQ917502:RYQ917581 SIM917502:SIM917581 SSI917502:SSI917581 TCE917502:TCE917581 TMA917502:TMA917581 TVW917502:TVW917581 UFS917502:UFS917581 UPO917502:UPO917581 UZK917502:UZK917581 VJG917502:VJG917581 VTC917502:VTC917581 WCY917502:WCY917581 WMU917502:WMU917581 WWQ917502:WWQ917581 AI983038:AI983117 KE983038:KE983117 UA983038:UA983117 ADW983038:ADW983117 ANS983038:ANS983117 AXO983038:AXO983117 BHK983038:BHK983117 BRG983038:BRG983117 CBC983038:CBC983117 CKY983038:CKY983117 CUU983038:CUU983117 DEQ983038:DEQ983117 DOM983038:DOM983117 DYI983038:DYI983117 EIE983038:EIE983117 ESA983038:ESA983117 FBW983038:FBW983117 FLS983038:FLS983117 FVO983038:FVO983117 GFK983038:GFK983117 GPG983038:GPG983117 GZC983038:GZC983117 HIY983038:HIY983117 HSU983038:HSU983117 ICQ983038:ICQ983117 IMM983038:IMM983117 IWI983038:IWI983117 JGE983038:JGE983117 JQA983038:JQA983117 JZW983038:JZW983117 KJS983038:KJS983117 KTO983038:KTO983117 LDK983038:LDK983117 LNG983038:LNG983117 LXC983038:LXC983117 MGY983038:MGY983117 MQU983038:MQU983117 NAQ983038:NAQ983117 NKM983038:NKM983117 NUI983038:NUI983117 OEE983038:OEE983117 OOA983038:OOA983117 OXW983038:OXW983117 PHS983038:PHS983117 PRO983038:PRO983117 QBK983038:QBK983117 QLG983038:QLG983117 QVC983038:QVC983117 REY983038:REY983117 ROU983038:ROU983117 RYQ983038:RYQ983117 SIM983038:SIM983117 SSI983038:SSI983117 TCE983038:TCE983117 TMA983038:TMA983117 TVW983038:TVW983117 UFS983038:UFS983117 UPO983038:UPO983117 UZK983038:UZK983117 VJG983038:VJG983117 VTC983038:VTC983117 WCY983038:WCY983117 WMU983038:WMU983117 WWQ983038:WWQ983117 AJ65534 KF65534 UB65534 ADX65534 ANT65534 AXP65534 BHL65534 BRH65534 CBD65534 CKZ65534 CUV65534 DER65534 DON65534 DYJ65534 EIF65534 ESB65534 FBX65534 FLT65534 FVP65534 GFL65534 GPH65534 GZD65534 HIZ65534 HSV65534 ICR65534 IMN65534 IWJ65534 JGF65534 JQB65534 JZX65534 KJT65534 KTP65534 LDL65534 LNH65534 LXD65534 MGZ65534 MQV65534 NAR65534 NKN65534 NUJ65534 OEF65534 OOB65534 OXX65534 PHT65534 PRP65534 QBL65534 QLH65534 QVD65534 REZ65534 ROV65534 RYR65534 SIN65534 SSJ65534 TCF65534 TMB65534 TVX65534 UFT65534 UPP65534 UZL65534 VJH65534 VTD65534 WCZ65534 WMV65534 WWR65534 AJ131070 KF131070 UB131070 ADX131070 ANT131070 AXP131070 BHL131070 BRH131070 CBD131070 CKZ131070 CUV131070 DER131070 DON131070 DYJ131070 EIF131070 ESB131070 FBX131070 FLT131070 FVP131070 GFL131070 GPH131070 GZD131070 HIZ131070 HSV131070 ICR131070 IMN131070 IWJ131070 JGF131070 JQB131070 JZX131070 KJT131070 KTP131070 LDL131070 LNH131070 LXD131070 MGZ131070 MQV131070 NAR131070 NKN131070 NUJ131070 OEF131070 OOB131070 OXX131070 PHT131070 PRP131070 QBL131070 QLH131070 QVD131070 REZ131070 ROV131070 RYR131070 SIN131070 SSJ131070 TCF131070 TMB131070 TVX131070 UFT131070 UPP131070 UZL131070 VJH131070 VTD131070 WCZ131070 WMV131070 WWR131070 AJ196606 KF196606 UB196606 ADX196606 ANT196606 AXP196606 BHL196606 BRH196606 CBD196606 CKZ196606 CUV196606 DER196606 DON196606 DYJ196606 EIF196606 ESB196606 FBX196606 FLT196606 FVP196606 GFL196606 GPH196606 GZD196606 HIZ196606 HSV196606 ICR196606 IMN196606 IWJ196606 JGF196606 JQB196606 JZX196606 KJT196606 KTP196606 LDL196606 LNH196606 LXD196606 MGZ196606 MQV196606 NAR196606 NKN196606 NUJ196606 OEF196606 OOB196606 OXX196606 PHT196606 PRP196606 QBL196606 QLH196606 QVD196606 REZ196606 ROV196606 RYR196606 SIN196606 SSJ196606 TCF196606 TMB196606 TVX196606 UFT196606 UPP196606 UZL196606 VJH196606 VTD196606 WCZ196606 WMV196606 WWR196606 AJ262142 KF262142 UB262142 ADX262142 ANT262142 AXP262142 BHL262142 BRH262142 CBD262142 CKZ262142 CUV262142 DER262142 DON262142 DYJ262142 EIF262142 ESB262142 FBX262142 FLT262142 FVP262142 GFL262142 GPH262142 GZD262142 HIZ262142 HSV262142 ICR262142 IMN262142 IWJ262142 JGF262142 JQB262142 JZX262142 KJT262142 KTP262142 LDL262142 LNH262142 LXD262142 MGZ262142 MQV262142 NAR262142 NKN262142 NUJ262142 OEF262142 OOB262142 OXX262142 PHT262142 PRP262142 QBL262142 QLH262142 QVD262142 REZ262142 ROV262142 RYR262142 SIN262142 SSJ262142 TCF262142 TMB262142 TVX262142 UFT262142 UPP262142 UZL262142 VJH262142 VTD262142 WCZ262142 WMV262142 WWR262142 AJ327678 KF327678 UB327678 ADX327678 ANT327678 AXP327678 BHL327678 BRH327678 CBD327678 CKZ327678 CUV327678 DER327678 DON327678 DYJ327678 EIF327678 ESB327678 FBX327678 FLT327678 FVP327678 GFL327678 GPH327678 GZD327678 HIZ327678 HSV327678 ICR327678 IMN327678 IWJ327678 JGF327678 JQB327678 JZX327678 KJT327678 KTP327678 LDL327678 LNH327678 LXD327678 MGZ327678 MQV327678 NAR327678 NKN327678 NUJ327678 OEF327678 OOB327678 OXX327678 PHT327678 PRP327678 QBL327678 QLH327678 QVD327678 REZ327678 ROV327678 RYR327678 SIN327678 SSJ327678 TCF327678 TMB327678 TVX327678 UFT327678 UPP327678 UZL327678 VJH327678 VTD327678 WCZ327678 WMV327678 WWR327678 AJ393214 KF393214 UB393214 ADX393214 ANT393214 AXP393214 BHL393214 BRH393214 CBD393214 CKZ393214 CUV393214 DER393214 DON393214 DYJ393214 EIF393214 ESB393214 FBX393214 FLT393214 FVP393214 GFL393214 GPH393214 GZD393214 HIZ393214 HSV393214 ICR393214 IMN393214 IWJ393214 JGF393214 JQB393214 JZX393214 KJT393214 KTP393214 LDL393214 LNH393214 LXD393214 MGZ393214 MQV393214 NAR393214 NKN393214 NUJ393214 OEF393214 OOB393214 OXX393214 PHT393214 PRP393214 QBL393214 QLH393214 QVD393214 REZ393214 ROV393214 RYR393214 SIN393214 SSJ393214 TCF393214 TMB393214 TVX393214 UFT393214 UPP393214 UZL393214 VJH393214 VTD393214 WCZ393214 WMV393214 WWR393214 AJ458750 KF458750 UB458750 ADX458750 ANT458750 AXP458750 BHL458750 BRH458750 CBD458750 CKZ458750 CUV458750 DER458750 DON458750 DYJ458750 EIF458750 ESB458750 FBX458750 FLT458750 FVP458750 GFL458750 GPH458750 GZD458750 HIZ458750 HSV458750 ICR458750 IMN458750 IWJ458750 JGF458750 JQB458750 JZX458750 KJT458750 KTP458750 LDL458750 LNH458750 LXD458750 MGZ458750 MQV458750 NAR458750 NKN458750 NUJ458750 OEF458750 OOB458750 OXX458750 PHT458750 PRP458750 QBL458750 QLH458750 QVD458750 REZ458750 ROV458750 RYR458750 SIN458750 SSJ458750 TCF458750 TMB458750 TVX458750 UFT458750 UPP458750 UZL458750 VJH458750 VTD458750 WCZ458750 WMV458750 WWR458750 AJ524286 KF524286 UB524286 ADX524286 ANT524286 AXP524286 BHL524286 BRH524286 CBD524286 CKZ524286 CUV524286 DER524286 DON524286 DYJ524286 EIF524286 ESB524286 FBX524286 FLT524286 FVP524286 GFL524286 GPH524286 GZD524286 HIZ524286 HSV524286 ICR524286 IMN524286 IWJ524286 JGF524286 JQB524286 JZX524286 KJT524286 KTP524286 LDL524286 LNH524286 LXD524286 MGZ524286 MQV524286 NAR524286 NKN524286 NUJ524286 OEF524286 OOB524286 OXX524286 PHT524286 PRP524286 QBL524286 QLH524286 QVD524286 REZ524286 ROV524286 RYR524286 SIN524286 SSJ524286 TCF524286 TMB524286 TVX524286 UFT524286 UPP524286 UZL524286 VJH524286 VTD524286 WCZ524286 WMV524286 WWR524286 AJ589822 KF589822 UB589822 ADX589822 ANT589822 AXP589822 BHL589822 BRH589822 CBD589822 CKZ589822 CUV589822 DER589822 DON589822 DYJ589822 EIF589822 ESB589822 FBX589822 FLT589822 FVP589822 GFL589822 GPH589822 GZD589822 HIZ589822 HSV589822 ICR589822 IMN589822 IWJ589822 JGF589822 JQB589822 JZX589822 KJT589822 KTP589822 LDL589822 LNH589822 LXD589822 MGZ589822 MQV589822 NAR589822 NKN589822 NUJ589822 OEF589822 OOB589822 OXX589822 PHT589822 PRP589822 QBL589822 QLH589822 QVD589822 REZ589822 ROV589822 RYR589822 SIN589822 SSJ589822 TCF589822 TMB589822 TVX589822 UFT589822 UPP589822 UZL589822 VJH589822 VTD589822 WCZ589822 WMV589822 WWR589822 AJ655358 KF655358 UB655358 ADX655358 ANT655358 AXP655358 BHL655358 BRH655358 CBD655358 CKZ655358 CUV655358 DER655358 DON655358 DYJ655358 EIF655358 ESB655358 FBX655358 FLT655358 FVP655358 GFL655358 GPH655358 GZD655358 HIZ655358 HSV655358 ICR655358 IMN655358 IWJ655358 JGF655358 JQB655358 JZX655358 KJT655358 KTP655358 LDL655358 LNH655358 LXD655358 MGZ655358 MQV655358 NAR655358 NKN655358 NUJ655358 OEF655358 OOB655358 OXX655358 PHT655358 PRP655358 QBL655358 QLH655358 QVD655358 REZ655358 ROV655358 RYR655358 SIN655358 SSJ655358 TCF655358 TMB655358 TVX655358 UFT655358 UPP655358 UZL655358 VJH655358 VTD655358 WCZ655358 WMV655358 WWR655358 AJ720894 KF720894 UB720894 ADX720894 ANT720894 AXP720894 BHL720894 BRH720894 CBD720894 CKZ720894 CUV720894 DER720894 DON720894 DYJ720894 EIF720894 ESB720894 FBX720894 FLT720894 FVP720894 GFL720894 GPH720894 GZD720894 HIZ720894 HSV720894 ICR720894 IMN720894 IWJ720894 JGF720894 JQB720894 JZX720894 KJT720894 KTP720894 LDL720894 LNH720894 LXD720894 MGZ720894 MQV720894 NAR720894 NKN720894 NUJ720894 OEF720894 OOB720894 OXX720894 PHT720894 PRP720894 QBL720894 QLH720894 QVD720894 REZ720894 ROV720894 RYR720894 SIN720894 SSJ720894 TCF720894 TMB720894 TVX720894 UFT720894 UPP720894 UZL720894 VJH720894 VTD720894 WCZ720894 WMV720894 WWR720894 AJ786430 KF786430 UB786430 ADX786430 ANT786430 AXP786430 BHL786430 BRH786430 CBD786430 CKZ786430 CUV786430 DER786430 DON786430 DYJ786430 EIF786430 ESB786430 FBX786430 FLT786430 FVP786430 GFL786430 GPH786430 GZD786430 HIZ786430 HSV786430 ICR786430 IMN786430 IWJ786430 JGF786430 JQB786430 JZX786430 KJT786430 KTP786430 LDL786430 LNH786430 LXD786430 MGZ786430 MQV786430 NAR786430 NKN786430 NUJ786430 OEF786430 OOB786430 OXX786430 PHT786430 PRP786430 QBL786430 QLH786430 QVD786430 REZ786430 ROV786430 RYR786430 SIN786430 SSJ786430 TCF786430 TMB786430 TVX786430 UFT786430 UPP786430 UZL786430 VJH786430 VTD786430 WCZ786430 WMV786430 WWR786430 AJ851966 KF851966 UB851966 ADX851966 ANT851966 AXP851966 BHL851966 BRH851966 CBD851966 CKZ851966 CUV851966 DER851966 DON851966 DYJ851966 EIF851966 ESB851966 FBX851966 FLT851966 FVP851966 GFL851966 GPH851966 GZD851966 HIZ851966 HSV851966 ICR851966 IMN851966 IWJ851966 JGF851966 JQB851966 JZX851966 KJT851966 KTP851966 LDL851966 LNH851966 LXD851966 MGZ851966 MQV851966 NAR851966 NKN851966 NUJ851966 OEF851966 OOB851966 OXX851966 PHT851966 PRP851966 QBL851966 QLH851966 QVD851966 REZ851966 ROV851966 RYR851966 SIN851966 SSJ851966 TCF851966 TMB851966 TVX851966 UFT851966 UPP851966 UZL851966 VJH851966 VTD851966 WCZ851966 WMV851966 WWR851966 AJ917502 KF917502 UB917502 ADX917502 ANT917502 AXP917502 BHL917502 BRH917502 CBD917502 CKZ917502 CUV917502 DER917502 DON917502 DYJ917502 EIF917502 ESB917502 FBX917502 FLT917502 FVP917502 GFL917502 GPH917502 GZD917502 HIZ917502 HSV917502 ICR917502 IMN917502 IWJ917502 JGF917502 JQB917502 JZX917502 KJT917502 KTP917502 LDL917502 LNH917502 LXD917502 MGZ917502 MQV917502 NAR917502 NKN917502 NUJ917502 OEF917502 OOB917502 OXX917502 PHT917502 PRP917502 QBL917502 QLH917502 QVD917502 REZ917502 ROV917502 RYR917502 SIN917502 SSJ917502 TCF917502 TMB917502 TVX917502 UFT917502 UPP917502 UZL917502 VJH917502 VTD917502 WCZ917502 WMV917502 WWR917502 AJ983038 KF983038 UB983038 ADX983038 ANT983038 AXP983038 BHL983038 BRH983038 CBD983038 CKZ983038 CUV983038 DER983038 DON983038 DYJ983038 EIF983038 ESB983038 FBX983038 FLT983038 FVP983038 GFL983038 GPH983038 GZD983038 HIZ983038 HSV983038 ICR983038 IMN983038 IWJ983038 JGF983038 JQB983038 JZX983038 KJT983038 KTP983038 LDL983038 LNH983038 LXD983038 MGZ983038 MQV983038 NAR983038 NKN983038 NUJ983038 OEF983038 OOB983038 OXX983038 PHT983038 PRP983038 QBL983038 QLH983038 QVD983038 REZ983038 ROV983038 RYR983038 SIN983038 SSJ983038 TCF983038 TMB983038 TVX983038 UFT983038 UPP983038 UZL983038 VJH983038 VTD983038 WCZ983038 WMV983038 WWR983038 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AJ65543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AJ131079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AJ196615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AJ262151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AJ327687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AJ393223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AJ458759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AJ524295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AJ589831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AJ655367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AJ720903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AJ786439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AJ851975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AJ917511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AJ983047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AJ65548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AJ131084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AJ196620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AJ262156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AJ327692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AJ393228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AJ458764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AJ524300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AJ589836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AJ655372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AJ720908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AJ786444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AJ851980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AJ917516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AJ983052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AJ30:AJ77 KF30:KF77 UB30:UB77 ADX30:ADX77 ANT30:ANT77 AXP30:AXP77 BHL30:BHL77 BRH30:BRH77 CBD30:CBD77 CKZ30:CKZ77 CUV30:CUV77 DER30:DER77 DON30:DON77 DYJ30:DYJ77 EIF30:EIF77 ESB30:ESB77 FBX30:FBX77 FLT30:FLT77 FVP30:FVP77 GFL30:GFL77 GPH30:GPH77 GZD30:GZD77 HIZ30:HIZ77 HSV30:HSV77 ICR30:ICR77 IMN30:IMN77 IWJ30:IWJ77 JGF30:JGF77 JQB30:JQB77 JZX30:JZX77 KJT30:KJT77 KTP30:KTP77 LDL30:LDL77 LNH30:LNH77 LXD30:LXD77 MGZ30:MGZ77 MQV30:MQV77 NAR30:NAR77 NKN30:NKN77 NUJ30:NUJ77 OEF30:OEF77 OOB30:OOB77 OXX30:OXX77 PHT30:PHT77 PRP30:PRP77 QBL30:QBL77 QLH30:QLH77 QVD30:QVD77 REZ30:REZ77 ROV30:ROV77 RYR30:RYR77 SIN30:SIN77 SSJ30:SSJ77 TCF30:TCF77 TMB30:TMB77 TVX30:TVX77 UFT30:UFT77 UPP30:UPP77 UZL30:UZL77 VJH30:VJH77 VTD30:VTD77 WCZ30:WCZ77 WMV30:WMV77 WWR30:WWR77 AJ65566:AJ65613 KF65566:KF65613 UB65566:UB65613 ADX65566:ADX65613 ANT65566:ANT65613 AXP65566:AXP65613 BHL65566:BHL65613 BRH65566:BRH65613 CBD65566:CBD65613 CKZ65566:CKZ65613 CUV65566:CUV65613 DER65566:DER65613 DON65566:DON65613 DYJ65566:DYJ65613 EIF65566:EIF65613 ESB65566:ESB65613 FBX65566:FBX65613 FLT65566:FLT65613 FVP65566:FVP65613 GFL65566:GFL65613 GPH65566:GPH65613 GZD65566:GZD65613 HIZ65566:HIZ65613 HSV65566:HSV65613 ICR65566:ICR65613 IMN65566:IMN65613 IWJ65566:IWJ65613 JGF65566:JGF65613 JQB65566:JQB65613 JZX65566:JZX65613 KJT65566:KJT65613 KTP65566:KTP65613 LDL65566:LDL65613 LNH65566:LNH65613 LXD65566:LXD65613 MGZ65566:MGZ65613 MQV65566:MQV65613 NAR65566:NAR65613 NKN65566:NKN65613 NUJ65566:NUJ65613 OEF65566:OEF65613 OOB65566:OOB65613 OXX65566:OXX65613 PHT65566:PHT65613 PRP65566:PRP65613 QBL65566:QBL65613 QLH65566:QLH65613 QVD65566:QVD65613 REZ65566:REZ65613 ROV65566:ROV65613 RYR65566:RYR65613 SIN65566:SIN65613 SSJ65566:SSJ65613 TCF65566:TCF65613 TMB65566:TMB65613 TVX65566:TVX65613 UFT65566:UFT65613 UPP65566:UPP65613 UZL65566:UZL65613 VJH65566:VJH65613 VTD65566:VTD65613 WCZ65566:WCZ65613 WMV65566:WMV65613 WWR65566:WWR65613 AJ131102:AJ131149 KF131102:KF131149 UB131102:UB131149 ADX131102:ADX131149 ANT131102:ANT131149 AXP131102:AXP131149 BHL131102:BHL131149 BRH131102:BRH131149 CBD131102:CBD131149 CKZ131102:CKZ131149 CUV131102:CUV131149 DER131102:DER131149 DON131102:DON131149 DYJ131102:DYJ131149 EIF131102:EIF131149 ESB131102:ESB131149 FBX131102:FBX131149 FLT131102:FLT131149 FVP131102:FVP131149 GFL131102:GFL131149 GPH131102:GPH131149 GZD131102:GZD131149 HIZ131102:HIZ131149 HSV131102:HSV131149 ICR131102:ICR131149 IMN131102:IMN131149 IWJ131102:IWJ131149 JGF131102:JGF131149 JQB131102:JQB131149 JZX131102:JZX131149 KJT131102:KJT131149 KTP131102:KTP131149 LDL131102:LDL131149 LNH131102:LNH131149 LXD131102:LXD131149 MGZ131102:MGZ131149 MQV131102:MQV131149 NAR131102:NAR131149 NKN131102:NKN131149 NUJ131102:NUJ131149 OEF131102:OEF131149 OOB131102:OOB131149 OXX131102:OXX131149 PHT131102:PHT131149 PRP131102:PRP131149 QBL131102:QBL131149 QLH131102:QLH131149 QVD131102:QVD131149 REZ131102:REZ131149 ROV131102:ROV131149 RYR131102:RYR131149 SIN131102:SIN131149 SSJ131102:SSJ131149 TCF131102:TCF131149 TMB131102:TMB131149 TVX131102:TVX131149 UFT131102:UFT131149 UPP131102:UPP131149 UZL131102:UZL131149 VJH131102:VJH131149 VTD131102:VTD131149 WCZ131102:WCZ131149 WMV131102:WMV131149 WWR131102:WWR131149 AJ196638:AJ196685 KF196638:KF196685 UB196638:UB196685 ADX196638:ADX196685 ANT196638:ANT196685 AXP196638:AXP196685 BHL196638:BHL196685 BRH196638:BRH196685 CBD196638:CBD196685 CKZ196638:CKZ196685 CUV196638:CUV196685 DER196638:DER196685 DON196638:DON196685 DYJ196638:DYJ196685 EIF196638:EIF196685 ESB196638:ESB196685 FBX196638:FBX196685 FLT196638:FLT196685 FVP196638:FVP196685 GFL196638:GFL196685 GPH196638:GPH196685 GZD196638:GZD196685 HIZ196638:HIZ196685 HSV196638:HSV196685 ICR196638:ICR196685 IMN196638:IMN196685 IWJ196638:IWJ196685 JGF196638:JGF196685 JQB196638:JQB196685 JZX196638:JZX196685 KJT196638:KJT196685 KTP196638:KTP196685 LDL196638:LDL196685 LNH196638:LNH196685 LXD196638:LXD196685 MGZ196638:MGZ196685 MQV196638:MQV196685 NAR196638:NAR196685 NKN196638:NKN196685 NUJ196638:NUJ196685 OEF196638:OEF196685 OOB196638:OOB196685 OXX196638:OXX196685 PHT196638:PHT196685 PRP196638:PRP196685 QBL196638:QBL196685 QLH196638:QLH196685 QVD196638:QVD196685 REZ196638:REZ196685 ROV196638:ROV196685 RYR196638:RYR196685 SIN196638:SIN196685 SSJ196638:SSJ196685 TCF196638:TCF196685 TMB196638:TMB196685 TVX196638:TVX196685 UFT196638:UFT196685 UPP196638:UPP196685 UZL196638:UZL196685 VJH196638:VJH196685 VTD196638:VTD196685 WCZ196638:WCZ196685 WMV196638:WMV196685 WWR196638:WWR196685 AJ262174:AJ262221 KF262174:KF262221 UB262174:UB262221 ADX262174:ADX262221 ANT262174:ANT262221 AXP262174:AXP262221 BHL262174:BHL262221 BRH262174:BRH262221 CBD262174:CBD262221 CKZ262174:CKZ262221 CUV262174:CUV262221 DER262174:DER262221 DON262174:DON262221 DYJ262174:DYJ262221 EIF262174:EIF262221 ESB262174:ESB262221 FBX262174:FBX262221 FLT262174:FLT262221 FVP262174:FVP262221 GFL262174:GFL262221 GPH262174:GPH262221 GZD262174:GZD262221 HIZ262174:HIZ262221 HSV262174:HSV262221 ICR262174:ICR262221 IMN262174:IMN262221 IWJ262174:IWJ262221 JGF262174:JGF262221 JQB262174:JQB262221 JZX262174:JZX262221 KJT262174:KJT262221 KTP262174:KTP262221 LDL262174:LDL262221 LNH262174:LNH262221 LXD262174:LXD262221 MGZ262174:MGZ262221 MQV262174:MQV262221 NAR262174:NAR262221 NKN262174:NKN262221 NUJ262174:NUJ262221 OEF262174:OEF262221 OOB262174:OOB262221 OXX262174:OXX262221 PHT262174:PHT262221 PRP262174:PRP262221 QBL262174:QBL262221 QLH262174:QLH262221 QVD262174:QVD262221 REZ262174:REZ262221 ROV262174:ROV262221 RYR262174:RYR262221 SIN262174:SIN262221 SSJ262174:SSJ262221 TCF262174:TCF262221 TMB262174:TMB262221 TVX262174:TVX262221 UFT262174:UFT262221 UPP262174:UPP262221 UZL262174:UZL262221 VJH262174:VJH262221 VTD262174:VTD262221 WCZ262174:WCZ262221 WMV262174:WMV262221 WWR262174:WWR262221 AJ327710:AJ327757 KF327710:KF327757 UB327710:UB327757 ADX327710:ADX327757 ANT327710:ANT327757 AXP327710:AXP327757 BHL327710:BHL327757 BRH327710:BRH327757 CBD327710:CBD327757 CKZ327710:CKZ327757 CUV327710:CUV327757 DER327710:DER327757 DON327710:DON327757 DYJ327710:DYJ327757 EIF327710:EIF327757 ESB327710:ESB327757 FBX327710:FBX327757 FLT327710:FLT327757 FVP327710:FVP327757 GFL327710:GFL327757 GPH327710:GPH327757 GZD327710:GZD327757 HIZ327710:HIZ327757 HSV327710:HSV327757 ICR327710:ICR327757 IMN327710:IMN327757 IWJ327710:IWJ327757 JGF327710:JGF327757 JQB327710:JQB327757 JZX327710:JZX327757 KJT327710:KJT327757 KTP327710:KTP327757 LDL327710:LDL327757 LNH327710:LNH327757 LXD327710:LXD327757 MGZ327710:MGZ327757 MQV327710:MQV327757 NAR327710:NAR327757 NKN327710:NKN327757 NUJ327710:NUJ327757 OEF327710:OEF327757 OOB327710:OOB327757 OXX327710:OXX327757 PHT327710:PHT327757 PRP327710:PRP327757 QBL327710:QBL327757 QLH327710:QLH327757 QVD327710:QVD327757 REZ327710:REZ327757 ROV327710:ROV327757 RYR327710:RYR327757 SIN327710:SIN327757 SSJ327710:SSJ327757 TCF327710:TCF327757 TMB327710:TMB327757 TVX327710:TVX327757 UFT327710:UFT327757 UPP327710:UPP327757 UZL327710:UZL327757 VJH327710:VJH327757 VTD327710:VTD327757 WCZ327710:WCZ327757 WMV327710:WMV327757 WWR327710:WWR327757 AJ393246:AJ393293 KF393246:KF393293 UB393246:UB393293 ADX393246:ADX393293 ANT393246:ANT393293 AXP393246:AXP393293 BHL393246:BHL393293 BRH393246:BRH393293 CBD393246:CBD393293 CKZ393246:CKZ393293 CUV393246:CUV393293 DER393246:DER393293 DON393246:DON393293 DYJ393246:DYJ393293 EIF393246:EIF393293 ESB393246:ESB393293 FBX393246:FBX393293 FLT393246:FLT393293 FVP393246:FVP393293 GFL393246:GFL393293 GPH393246:GPH393293 GZD393246:GZD393293 HIZ393246:HIZ393293 HSV393246:HSV393293 ICR393246:ICR393293 IMN393246:IMN393293 IWJ393246:IWJ393293 JGF393246:JGF393293 JQB393246:JQB393293 JZX393246:JZX393293 KJT393246:KJT393293 KTP393246:KTP393293 LDL393246:LDL393293 LNH393246:LNH393293 LXD393246:LXD393293 MGZ393246:MGZ393293 MQV393246:MQV393293 NAR393246:NAR393293 NKN393246:NKN393293 NUJ393246:NUJ393293 OEF393246:OEF393293 OOB393246:OOB393293 OXX393246:OXX393293 PHT393246:PHT393293 PRP393246:PRP393293 QBL393246:QBL393293 QLH393246:QLH393293 QVD393246:QVD393293 REZ393246:REZ393293 ROV393246:ROV393293 RYR393246:RYR393293 SIN393246:SIN393293 SSJ393246:SSJ393293 TCF393246:TCF393293 TMB393246:TMB393293 TVX393246:TVX393293 UFT393246:UFT393293 UPP393246:UPP393293 UZL393246:UZL393293 VJH393246:VJH393293 VTD393246:VTD393293 WCZ393246:WCZ393293 WMV393246:WMV393293 WWR393246:WWR393293 AJ458782:AJ458829 KF458782:KF458829 UB458782:UB458829 ADX458782:ADX458829 ANT458782:ANT458829 AXP458782:AXP458829 BHL458782:BHL458829 BRH458782:BRH458829 CBD458782:CBD458829 CKZ458782:CKZ458829 CUV458782:CUV458829 DER458782:DER458829 DON458782:DON458829 DYJ458782:DYJ458829 EIF458782:EIF458829 ESB458782:ESB458829 FBX458782:FBX458829 FLT458782:FLT458829 FVP458782:FVP458829 GFL458782:GFL458829 GPH458782:GPH458829 GZD458782:GZD458829 HIZ458782:HIZ458829 HSV458782:HSV458829 ICR458782:ICR458829 IMN458782:IMN458829 IWJ458782:IWJ458829 JGF458782:JGF458829 JQB458782:JQB458829 JZX458782:JZX458829 KJT458782:KJT458829 KTP458782:KTP458829 LDL458782:LDL458829 LNH458782:LNH458829 LXD458782:LXD458829 MGZ458782:MGZ458829 MQV458782:MQV458829 NAR458782:NAR458829 NKN458782:NKN458829 NUJ458782:NUJ458829 OEF458782:OEF458829 OOB458782:OOB458829 OXX458782:OXX458829 PHT458782:PHT458829 PRP458782:PRP458829 QBL458782:QBL458829 QLH458782:QLH458829 QVD458782:QVD458829 REZ458782:REZ458829 ROV458782:ROV458829 RYR458782:RYR458829 SIN458782:SIN458829 SSJ458782:SSJ458829 TCF458782:TCF458829 TMB458782:TMB458829 TVX458782:TVX458829 UFT458782:UFT458829 UPP458782:UPP458829 UZL458782:UZL458829 VJH458782:VJH458829 VTD458782:VTD458829 WCZ458782:WCZ458829 WMV458782:WMV458829 WWR458782:WWR458829 AJ524318:AJ524365 KF524318:KF524365 UB524318:UB524365 ADX524318:ADX524365 ANT524318:ANT524365 AXP524318:AXP524365 BHL524318:BHL524365 BRH524318:BRH524365 CBD524318:CBD524365 CKZ524318:CKZ524365 CUV524318:CUV524365 DER524318:DER524365 DON524318:DON524365 DYJ524318:DYJ524365 EIF524318:EIF524365 ESB524318:ESB524365 FBX524318:FBX524365 FLT524318:FLT524365 FVP524318:FVP524365 GFL524318:GFL524365 GPH524318:GPH524365 GZD524318:GZD524365 HIZ524318:HIZ524365 HSV524318:HSV524365 ICR524318:ICR524365 IMN524318:IMN524365 IWJ524318:IWJ524365 JGF524318:JGF524365 JQB524318:JQB524365 JZX524318:JZX524365 KJT524318:KJT524365 KTP524318:KTP524365 LDL524318:LDL524365 LNH524318:LNH524365 LXD524318:LXD524365 MGZ524318:MGZ524365 MQV524318:MQV524365 NAR524318:NAR524365 NKN524318:NKN524365 NUJ524318:NUJ524365 OEF524318:OEF524365 OOB524318:OOB524365 OXX524318:OXX524365 PHT524318:PHT524365 PRP524318:PRP524365 QBL524318:QBL524365 QLH524318:QLH524365 QVD524318:QVD524365 REZ524318:REZ524365 ROV524318:ROV524365 RYR524318:RYR524365 SIN524318:SIN524365 SSJ524318:SSJ524365 TCF524318:TCF524365 TMB524318:TMB524365 TVX524318:TVX524365 UFT524318:UFT524365 UPP524318:UPP524365 UZL524318:UZL524365 VJH524318:VJH524365 VTD524318:VTD524365 WCZ524318:WCZ524365 WMV524318:WMV524365 WWR524318:WWR524365 AJ589854:AJ589901 KF589854:KF589901 UB589854:UB589901 ADX589854:ADX589901 ANT589854:ANT589901 AXP589854:AXP589901 BHL589854:BHL589901 BRH589854:BRH589901 CBD589854:CBD589901 CKZ589854:CKZ589901 CUV589854:CUV589901 DER589854:DER589901 DON589854:DON589901 DYJ589854:DYJ589901 EIF589854:EIF589901 ESB589854:ESB589901 FBX589854:FBX589901 FLT589854:FLT589901 FVP589854:FVP589901 GFL589854:GFL589901 GPH589854:GPH589901 GZD589854:GZD589901 HIZ589854:HIZ589901 HSV589854:HSV589901 ICR589854:ICR589901 IMN589854:IMN589901 IWJ589854:IWJ589901 JGF589854:JGF589901 JQB589854:JQB589901 JZX589854:JZX589901 KJT589854:KJT589901 KTP589854:KTP589901 LDL589854:LDL589901 LNH589854:LNH589901 LXD589854:LXD589901 MGZ589854:MGZ589901 MQV589854:MQV589901 NAR589854:NAR589901 NKN589854:NKN589901 NUJ589854:NUJ589901 OEF589854:OEF589901 OOB589854:OOB589901 OXX589854:OXX589901 PHT589854:PHT589901 PRP589854:PRP589901 QBL589854:QBL589901 QLH589854:QLH589901 QVD589854:QVD589901 REZ589854:REZ589901 ROV589854:ROV589901 RYR589854:RYR589901 SIN589854:SIN589901 SSJ589854:SSJ589901 TCF589854:TCF589901 TMB589854:TMB589901 TVX589854:TVX589901 UFT589854:UFT589901 UPP589854:UPP589901 UZL589854:UZL589901 VJH589854:VJH589901 VTD589854:VTD589901 WCZ589854:WCZ589901 WMV589854:WMV589901 WWR589854:WWR589901 AJ655390:AJ655437 KF655390:KF655437 UB655390:UB655437 ADX655390:ADX655437 ANT655390:ANT655437 AXP655390:AXP655437 BHL655390:BHL655437 BRH655390:BRH655437 CBD655390:CBD655437 CKZ655390:CKZ655437 CUV655390:CUV655437 DER655390:DER655437 DON655390:DON655437 DYJ655390:DYJ655437 EIF655390:EIF655437 ESB655390:ESB655437 FBX655390:FBX655437 FLT655390:FLT655437 FVP655390:FVP655437 GFL655390:GFL655437 GPH655390:GPH655437 GZD655390:GZD655437 HIZ655390:HIZ655437 HSV655390:HSV655437 ICR655390:ICR655437 IMN655390:IMN655437 IWJ655390:IWJ655437 JGF655390:JGF655437 JQB655390:JQB655437 JZX655390:JZX655437 KJT655390:KJT655437 KTP655390:KTP655437 LDL655390:LDL655437 LNH655390:LNH655437 LXD655390:LXD655437 MGZ655390:MGZ655437 MQV655390:MQV655437 NAR655390:NAR655437 NKN655390:NKN655437 NUJ655390:NUJ655437 OEF655390:OEF655437 OOB655390:OOB655437 OXX655390:OXX655437 PHT655390:PHT655437 PRP655390:PRP655437 QBL655390:QBL655437 QLH655390:QLH655437 QVD655390:QVD655437 REZ655390:REZ655437 ROV655390:ROV655437 RYR655390:RYR655437 SIN655390:SIN655437 SSJ655390:SSJ655437 TCF655390:TCF655437 TMB655390:TMB655437 TVX655390:TVX655437 UFT655390:UFT655437 UPP655390:UPP655437 UZL655390:UZL655437 VJH655390:VJH655437 VTD655390:VTD655437 WCZ655390:WCZ655437 WMV655390:WMV655437 WWR655390:WWR655437 AJ720926:AJ720973 KF720926:KF720973 UB720926:UB720973 ADX720926:ADX720973 ANT720926:ANT720973 AXP720926:AXP720973 BHL720926:BHL720973 BRH720926:BRH720973 CBD720926:CBD720973 CKZ720926:CKZ720973 CUV720926:CUV720973 DER720926:DER720973 DON720926:DON720973 DYJ720926:DYJ720973 EIF720926:EIF720973 ESB720926:ESB720973 FBX720926:FBX720973 FLT720926:FLT720973 FVP720926:FVP720973 GFL720926:GFL720973 GPH720926:GPH720973 GZD720926:GZD720973 HIZ720926:HIZ720973 HSV720926:HSV720973 ICR720926:ICR720973 IMN720926:IMN720973 IWJ720926:IWJ720973 JGF720926:JGF720973 JQB720926:JQB720973 JZX720926:JZX720973 KJT720926:KJT720973 KTP720926:KTP720973 LDL720926:LDL720973 LNH720926:LNH720973 LXD720926:LXD720973 MGZ720926:MGZ720973 MQV720926:MQV720973 NAR720926:NAR720973 NKN720926:NKN720973 NUJ720926:NUJ720973 OEF720926:OEF720973 OOB720926:OOB720973 OXX720926:OXX720973 PHT720926:PHT720973 PRP720926:PRP720973 QBL720926:QBL720973 QLH720926:QLH720973 QVD720926:QVD720973 REZ720926:REZ720973 ROV720926:ROV720973 RYR720926:RYR720973 SIN720926:SIN720973 SSJ720926:SSJ720973 TCF720926:TCF720973 TMB720926:TMB720973 TVX720926:TVX720973 UFT720926:UFT720973 UPP720926:UPP720973 UZL720926:UZL720973 VJH720926:VJH720973 VTD720926:VTD720973 WCZ720926:WCZ720973 WMV720926:WMV720973 WWR720926:WWR720973 AJ786462:AJ786509 KF786462:KF786509 UB786462:UB786509 ADX786462:ADX786509 ANT786462:ANT786509 AXP786462:AXP786509 BHL786462:BHL786509 BRH786462:BRH786509 CBD786462:CBD786509 CKZ786462:CKZ786509 CUV786462:CUV786509 DER786462:DER786509 DON786462:DON786509 DYJ786462:DYJ786509 EIF786462:EIF786509 ESB786462:ESB786509 FBX786462:FBX786509 FLT786462:FLT786509 FVP786462:FVP786509 GFL786462:GFL786509 GPH786462:GPH786509 GZD786462:GZD786509 HIZ786462:HIZ786509 HSV786462:HSV786509 ICR786462:ICR786509 IMN786462:IMN786509 IWJ786462:IWJ786509 JGF786462:JGF786509 JQB786462:JQB786509 JZX786462:JZX786509 KJT786462:KJT786509 KTP786462:KTP786509 LDL786462:LDL786509 LNH786462:LNH786509 LXD786462:LXD786509 MGZ786462:MGZ786509 MQV786462:MQV786509 NAR786462:NAR786509 NKN786462:NKN786509 NUJ786462:NUJ786509 OEF786462:OEF786509 OOB786462:OOB786509 OXX786462:OXX786509 PHT786462:PHT786509 PRP786462:PRP786509 QBL786462:QBL786509 QLH786462:QLH786509 QVD786462:QVD786509 REZ786462:REZ786509 ROV786462:ROV786509 RYR786462:RYR786509 SIN786462:SIN786509 SSJ786462:SSJ786509 TCF786462:TCF786509 TMB786462:TMB786509 TVX786462:TVX786509 UFT786462:UFT786509 UPP786462:UPP786509 UZL786462:UZL786509 VJH786462:VJH786509 VTD786462:VTD786509 WCZ786462:WCZ786509 WMV786462:WMV786509 WWR786462:WWR786509 AJ851998:AJ852045 KF851998:KF852045 UB851998:UB852045 ADX851998:ADX852045 ANT851998:ANT852045 AXP851998:AXP852045 BHL851998:BHL852045 BRH851998:BRH852045 CBD851998:CBD852045 CKZ851998:CKZ852045 CUV851998:CUV852045 DER851998:DER852045 DON851998:DON852045 DYJ851998:DYJ852045 EIF851998:EIF852045 ESB851998:ESB852045 FBX851998:FBX852045 FLT851998:FLT852045 FVP851998:FVP852045 GFL851998:GFL852045 GPH851998:GPH852045 GZD851998:GZD852045 HIZ851998:HIZ852045 HSV851998:HSV852045 ICR851998:ICR852045 IMN851998:IMN852045 IWJ851998:IWJ852045 JGF851998:JGF852045 JQB851998:JQB852045 JZX851998:JZX852045 KJT851998:KJT852045 KTP851998:KTP852045 LDL851998:LDL852045 LNH851998:LNH852045 LXD851998:LXD852045 MGZ851998:MGZ852045 MQV851998:MQV852045 NAR851998:NAR852045 NKN851998:NKN852045 NUJ851998:NUJ852045 OEF851998:OEF852045 OOB851998:OOB852045 OXX851998:OXX852045 PHT851998:PHT852045 PRP851998:PRP852045 QBL851998:QBL852045 QLH851998:QLH852045 QVD851998:QVD852045 REZ851998:REZ852045 ROV851998:ROV852045 RYR851998:RYR852045 SIN851998:SIN852045 SSJ851998:SSJ852045 TCF851998:TCF852045 TMB851998:TMB852045 TVX851998:TVX852045 UFT851998:UFT852045 UPP851998:UPP852045 UZL851998:UZL852045 VJH851998:VJH852045 VTD851998:VTD852045 WCZ851998:WCZ852045 WMV851998:WMV852045 WWR851998:WWR852045 AJ917534:AJ917581 KF917534:KF917581 UB917534:UB917581 ADX917534:ADX917581 ANT917534:ANT917581 AXP917534:AXP917581 BHL917534:BHL917581 BRH917534:BRH917581 CBD917534:CBD917581 CKZ917534:CKZ917581 CUV917534:CUV917581 DER917534:DER917581 DON917534:DON917581 DYJ917534:DYJ917581 EIF917534:EIF917581 ESB917534:ESB917581 FBX917534:FBX917581 FLT917534:FLT917581 FVP917534:FVP917581 GFL917534:GFL917581 GPH917534:GPH917581 GZD917534:GZD917581 HIZ917534:HIZ917581 HSV917534:HSV917581 ICR917534:ICR917581 IMN917534:IMN917581 IWJ917534:IWJ917581 JGF917534:JGF917581 JQB917534:JQB917581 JZX917534:JZX917581 KJT917534:KJT917581 KTP917534:KTP917581 LDL917534:LDL917581 LNH917534:LNH917581 LXD917534:LXD917581 MGZ917534:MGZ917581 MQV917534:MQV917581 NAR917534:NAR917581 NKN917534:NKN917581 NUJ917534:NUJ917581 OEF917534:OEF917581 OOB917534:OOB917581 OXX917534:OXX917581 PHT917534:PHT917581 PRP917534:PRP917581 QBL917534:QBL917581 QLH917534:QLH917581 QVD917534:QVD917581 REZ917534:REZ917581 ROV917534:ROV917581 RYR917534:RYR917581 SIN917534:SIN917581 SSJ917534:SSJ917581 TCF917534:TCF917581 TMB917534:TMB917581 TVX917534:TVX917581 UFT917534:UFT917581 UPP917534:UPP917581 UZL917534:UZL917581 VJH917534:VJH917581 VTD917534:VTD917581 WCZ917534:WCZ917581 WMV917534:WMV917581 WWR917534:WWR917581 AJ983070:AJ983117 KF983070:KF983117 UB983070:UB983117 ADX983070:ADX983117 ANT983070:ANT983117 AXP983070:AXP983117 BHL983070:BHL983117 BRH983070:BRH983117 CBD983070:CBD983117 CKZ983070:CKZ983117 CUV983070:CUV983117 DER983070:DER983117 DON983070:DON983117 DYJ983070:DYJ983117 EIF983070:EIF983117 ESB983070:ESB983117 FBX983070:FBX983117 FLT983070:FLT983117 FVP983070:FVP983117 GFL983070:GFL983117 GPH983070:GPH983117 GZD983070:GZD983117 HIZ983070:HIZ983117 HSV983070:HSV983117 ICR983070:ICR983117 IMN983070:IMN983117 IWJ983070:IWJ983117 JGF983070:JGF983117 JQB983070:JQB983117 JZX983070:JZX983117 KJT983070:KJT983117 KTP983070:KTP983117 LDL983070:LDL983117 LNH983070:LNH983117 LXD983070:LXD983117 MGZ983070:MGZ983117 MQV983070:MQV983117 NAR983070:NAR983117 NKN983070:NKN983117 NUJ983070:NUJ983117 OEF983070:OEF983117 OOB983070:OOB983117 OXX983070:OXX983117 PHT983070:PHT983117 PRP983070:PRP983117 QBL983070:QBL983117 QLH983070:QLH983117 QVD983070:QVD983117 REZ983070:REZ983117 ROV983070:ROV983117 RYR983070:RYR983117 SIN983070:SIN983117 SSJ983070:SSJ983117 TCF983070:TCF983117 TMB983070:TMB983117 TVX983070:TVX983117 UFT983070:UFT983117 UPP983070:UPP983117 UZL983070:UZL983117 VJH983070:VJH983117 VTD983070:VTD983117 WCZ983070:WCZ983117 WMV983070:WMV983117 WWR983070:WWR983117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AJ65564 KF65564 UB65564 ADX65564 ANT65564 AXP65564 BHL65564 BRH65564 CBD65564 CKZ65564 CUV65564 DER65564 DON65564 DYJ65564 EIF65564 ESB65564 FBX65564 FLT65564 FVP65564 GFL65564 GPH65564 GZD65564 HIZ65564 HSV65564 ICR65564 IMN65564 IWJ65564 JGF65564 JQB65564 JZX65564 KJT65564 KTP65564 LDL65564 LNH65564 LXD65564 MGZ65564 MQV65564 NAR65564 NKN65564 NUJ65564 OEF65564 OOB65564 OXX65564 PHT65564 PRP65564 QBL65564 QLH65564 QVD65564 REZ65564 ROV65564 RYR65564 SIN65564 SSJ65564 TCF65564 TMB65564 TVX65564 UFT65564 UPP65564 UZL65564 VJH65564 VTD65564 WCZ65564 WMV65564 WWR65564 AJ131100 KF131100 UB131100 ADX131100 ANT131100 AXP131100 BHL131100 BRH131100 CBD131100 CKZ131100 CUV131100 DER131100 DON131100 DYJ131100 EIF131100 ESB131100 FBX131100 FLT131100 FVP131100 GFL131100 GPH131100 GZD131100 HIZ131100 HSV131100 ICR131100 IMN131100 IWJ131100 JGF131100 JQB131100 JZX131100 KJT131100 KTP131100 LDL131100 LNH131100 LXD131100 MGZ131100 MQV131100 NAR131100 NKN131100 NUJ131100 OEF131100 OOB131100 OXX131100 PHT131100 PRP131100 QBL131100 QLH131100 QVD131100 REZ131100 ROV131100 RYR131100 SIN131100 SSJ131100 TCF131100 TMB131100 TVX131100 UFT131100 UPP131100 UZL131100 VJH131100 VTD131100 WCZ131100 WMV131100 WWR131100 AJ196636 KF196636 UB196636 ADX196636 ANT196636 AXP196636 BHL196636 BRH196636 CBD196636 CKZ196636 CUV196636 DER196636 DON196636 DYJ196636 EIF196636 ESB196636 FBX196636 FLT196636 FVP196636 GFL196636 GPH196636 GZD196636 HIZ196636 HSV196636 ICR196636 IMN196636 IWJ196636 JGF196636 JQB196636 JZX196636 KJT196636 KTP196636 LDL196636 LNH196636 LXD196636 MGZ196636 MQV196636 NAR196636 NKN196636 NUJ196636 OEF196636 OOB196636 OXX196636 PHT196636 PRP196636 QBL196636 QLH196636 QVD196636 REZ196636 ROV196636 RYR196636 SIN196636 SSJ196636 TCF196636 TMB196636 TVX196636 UFT196636 UPP196636 UZL196636 VJH196636 VTD196636 WCZ196636 WMV196636 WWR196636 AJ262172 KF262172 UB262172 ADX262172 ANT262172 AXP262172 BHL262172 BRH262172 CBD262172 CKZ262172 CUV262172 DER262172 DON262172 DYJ262172 EIF262172 ESB262172 FBX262172 FLT262172 FVP262172 GFL262172 GPH262172 GZD262172 HIZ262172 HSV262172 ICR262172 IMN262172 IWJ262172 JGF262172 JQB262172 JZX262172 KJT262172 KTP262172 LDL262172 LNH262172 LXD262172 MGZ262172 MQV262172 NAR262172 NKN262172 NUJ262172 OEF262172 OOB262172 OXX262172 PHT262172 PRP262172 QBL262172 QLH262172 QVD262172 REZ262172 ROV262172 RYR262172 SIN262172 SSJ262172 TCF262172 TMB262172 TVX262172 UFT262172 UPP262172 UZL262172 VJH262172 VTD262172 WCZ262172 WMV262172 WWR262172 AJ327708 KF327708 UB327708 ADX327708 ANT327708 AXP327708 BHL327708 BRH327708 CBD327708 CKZ327708 CUV327708 DER327708 DON327708 DYJ327708 EIF327708 ESB327708 FBX327708 FLT327708 FVP327708 GFL327708 GPH327708 GZD327708 HIZ327708 HSV327708 ICR327708 IMN327708 IWJ327708 JGF327708 JQB327708 JZX327708 KJT327708 KTP327708 LDL327708 LNH327708 LXD327708 MGZ327708 MQV327708 NAR327708 NKN327708 NUJ327708 OEF327708 OOB327708 OXX327708 PHT327708 PRP327708 QBL327708 QLH327708 QVD327708 REZ327708 ROV327708 RYR327708 SIN327708 SSJ327708 TCF327708 TMB327708 TVX327708 UFT327708 UPP327708 UZL327708 VJH327708 VTD327708 WCZ327708 WMV327708 WWR327708 AJ393244 KF393244 UB393244 ADX393244 ANT393244 AXP393244 BHL393244 BRH393244 CBD393244 CKZ393244 CUV393244 DER393244 DON393244 DYJ393244 EIF393244 ESB393244 FBX393244 FLT393244 FVP393244 GFL393244 GPH393244 GZD393244 HIZ393244 HSV393244 ICR393244 IMN393244 IWJ393244 JGF393244 JQB393244 JZX393244 KJT393244 KTP393244 LDL393244 LNH393244 LXD393244 MGZ393244 MQV393244 NAR393244 NKN393244 NUJ393244 OEF393244 OOB393244 OXX393244 PHT393244 PRP393244 QBL393244 QLH393244 QVD393244 REZ393244 ROV393244 RYR393244 SIN393244 SSJ393244 TCF393244 TMB393244 TVX393244 UFT393244 UPP393244 UZL393244 VJH393244 VTD393244 WCZ393244 WMV393244 WWR393244 AJ458780 KF458780 UB458780 ADX458780 ANT458780 AXP458780 BHL458780 BRH458780 CBD458780 CKZ458780 CUV458780 DER458780 DON458780 DYJ458780 EIF458780 ESB458780 FBX458780 FLT458780 FVP458780 GFL458780 GPH458780 GZD458780 HIZ458780 HSV458780 ICR458780 IMN458780 IWJ458780 JGF458780 JQB458780 JZX458780 KJT458780 KTP458780 LDL458780 LNH458780 LXD458780 MGZ458780 MQV458780 NAR458780 NKN458780 NUJ458780 OEF458780 OOB458780 OXX458780 PHT458780 PRP458780 QBL458780 QLH458780 QVD458780 REZ458780 ROV458780 RYR458780 SIN458780 SSJ458780 TCF458780 TMB458780 TVX458780 UFT458780 UPP458780 UZL458780 VJH458780 VTD458780 WCZ458780 WMV458780 WWR458780 AJ524316 KF524316 UB524316 ADX524316 ANT524316 AXP524316 BHL524316 BRH524316 CBD524316 CKZ524316 CUV524316 DER524316 DON524316 DYJ524316 EIF524316 ESB524316 FBX524316 FLT524316 FVP524316 GFL524316 GPH524316 GZD524316 HIZ524316 HSV524316 ICR524316 IMN524316 IWJ524316 JGF524316 JQB524316 JZX524316 KJT524316 KTP524316 LDL524316 LNH524316 LXD524316 MGZ524316 MQV524316 NAR524316 NKN524316 NUJ524316 OEF524316 OOB524316 OXX524316 PHT524316 PRP524316 QBL524316 QLH524316 QVD524316 REZ524316 ROV524316 RYR524316 SIN524316 SSJ524316 TCF524316 TMB524316 TVX524316 UFT524316 UPP524316 UZL524316 VJH524316 VTD524316 WCZ524316 WMV524316 WWR524316 AJ589852 KF589852 UB589852 ADX589852 ANT589852 AXP589852 BHL589852 BRH589852 CBD589852 CKZ589852 CUV589852 DER589852 DON589852 DYJ589852 EIF589852 ESB589852 FBX589852 FLT589852 FVP589852 GFL589852 GPH589852 GZD589852 HIZ589852 HSV589852 ICR589852 IMN589852 IWJ589852 JGF589852 JQB589852 JZX589852 KJT589852 KTP589852 LDL589852 LNH589852 LXD589852 MGZ589852 MQV589852 NAR589852 NKN589852 NUJ589852 OEF589852 OOB589852 OXX589852 PHT589852 PRP589852 QBL589852 QLH589852 QVD589852 REZ589852 ROV589852 RYR589852 SIN589852 SSJ589852 TCF589852 TMB589852 TVX589852 UFT589852 UPP589852 UZL589852 VJH589852 VTD589852 WCZ589852 WMV589852 WWR589852 AJ655388 KF655388 UB655388 ADX655388 ANT655388 AXP655388 BHL655388 BRH655388 CBD655388 CKZ655388 CUV655388 DER655388 DON655388 DYJ655388 EIF655388 ESB655388 FBX655388 FLT655388 FVP655388 GFL655388 GPH655388 GZD655388 HIZ655388 HSV655388 ICR655388 IMN655388 IWJ655388 JGF655388 JQB655388 JZX655388 KJT655388 KTP655388 LDL655388 LNH655388 LXD655388 MGZ655388 MQV655388 NAR655388 NKN655388 NUJ655388 OEF655388 OOB655388 OXX655388 PHT655388 PRP655388 QBL655388 QLH655388 QVD655388 REZ655388 ROV655388 RYR655388 SIN655388 SSJ655388 TCF655388 TMB655388 TVX655388 UFT655388 UPP655388 UZL655388 VJH655388 VTD655388 WCZ655388 WMV655388 WWR655388 AJ720924 KF720924 UB720924 ADX720924 ANT720924 AXP720924 BHL720924 BRH720924 CBD720924 CKZ720924 CUV720924 DER720924 DON720924 DYJ720924 EIF720924 ESB720924 FBX720924 FLT720924 FVP720924 GFL720924 GPH720924 GZD720924 HIZ720924 HSV720924 ICR720924 IMN720924 IWJ720924 JGF720924 JQB720924 JZX720924 KJT720924 KTP720924 LDL720924 LNH720924 LXD720924 MGZ720924 MQV720924 NAR720924 NKN720924 NUJ720924 OEF720924 OOB720924 OXX720924 PHT720924 PRP720924 QBL720924 QLH720924 QVD720924 REZ720924 ROV720924 RYR720924 SIN720924 SSJ720924 TCF720924 TMB720924 TVX720924 UFT720924 UPP720924 UZL720924 VJH720924 VTD720924 WCZ720924 WMV720924 WWR720924 AJ786460 KF786460 UB786460 ADX786460 ANT786460 AXP786460 BHL786460 BRH786460 CBD786460 CKZ786460 CUV786460 DER786460 DON786460 DYJ786460 EIF786460 ESB786460 FBX786460 FLT786460 FVP786460 GFL786460 GPH786460 GZD786460 HIZ786460 HSV786460 ICR786460 IMN786460 IWJ786460 JGF786460 JQB786460 JZX786460 KJT786460 KTP786460 LDL786460 LNH786460 LXD786460 MGZ786460 MQV786460 NAR786460 NKN786460 NUJ786460 OEF786460 OOB786460 OXX786460 PHT786460 PRP786460 QBL786460 QLH786460 QVD786460 REZ786460 ROV786460 RYR786460 SIN786460 SSJ786460 TCF786460 TMB786460 TVX786460 UFT786460 UPP786460 UZL786460 VJH786460 VTD786460 WCZ786460 WMV786460 WWR786460 AJ851996 KF851996 UB851996 ADX851996 ANT851996 AXP851996 BHL851996 BRH851996 CBD851996 CKZ851996 CUV851996 DER851996 DON851996 DYJ851996 EIF851996 ESB851996 FBX851996 FLT851996 FVP851996 GFL851996 GPH851996 GZD851996 HIZ851996 HSV851996 ICR851996 IMN851996 IWJ851996 JGF851996 JQB851996 JZX851996 KJT851996 KTP851996 LDL851996 LNH851996 LXD851996 MGZ851996 MQV851996 NAR851996 NKN851996 NUJ851996 OEF851996 OOB851996 OXX851996 PHT851996 PRP851996 QBL851996 QLH851996 QVD851996 REZ851996 ROV851996 RYR851996 SIN851996 SSJ851996 TCF851996 TMB851996 TVX851996 UFT851996 UPP851996 UZL851996 VJH851996 VTD851996 WCZ851996 WMV851996 WWR851996 AJ917532 KF917532 UB917532 ADX917532 ANT917532 AXP917532 BHL917532 BRH917532 CBD917532 CKZ917532 CUV917532 DER917532 DON917532 DYJ917532 EIF917532 ESB917532 FBX917532 FLT917532 FVP917532 GFL917532 GPH917532 GZD917532 HIZ917532 HSV917532 ICR917532 IMN917532 IWJ917532 JGF917532 JQB917532 JZX917532 KJT917532 KTP917532 LDL917532 LNH917532 LXD917532 MGZ917532 MQV917532 NAR917532 NKN917532 NUJ917532 OEF917532 OOB917532 OXX917532 PHT917532 PRP917532 QBL917532 QLH917532 QVD917532 REZ917532 ROV917532 RYR917532 SIN917532 SSJ917532 TCF917532 TMB917532 TVX917532 UFT917532 UPP917532 UZL917532 VJH917532 VTD917532 WCZ917532 WMV917532 WWR917532 AJ983068 KF983068 UB983068 ADX983068 ANT983068 AXP983068 BHL983068 BRH983068 CBD983068 CKZ983068 CUV983068 DER983068 DON983068 DYJ983068 EIF983068 ESB983068 FBX983068 FLT983068 FVP983068 GFL983068 GPH983068 GZD983068 HIZ983068 HSV983068 ICR983068 IMN983068 IWJ983068 JGF983068 JQB983068 JZX983068 KJT983068 KTP983068 LDL983068 LNH983068 LXD983068 MGZ983068 MQV983068 NAR983068 NKN983068 NUJ983068 OEF983068 OOB983068 OXX983068 PHT983068 PRP983068 QBL983068 QLH983068 QVD983068 REZ983068 ROV983068 RYR983068 SIN983068 SSJ983068 TCF983068 TMB983068 TVX983068 UFT983068 UPP983068 UZL983068 VJH983068 VTD983068 WCZ983068 WMV983068 WWR983068 WWQ9:WWQ77 WMU9:WMU77 WCY9:WCY77 VTC9:VTC77 VJG9:VJG77 UZK9:UZK77 UPO9:UPO77 UFS9:UFS77 TVW9:TVW77 TMA9:TMA77 TCE9:TCE77 SSI9:SSI77 SIM9:SIM77 RYQ9:RYQ77 ROU9:ROU77 REY9:REY77 QVC9:QVC77 QLG9:QLG77 QBK9:QBK77 PRO9:PRO77 PHS9:PHS77 OXW9:OXW77 OOA9:OOA77 OEE9:OEE77 NUI9:NUI77 NKM9:NKM77 NAQ9:NAQ77 MQU9:MQU77 MGY9:MGY77 LXC9:LXC77 LNG9:LNG77 LDK9:LDK77 KTO9:KTO77 KJS9:KJS77 JZW9:JZW77 JQA9:JQA77 JGE9:JGE77 IWI9:IWI77 IMM9:IMM77 ICQ9:ICQ77 HSU9:HSU77 HIY9:HIY77 GZC9:GZC77 GPG9:GPG77 GFK9:GFK77 FVO9:FVO77 FLS9:FLS77 FBW9:FBW77 ESA9:ESA77 EIE9:EIE77 DYI9:DYI77 DOM9:DOM77 DEQ9:DEQ77 CUU9:CUU77 CKY9:CKY77 CBC9:CBC77 BRG9:BRG77 BHK9:BHK77 AXO9:AXO77 ANS9:ANS77 ADW9:ADW77 UA9:UA77 KE9:KE77 AI9:AI77 WWN9:WWO77 WMR9:WMS77 WCV9:WCW77 VSZ9:VTA77 VJD9:VJE77 UZH9:UZI77 UPL9:UPM77 UFP9:UFQ77 TVT9:TVU77 TLX9:TLY77 TCB9:TCC77 SSF9:SSG77 SIJ9:SIK77 RYN9:RYO77 ROR9:ROS77 REV9:REW77 QUZ9:QVA77 QLD9:QLE77 QBH9:QBI77 PRL9:PRM77 PHP9:PHQ77 OXT9:OXU77 ONX9:ONY77 OEB9:OEC77 NUF9:NUG77 NKJ9:NKK77 NAN9:NAO77 MQR9:MQS77 MGV9:MGW77 LWZ9:LXA77 LND9:LNE77 LDH9:LDI77 KTL9:KTM77 KJP9:KJQ77 JZT9:JZU77 JPX9:JPY77 JGB9:JGC77 IWF9:IWG77 IMJ9:IMK77 ICN9:ICO77 HSR9:HSS77 HIV9:HIW77 GYZ9:GZA77 GPD9:GPE77 GFH9:GFI77 FVL9:FVM77 FLP9:FLQ77 FBT9:FBU77 ERX9:ERY77 EIB9:EIC77 DYF9:DYG77 DOJ9:DOK77 DEN9:DEO77 CUR9:CUS77 CKV9:CKW77 CAZ9:CBA77 BRD9:BRE77 BHH9:BHI77 AXL9:AXM77 ANP9:ANQ77 ADT9:ADU77 TX9:TY77 KB9:KC77 AF9:AG77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127"/>
  <sheetViews>
    <sheetView showGridLines="0" view="pageBreakPreview" zoomScale="110" zoomScaleNormal="100" zoomScaleSheetLayoutView="11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24.42578125" style="185" customWidth="1"/>
    <col min="29" max="30" width="4.140625"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5.5703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24.42578125" style="165" customWidth="1"/>
    <col min="285" max="286" width="4.140625"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24.42578125" style="165" customWidth="1"/>
    <col min="541" max="542" width="4.140625"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24.42578125" style="165" customWidth="1"/>
    <col min="797" max="798" width="4.140625"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24.42578125" style="165" customWidth="1"/>
    <col min="1053" max="1054" width="4.140625"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24.42578125" style="165" customWidth="1"/>
    <col min="1309" max="1310" width="4.140625"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24.42578125" style="165" customWidth="1"/>
    <col min="1565" max="1566" width="4.140625"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24.42578125" style="165" customWidth="1"/>
    <col min="1821" max="1822" width="4.140625"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24.42578125" style="165" customWidth="1"/>
    <col min="2077" max="2078" width="4.140625"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24.42578125" style="165" customWidth="1"/>
    <col min="2333" max="2334" width="4.140625"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24.42578125" style="165" customWidth="1"/>
    <col min="2589" max="2590" width="4.140625"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24.42578125" style="165" customWidth="1"/>
    <col min="2845" max="2846" width="4.140625"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24.42578125" style="165" customWidth="1"/>
    <col min="3101" max="3102" width="4.140625"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24.42578125" style="165" customWidth="1"/>
    <col min="3357" max="3358" width="4.140625"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24.42578125" style="165" customWidth="1"/>
    <col min="3613" max="3614" width="4.140625"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24.42578125" style="165" customWidth="1"/>
    <col min="3869" max="3870" width="4.140625"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24.42578125" style="165" customWidth="1"/>
    <col min="4125" max="4126" width="4.140625"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24.42578125" style="165" customWidth="1"/>
    <col min="4381" max="4382" width="4.140625"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24.42578125" style="165" customWidth="1"/>
    <col min="4637" max="4638" width="4.140625"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24.42578125" style="165" customWidth="1"/>
    <col min="4893" max="4894" width="4.140625"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24.42578125" style="165" customWidth="1"/>
    <col min="5149" max="5150" width="4.140625"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24.42578125" style="165" customWidth="1"/>
    <col min="5405" max="5406" width="4.140625"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24.42578125" style="165" customWidth="1"/>
    <col min="5661" max="5662" width="4.140625"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24.42578125" style="165" customWidth="1"/>
    <col min="5917" max="5918" width="4.140625"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24.42578125" style="165" customWidth="1"/>
    <col min="6173" max="6174" width="4.140625"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24.42578125" style="165" customWidth="1"/>
    <col min="6429" max="6430" width="4.140625"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24.42578125" style="165" customWidth="1"/>
    <col min="6685" max="6686" width="4.140625"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24.42578125" style="165" customWidth="1"/>
    <col min="6941" max="6942" width="4.140625"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24.42578125" style="165" customWidth="1"/>
    <col min="7197" max="7198" width="4.140625"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24.42578125" style="165" customWidth="1"/>
    <col min="7453" max="7454" width="4.140625"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24.42578125" style="165" customWidth="1"/>
    <col min="7709" max="7710" width="4.140625"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24.42578125" style="165" customWidth="1"/>
    <col min="7965" max="7966" width="4.140625"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24.42578125" style="165" customWidth="1"/>
    <col min="8221" max="8222" width="4.140625"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24.42578125" style="165" customWidth="1"/>
    <col min="8477" max="8478" width="4.140625"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24.42578125" style="165" customWidth="1"/>
    <col min="8733" max="8734" width="4.140625"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24.42578125" style="165" customWidth="1"/>
    <col min="8989" max="8990" width="4.140625"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24.42578125" style="165" customWidth="1"/>
    <col min="9245" max="9246" width="4.140625"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24.42578125" style="165" customWidth="1"/>
    <col min="9501" max="9502" width="4.140625"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24.42578125" style="165" customWidth="1"/>
    <col min="9757" max="9758" width="4.140625"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24.42578125" style="165" customWidth="1"/>
    <col min="10013" max="10014" width="4.140625"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24.42578125" style="165" customWidth="1"/>
    <col min="10269" max="10270" width="4.140625"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24.42578125" style="165" customWidth="1"/>
    <col min="10525" max="10526" width="4.140625"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24.42578125" style="165" customWidth="1"/>
    <col min="10781" max="10782" width="4.140625"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24.42578125" style="165" customWidth="1"/>
    <col min="11037" max="11038" width="4.140625"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24.42578125" style="165" customWidth="1"/>
    <col min="11293" max="11294" width="4.140625"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24.42578125" style="165" customWidth="1"/>
    <col min="11549" max="11550" width="4.140625"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24.42578125" style="165" customWidth="1"/>
    <col min="11805" max="11806" width="4.140625"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24.42578125" style="165" customWidth="1"/>
    <col min="12061" max="12062" width="4.140625"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24.42578125" style="165" customWidth="1"/>
    <col min="12317" max="12318" width="4.140625"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24.42578125" style="165" customWidth="1"/>
    <col min="12573" max="12574" width="4.140625"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24.42578125" style="165" customWidth="1"/>
    <col min="12829" max="12830" width="4.140625"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24.42578125" style="165" customWidth="1"/>
    <col min="13085" max="13086" width="4.140625"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24.42578125" style="165" customWidth="1"/>
    <col min="13341" max="13342" width="4.140625"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24.42578125" style="165" customWidth="1"/>
    <col min="13597" max="13598" width="4.140625"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24.42578125" style="165" customWidth="1"/>
    <col min="13853" max="13854" width="4.140625"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24.42578125" style="165" customWidth="1"/>
    <col min="14109" max="14110" width="4.140625"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24.42578125" style="165" customWidth="1"/>
    <col min="14365" max="14366" width="4.140625"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24.42578125" style="165" customWidth="1"/>
    <col min="14621" max="14622" width="4.140625"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24.42578125" style="165" customWidth="1"/>
    <col min="14877" max="14878" width="4.140625"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24.42578125" style="165" customWidth="1"/>
    <col min="15133" max="15134" width="4.140625"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24.42578125" style="165" customWidth="1"/>
    <col min="15389" max="15390" width="4.140625"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24.42578125" style="165" customWidth="1"/>
    <col min="15645" max="15646" width="4.140625"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24.42578125" style="165" customWidth="1"/>
    <col min="15901" max="15902" width="4.140625"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24.42578125" style="165" customWidth="1"/>
    <col min="16157" max="16158" width="4.140625"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5"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1212" t="s">
        <v>245</v>
      </c>
      <c r="Y1" s="1185" t="s">
        <v>30</v>
      </c>
      <c r="Z1" s="1186"/>
      <c r="AA1" s="1186"/>
      <c r="AB1" s="1186"/>
      <c r="AC1" s="1186"/>
      <c r="AD1" s="1187"/>
      <c r="AE1" s="353"/>
      <c r="AF1" s="353"/>
      <c r="AG1" s="353"/>
      <c r="AH1" s="355"/>
      <c r="AI1" s="355"/>
      <c r="AJ1" s="355"/>
      <c r="AK1" s="355"/>
      <c r="AL1" s="355"/>
      <c r="AM1" s="140"/>
      <c r="AN1" s="140"/>
      <c r="AO1" s="140"/>
      <c r="AP1" s="140"/>
      <c r="AQ1" s="140"/>
      <c r="AR1" s="140"/>
      <c r="AS1" s="140"/>
    </row>
    <row r="2" spans="1:45"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1213"/>
      <c r="Y2" s="1189"/>
      <c r="Z2" s="694"/>
      <c r="AA2" s="694"/>
      <c r="AB2" s="694"/>
      <c r="AC2" s="694"/>
      <c r="AD2" s="695"/>
      <c r="AE2" s="354"/>
      <c r="AF2" s="354"/>
      <c r="AG2" s="354"/>
      <c r="AH2" s="355"/>
      <c r="AI2" s="355"/>
      <c r="AJ2" s="355"/>
      <c r="AK2" s="355"/>
      <c r="AL2" s="355"/>
      <c r="AM2" s="140"/>
      <c r="AN2" s="140"/>
      <c r="AO2" s="140"/>
      <c r="AP2" s="140"/>
      <c r="AQ2" s="140"/>
      <c r="AR2" s="140"/>
      <c r="AS2" s="140"/>
    </row>
    <row r="3" spans="1:45" s="141" customFormat="1" ht="12" customHeight="1" x14ac:dyDescent="0.2">
      <c r="A3" s="144" t="s">
        <v>41</v>
      </c>
      <c r="B3" s="609" t="s">
        <v>42</v>
      </c>
      <c r="C3" s="610"/>
      <c r="D3" s="610"/>
      <c r="E3" s="610"/>
      <c r="F3" s="610"/>
      <c r="G3" s="610"/>
      <c r="H3" s="611"/>
      <c r="I3" s="643" t="s">
        <v>43</v>
      </c>
      <c r="J3" s="644"/>
      <c r="K3" s="624"/>
      <c r="L3" s="625"/>
      <c r="M3" s="145"/>
      <c r="N3" s="645">
        <v>43280</v>
      </c>
      <c r="O3" s="646"/>
      <c r="P3" s="647"/>
      <c r="Q3" s="647"/>
      <c r="R3" s="647"/>
      <c r="S3" s="647"/>
      <c r="T3" s="647"/>
      <c r="U3" s="647"/>
      <c r="V3" s="648"/>
      <c r="W3" s="136"/>
      <c r="X3" s="1214" t="s">
        <v>247</v>
      </c>
      <c r="Y3" s="1185" t="s">
        <v>79</v>
      </c>
      <c r="Z3" s="1186"/>
      <c r="AA3" s="1186"/>
      <c r="AB3" s="1186"/>
      <c r="AC3" s="1186"/>
      <c r="AD3" s="1187"/>
      <c r="AE3" s="353"/>
      <c r="AF3" s="353"/>
      <c r="AG3" s="353"/>
      <c r="AH3" s="355"/>
      <c r="AI3" s="355"/>
      <c r="AJ3" s="355"/>
      <c r="AK3" s="355"/>
      <c r="AL3" s="355"/>
      <c r="AM3" s="140"/>
      <c r="AN3" s="140"/>
      <c r="AO3" s="140"/>
      <c r="AP3" s="140"/>
      <c r="AQ3" s="140"/>
      <c r="AR3" s="140"/>
      <c r="AS3" s="140"/>
    </row>
    <row r="4" spans="1:45"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1214"/>
      <c r="Y4" s="1189"/>
      <c r="Z4" s="694"/>
      <c r="AA4" s="694"/>
      <c r="AB4" s="694"/>
      <c r="AC4" s="694"/>
      <c r="AD4" s="695"/>
      <c r="AE4" s="354"/>
      <c r="AF4" s="354"/>
      <c r="AG4" s="354"/>
      <c r="AH4" s="355"/>
      <c r="AI4" s="355"/>
      <c r="AJ4" s="355"/>
      <c r="AK4" s="355"/>
      <c r="AL4" s="355"/>
      <c r="AM4" s="140"/>
      <c r="AN4" s="140"/>
      <c r="AO4" s="140"/>
      <c r="AP4" s="140"/>
      <c r="AQ4" s="140"/>
      <c r="AR4" s="140"/>
      <c r="AS4" s="140"/>
    </row>
    <row r="5" spans="1:45"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5" s="154" customFormat="1" ht="11.25" customHeight="1" x14ac:dyDescent="0.2">
      <c r="A6" s="1215" t="s">
        <v>46</v>
      </c>
      <c r="B6" s="1215"/>
      <c r="C6" s="1215"/>
      <c r="D6" s="1215"/>
      <c r="E6" s="1215"/>
      <c r="F6" s="1215"/>
      <c r="G6" s="1215"/>
      <c r="H6" s="1215"/>
      <c r="I6" s="1215"/>
      <c r="J6" s="1215"/>
      <c r="K6" s="1215"/>
      <c r="L6" s="1215"/>
      <c r="M6" s="1215"/>
      <c r="N6" s="1215"/>
      <c r="O6" s="1215"/>
      <c r="P6" s="1215"/>
      <c r="Q6" s="1216" t="s">
        <v>387</v>
      </c>
      <c r="R6" s="1216"/>
      <c r="S6" s="1216"/>
      <c r="T6" s="1216"/>
      <c r="U6" s="1216"/>
      <c r="V6" s="1216"/>
      <c r="W6" s="162"/>
      <c r="X6" s="1217" t="s">
        <v>48</v>
      </c>
      <c r="Y6" s="1217"/>
      <c r="Z6" s="1217"/>
      <c r="AA6" s="1217"/>
      <c r="AB6" s="1217"/>
      <c r="AC6" s="603" t="s">
        <v>195</v>
      </c>
      <c r="AD6" s="603" t="s">
        <v>249</v>
      </c>
      <c r="AE6" s="156"/>
      <c r="AF6" s="1211" t="s">
        <v>250</v>
      </c>
      <c r="AG6" s="1211"/>
      <c r="AH6" s="1211"/>
      <c r="AI6" s="1211"/>
      <c r="AJ6" s="1211"/>
      <c r="AK6" s="1211"/>
      <c r="AL6" s="1211"/>
    </row>
    <row r="7" spans="1:45" s="154" customFormat="1" ht="20.25" customHeight="1" x14ac:dyDescent="0.2">
      <c r="A7" s="608" t="s">
        <v>389</v>
      </c>
      <c r="B7" s="603" t="s">
        <v>251</v>
      </c>
      <c r="C7" s="608" t="s">
        <v>385</v>
      </c>
      <c r="D7" s="608"/>
      <c r="E7" s="608"/>
      <c r="F7" s="608" t="s">
        <v>384</v>
      </c>
      <c r="G7" s="608" t="s">
        <v>383</v>
      </c>
      <c r="H7" s="608"/>
      <c r="I7" s="608"/>
      <c r="J7" s="608" t="s">
        <v>49</v>
      </c>
      <c r="K7" s="608"/>
      <c r="L7" s="608"/>
      <c r="M7" s="608" t="s">
        <v>47</v>
      </c>
      <c r="N7" s="608"/>
      <c r="O7" s="608"/>
      <c r="P7" s="608"/>
      <c r="Q7" s="1211" t="s">
        <v>248</v>
      </c>
      <c r="R7" s="1211"/>
      <c r="S7" s="1211"/>
      <c r="T7" s="1211"/>
      <c r="U7" s="1211"/>
      <c r="V7" s="1211"/>
      <c r="W7" s="158"/>
      <c r="X7" s="621" t="s">
        <v>1095</v>
      </c>
      <c r="Y7" s="621"/>
      <c r="Z7" s="621"/>
      <c r="AA7" s="608" t="s">
        <v>382</v>
      </c>
      <c r="AB7" s="608" t="s">
        <v>252</v>
      </c>
      <c r="AC7" s="603"/>
      <c r="AD7" s="603"/>
      <c r="AE7" s="158"/>
      <c r="AF7" s="1211"/>
      <c r="AG7" s="1211"/>
      <c r="AH7" s="1211"/>
      <c r="AI7" s="1211"/>
      <c r="AJ7" s="1211"/>
      <c r="AK7" s="1211"/>
      <c r="AL7" s="1211"/>
    </row>
    <row r="8" spans="1:45" ht="14.25" customHeight="1" x14ac:dyDescent="0.2">
      <c r="A8" s="608"/>
      <c r="B8" s="603"/>
      <c r="C8" s="608"/>
      <c r="D8" s="608"/>
      <c r="E8" s="608"/>
      <c r="F8" s="608"/>
      <c r="G8" s="608"/>
      <c r="H8" s="608"/>
      <c r="I8" s="608"/>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8"/>
      <c r="AB8" s="608"/>
      <c r="AC8" s="603"/>
      <c r="AD8" s="603"/>
      <c r="AE8" s="162"/>
      <c r="AF8" s="163" t="s">
        <v>253</v>
      </c>
      <c r="AG8" s="163" t="s">
        <v>119</v>
      </c>
      <c r="AH8" s="160" t="s">
        <v>51</v>
      </c>
      <c r="AI8" s="164" t="s">
        <v>120</v>
      </c>
      <c r="AJ8" s="160" t="s">
        <v>52</v>
      </c>
      <c r="AK8" s="161" t="s">
        <v>55</v>
      </c>
      <c r="AL8" s="160" t="s">
        <v>55</v>
      </c>
    </row>
    <row r="9" spans="1:45" s="171" customFormat="1" ht="133.5" customHeight="1" x14ac:dyDescent="0.2">
      <c r="A9" s="550" t="s">
        <v>1213</v>
      </c>
      <c r="B9" s="1218" t="s">
        <v>1214</v>
      </c>
      <c r="C9" s="1181" t="s">
        <v>1215</v>
      </c>
      <c r="D9" s="1181"/>
      <c r="E9" s="1181"/>
      <c r="F9" s="560" t="s">
        <v>138</v>
      </c>
      <c r="G9" s="1219" t="s">
        <v>1216</v>
      </c>
      <c r="H9" s="1219"/>
      <c r="I9" s="1219"/>
      <c r="J9" s="1181" t="s">
        <v>1217</v>
      </c>
      <c r="K9" s="1181"/>
      <c r="L9" s="1181"/>
      <c r="M9" s="550"/>
      <c r="N9" s="550"/>
      <c r="O9" s="1181" t="s">
        <v>266</v>
      </c>
      <c r="P9" s="550" t="s">
        <v>266</v>
      </c>
      <c r="Q9" s="561" t="s">
        <v>15</v>
      </c>
      <c r="R9" s="561" t="s">
        <v>123</v>
      </c>
      <c r="S9" s="221"/>
      <c r="T9" s="1210">
        <f>VLOOKUP(Q9,[45]Listas!$D$6:$E$10,2,0)</f>
        <v>3</v>
      </c>
      <c r="U9" s="1210">
        <f>HLOOKUP(R9,[45]Listas!$F$4:$J$5,2,0)</f>
        <v>3</v>
      </c>
      <c r="V9" s="1168" t="str">
        <f>INDEX([45]Listas!$F$6:$J$10,MATCH(Q9,[45]Listas!$D$6:$D$10,0),MATCH(R9,[45]Listas!$F$4:$J$4,0))</f>
        <v>9
MODERADO</v>
      </c>
      <c r="W9" s="221"/>
      <c r="X9" s="1219" t="s">
        <v>1218</v>
      </c>
      <c r="Y9" s="1219"/>
      <c r="Z9" s="1219"/>
      <c r="AA9" s="562" t="s">
        <v>1219</v>
      </c>
      <c r="AB9" s="481" t="s">
        <v>1220</v>
      </c>
      <c r="AC9" s="550">
        <v>79</v>
      </c>
      <c r="AD9" s="562" t="s">
        <v>59</v>
      </c>
      <c r="AE9" s="221"/>
      <c r="AF9" s="1205">
        <f>IF(AC9&lt;=33,0,IF(AC9&gt;81,2,1))</f>
        <v>1</v>
      </c>
      <c r="AG9" s="1205">
        <f t="shared" ref="AG9:AG11" si="0">IF(OR(AD9="Probabilidad",AD9="Ambos"),T9-AF9,T9)</f>
        <v>2</v>
      </c>
      <c r="AH9" s="1203" t="str">
        <f>IF(AG9&lt;=1,"Remota",VLOOKUP(AG9,[45]Listas!$C$6:$D$10,2,0))</f>
        <v>Baja</v>
      </c>
      <c r="AI9" s="1205">
        <f>IF(OR(AD9="Impacto",AD9="Ambos"),U9-AF9,U9)</f>
        <v>3</v>
      </c>
      <c r="AJ9" s="1203" t="str">
        <f>IF(AI9&lt;=1,"Insignificante",HLOOKUP(AI9,[45]Listas!$F$3:$J$4,2,0))</f>
        <v>Moderado</v>
      </c>
      <c r="AK9" s="1204">
        <f>AG9*AI9</f>
        <v>6</v>
      </c>
      <c r="AL9" s="1168" t="str">
        <f>INDEX([45]Listas!$F$6:$J$10,MATCH(AH9,[45]Listas!$D$6:$D$10,0),MATCH(AJ9,[45]Listas!$F$4:$J$4,0))</f>
        <v>6
MODERADO</v>
      </c>
    </row>
    <row r="10" spans="1:45" s="171" customFormat="1" ht="124.5" customHeight="1" x14ac:dyDescent="0.2">
      <c r="A10" s="550" t="s">
        <v>721</v>
      </c>
      <c r="B10" s="1218"/>
      <c r="C10" s="1181"/>
      <c r="D10" s="1181"/>
      <c r="E10" s="1181"/>
      <c r="F10" s="560"/>
      <c r="G10" s="1219" t="s">
        <v>1221</v>
      </c>
      <c r="H10" s="1219"/>
      <c r="I10" s="1219"/>
      <c r="J10" s="1181"/>
      <c r="K10" s="1181"/>
      <c r="L10" s="1181"/>
      <c r="M10" s="550"/>
      <c r="N10" s="550"/>
      <c r="O10" s="1181"/>
      <c r="P10" s="550"/>
      <c r="Q10" s="561"/>
      <c r="R10" s="561"/>
      <c r="S10" s="221"/>
      <c r="T10" s="1210"/>
      <c r="U10" s="1210" t="e">
        <f>HLOOKUP(R10,[45]Listas!$F$4:$J$5,2,0)</f>
        <v>#N/A</v>
      </c>
      <c r="V10" s="1168"/>
      <c r="W10" s="221"/>
      <c r="X10" s="1219" t="s">
        <v>1222</v>
      </c>
      <c r="Y10" s="1219"/>
      <c r="Z10" s="1219"/>
      <c r="AA10" s="562"/>
      <c r="AB10" s="481" t="s">
        <v>1223</v>
      </c>
      <c r="AC10" s="550"/>
      <c r="AD10" s="562"/>
      <c r="AE10" s="221"/>
      <c r="AF10" s="1205"/>
      <c r="AG10" s="1205">
        <f t="shared" si="0"/>
        <v>0</v>
      </c>
      <c r="AH10" s="1203"/>
      <c r="AI10" s="1205"/>
      <c r="AJ10" s="1203"/>
      <c r="AK10" s="1204"/>
      <c r="AL10" s="1168"/>
    </row>
    <row r="11" spans="1:45" s="171" customFormat="1" ht="124.5" customHeight="1" x14ac:dyDescent="0.2">
      <c r="A11" s="550" t="s">
        <v>721</v>
      </c>
      <c r="B11" s="1218"/>
      <c r="C11" s="1181"/>
      <c r="D11" s="1181"/>
      <c r="E11" s="1181"/>
      <c r="F11" s="560"/>
      <c r="G11" s="1219" t="s">
        <v>1224</v>
      </c>
      <c r="H11" s="1219"/>
      <c r="I11" s="1219"/>
      <c r="J11" s="1181"/>
      <c r="K11" s="1181"/>
      <c r="L11" s="1181"/>
      <c r="M11" s="550"/>
      <c r="N11" s="550"/>
      <c r="O11" s="1181"/>
      <c r="P11" s="550"/>
      <c r="Q11" s="561"/>
      <c r="R11" s="561"/>
      <c r="S11" s="221"/>
      <c r="T11" s="1210"/>
      <c r="U11" s="1210" t="e">
        <f>HLOOKUP(R11,[45]Listas!$F$4:$J$5,2,0)</f>
        <v>#N/A</v>
      </c>
      <c r="V11" s="1168"/>
      <c r="W11" s="221"/>
      <c r="X11" s="1219" t="s">
        <v>1225</v>
      </c>
      <c r="Y11" s="1219"/>
      <c r="Z11" s="1219"/>
      <c r="AA11" s="562"/>
      <c r="AB11" s="481" t="s">
        <v>1226</v>
      </c>
      <c r="AC11" s="550"/>
      <c r="AD11" s="562"/>
      <c r="AE11" s="221"/>
      <c r="AF11" s="1205"/>
      <c r="AG11" s="1205">
        <f t="shared" si="0"/>
        <v>0</v>
      </c>
      <c r="AH11" s="1203"/>
      <c r="AI11" s="1205"/>
      <c r="AJ11" s="1203"/>
      <c r="AK11" s="1204"/>
      <c r="AL11" s="1168"/>
    </row>
    <row r="12" spans="1:45" s="171" customFormat="1" ht="78" customHeight="1" x14ac:dyDescent="0.2">
      <c r="A12" s="582" t="s">
        <v>722</v>
      </c>
      <c r="B12" s="806" t="s">
        <v>723</v>
      </c>
      <c r="C12" s="807" t="s">
        <v>278</v>
      </c>
      <c r="D12" s="807"/>
      <c r="E12" s="807"/>
      <c r="F12" s="562" t="s">
        <v>138</v>
      </c>
      <c r="G12" s="1208" t="s">
        <v>378</v>
      </c>
      <c r="H12" s="1208"/>
      <c r="I12" s="1208"/>
      <c r="J12" s="582" t="s">
        <v>377</v>
      </c>
      <c r="K12" s="582"/>
      <c r="L12" s="582"/>
      <c r="M12" s="582"/>
      <c r="N12" s="582"/>
      <c r="O12" s="582" t="s">
        <v>266</v>
      </c>
      <c r="P12" s="582"/>
      <c r="Q12" s="582" t="s">
        <v>258</v>
      </c>
      <c r="R12" s="582" t="s">
        <v>123</v>
      </c>
      <c r="S12" s="221"/>
      <c r="T12" s="1210">
        <f>VLOOKUP(Q12,[10]Listas!$D$6:$E$10,2,0)</f>
        <v>1</v>
      </c>
      <c r="U12" s="1210">
        <f>HLOOKUP(R12,[10]Listas!$F$4:$J$5,2,0)</f>
        <v>3</v>
      </c>
      <c r="V12" s="1168" t="str">
        <f>INDEX([10]Listas!$F$6:$J$10,MATCH(Q12,[10]Listas!$D$6:$D$10,0),MATCH(R12,[10]Listas!$F$4:$J$4,0))</f>
        <v>3
INFERIOR</v>
      </c>
      <c r="W12" s="221"/>
      <c r="X12" s="834" t="s">
        <v>724</v>
      </c>
      <c r="Y12" s="834"/>
      <c r="Z12" s="834"/>
      <c r="AA12" s="562" t="s">
        <v>725</v>
      </c>
      <c r="AB12" s="582" t="s">
        <v>726</v>
      </c>
      <c r="AC12" s="582">
        <v>88</v>
      </c>
      <c r="AD12" s="582" t="s">
        <v>59</v>
      </c>
      <c r="AE12" s="221"/>
      <c r="AF12" s="1205">
        <f t="shared" ref="AF12:AF19" si="1">IF(AC12&lt;=33,0,IF(AC12&gt;81,2,1))</f>
        <v>2</v>
      </c>
      <c r="AG12" s="1205">
        <f t="shared" ref="AG12:AG34" si="2">IF(OR(AD12="Probabilidad",AD12="Ambos"),T12-AF12,T12)</f>
        <v>-1</v>
      </c>
      <c r="AH12" s="1203" t="str">
        <f>IF(AG12&lt;=1,"Remota",VLOOKUP(AG12,[10]Listas!$C$6:$D$10,2,0))</f>
        <v>Remota</v>
      </c>
      <c r="AI12" s="1205">
        <f>IF(OR(AD12="Impacto",AD12="Ambos"),U12-AF12,U12)</f>
        <v>3</v>
      </c>
      <c r="AJ12" s="1203" t="str">
        <f>IF(AI12&lt;=1,"Insignificante",HLOOKUP(AI12,[10]Listas!$F$3:$J$4,2,0))</f>
        <v>Moderado</v>
      </c>
      <c r="AK12" s="1205">
        <f t="shared" ref="AK12:AK31" si="3">AG12*AI12</f>
        <v>-3</v>
      </c>
      <c r="AL12" s="1168" t="str">
        <f>INDEX([10]Listas!$F$6:$J$10,MATCH(AH12,[10]Listas!$D$6:$D$10,0),MATCH(AJ12,[10]Listas!$F$4:$J$4,0))</f>
        <v>3
INFERIOR</v>
      </c>
    </row>
    <row r="13" spans="1:45" s="171" customFormat="1" ht="78" customHeight="1" x14ac:dyDescent="0.2">
      <c r="A13" s="582" t="s">
        <v>721</v>
      </c>
      <c r="B13" s="806"/>
      <c r="C13" s="807"/>
      <c r="D13" s="807"/>
      <c r="E13" s="807"/>
      <c r="F13" s="562"/>
      <c r="G13" s="1208" t="s">
        <v>375</v>
      </c>
      <c r="H13" s="1208"/>
      <c r="I13" s="1208"/>
      <c r="J13" s="582"/>
      <c r="K13" s="582"/>
      <c r="L13" s="582"/>
      <c r="M13" s="582"/>
      <c r="N13" s="582"/>
      <c r="O13" s="582"/>
      <c r="P13" s="582"/>
      <c r="Q13" s="582"/>
      <c r="R13" s="582"/>
      <c r="S13" s="221"/>
      <c r="T13" s="1210"/>
      <c r="U13" s="1210" t="e">
        <f>HLOOKUP(R13,[10]Listas!$F$4:$J$5,2,0)</f>
        <v>#N/A</v>
      </c>
      <c r="V13" s="1168"/>
      <c r="W13" s="221"/>
      <c r="X13" s="834" t="s">
        <v>727</v>
      </c>
      <c r="Y13" s="834"/>
      <c r="Z13" s="834"/>
      <c r="AA13" s="562"/>
      <c r="AB13" s="582"/>
      <c r="AC13" s="582"/>
      <c r="AD13" s="582"/>
      <c r="AE13" s="221"/>
      <c r="AF13" s="1205">
        <f t="shared" si="1"/>
        <v>0</v>
      </c>
      <c r="AG13" s="1205">
        <f t="shared" si="2"/>
        <v>0</v>
      </c>
      <c r="AH13" s="1203"/>
      <c r="AI13" s="1205"/>
      <c r="AJ13" s="1203"/>
      <c r="AK13" s="1205">
        <f t="shared" si="3"/>
        <v>0</v>
      </c>
      <c r="AL13" s="1168"/>
    </row>
    <row r="14" spans="1:45" s="171" customFormat="1" ht="78" customHeight="1" x14ac:dyDescent="0.2">
      <c r="A14" s="582" t="s">
        <v>721</v>
      </c>
      <c r="B14" s="806"/>
      <c r="C14" s="807"/>
      <c r="D14" s="807"/>
      <c r="E14" s="807"/>
      <c r="F14" s="562"/>
      <c r="G14" s="1208" t="s">
        <v>507</v>
      </c>
      <c r="H14" s="1208"/>
      <c r="I14" s="1208"/>
      <c r="J14" s="582"/>
      <c r="K14" s="582"/>
      <c r="L14" s="582"/>
      <c r="M14" s="582"/>
      <c r="N14" s="582"/>
      <c r="O14" s="582"/>
      <c r="P14" s="582"/>
      <c r="Q14" s="582"/>
      <c r="R14" s="582"/>
      <c r="S14" s="221"/>
      <c r="T14" s="1210"/>
      <c r="U14" s="1210" t="e">
        <f>HLOOKUP(R14,[10]Listas!$F$4:$J$5,2,0)</f>
        <v>#N/A</v>
      </c>
      <c r="V14" s="1168"/>
      <c r="W14" s="221"/>
      <c r="X14" s="834" t="s">
        <v>728</v>
      </c>
      <c r="Y14" s="834"/>
      <c r="Z14" s="834"/>
      <c r="AA14" s="562"/>
      <c r="AB14" s="582"/>
      <c r="AC14" s="582"/>
      <c r="AD14" s="582"/>
      <c r="AE14" s="221"/>
      <c r="AF14" s="1205">
        <f t="shared" si="1"/>
        <v>0</v>
      </c>
      <c r="AG14" s="1205">
        <f t="shared" si="2"/>
        <v>0</v>
      </c>
      <c r="AH14" s="1203"/>
      <c r="AI14" s="1205"/>
      <c r="AJ14" s="1203"/>
      <c r="AK14" s="1205">
        <f t="shared" si="3"/>
        <v>0</v>
      </c>
      <c r="AL14" s="1168"/>
    </row>
    <row r="15" spans="1:45" s="171" customFormat="1" ht="78" customHeight="1" x14ac:dyDescent="0.2">
      <c r="A15" s="582" t="s">
        <v>721</v>
      </c>
      <c r="B15" s="806"/>
      <c r="C15" s="807"/>
      <c r="D15" s="807"/>
      <c r="E15" s="807"/>
      <c r="F15" s="562"/>
      <c r="G15" s="1208" t="s">
        <v>509</v>
      </c>
      <c r="H15" s="1208"/>
      <c r="I15" s="1208"/>
      <c r="J15" s="582"/>
      <c r="K15" s="582"/>
      <c r="L15" s="582"/>
      <c r="M15" s="582"/>
      <c r="N15" s="582"/>
      <c r="O15" s="582"/>
      <c r="P15" s="582"/>
      <c r="Q15" s="582"/>
      <c r="R15" s="582"/>
      <c r="S15" s="221"/>
      <c r="T15" s="1210"/>
      <c r="U15" s="1210" t="e">
        <f>HLOOKUP(R15,[10]Listas!$F$4:$J$5,2,0)</f>
        <v>#N/A</v>
      </c>
      <c r="V15" s="1168"/>
      <c r="W15" s="221"/>
      <c r="X15" s="834" t="s">
        <v>729</v>
      </c>
      <c r="Y15" s="834"/>
      <c r="Z15" s="834"/>
      <c r="AA15" s="562"/>
      <c r="AB15" s="582"/>
      <c r="AC15" s="582"/>
      <c r="AD15" s="582"/>
      <c r="AE15" s="221"/>
      <c r="AF15" s="1205">
        <f t="shared" si="1"/>
        <v>0</v>
      </c>
      <c r="AG15" s="1205">
        <f t="shared" si="2"/>
        <v>0</v>
      </c>
      <c r="AH15" s="1203"/>
      <c r="AI15" s="1205"/>
      <c r="AJ15" s="1203"/>
      <c r="AK15" s="1205">
        <f t="shared" si="3"/>
        <v>0</v>
      </c>
      <c r="AL15" s="1168"/>
    </row>
    <row r="16" spans="1:45" s="171" customFormat="1" ht="78" customHeight="1" x14ac:dyDescent="0.2">
      <c r="A16" s="582" t="s">
        <v>721</v>
      </c>
      <c r="B16" s="806"/>
      <c r="C16" s="807"/>
      <c r="D16" s="807"/>
      <c r="E16" s="807"/>
      <c r="F16" s="562"/>
      <c r="G16" s="1208" t="s">
        <v>511</v>
      </c>
      <c r="H16" s="1208"/>
      <c r="I16" s="1208"/>
      <c r="J16" s="582"/>
      <c r="K16" s="582"/>
      <c r="L16" s="582"/>
      <c r="M16" s="582"/>
      <c r="N16" s="582"/>
      <c r="O16" s="582"/>
      <c r="P16" s="582"/>
      <c r="Q16" s="582"/>
      <c r="R16" s="582"/>
      <c r="S16" s="221"/>
      <c r="T16" s="1210"/>
      <c r="U16" s="1210" t="e">
        <f>HLOOKUP(R16,[10]Listas!$F$4:$J$5,2,0)</f>
        <v>#N/A</v>
      </c>
      <c r="V16" s="1168"/>
      <c r="W16" s="221"/>
      <c r="X16" s="834" t="s">
        <v>730</v>
      </c>
      <c r="Y16" s="834"/>
      <c r="Z16" s="834"/>
      <c r="AA16" s="562"/>
      <c r="AB16" s="582"/>
      <c r="AC16" s="582"/>
      <c r="AD16" s="582"/>
      <c r="AE16" s="221"/>
      <c r="AF16" s="1205">
        <f t="shared" si="1"/>
        <v>0</v>
      </c>
      <c r="AG16" s="1205">
        <f t="shared" si="2"/>
        <v>0</v>
      </c>
      <c r="AH16" s="1203"/>
      <c r="AI16" s="1205"/>
      <c r="AJ16" s="1203"/>
      <c r="AK16" s="1205">
        <f t="shared" si="3"/>
        <v>0</v>
      </c>
      <c r="AL16" s="1168"/>
    </row>
    <row r="17" spans="1:38" s="171" customFormat="1" ht="78" customHeight="1" x14ac:dyDescent="0.2">
      <c r="A17" s="582" t="s">
        <v>721</v>
      </c>
      <c r="B17" s="806"/>
      <c r="C17" s="807"/>
      <c r="D17" s="807"/>
      <c r="E17" s="807"/>
      <c r="F17" s="562"/>
      <c r="G17" s="1208" t="s">
        <v>373</v>
      </c>
      <c r="H17" s="1208"/>
      <c r="I17" s="1208"/>
      <c r="J17" s="582"/>
      <c r="K17" s="582"/>
      <c r="L17" s="582"/>
      <c r="M17" s="582"/>
      <c r="N17" s="582"/>
      <c r="O17" s="582"/>
      <c r="P17" s="582"/>
      <c r="Q17" s="582"/>
      <c r="R17" s="582"/>
      <c r="S17" s="221"/>
      <c r="T17" s="1210"/>
      <c r="U17" s="1210" t="e">
        <f>HLOOKUP(R17,[10]Listas!$F$4:$J$5,2,0)</f>
        <v>#N/A</v>
      </c>
      <c r="V17" s="1168"/>
      <c r="W17" s="221"/>
      <c r="X17" s="834" t="s">
        <v>731</v>
      </c>
      <c r="Y17" s="834"/>
      <c r="Z17" s="834"/>
      <c r="AA17" s="562"/>
      <c r="AB17" s="582"/>
      <c r="AC17" s="582"/>
      <c r="AD17" s="582"/>
      <c r="AE17" s="221"/>
      <c r="AF17" s="1205">
        <f t="shared" si="1"/>
        <v>0</v>
      </c>
      <c r="AG17" s="1205">
        <f t="shared" si="2"/>
        <v>0</v>
      </c>
      <c r="AH17" s="1203"/>
      <c r="AI17" s="1205"/>
      <c r="AJ17" s="1203"/>
      <c r="AK17" s="1205">
        <f t="shared" si="3"/>
        <v>0</v>
      </c>
      <c r="AL17" s="1168"/>
    </row>
    <row r="18" spans="1:38" s="171" customFormat="1" ht="78" customHeight="1" x14ac:dyDescent="0.2">
      <c r="A18" s="582" t="s">
        <v>721</v>
      </c>
      <c r="B18" s="806"/>
      <c r="C18" s="807"/>
      <c r="D18" s="807"/>
      <c r="E18" s="807"/>
      <c r="F18" s="562"/>
      <c r="G18" s="580" t="s">
        <v>732</v>
      </c>
      <c r="H18" s="580"/>
      <c r="I18" s="580"/>
      <c r="J18" s="582"/>
      <c r="K18" s="582"/>
      <c r="L18" s="582"/>
      <c r="M18" s="582"/>
      <c r="N18" s="582"/>
      <c r="O18" s="582"/>
      <c r="P18" s="582"/>
      <c r="Q18" s="582"/>
      <c r="R18" s="582"/>
      <c r="S18" s="221"/>
      <c r="T18" s="1210"/>
      <c r="U18" s="1210" t="e">
        <f>HLOOKUP(R18,[10]Listas!$F$4:$J$5,2,0)</f>
        <v>#N/A</v>
      </c>
      <c r="V18" s="1168"/>
      <c r="W18" s="221"/>
      <c r="X18" s="834" t="s">
        <v>733</v>
      </c>
      <c r="Y18" s="834"/>
      <c r="Z18" s="834"/>
      <c r="AA18" s="562"/>
      <c r="AB18" s="582"/>
      <c r="AC18" s="582"/>
      <c r="AD18" s="582"/>
      <c r="AE18" s="221"/>
      <c r="AF18" s="1205">
        <f t="shared" si="1"/>
        <v>0</v>
      </c>
      <c r="AG18" s="1205">
        <f t="shared" si="2"/>
        <v>0</v>
      </c>
      <c r="AH18" s="1203"/>
      <c r="AI18" s="1205"/>
      <c r="AJ18" s="1203"/>
      <c r="AK18" s="1205">
        <f t="shared" si="3"/>
        <v>0</v>
      </c>
      <c r="AL18" s="1168"/>
    </row>
    <row r="19" spans="1:38" s="171" customFormat="1" ht="78" customHeight="1" x14ac:dyDescent="0.2">
      <c r="A19" s="582" t="s">
        <v>722</v>
      </c>
      <c r="B19" s="806" t="s">
        <v>734</v>
      </c>
      <c r="C19" s="807" t="s">
        <v>366</v>
      </c>
      <c r="D19" s="807"/>
      <c r="E19" s="807"/>
      <c r="F19" s="562" t="s">
        <v>138</v>
      </c>
      <c r="G19" s="1208" t="s">
        <v>365</v>
      </c>
      <c r="H19" s="1208"/>
      <c r="I19" s="1208"/>
      <c r="J19" s="582" t="s">
        <v>364</v>
      </c>
      <c r="K19" s="582"/>
      <c r="L19" s="582"/>
      <c r="M19" s="582"/>
      <c r="N19" s="582"/>
      <c r="O19" s="582" t="s">
        <v>266</v>
      </c>
      <c r="P19" s="582"/>
      <c r="Q19" s="582" t="s">
        <v>15</v>
      </c>
      <c r="R19" s="582" t="s">
        <v>254</v>
      </c>
      <c r="S19" s="221"/>
      <c r="T19" s="1210">
        <f>VLOOKUP(Q19,[10]Listas!$D$6:$E$10,2,0)</f>
        <v>3</v>
      </c>
      <c r="U19" s="1210">
        <f>HLOOKUP(R19,[10]Listas!$F$4:$J$5,2,0)</f>
        <v>2</v>
      </c>
      <c r="V19" s="1168" t="str">
        <f>INDEX([10]Listas!$F$6:$J$10,MATCH(Q19,[10]Listas!$D$6:$D$10,0),MATCH(R19,[10]Listas!$F$4:$J$4,0))</f>
        <v>6
MODERADO</v>
      </c>
      <c r="W19" s="221"/>
      <c r="X19" s="834" t="s">
        <v>519</v>
      </c>
      <c r="Y19" s="834"/>
      <c r="Z19" s="834"/>
      <c r="AA19" s="562" t="s">
        <v>725</v>
      </c>
      <c r="AB19" s="582" t="s">
        <v>735</v>
      </c>
      <c r="AC19" s="582">
        <v>88</v>
      </c>
      <c r="AD19" s="582" t="s">
        <v>59</v>
      </c>
      <c r="AE19" s="221"/>
      <c r="AF19" s="1205">
        <f t="shared" si="1"/>
        <v>2</v>
      </c>
      <c r="AG19" s="1205">
        <f t="shared" si="2"/>
        <v>1</v>
      </c>
      <c r="AH19" s="1203" t="str">
        <f>IF(AG19&lt;=1,"Remota",VLOOKUP(AG19,[10]Listas!$C$6:$D$10,2,0))</f>
        <v>Remota</v>
      </c>
      <c r="AI19" s="1205">
        <f>IF(OR(AD19="Impacto",AD19="Ambos"),U19-AF19,U19)</f>
        <v>2</v>
      </c>
      <c r="AJ19" s="1203" t="str">
        <f>IF(AI19&lt;=1,"Insignificante",HLOOKUP(AI19,[10]Listas!$F$3:$J$4,2,0))</f>
        <v>Menor</v>
      </c>
      <c r="AK19" s="1205">
        <f t="shared" si="3"/>
        <v>2</v>
      </c>
      <c r="AL19" s="1203" t="str">
        <f>INDEX([10]Listas!$F$6:$J$10,MATCH(AH19,[10]Listas!$D$6:$D$10,0),MATCH(AJ19,[10]Listas!$F$4:$J$4,0))</f>
        <v>2
INFERIOR</v>
      </c>
    </row>
    <row r="20" spans="1:38" s="171" customFormat="1" ht="78" customHeight="1" x14ac:dyDescent="0.2">
      <c r="A20" s="582" t="s">
        <v>721</v>
      </c>
      <c r="B20" s="806" t="s">
        <v>157</v>
      </c>
      <c r="C20" s="807"/>
      <c r="D20" s="807"/>
      <c r="E20" s="807"/>
      <c r="F20" s="562"/>
      <c r="G20" s="1208" t="s">
        <v>362</v>
      </c>
      <c r="H20" s="1208"/>
      <c r="I20" s="1208"/>
      <c r="J20" s="582"/>
      <c r="K20" s="582"/>
      <c r="L20" s="582"/>
      <c r="M20" s="582"/>
      <c r="N20" s="582"/>
      <c r="O20" s="582"/>
      <c r="P20" s="582"/>
      <c r="Q20" s="582"/>
      <c r="R20" s="582"/>
      <c r="S20" s="221"/>
      <c r="T20" s="1210"/>
      <c r="U20" s="1210" t="e">
        <f>HLOOKUP(R20,[10]Listas!$F$4:$J$5,2,0)</f>
        <v>#N/A</v>
      </c>
      <c r="V20" s="1168"/>
      <c r="W20" s="221"/>
      <c r="X20" s="834" t="s">
        <v>736</v>
      </c>
      <c r="Y20" s="834"/>
      <c r="Z20" s="834"/>
      <c r="AA20" s="562"/>
      <c r="AB20" s="582"/>
      <c r="AC20" s="582"/>
      <c r="AD20" s="582"/>
      <c r="AE20" s="221"/>
      <c r="AF20" s="1205"/>
      <c r="AG20" s="1205">
        <f t="shared" si="2"/>
        <v>0</v>
      </c>
      <c r="AH20" s="1203"/>
      <c r="AI20" s="1205"/>
      <c r="AJ20" s="1203" t="str">
        <f>IF(AI20&lt;=1,"Insignificante",HLOOKUP(AI20,[10]Listas!$F$3:$J$4,2,0))</f>
        <v>Insignificante</v>
      </c>
      <c r="AK20" s="1205">
        <f t="shared" si="3"/>
        <v>0</v>
      </c>
      <c r="AL20" s="1203" t="e">
        <f>INDEX([10]Listas!$F$6:$J$10,MATCH(AH20,[10]Listas!$D$6:$D$10,0),MATCH(AJ20,[10]Listas!$F$4:$J$4,0))</f>
        <v>#N/A</v>
      </c>
    </row>
    <row r="21" spans="1:38" s="171" customFormat="1" ht="78" customHeight="1" x14ac:dyDescent="0.2">
      <c r="A21" s="582" t="s">
        <v>721</v>
      </c>
      <c r="B21" s="806" t="s">
        <v>157</v>
      </c>
      <c r="C21" s="807"/>
      <c r="D21" s="807"/>
      <c r="E21" s="807"/>
      <c r="F21" s="562"/>
      <c r="G21" s="1208" t="s">
        <v>461</v>
      </c>
      <c r="H21" s="1208"/>
      <c r="I21" s="1208"/>
      <c r="J21" s="582"/>
      <c r="K21" s="582"/>
      <c r="L21" s="582"/>
      <c r="M21" s="582"/>
      <c r="N21" s="582"/>
      <c r="O21" s="582"/>
      <c r="P21" s="582"/>
      <c r="Q21" s="582"/>
      <c r="R21" s="582"/>
      <c r="S21" s="221"/>
      <c r="T21" s="1210"/>
      <c r="U21" s="1210" t="e">
        <f>HLOOKUP(R21,[10]Listas!$F$4:$J$5,2,0)</f>
        <v>#N/A</v>
      </c>
      <c r="V21" s="1168"/>
      <c r="W21" s="221"/>
      <c r="X21" s="834" t="s">
        <v>737</v>
      </c>
      <c r="Y21" s="834"/>
      <c r="Z21" s="834"/>
      <c r="AA21" s="562"/>
      <c r="AB21" s="582"/>
      <c r="AC21" s="582"/>
      <c r="AD21" s="582"/>
      <c r="AE21" s="221"/>
      <c r="AF21" s="1205"/>
      <c r="AG21" s="1205">
        <f t="shared" si="2"/>
        <v>0</v>
      </c>
      <c r="AH21" s="1203"/>
      <c r="AI21" s="1205"/>
      <c r="AJ21" s="1203" t="str">
        <f>IF(AI21&lt;=1,"Insignificante",HLOOKUP(AI21,[10]Listas!$F$3:$J$4,2,0))</f>
        <v>Insignificante</v>
      </c>
      <c r="AK21" s="1205">
        <f t="shared" si="3"/>
        <v>0</v>
      </c>
      <c r="AL21" s="1203" t="e">
        <f>INDEX([10]Listas!$F$6:$J$10,MATCH(AH21,[10]Listas!$D$6:$D$10,0),MATCH(AJ21,[10]Listas!$F$4:$J$4,0))</f>
        <v>#N/A</v>
      </c>
    </row>
    <row r="22" spans="1:38" s="171" customFormat="1" ht="78" customHeight="1" x14ac:dyDescent="0.2">
      <c r="A22" s="582" t="s">
        <v>721</v>
      </c>
      <c r="B22" s="806" t="s">
        <v>157</v>
      </c>
      <c r="C22" s="807"/>
      <c r="D22" s="807"/>
      <c r="E22" s="807"/>
      <c r="F22" s="562"/>
      <c r="G22" s="1208" t="s">
        <v>360</v>
      </c>
      <c r="H22" s="1208"/>
      <c r="I22" s="1208"/>
      <c r="J22" s="582"/>
      <c r="K22" s="582"/>
      <c r="L22" s="582"/>
      <c r="M22" s="582"/>
      <c r="N22" s="582"/>
      <c r="O22" s="582"/>
      <c r="P22" s="582"/>
      <c r="Q22" s="582"/>
      <c r="R22" s="582"/>
      <c r="S22" s="221"/>
      <c r="T22" s="1210"/>
      <c r="U22" s="1210" t="e">
        <f>HLOOKUP(R22,[10]Listas!$F$4:$J$5,2,0)</f>
        <v>#N/A</v>
      </c>
      <c r="V22" s="1168"/>
      <c r="W22" s="221"/>
      <c r="X22" s="834" t="s">
        <v>738</v>
      </c>
      <c r="Y22" s="834"/>
      <c r="Z22" s="834"/>
      <c r="AA22" s="562"/>
      <c r="AB22" s="582"/>
      <c r="AC22" s="582"/>
      <c r="AD22" s="582"/>
      <c r="AE22" s="221"/>
      <c r="AF22" s="1205"/>
      <c r="AG22" s="1205">
        <f t="shared" si="2"/>
        <v>0</v>
      </c>
      <c r="AH22" s="1203"/>
      <c r="AI22" s="1205"/>
      <c r="AJ22" s="1203" t="str">
        <f>IF(AI22&lt;=1,"Insignificante",HLOOKUP(AI22,[10]Listas!$F$3:$J$4,2,0))</f>
        <v>Insignificante</v>
      </c>
      <c r="AK22" s="1205">
        <f t="shared" si="3"/>
        <v>0</v>
      </c>
      <c r="AL22" s="1203" t="e">
        <f>INDEX([10]Listas!$F$6:$J$10,MATCH(AH22,[10]Listas!$D$6:$D$10,0),MATCH(AJ22,[10]Listas!$F$4:$J$4,0))</f>
        <v>#N/A</v>
      </c>
    </row>
    <row r="23" spans="1:38" s="171" customFormat="1" ht="78" customHeight="1" x14ac:dyDescent="0.2">
      <c r="A23" s="582" t="s">
        <v>722</v>
      </c>
      <c r="B23" s="806" t="s">
        <v>739</v>
      </c>
      <c r="C23" s="807" t="s">
        <v>357</v>
      </c>
      <c r="D23" s="807"/>
      <c r="E23" s="807"/>
      <c r="F23" s="562" t="s">
        <v>138</v>
      </c>
      <c r="G23" s="1208" t="s">
        <v>356</v>
      </c>
      <c r="H23" s="1208"/>
      <c r="I23" s="1208"/>
      <c r="J23" s="582" t="s">
        <v>355</v>
      </c>
      <c r="K23" s="582"/>
      <c r="L23" s="582"/>
      <c r="M23" s="582"/>
      <c r="N23" s="582"/>
      <c r="O23" s="582" t="s">
        <v>266</v>
      </c>
      <c r="P23" s="582"/>
      <c r="Q23" s="582" t="s">
        <v>15</v>
      </c>
      <c r="R23" s="582" t="s">
        <v>123</v>
      </c>
      <c r="S23" s="221"/>
      <c r="T23" s="1210">
        <f>VLOOKUP(Q23,[10]Listas!$D$6:$E$10,2,0)</f>
        <v>3</v>
      </c>
      <c r="U23" s="1210">
        <f>HLOOKUP(R23,[10]Listas!$F$4:$J$5,2,0)</f>
        <v>3</v>
      </c>
      <c r="V23" s="1168" t="str">
        <f>INDEX([10]Listas!$F$6:$J$10,MATCH(Q23,[10]Listas!$D$6:$D$10,0),MATCH(R23,[10]Listas!$F$4:$J$4,0))</f>
        <v>9
MODERADO</v>
      </c>
      <c r="W23" s="221"/>
      <c r="X23" s="834" t="s">
        <v>740</v>
      </c>
      <c r="Y23" s="834"/>
      <c r="Z23" s="834"/>
      <c r="AA23" s="562" t="s">
        <v>725</v>
      </c>
      <c r="AB23" s="582" t="s">
        <v>741</v>
      </c>
      <c r="AC23" s="582">
        <v>67</v>
      </c>
      <c r="AD23" s="582" t="s">
        <v>58</v>
      </c>
      <c r="AE23" s="221"/>
      <c r="AF23" s="1205">
        <f>IF(AC23&lt;=33,0,IF(AC23&gt;81,2,1))</f>
        <v>1</v>
      </c>
      <c r="AG23" s="1205">
        <f>IF(OR(AD23="Probabilidad",AD23="Ambos"),T23-AF23,T23)</f>
        <v>2</v>
      </c>
      <c r="AH23" s="1203" t="str">
        <f>IF(AG23&lt;=1,"Remota",VLOOKUP(AG23,[10]Listas!$C$6:$D$10,2,0))</f>
        <v>Baja</v>
      </c>
      <c r="AI23" s="1205">
        <f>IF(OR(AD23="Impacto",AD23="Ambos"),U23-AF23,U23)</f>
        <v>2</v>
      </c>
      <c r="AJ23" s="1203" t="str">
        <f>IF(AI23&lt;=1,"Insignificante",HLOOKUP(AI23,[10]Listas!$F$3:$J$4,2,0))</f>
        <v>Menor</v>
      </c>
      <c r="AK23" s="1204">
        <f t="shared" si="3"/>
        <v>4</v>
      </c>
      <c r="AL23" s="1203" t="str">
        <f>INDEX([10]Listas!$F$6:$J$10,MATCH(AH23,[10]Listas!$D$6:$D$10,0),MATCH(AJ23,[10]Listas!$F$4:$J$4,0))</f>
        <v>4
INFERIOR</v>
      </c>
    </row>
    <row r="24" spans="1:38" s="171" customFormat="1" ht="78" customHeight="1" x14ac:dyDescent="0.2">
      <c r="A24" s="582" t="s">
        <v>721</v>
      </c>
      <c r="B24" s="806" t="s">
        <v>157</v>
      </c>
      <c r="C24" s="807"/>
      <c r="D24" s="807"/>
      <c r="E24" s="807"/>
      <c r="F24" s="562"/>
      <c r="G24" s="1208" t="s">
        <v>351</v>
      </c>
      <c r="H24" s="1208"/>
      <c r="I24" s="1208"/>
      <c r="J24" s="582"/>
      <c r="K24" s="582"/>
      <c r="L24" s="582"/>
      <c r="M24" s="582"/>
      <c r="N24" s="582"/>
      <c r="O24" s="582"/>
      <c r="P24" s="582"/>
      <c r="Q24" s="582"/>
      <c r="R24" s="582"/>
      <c r="S24" s="221"/>
      <c r="T24" s="1210"/>
      <c r="U24" s="1210" t="e">
        <f>HLOOKUP(R24,[10]Listas!$F$4:$J$5,2,0)</f>
        <v>#N/A</v>
      </c>
      <c r="V24" s="1168"/>
      <c r="W24" s="221"/>
      <c r="X24" s="834" t="s">
        <v>742</v>
      </c>
      <c r="Y24" s="834"/>
      <c r="Z24" s="834"/>
      <c r="AA24" s="562"/>
      <c r="AB24" s="582"/>
      <c r="AC24" s="582"/>
      <c r="AD24" s="582"/>
      <c r="AE24" s="221"/>
      <c r="AF24" s="1205"/>
      <c r="AG24" s="1205">
        <f t="shared" si="2"/>
        <v>0</v>
      </c>
      <c r="AH24" s="1203"/>
      <c r="AI24" s="1205"/>
      <c r="AJ24" s="1203" t="str">
        <f>IF(AI24&lt;=1,"Insignificante",HLOOKUP(AI24,[10]Listas!$F$3:$J$4,2,0))</f>
        <v>Insignificante</v>
      </c>
      <c r="AK24" s="1204"/>
      <c r="AL24" s="1203" t="e">
        <f>INDEX([10]Listas!$F$6:$J$10,MATCH(AH24,[10]Listas!$D$6:$D$10,0),MATCH(AJ24,[10]Listas!$F$4:$J$4,0))</f>
        <v>#N/A</v>
      </c>
    </row>
    <row r="25" spans="1:38" s="171" customFormat="1" ht="78" customHeight="1" x14ac:dyDescent="0.2">
      <c r="A25" s="582" t="s">
        <v>721</v>
      </c>
      <c r="B25" s="806" t="s">
        <v>157</v>
      </c>
      <c r="C25" s="807"/>
      <c r="D25" s="807"/>
      <c r="E25" s="807"/>
      <c r="F25" s="562"/>
      <c r="G25" s="1208" t="s">
        <v>468</v>
      </c>
      <c r="H25" s="1208"/>
      <c r="I25" s="1208"/>
      <c r="J25" s="582"/>
      <c r="K25" s="582"/>
      <c r="L25" s="582"/>
      <c r="M25" s="582"/>
      <c r="N25" s="582"/>
      <c r="O25" s="582"/>
      <c r="P25" s="582"/>
      <c r="Q25" s="582"/>
      <c r="R25" s="582"/>
      <c r="S25" s="221"/>
      <c r="T25" s="1210"/>
      <c r="U25" s="1210" t="e">
        <f>HLOOKUP(R25,[10]Listas!$F$4:$J$5,2,0)</f>
        <v>#N/A</v>
      </c>
      <c r="V25" s="1168"/>
      <c r="W25" s="221"/>
      <c r="X25" s="834" t="s">
        <v>469</v>
      </c>
      <c r="Y25" s="834"/>
      <c r="Z25" s="834"/>
      <c r="AA25" s="562"/>
      <c r="AB25" s="582"/>
      <c r="AC25" s="582"/>
      <c r="AD25" s="582"/>
      <c r="AE25" s="221"/>
      <c r="AF25" s="1205"/>
      <c r="AG25" s="1205">
        <f t="shared" si="2"/>
        <v>0</v>
      </c>
      <c r="AH25" s="1203"/>
      <c r="AI25" s="1205"/>
      <c r="AJ25" s="1203" t="str">
        <f>IF(AI25&lt;=1,"Insignificante",HLOOKUP(AI25,[10]Listas!$F$3:$J$4,2,0))</f>
        <v>Insignificante</v>
      </c>
      <c r="AK25" s="1204"/>
      <c r="AL25" s="1203" t="e">
        <f>INDEX([10]Listas!$F$6:$J$10,MATCH(AH25,[10]Listas!$D$6:$D$10,0),MATCH(AJ25,[10]Listas!$F$4:$J$4,0))</f>
        <v>#N/A</v>
      </c>
    </row>
    <row r="26" spans="1:38" s="171" customFormat="1" ht="78" customHeight="1" x14ac:dyDescent="0.2">
      <c r="A26" s="582" t="s">
        <v>721</v>
      </c>
      <c r="B26" s="806" t="s">
        <v>157</v>
      </c>
      <c r="C26" s="807"/>
      <c r="D26" s="807"/>
      <c r="E26" s="807"/>
      <c r="F26" s="562"/>
      <c r="G26" s="1208" t="s">
        <v>349</v>
      </c>
      <c r="H26" s="1208"/>
      <c r="I26" s="1208"/>
      <c r="J26" s="582"/>
      <c r="K26" s="582"/>
      <c r="L26" s="582"/>
      <c r="M26" s="582"/>
      <c r="N26" s="582"/>
      <c r="O26" s="582"/>
      <c r="P26" s="582"/>
      <c r="Q26" s="582"/>
      <c r="R26" s="582"/>
      <c r="S26" s="221"/>
      <c r="T26" s="1210"/>
      <c r="U26" s="1210" t="e">
        <f>HLOOKUP(R26,[10]Listas!$F$4:$J$5,2,0)</f>
        <v>#N/A</v>
      </c>
      <c r="V26" s="1168"/>
      <c r="W26" s="221"/>
      <c r="X26" s="834" t="s">
        <v>531</v>
      </c>
      <c r="Y26" s="834"/>
      <c r="Z26" s="834"/>
      <c r="AA26" s="562"/>
      <c r="AB26" s="582"/>
      <c r="AC26" s="582"/>
      <c r="AD26" s="582" t="s">
        <v>58</v>
      </c>
      <c r="AE26" s="221"/>
      <c r="AF26" s="1205"/>
      <c r="AG26" s="1205">
        <f>IF(OR(AD26="Probabilidad",AD26="Ambos"),T26-AF26,T26)</f>
        <v>0</v>
      </c>
      <c r="AH26" s="1203"/>
      <c r="AI26" s="1205"/>
      <c r="AJ26" s="1203" t="str">
        <f>IF(AI26&lt;=1,"Insignificante",HLOOKUP(AI26,[10]Listas!$F$3:$J$4,2,0))</f>
        <v>Insignificante</v>
      </c>
      <c r="AK26" s="1204"/>
      <c r="AL26" s="1203" t="e">
        <f>INDEX([10]Listas!$F$6:$J$10,MATCH(AH26,[10]Listas!$D$6:$D$10,0),MATCH(AJ26,[10]Listas!$F$4:$J$4,0))</f>
        <v>#N/A</v>
      </c>
    </row>
    <row r="27" spans="1:38" s="171" customFormat="1" ht="78" customHeight="1" x14ac:dyDescent="0.2">
      <c r="A27" s="582" t="s">
        <v>722</v>
      </c>
      <c r="B27" s="806" t="s">
        <v>743</v>
      </c>
      <c r="C27" s="807" t="s">
        <v>744</v>
      </c>
      <c r="D27" s="807"/>
      <c r="E27" s="807"/>
      <c r="F27" s="562" t="s">
        <v>138</v>
      </c>
      <c r="G27" s="1208" t="s">
        <v>745</v>
      </c>
      <c r="H27" s="1208"/>
      <c r="I27" s="1208"/>
      <c r="J27" s="582" t="s">
        <v>475</v>
      </c>
      <c r="K27" s="582"/>
      <c r="L27" s="582"/>
      <c r="M27" s="582"/>
      <c r="N27" s="582"/>
      <c r="O27" s="550" t="s">
        <v>266</v>
      </c>
      <c r="P27" s="550"/>
      <c r="Q27" s="582" t="s">
        <v>258</v>
      </c>
      <c r="R27" s="582" t="s">
        <v>254</v>
      </c>
      <c r="S27" s="221"/>
      <c r="T27" s="1210">
        <f>VLOOKUP(Q27,[10]Listas!$D$6:$E$10,2,0)</f>
        <v>1</v>
      </c>
      <c r="U27" s="1210">
        <f>HLOOKUP(R27,[10]Listas!$F$4:$J$5,2,0)</f>
        <v>2</v>
      </c>
      <c r="V27" s="1168" t="str">
        <f>INDEX([10]Listas!$F$6:$J$10,MATCH(Q27,[10]Listas!$D$6:$D$10,0),MATCH(R27,[10]Listas!$F$4:$J$4,0))</f>
        <v>2
INFERIOR</v>
      </c>
      <c r="W27" s="221"/>
      <c r="X27" s="834" t="s">
        <v>746</v>
      </c>
      <c r="Y27" s="834"/>
      <c r="Z27" s="834"/>
      <c r="AA27" s="562" t="s">
        <v>725</v>
      </c>
      <c r="AB27" s="582" t="s">
        <v>747</v>
      </c>
      <c r="AC27" s="582">
        <v>75</v>
      </c>
      <c r="AD27" s="582" t="s">
        <v>59</v>
      </c>
      <c r="AE27" s="221"/>
      <c r="AF27" s="1205">
        <f>IF(AC27&lt;=33,0,IF(AC27&gt;81,2,1))</f>
        <v>1</v>
      </c>
      <c r="AG27" s="1205">
        <f t="shared" si="2"/>
        <v>0</v>
      </c>
      <c r="AH27" s="1203" t="str">
        <f>IF(AG27&lt;=1,"Remota",VLOOKUP(AG27,[10]Listas!$C$6:$D$10,2,0))</f>
        <v>Remota</v>
      </c>
      <c r="AI27" s="1205">
        <f>IF(OR(AD27="Impacto",AD27="Ambos"),U27-AF27,U27)</f>
        <v>2</v>
      </c>
      <c r="AJ27" s="1203" t="str">
        <f>IF(AI27&lt;=1,"Insignificante",HLOOKUP(AI27,[10]Listas!$F$3:$J$4,2,0))</f>
        <v>Menor</v>
      </c>
      <c r="AK27" s="1204">
        <f t="shared" si="3"/>
        <v>0</v>
      </c>
      <c r="AL27" s="1168" t="str">
        <f>INDEX([10]Listas!$F$6:$J$10,MATCH(AH27,[10]Listas!$D$6:$D$10,0),MATCH(AJ27,[10]Listas!$F$4:$J$4,0))</f>
        <v>2
INFERIOR</v>
      </c>
    </row>
    <row r="28" spans="1:38" s="171" customFormat="1" ht="59.25" customHeight="1" x14ac:dyDescent="0.2">
      <c r="A28" s="582" t="s">
        <v>721</v>
      </c>
      <c r="B28" s="806" t="s">
        <v>157</v>
      </c>
      <c r="C28" s="807"/>
      <c r="D28" s="807"/>
      <c r="E28" s="807"/>
      <c r="F28" s="562"/>
      <c r="G28" s="1208" t="s">
        <v>479</v>
      </c>
      <c r="H28" s="1208"/>
      <c r="I28" s="1208"/>
      <c r="J28" s="582"/>
      <c r="K28" s="582"/>
      <c r="L28" s="582"/>
      <c r="M28" s="582"/>
      <c r="N28" s="582"/>
      <c r="O28" s="550"/>
      <c r="P28" s="550"/>
      <c r="Q28" s="582"/>
      <c r="R28" s="582"/>
      <c r="S28" s="221"/>
      <c r="T28" s="1210"/>
      <c r="U28" s="1210" t="e">
        <f>HLOOKUP(R28,[10]Listas!$F$4:$J$5,2,0)</f>
        <v>#N/A</v>
      </c>
      <c r="V28" s="1168"/>
      <c r="W28" s="221"/>
      <c r="X28" s="580" t="s">
        <v>748</v>
      </c>
      <c r="Y28" s="580"/>
      <c r="Z28" s="580"/>
      <c r="AA28" s="562"/>
      <c r="AB28" s="582"/>
      <c r="AC28" s="582"/>
      <c r="AD28" s="582"/>
      <c r="AE28" s="221"/>
      <c r="AF28" s="1205"/>
      <c r="AG28" s="1205">
        <f t="shared" si="2"/>
        <v>0</v>
      </c>
      <c r="AH28" s="1203"/>
      <c r="AI28" s="1205"/>
      <c r="AJ28" s="1203"/>
      <c r="AK28" s="1204"/>
      <c r="AL28" s="1168"/>
    </row>
    <row r="29" spans="1:38" s="171" customFormat="1" ht="64.5" customHeight="1" x14ac:dyDescent="0.2">
      <c r="A29" s="582" t="s">
        <v>721</v>
      </c>
      <c r="B29" s="806" t="s">
        <v>157</v>
      </c>
      <c r="C29" s="807"/>
      <c r="D29" s="807"/>
      <c r="E29" s="807"/>
      <c r="F29" s="562"/>
      <c r="G29" s="1208" t="s">
        <v>708</v>
      </c>
      <c r="H29" s="1208"/>
      <c r="I29" s="1208"/>
      <c r="J29" s="582"/>
      <c r="K29" s="582"/>
      <c r="L29" s="582"/>
      <c r="M29" s="582"/>
      <c r="N29" s="582"/>
      <c r="O29" s="550"/>
      <c r="P29" s="550"/>
      <c r="Q29" s="582"/>
      <c r="R29" s="582"/>
      <c r="S29" s="221"/>
      <c r="T29" s="1210"/>
      <c r="U29" s="1210" t="e">
        <f>HLOOKUP(R29,[10]Listas!$F$4:$J$5,2,0)</f>
        <v>#N/A</v>
      </c>
      <c r="V29" s="1168"/>
      <c r="W29" s="221"/>
      <c r="X29" s="580"/>
      <c r="Y29" s="580"/>
      <c r="Z29" s="580"/>
      <c r="AA29" s="562"/>
      <c r="AB29" s="582"/>
      <c r="AC29" s="582"/>
      <c r="AD29" s="582"/>
      <c r="AE29" s="221"/>
      <c r="AF29" s="1205"/>
      <c r="AG29" s="1205">
        <f t="shared" si="2"/>
        <v>0</v>
      </c>
      <c r="AH29" s="1203"/>
      <c r="AI29" s="1205"/>
      <c r="AJ29" s="1203"/>
      <c r="AK29" s="1204"/>
      <c r="AL29" s="1168"/>
    </row>
    <row r="30" spans="1:38" s="171" customFormat="1" ht="51.75" customHeight="1" x14ac:dyDescent="0.2">
      <c r="A30" s="582" t="s">
        <v>721</v>
      </c>
      <c r="B30" s="806" t="s">
        <v>157</v>
      </c>
      <c r="C30" s="807"/>
      <c r="D30" s="807"/>
      <c r="E30" s="807"/>
      <c r="F30" s="562"/>
      <c r="G30" s="1208" t="s">
        <v>481</v>
      </c>
      <c r="H30" s="1208"/>
      <c r="I30" s="1208"/>
      <c r="J30" s="582"/>
      <c r="K30" s="582"/>
      <c r="L30" s="582"/>
      <c r="M30" s="582"/>
      <c r="N30" s="582"/>
      <c r="O30" s="550"/>
      <c r="P30" s="550"/>
      <c r="Q30" s="582"/>
      <c r="R30" s="582"/>
      <c r="S30" s="221"/>
      <c r="T30" s="1210"/>
      <c r="U30" s="1210" t="e">
        <f>HLOOKUP(R30,[10]Listas!$F$4:$J$5,2,0)</f>
        <v>#N/A</v>
      </c>
      <c r="V30" s="1168"/>
      <c r="W30" s="221"/>
      <c r="X30" s="580"/>
      <c r="Y30" s="580"/>
      <c r="Z30" s="580"/>
      <c r="AA30" s="562"/>
      <c r="AB30" s="582"/>
      <c r="AC30" s="582"/>
      <c r="AD30" s="582" t="s">
        <v>59</v>
      </c>
      <c r="AE30" s="221"/>
      <c r="AF30" s="1205"/>
      <c r="AG30" s="1205">
        <f t="shared" si="2"/>
        <v>0</v>
      </c>
      <c r="AH30" s="1203"/>
      <c r="AI30" s="1205"/>
      <c r="AJ30" s="1203"/>
      <c r="AK30" s="1204"/>
      <c r="AL30" s="1168"/>
    </row>
    <row r="31" spans="1:38" s="171" customFormat="1" ht="78" customHeight="1" x14ac:dyDescent="0.2">
      <c r="A31" s="582" t="s">
        <v>722</v>
      </c>
      <c r="B31" s="806" t="s">
        <v>749</v>
      </c>
      <c r="C31" s="807" t="s">
        <v>605</v>
      </c>
      <c r="D31" s="807"/>
      <c r="E31" s="807"/>
      <c r="F31" s="562" t="s">
        <v>138</v>
      </c>
      <c r="G31" s="1208" t="s">
        <v>606</v>
      </c>
      <c r="H31" s="1208"/>
      <c r="I31" s="1208"/>
      <c r="J31" s="582" t="s">
        <v>750</v>
      </c>
      <c r="K31" s="582"/>
      <c r="L31" s="582"/>
      <c r="M31" s="582"/>
      <c r="N31" s="582"/>
      <c r="O31" s="550" t="s">
        <v>266</v>
      </c>
      <c r="P31" s="550"/>
      <c r="Q31" s="582" t="s">
        <v>15</v>
      </c>
      <c r="R31" s="582" t="s">
        <v>123</v>
      </c>
      <c r="S31" s="221"/>
      <c r="T31" s="1210">
        <f>VLOOKUP(Q31,[10]Listas!$D$6:$E$10,2,0)</f>
        <v>3</v>
      </c>
      <c r="U31" s="1210">
        <f>HLOOKUP(R31,[10]Listas!$F$4:$J$5,2,0)</f>
        <v>3</v>
      </c>
      <c r="V31" s="1168" t="str">
        <f>INDEX([10]Listas!$F$6:$J$10,MATCH(Q31,[10]Listas!$D$6:$D$10,0),MATCH(R31,[10]Listas!$F$4:$J$4,0))</f>
        <v>9
MODERADO</v>
      </c>
      <c r="W31" s="221"/>
      <c r="X31" s="834" t="s">
        <v>751</v>
      </c>
      <c r="Y31" s="834"/>
      <c r="Z31" s="834"/>
      <c r="AA31" s="562" t="s">
        <v>725</v>
      </c>
      <c r="AB31" s="582" t="s">
        <v>752</v>
      </c>
      <c r="AC31" s="582">
        <v>75</v>
      </c>
      <c r="AD31" s="582" t="s">
        <v>59</v>
      </c>
      <c r="AE31" s="221"/>
      <c r="AF31" s="1205">
        <f>IF(AC31&lt;=33,0,IF(AC31&gt;81,2,1))</f>
        <v>1</v>
      </c>
      <c r="AG31" s="1205">
        <f t="shared" si="2"/>
        <v>2</v>
      </c>
      <c r="AH31" s="1203" t="str">
        <f>IF(AG31&lt;=1,"Remota",VLOOKUP(AG31,[10]Listas!$C$6:$D$10,2,0))</f>
        <v>Baja</v>
      </c>
      <c r="AI31" s="1205">
        <f>IF(OR(AD31="Impacto",AD31="Ambos"),U31-AF31,U31)</f>
        <v>3</v>
      </c>
      <c r="AJ31" s="1203" t="str">
        <f>IF(AI31&lt;=1,"Insignificante",HLOOKUP(AI31,[10]Listas!$F$3:$J$4,2,0))</f>
        <v>Moderado</v>
      </c>
      <c r="AK31" s="1204">
        <f t="shared" si="3"/>
        <v>6</v>
      </c>
      <c r="AL31" s="1168" t="str">
        <f>INDEX([10]Listas!$F$6:$J$10,MATCH(AH31,[10]Listas!$D$6:$D$10,0),MATCH(AJ31,[10]Listas!$F$4:$J$4,0))</f>
        <v>6
MODERADO</v>
      </c>
    </row>
    <row r="32" spans="1:38" s="171" customFormat="1" ht="78" customHeight="1" x14ac:dyDescent="0.2">
      <c r="A32" s="582" t="s">
        <v>721</v>
      </c>
      <c r="B32" s="806" t="s">
        <v>157</v>
      </c>
      <c r="C32" s="807"/>
      <c r="D32" s="807"/>
      <c r="E32" s="807"/>
      <c r="F32" s="562"/>
      <c r="G32" s="1208" t="s">
        <v>608</v>
      </c>
      <c r="H32" s="1208"/>
      <c r="I32" s="1208"/>
      <c r="J32" s="582"/>
      <c r="K32" s="582"/>
      <c r="L32" s="582"/>
      <c r="M32" s="582"/>
      <c r="N32" s="582"/>
      <c r="O32" s="550"/>
      <c r="P32" s="550"/>
      <c r="Q32" s="582"/>
      <c r="R32" s="582"/>
      <c r="S32" s="221"/>
      <c r="T32" s="1210"/>
      <c r="U32" s="1210" t="e">
        <f>HLOOKUP(R32,[10]Listas!$F$4:$J$5,2,0)</f>
        <v>#N/A</v>
      </c>
      <c r="V32" s="1168"/>
      <c r="W32" s="221"/>
      <c r="X32" s="834" t="s">
        <v>753</v>
      </c>
      <c r="Y32" s="834"/>
      <c r="Z32" s="834"/>
      <c r="AA32" s="562"/>
      <c r="AB32" s="582"/>
      <c r="AC32" s="582"/>
      <c r="AD32" s="582"/>
      <c r="AE32" s="221"/>
      <c r="AF32" s="1205"/>
      <c r="AG32" s="1205">
        <f t="shared" si="2"/>
        <v>0</v>
      </c>
      <c r="AH32" s="1203"/>
      <c r="AI32" s="1205"/>
      <c r="AJ32" s="1203"/>
      <c r="AK32" s="1204"/>
      <c r="AL32" s="1168"/>
    </row>
    <row r="33" spans="1:38" s="171" customFormat="1" ht="78" customHeight="1" x14ac:dyDescent="0.2">
      <c r="A33" s="582" t="s">
        <v>721</v>
      </c>
      <c r="B33" s="806" t="s">
        <v>157</v>
      </c>
      <c r="C33" s="807"/>
      <c r="D33" s="807"/>
      <c r="E33" s="807"/>
      <c r="F33" s="562"/>
      <c r="G33" s="1208" t="s">
        <v>754</v>
      </c>
      <c r="H33" s="1208"/>
      <c r="I33" s="1208"/>
      <c r="J33" s="582"/>
      <c r="K33" s="582"/>
      <c r="L33" s="582"/>
      <c r="M33" s="582"/>
      <c r="N33" s="582"/>
      <c r="O33" s="550"/>
      <c r="P33" s="550"/>
      <c r="Q33" s="582"/>
      <c r="R33" s="582"/>
      <c r="S33" s="221"/>
      <c r="T33" s="1210"/>
      <c r="U33" s="1210" t="e">
        <f>HLOOKUP(R33,[10]Listas!$F$4:$J$5,2,0)</f>
        <v>#N/A</v>
      </c>
      <c r="V33" s="1168"/>
      <c r="W33" s="221"/>
      <c r="X33" s="834" t="s">
        <v>753</v>
      </c>
      <c r="Y33" s="834"/>
      <c r="Z33" s="834"/>
      <c r="AA33" s="562"/>
      <c r="AB33" s="582"/>
      <c r="AC33" s="582"/>
      <c r="AD33" s="582"/>
      <c r="AE33" s="221"/>
      <c r="AF33" s="1205"/>
      <c r="AG33" s="1205">
        <f t="shared" si="2"/>
        <v>0</v>
      </c>
      <c r="AH33" s="1203"/>
      <c r="AI33" s="1205"/>
      <c r="AJ33" s="1203"/>
      <c r="AK33" s="1204"/>
      <c r="AL33" s="1168"/>
    </row>
    <row r="34" spans="1:38" s="171" customFormat="1" ht="78" customHeight="1" x14ac:dyDescent="0.2">
      <c r="A34" s="582" t="s">
        <v>721</v>
      </c>
      <c r="B34" s="806" t="s">
        <v>157</v>
      </c>
      <c r="C34" s="807"/>
      <c r="D34" s="807"/>
      <c r="E34" s="807"/>
      <c r="F34" s="562"/>
      <c r="G34" s="1208" t="s">
        <v>609</v>
      </c>
      <c r="H34" s="1208"/>
      <c r="I34" s="1208"/>
      <c r="J34" s="582"/>
      <c r="K34" s="582"/>
      <c r="L34" s="582"/>
      <c r="M34" s="582"/>
      <c r="N34" s="582"/>
      <c r="O34" s="550"/>
      <c r="P34" s="550"/>
      <c r="Q34" s="582"/>
      <c r="R34" s="582"/>
      <c r="S34" s="221"/>
      <c r="T34" s="1210"/>
      <c r="U34" s="1210" t="e">
        <f>HLOOKUP(R34,[10]Listas!$F$4:$J$5,2,0)</f>
        <v>#N/A</v>
      </c>
      <c r="V34" s="1168"/>
      <c r="W34" s="221"/>
      <c r="X34" s="834" t="s">
        <v>755</v>
      </c>
      <c r="Y34" s="834"/>
      <c r="Z34" s="834"/>
      <c r="AA34" s="562"/>
      <c r="AB34" s="582"/>
      <c r="AC34" s="582"/>
      <c r="AD34" s="582" t="s">
        <v>58</v>
      </c>
      <c r="AE34" s="221"/>
      <c r="AF34" s="1205"/>
      <c r="AG34" s="1205">
        <f t="shared" si="2"/>
        <v>0</v>
      </c>
      <c r="AH34" s="1203"/>
      <c r="AI34" s="1205"/>
      <c r="AJ34" s="1203"/>
      <c r="AK34" s="1204"/>
      <c r="AL34" s="1168"/>
    </row>
    <row r="35" spans="1:38" s="171" customFormat="1" ht="78" customHeight="1" x14ac:dyDescent="0.2">
      <c r="A35" s="582" t="s">
        <v>721</v>
      </c>
      <c r="B35" s="806" t="s">
        <v>157</v>
      </c>
      <c r="C35" s="807"/>
      <c r="D35" s="807"/>
      <c r="E35" s="807"/>
      <c r="F35" s="562"/>
      <c r="G35" s="1208" t="s">
        <v>444</v>
      </c>
      <c r="H35" s="1208"/>
      <c r="I35" s="1208"/>
      <c r="J35" s="582"/>
      <c r="K35" s="582"/>
      <c r="L35" s="582"/>
      <c r="M35" s="582"/>
      <c r="N35" s="582"/>
      <c r="O35" s="550"/>
      <c r="P35" s="550"/>
      <c r="Q35" s="582"/>
      <c r="R35" s="582"/>
      <c r="S35" s="221"/>
      <c r="T35" s="1210"/>
      <c r="U35" s="1210" t="e">
        <f>HLOOKUP(R35,[10]Listas!$F$4:$J$5,2,0)</f>
        <v>#N/A</v>
      </c>
      <c r="V35" s="1168"/>
      <c r="W35" s="221"/>
      <c r="X35" s="834" t="s">
        <v>753</v>
      </c>
      <c r="Y35" s="834"/>
      <c r="Z35" s="834"/>
      <c r="AA35" s="562"/>
      <c r="AB35" s="582"/>
      <c r="AC35" s="582"/>
      <c r="AD35" s="582"/>
      <c r="AE35" s="221"/>
      <c r="AF35" s="1205"/>
      <c r="AG35" s="1205">
        <f>IF(OR(AD35="Probabilidad",AD35="Ambos"),T35-AF35,T35)</f>
        <v>0</v>
      </c>
      <c r="AH35" s="1203"/>
      <c r="AI35" s="1205"/>
      <c r="AJ35" s="1203"/>
      <c r="AK35" s="1204"/>
      <c r="AL35" s="1168"/>
    </row>
    <row r="36" spans="1:38" s="171" customFormat="1" ht="78" customHeight="1" x14ac:dyDescent="0.2">
      <c r="A36" s="582" t="s">
        <v>722</v>
      </c>
      <c r="B36" s="806" t="s">
        <v>756</v>
      </c>
      <c r="C36" s="807" t="s">
        <v>757</v>
      </c>
      <c r="D36" s="807"/>
      <c r="E36" s="807"/>
      <c r="F36" s="562" t="s">
        <v>138</v>
      </c>
      <c r="G36" s="1208" t="s">
        <v>758</v>
      </c>
      <c r="H36" s="1208"/>
      <c r="I36" s="1208"/>
      <c r="J36" s="582" t="s">
        <v>759</v>
      </c>
      <c r="K36" s="582"/>
      <c r="L36" s="582"/>
      <c r="M36" s="582"/>
      <c r="N36" s="582"/>
      <c r="O36" s="550" t="s">
        <v>266</v>
      </c>
      <c r="P36" s="550"/>
      <c r="Q36" s="582" t="s">
        <v>258</v>
      </c>
      <c r="R36" s="582" t="s">
        <v>123</v>
      </c>
      <c r="S36" s="221"/>
      <c r="T36" s="1210">
        <f>VLOOKUP(Q36,[10]Listas!$D$6:$E$10,2,0)</f>
        <v>1</v>
      </c>
      <c r="U36" s="1210">
        <f>HLOOKUP(R36,[10]Listas!$F$4:$J$5,2,0)</f>
        <v>3</v>
      </c>
      <c r="V36" s="1168" t="str">
        <f>INDEX([10]Listas!$F$6:$J$10,MATCH(Q36,[10]Listas!$D$6:$D$10,0),MATCH(R36,[10]Listas!$F$4:$J$4,0))</f>
        <v>3
INFERIOR</v>
      </c>
      <c r="W36" s="221"/>
      <c r="X36" s="1208" t="s">
        <v>760</v>
      </c>
      <c r="Y36" s="1208"/>
      <c r="Z36" s="1208"/>
      <c r="AA36" s="562" t="s">
        <v>725</v>
      </c>
      <c r="AB36" s="582" t="s">
        <v>761</v>
      </c>
      <c r="AC36" s="582">
        <v>75</v>
      </c>
      <c r="AD36" s="582" t="s">
        <v>58</v>
      </c>
      <c r="AE36" s="221"/>
      <c r="AF36" s="1205">
        <f>IF(AC36&lt;=33,0,IF(AC36&gt;81,2,1))</f>
        <v>1</v>
      </c>
      <c r="AG36" s="1209">
        <f>IF(OR(AD36="Probabilidad",AD36="Ambos"),T36-AF36,T36)</f>
        <v>0</v>
      </c>
      <c r="AH36" s="1203" t="str">
        <f>IF(AG36&lt;=1,"Remota",VLOOKUP(AG36,[10]Listas!$C$6:$D$10,2,0))</f>
        <v>Remota</v>
      </c>
      <c r="AI36" s="1205">
        <f>IF(OR(AD36="Impacto",AD36="Ambos"),U36-AF36,U36)</f>
        <v>2</v>
      </c>
      <c r="AJ36" s="1203" t="str">
        <f>IF(AI36&lt;=1,"Insignificante",HLOOKUP(AI36,[10]Listas!$F$3:$J$4,2,0))</f>
        <v>Menor</v>
      </c>
      <c r="AK36" s="1204">
        <f>AG36*AI36</f>
        <v>0</v>
      </c>
      <c r="AL36" s="1168" t="str">
        <f>INDEX([10]Listas!$F$6:$J$10,MATCH(AH36,[10]Listas!$D$6:$D$10,0),MATCH(AJ36,[10]Listas!$F$4:$J$4,0))</f>
        <v>2
INFERIOR</v>
      </c>
    </row>
    <row r="37" spans="1:38" s="171" customFormat="1" ht="78" customHeight="1" x14ac:dyDescent="0.2">
      <c r="A37" s="582" t="s">
        <v>721</v>
      </c>
      <c r="B37" s="806" t="s">
        <v>157</v>
      </c>
      <c r="C37" s="807"/>
      <c r="D37" s="807"/>
      <c r="E37" s="807"/>
      <c r="F37" s="562"/>
      <c r="G37" s="1208" t="s">
        <v>762</v>
      </c>
      <c r="H37" s="1208"/>
      <c r="I37" s="1208"/>
      <c r="J37" s="582"/>
      <c r="K37" s="582"/>
      <c r="L37" s="582"/>
      <c r="M37" s="582"/>
      <c r="N37" s="582"/>
      <c r="O37" s="550"/>
      <c r="P37" s="550"/>
      <c r="Q37" s="582"/>
      <c r="R37" s="582"/>
      <c r="S37" s="221"/>
      <c r="T37" s="1210"/>
      <c r="U37" s="1210"/>
      <c r="V37" s="1168"/>
      <c r="W37" s="221"/>
      <c r="X37" s="1208" t="s">
        <v>763</v>
      </c>
      <c r="Y37" s="1208"/>
      <c r="Z37" s="1208"/>
      <c r="AA37" s="562"/>
      <c r="AB37" s="582"/>
      <c r="AC37" s="582"/>
      <c r="AD37" s="582"/>
      <c r="AE37" s="221"/>
      <c r="AF37" s="1205"/>
      <c r="AG37" s="1209"/>
      <c r="AH37" s="1203"/>
      <c r="AI37" s="1205"/>
      <c r="AJ37" s="1203"/>
      <c r="AK37" s="1204"/>
      <c r="AL37" s="1168"/>
    </row>
    <row r="38" spans="1:38" s="171" customFormat="1" ht="78" customHeight="1" x14ac:dyDescent="0.2">
      <c r="A38" s="582" t="s">
        <v>721</v>
      </c>
      <c r="B38" s="806" t="s">
        <v>157</v>
      </c>
      <c r="C38" s="807"/>
      <c r="D38" s="807"/>
      <c r="E38" s="807"/>
      <c r="F38" s="562"/>
      <c r="G38" s="1208" t="s">
        <v>764</v>
      </c>
      <c r="H38" s="1208"/>
      <c r="I38" s="1208"/>
      <c r="J38" s="582"/>
      <c r="K38" s="582"/>
      <c r="L38" s="582"/>
      <c r="M38" s="582"/>
      <c r="N38" s="582"/>
      <c r="O38" s="550"/>
      <c r="P38" s="550"/>
      <c r="Q38" s="582"/>
      <c r="R38" s="582"/>
      <c r="S38" s="221"/>
      <c r="T38" s="1210"/>
      <c r="U38" s="1210"/>
      <c r="V38" s="1168"/>
      <c r="W38" s="221"/>
      <c r="X38" s="1208"/>
      <c r="Y38" s="1208"/>
      <c r="Z38" s="1208"/>
      <c r="AA38" s="562"/>
      <c r="AB38" s="582"/>
      <c r="AC38" s="582"/>
      <c r="AD38" s="582" t="s">
        <v>59</v>
      </c>
      <c r="AE38" s="221"/>
      <c r="AF38" s="1205"/>
      <c r="AG38" s="1209"/>
      <c r="AH38" s="1203"/>
      <c r="AI38" s="1205"/>
      <c r="AJ38" s="1203"/>
      <c r="AK38" s="1204"/>
      <c r="AL38" s="1168"/>
    </row>
    <row r="39" spans="1:38" s="171" customFormat="1" ht="78" customHeight="1" x14ac:dyDescent="0.2">
      <c r="A39" s="582" t="s">
        <v>721</v>
      </c>
      <c r="B39" s="806" t="s">
        <v>157</v>
      </c>
      <c r="C39" s="807"/>
      <c r="D39" s="807"/>
      <c r="E39" s="807"/>
      <c r="F39" s="562"/>
      <c r="G39" s="1208" t="s">
        <v>765</v>
      </c>
      <c r="H39" s="1208"/>
      <c r="I39" s="1208"/>
      <c r="J39" s="582"/>
      <c r="K39" s="582"/>
      <c r="L39" s="582"/>
      <c r="M39" s="582"/>
      <c r="N39" s="582"/>
      <c r="O39" s="550"/>
      <c r="P39" s="550"/>
      <c r="Q39" s="582"/>
      <c r="R39" s="582"/>
      <c r="S39" s="221"/>
      <c r="T39" s="1210"/>
      <c r="U39" s="1210"/>
      <c r="V39" s="1168"/>
      <c r="W39" s="221"/>
      <c r="X39" s="1208"/>
      <c r="Y39" s="1208"/>
      <c r="Z39" s="1208"/>
      <c r="AA39" s="562"/>
      <c r="AB39" s="582"/>
      <c r="AC39" s="582"/>
      <c r="AD39" s="582"/>
      <c r="AE39" s="221"/>
      <c r="AF39" s="1205"/>
      <c r="AG39" s="1209"/>
      <c r="AH39" s="1203"/>
      <c r="AI39" s="1205"/>
      <c r="AJ39" s="1203"/>
      <c r="AK39" s="1204"/>
      <c r="AL39" s="1168"/>
    </row>
    <row r="40" spans="1:38" s="171" customFormat="1" ht="78" customHeight="1" x14ac:dyDescent="0.2">
      <c r="A40" s="582" t="s">
        <v>721</v>
      </c>
      <c r="B40" s="806" t="s">
        <v>157</v>
      </c>
      <c r="C40" s="807"/>
      <c r="D40" s="807"/>
      <c r="E40" s="807"/>
      <c r="F40" s="562"/>
      <c r="G40" s="1208" t="s">
        <v>766</v>
      </c>
      <c r="H40" s="1208"/>
      <c r="I40" s="1208"/>
      <c r="J40" s="582"/>
      <c r="K40" s="582"/>
      <c r="L40" s="582"/>
      <c r="M40" s="582"/>
      <c r="N40" s="582"/>
      <c r="O40" s="550"/>
      <c r="P40" s="550"/>
      <c r="Q40" s="582"/>
      <c r="R40" s="582"/>
      <c r="S40" s="221"/>
      <c r="T40" s="1210"/>
      <c r="U40" s="1210"/>
      <c r="V40" s="1168"/>
      <c r="W40" s="221"/>
      <c r="X40" s="1208"/>
      <c r="Y40" s="1208"/>
      <c r="Z40" s="1208"/>
      <c r="AA40" s="562"/>
      <c r="AB40" s="582"/>
      <c r="AC40" s="582"/>
      <c r="AD40" s="582"/>
      <c r="AE40" s="221"/>
      <c r="AF40" s="1205"/>
      <c r="AG40" s="1209"/>
      <c r="AH40" s="1203"/>
      <c r="AI40" s="1205"/>
      <c r="AJ40" s="1203"/>
      <c r="AK40" s="1204"/>
      <c r="AL40" s="1168"/>
    </row>
    <row r="41" spans="1:38" s="171" customFormat="1" ht="78" customHeight="1" x14ac:dyDescent="0.2">
      <c r="A41" s="582" t="s">
        <v>722</v>
      </c>
      <c r="B41" s="806" t="s">
        <v>767</v>
      </c>
      <c r="C41" s="807" t="s">
        <v>768</v>
      </c>
      <c r="D41" s="807"/>
      <c r="E41" s="807"/>
      <c r="F41" s="562" t="s">
        <v>138</v>
      </c>
      <c r="G41" s="1208" t="s">
        <v>769</v>
      </c>
      <c r="H41" s="1208"/>
      <c r="I41" s="1208"/>
      <c r="J41" s="582" t="s">
        <v>770</v>
      </c>
      <c r="K41" s="582"/>
      <c r="L41" s="582"/>
      <c r="M41" s="582"/>
      <c r="N41" s="582"/>
      <c r="O41" s="550"/>
      <c r="P41" s="550"/>
      <c r="Q41" s="582" t="s">
        <v>258</v>
      </c>
      <c r="R41" s="582" t="s">
        <v>254</v>
      </c>
      <c r="S41" s="221"/>
      <c r="T41" s="1210">
        <f>VLOOKUP(Q41,[10]Listas!$D$6:$E$10,2,0)</f>
        <v>1</v>
      </c>
      <c r="U41" s="1210">
        <f>HLOOKUP(R41,[10]Listas!$F$4:$J$5,2,0)</f>
        <v>2</v>
      </c>
      <c r="V41" s="1168" t="str">
        <f>INDEX([10]Listas!$F$6:$J$10,MATCH(Q41,[10]Listas!$D$6:$D$10,0),MATCH(R41,[10]Listas!$F$4:$J$4,0))</f>
        <v>2
INFERIOR</v>
      </c>
      <c r="W41" s="221"/>
      <c r="X41" s="1208" t="s">
        <v>771</v>
      </c>
      <c r="Y41" s="1208"/>
      <c r="Z41" s="1208"/>
      <c r="AA41" s="562" t="s">
        <v>725</v>
      </c>
      <c r="AB41" s="582" t="s">
        <v>752</v>
      </c>
      <c r="AC41" s="582">
        <v>62</v>
      </c>
      <c r="AD41" s="582" t="s">
        <v>57</v>
      </c>
      <c r="AE41" s="221"/>
      <c r="AF41" s="1205">
        <f>IF(AC41&lt;=33,0,IF(AC41&gt;81,2,1))</f>
        <v>1</v>
      </c>
      <c r="AG41" s="1209">
        <f>IF(OR(AD41="Probabilidad",AD41="Ambos"),T41-AF41,T41)</f>
        <v>1</v>
      </c>
      <c r="AH41" s="1203" t="str">
        <f>IF(AG41&lt;=1,"Remota",VLOOKUP(AG41,[10]Listas!$C$6:$D$10,2,0))</f>
        <v>Remota</v>
      </c>
      <c r="AI41" s="1205">
        <f>IF(OR(AD41="Impacto",AD41="Ambos"),U41-AF41,U41)</f>
        <v>1</v>
      </c>
      <c r="AJ41" s="1203" t="str">
        <f>IF(AI41&lt;=1,"Insignificante",HLOOKUP(AI41,[10]Listas!$F$3:$J$4,2,0))</f>
        <v>Insignificante</v>
      </c>
      <c r="AK41" s="1204">
        <f>AG41*AI41</f>
        <v>1</v>
      </c>
      <c r="AL41" s="1168" t="str">
        <f>INDEX([10]Listas!$F$6:$J$10,MATCH(AH41,[10]Listas!$D$6:$D$10,0),MATCH(AJ41,[10]Listas!$F$4:$J$4,0))</f>
        <v>1
INFERIOR</v>
      </c>
    </row>
    <row r="42" spans="1:38" s="171" customFormat="1" ht="78" customHeight="1" x14ac:dyDescent="0.2">
      <c r="A42" s="582" t="s">
        <v>721</v>
      </c>
      <c r="B42" s="806" t="s">
        <v>157</v>
      </c>
      <c r="C42" s="807"/>
      <c r="D42" s="807"/>
      <c r="E42" s="807"/>
      <c r="F42" s="562"/>
      <c r="G42" s="1208" t="s">
        <v>772</v>
      </c>
      <c r="H42" s="1208"/>
      <c r="I42" s="1208"/>
      <c r="J42" s="582"/>
      <c r="K42" s="582"/>
      <c r="L42" s="582"/>
      <c r="M42" s="582"/>
      <c r="N42" s="582"/>
      <c r="O42" s="550"/>
      <c r="P42" s="550"/>
      <c r="Q42" s="582"/>
      <c r="R42" s="582"/>
      <c r="S42" s="221"/>
      <c r="T42" s="1210"/>
      <c r="U42" s="1210"/>
      <c r="V42" s="1168"/>
      <c r="W42" s="221"/>
      <c r="X42" s="1208" t="s">
        <v>760</v>
      </c>
      <c r="Y42" s="1208"/>
      <c r="Z42" s="1208"/>
      <c r="AA42" s="562"/>
      <c r="AB42" s="582"/>
      <c r="AC42" s="582"/>
      <c r="AD42" s="582"/>
      <c r="AE42" s="221"/>
      <c r="AF42" s="1205"/>
      <c r="AG42" s="1209"/>
      <c r="AH42" s="1203"/>
      <c r="AI42" s="1205"/>
      <c r="AJ42" s="1203"/>
      <c r="AK42" s="1204"/>
      <c r="AL42" s="1168"/>
    </row>
    <row r="43" spans="1:38" s="171" customFormat="1" ht="78" customHeight="1" x14ac:dyDescent="0.2">
      <c r="A43" s="582" t="s">
        <v>721</v>
      </c>
      <c r="B43" s="806" t="s">
        <v>157</v>
      </c>
      <c r="C43" s="807"/>
      <c r="D43" s="807"/>
      <c r="E43" s="807"/>
      <c r="F43" s="562"/>
      <c r="G43" s="1208" t="s">
        <v>773</v>
      </c>
      <c r="H43" s="1208"/>
      <c r="I43" s="1208"/>
      <c r="J43" s="582"/>
      <c r="K43" s="582"/>
      <c r="L43" s="582"/>
      <c r="M43" s="582"/>
      <c r="N43" s="582"/>
      <c r="O43" s="550"/>
      <c r="P43" s="550"/>
      <c r="Q43" s="582"/>
      <c r="R43" s="582"/>
      <c r="S43" s="221"/>
      <c r="T43" s="1210"/>
      <c r="U43" s="1210"/>
      <c r="V43" s="1168"/>
      <c r="W43" s="221"/>
      <c r="X43" s="1208" t="s">
        <v>753</v>
      </c>
      <c r="Y43" s="1208"/>
      <c r="Z43" s="1208"/>
      <c r="AA43" s="562"/>
      <c r="AB43" s="582"/>
      <c r="AC43" s="582"/>
      <c r="AD43" s="582"/>
      <c r="AE43" s="221"/>
      <c r="AF43" s="1205"/>
      <c r="AG43" s="1209"/>
      <c r="AH43" s="1203"/>
      <c r="AI43" s="1205"/>
      <c r="AJ43" s="1203"/>
      <c r="AK43" s="1204"/>
      <c r="AL43" s="1168"/>
    </row>
    <row r="44" spans="1:38" s="171" customFormat="1" ht="78" customHeight="1" x14ac:dyDescent="0.2">
      <c r="A44" s="582" t="s">
        <v>722</v>
      </c>
      <c r="B44" s="806" t="s">
        <v>774</v>
      </c>
      <c r="C44" s="807" t="s">
        <v>775</v>
      </c>
      <c r="D44" s="807"/>
      <c r="E44" s="807"/>
      <c r="F44" s="562" t="s">
        <v>138</v>
      </c>
      <c r="G44" s="1208" t="s">
        <v>776</v>
      </c>
      <c r="H44" s="1208"/>
      <c r="I44" s="1208"/>
      <c r="J44" s="582" t="s">
        <v>777</v>
      </c>
      <c r="K44" s="582"/>
      <c r="L44" s="582"/>
      <c r="M44" s="582"/>
      <c r="N44" s="582"/>
      <c r="O44" s="550"/>
      <c r="P44" s="550" t="s">
        <v>266</v>
      </c>
      <c r="Q44" s="582" t="s">
        <v>258</v>
      </c>
      <c r="R44" s="582" t="s">
        <v>123</v>
      </c>
      <c r="S44" s="221"/>
      <c r="T44" s="1210">
        <f>VLOOKUP(Q44,[10]Listas!$D$6:$E$10,2,0)</f>
        <v>1</v>
      </c>
      <c r="U44" s="1210">
        <f>HLOOKUP(R44,[10]Listas!$F$4:$J$5,2,0)</f>
        <v>3</v>
      </c>
      <c r="V44" s="1168" t="str">
        <f>INDEX([10]Listas!$F$6:$J$10,MATCH(Q44,[10]Listas!$D$6:$D$10,0),MATCH(R44,[10]Listas!$F$4:$J$4,0))</f>
        <v>3
INFERIOR</v>
      </c>
      <c r="W44" s="221"/>
      <c r="X44" s="1208" t="s">
        <v>760</v>
      </c>
      <c r="Y44" s="1208"/>
      <c r="Z44" s="1208"/>
      <c r="AA44" s="562" t="s">
        <v>725</v>
      </c>
      <c r="AB44" s="582" t="s">
        <v>761</v>
      </c>
      <c r="AC44" s="582">
        <v>75</v>
      </c>
      <c r="AD44" s="582" t="s">
        <v>58</v>
      </c>
      <c r="AE44" s="221"/>
      <c r="AF44" s="1205">
        <f>IF(AC44&lt;=33,0,IF(AC44&gt;81,2,1))</f>
        <v>1</v>
      </c>
      <c r="AG44" s="1209">
        <f>IF(OR(AD44="Probabilidad",AD44="Ambos"),T44-AF44,T44)</f>
        <v>0</v>
      </c>
      <c r="AH44" s="1203" t="str">
        <f>IF(AG44&lt;=1,"Remota",VLOOKUP(AG44,[10]Listas!$C$6:$D$10,2,0))</f>
        <v>Remota</v>
      </c>
      <c r="AI44" s="1205">
        <f>IF(OR(AD44="Impacto",AD44="Ambos"),U44-AF44,U44)</f>
        <v>2</v>
      </c>
      <c r="AJ44" s="1203" t="str">
        <f>IF(AI44&lt;=1,"Insignificante",HLOOKUP(AI44,[10]Listas!$F$3:$J$4,2,0))</f>
        <v>Menor</v>
      </c>
      <c r="AK44" s="1204">
        <f>AG44*AI44</f>
        <v>0</v>
      </c>
      <c r="AL44" s="1168" t="str">
        <f>INDEX([10]Listas!$F$6:$J$10,MATCH(AH44,[10]Listas!$D$6:$D$10,0),MATCH(AJ44,[10]Listas!$F$4:$J$4,0))</f>
        <v>2
INFERIOR</v>
      </c>
    </row>
    <row r="45" spans="1:38" s="171" customFormat="1" ht="78" customHeight="1" x14ac:dyDescent="0.2">
      <c r="A45" s="582" t="s">
        <v>721</v>
      </c>
      <c r="B45" s="806" t="s">
        <v>157</v>
      </c>
      <c r="C45" s="807"/>
      <c r="D45" s="807"/>
      <c r="E45" s="807"/>
      <c r="F45" s="562"/>
      <c r="G45" s="1208" t="s">
        <v>778</v>
      </c>
      <c r="H45" s="1208"/>
      <c r="I45" s="1208"/>
      <c r="J45" s="582"/>
      <c r="K45" s="582"/>
      <c r="L45" s="582"/>
      <c r="M45" s="582"/>
      <c r="N45" s="582"/>
      <c r="O45" s="550"/>
      <c r="P45" s="550"/>
      <c r="Q45" s="582"/>
      <c r="R45" s="582"/>
      <c r="S45" s="221"/>
      <c r="T45" s="1210"/>
      <c r="U45" s="1210" t="e">
        <f>HLOOKUP(R45,[10]Listas!$F$4:$J$5,2,0)</f>
        <v>#N/A</v>
      </c>
      <c r="V45" s="1168"/>
      <c r="W45" s="221"/>
      <c r="X45" s="1208" t="s">
        <v>763</v>
      </c>
      <c r="Y45" s="1208"/>
      <c r="Z45" s="1208"/>
      <c r="AA45" s="562"/>
      <c r="AB45" s="582"/>
      <c r="AC45" s="582"/>
      <c r="AD45" s="582"/>
      <c r="AE45" s="221"/>
      <c r="AF45" s="1205"/>
      <c r="AG45" s="1209"/>
      <c r="AH45" s="1203"/>
      <c r="AI45" s="1205"/>
      <c r="AJ45" s="1203"/>
      <c r="AK45" s="1204"/>
      <c r="AL45" s="1168"/>
    </row>
    <row r="46" spans="1:38" s="171" customFormat="1" ht="78" customHeight="1" x14ac:dyDescent="0.2">
      <c r="A46" s="582" t="s">
        <v>721</v>
      </c>
      <c r="B46" s="806" t="s">
        <v>157</v>
      </c>
      <c r="C46" s="807"/>
      <c r="D46" s="807"/>
      <c r="E46" s="807"/>
      <c r="F46" s="562"/>
      <c r="G46" s="1208" t="s">
        <v>779</v>
      </c>
      <c r="H46" s="1208"/>
      <c r="I46" s="1208"/>
      <c r="J46" s="582"/>
      <c r="K46" s="582"/>
      <c r="L46" s="582"/>
      <c r="M46" s="582"/>
      <c r="N46" s="582"/>
      <c r="O46" s="550"/>
      <c r="P46" s="550"/>
      <c r="Q46" s="582"/>
      <c r="R46" s="582"/>
      <c r="S46" s="221"/>
      <c r="T46" s="1210"/>
      <c r="U46" s="1210" t="e">
        <f>HLOOKUP(R46,[10]Listas!$F$4:$J$5,2,0)</f>
        <v>#N/A</v>
      </c>
      <c r="V46" s="1168"/>
      <c r="W46" s="221"/>
      <c r="X46" s="1208"/>
      <c r="Y46" s="1208"/>
      <c r="Z46" s="1208"/>
      <c r="AA46" s="562"/>
      <c r="AB46" s="582"/>
      <c r="AC46" s="582"/>
      <c r="AD46" s="582"/>
      <c r="AE46" s="221"/>
      <c r="AF46" s="1205"/>
      <c r="AG46" s="1209"/>
      <c r="AH46" s="1203"/>
      <c r="AI46" s="1205"/>
      <c r="AJ46" s="1203"/>
      <c r="AK46" s="1204"/>
      <c r="AL46" s="1168"/>
    </row>
    <row r="47" spans="1:38" s="171" customFormat="1" ht="78" customHeight="1" x14ac:dyDescent="0.2">
      <c r="A47" s="582" t="s">
        <v>721</v>
      </c>
      <c r="B47" s="806" t="s">
        <v>157</v>
      </c>
      <c r="C47" s="807"/>
      <c r="D47" s="807"/>
      <c r="E47" s="807"/>
      <c r="F47" s="562"/>
      <c r="G47" s="1208" t="s">
        <v>780</v>
      </c>
      <c r="H47" s="1208"/>
      <c r="I47" s="1208"/>
      <c r="J47" s="582"/>
      <c r="K47" s="582"/>
      <c r="L47" s="582"/>
      <c r="M47" s="582"/>
      <c r="N47" s="582"/>
      <c r="O47" s="550"/>
      <c r="P47" s="550"/>
      <c r="Q47" s="582"/>
      <c r="R47" s="582"/>
      <c r="S47" s="221"/>
      <c r="T47" s="1210"/>
      <c r="U47" s="1210" t="e">
        <f>HLOOKUP(R47,[10]Listas!$F$4:$J$5,2,0)</f>
        <v>#N/A</v>
      </c>
      <c r="V47" s="1168"/>
      <c r="W47" s="221"/>
      <c r="X47" s="1208"/>
      <c r="Y47" s="1208"/>
      <c r="Z47" s="1208"/>
      <c r="AA47" s="562"/>
      <c r="AB47" s="582"/>
      <c r="AC47" s="582"/>
      <c r="AD47" s="582"/>
      <c r="AE47" s="221"/>
      <c r="AF47" s="1205"/>
      <c r="AG47" s="1209"/>
      <c r="AH47" s="1203"/>
      <c r="AI47" s="1205"/>
      <c r="AJ47" s="1203"/>
      <c r="AK47" s="1204"/>
      <c r="AL47" s="1168"/>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VLOOKUP(Q48,[10]Listas!$D$6:$E$10,2,0)</f>
        <v>#N/A</v>
      </c>
      <c r="U48" s="168" t="e">
        <f>HLOOKUP(R48,[10]Listas!$F$4:$J$5,2,0)</f>
        <v>#N/A</v>
      </c>
      <c r="V48" s="177" t="e">
        <f>INDEX([10]Listas!$F$6:$J$10,MATCH(Q48,[10]Listas!$D$6:$D$10,0),MATCH(R48,[10]Listas!$F$4:$J$4,0))</f>
        <v>#N/A</v>
      </c>
      <c r="W48" s="167"/>
      <c r="X48" s="535"/>
      <c r="Y48" s="575"/>
      <c r="Z48" s="536"/>
      <c r="AA48" s="174"/>
      <c r="AB48" s="201"/>
      <c r="AC48" s="864">
        <v>62</v>
      </c>
      <c r="AD48" s="864" t="s">
        <v>57</v>
      </c>
      <c r="AE48" s="167"/>
      <c r="AF48" s="168">
        <f t="shared" ref="AF48:AF111" si="4">IF(AC48&lt;=33,0,IF(AC48&gt;81,2,1))</f>
        <v>1</v>
      </c>
      <c r="AG48" s="169" t="e">
        <f>IF(OR(#REF!="Probabilidad",#REF!="Ambos"),T48-AF48,T48)</f>
        <v>#REF!</v>
      </c>
      <c r="AH48" s="178" t="e">
        <f>IF(AG48&lt;=1,"Remota",VLOOKUP(AG48,[10]Listas!$C$6:$D$10,2,0))</f>
        <v>#REF!</v>
      </c>
      <c r="AI48" s="169" t="e">
        <f>IF(OR(#REF!="Impacto",#REF!="Ambos"),U48-AF48,U48)</f>
        <v>#REF!</v>
      </c>
      <c r="AJ48" s="178" t="e">
        <f>IF(AI48&lt;=1,"Insignificante",HLOOKUP(AI48,[10]Listas!$F$3:$J$4,2,0))</f>
        <v>#REF!</v>
      </c>
      <c r="AK48" s="170" t="e">
        <f t="shared" ref="AK48:AK111" si="5">AG48*AI48</f>
        <v>#REF!</v>
      </c>
      <c r="AL48" s="177" t="e">
        <f>INDEX([10]Listas!$F$6:$J$10,MATCH(AH48,[10]Listas!$D$6:$D$10,0),MATCH(AJ48,[10]Listas!$F$4:$J$4,0))</f>
        <v>#REF!</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VLOOKUP(Q49,[10]Listas!$D$6:$E$10,2,0)</f>
        <v>#N/A</v>
      </c>
      <c r="U49" s="168" t="e">
        <f>HLOOKUP(R49,[10]Listas!$F$4:$J$5,2,0)</f>
        <v>#N/A</v>
      </c>
      <c r="V49" s="177" t="e">
        <f>INDEX([10]Listas!$F$6:$J$10,MATCH(Q49,[10]Listas!$D$6:$D$10,0),MATCH(R49,[10]Listas!$F$4:$J$4,0))</f>
        <v>#N/A</v>
      </c>
      <c r="W49" s="167"/>
      <c r="X49" s="535"/>
      <c r="Y49" s="575"/>
      <c r="Z49" s="536"/>
      <c r="AA49" s="174"/>
      <c r="AB49" s="201"/>
      <c r="AC49" s="865"/>
      <c r="AD49" s="865"/>
      <c r="AE49" s="167"/>
      <c r="AF49" s="168">
        <f t="shared" si="4"/>
        <v>0</v>
      </c>
      <c r="AG49" s="169" t="e">
        <f>IF(OR(#REF!="Probabilidad",#REF!="Ambos"),T49-AF49,T49)</f>
        <v>#REF!</v>
      </c>
      <c r="AH49" s="178" t="e">
        <f>IF(AG49&lt;=1,"Remota",VLOOKUP(AG49,[10]Listas!$C$6:$D$10,2,0))</f>
        <v>#REF!</v>
      </c>
      <c r="AI49" s="169" t="e">
        <f>IF(OR(#REF!="Impacto",#REF!="Ambos"),U49-AF49,U49)</f>
        <v>#REF!</v>
      </c>
      <c r="AJ49" s="178" t="e">
        <f>IF(AI49&lt;=1,"Insignificante",HLOOKUP(AI49,[10]Listas!$F$3:$J$4,2,0))</f>
        <v>#REF!</v>
      </c>
      <c r="AK49" s="170" t="e">
        <f t="shared" si="5"/>
        <v>#REF!</v>
      </c>
      <c r="AL49" s="177" t="e">
        <f>INDEX([10]Listas!$F$6:$J$10,MATCH(AH49,[10]Listas!$D$6:$D$10,0),MATCH(AJ49,[10]Listas!$F$4:$J$4,0))</f>
        <v>#REF!</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VLOOKUP(Q50,[10]Listas!$D$6:$E$10,2,0)</f>
        <v>#N/A</v>
      </c>
      <c r="U50" s="168" t="e">
        <f>HLOOKUP(R50,[10]Listas!$F$4:$J$5,2,0)</f>
        <v>#N/A</v>
      </c>
      <c r="V50" s="177" t="e">
        <f>INDEX([10]Listas!$F$6:$J$10,MATCH(Q50,[10]Listas!$D$6:$D$10,0),MATCH(R50,[10]Listas!$F$4:$J$4,0))</f>
        <v>#N/A</v>
      </c>
      <c r="W50" s="167"/>
      <c r="X50" s="535"/>
      <c r="Y50" s="575"/>
      <c r="Z50" s="536"/>
      <c r="AA50" s="174"/>
      <c r="AB50" s="201"/>
      <c r="AC50" s="1129"/>
      <c r="AD50" s="1129"/>
      <c r="AE50" s="167"/>
      <c r="AF50" s="168">
        <f t="shared" si="4"/>
        <v>0</v>
      </c>
      <c r="AG50" s="169" t="e">
        <f>IF(OR(#REF!="Probabilidad",#REF!="Ambos"),T50-AF50,T50)</f>
        <v>#REF!</v>
      </c>
      <c r="AH50" s="178" t="e">
        <f>IF(AG50&lt;=1,"Remota",VLOOKUP(AG50,[10]Listas!$C$6:$D$10,2,0))</f>
        <v>#REF!</v>
      </c>
      <c r="AI50" s="169" t="e">
        <f>IF(OR(#REF!="Impacto",#REF!="Ambos"),U50-AF50,U50)</f>
        <v>#REF!</v>
      </c>
      <c r="AJ50" s="178" t="e">
        <f>IF(AI50&lt;=1,"Insignificante",HLOOKUP(AI50,[10]Listas!$F$3:$J$4,2,0))</f>
        <v>#REF!</v>
      </c>
      <c r="AK50" s="170" t="e">
        <f t="shared" si="5"/>
        <v>#REF!</v>
      </c>
      <c r="AL50" s="177" t="e">
        <f>INDEX([10]Listas!$F$6:$J$10,MATCH(AH50,[10]Listas!$D$6:$D$10,0),MATCH(AJ50,[10]Listas!$F$4:$J$4,0))</f>
        <v>#REF!</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VLOOKUP(Q51,[10]Listas!$D$6:$E$10,2,0)</f>
        <v>#N/A</v>
      </c>
      <c r="U51" s="168" t="e">
        <f>HLOOKUP(R51,[10]Listas!$F$4:$J$5,2,0)</f>
        <v>#N/A</v>
      </c>
      <c r="V51" s="177" t="e">
        <f>INDEX([10]Listas!$F$6:$J$10,MATCH(Q51,[10]Listas!$D$6:$D$10,0),MATCH(R51,[10]Listas!$F$4:$J$4,0))</f>
        <v>#N/A</v>
      </c>
      <c r="W51" s="167"/>
      <c r="X51" s="535"/>
      <c r="Y51" s="575"/>
      <c r="Z51" s="536"/>
      <c r="AA51" s="174"/>
      <c r="AB51" s="201"/>
      <c r="AC51" s="864">
        <v>75</v>
      </c>
      <c r="AD51" s="864" t="s">
        <v>58</v>
      </c>
      <c r="AE51" s="167"/>
      <c r="AF51" s="168">
        <f t="shared" si="4"/>
        <v>1</v>
      </c>
      <c r="AG51" s="169" t="e">
        <f>IF(OR(#REF!="Probabilidad",#REF!="Ambos"),T51-AF51,T51)</f>
        <v>#REF!</v>
      </c>
      <c r="AH51" s="178" t="e">
        <f>IF(AG51&lt;=1,"Remota",VLOOKUP(AG51,[10]Listas!$C$6:$D$10,2,0))</f>
        <v>#REF!</v>
      </c>
      <c r="AI51" s="169" t="e">
        <f>IF(OR(#REF!="Impacto",#REF!="Ambos"),U51-AF51,U51)</f>
        <v>#REF!</v>
      </c>
      <c r="AJ51" s="178" t="e">
        <f>IF(AI51&lt;=1,"Insignificante",HLOOKUP(AI51,[10]Listas!$F$3:$J$4,2,0))</f>
        <v>#REF!</v>
      </c>
      <c r="AK51" s="170" t="e">
        <f t="shared" si="5"/>
        <v>#REF!</v>
      </c>
      <c r="AL51" s="177" t="e">
        <f>INDEX([10]Listas!$F$6:$J$10,MATCH(AH51,[10]Listas!$D$6:$D$10,0),MATCH(AJ51,[10]Listas!$F$4:$J$4,0))</f>
        <v>#REF!</v>
      </c>
    </row>
    <row r="52" spans="1:38" s="171" customFormat="1" ht="124.5"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VLOOKUP(Q52,[10]Listas!$D$6:$E$10,2,0)</f>
        <v>#N/A</v>
      </c>
      <c r="U52" s="168" t="e">
        <f>HLOOKUP(R52,[10]Listas!$F$4:$J$5,2,0)</f>
        <v>#N/A</v>
      </c>
      <c r="V52" s="177" t="e">
        <f>INDEX([10]Listas!$F$6:$J$10,MATCH(Q52,[10]Listas!$D$6:$D$10,0),MATCH(R52,[10]Listas!$F$4:$J$4,0))</f>
        <v>#N/A</v>
      </c>
      <c r="W52" s="167"/>
      <c r="X52" s="535"/>
      <c r="Y52" s="575"/>
      <c r="Z52" s="536"/>
      <c r="AA52" s="174"/>
      <c r="AB52" s="201"/>
      <c r="AC52" s="865"/>
      <c r="AD52" s="865"/>
      <c r="AE52" s="167"/>
      <c r="AF52" s="168">
        <f t="shared" si="4"/>
        <v>0</v>
      </c>
      <c r="AG52" s="169" t="e">
        <f>IF(OR(#REF!="Probabilidad",#REF!="Ambos"),T52-AF52,T52)</f>
        <v>#REF!</v>
      </c>
      <c r="AH52" s="178" t="e">
        <f>IF(AG52&lt;=1,"Remota",VLOOKUP(AG52,[10]Listas!$C$6:$D$10,2,0))</f>
        <v>#REF!</v>
      </c>
      <c r="AI52" s="169" t="e">
        <f>IF(OR(#REF!="Impacto",#REF!="Ambos"),U52-AF52,U52)</f>
        <v>#REF!</v>
      </c>
      <c r="AJ52" s="178" t="e">
        <f>IF(AI52&lt;=1,"Insignificante",HLOOKUP(AI52,[10]Listas!$F$3:$J$4,2,0))</f>
        <v>#REF!</v>
      </c>
      <c r="AK52" s="170" t="e">
        <f t="shared" si="5"/>
        <v>#REF!</v>
      </c>
      <c r="AL52" s="177" t="e">
        <f>INDEX([10]Listas!$F$6:$J$10,MATCH(AH52,[10]Listas!$D$6:$D$10,0),MATCH(AJ52,[10]Listas!$F$4:$J$4,0))</f>
        <v>#REF!</v>
      </c>
    </row>
    <row r="53" spans="1:38" s="171" customFormat="1" ht="124.5"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VLOOKUP(Q53,[10]Listas!$D$6:$E$10,2,0)</f>
        <v>#N/A</v>
      </c>
      <c r="U53" s="168" t="e">
        <f>HLOOKUP(R53,[10]Listas!$F$4:$J$5,2,0)</f>
        <v>#N/A</v>
      </c>
      <c r="V53" s="177" t="e">
        <f>INDEX([10]Listas!$F$6:$J$10,MATCH(Q53,[10]Listas!$D$6:$D$10,0),MATCH(R53,[10]Listas!$F$4:$J$4,0))</f>
        <v>#N/A</v>
      </c>
      <c r="W53" s="167"/>
      <c r="X53" s="535"/>
      <c r="Y53" s="575"/>
      <c r="Z53" s="536"/>
      <c r="AA53" s="174"/>
      <c r="AB53" s="201"/>
      <c r="AC53" s="865"/>
      <c r="AD53" s="865"/>
      <c r="AE53" s="167"/>
      <c r="AF53" s="168">
        <f t="shared" si="4"/>
        <v>0</v>
      </c>
      <c r="AG53" s="169" t="e">
        <f>IF(OR(#REF!="Probabilidad",#REF!="Ambos"),T53-AF53,T53)</f>
        <v>#REF!</v>
      </c>
      <c r="AH53" s="178" t="e">
        <f>IF(AG53&lt;=1,"Remota",VLOOKUP(AG53,[10]Listas!$C$6:$D$10,2,0))</f>
        <v>#REF!</v>
      </c>
      <c r="AI53" s="169" t="e">
        <f>IF(OR(#REF!="Impacto",#REF!="Ambos"),U53-AF53,U53)</f>
        <v>#REF!</v>
      </c>
      <c r="AJ53" s="178" t="e">
        <f>IF(AI53&lt;=1,"Insignificante",HLOOKUP(AI53,[10]Listas!$F$3:$J$4,2,0))</f>
        <v>#REF!</v>
      </c>
      <c r="AK53" s="170" t="e">
        <f t="shared" si="5"/>
        <v>#REF!</v>
      </c>
      <c r="AL53" s="177" t="e">
        <f>INDEX([10]Listas!$F$6:$J$10,MATCH(AH53,[10]Listas!$D$6:$D$10,0),MATCH(AJ53,[10]Listas!$F$4:$J$4,0))</f>
        <v>#REF!</v>
      </c>
    </row>
    <row r="54" spans="1:38" s="171" customFormat="1" ht="124.5"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VLOOKUP(Q54,[10]Listas!$D$6:$E$10,2,0)</f>
        <v>#N/A</v>
      </c>
      <c r="U54" s="168" t="e">
        <f>HLOOKUP(R54,[10]Listas!$F$4:$J$5,2,0)</f>
        <v>#N/A</v>
      </c>
      <c r="V54" s="177" t="e">
        <f>INDEX([10]Listas!$F$6:$J$10,MATCH(Q54,[10]Listas!$D$6:$D$10,0),MATCH(R54,[10]Listas!$F$4:$J$4,0))</f>
        <v>#N/A</v>
      </c>
      <c r="W54" s="167"/>
      <c r="X54" s="535"/>
      <c r="Y54" s="575"/>
      <c r="Z54" s="536"/>
      <c r="AA54" s="174"/>
      <c r="AB54" s="201"/>
      <c r="AC54" s="1129"/>
      <c r="AD54" s="1129"/>
      <c r="AE54" s="167"/>
      <c r="AF54" s="168">
        <f t="shared" si="4"/>
        <v>0</v>
      </c>
      <c r="AG54" s="169" t="e">
        <f>IF(OR(#REF!="Probabilidad",#REF!="Ambos"),T54-AF54,T54)</f>
        <v>#REF!</v>
      </c>
      <c r="AH54" s="178" t="e">
        <f>IF(AG54&lt;=1,"Remota",VLOOKUP(AG54,[10]Listas!$C$6:$D$10,2,0))</f>
        <v>#REF!</v>
      </c>
      <c r="AI54" s="169" t="e">
        <f>IF(OR(#REF!="Impacto",#REF!="Ambos"),U54-AF54,U54)</f>
        <v>#REF!</v>
      </c>
      <c r="AJ54" s="178" t="e">
        <f>IF(AI54&lt;=1,"Insignificante",HLOOKUP(AI54,[10]Listas!$F$3:$J$4,2,0))</f>
        <v>#REF!</v>
      </c>
      <c r="AK54" s="170" t="e">
        <f t="shared" si="5"/>
        <v>#REF!</v>
      </c>
      <c r="AL54" s="177" t="e">
        <f>INDEX([10]Listas!$F$6:$J$10,MATCH(AH54,[10]Listas!$D$6:$D$10,0),MATCH(AJ54,[10]Listas!$F$4:$J$4,0))</f>
        <v>#REF!</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VLOOKUP(Q55,[10]Listas!$D$6:$E$10,2,0)</f>
        <v>#N/A</v>
      </c>
      <c r="U55" s="168" t="e">
        <f>HLOOKUP(R55,[10]Listas!$F$4:$J$5,2,0)</f>
        <v>#N/A</v>
      </c>
      <c r="V55" s="177" t="e">
        <f>INDEX([10]Listas!$F$6:$J$10,MATCH(Q55,[10]Listas!$D$6:$D$10,0),MATCH(R55,[10]Listas!$F$4:$J$4,0))</f>
        <v>#N/A</v>
      </c>
      <c r="W55" s="167"/>
      <c r="X55" s="535"/>
      <c r="Y55" s="575"/>
      <c r="Z55" s="536"/>
      <c r="AA55" s="174"/>
      <c r="AB55" s="201"/>
      <c r="AC55" s="166"/>
      <c r="AD55" s="166"/>
      <c r="AE55" s="167"/>
      <c r="AF55" s="168">
        <f t="shared" si="4"/>
        <v>0</v>
      </c>
      <c r="AG55" s="169" t="e">
        <f>IF(OR(#REF!="Probabilidad",#REF!="Ambos"),T55-AF55,T55)</f>
        <v>#REF!</v>
      </c>
      <c r="AH55" s="178" t="e">
        <f>IF(AG55&lt;=1,"Remota",VLOOKUP(AG55,[10]Listas!$C$6:$D$10,2,0))</f>
        <v>#REF!</v>
      </c>
      <c r="AI55" s="169" t="e">
        <f>IF(OR(#REF!="Impacto",#REF!="Ambos"),U55-AF55,U55)</f>
        <v>#REF!</v>
      </c>
      <c r="AJ55" s="178" t="e">
        <f>IF(AI55&lt;=1,"Insignificante",HLOOKUP(AI55,[10]Listas!$F$3:$J$4,2,0))</f>
        <v>#REF!</v>
      </c>
      <c r="AK55" s="170" t="e">
        <f t="shared" si="5"/>
        <v>#REF!</v>
      </c>
      <c r="AL55" s="177" t="e">
        <f>INDEX([10]Listas!$F$6:$J$10,MATCH(AH55,[10]Listas!$D$6:$D$10,0),MATCH(AJ55,[10]Listas!$F$4:$J$4,0))</f>
        <v>#REF!</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VLOOKUP(Q56,[10]Listas!$D$6:$E$10,2,0)</f>
        <v>#N/A</v>
      </c>
      <c r="U56" s="168" t="e">
        <f>HLOOKUP(R56,[10]Listas!$F$4:$J$5,2,0)</f>
        <v>#N/A</v>
      </c>
      <c r="V56" s="177" t="e">
        <f>INDEX([10]Listas!$F$6:$J$10,MATCH(Q56,[10]Listas!$D$6:$D$10,0),MATCH(R56,[10]Listas!$F$4:$J$4,0))</f>
        <v>#N/A</v>
      </c>
      <c r="W56" s="167"/>
      <c r="X56" s="535"/>
      <c r="Y56" s="575"/>
      <c r="Z56" s="536"/>
      <c r="AA56" s="174"/>
      <c r="AB56" s="201"/>
      <c r="AC56" s="166"/>
      <c r="AD56" s="166"/>
      <c r="AE56" s="167"/>
      <c r="AF56" s="168">
        <f t="shared" si="4"/>
        <v>0</v>
      </c>
      <c r="AG56" s="169" t="e">
        <f>IF(OR(#REF!="Probabilidad",#REF!="Ambos"),T56-AF56,T56)</f>
        <v>#REF!</v>
      </c>
      <c r="AH56" s="178" t="e">
        <f>IF(AG56&lt;=1,"Remota",VLOOKUP(AG56,[10]Listas!$C$6:$D$10,2,0))</f>
        <v>#REF!</v>
      </c>
      <c r="AI56" s="169" t="e">
        <f>IF(OR(#REF!="Impacto",#REF!="Ambos"),U56-AF56,U56)</f>
        <v>#REF!</v>
      </c>
      <c r="AJ56" s="178" t="e">
        <f>IF(AI56&lt;=1,"Insignificante",HLOOKUP(AI56,[10]Listas!$F$3:$J$4,2,0))</f>
        <v>#REF!</v>
      </c>
      <c r="AK56" s="170" t="e">
        <f t="shared" si="5"/>
        <v>#REF!</v>
      </c>
      <c r="AL56" s="177" t="e">
        <f>INDEX([10]Listas!$F$6:$J$10,MATCH(AH56,[10]Listas!$D$6:$D$10,0),MATCH(AJ56,[10]Listas!$F$4:$J$4,0))</f>
        <v>#REF!</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VLOOKUP(Q57,[10]Listas!$D$6:$E$10,2,0)</f>
        <v>#N/A</v>
      </c>
      <c r="U57" s="168" t="e">
        <f>HLOOKUP(R57,[10]Listas!$F$4:$J$5,2,0)</f>
        <v>#N/A</v>
      </c>
      <c r="V57" s="177" t="e">
        <f>INDEX([10]Listas!$F$6:$J$10,MATCH(Q57,[10]Listas!$D$6:$D$10,0),MATCH(R57,[10]Listas!$F$4:$J$4,0))</f>
        <v>#N/A</v>
      </c>
      <c r="W57" s="167"/>
      <c r="X57" s="535"/>
      <c r="Y57" s="575"/>
      <c r="Z57" s="536"/>
      <c r="AA57" s="174"/>
      <c r="AB57" s="201"/>
      <c r="AC57" s="166"/>
      <c r="AD57" s="166"/>
      <c r="AE57" s="167"/>
      <c r="AF57" s="168">
        <f t="shared" si="4"/>
        <v>0</v>
      </c>
      <c r="AG57" s="169" t="e">
        <f>IF(OR(#REF!="Probabilidad",#REF!="Ambos"),T57-AF57,T57)</f>
        <v>#REF!</v>
      </c>
      <c r="AH57" s="178" t="e">
        <f>IF(AG57&lt;=1,"Remota",VLOOKUP(AG57,[10]Listas!$C$6:$D$10,2,0))</f>
        <v>#REF!</v>
      </c>
      <c r="AI57" s="169" t="e">
        <f>IF(OR(#REF!="Impacto",#REF!="Ambos"),U57-AF57,U57)</f>
        <v>#REF!</v>
      </c>
      <c r="AJ57" s="178" t="e">
        <f>IF(AI57&lt;=1,"Insignificante",HLOOKUP(AI57,[10]Listas!$F$3:$J$4,2,0))</f>
        <v>#REF!</v>
      </c>
      <c r="AK57" s="170" t="e">
        <f t="shared" si="5"/>
        <v>#REF!</v>
      </c>
      <c r="AL57" s="177" t="e">
        <f>INDEX([10]Listas!$F$6:$J$10,MATCH(AH57,[10]Listas!$D$6:$D$10,0),MATCH(AJ57,[10]Listas!$F$4:$J$4,0))</f>
        <v>#REF!</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VLOOKUP(Q58,[10]Listas!$D$6:$E$10,2,0)</f>
        <v>#N/A</v>
      </c>
      <c r="U58" s="168" t="e">
        <f>HLOOKUP(R58,[10]Listas!$F$4:$J$5,2,0)</f>
        <v>#N/A</v>
      </c>
      <c r="V58" s="177" t="e">
        <f>INDEX([10]Listas!$F$6:$J$10,MATCH(Q58,[10]Listas!$D$6:$D$10,0),MATCH(R58,[10]Listas!$F$4:$J$4,0))</f>
        <v>#N/A</v>
      </c>
      <c r="W58" s="167"/>
      <c r="X58" s="535"/>
      <c r="Y58" s="575"/>
      <c r="Z58" s="536"/>
      <c r="AA58" s="174"/>
      <c r="AB58" s="201"/>
      <c r="AC58" s="166"/>
      <c r="AD58" s="166"/>
      <c r="AE58" s="167"/>
      <c r="AF58" s="168">
        <f t="shared" si="4"/>
        <v>0</v>
      </c>
      <c r="AG58" s="169" t="e">
        <f>IF(OR(#REF!="Probabilidad",#REF!="Ambos"),T58-AF58,T58)</f>
        <v>#REF!</v>
      </c>
      <c r="AH58" s="178" t="e">
        <f>IF(AG58&lt;=1,"Remota",VLOOKUP(AG58,[10]Listas!$C$6:$D$10,2,0))</f>
        <v>#REF!</v>
      </c>
      <c r="AI58" s="169" t="e">
        <f>IF(OR(#REF!="Impacto",#REF!="Ambos"),U58-AF58,U58)</f>
        <v>#REF!</v>
      </c>
      <c r="AJ58" s="178" t="e">
        <f>IF(AI58&lt;=1,"Insignificante",HLOOKUP(AI58,[10]Listas!$F$3:$J$4,2,0))</f>
        <v>#REF!</v>
      </c>
      <c r="AK58" s="170" t="e">
        <f t="shared" si="5"/>
        <v>#REF!</v>
      </c>
      <c r="AL58" s="177" t="e">
        <f>INDEX([10]Listas!$F$6:$J$10,MATCH(AH58,[10]Listas!$D$6:$D$10,0),MATCH(AJ58,[10]Listas!$F$4:$J$4,0))</f>
        <v>#REF!</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VLOOKUP(Q59,[10]Listas!$D$6:$E$10,2,0)</f>
        <v>#N/A</v>
      </c>
      <c r="U59" s="168" t="e">
        <f>HLOOKUP(R59,[10]Listas!$F$4:$J$5,2,0)</f>
        <v>#N/A</v>
      </c>
      <c r="V59" s="177" t="e">
        <f>INDEX([10]Listas!$F$6:$J$10,MATCH(Q59,[10]Listas!$D$6:$D$10,0),MATCH(R59,[10]Listas!$F$4:$J$4,0))</f>
        <v>#N/A</v>
      </c>
      <c r="W59" s="167"/>
      <c r="X59" s="535"/>
      <c r="Y59" s="575"/>
      <c r="Z59" s="536"/>
      <c r="AA59" s="174"/>
      <c r="AB59" s="201"/>
      <c r="AC59" s="166"/>
      <c r="AD59" s="166"/>
      <c r="AE59" s="167"/>
      <c r="AF59" s="168">
        <f t="shared" si="4"/>
        <v>0</v>
      </c>
      <c r="AG59" s="169" t="e">
        <f>IF(OR(#REF!="Probabilidad",#REF!="Ambos"),T59-AF59,T59)</f>
        <v>#REF!</v>
      </c>
      <c r="AH59" s="178" t="e">
        <f>IF(AG59&lt;=1,"Remota",VLOOKUP(AG59,[10]Listas!$C$6:$D$10,2,0))</f>
        <v>#REF!</v>
      </c>
      <c r="AI59" s="169" t="e">
        <f>IF(OR(#REF!="Impacto",#REF!="Ambos"),U59-AF59,U59)</f>
        <v>#REF!</v>
      </c>
      <c r="AJ59" s="178" t="e">
        <f>IF(AI59&lt;=1,"Insignificante",HLOOKUP(AI59,[10]Listas!$F$3:$J$4,2,0))</f>
        <v>#REF!</v>
      </c>
      <c r="AK59" s="170" t="e">
        <f t="shared" si="5"/>
        <v>#REF!</v>
      </c>
      <c r="AL59" s="177" t="e">
        <f>INDEX([10]Listas!$F$6:$J$10,MATCH(AH59,[10]Listas!$D$6:$D$10,0),MATCH(AJ59,[10]Listas!$F$4:$J$4,0))</f>
        <v>#REF!</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VLOOKUP(Q60,[10]Listas!$D$6:$E$10,2,0)</f>
        <v>#N/A</v>
      </c>
      <c r="U60" s="168" t="e">
        <f>HLOOKUP(R60,[10]Listas!$F$4:$J$5,2,0)</f>
        <v>#N/A</v>
      </c>
      <c r="V60" s="177" t="e">
        <f>INDEX([10]Listas!$F$6:$J$10,MATCH(Q60,[10]Listas!$D$6:$D$10,0),MATCH(R60,[10]Listas!$F$4:$J$4,0))</f>
        <v>#N/A</v>
      </c>
      <c r="W60" s="167"/>
      <c r="X60" s="535"/>
      <c r="Y60" s="575"/>
      <c r="Z60" s="536"/>
      <c r="AA60" s="174"/>
      <c r="AB60" s="201"/>
      <c r="AC60" s="166"/>
      <c r="AD60" s="166"/>
      <c r="AE60" s="167"/>
      <c r="AF60" s="168">
        <f t="shared" si="4"/>
        <v>0</v>
      </c>
      <c r="AG60" s="169" t="e">
        <f>IF(OR(#REF!="Probabilidad",#REF!="Ambos"),T60-AF60,T60)</f>
        <v>#REF!</v>
      </c>
      <c r="AH60" s="178" t="e">
        <f>IF(AG60&lt;=1,"Remota",VLOOKUP(AG60,[10]Listas!$C$6:$D$10,2,0))</f>
        <v>#REF!</v>
      </c>
      <c r="AI60" s="169" t="e">
        <f>IF(OR(#REF!="Impacto",#REF!="Ambos"),U60-AF60,U60)</f>
        <v>#REF!</v>
      </c>
      <c r="AJ60" s="178" t="e">
        <f>IF(AI60&lt;=1,"Insignificante",HLOOKUP(AI60,[10]Listas!$F$3:$J$4,2,0))</f>
        <v>#REF!</v>
      </c>
      <c r="AK60" s="170" t="e">
        <f t="shared" si="5"/>
        <v>#REF!</v>
      </c>
      <c r="AL60" s="177" t="e">
        <f>INDEX([10]Listas!$F$6:$J$10,MATCH(AH60,[10]Listas!$D$6:$D$10,0),MATCH(AJ60,[10]Listas!$F$4:$J$4,0))</f>
        <v>#REF!</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VLOOKUP(Q61,[10]Listas!$D$6:$E$10,2,0)</f>
        <v>#N/A</v>
      </c>
      <c r="U61" s="168" t="e">
        <f>HLOOKUP(R61,[10]Listas!$F$4:$J$5,2,0)</f>
        <v>#N/A</v>
      </c>
      <c r="V61" s="177" t="e">
        <f>INDEX([10]Listas!$F$6:$J$10,MATCH(Q61,[10]Listas!$D$6:$D$10,0),MATCH(R61,[10]Listas!$F$4:$J$4,0))</f>
        <v>#N/A</v>
      </c>
      <c r="W61" s="167"/>
      <c r="X61" s="535"/>
      <c r="Y61" s="575"/>
      <c r="Z61" s="536"/>
      <c r="AA61" s="174"/>
      <c r="AB61" s="201"/>
      <c r="AC61" s="166"/>
      <c r="AD61" s="166"/>
      <c r="AE61" s="167"/>
      <c r="AF61" s="168">
        <f t="shared" si="4"/>
        <v>0</v>
      </c>
      <c r="AG61" s="169" t="e">
        <f>IF(OR(#REF!="Probabilidad",#REF!="Ambos"),T61-AF61,T61)</f>
        <v>#REF!</v>
      </c>
      <c r="AH61" s="178" t="e">
        <f>IF(AG61&lt;=1,"Remota",VLOOKUP(AG61,[10]Listas!$C$6:$D$10,2,0))</f>
        <v>#REF!</v>
      </c>
      <c r="AI61" s="169" t="e">
        <f>IF(OR(#REF!="Impacto",#REF!="Ambos"),U61-AF61,U61)</f>
        <v>#REF!</v>
      </c>
      <c r="AJ61" s="178" t="e">
        <f>IF(AI61&lt;=1,"Insignificante",HLOOKUP(AI61,[10]Listas!$F$3:$J$4,2,0))</f>
        <v>#REF!</v>
      </c>
      <c r="AK61" s="170" t="e">
        <f t="shared" si="5"/>
        <v>#REF!</v>
      </c>
      <c r="AL61" s="177" t="e">
        <f>INDEX([10]Listas!$F$6:$J$10,MATCH(AH61,[10]Listas!$D$6:$D$10,0),MATCH(AJ61,[10]Listas!$F$4:$J$4,0))</f>
        <v>#REF!</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VLOOKUP(Q62,[10]Listas!$D$6:$E$10,2,0)</f>
        <v>#N/A</v>
      </c>
      <c r="U62" s="168" t="e">
        <f>HLOOKUP(R62,[10]Listas!$F$4:$J$5,2,0)</f>
        <v>#N/A</v>
      </c>
      <c r="V62" s="177" t="e">
        <f>INDEX([10]Listas!$F$6:$J$10,MATCH(Q62,[10]Listas!$D$6:$D$10,0),MATCH(R62,[10]Listas!$F$4:$J$4,0))</f>
        <v>#N/A</v>
      </c>
      <c r="W62" s="167"/>
      <c r="X62" s="535"/>
      <c r="Y62" s="575"/>
      <c r="Z62" s="536"/>
      <c r="AA62" s="174"/>
      <c r="AB62" s="201"/>
      <c r="AC62" s="166"/>
      <c r="AD62" s="166"/>
      <c r="AE62" s="167"/>
      <c r="AF62" s="168">
        <f t="shared" si="4"/>
        <v>0</v>
      </c>
      <c r="AG62" s="169" t="e">
        <f>IF(OR(#REF!="Probabilidad",#REF!="Ambos"),T62-AF62,T62)</f>
        <v>#REF!</v>
      </c>
      <c r="AH62" s="178" t="e">
        <f>IF(AG62&lt;=1,"Remota",VLOOKUP(AG62,[10]Listas!$C$6:$D$10,2,0))</f>
        <v>#REF!</v>
      </c>
      <c r="AI62" s="169" t="e">
        <f>IF(OR(#REF!="Impacto",#REF!="Ambos"),U62-AF62,U62)</f>
        <v>#REF!</v>
      </c>
      <c r="AJ62" s="178" t="e">
        <f>IF(AI62&lt;=1,"Insignificante",HLOOKUP(AI62,[10]Listas!$F$3:$J$4,2,0))</f>
        <v>#REF!</v>
      </c>
      <c r="AK62" s="170" t="e">
        <f t="shared" si="5"/>
        <v>#REF!</v>
      </c>
      <c r="AL62" s="177" t="e">
        <f>INDEX([10]Listas!$F$6:$J$10,MATCH(AH62,[10]Listas!$D$6:$D$10,0),MATCH(AJ62,[10]Listas!$F$4:$J$4,0))</f>
        <v>#REF!</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VLOOKUP(Q63,[10]Listas!$D$6:$E$10,2,0)</f>
        <v>#N/A</v>
      </c>
      <c r="U63" s="168" t="e">
        <f>HLOOKUP(R63,[10]Listas!$F$4:$J$5,2,0)</f>
        <v>#N/A</v>
      </c>
      <c r="V63" s="177" t="e">
        <f>INDEX([10]Listas!$F$6:$J$10,MATCH(Q63,[10]Listas!$D$6:$D$10,0),MATCH(R63,[10]Listas!$F$4:$J$4,0))</f>
        <v>#N/A</v>
      </c>
      <c r="W63" s="167"/>
      <c r="X63" s="535"/>
      <c r="Y63" s="575"/>
      <c r="Z63" s="536"/>
      <c r="AA63" s="174"/>
      <c r="AB63" s="201"/>
      <c r="AC63" s="166"/>
      <c r="AD63" s="166"/>
      <c r="AE63" s="167"/>
      <c r="AF63" s="168">
        <f t="shared" si="4"/>
        <v>0</v>
      </c>
      <c r="AG63" s="169" t="e">
        <f>IF(OR(#REF!="Probabilidad",#REF!="Ambos"),T63-AF63,T63)</f>
        <v>#REF!</v>
      </c>
      <c r="AH63" s="178" t="e">
        <f>IF(AG63&lt;=1,"Remota",VLOOKUP(AG63,[10]Listas!$C$6:$D$10,2,0))</f>
        <v>#REF!</v>
      </c>
      <c r="AI63" s="169" t="e">
        <f>IF(OR(#REF!="Impacto",#REF!="Ambos"),U63-AF63,U63)</f>
        <v>#REF!</v>
      </c>
      <c r="AJ63" s="178" t="e">
        <f>IF(AI63&lt;=1,"Insignificante",HLOOKUP(AI63,[10]Listas!$F$3:$J$4,2,0))</f>
        <v>#REF!</v>
      </c>
      <c r="AK63" s="170" t="e">
        <f t="shared" si="5"/>
        <v>#REF!</v>
      </c>
      <c r="AL63" s="177" t="e">
        <f>INDEX([10]Listas!$F$6:$J$10,MATCH(AH63,[10]Listas!$D$6:$D$10,0),MATCH(AJ63,[10]Listas!$F$4:$J$4,0))</f>
        <v>#REF!</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VLOOKUP(Q64,[10]Listas!$D$6:$E$10,2,0)</f>
        <v>#N/A</v>
      </c>
      <c r="U64" s="168" t="e">
        <f>HLOOKUP(R64,[10]Listas!$F$4:$J$5,2,0)</f>
        <v>#N/A</v>
      </c>
      <c r="V64" s="177" t="e">
        <f>INDEX([10]Listas!$F$6:$J$10,MATCH(Q64,[10]Listas!$D$6:$D$10,0),MATCH(R64,[10]Listas!$F$4:$J$4,0))</f>
        <v>#N/A</v>
      </c>
      <c r="W64" s="167"/>
      <c r="X64" s="535"/>
      <c r="Y64" s="575"/>
      <c r="Z64" s="536"/>
      <c r="AA64" s="174"/>
      <c r="AB64" s="201"/>
      <c r="AC64" s="166"/>
      <c r="AD64" s="166"/>
      <c r="AE64" s="167"/>
      <c r="AF64" s="168">
        <f t="shared" si="4"/>
        <v>0</v>
      </c>
      <c r="AG64" s="169" t="e">
        <f>IF(OR(#REF!="Probabilidad",#REF!="Ambos"),T64-AF64,T64)</f>
        <v>#REF!</v>
      </c>
      <c r="AH64" s="178" t="e">
        <f>IF(AG64&lt;=1,"Remota",VLOOKUP(AG64,[10]Listas!$C$6:$D$10,2,0))</f>
        <v>#REF!</v>
      </c>
      <c r="AI64" s="169" t="e">
        <f>IF(OR(#REF!="Impacto",#REF!="Ambos"),U64-AF64,U64)</f>
        <v>#REF!</v>
      </c>
      <c r="AJ64" s="178" t="e">
        <f>IF(AI64&lt;=1,"Insignificante",HLOOKUP(AI64,[10]Listas!$F$3:$J$4,2,0))</f>
        <v>#REF!</v>
      </c>
      <c r="AK64" s="170" t="e">
        <f t="shared" si="5"/>
        <v>#REF!</v>
      </c>
      <c r="AL64" s="177" t="e">
        <f>INDEX([10]Listas!$F$6:$J$10,MATCH(AH64,[10]Listas!$D$6:$D$10,0),MATCH(AJ64,[10]Listas!$F$4:$J$4,0))</f>
        <v>#REF!</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VLOOKUP(Q65,[10]Listas!$D$6:$E$10,2,0)</f>
        <v>#N/A</v>
      </c>
      <c r="U65" s="168" t="e">
        <f>HLOOKUP(R65,[10]Listas!$F$4:$J$5,2,0)</f>
        <v>#N/A</v>
      </c>
      <c r="V65" s="177" t="e">
        <f>INDEX([10]Listas!$F$6:$J$10,MATCH(Q65,[10]Listas!$D$6:$D$10,0),MATCH(R65,[10]Listas!$F$4:$J$4,0))</f>
        <v>#N/A</v>
      </c>
      <c r="W65" s="167"/>
      <c r="X65" s="535"/>
      <c r="Y65" s="575"/>
      <c r="Z65" s="536"/>
      <c r="AA65" s="174"/>
      <c r="AB65" s="201"/>
      <c r="AC65" s="166"/>
      <c r="AD65" s="166"/>
      <c r="AE65" s="167"/>
      <c r="AF65" s="168">
        <f t="shared" si="4"/>
        <v>0</v>
      </c>
      <c r="AG65" s="169" t="e">
        <f>IF(OR(#REF!="Probabilidad",#REF!="Ambos"),T65-AF65,T65)</f>
        <v>#REF!</v>
      </c>
      <c r="AH65" s="178" t="e">
        <f>IF(AG65&lt;=1,"Remota",VLOOKUP(AG65,[10]Listas!$C$6:$D$10,2,0))</f>
        <v>#REF!</v>
      </c>
      <c r="AI65" s="169" t="e">
        <f>IF(OR(#REF!="Impacto",#REF!="Ambos"),U65-AF65,U65)</f>
        <v>#REF!</v>
      </c>
      <c r="AJ65" s="178" t="e">
        <f>IF(AI65&lt;=1,"Insignificante",HLOOKUP(AI65,[10]Listas!$F$3:$J$4,2,0))</f>
        <v>#REF!</v>
      </c>
      <c r="AK65" s="170" t="e">
        <f t="shared" si="5"/>
        <v>#REF!</v>
      </c>
      <c r="AL65" s="177" t="e">
        <f>INDEX([10]Listas!$F$6:$J$10,MATCH(AH65,[10]Listas!$D$6:$D$10,0),MATCH(AJ65,[10]Listas!$F$4:$J$4,0))</f>
        <v>#REF!</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VLOOKUP(Q66,[10]Listas!$D$6:$E$10,2,0)</f>
        <v>#N/A</v>
      </c>
      <c r="U66" s="168" t="e">
        <f>HLOOKUP(R66,[10]Listas!$F$4:$J$5,2,0)</f>
        <v>#N/A</v>
      </c>
      <c r="V66" s="177" t="e">
        <f>INDEX([10]Listas!$F$6:$J$10,MATCH(Q66,[10]Listas!$D$6:$D$10,0),MATCH(R66,[10]Listas!$F$4:$J$4,0))</f>
        <v>#N/A</v>
      </c>
      <c r="W66" s="167"/>
      <c r="X66" s="535"/>
      <c r="Y66" s="575"/>
      <c r="Z66" s="536"/>
      <c r="AA66" s="174"/>
      <c r="AB66" s="201"/>
      <c r="AC66" s="166"/>
      <c r="AD66" s="166"/>
      <c r="AE66" s="167"/>
      <c r="AF66" s="168">
        <f t="shared" si="4"/>
        <v>0</v>
      </c>
      <c r="AG66" s="169" t="e">
        <f>IF(OR(#REF!="Probabilidad",#REF!="Ambos"),T66-AF66,T66)</f>
        <v>#REF!</v>
      </c>
      <c r="AH66" s="178" t="e">
        <f>IF(AG66&lt;=1,"Remota",VLOOKUP(AG66,[10]Listas!$C$6:$D$10,2,0))</f>
        <v>#REF!</v>
      </c>
      <c r="AI66" s="169" t="e">
        <f>IF(OR(#REF!="Impacto",#REF!="Ambos"),U66-AF66,U66)</f>
        <v>#REF!</v>
      </c>
      <c r="AJ66" s="178" t="e">
        <f>IF(AI66&lt;=1,"Insignificante",HLOOKUP(AI66,[10]Listas!$F$3:$J$4,2,0))</f>
        <v>#REF!</v>
      </c>
      <c r="AK66" s="170" t="e">
        <f t="shared" si="5"/>
        <v>#REF!</v>
      </c>
      <c r="AL66" s="177" t="e">
        <f>INDEX([10]Listas!$F$6:$J$10,MATCH(AH66,[10]Listas!$D$6:$D$10,0),MATCH(AJ66,[10]Listas!$F$4:$J$4,0))</f>
        <v>#REF!</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VLOOKUP(Q67,[10]Listas!$D$6:$E$10,2,0)</f>
        <v>#N/A</v>
      </c>
      <c r="U67" s="168" t="e">
        <f>HLOOKUP(R67,[10]Listas!$F$4:$J$5,2,0)</f>
        <v>#N/A</v>
      </c>
      <c r="V67" s="177" t="e">
        <f>INDEX([10]Listas!$F$6:$J$10,MATCH(Q67,[10]Listas!$D$6:$D$10,0),MATCH(R67,[10]Listas!$F$4:$J$4,0))</f>
        <v>#N/A</v>
      </c>
      <c r="W67" s="167"/>
      <c r="X67" s="535"/>
      <c r="Y67" s="575"/>
      <c r="Z67" s="536"/>
      <c r="AA67" s="174"/>
      <c r="AB67" s="201"/>
      <c r="AC67" s="166"/>
      <c r="AD67" s="166"/>
      <c r="AE67" s="167"/>
      <c r="AF67" s="168">
        <f t="shared" si="4"/>
        <v>0</v>
      </c>
      <c r="AG67" s="169" t="e">
        <f>IF(OR(#REF!="Probabilidad",#REF!="Ambos"),T67-AF67,T67)</f>
        <v>#REF!</v>
      </c>
      <c r="AH67" s="178" t="e">
        <f>IF(AG67&lt;=1,"Remota",VLOOKUP(AG67,[10]Listas!$C$6:$D$10,2,0))</f>
        <v>#REF!</v>
      </c>
      <c r="AI67" s="169" t="e">
        <f>IF(OR(#REF!="Impacto",#REF!="Ambos"),U67-AF67,U67)</f>
        <v>#REF!</v>
      </c>
      <c r="AJ67" s="178" t="e">
        <f>IF(AI67&lt;=1,"Insignificante",HLOOKUP(AI67,[10]Listas!$F$3:$J$4,2,0))</f>
        <v>#REF!</v>
      </c>
      <c r="AK67" s="170" t="e">
        <f t="shared" si="5"/>
        <v>#REF!</v>
      </c>
      <c r="AL67" s="177" t="e">
        <f>INDEX([10]Listas!$F$6:$J$10,MATCH(AH67,[10]Listas!$D$6:$D$10,0),MATCH(AJ67,[10]Listas!$F$4:$J$4,0))</f>
        <v>#REF!</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VLOOKUP(Q68,[10]Listas!$D$6:$E$10,2,0)</f>
        <v>#N/A</v>
      </c>
      <c r="U68" s="168" t="e">
        <f>HLOOKUP(R68,[10]Listas!$F$4:$J$5,2,0)</f>
        <v>#N/A</v>
      </c>
      <c r="V68" s="177" t="e">
        <f>INDEX([10]Listas!$F$6:$J$10,MATCH(Q68,[10]Listas!$D$6:$D$10,0),MATCH(R68,[10]Listas!$F$4:$J$4,0))</f>
        <v>#N/A</v>
      </c>
      <c r="W68" s="167"/>
      <c r="X68" s="535"/>
      <c r="Y68" s="575"/>
      <c r="Z68" s="536"/>
      <c r="AA68" s="174"/>
      <c r="AB68" s="201"/>
      <c r="AC68" s="166"/>
      <c r="AD68" s="166"/>
      <c r="AE68" s="167"/>
      <c r="AF68" s="168">
        <f t="shared" si="4"/>
        <v>0</v>
      </c>
      <c r="AG68" s="169" t="e">
        <f>IF(OR(#REF!="Probabilidad",#REF!="Ambos"),T68-AF68,T68)</f>
        <v>#REF!</v>
      </c>
      <c r="AH68" s="178" t="e">
        <f>IF(AG68&lt;=1,"Remota",VLOOKUP(AG68,[10]Listas!$C$6:$D$10,2,0))</f>
        <v>#REF!</v>
      </c>
      <c r="AI68" s="169" t="e">
        <f>IF(OR(#REF!="Impacto",#REF!="Ambos"),U68-AF68,U68)</f>
        <v>#REF!</v>
      </c>
      <c r="AJ68" s="178" t="e">
        <f>IF(AI68&lt;=1,"Insignificante",HLOOKUP(AI68,[10]Listas!$F$3:$J$4,2,0))</f>
        <v>#REF!</v>
      </c>
      <c r="AK68" s="170" t="e">
        <f t="shared" si="5"/>
        <v>#REF!</v>
      </c>
      <c r="AL68" s="177" t="e">
        <f>INDEX([10]Listas!$F$6:$J$10,MATCH(AH68,[10]Listas!$D$6:$D$10,0),MATCH(AJ68,[10]Listas!$F$4:$J$4,0))</f>
        <v>#REF!</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VLOOKUP(Q69,[10]Listas!$D$6:$E$10,2,0)</f>
        <v>#N/A</v>
      </c>
      <c r="U69" s="168" t="e">
        <f>HLOOKUP(R69,[10]Listas!$F$4:$J$5,2,0)</f>
        <v>#N/A</v>
      </c>
      <c r="V69" s="177" t="e">
        <f>INDEX([10]Listas!$F$6:$J$10,MATCH(Q69,[10]Listas!$D$6:$D$10,0),MATCH(R69,[10]Listas!$F$4:$J$4,0))</f>
        <v>#N/A</v>
      </c>
      <c r="W69" s="167"/>
      <c r="X69" s="535"/>
      <c r="Y69" s="575"/>
      <c r="Z69" s="536"/>
      <c r="AA69" s="174"/>
      <c r="AB69" s="201"/>
      <c r="AC69" s="166"/>
      <c r="AD69" s="166"/>
      <c r="AE69" s="167"/>
      <c r="AF69" s="168">
        <f t="shared" si="4"/>
        <v>0</v>
      </c>
      <c r="AG69" s="169" t="e">
        <f>IF(OR(#REF!="Probabilidad",#REF!="Ambos"),T69-AF69,T69)</f>
        <v>#REF!</v>
      </c>
      <c r="AH69" s="178" t="e">
        <f>IF(AG69&lt;=1,"Remota",VLOOKUP(AG69,[10]Listas!$C$6:$D$10,2,0))</f>
        <v>#REF!</v>
      </c>
      <c r="AI69" s="169" t="e">
        <f>IF(OR(#REF!="Impacto",#REF!="Ambos"),U69-AF69,U69)</f>
        <v>#REF!</v>
      </c>
      <c r="AJ69" s="178" t="e">
        <f>IF(AI69&lt;=1,"Insignificante",HLOOKUP(AI69,[10]Listas!$F$3:$J$4,2,0))</f>
        <v>#REF!</v>
      </c>
      <c r="AK69" s="170" t="e">
        <f t="shared" si="5"/>
        <v>#REF!</v>
      </c>
      <c r="AL69" s="177" t="e">
        <f>INDEX([10]Listas!$F$6:$J$10,MATCH(AH69,[10]Listas!$D$6:$D$10,0),MATCH(AJ69,[10]Listas!$F$4:$J$4,0))</f>
        <v>#REF!</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VLOOKUP(Q70,[10]Listas!$D$6:$E$10,2,0)</f>
        <v>#N/A</v>
      </c>
      <c r="U70" s="168" t="e">
        <f>HLOOKUP(R70,[10]Listas!$F$4:$J$5,2,0)</f>
        <v>#N/A</v>
      </c>
      <c r="V70" s="177" t="e">
        <f>INDEX([10]Listas!$F$6:$J$10,MATCH(Q70,[10]Listas!$D$6:$D$10,0),MATCH(R70,[10]Listas!$F$4:$J$4,0))</f>
        <v>#N/A</v>
      </c>
      <c r="W70" s="167"/>
      <c r="X70" s="535"/>
      <c r="Y70" s="575"/>
      <c r="Z70" s="536"/>
      <c r="AA70" s="174"/>
      <c r="AB70" s="201"/>
      <c r="AC70" s="166"/>
      <c r="AD70" s="166"/>
      <c r="AE70" s="167"/>
      <c r="AF70" s="168">
        <f t="shared" si="4"/>
        <v>0</v>
      </c>
      <c r="AG70" s="169" t="e">
        <f>IF(OR(#REF!="Probabilidad",#REF!="Ambos"),T70-AF70,T70)</f>
        <v>#REF!</v>
      </c>
      <c r="AH70" s="178" t="e">
        <f>IF(AG70&lt;=1,"Remota",VLOOKUP(AG70,[10]Listas!$C$6:$D$10,2,0))</f>
        <v>#REF!</v>
      </c>
      <c r="AI70" s="169" t="e">
        <f>IF(OR(#REF!="Impacto",#REF!="Ambos"),U70-AF70,U70)</f>
        <v>#REF!</v>
      </c>
      <c r="AJ70" s="178" t="e">
        <f>IF(AI70&lt;=1,"Insignificante",HLOOKUP(AI70,[10]Listas!$F$3:$J$4,2,0))</f>
        <v>#REF!</v>
      </c>
      <c r="AK70" s="170" t="e">
        <f t="shared" si="5"/>
        <v>#REF!</v>
      </c>
      <c r="AL70" s="177" t="e">
        <f>INDEX([10]Listas!$F$6:$J$10,MATCH(AH70,[10]Listas!$D$6:$D$10,0),MATCH(AJ70,[10]Listas!$F$4:$J$4,0))</f>
        <v>#REF!</v>
      </c>
    </row>
    <row r="71" spans="1:38" s="171" customFormat="1" ht="124.5"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VLOOKUP(Q71,[10]Listas!$D$6:$E$10,2,0)</f>
        <v>#N/A</v>
      </c>
      <c r="U71" s="168" t="e">
        <f>HLOOKUP(R71,[10]Listas!$F$4:$J$5,2,0)</f>
        <v>#N/A</v>
      </c>
      <c r="V71" s="177" t="e">
        <f>INDEX([10]Listas!$F$6:$J$10,MATCH(Q71,[10]Listas!$D$6:$D$10,0),MATCH(R71,[10]Listas!$F$4:$J$4,0))</f>
        <v>#N/A</v>
      </c>
      <c r="W71" s="167"/>
      <c r="X71" s="535"/>
      <c r="Y71" s="575"/>
      <c r="Z71" s="536"/>
      <c r="AA71" s="174"/>
      <c r="AB71" s="201"/>
      <c r="AC71" s="166"/>
      <c r="AD71" s="166"/>
      <c r="AE71" s="167"/>
      <c r="AF71" s="168">
        <f t="shared" si="4"/>
        <v>0</v>
      </c>
      <c r="AG71" s="169" t="e">
        <f>IF(OR(#REF!="Probabilidad",#REF!="Ambos"),T71-AF71,T71)</f>
        <v>#REF!</v>
      </c>
      <c r="AH71" s="178" t="e">
        <f>IF(AG71&lt;=1,"Remota",VLOOKUP(AG71,[10]Listas!$C$6:$D$10,2,0))</f>
        <v>#REF!</v>
      </c>
      <c r="AI71" s="169" t="e">
        <f>IF(OR(#REF!="Impacto",#REF!="Ambos"),U71-AF71,U71)</f>
        <v>#REF!</v>
      </c>
      <c r="AJ71" s="178" t="e">
        <f>IF(AI71&lt;=1,"Insignificante",HLOOKUP(AI71,[10]Listas!$F$3:$J$4,2,0))</f>
        <v>#REF!</v>
      </c>
      <c r="AK71" s="170" t="e">
        <f t="shared" si="5"/>
        <v>#REF!</v>
      </c>
      <c r="AL71" s="177" t="e">
        <f>INDEX([10]Listas!$F$6:$J$10,MATCH(AH71,[10]Listas!$D$6:$D$10,0),MATCH(AJ71,[10]Listas!$F$4:$J$4,0))</f>
        <v>#REF!</v>
      </c>
    </row>
    <row r="72" spans="1:38" s="171" customFormat="1" ht="124.5"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VLOOKUP(Q72,[10]Listas!$D$6:$E$10,2,0)</f>
        <v>#N/A</v>
      </c>
      <c r="U72" s="168" t="e">
        <f>HLOOKUP(R72,[10]Listas!$F$4:$J$5,2,0)</f>
        <v>#N/A</v>
      </c>
      <c r="V72" s="177" t="e">
        <f>INDEX([10]Listas!$F$6:$J$10,MATCH(Q72,[10]Listas!$D$6:$D$10,0),MATCH(R72,[10]Listas!$F$4:$J$4,0))</f>
        <v>#N/A</v>
      </c>
      <c r="W72" s="167"/>
      <c r="X72" s="535"/>
      <c r="Y72" s="575"/>
      <c r="Z72" s="536"/>
      <c r="AA72" s="174"/>
      <c r="AB72" s="201"/>
      <c r="AC72" s="166"/>
      <c r="AD72" s="166"/>
      <c r="AE72" s="167"/>
      <c r="AF72" s="168">
        <f t="shared" si="4"/>
        <v>0</v>
      </c>
      <c r="AG72" s="169" t="e">
        <f>IF(OR(#REF!="Probabilidad",#REF!="Ambos"),T72-AF72,T72)</f>
        <v>#REF!</v>
      </c>
      <c r="AH72" s="178" t="e">
        <f>IF(AG72&lt;=1,"Remota",VLOOKUP(AG72,[10]Listas!$C$6:$D$10,2,0))</f>
        <v>#REF!</v>
      </c>
      <c r="AI72" s="169" t="e">
        <f>IF(OR(#REF!="Impacto",#REF!="Ambos"),U72-AF72,U72)</f>
        <v>#REF!</v>
      </c>
      <c r="AJ72" s="178" t="e">
        <f>IF(AI72&lt;=1,"Insignificante",HLOOKUP(AI72,[10]Listas!$F$3:$J$4,2,0))</f>
        <v>#REF!</v>
      </c>
      <c r="AK72" s="170" t="e">
        <f t="shared" si="5"/>
        <v>#REF!</v>
      </c>
      <c r="AL72" s="177" t="e">
        <f>INDEX([10]Listas!$F$6:$J$10,MATCH(AH72,[10]Listas!$D$6:$D$10,0),MATCH(AJ72,[10]Listas!$F$4:$J$4,0))</f>
        <v>#REF!</v>
      </c>
    </row>
    <row r="73" spans="1:38" s="171" customFormat="1" ht="124.5"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VLOOKUP(Q73,[10]Listas!$D$6:$E$10,2,0)</f>
        <v>#N/A</v>
      </c>
      <c r="U73" s="168" t="e">
        <f>HLOOKUP(R73,[10]Listas!$F$4:$J$5,2,0)</f>
        <v>#N/A</v>
      </c>
      <c r="V73" s="177" t="e">
        <f>INDEX([10]Listas!$F$6:$J$10,MATCH(Q73,[10]Listas!$D$6:$D$10,0),MATCH(R73,[10]Listas!$F$4:$J$4,0))</f>
        <v>#N/A</v>
      </c>
      <c r="W73" s="167"/>
      <c r="X73" s="535"/>
      <c r="Y73" s="575"/>
      <c r="Z73" s="536"/>
      <c r="AA73" s="174"/>
      <c r="AB73" s="201"/>
      <c r="AC73" s="166"/>
      <c r="AD73" s="166"/>
      <c r="AE73" s="167"/>
      <c r="AF73" s="168">
        <f t="shared" si="4"/>
        <v>0</v>
      </c>
      <c r="AG73" s="169" t="e">
        <f>IF(OR(#REF!="Probabilidad",#REF!="Ambos"),T73-AF73,T73)</f>
        <v>#REF!</v>
      </c>
      <c r="AH73" s="178" t="e">
        <f>IF(AG73&lt;=1,"Remota",VLOOKUP(AG73,[10]Listas!$C$6:$D$10,2,0))</f>
        <v>#REF!</v>
      </c>
      <c r="AI73" s="169" t="e">
        <f>IF(OR(#REF!="Impacto",#REF!="Ambos"),U73-AF73,U73)</f>
        <v>#REF!</v>
      </c>
      <c r="AJ73" s="178" t="e">
        <f>IF(AI73&lt;=1,"Insignificante",HLOOKUP(AI73,[10]Listas!$F$3:$J$4,2,0))</f>
        <v>#REF!</v>
      </c>
      <c r="AK73" s="170" t="e">
        <f t="shared" si="5"/>
        <v>#REF!</v>
      </c>
      <c r="AL73" s="177" t="e">
        <f>INDEX([10]Listas!$F$6:$J$10,MATCH(AH73,[10]Listas!$D$6:$D$10,0),MATCH(AJ73,[10]Listas!$F$4:$J$4,0))</f>
        <v>#REF!</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VLOOKUP(Q74,[10]Listas!$D$6:$E$10,2,0)</f>
        <v>#N/A</v>
      </c>
      <c r="U74" s="168" t="e">
        <f>HLOOKUP(R74,[10]Listas!$F$4:$J$5,2,0)</f>
        <v>#N/A</v>
      </c>
      <c r="V74" s="177" t="e">
        <f>INDEX([10]Listas!$F$6:$J$10,MATCH(Q74,[10]Listas!$D$6:$D$10,0),MATCH(R74,[10]Listas!$F$4:$J$4,0))</f>
        <v>#N/A</v>
      </c>
      <c r="W74" s="167"/>
      <c r="X74" s="535"/>
      <c r="Y74" s="575"/>
      <c r="Z74" s="536"/>
      <c r="AA74" s="174"/>
      <c r="AB74" s="201"/>
      <c r="AC74" s="166"/>
      <c r="AD74" s="166"/>
      <c r="AE74" s="167"/>
      <c r="AF74" s="168">
        <f t="shared" si="4"/>
        <v>0</v>
      </c>
      <c r="AG74" s="169" t="e">
        <f>IF(OR(#REF!="Probabilidad",#REF!="Ambos"),T74-AF74,T74)</f>
        <v>#REF!</v>
      </c>
      <c r="AH74" s="178" t="e">
        <f>IF(AG74&lt;=1,"Remota",VLOOKUP(AG74,[10]Listas!$C$6:$D$10,2,0))</f>
        <v>#REF!</v>
      </c>
      <c r="AI74" s="169" t="e">
        <f>IF(OR(#REF!="Impacto",#REF!="Ambos"),U74-AF74,U74)</f>
        <v>#REF!</v>
      </c>
      <c r="AJ74" s="178" t="e">
        <f>IF(AI74&lt;=1,"Insignificante",HLOOKUP(AI74,[10]Listas!$F$3:$J$4,2,0))</f>
        <v>#REF!</v>
      </c>
      <c r="AK74" s="170" t="e">
        <f t="shared" si="5"/>
        <v>#REF!</v>
      </c>
      <c r="AL74" s="177" t="e">
        <f>INDEX([10]Listas!$F$6:$J$10,MATCH(AH74,[10]Listas!$D$6:$D$10,0),MATCH(AJ74,[10]Listas!$F$4:$J$4,0))</f>
        <v>#REF!</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VLOOKUP(Q75,[10]Listas!$D$6:$E$10,2,0)</f>
        <v>#N/A</v>
      </c>
      <c r="U75" s="168" t="e">
        <f>HLOOKUP(R75,[10]Listas!$F$4:$J$5,2,0)</f>
        <v>#N/A</v>
      </c>
      <c r="V75" s="177" t="e">
        <f>INDEX([10]Listas!$F$6:$J$10,MATCH(Q75,[10]Listas!$D$6:$D$10,0),MATCH(R75,[10]Listas!$F$4:$J$4,0))</f>
        <v>#N/A</v>
      </c>
      <c r="W75" s="167"/>
      <c r="X75" s="535"/>
      <c r="Y75" s="575"/>
      <c r="Z75" s="536"/>
      <c r="AA75" s="174"/>
      <c r="AB75" s="201"/>
      <c r="AC75" s="166"/>
      <c r="AD75" s="166"/>
      <c r="AE75" s="167"/>
      <c r="AF75" s="168">
        <f t="shared" si="4"/>
        <v>0</v>
      </c>
      <c r="AG75" s="169" t="e">
        <f>IF(OR(#REF!="Probabilidad",#REF!="Ambos"),T75-AF75,T75)</f>
        <v>#REF!</v>
      </c>
      <c r="AH75" s="178" t="e">
        <f>IF(AG75&lt;=1,"Remota",VLOOKUP(AG75,[10]Listas!$C$6:$D$10,2,0))</f>
        <v>#REF!</v>
      </c>
      <c r="AI75" s="169" t="e">
        <f>IF(OR(#REF!="Impacto",#REF!="Ambos"),U75-AF75,U75)</f>
        <v>#REF!</v>
      </c>
      <c r="AJ75" s="178" t="e">
        <f>IF(AI75&lt;=1,"Insignificante",HLOOKUP(AI75,[10]Listas!$F$3:$J$4,2,0))</f>
        <v>#REF!</v>
      </c>
      <c r="AK75" s="170" t="e">
        <f t="shared" si="5"/>
        <v>#REF!</v>
      </c>
      <c r="AL75" s="177" t="e">
        <f>INDEX([10]Listas!$F$6:$J$10,MATCH(AH75,[10]Listas!$D$6:$D$10,0),MATCH(AJ75,[10]Listas!$F$4:$J$4,0))</f>
        <v>#REF!</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VLOOKUP(Q76,[10]Listas!$D$6:$E$10,2,0)</f>
        <v>#N/A</v>
      </c>
      <c r="U76" s="168" t="e">
        <f>HLOOKUP(R76,[10]Listas!$F$4:$J$5,2,0)</f>
        <v>#N/A</v>
      </c>
      <c r="V76" s="177" t="e">
        <f>INDEX([10]Listas!$F$6:$J$10,MATCH(Q76,[10]Listas!$D$6:$D$10,0),MATCH(R76,[10]Listas!$F$4:$J$4,0))</f>
        <v>#N/A</v>
      </c>
      <c r="W76" s="167"/>
      <c r="X76" s="535"/>
      <c r="Y76" s="575"/>
      <c r="Z76" s="536"/>
      <c r="AA76" s="174"/>
      <c r="AB76" s="201"/>
      <c r="AC76" s="166"/>
      <c r="AD76" s="166"/>
      <c r="AE76" s="167"/>
      <c r="AF76" s="168">
        <f t="shared" si="4"/>
        <v>0</v>
      </c>
      <c r="AG76" s="169" t="e">
        <f>IF(OR(#REF!="Probabilidad",#REF!="Ambos"),T76-AF76,T76)</f>
        <v>#REF!</v>
      </c>
      <c r="AH76" s="178" t="e">
        <f>IF(AG76&lt;=1,"Remota",VLOOKUP(AG76,[10]Listas!$C$6:$D$10,2,0))</f>
        <v>#REF!</v>
      </c>
      <c r="AI76" s="169" t="e">
        <f>IF(OR(#REF!="Impacto",#REF!="Ambos"),U76-AF76,U76)</f>
        <v>#REF!</v>
      </c>
      <c r="AJ76" s="178" t="e">
        <f>IF(AI76&lt;=1,"Insignificante",HLOOKUP(AI76,[10]Listas!$F$3:$J$4,2,0))</f>
        <v>#REF!</v>
      </c>
      <c r="AK76" s="170" t="e">
        <f t="shared" si="5"/>
        <v>#REF!</v>
      </c>
      <c r="AL76" s="177" t="e">
        <f>INDEX([10]Listas!$F$6:$J$10,MATCH(AH76,[10]Listas!$D$6:$D$10,0),MATCH(AJ76,[10]Listas!$F$4:$J$4,0))</f>
        <v>#REF!</v>
      </c>
    </row>
    <row r="77" spans="1:38"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VLOOKUP(Q77,[10]Listas!$D$6:$E$10,2,0)</f>
        <v>#N/A</v>
      </c>
      <c r="U77" s="168" t="e">
        <f>HLOOKUP(R77,[10]Listas!$F$4:$J$5,2,0)</f>
        <v>#N/A</v>
      </c>
      <c r="V77" s="177" t="e">
        <f>INDEX([10]Listas!$F$6:$J$10,MATCH(Q77,[10]Listas!$D$6:$D$10,0),MATCH(R77,[10]Listas!$F$4:$J$4,0))</f>
        <v>#N/A</v>
      </c>
      <c r="W77" s="167"/>
      <c r="X77" s="535"/>
      <c r="Y77" s="575"/>
      <c r="Z77" s="536"/>
      <c r="AA77" s="174"/>
      <c r="AB77" s="201"/>
      <c r="AC77" s="166"/>
      <c r="AD77" s="166"/>
      <c r="AE77" s="167"/>
      <c r="AF77" s="168">
        <f t="shared" si="4"/>
        <v>0</v>
      </c>
      <c r="AG77" s="169" t="e">
        <f>IF(OR(#REF!="Probabilidad",#REF!="Ambos"),T77-AF77,T77)</f>
        <v>#REF!</v>
      </c>
      <c r="AH77" s="178" t="e">
        <f>IF(AG77&lt;=1,"Remota",VLOOKUP(AG77,[10]Listas!$C$6:$D$10,2,0))</f>
        <v>#REF!</v>
      </c>
      <c r="AI77" s="169" t="e">
        <f>IF(OR(#REF!="Impacto",#REF!="Ambos"),U77-AF77,U77)</f>
        <v>#REF!</v>
      </c>
      <c r="AJ77" s="178" t="e">
        <f>IF(AI77&lt;=1,"Insignificante",HLOOKUP(AI77,[10]Listas!$F$3:$J$4,2,0))</f>
        <v>#REF!</v>
      </c>
      <c r="AK77" s="170" t="e">
        <f t="shared" si="5"/>
        <v>#REF!</v>
      </c>
      <c r="AL77" s="177" t="e">
        <f>INDEX([10]Listas!$F$6:$J$10,MATCH(AH77,[10]Listas!$D$6:$D$10,0),MATCH(AJ77,[10]Listas!$F$4:$J$4,0))</f>
        <v>#REF!</v>
      </c>
    </row>
    <row r="78" spans="1:38" s="171" customFormat="1" ht="78" hidden="1" customHeight="1" x14ac:dyDescent="0.2">
      <c r="A78" s="166"/>
      <c r="B78" s="176"/>
      <c r="C78" s="535"/>
      <c r="D78" s="575"/>
      <c r="E78" s="536"/>
      <c r="F78" s="174"/>
      <c r="G78" s="535"/>
      <c r="H78" s="575"/>
      <c r="I78" s="536"/>
      <c r="J78" s="550"/>
      <c r="K78" s="550"/>
      <c r="L78" s="550"/>
      <c r="M78" s="166"/>
      <c r="N78" s="166"/>
      <c r="O78" s="166"/>
      <c r="P78" s="166"/>
      <c r="Q78" s="176"/>
      <c r="R78" s="176"/>
      <c r="S78" s="167"/>
      <c r="T78" s="168" t="e">
        <f>VLOOKUP(Q78,[10]Listas!$D$6:$E$10,2,0)</f>
        <v>#N/A</v>
      </c>
      <c r="U78" s="168" t="e">
        <f>HLOOKUP(R78,[10]Listas!$F$4:$J$5,2,0)</f>
        <v>#N/A</v>
      </c>
      <c r="V78" s="177" t="e">
        <f>INDEX([10]Listas!$F$6:$J$10,MATCH(Q78,[10]Listas!$D$6:$D$10,0),MATCH(R78,[10]Listas!$F$4:$J$4,0))</f>
        <v>#N/A</v>
      </c>
      <c r="W78" s="167"/>
      <c r="X78" s="535"/>
      <c r="Y78" s="575"/>
      <c r="Z78" s="536"/>
      <c r="AA78" s="174"/>
      <c r="AB78" s="201"/>
      <c r="AC78" s="166"/>
      <c r="AD78" s="166"/>
      <c r="AE78" s="167"/>
      <c r="AF78" s="168">
        <f t="shared" si="4"/>
        <v>0</v>
      </c>
      <c r="AG78" s="169" t="e">
        <f>IF(OR(#REF!="Probabilidad",#REF!="Ambos"),T78-AF78,T78)</f>
        <v>#REF!</v>
      </c>
      <c r="AH78" s="178" t="e">
        <f>IF(AG78&lt;=1,"Remota",VLOOKUP(AG78,[10]Listas!$C$6:$D$10,2,0))</f>
        <v>#REF!</v>
      </c>
      <c r="AI78" s="169" t="e">
        <f>IF(OR(#REF!="Impacto",#REF!="Ambos"),U78-AF78,U78)</f>
        <v>#REF!</v>
      </c>
      <c r="AJ78" s="178" t="e">
        <f>IF(AI78&lt;=1,"Insignificante",HLOOKUP(AI78,[10]Listas!$F$3:$J$4,2,0))</f>
        <v>#REF!</v>
      </c>
      <c r="AK78" s="170" t="e">
        <f t="shared" si="5"/>
        <v>#REF!</v>
      </c>
      <c r="AL78" s="177" t="e">
        <f>INDEX([10]Listas!$F$6:$J$10,MATCH(AH78,[10]Listas!$D$6:$D$10,0),MATCH(AJ78,[10]Listas!$F$4:$J$4,0))</f>
        <v>#REF!</v>
      </c>
    </row>
    <row r="79" spans="1:38" s="171" customFormat="1" ht="78" hidden="1" customHeight="1" x14ac:dyDescent="0.2">
      <c r="A79" s="166"/>
      <c r="B79" s="176"/>
      <c r="C79" s="535"/>
      <c r="D79" s="575"/>
      <c r="E79" s="536"/>
      <c r="F79" s="174"/>
      <c r="G79" s="535"/>
      <c r="H79" s="575"/>
      <c r="I79" s="536"/>
      <c r="J79" s="550"/>
      <c r="K79" s="550"/>
      <c r="L79" s="550"/>
      <c r="M79" s="166"/>
      <c r="N79" s="166"/>
      <c r="O79" s="166"/>
      <c r="P79" s="166"/>
      <c r="Q79" s="176"/>
      <c r="R79" s="176"/>
      <c r="S79" s="167"/>
      <c r="T79" s="168" t="e">
        <f>VLOOKUP(Q79,[10]Listas!$D$6:$E$10,2,0)</f>
        <v>#N/A</v>
      </c>
      <c r="U79" s="168" t="e">
        <f>HLOOKUP(R79,[10]Listas!$F$4:$J$5,2,0)</f>
        <v>#N/A</v>
      </c>
      <c r="V79" s="177" t="e">
        <f>INDEX([10]Listas!$F$6:$J$10,MATCH(Q79,[10]Listas!$D$6:$D$10,0),MATCH(R79,[10]Listas!$F$4:$J$4,0))</f>
        <v>#N/A</v>
      </c>
      <c r="W79" s="167"/>
      <c r="X79" s="535"/>
      <c r="Y79" s="575"/>
      <c r="Z79" s="536"/>
      <c r="AA79" s="174"/>
      <c r="AB79" s="201"/>
      <c r="AC79" s="166"/>
      <c r="AD79" s="166"/>
      <c r="AE79" s="167"/>
      <c r="AF79" s="168">
        <f t="shared" si="4"/>
        <v>0</v>
      </c>
      <c r="AG79" s="169" t="e">
        <f>IF(OR(#REF!="Probabilidad",#REF!="Ambos"),T79-AF79,T79)</f>
        <v>#REF!</v>
      </c>
      <c r="AH79" s="178" t="e">
        <f>IF(AG79&lt;=1,"Remota",VLOOKUP(AG79,[10]Listas!$C$6:$D$10,2,0))</f>
        <v>#REF!</v>
      </c>
      <c r="AI79" s="169" t="e">
        <f>IF(OR(#REF!="Impacto",#REF!="Ambos"),U79-AF79,U79)</f>
        <v>#REF!</v>
      </c>
      <c r="AJ79" s="178" t="e">
        <f>IF(AI79&lt;=1,"Insignificante",HLOOKUP(AI79,[10]Listas!$F$3:$J$4,2,0))</f>
        <v>#REF!</v>
      </c>
      <c r="AK79" s="170" t="e">
        <f t="shared" si="5"/>
        <v>#REF!</v>
      </c>
      <c r="AL79" s="177" t="e">
        <f>INDEX([10]Listas!$F$6:$J$10,MATCH(AH79,[10]Listas!$D$6:$D$10,0),MATCH(AJ79,[10]Listas!$F$4:$J$4,0))</f>
        <v>#REF!</v>
      </c>
    </row>
    <row r="80" spans="1:38" s="171" customFormat="1" ht="78" hidden="1" customHeight="1" x14ac:dyDescent="0.2">
      <c r="A80" s="166"/>
      <c r="B80" s="176"/>
      <c r="C80" s="535"/>
      <c r="D80" s="575"/>
      <c r="E80" s="536"/>
      <c r="F80" s="174"/>
      <c r="G80" s="535"/>
      <c r="H80" s="575"/>
      <c r="I80" s="536"/>
      <c r="J80" s="550"/>
      <c r="K80" s="550"/>
      <c r="L80" s="550"/>
      <c r="M80" s="166"/>
      <c r="N80" s="166"/>
      <c r="O80" s="166"/>
      <c r="P80" s="166"/>
      <c r="Q80" s="176"/>
      <c r="R80" s="176"/>
      <c r="S80" s="167"/>
      <c r="T80" s="168" t="e">
        <f>VLOOKUP(Q80,[10]Listas!$D$6:$E$10,2,0)</f>
        <v>#N/A</v>
      </c>
      <c r="U80" s="168" t="e">
        <f>HLOOKUP(R80,[10]Listas!$F$4:$J$5,2,0)</f>
        <v>#N/A</v>
      </c>
      <c r="V80" s="177" t="e">
        <f>INDEX([10]Listas!$F$6:$J$10,MATCH(Q80,[10]Listas!$D$6:$D$10,0),MATCH(R80,[10]Listas!$F$4:$J$4,0))</f>
        <v>#N/A</v>
      </c>
      <c r="W80" s="167"/>
      <c r="X80" s="535"/>
      <c r="Y80" s="575"/>
      <c r="Z80" s="536"/>
      <c r="AA80" s="174"/>
      <c r="AB80" s="201"/>
      <c r="AC80" s="166"/>
      <c r="AD80" s="166"/>
      <c r="AE80" s="167"/>
      <c r="AF80" s="168">
        <f t="shared" si="4"/>
        <v>0</v>
      </c>
      <c r="AG80" s="169" t="e">
        <f>IF(OR(#REF!="Probabilidad",#REF!="Ambos"),T80-AF80,T80)</f>
        <v>#REF!</v>
      </c>
      <c r="AH80" s="178" t="e">
        <f>IF(AG80&lt;=1,"Remota",VLOOKUP(AG80,[10]Listas!$C$6:$D$10,2,0))</f>
        <v>#REF!</v>
      </c>
      <c r="AI80" s="169" t="e">
        <f>IF(OR(#REF!="Impacto",#REF!="Ambos"),U80-AF80,U80)</f>
        <v>#REF!</v>
      </c>
      <c r="AJ80" s="178" t="e">
        <f>IF(AI80&lt;=1,"Insignificante",HLOOKUP(AI80,[10]Listas!$F$3:$J$4,2,0))</f>
        <v>#REF!</v>
      </c>
      <c r="AK80" s="170" t="e">
        <f t="shared" si="5"/>
        <v>#REF!</v>
      </c>
      <c r="AL80" s="177" t="e">
        <f>INDEX([10]Listas!$F$6:$J$10,MATCH(AH80,[10]Listas!$D$6:$D$10,0),MATCH(AJ80,[10]Listas!$F$4:$J$4,0))</f>
        <v>#REF!</v>
      </c>
    </row>
    <row r="81" spans="1:38" s="171" customFormat="1" ht="78" hidden="1" customHeight="1" x14ac:dyDescent="0.2">
      <c r="A81" s="166"/>
      <c r="B81" s="176"/>
      <c r="C81" s="535"/>
      <c r="D81" s="575"/>
      <c r="E81" s="536"/>
      <c r="F81" s="174"/>
      <c r="G81" s="535"/>
      <c r="H81" s="575"/>
      <c r="I81" s="536"/>
      <c r="J81" s="550"/>
      <c r="K81" s="550"/>
      <c r="L81" s="550"/>
      <c r="M81" s="166"/>
      <c r="N81" s="166"/>
      <c r="O81" s="166"/>
      <c r="P81" s="166"/>
      <c r="Q81" s="176"/>
      <c r="R81" s="176"/>
      <c r="S81" s="167"/>
      <c r="T81" s="168" t="e">
        <f>VLOOKUP(Q81,[10]Listas!$D$6:$E$10,2,0)</f>
        <v>#N/A</v>
      </c>
      <c r="U81" s="168" t="e">
        <f>HLOOKUP(R81,[10]Listas!$F$4:$J$5,2,0)</f>
        <v>#N/A</v>
      </c>
      <c r="V81" s="177" t="e">
        <f>INDEX([10]Listas!$F$6:$J$10,MATCH(Q81,[10]Listas!$D$6:$D$10,0),MATCH(R81,[10]Listas!$F$4:$J$4,0))</f>
        <v>#N/A</v>
      </c>
      <c r="W81" s="167"/>
      <c r="X81" s="535"/>
      <c r="Y81" s="575"/>
      <c r="Z81" s="536"/>
      <c r="AA81" s="174"/>
      <c r="AB81" s="201"/>
      <c r="AC81" s="166"/>
      <c r="AD81" s="166"/>
      <c r="AE81" s="167"/>
      <c r="AF81" s="168">
        <f t="shared" si="4"/>
        <v>0</v>
      </c>
      <c r="AG81" s="169" t="e">
        <f>IF(OR(#REF!="Probabilidad",#REF!="Ambos"),T81-AF81,T81)</f>
        <v>#REF!</v>
      </c>
      <c r="AH81" s="178" t="e">
        <f>IF(AG81&lt;=1,"Remota",VLOOKUP(AG81,[10]Listas!$C$6:$D$10,2,0))</f>
        <v>#REF!</v>
      </c>
      <c r="AI81" s="169" t="e">
        <f>IF(OR(#REF!="Impacto",#REF!="Ambos"),U81-AF81,U81)</f>
        <v>#REF!</v>
      </c>
      <c r="AJ81" s="178" t="e">
        <f>IF(AI81&lt;=1,"Insignificante",HLOOKUP(AI81,[10]Listas!$F$3:$J$4,2,0))</f>
        <v>#REF!</v>
      </c>
      <c r="AK81" s="170" t="e">
        <f t="shared" si="5"/>
        <v>#REF!</v>
      </c>
      <c r="AL81" s="177" t="e">
        <f>INDEX([10]Listas!$F$6:$J$10,MATCH(AH81,[10]Listas!$D$6:$D$10,0),MATCH(AJ81,[10]Listas!$F$4:$J$4,0))</f>
        <v>#REF!</v>
      </c>
    </row>
    <row r="82" spans="1:38" s="171" customFormat="1" ht="78" hidden="1" customHeight="1" x14ac:dyDescent="0.2">
      <c r="A82" s="166"/>
      <c r="B82" s="176"/>
      <c r="C82" s="535"/>
      <c r="D82" s="575"/>
      <c r="E82" s="536"/>
      <c r="F82" s="174"/>
      <c r="G82" s="535"/>
      <c r="H82" s="575"/>
      <c r="I82" s="536"/>
      <c r="J82" s="550"/>
      <c r="K82" s="550"/>
      <c r="L82" s="550"/>
      <c r="M82" s="166"/>
      <c r="N82" s="166"/>
      <c r="O82" s="166"/>
      <c r="P82" s="166"/>
      <c r="Q82" s="176"/>
      <c r="R82" s="176"/>
      <c r="S82" s="167"/>
      <c r="T82" s="168" t="e">
        <f>VLOOKUP(Q82,[10]Listas!$D$6:$E$10,2,0)</f>
        <v>#N/A</v>
      </c>
      <c r="U82" s="168" t="e">
        <f>HLOOKUP(R82,[10]Listas!$F$4:$J$5,2,0)</f>
        <v>#N/A</v>
      </c>
      <c r="V82" s="177" t="e">
        <f>INDEX([10]Listas!$F$6:$J$10,MATCH(Q82,[10]Listas!$D$6:$D$10,0),MATCH(R82,[10]Listas!$F$4:$J$4,0))</f>
        <v>#N/A</v>
      </c>
      <c r="W82" s="167"/>
      <c r="X82" s="535"/>
      <c r="Y82" s="575"/>
      <c r="Z82" s="536"/>
      <c r="AA82" s="174"/>
      <c r="AB82" s="201"/>
      <c r="AC82" s="166"/>
      <c r="AD82" s="166"/>
      <c r="AE82" s="167"/>
      <c r="AF82" s="168">
        <f t="shared" si="4"/>
        <v>0</v>
      </c>
      <c r="AG82" s="169" t="e">
        <f>IF(OR(#REF!="Probabilidad",#REF!="Ambos"),T82-AF82,T82)</f>
        <v>#REF!</v>
      </c>
      <c r="AH82" s="178" t="e">
        <f>IF(AG82&lt;=1,"Remota",VLOOKUP(AG82,[10]Listas!$C$6:$D$10,2,0))</f>
        <v>#REF!</v>
      </c>
      <c r="AI82" s="169" t="e">
        <f>IF(OR(#REF!="Impacto",#REF!="Ambos"),U82-AF82,U82)</f>
        <v>#REF!</v>
      </c>
      <c r="AJ82" s="178" t="e">
        <f>IF(AI82&lt;=1,"Insignificante",HLOOKUP(AI82,[10]Listas!$F$3:$J$4,2,0))</f>
        <v>#REF!</v>
      </c>
      <c r="AK82" s="170" t="e">
        <f t="shared" si="5"/>
        <v>#REF!</v>
      </c>
      <c r="AL82" s="177" t="e">
        <f>INDEX([10]Listas!$F$6:$J$10,MATCH(AH82,[10]Listas!$D$6:$D$10,0),MATCH(AJ82,[10]Listas!$F$4:$J$4,0))</f>
        <v>#REF!</v>
      </c>
    </row>
    <row r="83" spans="1:38" s="171" customFormat="1" ht="78" hidden="1" customHeight="1" x14ac:dyDescent="0.2">
      <c r="A83" s="166"/>
      <c r="B83" s="176"/>
      <c r="C83" s="535"/>
      <c r="D83" s="575"/>
      <c r="E83" s="536"/>
      <c r="F83" s="174"/>
      <c r="G83" s="535"/>
      <c r="H83" s="575"/>
      <c r="I83" s="536"/>
      <c r="J83" s="550"/>
      <c r="K83" s="550"/>
      <c r="L83" s="550"/>
      <c r="M83" s="166"/>
      <c r="N83" s="166"/>
      <c r="O83" s="166"/>
      <c r="P83" s="166"/>
      <c r="Q83" s="176"/>
      <c r="R83" s="176"/>
      <c r="S83" s="167"/>
      <c r="T83" s="168" t="e">
        <f>VLOOKUP(Q83,[10]Listas!$D$6:$E$10,2,0)</f>
        <v>#N/A</v>
      </c>
      <c r="U83" s="168" t="e">
        <f>HLOOKUP(R83,[10]Listas!$F$4:$J$5,2,0)</f>
        <v>#N/A</v>
      </c>
      <c r="V83" s="177" t="e">
        <f>INDEX([10]Listas!$F$6:$J$10,MATCH(Q83,[10]Listas!$D$6:$D$10,0),MATCH(R83,[10]Listas!$F$4:$J$4,0))</f>
        <v>#N/A</v>
      </c>
      <c r="W83" s="167"/>
      <c r="X83" s="535"/>
      <c r="Y83" s="575"/>
      <c r="Z83" s="536"/>
      <c r="AA83" s="174"/>
      <c r="AB83" s="201"/>
      <c r="AC83" s="166"/>
      <c r="AD83" s="166"/>
      <c r="AE83" s="167"/>
      <c r="AF83" s="168">
        <f t="shared" si="4"/>
        <v>0</v>
      </c>
      <c r="AG83" s="169" t="e">
        <f>IF(OR(#REF!="Probabilidad",#REF!="Ambos"),T83-AF83,T83)</f>
        <v>#REF!</v>
      </c>
      <c r="AH83" s="178" t="e">
        <f>IF(AG83&lt;=1,"Remota",VLOOKUP(AG83,[10]Listas!$C$6:$D$10,2,0))</f>
        <v>#REF!</v>
      </c>
      <c r="AI83" s="169" t="e">
        <f>IF(OR(#REF!="Impacto",#REF!="Ambos"),U83-AF83,U83)</f>
        <v>#REF!</v>
      </c>
      <c r="AJ83" s="178" t="e">
        <f>IF(AI83&lt;=1,"Insignificante",HLOOKUP(AI83,[10]Listas!$F$3:$J$4,2,0))</f>
        <v>#REF!</v>
      </c>
      <c r="AK83" s="170" t="e">
        <f t="shared" si="5"/>
        <v>#REF!</v>
      </c>
      <c r="AL83" s="177" t="e">
        <f>INDEX([10]Listas!$F$6:$J$10,MATCH(AH83,[10]Listas!$D$6:$D$10,0),MATCH(AJ83,[10]Listas!$F$4:$J$4,0))</f>
        <v>#REF!</v>
      </c>
    </row>
    <row r="84" spans="1:38" s="171" customFormat="1" ht="78" hidden="1" customHeight="1" x14ac:dyDescent="0.2">
      <c r="A84" s="166"/>
      <c r="B84" s="176"/>
      <c r="C84" s="535"/>
      <c r="D84" s="575"/>
      <c r="E84" s="536"/>
      <c r="F84" s="174"/>
      <c r="G84" s="535"/>
      <c r="H84" s="575"/>
      <c r="I84" s="536"/>
      <c r="J84" s="550"/>
      <c r="K84" s="550"/>
      <c r="L84" s="550"/>
      <c r="M84" s="166"/>
      <c r="N84" s="166"/>
      <c r="O84" s="166"/>
      <c r="P84" s="166"/>
      <c r="Q84" s="176"/>
      <c r="R84" s="176"/>
      <c r="S84" s="167"/>
      <c r="T84" s="168" t="e">
        <f>VLOOKUP(Q84,[10]Listas!$D$6:$E$10,2,0)</f>
        <v>#N/A</v>
      </c>
      <c r="U84" s="168" t="e">
        <f>HLOOKUP(R84,[10]Listas!$F$4:$J$5,2,0)</f>
        <v>#N/A</v>
      </c>
      <c r="V84" s="177" t="e">
        <f>INDEX([10]Listas!$F$6:$J$10,MATCH(Q84,[10]Listas!$D$6:$D$10,0),MATCH(R84,[10]Listas!$F$4:$J$4,0))</f>
        <v>#N/A</v>
      </c>
      <c r="W84" s="167"/>
      <c r="X84" s="535"/>
      <c r="Y84" s="575"/>
      <c r="Z84" s="536"/>
      <c r="AA84" s="174"/>
      <c r="AB84" s="201"/>
      <c r="AC84" s="166"/>
      <c r="AD84" s="166"/>
      <c r="AE84" s="167"/>
      <c r="AF84" s="168">
        <f t="shared" si="4"/>
        <v>0</v>
      </c>
      <c r="AG84" s="169" t="e">
        <f>IF(OR(#REF!="Probabilidad",#REF!="Ambos"),T84-AF84,T84)</f>
        <v>#REF!</v>
      </c>
      <c r="AH84" s="178" t="e">
        <f>IF(AG84&lt;=1,"Remota",VLOOKUP(AG84,[10]Listas!$C$6:$D$10,2,0))</f>
        <v>#REF!</v>
      </c>
      <c r="AI84" s="169" t="e">
        <f>IF(OR(#REF!="Impacto",#REF!="Ambos"),U84-AF84,U84)</f>
        <v>#REF!</v>
      </c>
      <c r="AJ84" s="178" t="e">
        <f>IF(AI84&lt;=1,"Insignificante",HLOOKUP(AI84,[10]Listas!$F$3:$J$4,2,0))</f>
        <v>#REF!</v>
      </c>
      <c r="AK84" s="170" t="e">
        <f t="shared" si="5"/>
        <v>#REF!</v>
      </c>
      <c r="AL84" s="177" t="e">
        <f>INDEX([10]Listas!$F$6:$J$10,MATCH(AH84,[10]Listas!$D$6:$D$10,0),MATCH(AJ84,[10]Listas!$F$4:$J$4,0))</f>
        <v>#REF!</v>
      </c>
    </row>
    <row r="85" spans="1:38" s="171" customFormat="1" ht="78" hidden="1" customHeight="1" x14ac:dyDescent="0.2">
      <c r="A85" s="166"/>
      <c r="B85" s="176"/>
      <c r="C85" s="535"/>
      <c r="D85" s="575"/>
      <c r="E85" s="536"/>
      <c r="F85" s="174"/>
      <c r="G85" s="535"/>
      <c r="H85" s="575"/>
      <c r="I85" s="536"/>
      <c r="J85" s="550"/>
      <c r="K85" s="550"/>
      <c r="L85" s="550"/>
      <c r="M85" s="166"/>
      <c r="N85" s="166"/>
      <c r="O85" s="166"/>
      <c r="P85" s="166"/>
      <c r="Q85" s="176"/>
      <c r="R85" s="176"/>
      <c r="S85" s="167"/>
      <c r="T85" s="168" t="e">
        <f>VLOOKUP(Q85,[10]Listas!$D$6:$E$10,2,0)</f>
        <v>#N/A</v>
      </c>
      <c r="U85" s="168" t="e">
        <f>HLOOKUP(R85,[10]Listas!$F$4:$J$5,2,0)</f>
        <v>#N/A</v>
      </c>
      <c r="V85" s="177" t="e">
        <f>INDEX([10]Listas!$F$6:$J$10,MATCH(Q85,[10]Listas!$D$6:$D$10,0),MATCH(R85,[10]Listas!$F$4:$J$4,0))</f>
        <v>#N/A</v>
      </c>
      <c r="W85" s="167"/>
      <c r="X85" s="535"/>
      <c r="Y85" s="575"/>
      <c r="Z85" s="536"/>
      <c r="AA85" s="174"/>
      <c r="AB85" s="201"/>
      <c r="AC85" s="166"/>
      <c r="AD85" s="166"/>
      <c r="AE85" s="167"/>
      <c r="AF85" s="168">
        <f t="shared" si="4"/>
        <v>0</v>
      </c>
      <c r="AG85" s="169" t="e">
        <f>IF(OR(#REF!="Probabilidad",#REF!="Ambos"),T85-AF85,T85)</f>
        <v>#REF!</v>
      </c>
      <c r="AH85" s="178" t="e">
        <f>IF(AG85&lt;=1,"Remota",VLOOKUP(AG85,[10]Listas!$C$6:$D$10,2,0))</f>
        <v>#REF!</v>
      </c>
      <c r="AI85" s="169" t="e">
        <f>IF(OR(#REF!="Impacto",#REF!="Ambos"),U85-AF85,U85)</f>
        <v>#REF!</v>
      </c>
      <c r="AJ85" s="178" t="e">
        <f>IF(AI85&lt;=1,"Insignificante",HLOOKUP(AI85,[10]Listas!$F$3:$J$4,2,0))</f>
        <v>#REF!</v>
      </c>
      <c r="AK85" s="170" t="e">
        <f t="shared" si="5"/>
        <v>#REF!</v>
      </c>
      <c r="AL85" s="177" t="e">
        <f>INDEX([10]Listas!$F$6:$J$10,MATCH(AH85,[10]Listas!$D$6:$D$10,0),MATCH(AJ85,[10]Listas!$F$4:$J$4,0))</f>
        <v>#REF!</v>
      </c>
    </row>
    <row r="86" spans="1:38" s="171" customFormat="1" ht="78" hidden="1" customHeight="1" x14ac:dyDescent="0.2">
      <c r="A86" s="166"/>
      <c r="B86" s="176"/>
      <c r="C86" s="535"/>
      <c r="D86" s="575"/>
      <c r="E86" s="536"/>
      <c r="F86" s="174"/>
      <c r="G86" s="535"/>
      <c r="H86" s="575"/>
      <c r="I86" s="536"/>
      <c r="J86" s="550"/>
      <c r="K86" s="550"/>
      <c r="L86" s="550"/>
      <c r="M86" s="166"/>
      <c r="N86" s="166"/>
      <c r="O86" s="166"/>
      <c r="P86" s="166"/>
      <c r="Q86" s="176"/>
      <c r="R86" s="176"/>
      <c r="S86" s="167"/>
      <c r="T86" s="168" t="e">
        <f>VLOOKUP(Q86,[10]Listas!$D$6:$E$10,2,0)</f>
        <v>#N/A</v>
      </c>
      <c r="U86" s="168" t="e">
        <f>HLOOKUP(R86,[10]Listas!$F$4:$J$5,2,0)</f>
        <v>#N/A</v>
      </c>
      <c r="V86" s="177" t="e">
        <f>INDEX([10]Listas!$F$6:$J$10,MATCH(Q86,[10]Listas!$D$6:$D$10,0),MATCH(R86,[10]Listas!$F$4:$J$4,0))</f>
        <v>#N/A</v>
      </c>
      <c r="W86" s="167"/>
      <c r="X86" s="535"/>
      <c r="Y86" s="575"/>
      <c r="Z86" s="536"/>
      <c r="AA86" s="174"/>
      <c r="AB86" s="201"/>
      <c r="AC86" s="166"/>
      <c r="AD86" s="166"/>
      <c r="AE86" s="167"/>
      <c r="AF86" s="168">
        <f t="shared" si="4"/>
        <v>0</v>
      </c>
      <c r="AG86" s="169" t="e">
        <f>IF(OR(#REF!="Probabilidad",#REF!="Ambos"),T86-AF86,T86)</f>
        <v>#REF!</v>
      </c>
      <c r="AH86" s="178" t="e">
        <f>IF(AG86&lt;=1,"Remota",VLOOKUP(AG86,[10]Listas!$C$6:$D$10,2,0))</f>
        <v>#REF!</v>
      </c>
      <c r="AI86" s="169" t="e">
        <f>IF(OR(#REF!="Impacto",#REF!="Ambos"),U86-AF86,U86)</f>
        <v>#REF!</v>
      </c>
      <c r="AJ86" s="178" t="e">
        <f>IF(AI86&lt;=1,"Insignificante",HLOOKUP(AI86,[10]Listas!$F$3:$J$4,2,0))</f>
        <v>#REF!</v>
      </c>
      <c r="AK86" s="170" t="e">
        <f t="shared" si="5"/>
        <v>#REF!</v>
      </c>
      <c r="AL86" s="177" t="e">
        <f>INDEX([10]Listas!$F$6:$J$10,MATCH(AH86,[10]Listas!$D$6:$D$10,0),MATCH(AJ86,[10]Listas!$F$4:$J$4,0))</f>
        <v>#REF!</v>
      </c>
    </row>
    <row r="87" spans="1:38" s="171" customFormat="1" ht="78" hidden="1" customHeight="1" x14ac:dyDescent="0.2">
      <c r="A87" s="166"/>
      <c r="B87" s="176"/>
      <c r="C87" s="535"/>
      <c r="D87" s="575"/>
      <c r="E87" s="536"/>
      <c r="F87" s="174"/>
      <c r="G87" s="535"/>
      <c r="H87" s="575"/>
      <c r="I87" s="536"/>
      <c r="J87" s="550"/>
      <c r="K87" s="550"/>
      <c r="L87" s="550"/>
      <c r="M87" s="166"/>
      <c r="N87" s="166"/>
      <c r="O87" s="166"/>
      <c r="P87" s="166"/>
      <c r="Q87" s="176"/>
      <c r="R87" s="176"/>
      <c r="S87" s="167"/>
      <c r="T87" s="168" t="e">
        <f>VLOOKUP(Q87,[10]Listas!$D$6:$E$10,2,0)</f>
        <v>#N/A</v>
      </c>
      <c r="U87" s="168" t="e">
        <f>HLOOKUP(R87,[10]Listas!$F$4:$J$5,2,0)</f>
        <v>#N/A</v>
      </c>
      <c r="V87" s="177" t="e">
        <f>INDEX([10]Listas!$F$6:$J$10,MATCH(Q87,[10]Listas!$D$6:$D$10,0),MATCH(R87,[10]Listas!$F$4:$J$4,0))</f>
        <v>#N/A</v>
      </c>
      <c r="W87" s="167"/>
      <c r="X87" s="535"/>
      <c r="Y87" s="575"/>
      <c r="Z87" s="536"/>
      <c r="AA87" s="174"/>
      <c r="AB87" s="201"/>
      <c r="AC87" s="166"/>
      <c r="AD87" s="166"/>
      <c r="AE87" s="167"/>
      <c r="AF87" s="168">
        <f t="shared" si="4"/>
        <v>0</v>
      </c>
      <c r="AG87" s="169" t="e">
        <f>IF(OR(#REF!="Probabilidad",#REF!="Ambos"),T87-AF87,T87)</f>
        <v>#REF!</v>
      </c>
      <c r="AH87" s="178" t="e">
        <f>IF(AG87&lt;=1,"Remota",VLOOKUP(AG87,[10]Listas!$C$6:$D$10,2,0))</f>
        <v>#REF!</v>
      </c>
      <c r="AI87" s="169" t="e">
        <f>IF(OR(#REF!="Impacto",#REF!="Ambos"),U87-AF87,U87)</f>
        <v>#REF!</v>
      </c>
      <c r="AJ87" s="178" t="e">
        <f>IF(AI87&lt;=1,"Insignificante",HLOOKUP(AI87,[10]Listas!$F$3:$J$4,2,0))</f>
        <v>#REF!</v>
      </c>
      <c r="AK87" s="170" t="e">
        <f t="shared" si="5"/>
        <v>#REF!</v>
      </c>
      <c r="AL87" s="177" t="e">
        <f>INDEX([10]Listas!$F$6:$J$10,MATCH(AH87,[10]Listas!$D$6:$D$10,0),MATCH(AJ87,[10]Listas!$F$4:$J$4,0))</f>
        <v>#REF!</v>
      </c>
    </row>
    <row r="88" spans="1:38" s="171" customFormat="1" ht="78" hidden="1" customHeight="1" x14ac:dyDescent="0.2">
      <c r="A88" s="166"/>
      <c r="B88" s="176"/>
      <c r="C88" s="535"/>
      <c r="D88" s="575"/>
      <c r="E88" s="536"/>
      <c r="F88" s="174"/>
      <c r="G88" s="535"/>
      <c r="H88" s="575"/>
      <c r="I88" s="536"/>
      <c r="J88" s="550"/>
      <c r="K88" s="550"/>
      <c r="L88" s="550"/>
      <c r="M88" s="166"/>
      <c r="N88" s="166"/>
      <c r="O88" s="166"/>
      <c r="P88" s="166"/>
      <c r="Q88" s="176"/>
      <c r="R88" s="176"/>
      <c r="S88" s="167"/>
      <c r="T88" s="168" t="e">
        <f>VLOOKUP(Q88,[10]Listas!$D$6:$E$10,2,0)</f>
        <v>#N/A</v>
      </c>
      <c r="U88" s="168" t="e">
        <f>HLOOKUP(R88,[10]Listas!$F$4:$J$5,2,0)</f>
        <v>#N/A</v>
      </c>
      <c r="V88" s="177" t="e">
        <f>INDEX([10]Listas!$F$6:$J$10,MATCH(Q88,[10]Listas!$D$6:$D$10,0),MATCH(R88,[10]Listas!$F$4:$J$4,0))</f>
        <v>#N/A</v>
      </c>
      <c r="W88" s="167"/>
      <c r="X88" s="535"/>
      <c r="Y88" s="575"/>
      <c r="Z88" s="536"/>
      <c r="AA88" s="174"/>
      <c r="AB88" s="201"/>
      <c r="AC88" s="166"/>
      <c r="AD88" s="166"/>
      <c r="AE88" s="167"/>
      <c r="AF88" s="168">
        <f t="shared" si="4"/>
        <v>0</v>
      </c>
      <c r="AG88" s="169" t="e">
        <f>IF(OR(#REF!="Probabilidad",#REF!="Ambos"),T88-AF88,T88)</f>
        <v>#REF!</v>
      </c>
      <c r="AH88" s="178" t="e">
        <f>IF(AG88&lt;=1,"Remota",VLOOKUP(AG88,[10]Listas!$C$6:$D$10,2,0))</f>
        <v>#REF!</v>
      </c>
      <c r="AI88" s="169" t="e">
        <f>IF(OR(#REF!="Impacto",#REF!="Ambos"),U88-AF88,U88)</f>
        <v>#REF!</v>
      </c>
      <c r="AJ88" s="178" t="e">
        <f>IF(AI88&lt;=1,"Insignificante",HLOOKUP(AI88,[10]Listas!$F$3:$J$4,2,0))</f>
        <v>#REF!</v>
      </c>
      <c r="AK88" s="170" t="e">
        <f t="shared" si="5"/>
        <v>#REF!</v>
      </c>
      <c r="AL88" s="177" t="e">
        <f>INDEX([10]Listas!$F$6:$J$10,MATCH(AH88,[10]Listas!$D$6:$D$10,0),MATCH(AJ88,[10]Listas!$F$4:$J$4,0))</f>
        <v>#REF!</v>
      </c>
    </row>
    <row r="89" spans="1:38" s="171" customFormat="1" ht="78" hidden="1" customHeight="1" x14ac:dyDescent="0.2">
      <c r="A89" s="166"/>
      <c r="B89" s="176"/>
      <c r="C89" s="535"/>
      <c r="D89" s="575"/>
      <c r="E89" s="536"/>
      <c r="F89" s="174"/>
      <c r="G89" s="535"/>
      <c r="H89" s="575"/>
      <c r="I89" s="536"/>
      <c r="J89" s="550"/>
      <c r="K89" s="550"/>
      <c r="L89" s="550"/>
      <c r="M89" s="166"/>
      <c r="N89" s="166"/>
      <c r="O89" s="166"/>
      <c r="P89" s="166"/>
      <c r="Q89" s="176"/>
      <c r="R89" s="176"/>
      <c r="S89" s="167"/>
      <c r="T89" s="168" t="e">
        <f>VLOOKUP(Q89,[10]Listas!$D$6:$E$10,2,0)</f>
        <v>#N/A</v>
      </c>
      <c r="U89" s="168" t="e">
        <f>HLOOKUP(R89,[10]Listas!$F$4:$J$5,2,0)</f>
        <v>#N/A</v>
      </c>
      <c r="V89" s="177" t="e">
        <f>INDEX([10]Listas!$F$6:$J$10,MATCH(Q89,[10]Listas!$D$6:$D$10,0),MATCH(R89,[10]Listas!$F$4:$J$4,0))</f>
        <v>#N/A</v>
      </c>
      <c r="W89" s="167"/>
      <c r="X89" s="535"/>
      <c r="Y89" s="575"/>
      <c r="Z89" s="536"/>
      <c r="AA89" s="174"/>
      <c r="AB89" s="201"/>
      <c r="AC89" s="166"/>
      <c r="AD89" s="166"/>
      <c r="AE89" s="167"/>
      <c r="AF89" s="168">
        <f t="shared" si="4"/>
        <v>0</v>
      </c>
      <c r="AG89" s="169" t="e">
        <f>IF(OR(#REF!="Probabilidad",#REF!="Ambos"),T89-AF89,T89)</f>
        <v>#REF!</v>
      </c>
      <c r="AH89" s="178" t="e">
        <f>IF(AG89&lt;=1,"Remota",VLOOKUP(AG89,[10]Listas!$C$6:$D$10,2,0))</f>
        <v>#REF!</v>
      </c>
      <c r="AI89" s="169" t="e">
        <f>IF(OR(#REF!="Impacto",#REF!="Ambos"),U89-AF89,U89)</f>
        <v>#REF!</v>
      </c>
      <c r="AJ89" s="178" t="e">
        <f>IF(AI89&lt;=1,"Insignificante",HLOOKUP(AI89,[10]Listas!$F$3:$J$4,2,0))</f>
        <v>#REF!</v>
      </c>
      <c r="AK89" s="170" t="e">
        <f t="shared" si="5"/>
        <v>#REF!</v>
      </c>
      <c r="AL89" s="177" t="e">
        <f>INDEX([10]Listas!$F$6:$J$10,MATCH(AH89,[10]Listas!$D$6:$D$10,0),MATCH(AJ89,[10]Listas!$F$4:$J$4,0))</f>
        <v>#REF!</v>
      </c>
    </row>
    <row r="90" spans="1:38" s="171" customFormat="1" ht="78" hidden="1" customHeight="1" x14ac:dyDescent="0.2">
      <c r="A90" s="166"/>
      <c r="B90" s="176"/>
      <c r="C90" s="535"/>
      <c r="D90" s="575"/>
      <c r="E90" s="536"/>
      <c r="F90" s="174"/>
      <c r="G90" s="535"/>
      <c r="H90" s="575"/>
      <c r="I90" s="536"/>
      <c r="J90" s="550"/>
      <c r="K90" s="550"/>
      <c r="L90" s="550"/>
      <c r="M90" s="166"/>
      <c r="N90" s="166"/>
      <c r="O90" s="166"/>
      <c r="P90" s="166"/>
      <c r="Q90" s="176"/>
      <c r="R90" s="176"/>
      <c r="S90" s="167"/>
      <c r="T90" s="168" t="e">
        <f>VLOOKUP(Q90,[10]Listas!$D$6:$E$10,2,0)</f>
        <v>#N/A</v>
      </c>
      <c r="U90" s="168" t="e">
        <f>HLOOKUP(R90,[10]Listas!$F$4:$J$5,2,0)</f>
        <v>#N/A</v>
      </c>
      <c r="V90" s="177" t="e">
        <f>INDEX([10]Listas!$F$6:$J$10,MATCH(Q90,[10]Listas!$D$6:$D$10,0),MATCH(R90,[10]Listas!$F$4:$J$4,0))</f>
        <v>#N/A</v>
      </c>
      <c r="W90" s="167"/>
      <c r="X90" s="535"/>
      <c r="Y90" s="575"/>
      <c r="Z90" s="536"/>
      <c r="AA90" s="174"/>
      <c r="AB90" s="201"/>
      <c r="AC90" s="166"/>
      <c r="AD90" s="166"/>
      <c r="AE90" s="167"/>
      <c r="AF90" s="168">
        <f t="shared" si="4"/>
        <v>0</v>
      </c>
      <c r="AG90" s="169" t="e">
        <f>IF(OR(#REF!="Probabilidad",#REF!="Ambos"),T90-AF90,T90)</f>
        <v>#REF!</v>
      </c>
      <c r="AH90" s="178" t="e">
        <f>IF(AG90&lt;=1,"Remota",VLOOKUP(AG90,[10]Listas!$C$6:$D$10,2,0))</f>
        <v>#REF!</v>
      </c>
      <c r="AI90" s="169" t="e">
        <f>IF(OR(#REF!="Impacto",#REF!="Ambos"),U90-AF90,U90)</f>
        <v>#REF!</v>
      </c>
      <c r="AJ90" s="178" t="e">
        <f>IF(AI90&lt;=1,"Insignificante",HLOOKUP(AI90,[10]Listas!$F$3:$J$4,2,0))</f>
        <v>#REF!</v>
      </c>
      <c r="AK90" s="170" t="e">
        <f t="shared" si="5"/>
        <v>#REF!</v>
      </c>
      <c r="AL90" s="177" t="e">
        <f>INDEX([10]Listas!$F$6:$J$10,MATCH(AH90,[10]Listas!$D$6:$D$10,0),MATCH(AJ90,[10]Listas!$F$4:$J$4,0))</f>
        <v>#REF!</v>
      </c>
    </row>
    <row r="91" spans="1:38" s="171" customFormat="1" ht="78" hidden="1" customHeight="1" x14ac:dyDescent="0.2">
      <c r="A91" s="166"/>
      <c r="B91" s="176"/>
      <c r="C91" s="535"/>
      <c r="D91" s="575"/>
      <c r="E91" s="536"/>
      <c r="F91" s="174"/>
      <c r="G91" s="535"/>
      <c r="H91" s="575"/>
      <c r="I91" s="536"/>
      <c r="J91" s="550"/>
      <c r="K91" s="550"/>
      <c r="L91" s="550"/>
      <c r="M91" s="166"/>
      <c r="N91" s="166"/>
      <c r="O91" s="166"/>
      <c r="P91" s="166"/>
      <c r="Q91" s="176"/>
      <c r="R91" s="176"/>
      <c r="S91" s="167"/>
      <c r="T91" s="168" t="e">
        <f>VLOOKUP(Q91,[10]Listas!$D$6:$E$10,2,0)</f>
        <v>#N/A</v>
      </c>
      <c r="U91" s="168" t="e">
        <f>HLOOKUP(R91,[10]Listas!$F$4:$J$5,2,0)</f>
        <v>#N/A</v>
      </c>
      <c r="V91" s="177" t="e">
        <f>INDEX([10]Listas!$F$6:$J$10,MATCH(Q91,[10]Listas!$D$6:$D$10,0),MATCH(R91,[10]Listas!$F$4:$J$4,0))</f>
        <v>#N/A</v>
      </c>
      <c r="W91" s="167"/>
      <c r="X91" s="535"/>
      <c r="Y91" s="575"/>
      <c r="Z91" s="536"/>
      <c r="AA91" s="174"/>
      <c r="AB91" s="201"/>
      <c r="AC91" s="166"/>
      <c r="AD91" s="166"/>
      <c r="AE91" s="167"/>
      <c r="AF91" s="168">
        <f t="shared" si="4"/>
        <v>0</v>
      </c>
      <c r="AG91" s="169" t="e">
        <f>IF(OR(#REF!="Probabilidad",#REF!="Ambos"),T91-AF91,T91)</f>
        <v>#REF!</v>
      </c>
      <c r="AH91" s="178" t="e">
        <f>IF(AG91&lt;=1,"Remota",VLOOKUP(AG91,[10]Listas!$C$6:$D$10,2,0))</f>
        <v>#REF!</v>
      </c>
      <c r="AI91" s="169" t="e">
        <f>IF(OR(#REF!="Impacto",#REF!="Ambos"),U91-AF91,U91)</f>
        <v>#REF!</v>
      </c>
      <c r="AJ91" s="178" t="e">
        <f>IF(AI91&lt;=1,"Insignificante",HLOOKUP(AI91,[10]Listas!$F$3:$J$4,2,0))</f>
        <v>#REF!</v>
      </c>
      <c r="AK91" s="170" t="e">
        <f t="shared" si="5"/>
        <v>#REF!</v>
      </c>
      <c r="AL91" s="177" t="e">
        <f>INDEX([10]Listas!$F$6:$J$10,MATCH(AH91,[10]Listas!$D$6:$D$10,0),MATCH(AJ91,[10]Listas!$F$4:$J$4,0))</f>
        <v>#REF!</v>
      </c>
    </row>
    <row r="92" spans="1:38" s="171" customFormat="1" ht="78" hidden="1" customHeight="1" x14ac:dyDescent="0.2">
      <c r="A92" s="166"/>
      <c r="B92" s="176"/>
      <c r="C92" s="535"/>
      <c r="D92" s="575"/>
      <c r="E92" s="536"/>
      <c r="F92" s="174"/>
      <c r="G92" s="535"/>
      <c r="H92" s="575"/>
      <c r="I92" s="536"/>
      <c r="J92" s="550"/>
      <c r="K92" s="550"/>
      <c r="L92" s="550"/>
      <c r="M92" s="166"/>
      <c r="N92" s="166"/>
      <c r="O92" s="166"/>
      <c r="P92" s="166"/>
      <c r="Q92" s="176"/>
      <c r="R92" s="176"/>
      <c r="S92" s="167"/>
      <c r="T92" s="168" t="e">
        <f>VLOOKUP(Q92,[10]Listas!$D$6:$E$10,2,0)</f>
        <v>#N/A</v>
      </c>
      <c r="U92" s="168" t="e">
        <f>HLOOKUP(R92,[10]Listas!$F$4:$J$5,2,0)</f>
        <v>#N/A</v>
      </c>
      <c r="V92" s="177" t="e">
        <f>INDEX([10]Listas!$F$6:$J$10,MATCH(Q92,[10]Listas!$D$6:$D$10,0),MATCH(R92,[10]Listas!$F$4:$J$4,0))</f>
        <v>#N/A</v>
      </c>
      <c r="W92" s="167"/>
      <c r="X92" s="535"/>
      <c r="Y92" s="575"/>
      <c r="Z92" s="536"/>
      <c r="AA92" s="174"/>
      <c r="AB92" s="201"/>
      <c r="AC92" s="166"/>
      <c r="AD92" s="166"/>
      <c r="AE92" s="167"/>
      <c r="AF92" s="168">
        <f t="shared" si="4"/>
        <v>0</v>
      </c>
      <c r="AG92" s="169" t="e">
        <f>IF(OR(#REF!="Probabilidad",#REF!="Ambos"),T92-AF92,T92)</f>
        <v>#REF!</v>
      </c>
      <c r="AH92" s="178" t="e">
        <f>IF(AG92&lt;=1,"Remota",VLOOKUP(AG92,[10]Listas!$C$6:$D$10,2,0))</f>
        <v>#REF!</v>
      </c>
      <c r="AI92" s="169" t="e">
        <f>IF(OR(#REF!="Impacto",#REF!="Ambos"),U92-AF92,U92)</f>
        <v>#REF!</v>
      </c>
      <c r="AJ92" s="178" t="e">
        <f>IF(AI92&lt;=1,"Insignificante",HLOOKUP(AI92,[10]Listas!$F$3:$J$4,2,0))</f>
        <v>#REF!</v>
      </c>
      <c r="AK92" s="170" t="e">
        <f t="shared" si="5"/>
        <v>#REF!</v>
      </c>
      <c r="AL92" s="177" t="e">
        <f>INDEX([10]Listas!$F$6:$J$10,MATCH(AH92,[10]Listas!$D$6:$D$10,0),MATCH(AJ92,[10]Listas!$F$4:$J$4,0))</f>
        <v>#REF!</v>
      </c>
    </row>
    <row r="93" spans="1:38" s="171" customFormat="1" ht="78" hidden="1" customHeight="1" x14ac:dyDescent="0.2">
      <c r="A93" s="166"/>
      <c r="B93" s="176"/>
      <c r="C93" s="535"/>
      <c r="D93" s="575"/>
      <c r="E93" s="536"/>
      <c r="F93" s="174"/>
      <c r="G93" s="535"/>
      <c r="H93" s="575"/>
      <c r="I93" s="536"/>
      <c r="J93" s="550"/>
      <c r="K93" s="550"/>
      <c r="L93" s="550"/>
      <c r="M93" s="166"/>
      <c r="N93" s="166"/>
      <c r="O93" s="166"/>
      <c r="P93" s="166"/>
      <c r="Q93" s="176"/>
      <c r="R93" s="176"/>
      <c r="S93" s="167"/>
      <c r="T93" s="168" t="e">
        <f>VLOOKUP(Q93,[10]Listas!$D$6:$E$10,2,0)</f>
        <v>#N/A</v>
      </c>
      <c r="U93" s="168" t="e">
        <f>HLOOKUP(R93,[10]Listas!$F$4:$J$5,2,0)</f>
        <v>#N/A</v>
      </c>
      <c r="V93" s="177" t="e">
        <f>INDEX([10]Listas!$F$6:$J$10,MATCH(Q93,[10]Listas!$D$6:$D$10,0),MATCH(R93,[10]Listas!$F$4:$J$4,0))</f>
        <v>#N/A</v>
      </c>
      <c r="W93" s="167"/>
      <c r="X93" s="535"/>
      <c r="Y93" s="575"/>
      <c r="Z93" s="536"/>
      <c r="AA93" s="174"/>
      <c r="AB93" s="201"/>
      <c r="AC93" s="166"/>
      <c r="AD93" s="166"/>
      <c r="AE93" s="167"/>
      <c r="AF93" s="168">
        <f t="shared" si="4"/>
        <v>0</v>
      </c>
      <c r="AG93" s="169" t="e">
        <f>IF(OR(#REF!="Probabilidad",#REF!="Ambos"),T93-AF93,T93)</f>
        <v>#REF!</v>
      </c>
      <c r="AH93" s="178" t="e">
        <f>IF(AG93&lt;=1,"Remota",VLOOKUP(AG93,[10]Listas!$C$6:$D$10,2,0))</f>
        <v>#REF!</v>
      </c>
      <c r="AI93" s="169" t="e">
        <f>IF(OR(#REF!="Impacto",#REF!="Ambos"),U93-AF93,U93)</f>
        <v>#REF!</v>
      </c>
      <c r="AJ93" s="178" t="e">
        <f>IF(AI93&lt;=1,"Insignificante",HLOOKUP(AI93,[10]Listas!$F$3:$J$4,2,0))</f>
        <v>#REF!</v>
      </c>
      <c r="AK93" s="170" t="e">
        <f t="shared" si="5"/>
        <v>#REF!</v>
      </c>
      <c r="AL93" s="177" t="e">
        <f>INDEX([10]Listas!$F$6:$J$10,MATCH(AH93,[10]Listas!$D$6:$D$10,0),MATCH(AJ93,[10]Listas!$F$4:$J$4,0))</f>
        <v>#REF!</v>
      </c>
    </row>
    <row r="94" spans="1:38" s="171" customFormat="1" ht="78" hidden="1" customHeight="1" x14ac:dyDescent="0.2">
      <c r="A94" s="166"/>
      <c r="B94" s="176"/>
      <c r="C94" s="535"/>
      <c r="D94" s="575"/>
      <c r="E94" s="536"/>
      <c r="F94" s="174"/>
      <c r="G94" s="535"/>
      <c r="H94" s="575"/>
      <c r="I94" s="536"/>
      <c r="J94" s="550"/>
      <c r="K94" s="550"/>
      <c r="L94" s="550"/>
      <c r="M94" s="166"/>
      <c r="N94" s="166"/>
      <c r="O94" s="166"/>
      <c r="P94" s="166"/>
      <c r="Q94" s="176"/>
      <c r="R94" s="176"/>
      <c r="S94" s="167"/>
      <c r="T94" s="168" t="e">
        <f>VLOOKUP(Q94,[10]Listas!$D$6:$E$10,2,0)</f>
        <v>#N/A</v>
      </c>
      <c r="U94" s="168" t="e">
        <f>HLOOKUP(R94,[10]Listas!$F$4:$J$5,2,0)</f>
        <v>#N/A</v>
      </c>
      <c r="V94" s="177" t="e">
        <f>INDEX([10]Listas!$F$6:$J$10,MATCH(Q94,[10]Listas!$D$6:$D$10,0),MATCH(R94,[10]Listas!$F$4:$J$4,0))</f>
        <v>#N/A</v>
      </c>
      <c r="W94" s="167"/>
      <c r="X94" s="535"/>
      <c r="Y94" s="575"/>
      <c r="Z94" s="536"/>
      <c r="AA94" s="174"/>
      <c r="AB94" s="201"/>
      <c r="AC94" s="166"/>
      <c r="AD94" s="166"/>
      <c r="AE94" s="167"/>
      <c r="AF94" s="168">
        <f t="shared" si="4"/>
        <v>0</v>
      </c>
      <c r="AG94" s="169" t="e">
        <f>IF(OR(#REF!="Probabilidad",#REF!="Ambos"),T94-AF94,T94)</f>
        <v>#REF!</v>
      </c>
      <c r="AH94" s="178" t="e">
        <f>IF(AG94&lt;=1,"Remota",VLOOKUP(AG94,[10]Listas!$C$6:$D$10,2,0))</f>
        <v>#REF!</v>
      </c>
      <c r="AI94" s="169" t="e">
        <f>IF(OR(#REF!="Impacto",#REF!="Ambos"),U94-AF94,U94)</f>
        <v>#REF!</v>
      </c>
      <c r="AJ94" s="178" t="e">
        <f>IF(AI94&lt;=1,"Insignificante",HLOOKUP(AI94,[10]Listas!$F$3:$J$4,2,0))</f>
        <v>#REF!</v>
      </c>
      <c r="AK94" s="170" t="e">
        <f t="shared" si="5"/>
        <v>#REF!</v>
      </c>
      <c r="AL94" s="177" t="e">
        <f>INDEX([10]Listas!$F$6:$J$10,MATCH(AH94,[10]Listas!$D$6:$D$10,0),MATCH(AJ94,[10]Listas!$F$4:$J$4,0))</f>
        <v>#REF!</v>
      </c>
    </row>
    <row r="95" spans="1:38" s="171" customFormat="1" ht="78" hidden="1" customHeight="1" x14ac:dyDescent="0.2">
      <c r="A95" s="166"/>
      <c r="B95" s="176"/>
      <c r="C95" s="535"/>
      <c r="D95" s="575"/>
      <c r="E95" s="536"/>
      <c r="F95" s="174"/>
      <c r="G95" s="535"/>
      <c r="H95" s="575"/>
      <c r="I95" s="536"/>
      <c r="J95" s="550"/>
      <c r="K95" s="550"/>
      <c r="L95" s="550"/>
      <c r="M95" s="166"/>
      <c r="N95" s="166"/>
      <c r="O95" s="166"/>
      <c r="P95" s="166"/>
      <c r="Q95" s="176"/>
      <c r="R95" s="176"/>
      <c r="S95" s="167"/>
      <c r="T95" s="168" t="e">
        <f>VLOOKUP(Q95,[10]Listas!$D$6:$E$10,2,0)</f>
        <v>#N/A</v>
      </c>
      <c r="U95" s="168" t="e">
        <f>HLOOKUP(R95,[10]Listas!$F$4:$J$5,2,0)</f>
        <v>#N/A</v>
      </c>
      <c r="V95" s="177" t="e">
        <f>INDEX([10]Listas!$F$6:$J$10,MATCH(Q95,[10]Listas!$D$6:$D$10,0),MATCH(R95,[10]Listas!$F$4:$J$4,0))</f>
        <v>#N/A</v>
      </c>
      <c r="W95" s="167"/>
      <c r="X95" s="535"/>
      <c r="Y95" s="575"/>
      <c r="Z95" s="536"/>
      <c r="AA95" s="174"/>
      <c r="AB95" s="201"/>
      <c r="AC95" s="166"/>
      <c r="AD95" s="166"/>
      <c r="AE95" s="167"/>
      <c r="AF95" s="168">
        <f t="shared" si="4"/>
        <v>0</v>
      </c>
      <c r="AG95" s="169" t="e">
        <f>IF(OR(#REF!="Probabilidad",#REF!="Ambos"),T95-AF95,T95)</f>
        <v>#REF!</v>
      </c>
      <c r="AH95" s="178" t="e">
        <f>IF(AG95&lt;=1,"Remota",VLOOKUP(AG95,[10]Listas!$C$6:$D$10,2,0))</f>
        <v>#REF!</v>
      </c>
      <c r="AI95" s="169" t="e">
        <f>IF(OR(#REF!="Impacto",#REF!="Ambos"),U95-AF95,U95)</f>
        <v>#REF!</v>
      </c>
      <c r="AJ95" s="178" t="e">
        <f>IF(AI95&lt;=1,"Insignificante",HLOOKUP(AI95,[10]Listas!$F$3:$J$4,2,0))</f>
        <v>#REF!</v>
      </c>
      <c r="AK95" s="170" t="e">
        <f t="shared" si="5"/>
        <v>#REF!</v>
      </c>
      <c r="AL95" s="177" t="e">
        <f>INDEX([10]Listas!$F$6:$J$10,MATCH(AH95,[10]Listas!$D$6:$D$10,0),MATCH(AJ95,[10]Listas!$F$4:$J$4,0))</f>
        <v>#REF!</v>
      </c>
    </row>
    <row r="96" spans="1:38" s="171" customFormat="1" ht="78" hidden="1" customHeight="1" x14ac:dyDescent="0.2">
      <c r="A96" s="166"/>
      <c r="B96" s="176"/>
      <c r="C96" s="535"/>
      <c r="D96" s="575"/>
      <c r="E96" s="536"/>
      <c r="F96" s="174"/>
      <c r="G96" s="535"/>
      <c r="H96" s="575"/>
      <c r="I96" s="536"/>
      <c r="J96" s="550"/>
      <c r="K96" s="550"/>
      <c r="L96" s="550"/>
      <c r="M96" s="166"/>
      <c r="N96" s="166"/>
      <c r="O96" s="166"/>
      <c r="P96" s="166"/>
      <c r="Q96" s="176"/>
      <c r="R96" s="176"/>
      <c r="S96" s="167"/>
      <c r="T96" s="168" t="e">
        <f>VLOOKUP(Q96,[10]Listas!$D$6:$E$10,2,0)</f>
        <v>#N/A</v>
      </c>
      <c r="U96" s="168" t="e">
        <f>HLOOKUP(R96,[10]Listas!$F$4:$J$5,2,0)</f>
        <v>#N/A</v>
      </c>
      <c r="V96" s="177" t="e">
        <f>INDEX([10]Listas!$F$6:$J$10,MATCH(Q96,[10]Listas!$D$6:$D$10,0),MATCH(R96,[10]Listas!$F$4:$J$4,0))</f>
        <v>#N/A</v>
      </c>
      <c r="W96" s="167"/>
      <c r="X96" s="535"/>
      <c r="Y96" s="575"/>
      <c r="Z96" s="536"/>
      <c r="AA96" s="174"/>
      <c r="AB96" s="201"/>
      <c r="AC96" s="166"/>
      <c r="AD96" s="166"/>
      <c r="AE96" s="167"/>
      <c r="AF96" s="168">
        <f t="shared" si="4"/>
        <v>0</v>
      </c>
      <c r="AG96" s="169" t="e">
        <f>IF(OR(#REF!="Probabilidad",#REF!="Ambos"),T96-AF96,T96)</f>
        <v>#REF!</v>
      </c>
      <c r="AH96" s="178" t="e">
        <f>IF(AG96&lt;=1,"Remota",VLOOKUP(AG96,[10]Listas!$C$6:$D$10,2,0))</f>
        <v>#REF!</v>
      </c>
      <c r="AI96" s="169" t="e">
        <f>IF(OR(#REF!="Impacto",#REF!="Ambos"),U96-AF96,U96)</f>
        <v>#REF!</v>
      </c>
      <c r="AJ96" s="178" t="e">
        <f>IF(AI96&lt;=1,"Insignificante",HLOOKUP(AI96,[10]Listas!$F$3:$J$4,2,0))</f>
        <v>#REF!</v>
      </c>
      <c r="AK96" s="170" t="e">
        <f t="shared" si="5"/>
        <v>#REF!</v>
      </c>
      <c r="AL96" s="177" t="e">
        <f>INDEX([10]Listas!$F$6:$J$10,MATCH(AH96,[10]Listas!$D$6:$D$10,0),MATCH(AJ96,[10]Listas!$F$4:$J$4,0))</f>
        <v>#REF!</v>
      </c>
    </row>
    <row r="97" spans="1:38" s="171" customFormat="1" ht="78" hidden="1" customHeight="1" x14ac:dyDescent="0.2">
      <c r="A97" s="166"/>
      <c r="B97" s="176"/>
      <c r="C97" s="535"/>
      <c r="D97" s="575"/>
      <c r="E97" s="536"/>
      <c r="F97" s="174"/>
      <c r="G97" s="535"/>
      <c r="H97" s="575"/>
      <c r="I97" s="536"/>
      <c r="J97" s="550"/>
      <c r="K97" s="550"/>
      <c r="L97" s="550"/>
      <c r="M97" s="166"/>
      <c r="N97" s="166"/>
      <c r="O97" s="166"/>
      <c r="P97" s="166"/>
      <c r="Q97" s="176"/>
      <c r="R97" s="176"/>
      <c r="S97" s="167"/>
      <c r="T97" s="168" t="e">
        <f>VLOOKUP(Q97,[10]Listas!$D$6:$E$10,2,0)</f>
        <v>#N/A</v>
      </c>
      <c r="U97" s="168" t="e">
        <f>HLOOKUP(R97,[10]Listas!$F$4:$J$5,2,0)</f>
        <v>#N/A</v>
      </c>
      <c r="V97" s="177" t="e">
        <f>INDEX([10]Listas!$F$6:$J$10,MATCH(Q97,[10]Listas!$D$6:$D$10,0),MATCH(R97,[10]Listas!$F$4:$J$4,0))</f>
        <v>#N/A</v>
      </c>
      <c r="W97" s="167"/>
      <c r="X97" s="535"/>
      <c r="Y97" s="575"/>
      <c r="Z97" s="536"/>
      <c r="AA97" s="174"/>
      <c r="AB97" s="201"/>
      <c r="AC97" s="166"/>
      <c r="AD97" s="166"/>
      <c r="AE97" s="167"/>
      <c r="AF97" s="168">
        <f t="shared" si="4"/>
        <v>0</v>
      </c>
      <c r="AG97" s="169" t="e">
        <f>IF(OR(#REF!="Probabilidad",#REF!="Ambos"),T97-AF97,T97)</f>
        <v>#REF!</v>
      </c>
      <c r="AH97" s="178" t="e">
        <f>IF(AG97&lt;=1,"Remota",VLOOKUP(AG97,[10]Listas!$C$6:$D$10,2,0))</f>
        <v>#REF!</v>
      </c>
      <c r="AI97" s="169" t="e">
        <f>IF(OR(#REF!="Impacto",#REF!="Ambos"),U97-AF97,U97)</f>
        <v>#REF!</v>
      </c>
      <c r="AJ97" s="178" t="e">
        <f>IF(AI97&lt;=1,"Insignificante",HLOOKUP(AI97,[10]Listas!$F$3:$J$4,2,0))</f>
        <v>#REF!</v>
      </c>
      <c r="AK97" s="170" t="e">
        <f t="shared" si="5"/>
        <v>#REF!</v>
      </c>
      <c r="AL97" s="177" t="e">
        <f>INDEX([10]Listas!$F$6:$J$10,MATCH(AH97,[10]Listas!$D$6:$D$10,0),MATCH(AJ97,[10]Listas!$F$4:$J$4,0))</f>
        <v>#REF!</v>
      </c>
    </row>
    <row r="98" spans="1:38" s="171" customFormat="1" ht="78" hidden="1" customHeight="1" x14ac:dyDescent="0.2">
      <c r="A98" s="166"/>
      <c r="B98" s="176"/>
      <c r="C98" s="535"/>
      <c r="D98" s="575"/>
      <c r="E98" s="536"/>
      <c r="F98" s="174"/>
      <c r="G98" s="535"/>
      <c r="H98" s="575"/>
      <c r="I98" s="536"/>
      <c r="J98" s="550"/>
      <c r="K98" s="550"/>
      <c r="L98" s="550"/>
      <c r="M98" s="166"/>
      <c r="N98" s="166"/>
      <c r="O98" s="166"/>
      <c r="P98" s="166"/>
      <c r="Q98" s="176"/>
      <c r="R98" s="176"/>
      <c r="S98" s="167"/>
      <c r="T98" s="168" t="e">
        <f>VLOOKUP(Q98,[10]Listas!$D$6:$E$10,2,0)</f>
        <v>#N/A</v>
      </c>
      <c r="U98" s="168" t="e">
        <f>HLOOKUP(R98,[10]Listas!$F$4:$J$5,2,0)</f>
        <v>#N/A</v>
      </c>
      <c r="V98" s="177" t="e">
        <f>INDEX([10]Listas!$F$6:$J$10,MATCH(Q98,[10]Listas!$D$6:$D$10,0),MATCH(R98,[10]Listas!$F$4:$J$4,0))</f>
        <v>#N/A</v>
      </c>
      <c r="W98" s="167"/>
      <c r="X98" s="535"/>
      <c r="Y98" s="575"/>
      <c r="Z98" s="536"/>
      <c r="AA98" s="174"/>
      <c r="AB98" s="201"/>
      <c r="AC98" s="166"/>
      <c r="AD98" s="166"/>
      <c r="AE98" s="167"/>
      <c r="AF98" s="168">
        <f t="shared" si="4"/>
        <v>0</v>
      </c>
      <c r="AG98" s="169" t="e">
        <f>IF(OR(#REF!="Probabilidad",#REF!="Ambos"),T98-AF98,T98)</f>
        <v>#REF!</v>
      </c>
      <c r="AH98" s="178" t="e">
        <f>IF(AG98&lt;=1,"Remota",VLOOKUP(AG98,[10]Listas!$C$6:$D$10,2,0))</f>
        <v>#REF!</v>
      </c>
      <c r="AI98" s="169" t="e">
        <f>IF(OR(#REF!="Impacto",#REF!="Ambos"),U98-AF98,U98)</f>
        <v>#REF!</v>
      </c>
      <c r="AJ98" s="178" t="e">
        <f>IF(AI98&lt;=1,"Insignificante",HLOOKUP(AI98,[10]Listas!$F$3:$J$4,2,0))</f>
        <v>#REF!</v>
      </c>
      <c r="AK98" s="170" t="e">
        <f t="shared" si="5"/>
        <v>#REF!</v>
      </c>
      <c r="AL98" s="177" t="e">
        <f>INDEX([10]Listas!$F$6:$J$10,MATCH(AH98,[10]Listas!$D$6:$D$10,0),MATCH(AJ98,[10]Listas!$F$4:$J$4,0))</f>
        <v>#REF!</v>
      </c>
    </row>
    <row r="99" spans="1:38" s="171" customFormat="1" ht="78" hidden="1" customHeight="1" x14ac:dyDescent="0.2">
      <c r="A99" s="166"/>
      <c r="B99" s="176"/>
      <c r="C99" s="535"/>
      <c r="D99" s="575"/>
      <c r="E99" s="536"/>
      <c r="F99" s="174"/>
      <c r="G99" s="535"/>
      <c r="H99" s="575"/>
      <c r="I99" s="536"/>
      <c r="J99" s="550"/>
      <c r="K99" s="550"/>
      <c r="L99" s="550"/>
      <c r="M99" s="166"/>
      <c r="N99" s="166"/>
      <c r="O99" s="166"/>
      <c r="P99" s="166"/>
      <c r="Q99" s="176"/>
      <c r="R99" s="176"/>
      <c r="S99" s="167"/>
      <c r="T99" s="168" t="e">
        <f>VLOOKUP(Q99,[10]Listas!$D$6:$E$10,2,0)</f>
        <v>#N/A</v>
      </c>
      <c r="U99" s="168" t="e">
        <f>HLOOKUP(R99,[10]Listas!$F$4:$J$5,2,0)</f>
        <v>#N/A</v>
      </c>
      <c r="V99" s="177" t="e">
        <f>INDEX([10]Listas!$F$6:$J$10,MATCH(Q99,[10]Listas!$D$6:$D$10,0),MATCH(R99,[10]Listas!$F$4:$J$4,0))</f>
        <v>#N/A</v>
      </c>
      <c r="W99" s="167"/>
      <c r="X99" s="535"/>
      <c r="Y99" s="575"/>
      <c r="Z99" s="536"/>
      <c r="AA99" s="174"/>
      <c r="AB99" s="201"/>
      <c r="AC99" s="166"/>
      <c r="AD99" s="166"/>
      <c r="AE99" s="167"/>
      <c r="AF99" s="168">
        <f t="shared" si="4"/>
        <v>0</v>
      </c>
      <c r="AG99" s="169" t="e">
        <f>IF(OR(#REF!="Probabilidad",#REF!="Ambos"),T99-AF99,T99)</f>
        <v>#REF!</v>
      </c>
      <c r="AH99" s="178" t="e">
        <f>IF(AG99&lt;=1,"Remota",VLOOKUP(AG99,[10]Listas!$C$6:$D$10,2,0))</f>
        <v>#REF!</v>
      </c>
      <c r="AI99" s="169" t="e">
        <f>IF(OR(#REF!="Impacto",#REF!="Ambos"),U99-AF99,U99)</f>
        <v>#REF!</v>
      </c>
      <c r="AJ99" s="178" t="e">
        <f>IF(AI99&lt;=1,"Insignificante",HLOOKUP(AI99,[10]Listas!$F$3:$J$4,2,0))</f>
        <v>#REF!</v>
      </c>
      <c r="AK99" s="170" t="e">
        <f t="shared" si="5"/>
        <v>#REF!</v>
      </c>
      <c r="AL99" s="177" t="e">
        <f>INDEX([10]Listas!$F$6:$J$10,MATCH(AH99,[10]Listas!$D$6:$D$10,0),MATCH(AJ99,[10]Listas!$F$4:$J$4,0))</f>
        <v>#REF!</v>
      </c>
    </row>
    <row r="100" spans="1:38" s="171" customFormat="1" ht="78" hidden="1" customHeight="1" x14ac:dyDescent="0.2">
      <c r="A100" s="166"/>
      <c r="B100" s="176"/>
      <c r="C100" s="535"/>
      <c r="D100" s="575"/>
      <c r="E100" s="536"/>
      <c r="F100" s="174"/>
      <c r="G100" s="535"/>
      <c r="H100" s="575"/>
      <c r="I100" s="536"/>
      <c r="J100" s="550"/>
      <c r="K100" s="550"/>
      <c r="L100" s="550"/>
      <c r="M100" s="166"/>
      <c r="N100" s="166"/>
      <c r="O100" s="166"/>
      <c r="P100" s="166"/>
      <c r="Q100" s="176"/>
      <c r="R100" s="176"/>
      <c r="S100" s="167"/>
      <c r="T100" s="168" t="e">
        <f>VLOOKUP(Q100,[10]Listas!$D$6:$E$10,2,0)</f>
        <v>#N/A</v>
      </c>
      <c r="U100" s="168" t="e">
        <f>HLOOKUP(R100,[10]Listas!$F$4:$J$5,2,0)</f>
        <v>#N/A</v>
      </c>
      <c r="V100" s="177" t="e">
        <f>INDEX([10]Listas!$F$6:$J$10,MATCH(Q100,[10]Listas!$D$6:$D$10,0),MATCH(R100,[10]Listas!$F$4:$J$4,0))</f>
        <v>#N/A</v>
      </c>
      <c r="W100" s="167"/>
      <c r="X100" s="535"/>
      <c r="Y100" s="575"/>
      <c r="Z100" s="536"/>
      <c r="AA100" s="174"/>
      <c r="AB100" s="201"/>
      <c r="AC100" s="166"/>
      <c r="AD100" s="166"/>
      <c r="AE100" s="167"/>
      <c r="AF100" s="168">
        <f t="shared" si="4"/>
        <v>0</v>
      </c>
      <c r="AG100" s="169" t="e">
        <f>IF(OR(#REF!="Probabilidad",#REF!="Ambos"),T100-AF100,T100)</f>
        <v>#REF!</v>
      </c>
      <c r="AH100" s="178" t="e">
        <f>IF(AG100&lt;=1,"Remota",VLOOKUP(AG100,[10]Listas!$C$6:$D$10,2,0))</f>
        <v>#REF!</v>
      </c>
      <c r="AI100" s="169" t="e">
        <f>IF(OR(#REF!="Impacto",#REF!="Ambos"),U100-AF100,U100)</f>
        <v>#REF!</v>
      </c>
      <c r="AJ100" s="178" t="e">
        <f>IF(AI100&lt;=1,"Insignificante",HLOOKUP(AI100,[10]Listas!$F$3:$J$4,2,0))</f>
        <v>#REF!</v>
      </c>
      <c r="AK100" s="170" t="e">
        <f t="shared" si="5"/>
        <v>#REF!</v>
      </c>
      <c r="AL100" s="177" t="e">
        <f>INDEX([10]Listas!$F$6:$J$10,MATCH(AH100,[10]Listas!$D$6:$D$10,0),MATCH(AJ100,[10]Listas!$F$4:$J$4,0))</f>
        <v>#REF!</v>
      </c>
    </row>
    <row r="101" spans="1:38" s="171" customFormat="1" ht="78" hidden="1" customHeight="1" x14ac:dyDescent="0.2">
      <c r="A101" s="166"/>
      <c r="B101" s="176"/>
      <c r="C101" s="535"/>
      <c r="D101" s="575"/>
      <c r="E101" s="536"/>
      <c r="F101" s="174"/>
      <c r="G101" s="535"/>
      <c r="H101" s="575"/>
      <c r="I101" s="536"/>
      <c r="J101" s="550"/>
      <c r="K101" s="550"/>
      <c r="L101" s="550"/>
      <c r="M101" s="166"/>
      <c r="N101" s="166"/>
      <c r="O101" s="166"/>
      <c r="P101" s="166"/>
      <c r="Q101" s="176"/>
      <c r="R101" s="176"/>
      <c r="S101" s="167"/>
      <c r="T101" s="168" t="e">
        <f>VLOOKUP(Q101,[10]Listas!$D$6:$E$10,2,0)</f>
        <v>#N/A</v>
      </c>
      <c r="U101" s="168" t="e">
        <f>HLOOKUP(R101,[10]Listas!$F$4:$J$5,2,0)</f>
        <v>#N/A</v>
      </c>
      <c r="V101" s="177" t="e">
        <f>INDEX([10]Listas!$F$6:$J$10,MATCH(Q101,[10]Listas!$D$6:$D$10,0),MATCH(R101,[10]Listas!$F$4:$J$4,0))</f>
        <v>#N/A</v>
      </c>
      <c r="W101" s="167"/>
      <c r="X101" s="535"/>
      <c r="Y101" s="575"/>
      <c r="Z101" s="536"/>
      <c r="AA101" s="174"/>
      <c r="AB101" s="201"/>
      <c r="AC101" s="166"/>
      <c r="AD101" s="166"/>
      <c r="AE101" s="167"/>
      <c r="AF101" s="168">
        <f t="shared" si="4"/>
        <v>0</v>
      </c>
      <c r="AG101" s="169" t="e">
        <f>IF(OR(#REF!="Probabilidad",#REF!="Ambos"),T101-AF101,T101)</f>
        <v>#REF!</v>
      </c>
      <c r="AH101" s="178" t="e">
        <f>IF(AG101&lt;=1,"Remota",VLOOKUP(AG101,[10]Listas!$C$6:$D$10,2,0))</f>
        <v>#REF!</v>
      </c>
      <c r="AI101" s="169" t="e">
        <f>IF(OR(#REF!="Impacto",#REF!="Ambos"),U101-AF101,U101)</f>
        <v>#REF!</v>
      </c>
      <c r="AJ101" s="178" t="e">
        <f>IF(AI101&lt;=1,"Insignificante",HLOOKUP(AI101,[10]Listas!$F$3:$J$4,2,0))</f>
        <v>#REF!</v>
      </c>
      <c r="AK101" s="170" t="e">
        <f t="shared" si="5"/>
        <v>#REF!</v>
      </c>
      <c r="AL101" s="177" t="e">
        <f>INDEX([10]Listas!$F$6:$J$10,MATCH(AH101,[10]Listas!$D$6:$D$10,0),MATCH(AJ101,[10]Listas!$F$4:$J$4,0))</f>
        <v>#REF!</v>
      </c>
    </row>
    <row r="102" spans="1:38" s="171" customFormat="1" ht="78" hidden="1" customHeight="1" x14ac:dyDescent="0.2">
      <c r="A102" s="166"/>
      <c r="B102" s="176"/>
      <c r="C102" s="535"/>
      <c r="D102" s="575"/>
      <c r="E102" s="536"/>
      <c r="F102" s="174"/>
      <c r="G102" s="535"/>
      <c r="H102" s="575"/>
      <c r="I102" s="536"/>
      <c r="J102" s="550"/>
      <c r="K102" s="550"/>
      <c r="L102" s="550"/>
      <c r="M102" s="166"/>
      <c r="N102" s="166"/>
      <c r="O102" s="166"/>
      <c r="P102" s="166"/>
      <c r="Q102" s="176"/>
      <c r="R102" s="176"/>
      <c r="S102" s="167"/>
      <c r="T102" s="168" t="e">
        <f>VLOOKUP(Q102,[10]Listas!$D$6:$E$10,2,0)</f>
        <v>#N/A</v>
      </c>
      <c r="U102" s="168" t="e">
        <f>HLOOKUP(R102,[10]Listas!$F$4:$J$5,2,0)</f>
        <v>#N/A</v>
      </c>
      <c r="V102" s="177" t="e">
        <f>INDEX([10]Listas!$F$6:$J$10,MATCH(Q102,[10]Listas!$D$6:$D$10,0),MATCH(R102,[10]Listas!$F$4:$J$4,0))</f>
        <v>#N/A</v>
      </c>
      <c r="W102" s="167"/>
      <c r="X102" s="535"/>
      <c r="Y102" s="575"/>
      <c r="Z102" s="536"/>
      <c r="AA102" s="174"/>
      <c r="AB102" s="201"/>
      <c r="AC102" s="166"/>
      <c r="AD102" s="166"/>
      <c r="AE102" s="167"/>
      <c r="AF102" s="168">
        <f t="shared" si="4"/>
        <v>0</v>
      </c>
      <c r="AG102" s="169" t="e">
        <f>IF(OR(#REF!="Probabilidad",#REF!="Ambos"),T102-AF102,T102)</f>
        <v>#REF!</v>
      </c>
      <c r="AH102" s="178" t="e">
        <f>IF(AG102&lt;=1,"Remota",VLOOKUP(AG102,[10]Listas!$C$6:$D$10,2,0))</f>
        <v>#REF!</v>
      </c>
      <c r="AI102" s="169" t="e">
        <f>IF(OR(#REF!="Impacto",#REF!="Ambos"),U102-AF102,U102)</f>
        <v>#REF!</v>
      </c>
      <c r="AJ102" s="178" t="e">
        <f>IF(AI102&lt;=1,"Insignificante",HLOOKUP(AI102,[10]Listas!$F$3:$J$4,2,0))</f>
        <v>#REF!</v>
      </c>
      <c r="AK102" s="170" t="e">
        <f t="shared" si="5"/>
        <v>#REF!</v>
      </c>
      <c r="AL102" s="177" t="e">
        <f>INDEX([10]Listas!$F$6:$J$10,MATCH(AH102,[10]Listas!$D$6:$D$10,0),MATCH(AJ102,[10]Listas!$F$4:$J$4,0))</f>
        <v>#REF!</v>
      </c>
    </row>
    <row r="103" spans="1:38" s="171" customFormat="1" ht="78" hidden="1" customHeight="1" x14ac:dyDescent="0.2">
      <c r="A103" s="166"/>
      <c r="B103" s="176"/>
      <c r="C103" s="535"/>
      <c r="D103" s="575"/>
      <c r="E103" s="536"/>
      <c r="F103" s="174"/>
      <c r="G103" s="535"/>
      <c r="H103" s="575"/>
      <c r="I103" s="536"/>
      <c r="J103" s="550"/>
      <c r="K103" s="550"/>
      <c r="L103" s="550"/>
      <c r="M103" s="166"/>
      <c r="N103" s="166"/>
      <c r="O103" s="166"/>
      <c r="P103" s="166"/>
      <c r="Q103" s="176"/>
      <c r="R103" s="176"/>
      <c r="S103" s="167"/>
      <c r="T103" s="168" t="e">
        <f>VLOOKUP(Q103,[10]Listas!$D$6:$E$10,2,0)</f>
        <v>#N/A</v>
      </c>
      <c r="U103" s="168" t="e">
        <f>HLOOKUP(R103,[10]Listas!$F$4:$J$5,2,0)</f>
        <v>#N/A</v>
      </c>
      <c r="V103" s="177" t="e">
        <f>INDEX([10]Listas!$F$6:$J$10,MATCH(Q103,[10]Listas!$D$6:$D$10,0),MATCH(R103,[10]Listas!$F$4:$J$4,0))</f>
        <v>#N/A</v>
      </c>
      <c r="W103" s="167"/>
      <c r="X103" s="535"/>
      <c r="Y103" s="575"/>
      <c r="Z103" s="536"/>
      <c r="AA103" s="174"/>
      <c r="AB103" s="201"/>
      <c r="AC103" s="166"/>
      <c r="AD103" s="166"/>
      <c r="AE103" s="167"/>
      <c r="AF103" s="168">
        <f t="shared" si="4"/>
        <v>0</v>
      </c>
      <c r="AG103" s="169" t="e">
        <f>IF(OR(#REF!="Probabilidad",#REF!="Ambos"),T103-AF103,T103)</f>
        <v>#REF!</v>
      </c>
      <c r="AH103" s="178" t="e">
        <f>IF(AG103&lt;=1,"Remota",VLOOKUP(AG103,[10]Listas!$C$6:$D$10,2,0))</f>
        <v>#REF!</v>
      </c>
      <c r="AI103" s="169" t="e">
        <f>IF(OR(#REF!="Impacto",#REF!="Ambos"),U103-AF103,U103)</f>
        <v>#REF!</v>
      </c>
      <c r="AJ103" s="178" t="e">
        <f>IF(AI103&lt;=1,"Insignificante",HLOOKUP(AI103,[10]Listas!$F$3:$J$4,2,0))</f>
        <v>#REF!</v>
      </c>
      <c r="AK103" s="170" t="e">
        <f t="shared" si="5"/>
        <v>#REF!</v>
      </c>
      <c r="AL103" s="177" t="e">
        <f>INDEX([10]Listas!$F$6:$J$10,MATCH(AH103,[10]Listas!$D$6:$D$10,0),MATCH(AJ103,[10]Listas!$F$4:$J$4,0))</f>
        <v>#REF!</v>
      </c>
    </row>
    <row r="104" spans="1:38" s="171" customFormat="1" ht="78" hidden="1" customHeight="1" x14ac:dyDescent="0.2">
      <c r="A104" s="166"/>
      <c r="B104" s="176"/>
      <c r="C104" s="535"/>
      <c r="D104" s="575"/>
      <c r="E104" s="536"/>
      <c r="F104" s="174"/>
      <c r="G104" s="535"/>
      <c r="H104" s="575"/>
      <c r="I104" s="536"/>
      <c r="J104" s="550"/>
      <c r="K104" s="550"/>
      <c r="L104" s="550"/>
      <c r="M104" s="166"/>
      <c r="N104" s="166"/>
      <c r="O104" s="166"/>
      <c r="P104" s="166"/>
      <c r="Q104" s="176"/>
      <c r="R104" s="176"/>
      <c r="S104" s="167"/>
      <c r="T104" s="168" t="e">
        <f>VLOOKUP(Q104,[10]Listas!$D$6:$E$10,2,0)</f>
        <v>#N/A</v>
      </c>
      <c r="U104" s="168" t="e">
        <f>HLOOKUP(R104,[10]Listas!$F$4:$J$5,2,0)</f>
        <v>#N/A</v>
      </c>
      <c r="V104" s="177" t="e">
        <f>INDEX([10]Listas!$F$6:$J$10,MATCH(Q104,[10]Listas!$D$6:$D$10,0),MATCH(R104,[10]Listas!$F$4:$J$4,0))</f>
        <v>#N/A</v>
      </c>
      <c r="W104" s="167"/>
      <c r="X104" s="535"/>
      <c r="Y104" s="575"/>
      <c r="Z104" s="536"/>
      <c r="AA104" s="174"/>
      <c r="AB104" s="201"/>
      <c r="AC104" s="166"/>
      <c r="AD104" s="166"/>
      <c r="AE104" s="167"/>
      <c r="AF104" s="168">
        <f t="shared" si="4"/>
        <v>0</v>
      </c>
      <c r="AG104" s="169" t="e">
        <f>IF(OR(#REF!="Probabilidad",#REF!="Ambos"),T104-AF104,T104)</f>
        <v>#REF!</v>
      </c>
      <c r="AH104" s="178" t="e">
        <f>IF(AG104&lt;=1,"Remota",VLOOKUP(AG104,[10]Listas!$C$6:$D$10,2,0))</f>
        <v>#REF!</v>
      </c>
      <c r="AI104" s="169" t="e">
        <f>IF(OR(#REF!="Impacto",#REF!="Ambos"),U104-AF104,U104)</f>
        <v>#REF!</v>
      </c>
      <c r="AJ104" s="178" t="e">
        <f>IF(AI104&lt;=1,"Insignificante",HLOOKUP(AI104,[10]Listas!$F$3:$J$4,2,0))</f>
        <v>#REF!</v>
      </c>
      <c r="AK104" s="170" t="e">
        <f t="shared" si="5"/>
        <v>#REF!</v>
      </c>
      <c r="AL104" s="177" t="e">
        <f>INDEX([10]Listas!$F$6:$J$10,MATCH(AH104,[10]Listas!$D$6:$D$10,0),MATCH(AJ104,[10]Listas!$F$4:$J$4,0))</f>
        <v>#REF!</v>
      </c>
    </row>
    <row r="105" spans="1:38" s="171" customFormat="1" ht="78" hidden="1" customHeight="1" x14ac:dyDescent="0.2">
      <c r="A105" s="166"/>
      <c r="B105" s="176"/>
      <c r="C105" s="535"/>
      <c r="D105" s="575"/>
      <c r="E105" s="536"/>
      <c r="F105" s="174"/>
      <c r="G105" s="535"/>
      <c r="H105" s="575"/>
      <c r="I105" s="536"/>
      <c r="J105" s="550"/>
      <c r="K105" s="550"/>
      <c r="L105" s="550"/>
      <c r="M105" s="166"/>
      <c r="N105" s="166"/>
      <c r="O105" s="166"/>
      <c r="P105" s="166"/>
      <c r="Q105" s="176"/>
      <c r="R105" s="176"/>
      <c r="S105" s="167"/>
      <c r="T105" s="168" t="e">
        <f>VLOOKUP(Q105,[10]Listas!$D$6:$E$10,2,0)</f>
        <v>#N/A</v>
      </c>
      <c r="U105" s="168" t="e">
        <f>HLOOKUP(R105,[10]Listas!$F$4:$J$5,2,0)</f>
        <v>#N/A</v>
      </c>
      <c r="V105" s="177" t="e">
        <f>INDEX([10]Listas!$F$6:$J$10,MATCH(Q105,[10]Listas!$D$6:$D$10,0),MATCH(R105,[10]Listas!$F$4:$J$4,0))</f>
        <v>#N/A</v>
      </c>
      <c r="W105" s="167"/>
      <c r="X105" s="535"/>
      <c r="Y105" s="575"/>
      <c r="Z105" s="536"/>
      <c r="AA105" s="174"/>
      <c r="AB105" s="201"/>
      <c r="AC105" s="166"/>
      <c r="AD105" s="166"/>
      <c r="AE105" s="167"/>
      <c r="AF105" s="168">
        <f t="shared" si="4"/>
        <v>0</v>
      </c>
      <c r="AG105" s="169" t="e">
        <f>IF(OR(#REF!="Probabilidad",#REF!="Ambos"),T105-AF105,T105)</f>
        <v>#REF!</v>
      </c>
      <c r="AH105" s="178" t="e">
        <f>IF(AG105&lt;=1,"Remota",VLOOKUP(AG105,[10]Listas!$C$6:$D$10,2,0))</f>
        <v>#REF!</v>
      </c>
      <c r="AI105" s="169" t="e">
        <f>IF(OR(#REF!="Impacto",#REF!="Ambos"),U105-AF105,U105)</f>
        <v>#REF!</v>
      </c>
      <c r="AJ105" s="178" t="e">
        <f>IF(AI105&lt;=1,"Insignificante",HLOOKUP(AI105,[10]Listas!$F$3:$J$4,2,0))</f>
        <v>#REF!</v>
      </c>
      <c r="AK105" s="170" t="e">
        <f t="shared" si="5"/>
        <v>#REF!</v>
      </c>
      <c r="AL105" s="177" t="e">
        <f>INDEX([10]Listas!$F$6:$J$10,MATCH(AH105,[10]Listas!$D$6:$D$10,0),MATCH(AJ105,[10]Listas!$F$4:$J$4,0))</f>
        <v>#REF!</v>
      </c>
    </row>
    <row r="106" spans="1:38" s="171" customFormat="1" ht="78" hidden="1" customHeight="1" x14ac:dyDescent="0.2">
      <c r="A106" s="166"/>
      <c r="B106" s="176"/>
      <c r="C106" s="535"/>
      <c r="D106" s="575"/>
      <c r="E106" s="536"/>
      <c r="F106" s="174"/>
      <c r="G106" s="535"/>
      <c r="H106" s="575"/>
      <c r="I106" s="536"/>
      <c r="J106" s="550"/>
      <c r="K106" s="550"/>
      <c r="L106" s="550"/>
      <c r="M106" s="166"/>
      <c r="N106" s="166"/>
      <c r="O106" s="166"/>
      <c r="P106" s="166"/>
      <c r="Q106" s="176"/>
      <c r="R106" s="176"/>
      <c r="S106" s="167"/>
      <c r="T106" s="168" t="e">
        <f>VLOOKUP(Q106,[10]Listas!$D$6:$E$10,2,0)</f>
        <v>#N/A</v>
      </c>
      <c r="U106" s="168" t="e">
        <f>HLOOKUP(R106,[10]Listas!$F$4:$J$5,2,0)</f>
        <v>#N/A</v>
      </c>
      <c r="V106" s="177" t="e">
        <f>INDEX([10]Listas!$F$6:$J$10,MATCH(Q106,[10]Listas!$D$6:$D$10,0),MATCH(R106,[10]Listas!$F$4:$J$4,0))</f>
        <v>#N/A</v>
      </c>
      <c r="W106" s="167"/>
      <c r="X106" s="535"/>
      <c r="Y106" s="575"/>
      <c r="Z106" s="536"/>
      <c r="AA106" s="174"/>
      <c r="AB106" s="201"/>
      <c r="AC106" s="166"/>
      <c r="AD106" s="166"/>
      <c r="AE106" s="167"/>
      <c r="AF106" s="168">
        <f t="shared" si="4"/>
        <v>0</v>
      </c>
      <c r="AG106" s="169" t="e">
        <f>IF(OR(#REF!="Probabilidad",#REF!="Ambos"),T106-AF106,T106)</f>
        <v>#REF!</v>
      </c>
      <c r="AH106" s="178" t="e">
        <f>IF(AG106&lt;=1,"Remota",VLOOKUP(AG106,[10]Listas!$C$6:$D$10,2,0))</f>
        <v>#REF!</v>
      </c>
      <c r="AI106" s="169" t="e">
        <f>IF(OR(#REF!="Impacto",#REF!="Ambos"),U106-AF106,U106)</f>
        <v>#REF!</v>
      </c>
      <c r="AJ106" s="178" t="e">
        <f>IF(AI106&lt;=1,"Insignificante",HLOOKUP(AI106,[10]Listas!$F$3:$J$4,2,0))</f>
        <v>#REF!</v>
      </c>
      <c r="AK106" s="170" t="e">
        <f t="shared" si="5"/>
        <v>#REF!</v>
      </c>
      <c r="AL106" s="177" t="e">
        <f>INDEX([10]Listas!$F$6:$J$10,MATCH(AH106,[10]Listas!$D$6:$D$10,0),MATCH(AJ106,[10]Listas!$F$4:$J$4,0))</f>
        <v>#REF!</v>
      </c>
    </row>
    <row r="107" spans="1:38" s="171" customFormat="1" ht="78" hidden="1" customHeight="1" x14ac:dyDescent="0.2">
      <c r="A107" s="166"/>
      <c r="B107" s="176"/>
      <c r="C107" s="535"/>
      <c r="D107" s="575"/>
      <c r="E107" s="536"/>
      <c r="F107" s="174"/>
      <c r="G107" s="535"/>
      <c r="H107" s="575"/>
      <c r="I107" s="536"/>
      <c r="J107" s="550"/>
      <c r="K107" s="550"/>
      <c r="L107" s="550"/>
      <c r="M107" s="166"/>
      <c r="N107" s="166"/>
      <c r="O107" s="166"/>
      <c r="P107" s="166"/>
      <c r="Q107" s="176"/>
      <c r="R107" s="176"/>
      <c r="S107" s="167"/>
      <c r="T107" s="168" t="e">
        <f>VLOOKUP(Q107,[10]Listas!$D$6:$E$10,2,0)</f>
        <v>#N/A</v>
      </c>
      <c r="U107" s="168" t="e">
        <f>HLOOKUP(R107,[10]Listas!$F$4:$J$5,2,0)</f>
        <v>#N/A</v>
      </c>
      <c r="V107" s="177" t="e">
        <f>INDEX([10]Listas!$F$6:$J$10,MATCH(Q107,[10]Listas!$D$6:$D$10,0),MATCH(R107,[10]Listas!$F$4:$J$4,0))</f>
        <v>#N/A</v>
      </c>
      <c r="W107" s="167"/>
      <c r="X107" s="535"/>
      <c r="Y107" s="575"/>
      <c r="Z107" s="536"/>
      <c r="AA107" s="174"/>
      <c r="AB107" s="201"/>
      <c r="AC107" s="166"/>
      <c r="AD107" s="166"/>
      <c r="AE107" s="167"/>
      <c r="AF107" s="168">
        <f t="shared" si="4"/>
        <v>0</v>
      </c>
      <c r="AG107" s="169" t="e">
        <f>IF(OR(#REF!="Probabilidad",#REF!="Ambos"),T107-AF107,T107)</f>
        <v>#REF!</v>
      </c>
      <c r="AH107" s="178" t="e">
        <f>IF(AG107&lt;=1,"Remota",VLOOKUP(AG107,[10]Listas!$C$6:$D$10,2,0))</f>
        <v>#REF!</v>
      </c>
      <c r="AI107" s="169" t="e">
        <f>IF(OR(#REF!="Impacto",#REF!="Ambos"),U107-AF107,U107)</f>
        <v>#REF!</v>
      </c>
      <c r="AJ107" s="178" t="e">
        <f>IF(AI107&lt;=1,"Insignificante",HLOOKUP(AI107,[10]Listas!$F$3:$J$4,2,0))</f>
        <v>#REF!</v>
      </c>
      <c r="AK107" s="170" t="e">
        <f t="shared" si="5"/>
        <v>#REF!</v>
      </c>
      <c r="AL107" s="177" t="e">
        <f>INDEX([10]Listas!$F$6:$J$10,MATCH(AH107,[10]Listas!$D$6:$D$10,0),MATCH(AJ107,[10]Listas!$F$4:$J$4,0))</f>
        <v>#REF!</v>
      </c>
    </row>
    <row r="108" spans="1:38" s="171" customFormat="1" ht="78" hidden="1" customHeight="1" x14ac:dyDescent="0.2">
      <c r="A108" s="166"/>
      <c r="B108" s="176"/>
      <c r="C108" s="535"/>
      <c r="D108" s="575"/>
      <c r="E108" s="536"/>
      <c r="F108" s="174"/>
      <c r="G108" s="535"/>
      <c r="H108" s="575"/>
      <c r="I108" s="536"/>
      <c r="J108" s="550"/>
      <c r="K108" s="550"/>
      <c r="L108" s="550"/>
      <c r="M108" s="166"/>
      <c r="N108" s="166"/>
      <c r="O108" s="166"/>
      <c r="P108" s="166"/>
      <c r="Q108" s="176"/>
      <c r="R108" s="176"/>
      <c r="S108" s="167"/>
      <c r="T108" s="168" t="e">
        <f>VLOOKUP(Q108,[10]Listas!$D$6:$E$10,2,0)</f>
        <v>#N/A</v>
      </c>
      <c r="U108" s="168" t="e">
        <f>HLOOKUP(R108,[10]Listas!$F$4:$J$5,2,0)</f>
        <v>#N/A</v>
      </c>
      <c r="V108" s="177" t="e">
        <f>INDEX([10]Listas!$F$6:$J$10,MATCH(Q108,[10]Listas!$D$6:$D$10,0),MATCH(R108,[10]Listas!$F$4:$J$4,0))</f>
        <v>#N/A</v>
      </c>
      <c r="W108" s="167"/>
      <c r="X108" s="535"/>
      <c r="Y108" s="575"/>
      <c r="Z108" s="536"/>
      <c r="AA108" s="174"/>
      <c r="AB108" s="201"/>
      <c r="AC108" s="166"/>
      <c r="AD108" s="166"/>
      <c r="AE108" s="167"/>
      <c r="AF108" s="168">
        <f t="shared" si="4"/>
        <v>0</v>
      </c>
      <c r="AG108" s="169" t="e">
        <f>IF(OR(#REF!="Probabilidad",#REF!="Ambos"),T108-AF108,T108)</f>
        <v>#REF!</v>
      </c>
      <c r="AH108" s="178" t="e">
        <f>IF(AG108&lt;=1,"Remota",VLOOKUP(AG108,[10]Listas!$C$6:$D$10,2,0))</f>
        <v>#REF!</v>
      </c>
      <c r="AI108" s="169" t="e">
        <f>IF(OR(#REF!="Impacto",#REF!="Ambos"),U108-AF108,U108)</f>
        <v>#REF!</v>
      </c>
      <c r="AJ108" s="178" t="e">
        <f>IF(AI108&lt;=1,"Insignificante",HLOOKUP(AI108,[10]Listas!$F$3:$J$4,2,0))</f>
        <v>#REF!</v>
      </c>
      <c r="AK108" s="170" t="e">
        <f t="shared" si="5"/>
        <v>#REF!</v>
      </c>
      <c r="AL108" s="177" t="e">
        <f>INDEX([10]Listas!$F$6:$J$10,MATCH(AH108,[10]Listas!$D$6:$D$10,0),MATCH(AJ108,[10]Listas!$F$4:$J$4,0))</f>
        <v>#REF!</v>
      </c>
    </row>
    <row r="109" spans="1:38" s="171" customFormat="1" ht="78" hidden="1" customHeight="1" x14ac:dyDescent="0.2">
      <c r="A109" s="166"/>
      <c r="B109" s="176"/>
      <c r="C109" s="535"/>
      <c r="D109" s="575"/>
      <c r="E109" s="536"/>
      <c r="F109" s="174"/>
      <c r="G109" s="535"/>
      <c r="H109" s="575"/>
      <c r="I109" s="536"/>
      <c r="J109" s="550"/>
      <c r="K109" s="550"/>
      <c r="L109" s="550"/>
      <c r="M109" s="166"/>
      <c r="N109" s="166"/>
      <c r="O109" s="166"/>
      <c r="P109" s="166"/>
      <c r="Q109" s="176"/>
      <c r="R109" s="176"/>
      <c r="S109" s="167"/>
      <c r="T109" s="168" t="e">
        <f>VLOOKUP(Q109,[10]Listas!$D$6:$E$10,2,0)</f>
        <v>#N/A</v>
      </c>
      <c r="U109" s="168" t="e">
        <f>HLOOKUP(R109,[10]Listas!$F$4:$J$5,2,0)</f>
        <v>#N/A</v>
      </c>
      <c r="V109" s="177" t="e">
        <f>INDEX([10]Listas!$F$6:$J$10,MATCH(Q109,[10]Listas!$D$6:$D$10,0),MATCH(R109,[10]Listas!$F$4:$J$4,0))</f>
        <v>#N/A</v>
      </c>
      <c r="W109" s="167"/>
      <c r="X109" s="535"/>
      <c r="Y109" s="575"/>
      <c r="Z109" s="536"/>
      <c r="AA109" s="174"/>
      <c r="AB109" s="201"/>
      <c r="AC109" s="166"/>
      <c r="AD109" s="166"/>
      <c r="AE109" s="167"/>
      <c r="AF109" s="168">
        <f t="shared" si="4"/>
        <v>0</v>
      </c>
      <c r="AG109" s="169" t="e">
        <f>IF(OR(#REF!="Probabilidad",#REF!="Ambos"),T109-AF109,T109)</f>
        <v>#REF!</v>
      </c>
      <c r="AH109" s="178" t="e">
        <f>IF(AG109&lt;=1,"Remota",VLOOKUP(AG109,[10]Listas!$C$6:$D$10,2,0))</f>
        <v>#REF!</v>
      </c>
      <c r="AI109" s="169" t="e">
        <f>IF(OR(#REF!="Impacto",#REF!="Ambos"),U109-AF109,U109)</f>
        <v>#REF!</v>
      </c>
      <c r="AJ109" s="178" t="e">
        <f>IF(AI109&lt;=1,"Insignificante",HLOOKUP(AI109,[10]Listas!$F$3:$J$4,2,0))</f>
        <v>#REF!</v>
      </c>
      <c r="AK109" s="170" t="e">
        <f t="shared" si="5"/>
        <v>#REF!</v>
      </c>
      <c r="AL109" s="177" t="e">
        <f>INDEX([10]Listas!$F$6:$J$10,MATCH(AH109,[10]Listas!$D$6:$D$10,0),MATCH(AJ109,[10]Listas!$F$4:$J$4,0))</f>
        <v>#REF!</v>
      </c>
    </row>
    <row r="110" spans="1:38" s="171" customFormat="1" ht="78" hidden="1" customHeight="1" x14ac:dyDescent="0.2">
      <c r="A110" s="166"/>
      <c r="B110" s="176"/>
      <c r="C110" s="535"/>
      <c r="D110" s="575"/>
      <c r="E110" s="536"/>
      <c r="F110" s="174"/>
      <c r="G110" s="535"/>
      <c r="H110" s="575"/>
      <c r="I110" s="536"/>
      <c r="J110" s="550"/>
      <c r="K110" s="550"/>
      <c r="L110" s="550"/>
      <c r="M110" s="166"/>
      <c r="N110" s="166"/>
      <c r="O110" s="166"/>
      <c r="P110" s="166"/>
      <c r="Q110" s="176"/>
      <c r="R110" s="176"/>
      <c r="S110" s="167"/>
      <c r="T110" s="168" t="e">
        <f>VLOOKUP(Q110,[10]Listas!$D$6:$E$10,2,0)</f>
        <v>#N/A</v>
      </c>
      <c r="U110" s="168" t="e">
        <f>HLOOKUP(R110,[10]Listas!$F$4:$J$5,2,0)</f>
        <v>#N/A</v>
      </c>
      <c r="V110" s="177" t="e">
        <f>INDEX([10]Listas!$F$6:$J$10,MATCH(Q110,[10]Listas!$D$6:$D$10,0),MATCH(R110,[10]Listas!$F$4:$J$4,0))</f>
        <v>#N/A</v>
      </c>
      <c r="W110" s="167"/>
      <c r="X110" s="535"/>
      <c r="Y110" s="575"/>
      <c r="Z110" s="536"/>
      <c r="AA110" s="174"/>
      <c r="AB110" s="201"/>
      <c r="AC110" s="166"/>
      <c r="AD110" s="166"/>
      <c r="AE110" s="167"/>
      <c r="AF110" s="168">
        <f t="shared" si="4"/>
        <v>0</v>
      </c>
      <c r="AG110" s="169" t="e">
        <f>IF(OR(#REF!="Probabilidad",#REF!="Ambos"),T110-AF110,T110)</f>
        <v>#REF!</v>
      </c>
      <c r="AH110" s="178" t="e">
        <f>IF(AG110&lt;=1,"Remota",VLOOKUP(AG110,[10]Listas!$C$6:$D$10,2,0))</f>
        <v>#REF!</v>
      </c>
      <c r="AI110" s="169" t="e">
        <f>IF(OR(#REF!="Impacto",#REF!="Ambos"),U110-AF110,U110)</f>
        <v>#REF!</v>
      </c>
      <c r="AJ110" s="178" t="e">
        <f>IF(AI110&lt;=1,"Insignificante",HLOOKUP(AI110,[10]Listas!$F$3:$J$4,2,0))</f>
        <v>#REF!</v>
      </c>
      <c r="AK110" s="170" t="e">
        <f t="shared" si="5"/>
        <v>#REF!</v>
      </c>
      <c r="AL110" s="177" t="e">
        <f>INDEX([10]Listas!$F$6:$J$10,MATCH(AH110,[10]Listas!$D$6:$D$10,0),MATCH(AJ110,[10]Listas!$F$4:$J$4,0))</f>
        <v>#REF!</v>
      </c>
    </row>
    <row r="111" spans="1:38" s="171" customFormat="1" ht="78" hidden="1" customHeight="1" x14ac:dyDescent="0.2">
      <c r="A111" s="166"/>
      <c r="B111" s="176"/>
      <c r="C111" s="535"/>
      <c r="D111" s="575"/>
      <c r="E111" s="536"/>
      <c r="F111" s="174"/>
      <c r="G111" s="535"/>
      <c r="H111" s="575"/>
      <c r="I111" s="536"/>
      <c r="J111" s="550"/>
      <c r="K111" s="550"/>
      <c r="L111" s="550"/>
      <c r="M111" s="166"/>
      <c r="N111" s="166"/>
      <c r="O111" s="166"/>
      <c r="P111" s="166"/>
      <c r="Q111" s="176"/>
      <c r="R111" s="176"/>
      <c r="S111" s="167"/>
      <c r="T111" s="168" t="e">
        <f>VLOOKUP(Q111,[10]Listas!$D$6:$E$10,2,0)</f>
        <v>#N/A</v>
      </c>
      <c r="U111" s="168" t="e">
        <f>HLOOKUP(R111,[10]Listas!$F$4:$J$5,2,0)</f>
        <v>#N/A</v>
      </c>
      <c r="V111" s="177" t="e">
        <f>INDEX([10]Listas!$F$6:$J$10,MATCH(Q111,[10]Listas!$D$6:$D$10,0),MATCH(R111,[10]Listas!$F$4:$J$4,0))</f>
        <v>#N/A</v>
      </c>
      <c r="W111" s="167"/>
      <c r="X111" s="535"/>
      <c r="Y111" s="575"/>
      <c r="Z111" s="536"/>
      <c r="AA111" s="174"/>
      <c r="AB111" s="201"/>
      <c r="AC111" s="166"/>
      <c r="AD111" s="166"/>
      <c r="AE111" s="167"/>
      <c r="AF111" s="168">
        <f t="shared" si="4"/>
        <v>0</v>
      </c>
      <c r="AG111" s="169" t="e">
        <f>IF(OR(#REF!="Probabilidad",#REF!="Ambos"),T111-AF111,T111)</f>
        <v>#REF!</v>
      </c>
      <c r="AH111" s="178" t="e">
        <f>IF(AG111&lt;=1,"Remota",VLOOKUP(AG111,[10]Listas!$C$6:$D$10,2,0))</f>
        <v>#REF!</v>
      </c>
      <c r="AI111" s="169" t="e">
        <f>IF(OR(#REF!="Impacto",#REF!="Ambos"),U111-AF111,U111)</f>
        <v>#REF!</v>
      </c>
      <c r="AJ111" s="178" t="e">
        <f>IF(AI111&lt;=1,"Insignificante",HLOOKUP(AI111,[10]Listas!$F$3:$J$4,2,0))</f>
        <v>#REF!</v>
      </c>
      <c r="AK111" s="170" t="e">
        <f t="shared" si="5"/>
        <v>#REF!</v>
      </c>
      <c r="AL111" s="177" t="e">
        <f>INDEX([10]Listas!$F$6:$J$10,MATCH(AH111,[10]Listas!$D$6:$D$10,0),MATCH(AJ111,[10]Listas!$F$4:$J$4,0))</f>
        <v>#REF!</v>
      </c>
    </row>
    <row r="112" spans="1:38" s="171" customFormat="1" ht="78" hidden="1" customHeight="1" x14ac:dyDescent="0.2">
      <c r="A112" s="166"/>
      <c r="B112" s="176"/>
      <c r="C112" s="535"/>
      <c r="D112" s="575"/>
      <c r="E112" s="536"/>
      <c r="F112" s="174"/>
      <c r="G112" s="535"/>
      <c r="H112" s="575"/>
      <c r="I112" s="536"/>
      <c r="J112" s="550"/>
      <c r="K112" s="550"/>
      <c r="L112" s="550"/>
      <c r="M112" s="166"/>
      <c r="N112" s="166"/>
      <c r="O112" s="166"/>
      <c r="P112" s="166"/>
      <c r="Q112" s="176"/>
      <c r="R112" s="176"/>
      <c r="S112" s="167"/>
      <c r="T112" s="168" t="e">
        <f>VLOOKUP(Q112,[10]Listas!$D$6:$E$10,2,0)</f>
        <v>#N/A</v>
      </c>
      <c r="U112" s="168" t="e">
        <f>HLOOKUP(R112,[10]Listas!$F$4:$J$5,2,0)</f>
        <v>#N/A</v>
      </c>
      <c r="V112" s="177" t="e">
        <f>INDEX([10]Listas!$F$6:$J$10,MATCH(Q112,[10]Listas!$D$6:$D$10,0),MATCH(R112,[10]Listas!$F$4:$J$4,0))</f>
        <v>#N/A</v>
      </c>
      <c r="W112" s="167"/>
      <c r="X112" s="535"/>
      <c r="Y112" s="575"/>
      <c r="Z112" s="536"/>
      <c r="AA112" s="174"/>
      <c r="AB112" s="201"/>
      <c r="AC112" s="166"/>
      <c r="AD112" s="166"/>
      <c r="AE112" s="167"/>
      <c r="AF112" s="168">
        <f t="shared" ref="AF112" si="6">IF(AC112&lt;=33,0,IF(AC112&gt;81,2,1))</f>
        <v>0</v>
      </c>
      <c r="AG112" s="169" t="e">
        <f>IF(OR(#REF!="Probabilidad",#REF!="Ambos"),T112-AF112,T112)</f>
        <v>#REF!</v>
      </c>
      <c r="AH112" s="178" t="e">
        <f>IF(AG112&lt;=1,"Remota",VLOOKUP(AG112,[10]Listas!$C$6:$D$10,2,0))</f>
        <v>#REF!</v>
      </c>
      <c r="AI112" s="169" t="e">
        <f>IF(OR(#REF!="Impacto",#REF!="Ambos"),U112-AF112,U112)</f>
        <v>#REF!</v>
      </c>
      <c r="AJ112" s="178" t="e">
        <f>IF(AI112&lt;=1,"Insignificante",HLOOKUP(AI112,[10]Listas!$F$3:$J$4,2,0))</f>
        <v>#REF!</v>
      </c>
      <c r="AK112" s="170" t="e">
        <f t="shared" ref="AK112" si="7">AG112*AI112</f>
        <v>#REF!</v>
      </c>
      <c r="AL112" s="177" t="e">
        <f>INDEX([10]Listas!$F$6:$J$10,MATCH(AH112,[10]Listas!$D$6:$D$10,0),MATCH(AJ112,[10]Listas!$F$4:$J$4,0))</f>
        <v>#REF!</v>
      </c>
    </row>
    <row r="113" spans="1:38" ht="5.25" customHeight="1" x14ac:dyDescent="0.2">
      <c r="A113" s="179"/>
      <c r="B113" s="180"/>
      <c r="C113" s="180"/>
      <c r="D113" s="180"/>
      <c r="E113" s="179"/>
      <c r="F113" s="179"/>
      <c r="G113" s="181"/>
      <c r="H113" s="181"/>
      <c r="I113" s="181"/>
      <c r="J113" s="179"/>
      <c r="L113" s="183"/>
      <c r="M113" s="183"/>
      <c r="N113" s="183"/>
      <c r="O113" s="183"/>
      <c r="P113" s="183"/>
      <c r="Q113" s="183"/>
      <c r="R113" s="183"/>
      <c r="S113" s="183"/>
      <c r="T113" s="183"/>
      <c r="U113" s="183"/>
      <c r="V113" s="179"/>
      <c r="W113" s="179"/>
      <c r="X113" s="181"/>
      <c r="Y113" s="181"/>
      <c r="Z113" s="181"/>
      <c r="AA113" s="181"/>
      <c r="AB113" s="181"/>
      <c r="AC113" s="179"/>
      <c r="AD113" s="179"/>
      <c r="AE113" s="179"/>
      <c r="AF113" s="179"/>
      <c r="AG113" s="179"/>
      <c r="AH113" s="179"/>
      <c r="AI113" s="179"/>
      <c r="AJ113" s="179"/>
      <c r="AK113" s="179"/>
      <c r="AL113" s="184"/>
    </row>
    <row r="114" spans="1:38" ht="11.25" customHeight="1" x14ac:dyDescent="0.2">
      <c r="A114" s="699" t="s">
        <v>274</v>
      </c>
      <c r="B114" s="700"/>
      <c r="C114" s="700"/>
      <c r="D114" s="700"/>
      <c r="E114" s="700"/>
      <c r="F114" s="700"/>
      <c r="G114" s="700"/>
      <c r="H114" s="700"/>
      <c r="I114" s="700"/>
      <c r="J114" s="700"/>
      <c r="K114" s="700"/>
      <c r="L114" s="701"/>
      <c r="N114" s="183" t="s">
        <v>257</v>
      </c>
      <c r="O114" s="183"/>
      <c r="AI114" s="179"/>
      <c r="AJ114" s="179"/>
      <c r="AK114" s="179"/>
      <c r="AL114" s="184"/>
    </row>
    <row r="115" spans="1:38" x14ac:dyDescent="0.2">
      <c r="A115" s="669"/>
      <c r="B115" s="670"/>
      <c r="C115" s="670"/>
      <c r="D115" s="670"/>
      <c r="E115" s="670"/>
      <c r="F115" s="670"/>
      <c r="G115" s="670"/>
      <c r="H115" s="670"/>
      <c r="I115" s="670"/>
      <c r="J115" s="670"/>
      <c r="K115" s="670"/>
      <c r="L115" s="671"/>
      <c r="M115" s="186"/>
      <c r="N115" s="539" t="s">
        <v>125</v>
      </c>
      <c r="O115" s="540"/>
      <c r="P115" s="540"/>
      <c r="Q115" s="540"/>
      <c r="R115" s="541"/>
      <c r="S115" s="187"/>
      <c r="T115" s="187"/>
      <c r="U115" s="187"/>
      <c r="V115" s="539" t="s">
        <v>67</v>
      </c>
      <c r="W115" s="540"/>
      <c r="X115" s="540"/>
      <c r="Y115" s="540"/>
      <c r="Z115" s="541"/>
      <c r="AA115" s="539" t="s">
        <v>68</v>
      </c>
      <c r="AB115" s="541"/>
      <c r="AC115" s="539" t="s">
        <v>69</v>
      </c>
      <c r="AD115" s="540"/>
      <c r="AE115" s="540"/>
      <c r="AF115" s="540"/>
      <c r="AG115" s="540"/>
      <c r="AH115" s="540"/>
      <c r="AI115" s="540"/>
      <c r="AJ115" s="540"/>
      <c r="AK115" s="540"/>
      <c r="AL115" s="541"/>
    </row>
    <row r="116" spans="1:38" s="154" customFormat="1" ht="30" customHeight="1" x14ac:dyDescent="0.2">
      <c r="A116" s="1206" t="s">
        <v>781</v>
      </c>
      <c r="B116" s="1206"/>
      <c r="C116" s="1206"/>
      <c r="D116" s="1206"/>
      <c r="E116" s="1206"/>
      <c r="F116" s="1206"/>
      <c r="G116" s="1206"/>
      <c r="H116" s="1206"/>
      <c r="I116" s="1206"/>
      <c r="J116" s="1206"/>
      <c r="K116" s="1206"/>
      <c r="L116" s="1206"/>
      <c r="M116" s="188"/>
      <c r="N116" s="532" t="s">
        <v>782</v>
      </c>
      <c r="O116" s="533"/>
      <c r="P116" s="533"/>
      <c r="Q116" s="533"/>
      <c r="R116" s="534"/>
      <c r="S116" s="189"/>
      <c r="T116" s="189"/>
      <c r="U116" s="551" t="s">
        <v>275</v>
      </c>
      <c r="V116" s="552"/>
      <c r="W116" s="552"/>
      <c r="X116" s="552"/>
      <c r="Y116" s="552"/>
      <c r="Z116" s="553"/>
      <c r="AA116" s="583" t="s">
        <v>783</v>
      </c>
      <c r="AB116" s="1207"/>
      <c r="AC116" s="532"/>
      <c r="AD116" s="533"/>
      <c r="AE116" s="533"/>
      <c r="AF116" s="533"/>
      <c r="AG116" s="533"/>
      <c r="AH116" s="533"/>
      <c r="AI116" s="533"/>
      <c r="AJ116" s="533"/>
      <c r="AK116" s="533"/>
      <c r="AL116" s="534"/>
    </row>
    <row r="117" spans="1:38" s="154" customFormat="1" ht="30" customHeight="1" x14ac:dyDescent="0.2">
      <c r="A117" s="1206"/>
      <c r="B117" s="1206"/>
      <c r="C117" s="1206"/>
      <c r="D117" s="1206"/>
      <c r="E117" s="1206"/>
      <c r="F117" s="1206"/>
      <c r="G117" s="1206"/>
      <c r="H117" s="1206"/>
      <c r="I117" s="1206"/>
      <c r="J117" s="1206"/>
      <c r="K117" s="1206"/>
      <c r="L117" s="1206"/>
      <c r="M117" s="188"/>
      <c r="N117" s="532" t="s">
        <v>784</v>
      </c>
      <c r="O117" s="533"/>
      <c r="P117" s="533"/>
      <c r="Q117" s="533"/>
      <c r="R117" s="534"/>
      <c r="S117" s="189"/>
      <c r="T117" s="189"/>
      <c r="U117" s="551" t="s">
        <v>785</v>
      </c>
      <c r="V117" s="552"/>
      <c r="W117" s="552"/>
      <c r="X117" s="552"/>
      <c r="Y117" s="552"/>
      <c r="Z117" s="553"/>
      <c r="AA117" s="583" t="s">
        <v>786</v>
      </c>
      <c r="AB117" s="1207"/>
      <c r="AC117" s="532"/>
      <c r="AD117" s="533"/>
      <c r="AE117" s="533"/>
      <c r="AF117" s="533"/>
      <c r="AG117" s="533"/>
      <c r="AH117" s="533"/>
      <c r="AI117" s="533"/>
      <c r="AJ117" s="533"/>
      <c r="AK117" s="533"/>
      <c r="AL117" s="534"/>
    </row>
    <row r="118" spans="1:38" s="154" customFormat="1" ht="30" customHeight="1" x14ac:dyDescent="0.2">
      <c r="A118" s="1206"/>
      <c r="B118" s="1206"/>
      <c r="C118" s="1206"/>
      <c r="D118" s="1206"/>
      <c r="E118" s="1206"/>
      <c r="F118" s="1206"/>
      <c r="G118" s="1206"/>
      <c r="H118" s="1206"/>
      <c r="I118" s="1206"/>
      <c r="J118" s="1206"/>
      <c r="K118" s="1206"/>
      <c r="L118" s="1206"/>
      <c r="M118" s="188"/>
      <c r="N118" s="532" t="s">
        <v>787</v>
      </c>
      <c r="O118" s="533"/>
      <c r="P118" s="533"/>
      <c r="Q118" s="533"/>
      <c r="R118" s="534"/>
      <c r="S118" s="189"/>
      <c r="T118" s="189"/>
      <c r="U118" s="551" t="s">
        <v>275</v>
      </c>
      <c r="V118" s="552"/>
      <c r="W118" s="552"/>
      <c r="X118" s="552"/>
      <c r="Y118" s="552"/>
      <c r="Z118" s="553"/>
      <c r="AA118" s="583" t="s">
        <v>138</v>
      </c>
      <c r="AB118" s="583"/>
      <c r="AC118" s="532"/>
      <c r="AD118" s="533"/>
      <c r="AE118" s="533"/>
      <c r="AF118" s="533"/>
      <c r="AG118" s="533"/>
      <c r="AH118" s="533"/>
      <c r="AI118" s="533"/>
      <c r="AJ118" s="533"/>
      <c r="AK118" s="533"/>
      <c r="AL118" s="534"/>
    </row>
    <row r="119" spans="1:38" s="154" customFormat="1" ht="30" customHeight="1" x14ac:dyDescent="0.2">
      <c r="A119" s="190"/>
      <c r="B119" s="190"/>
      <c r="C119" s="190"/>
      <c r="D119" s="190"/>
      <c r="E119" s="190"/>
      <c r="F119" s="190"/>
      <c r="G119" s="190"/>
      <c r="H119" s="190"/>
      <c r="I119" s="190"/>
      <c r="J119" s="190"/>
      <c r="K119" s="190"/>
      <c r="L119" s="190"/>
      <c r="M119" s="188"/>
      <c r="N119" s="662"/>
      <c r="O119" s="662"/>
      <c r="P119" s="662"/>
      <c r="Q119" s="662"/>
      <c r="R119" s="662"/>
      <c r="S119" s="191"/>
      <c r="T119" s="191"/>
      <c r="U119" s="191"/>
      <c r="V119" s="662"/>
      <c r="W119" s="662"/>
      <c r="X119" s="662"/>
      <c r="Y119" s="662"/>
      <c r="Z119" s="662"/>
      <c r="AA119" s="209"/>
      <c r="AB119" s="209"/>
      <c r="AC119" s="191"/>
      <c r="AD119" s="191"/>
      <c r="AE119" s="191"/>
      <c r="AF119" s="191"/>
      <c r="AG119" s="191"/>
      <c r="AH119" s="191"/>
      <c r="AI119" s="191"/>
      <c r="AJ119" s="191"/>
      <c r="AK119" s="191"/>
      <c r="AL119" s="191"/>
    </row>
    <row r="120" spans="1:38" s="154" customFormat="1" ht="30" customHeight="1" x14ac:dyDescent="0.2">
      <c r="A120" s="190"/>
      <c r="B120" s="190"/>
      <c r="C120" s="190"/>
      <c r="D120" s="190"/>
      <c r="E120" s="190"/>
      <c r="F120" s="190"/>
      <c r="G120" s="190"/>
      <c r="H120" s="190"/>
      <c r="I120" s="190"/>
      <c r="J120" s="190"/>
      <c r="K120" s="190"/>
      <c r="L120" s="190"/>
      <c r="M120" s="188"/>
      <c r="N120" s="537"/>
      <c r="O120" s="537"/>
      <c r="P120" s="537"/>
      <c r="Q120" s="537"/>
      <c r="R120" s="537"/>
      <c r="S120" s="188"/>
      <c r="T120" s="188"/>
      <c r="U120" s="188"/>
      <c r="V120" s="537"/>
      <c r="W120" s="537"/>
      <c r="X120" s="537"/>
      <c r="Y120" s="537"/>
      <c r="Z120" s="537"/>
      <c r="AA120" s="210"/>
      <c r="AB120" s="210"/>
      <c r="AC120" s="188"/>
      <c r="AD120" s="188"/>
      <c r="AE120" s="188"/>
      <c r="AF120" s="188"/>
      <c r="AG120" s="188"/>
      <c r="AH120" s="188"/>
      <c r="AI120" s="188"/>
      <c r="AJ120" s="188"/>
      <c r="AK120" s="188"/>
      <c r="AL120" s="188"/>
    </row>
    <row r="121" spans="1:38" s="154" customFormat="1" ht="30" customHeight="1" x14ac:dyDescent="0.2">
      <c r="A121" s="190"/>
      <c r="B121" s="190"/>
      <c r="C121" s="190"/>
      <c r="D121" s="190"/>
      <c r="E121" s="190"/>
      <c r="F121" s="190"/>
      <c r="G121" s="190"/>
      <c r="H121" s="190"/>
      <c r="I121" s="190"/>
      <c r="J121" s="190"/>
      <c r="K121" s="190"/>
      <c r="L121" s="190"/>
      <c r="M121" s="188"/>
      <c r="N121" s="537"/>
      <c r="O121" s="537"/>
      <c r="P121" s="537"/>
      <c r="Q121" s="537"/>
      <c r="R121" s="537"/>
      <c r="S121" s="188"/>
      <c r="T121" s="188"/>
      <c r="U121" s="188"/>
      <c r="V121" s="537"/>
      <c r="W121" s="537"/>
      <c r="X121" s="537"/>
      <c r="Y121" s="537"/>
      <c r="Z121" s="537"/>
      <c r="AA121" s="210"/>
      <c r="AB121" s="210"/>
      <c r="AC121" s="188"/>
      <c r="AD121" s="188"/>
      <c r="AE121" s="188"/>
      <c r="AF121" s="188"/>
      <c r="AG121" s="188"/>
      <c r="AH121" s="188"/>
      <c r="AI121" s="188"/>
      <c r="AJ121" s="188"/>
      <c r="AK121" s="188"/>
      <c r="AL121" s="188"/>
    </row>
    <row r="122" spans="1:38" s="154" customFormat="1" ht="30" customHeight="1" x14ac:dyDescent="0.2">
      <c r="A122" s="192"/>
      <c r="B122" s="192"/>
      <c r="C122" s="192"/>
      <c r="D122" s="192"/>
      <c r="E122" s="193"/>
      <c r="F122" s="192"/>
      <c r="G122" s="193"/>
      <c r="H122" s="193"/>
      <c r="I122" s="193"/>
      <c r="J122" s="193"/>
      <c r="K122" s="194"/>
      <c r="L122" s="194"/>
      <c r="M122" s="188"/>
      <c r="N122" s="537"/>
      <c r="O122" s="537"/>
      <c r="P122" s="537"/>
      <c r="Q122" s="537"/>
      <c r="R122" s="537"/>
      <c r="S122" s="188"/>
      <c r="T122" s="188"/>
      <c r="U122" s="188"/>
      <c r="V122" s="537"/>
      <c r="W122" s="537"/>
      <c r="X122" s="537"/>
      <c r="Y122" s="537"/>
      <c r="Z122" s="537"/>
      <c r="AA122" s="210"/>
      <c r="AB122" s="210"/>
      <c r="AC122" s="188"/>
      <c r="AD122" s="188"/>
      <c r="AE122" s="188"/>
      <c r="AF122" s="188"/>
      <c r="AG122" s="188"/>
      <c r="AH122" s="188"/>
      <c r="AI122" s="188"/>
      <c r="AJ122" s="188"/>
      <c r="AK122" s="188"/>
      <c r="AL122" s="188"/>
    </row>
    <row r="123" spans="1:38" x14ac:dyDescent="0.2">
      <c r="A123" s="195"/>
      <c r="B123" s="196"/>
      <c r="C123" s="196"/>
      <c r="D123" s="196"/>
      <c r="E123" s="195"/>
      <c r="F123" s="195"/>
      <c r="G123" s="197"/>
      <c r="H123" s="197"/>
      <c r="I123" s="197"/>
      <c r="J123" s="195"/>
      <c r="K123" s="195"/>
      <c r="L123" s="195"/>
      <c r="M123" s="195"/>
      <c r="N123" s="195"/>
      <c r="O123" s="195"/>
      <c r="P123" s="195"/>
      <c r="Q123" s="195"/>
      <c r="R123" s="195"/>
      <c r="S123" s="195"/>
      <c r="T123" s="195"/>
      <c r="U123" s="195"/>
      <c r="V123" s="195"/>
      <c r="W123" s="195"/>
      <c r="X123" s="197"/>
      <c r="Y123" s="197"/>
      <c r="Z123" s="197"/>
      <c r="AA123" s="197"/>
      <c r="AB123" s="197"/>
      <c r="AC123" s="195"/>
      <c r="AD123" s="195"/>
      <c r="AE123" s="195"/>
      <c r="AF123" s="195"/>
      <c r="AG123" s="195"/>
      <c r="AH123" s="195"/>
      <c r="AI123" s="195"/>
      <c r="AJ123" s="195"/>
      <c r="AK123" s="195"/>
      <c r="AL123" s="198"/>
    </row>
    <row r="124" spans="1:38" x14ac:dyDescent="0.2">
      <c r="A124" s="195"/>
      <c r="B124" s="196"/>
      <c r="C124" s="196"/>
      <c r="D124" s="196"/>
      <c r="E124" s="195"/>
      <c r="F124" s="195"/>
      <c r="G124" s="197"/>
      <c r="H124" s="197"/>
      <c r="I124" s="197"/>
      <c r="J124" s="195"/>
      <c r="K124" s="195"/>
      <c r="L124" s="195"/>
      <c r="M124" s="195"/>
      <c r="N124" s="195"/>
      <c r="O124" s="195"/>
      <c r="P124" s="195"/>
      <c r="Q124" s="195"/>
      <c r="R124" s="195"/>
      <c r="S124" s="195"/>
      <c r="T124" s="195"/>
      <c r="U124" s="195"/>
      <c r="V124" s="195"/>
      <c r="W124" s="195"/>
      <c r="X124" s="197"/>
      <c r="Y124" s="197"/>
      <c r="Z124" s="197"/>
      <c r="AA124" s="197"/>
      <c r="AB124" s="197"/>
      <c r="AC124" s="195"/>
      <c r="AD124" s="195"/>
      <c r="AE124" s="195"/>
      <c r="AF124" s="195"/>
      <c r="AG124" s="195"/>
      <c r="AH124" s="195"/>
      <c r="AI124" s="195"/>
      <c r="AJ124" s="195"/>
      <c r="AK124" s="195"/>
      <c r="AL124" s="198"/>
    </row>
    <row r="125" spans="1:38" x14ac:dyDescent="0.2">
      <c r="A125" s="195"/>
      <c r="B125" s="196"/>
      <c r="C125" s="196"/>
      <c r="D125" s="196"/>
      <c r="E125" s="195"/>
      <c r="F125" s="195"/>
      <c r="G125" s="197"/>
      <c r="H125" s="197"/>
      <c r="I125" s="197"/>
      <c r="J125" s="195"/>
      <c r="K125" s="195"/>
      <c r="L125" s="195"/>
      <c r="M125" s="195"/>
      <c r="N125" s="195"/>
      <c r="O125" s="195"/>
      <c r="P125" s="195"/>
      <c r="Q125" s="195"/>
      <c r="R125" s="195"/>
      <c r="S125" s="195"/>
      <c r="T125" s="195"/>
      <c r="U125" s="195"/>
      <c r="V125" s="195"/>
      <c r="W125" s="195"/>
      <c r="X125" s="197"/>
      <c r="Y125" s="197"/>
      <c r="Z125" s="197"/>
      <c r="AA125" s="197"/>
      <c r="AB125" s="197"/>
      <c r="AC125" s="195"/>
      <c r="AD125" s="195"/>
      <c r="AE125" s="195"/>
      <c r="AF125" s="195"/>
      <c r="AG125" s="195"/>
      <c r="AH125" s="195"/>
      <c r="AI125" s="195"/>
      <c r="AJ125" s="195"/>
      <c r="AK125" s="195"/>
      <c r="AL125" s="198"/>
    </row>
    <row r="126" spans="1:38" x14ac:dyDescent="0.2">
      <c r="A126" s="195"/>
      <c r="B126" s="196"/>
      <c r="C126" s="196"/>
      <c r="D126" s="196"/>
      <c r="E126" s="195"/>
      <c r="F126" s="195"/>
      <c r="G126" s="197"/>
      <c r="H126" s="197"/>
      <c r="I126" s="197"/>
      <c r="J126" s="195"/>
      <c r="K126" s="195"/>
      <c r="L126" s="195"/>
      <c r="M126" s="195"/>
      <c r="N126" s="195"/>
      <c r="O126" s="195"/>
      <c r="P126" s="195"/>
      <c r="Q126" s="195"/>
      <c r="R126" s="195"/>
      <c r="S126" s="195"/>
      <c r="T126" s="195"/>
      <c r="U126" s="195"/>
      <c r="V126" s="195"/>
      <c r="W126" s="195"/>
      <c r="X126" s="197"/>
      <c r="Y126" s="197"/>
      <c r="Z126" s="197"/>
      <c r="AA126" s="197"/>
      <c r="AB126" s="197"/>
      <c r="AC126" s="195"/>
      <c r="AD126" s="195"/>
      <c r="AE126" s="195"/>
      <c r="AF126" s="195"/>
      <c r="AG126" s="195"/>
      <c r="AH126" s="195"/>
      <c r="AI126" s="195"/>
      <c r="AJ126" s="195"/>
      <c r="AK126" s="195"/>
      <c r="AL126" s="198"/>
    </row>
    <row r="127" spans="1:38" x14ac:dyDescent="0.2">
      <c r="A127" s="195"/>
      <c r="B127" s="196"/>
      <c r="C127" s="196"/>
      <c r="D127" s="196"/>
      <c r="E127" s="195"/>
      <c r="F127" s="195"/>
      <c r="G127" s="197"/>
      <c r="H127" s="197"/>
      <c r="I127" s="197"/>
      <c r="J127" s="195"/>
      <c r="K127" s="195"/>
      <c r="L127" s="195"/>
      <c r="M127" s="195"/>
      <c r="N127" s="195"/>
      <c r="O127" s="195"/>
      <c r="P127" s="195"/>
      <c r="Q127" s="195"/>
      <c r="R127" s="195"/>
      <c r="S127" s="195"/>
      <c r="T127" s="195"/>
      <c r="U127" s="195"/>
      <c r="V127" s="195"/>
      <c r="W127" s="195"/>
      <c r="X127" s="197"/>
      <c r="Y127" s="197"/>
      <c r="Z127" s="197"/>
      <c r="AA127" s="197"/>
      <c r="AB127" s="197"/>
      <c r="AC127" s="195"/>
      <c r="AD127" s="195"/>
      <c r="AE127" s="195"/>
      <c r="AF127" s="195"/>
      <c r="AG127" s="195"/>
      <c r="AH127" s="195"/>
      <c r="AI127" s="195"/>
      <c r="AJ127" s="195"/>
      <c r="AK127" s="195"/>
      <c r="AL127" s="198"/>
    </row>
  </sheetData>
  <sheetProtection formatCells="0" formatColumns="0" formatRows="0" insertRows="0" sort="0" autoFilter="0" pivotTables="0"/>
  <mergeCells count="615">
    <mergeCell ref="AK9:AK11"/>
    <mergeCell ref="AL9:AL11"/>
    <mergeCell ref="G10:I10"/>
    <mergeCell ref="X10:Z10"/>
    <mergeCell ref="G11:I11"/>
    <mergeCell ref="X11:Z11"/>
    <mergeCell ref="V9:V11"/>
    <mergeCell ref="X9:Z9"/>
    <mergeCell ref="AA9:AA11"/>
    <mergeCell ref="AC9:AC11"/>
    <mergeCell ref="AD9:AD11"/>
    <mergeCell ref="AF9:AF11"/>
    <mergeCell ref="AG9:AG11"/>
    <mergeCell ref="AH9:AH11"/>
    <mergeCell ref="AI9:AI11"/>
    <mergeCell ref="J9:L11"/>
    <mergeCell ref="M9:M11"/>
    <mergeCell ref="N9:N11"/>
    <mergeCell ref="O9:O11"/>
    <mergeCell ref="P9:P11"/>
    <mergeCell ref="Q9:Q11"/>
    <mergeCell ref="R9:R11"/>
    <mergeCell ref="A6:P6"/>
    <mergeCell ref="Q6:V6"/>
    <mergeCell ref="X6:AB6"/>
    <mergeCell ref="A9:A11"/>
    <mergeCell ref="B9:B11"/>
    <mergeCell ref="C9:E11"/>
    <mergeCell ref="F9:F11"/>
    <mergeCell ref="G9:I9"/>
    <mergeCell ref="AJ9:AJ11"/>
    <mergeCell ref="T9:T11"/>
    <mergeCell ref="AA7:AA8"/>
    <mergeCell ref="AB7:AB8"/>
    <mergeCell ref="M7:P7"/>
    <mergeCell ref="B7:B8"/>
    <mergeCell ref="C7:E8"/>
    <mergeCell ref="F7:F8"/>
    <mergeCell ref="G7:I8"/>
    <mergeCell ref="J7:L8"/>
    <mergeCell ref="U9:U11"/>
    <mergeCell ref="AC6:AC8"/>
    <mergeCell ref="A1:J1"/>
    <mergeCell ref="K1:L4"/>
    <mergeCell ref="N1:V2"/>
    <mergeCell ref="X1:X2"/>
    <mergeCell ref="A2:J2"/>
    <mergeCell ref="B3:H3"/>
    <mergeCell ref="I3:J3"/>
    <mergeCell ref="N3:V4"/>
    <mergeCell ref="X3:X4"/>
    <mergeCell ref="B4:H4"/>
    <mergeCell ref="I4:J4"/>
    <mergeCell ref="Y1:AD2"/>
    <mergeCell ref="Y3:AD4"/>
    <mergeCell ref="AD6:AD8"/>
    <mergeCell ref="AF6:AL7"/>
    <mergeCell ref="A7:A8"/>
    <mergeCell ref="Q7:V7"/>
    <mergeCell ref="X7:Z8"/>
    <mergeCell ref="X18:Z18"/>
    <mergeCell ref="M12:M18"/>
    <mergeCell ref="N12:N18"/>
    <mergeCell ref="O12:O18"/>
    <mergeCell ref="P12:P18"/>
    <mergeCell ref="Q12:Q18"/>
    <mergeCell ref="R12:R18"/>
    <mergeCell ref="A12:A18"/>
    <mergeCell ref="B12:B18"/>
    <mergeCell ref="C12:E18"/>
    <mergeCell ref="F12:F18"/>
    <mergeCell ref="G12:I12"/>
    <mergeCell ref="J12:L18"/>
    <mergeCell ref="G17:I17"/>
    <mergeCell ref="G18:I18"/>
    <mergeCell ref="AJ12:AJ18"/>
    <mergeCell ref="AK12:AK18"/>
    <mergeCell ref="AL12:AL18"/>
    <mergeCell ref="G13:I13"/>
    <mergeCell ref="X13:Z13"/>
    <mergeCell ref="G14:I14"/>
    <mergeCell ref="X14:Z14"/>
    <mergeCell ref="G15:I15"/>
    <mergeCell ref="X15:Z15"/>
    <mergeCell ref="G16:I16"/>
    <mergeCell ref="AC12:AC18"/>
    <mergeCell ref="AD12:AD18"/>
    <mergeCell ref="AF12:AF18"/>
    <mergeCell ref="AG12:AG18"/>
    <mergeCell ref="AH12:AH18"/>
    <mergeCell ref="AI12:AI18"/>
    <mergeCell ref="T12:T18"/>
    <mergeCell ref="U12:U18"/>
    <mergeCell ref="V12:V18"/>
    <mergeCell ref="X12:Z12"/>
    <mergeCell ref="AA12:AA18"/>
    <mergeCell ref="AB12:AB18"/>
    <mergeCell ref="X16:Z16"/>
    <mergeCell ref="X17:Z17"/>
    <mergeCell ref="P19:P22"/>
    <mergeCell ref="Q19:Q22"/>
    <mergeCell ref="R19:R22"/>
    <mergeCell ref="A19:A22"/>
    <mergeCell ref="B19:B22"/>
    <mergeCell ref="C19:E22"/>
    <mergeCell ref="F19:F22"/>
    <mergeCell ref="G19:I19"/>
    <mergeCell ref="J19:L22"/>
    <mergeCell ref="AJ19:AJ22"/>
    <mergeCell ref="AK19:AK22"/>
    <mergeCell ref="AL19:AL22"/>
    <mergeCell ref="G20:I20"/>
    <mergeCell ref="X20:Z20"/>
    <mergeCell ref="G21:I21"/>
    <mergeCell ref="X21:Z21"/>
    <mergeCell ref="G22:I22"/>
    <mergeCell ref="X22:Z22"/>
    <mergeCell ref="AC19:AC22"/>
    <mergeCell ref="AD19:AD22"/>
    <mergeCell ref="AF19:AF22"/>
    <mergeCell ref="AG19:AG22"/>
    <mergeCell ref="AH19:AH22"/>
    <mergeCell ref="AI19:AI22"/>
    <mergeCell ref="T19:T22"/>
    <mergeCell ref="U19:U22"/>
    <mergeCell ref="V19:V22"/>
    <mergeCell ref="X19:Z19"/>
    <mergeCell ref="AA19:AA22"/>
    <mergeCell ref="AB19:AB22"/>
    <mergeCell ref="M19:M22"/>
    <mergeCell ref="N19:N22"/>
    <mergeCell ref="O19:O22"/>
    <mergeCell ref="AL23:AL26"/>
    <mergeCell ref="G24:I24"/>
    <mergeCell ref="X24:Z24"/>
    <mergeCell ref="G25:I25"/>
    <mergeCell ref="X25:Z25"/>
    <mergeCell ref="G26:I26"/>
    <mergeCell ref="X26:Z26"/>
    <mergeCell ref="AC23:AC26"/>
    <mergeCell ref="AD23:AD26"/>
    <mergeCell ref="AF23:AF26"/>
    <mergeCell ref="AG23:AG26"/>
    <mergeCell ref="AH23:AH26"/>
    <mergeCell ref="AI23:AI26"/>
    <mergeCell ref="T23:T26"/>
    <mergeCell ref="U23:U26"/>
    <mergeCell ref="V23:V26"/>
    <mergeCell ref="X23:Z23"/>
    <mergeCell ref="AA23:AA26"/>
    <mergeCell ref="AB23:AB26"/>
    <mergeCell ref="M23:M26"/>
    <mergeCell ref="N23:N26"/>
    <mergeCell ref="O23:O26"/>
    <mergeCell ref="P23:P26"/>
    <mergeCell ref="Q23:Q26"/>
    <mergeCell ref="A27:A30"/>
    <mergeCell ref="B27:B30"/>
    <mergeCell ref="C27:E30"/>
    <mergeCell ref="F27:F30"/>
    <mergeCell ref="G27:I27"/>
    <mergeCell ref="J27:L30"/>
    <mergeCell ref="AJ23:AJ26"/>
    <mergeCell ref="AK23:AK26"/>
    <mergeCell ref="R23:R26"/>
    <mergeCell ref="A23:A26"/>
    <mergeCell ref="B23:B26"/>
    <mergeCell ref="C23:E26"/>
    <mergeCell ref="F23:F26"/>
    <mergeCell ref="G23:I23"/>
    <mergeCell ref="J23:L26"/>
    <mergeCell ref="AJ27:AJ30"/>
    <mergeCell ref="AK27:AK30"/>
    <mergeCell ref="AL27:AL30"/>
    <mergeCell ref="G28:I28"/>
    <mergeCell ref="X28:Z30"/>
    <mergeCell ref="G29:I29"/>
    <mergeCell ref="G30:I30"/>
    <mergeCell ref="AC27:AC30"/>
    <mergeCell ref="AD27:AD30"/>
    <mergeCell ref="AF27:AF30"/>
    <mergeCell ref="AG27:AG30"/>
    <mergeCell ref="AH27:AH30"/>
    <mergeCell ref="AI27:AI30"/>
    <mergeCell ref="T27:T30"/>
    <mergeCell ref="U27:U30"/>
    <mergeCell ref="V27:V30"/>
    <mergeCell ref="X27:Z27"/>
    <mergeCell ref="AA27:AA30"/>
    <mergeCell ref="AB27:AB30"/>
    <mergeCell ref="M27:M30"/>
    <mergeCell ref="N27:N30"/>
    <mergeCell ref="O27:O30"/>
    <mergeCell ref="P27:P30"/>
    <mergeCell ref="Q27:Q30"/>
    <mergeCell ref="R27:R30"/>
    <mergeCell ref="AK31:AK35"/>
    <mergeCell ref="AL31:AL35"/>
    <mergeCell ref="G32:I32"/>
    <mergeCell ref="X32:Z32"/>
    <mergeCell ref="G33:I33"/>
    <mergeCell ref="X33:Z33"/>
    <mergeCell ref="G34:I34"/>
    <mergeCell ref="X34:Z34"/>
    <mergeCell ref="G35:I35"/>
    <mergeCell ref="AC31:AC35"/>
    <mergeCell ref="AD31:AD35"/>
    <mergeCell ref="AF31:AF35"/>
    <mergeCell ref="AG31:AG35"/>
    <mergeCell ref="AH31:AH35"/>
    <mergeCell ref="AI31:AI35"/>
    <mergeCell ref="T31:T35"/>
    <mergeCell ref="U31:U35"/>
    <mergeCell ref="V31:V35"/>
    <mergeCell ref="X31:Z31"/>
    <mergeCell ref="AA31:AA35"/>
    <mergeCell ref="AB31:AB35"/>
    <mergeCell ref="X35:Z35"/>
    <mergeCell ref="M31:M35"/>
    <mergeCell ref="N31:N35"/>
    <mergeCell ref="R36:R40"/>
    <mergeCell ref="A36:A40"/>
    <mergeCell ref="B36:B40"/>
    <mergeCell ref="C36:E40"/>
    <mergeCell ref="F36:F40"/>
    <mergeCell ref="G36:I36"/>
    <mergeCell ref="J36:L40"/>
    <mergeCell ref="AJ31:AJ35"/>
    <mergeCell ref="O31:O35"/>
    <mergeCell ref="P31:P35"/>
    <mergeCell ref="Q31:Q35"/>
    <mergeCell ref="R31:R35"/>
    <mergeCell ref="A31:A35"/>
    <mergeCell ref="B31:B35"/>
    <mergeCell ref="C31:E35"/>
    <mergeCell ref="F31:F35"/>
    <mergeCell ref="G31:I31"/>
    <mergeCell ref="J31:L35"/>
    <mergeCell ref="AJ36:AJ40"/>
    <mergeCell ref="AK36:AK40"/>
    <mergeCell ref="AL36:AL40"/>
    <mergeCell ref="G37:I37"/>
    <mergeCell ref="X37:Z40"/>
    <mergeCell ref="G38:I38"/>
    <mergeCell ref="G39:I39"/>
    <mergeCell ref="G40:I40"/>
    <mergeCell ref="AC36:AC40"/>
    <mergeCell ref="AD36:AD40"/>
    <mergeCell ref="AF36:AF40"/>
    <mergeCell ref="AG36:AG40"/>
    <mergeCell ref="AH36:AH40"/>
    <mergeCell ref="AI36:AI40"/>
    <mergeCell ref="T36:T40"/>
    <mergeCell ref="U36:U40"/>
    <mergeCell ref="V36:V40"/>
    <mergeCell ref="X36:Z36"/>
    <mergeCell ref="AA36:AA40"/>
    <mergeCell ref="AB36:AB40"/>
    <mergeCell ref="M36:M40"/>
    <mergeCell ref="N36:N40"/>
    <mergeCell ref="O36:O40"/>
    <mergeCell ref="P36:P40"/>
    <mergeCell ref="Q36:Q40"/>
    <mergeCell ref="AB41:AB43"/>
    <mergeCell ref="M41:M43"/>
    <mergeCell ref="N41:N43"/>
    <mergeCell ref="O41:O43"/>
    <mergeCell ref="P41:P43"/>
    <mergeCell ref="Q41:Q43"/>
    <mergeCell ref="R41:R43"/>
    <mergeCell ref="A41:A43"/>
    <mergeCell ref="B41:B43"/>
    <mergeCell ref="C41:E43"/>
    <mergeCell ref="F41:F43"/>
    <mergeCell ref="G41:I41"/>
    <mergeCell ref="J41:L43"/>
    <mergeCell ref="A44:A47"/>
    <mergeCell ref="B44:B47"/>
    <mergeCell ref="C44:E47"/>
    <mergeCell ref="F44:F47"/>
    <mergeCell ref="G44:I44"/>
    <mergeCell ref="J44:L47"/>
    <mergeCell ref="AJ41:AJ43"/>
    <mergeCell ref="AK41:AK43"/>
    <mergeCell ref="AL41:AL43"/>
    <mergeCell ref="G42:I42"/>
    <mergeCell ref="X42:Z42"/>
    <mergeCell ref="G43:I43"/>
    <mergeCell ref="X43:Z43"/>
    <mergeCell ref="AC41:AC43"/>
    <mergeCell ref="AD41:AD43"/>
    <mergeCell ref="AF41:AF43"/>
    <mergeCell ref="AG41:AG43"/>
    <mergeCell ref="AH41:AH43"/>
    <mergeCell ref="AI41:AI43"/>
    <mergeCell ref="T41:T43"/>
    <mergeCell ref="U41:U43"/>
    <mergeCell ref="V41:V43"/>
    <mergeCell ref="X41:Z41"/>
    <mergeCell ref="AA41:AA43"/>
    <mergeCell ref="G45:I45"/>
    <mergeCell ref="X45:Z47"/>
    <mergeCell ref="G46:I46"/>
    <mergeCell ref="G47:I47"/>
    <mergeCell ref="AC44:AC47"/>
    <mergeCell ref="AD44:AD47"/>
    <mergeCell ref="AF44:AF47"/>
    <mergeCell ref="AG44:AG47"/>
    <mergeCell ref="AH44:AH47"/>
    <mergeCell ref="T44:T47"/>
    <mergeCell ref="U44:U47"/>
    <mergeCell ref="V44:V47"/>
    <mergeCell ref="X44:Z44"/>
    <mergeCell ref="AA44:AA47"/>
    <mergeCell ref="AB44:AB47"/>
    <mergeCell ref="M44:M47"/>
    <mergeCell ref="N44:N47"/>
    <mergeCell ref="O44:O47"/>
    <mergeCell ref="P44:P47"/>
    <mergeCell ref="Q44:Q47"/>
    <mergeCell ref="R44:R47"/>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AC51:AC54"/>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C90:E90"/>
    <mergeCell ref="G90:I90"/>
    <mergeCell ref="J90:L90"/>
    <mergeCell ref="X90:Z90"/>
    <mergeCell ref="C91:E91"/>
    <mergeCell ref="G91:I91"/>
    <mergeCell ref="J91:L91"/>
    <mergeCell ref="X91:Z91"/>
    <mergeCell ref="C88:E88"/>
    <mergeCell ref="G88:I88"/>
    <mergeCell ref="J88:L88"/>
    <mergeCell ref="X88:Z88"/>
    <mergeCell ref="C89:E89"/>
    <mergeCell ref="G89:I89"/>
    <mergeCell ref="J89:L89"/>
    <mergeCell ref="X89:Z89"/>
    <mergeCell ref="C94:E94"/>
    <mergeCell ref="G94:I94"/>
    <mergeCell ref="J94:L94"/>
    <mergeCell ref="X94:Z94"/>
    <mergeCell ref="C95:E95"/>
    <mergeCell ref="G95:I95"/>
    <mergeCell ref="J95:L95"/>
    <mergeCell ref="X95:Z95"/>
    <mergeCell ref="C92:E92"/>
    <mergeCell ref="G92:I92"/>
    <mergeCell ref="J92:L92"/>
    <mergeCell ref="X92:Z92"/>
    <mergeCell ref="C93:E93"/>
    <mergeCell ref="G93:I93"/>
    <mergeCell ref="J93:L93"/>
    <mergeCell ref="X93:Z93"/>
    <mergeCell ref="C98:E98"/>
    <mergeCell ref="G98:I98"/>
    <mergeCell ref="J98:L98"/>
    <mergeCell ref="X98:Z98"/>
    <mergeCell ref="C99:E99"/>
    <mergeCell ref="G99:I99"/>
    <mergeCell ref="J99:L99"/>
    <mergeCell ref="X99:Z99"/>
    <mergeCell ref="C96:E96"/>
    <mergeCell ref="G96:I96"/>
    <mergeCell ref="J96:L96"/>
    <mergeCell ref="X96:Z96"/>
    <mergeCell ref="C97:E97"/>
    <mergeCell ref="G97:I97"/>
    <mergeCell ref="J97:L97"/>
    <mergeCell ref="X97:Z97"/>
    <mergeCell ref="C102:E102"/>
    <mergeCell ref="G102:I102"/>
    <mergeCell ref="J102:L102"/>
    <mergeCell ref="X102:Z102"/>
    <mergeCell ref="C103:E103"/>
    <mergeCell ref="G103:I103"/>
    <mergeCell ref="J103:L103"/>
    <mergeCell ref="X103:Z103"/>
    <mergeCell ref="C100:E100"/>
    <mergeCell ref="G100:I100"/>
    <mergeCell ref="J100:L100"/>
    <mergeCell ref="X100:Z100"/>
    <mergeCell ref="C101:E101"/>
    <mergeCell ref="G101:I101"/>
    <mergeCell ref="J101:L101"/>
    <mergeCell ref="X101:Z101"/>
    <mergeCell ref="C106:E106"/>
    <mergeCell ref="G106:I106"/>
    <mergeCell ref="J106:L106"/>
    <mergeCell ref="X106:Z106"/>
    <mergeCell ref="C107:E107"/>
    <mergeCell ref="G107:I107"/>
    <mergeCell ref="J107:L107"/>
    <mergeCell ref="X107:Z107"/>
    <mergeCell ref="C104:E104"/>
    <mergeCell ref="G104:I104"/>
    <mergeCell ref="J104:L104"/>
    <mergeCell ref="X104:Z104"/>
    <mergeCell ref="C105:E105"/>
    <mergeCell ref="G105:I105"/>
    <mergeCell ref="J105:L105"/>
    <mergeCell ref="X105:Z105"/>
    <mergeCell ref="C110:E110"/>
    <mergeCell ref="G110:I110"/>
    <mergeCell ref="J110:L110"/>
    <mergeCell ref="X110:Z110"/>
    <mergeCell ref="C111:E111"/>
    <mergeCell ref="G111:I111"/>
    <mergeCell ref="J111:L111"/>
    <mergeCell ref="X111:Z111"/>
    <mergeCell ref="C108:E108"/>
    <mergeCell ref="G108:I108"/>
    <mergeCell ref="J108:L108"/>
    <mergeCell ref="X108:Z108"/>
    <mergeCell ref="C109:E109"/>
    <mergeCell ref="G109:I109"/>
    <mergeCell ref="J109:L109"/>
    <mergeCell ref="X109:Z109"/>
    <mergeCell ref="A116:L118"/>
    <mergeCell ref="N116:R116"/>
    <mergeCell ref="U116:Z116"/>
    <mergeCell ref="AA116:AB116"/>
    <mergeCell ref="AC116:AL116"/>
    <mergeCell ref="N117:R117"/>
    <mergeCell ref="U117:Z117"/>
    <mergeCell ref="AA117:AB117"/>
    <mergeCell ref="C112:E112"/>
    <mergeCell ref="G112:I112"/>
    <mergeCell ref="J112:L112"/>
    <mergeCell ref="X112:Z112"/>
    <mergeCell ref="A114:L115"/>
    <mergeCell ref="N115:R115"/>
    <mergeCell ref="V115:Z115"/>
    <mergeCell ref="AA115:AB115"/>
    <mergeCell ref="AC115:AL115"/>
    <mergeCell ref="N121:R121"/>
    <mergeCell ref="V121:Z121"/>
    <mergeCell ref="N122:R122"/>
    <mergeCell ref="V122:Z122"/>
    <mergeCell ref="AC117:AL117"/>
    <mergeCell ref="N118:R118"/>
    <mergeCell ref="U118:Z118"/>
    <mergeCell ref="AA118:AB118"/>
    <mergeCell ref="AC118:AL118"/>
    <mergeCell ref="N119:R119"/>
    <mergeCell ref="V119:Z119"/>
    <mergeCell ref="AD51:AD54"/>
    <mergeCell ref="AC48:AC50"/>
    <mergeCell ref="AD48:AD50"/>
    <mergeCell ref="AJ44:AJ47"/>
    <mergeCell ref="AK44:AK47"/>
    <mergeCell ref="AL44:AL47"/>
    <mergeCell ref="AI44:AI47"/>
    <mergeCell ref="N120:R120"/>
    <mergeCell ref="V120:Z120"/>
  </mergeCells>
  <printOptions horizontalCentered="1" verticalCentered="1"/>
  <pageMargins left="0.19685039370078741" right="0.19685039370078741" top="0.59055118110236227" bottom="0.39370078740157483" header="0" footer="0.19685039370078741"/>
  <pageSetup paperSize="5" scale="73" fitToHeight="0" orientation="landscape" r:id="rId1"/>
  <headerFooter alignWithMargins="0">
    <oddFooter xml:space="preserve">&amp;LFormato: FO-AC-07 Versión: 2&amp;CPágina &amp;P&amp;R </oddFooter>
  </headerFooter>
  <rowBreaks count="2" manualBreakCount="2">
    <brk id="18" max="37" man="1"/>
    <brk id="119" max="36" man="1"/>
  </rowBreaks>
  <drawing r:id="rId2"/>
  <legacyDrawing r:id="rId3"/>
  <extLst>
    <ext xmlns:x14="http://schemas.microsoft.com/office/spreadsheetml/2009/9/main" uri="{CCE6A557-97BC-4b89-ADB6-D9C93CAAB3DF}">
      <x14:dataValidations xmlns:xm="http://schemas.microsoft.com/office/excel/2006/main" disablePrompts="1" count="5">
        <x14:dataValidation type="whole" allowBlank="1" showInputMessage="1" showErrorMessage="1">
          <x14:formula1>
            <xm:f>0</xm:f>
          </x14:formula1>
          <x14:formula2>
            <xm:f>100</xm:f>
          </x14:formula2>
          <xm:sqref>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AC65509 JY65509 TU65509 ADQ65509 ANM65509 AXI65509 BHE65509 BRA65509 CAW65509 CKS65509 CUO65509 DEK65509 DOG65509 DYC65509 EHY65509 ERU65509 FBQ65509 FLM65509 FVI65509 GFE65509 GPA65509 GYW65509 HIS65509 HSO65509 ICK65509 IMG65509 IWC65509 JFY65509 JPU65509 JZQ65509 KJM65509 KTI65509 LDE65509 LNA65509 LWW65509 MGS65509 MQO65509 NAK65509 NKG65509 NUC65509 ODY65509 ONU65509 OXQ65509 PHM65509 PRI65509 QBE65509 QLA65509 QUW65509 RES65509 ROO65509 RYK65509 SIG65509 SSC65509 TBY65509 TLU65509 TVQ65509 UFM65509 UPI65509 UZE65509 VJA65509 VSW65509 WCS65509 WMO65509 WWK65509 AC131045 JY131045 TU131045 ADQ131045 ANM131045 AXI131045 BHE131045 BRA131045 CAW131045 CKS131045 CUO131045 DEK131045 DOG131045 DYC131045 EHY131045 ERU131045 FBQ131045 FLM131045 FVI131045 GFE131045 GPA131045 GYW131045 HIS131045 HSO131045 ICK131045 IMG131045 IWC131045 JFY131045 JPU131045 JZQ131045 KJM131045 KTI131045 LDE131045 LNA131045 LWW131045 MGS131045 MQO131045 NAK131045 NKG131045 NUC131045 ODY131045 ONU131045 OXQ131045 PHM131045 PRI131045 QBE131045 QLA131045 QUW131045 RES131045 ROO131045 RYK131045 SIG131045 SSC131045 TBY131045 TLU131045 TVQ131045 UFM131045 UPI131045 UZE131045 VJA131045 VSW131045 WCS131045 WMO131045 WWK131045 AC196581 JY196581 TU196581 ADQ196581 ANM196581 AXI196581 BHE196581 BRA196581 CAW196581 CKS196581 CUO196581 DEK196581 DOG196581 DYC196581 EHY196581 ERU196581 FBQ196581 FLM196581 FVI196581 GFE196581 GPA196581 GYW196581 HIS196581 HSO196581 ICK196581 IMG196581 IWC196581 JFY196581 JPU196581 JZQ196581 KJM196581 KTI196581 LDE196581 LNA196581 LWW196581 MGS196581 MQO196581 NAK196581 NKG196581 NUC196581 ODY196581 ONU196581 OXQ196581 PHM196581 PRI196581 QBE196581 QLA196581 QUW196581 RES196581 ROO196581 RYK196581 SIG196581 SSC196581 TBY196581 TLU196581 TVQ196581 UFM196581 UPI196581 UZE196581 VJA196581 VSW196581 WCS196581 WMO196581 WWK196581 AC262117 JY262117 TU262117 ADQ262117 ANM262117 AXI262117 BHE262117 BRA262117 CAW262117 CKS262117 CUO262117 DEK262117 DOG262117 DYC262117 EHY262117 ERU262117 FBQ262117 FLM262117 FVI262117 GFE262117 GPA262117 GYW262117 HIS262117 HSO262117 ICK262117 IMG262117 IWC262117 JFY262117 JPU262117 JZQ262117 KJM262117 KTI262117 LDE262117 LNA262117 LWW262117 MGS262117 MQO262117 NAK262117 NKG262117 NUC262117 ODY262117 ONU262117 OXQ262117 PHM262117 PRI262117 QBE262117 QLA262117 QUW262117 RES262117 ROO262117 RYK262117 SIG262117 SSC262117 TBY262117 TLU262117 TVQ262117 UFM262117 UPI262117 UZE262117 VJA262117 VSW262117 WCS262117 WMO262117 WWK262117 AC327653 JY327653 TU327653 ADQ327653 ANM327653 AXI327653 BHE327653 BRA327653 CAW327653 CKS327653 CUO327653 DEK327653 DOG327653 DYC327653 EHY327653 ERU327653 FBQ327653 FLM327653 FVI327653 GFE327653 GPA327653 GYW327653 HIS327653 HSO327653 ICK327653 IMG327653 IWC327653 JFY327653 JPU327653 JZQ327653 KJM327653 KTI327653 LDE327653 LNA327653 LWW327653 MGS327653 MQO327653 NAK327653 NKG327653 NUC327653 ODY327653 ONU327653 OXQ327653 PHM327653 PRI327653 QBE327653 QLA327653 QUW327653 RES327653 ROO327653 RYK327653 SIG327653 SSC327653 TBY327653 TLU327653 TVQ327653 UFM327653 UPI327653 UZE327653 VJA327653 VSW327653 WCS327653 WMO327653 WWK327653 AC393189 JY393189 TU393189 ADQ393189 ANM393189 AXI393189 BHE393189 BRA393189 CAW393189 CKS393189 CUO393189 DEK393189 DOG393189 DYC393189 EHY393189 ERU393189 FBQ393189 FLM393189 FVI393189 GFE393189 GPA393189 GYW393189 HIS393189 HSO393189 ICK393189 IMG393189 IWC393189 JFY393189 JPU393189 JZQ393189 KJM393189 KTI393189 LDE393189 LNA393189 LWW393189 MGS393189 MQO393189 NAK393189 NKG393189 NUC393189 ODY393189 ONU393189 OXQ393189 PHM393189 PRI393189 QBE393189 QLA393189 QUW393189 RES393189 ROO393189 RYK393189 SIG393189 SSC393189 TBY393189 TLU393189 TVQ393189 UFM393189 UPI393189 UZE393189 VJA393189 VSW393189 WCS393189 WMO393189 WWK393189 AC458725 JY458725 TU458725 ADQ458725 ANM458725 AXI458725 BHE458725 BRA458725 CAW458725 CKS458725 CUO458725 DEK458725 DOG458725 DYC458725 EHY458725 ERU458725 FBQ458725 FLM458725 FVI458725 GFE458725 GPA458725 GYW458725 HIS458725 HSO458725 ICK458725 IMG458725 IWC458725 JFY458725 JPU458725 JZQ458725 KJM458725 KTI458725 LDE458725 LNA458725 LWW458725 MGS458725 MQO458725 NAK458725 NKG458725 NUC458725 ODY458725 ONU458725 OXQ458725 PHM458725 PRI458725 QBE458725 QLA458725 QUW458725 RES458725 ROO458725 RYK458725 SIG458725 SSC458725 TBY458725 TLU458725 TVQ458725 UFM458725 UPI458725 UZE458725 VJA458725 VSW458725 WCS458725 WMO458725 WWK458725 AC524261 JY524261 TU524261 ADQ524261 ANM524261 AXI524261 BHE524261 BRA524261 CAW524261 CKS524261 CUO524261 DEK524261 DOG524261 DYC524261 EHY524261 ERU524261 FBQ524261 FLM524261 FVI524261 GFE524261 GPA524261 GYW524261 HIS524261 HSO524261 ICK524261 IMG524261 IWC524261 JFY524261 JPU524261 JZQ524261 KJM524261 KTI524261 LDE524261 LNA524261 LWW524261 MGS524261 MQO524261 NAK524261 NKG524261 NUC524261 ODY524261 ONU524261 OXQ524261 PHM524261 PRI524261 QBE524261 QLA524261 QUW524261 RES524261 ROO524261 RYK524261 SIG524261 SSC524261 TBY524261 TLU524261 TVQ524261 UFM524261 UPI524261 UZE524261 VJA524261 VSW524261 WCS524261 WMO524261 WWK524261 AC589797 JY589797 TU589797 ADQ589797 ANM589797 AXI589797 BHE589797 BRA589797 CAW589797 CKS589797 CUO589797 DEK589797 DOG589797 DYC589797 EHY589797 ERU589797 FBQ589797 FLM589797 FVI589797 GFE589797 GPA589797 GYW589797 HIS589797 HSO589797 ICK589797 IMG589797 IWC589797 JFY589797 JPU589797 JZQ589797 KJM589797 KTI589797 LDE589797 LNA589797 LWW589797 MGS589797 MQO589797 NAK589797 NKG589797 NUC589797 ODY589797 ONU589797 OXQ589797 PHM589797 PRI589797 QBE589797 QLA589797 QUW589797 RES589797 ROO589797 RYK589797 SIG589797 SSC589797 TBY589797 TLU589797 TVQ589797 UFM589797 UPI589797 UZE589797 VJA589797 VSW589797 WCS589797 WMO589797 WWK589797 AC655333 JY655333 TU655333 ADQ655333 ANM655333 AXI655333 BHE655333 BRA655333 CAW655333 CKS655333 CUO655333 DEK655333 DOG655333 DYC655333 EHY655333 ERU655333 FBQ655333 FLM655333 FVI655333 GFE655333 GPA655333 GYW655333 HIS655333 HSO655333 ICK655333 IMG655333 IWC655333 JFY655333 JPU655333 JZQ655333 KJM655333 KTI655333 LDE655333 LNA655333 LWW655333 MGS655333 MQO655333 NAK655333 NKG655333 NUC655333 ODY655333 ONU655333 OXQ655333 PHM655333 PRI655333 QBE655333 QLA655333 QUW655333 RES655333 ROO655333 RYK655333 SIG655333 SSC655333 TBY655333 TLU655333 TVQ655333 UFM655333 UPI655333 UZE655333 VJA655333 VSW655333 WCS655333 WMO655333 WWK655333 AC720869 JY720869 TU720869 ADQ720869 ANM720869 AXI720869 BHE720869 BRA720869 CAW720869 CKS720869 CUO720869 DEK720869 DOG720869 DYC720869 EHY720869 ERU720869 FBQ720869 FLM720869 FVI720869 GFE720869 GPA720869 GYW720869 HIS720869 HSO720869 ICK720869 IMG720869 IWC720869 JFY720869 JPU720869 JZQ720869 KJM720869 KTI720869 LDE720869 LNA720869 LWW720869 MGS720869 MQO720869 NAK720869 NKG720869 NUC720869 ODY720869 ONU720869 OXQ720869 PHM720869 PRI720869 QBE720869 QLA720869 QUW720869 RES720869 ROO720869 RYK720869 SIG720869 SSC720869 TBY720869 TLU720869 TVQ720869 UFM720869 UPI720869 UZE720869 VJA720869 VSW720869 WCS720869 WMO720869 WWK720869 AC786405 JY786405 TU786405 ADQ786405 ANM786405 AXI786405 BHE786405 BRA786405 CAW786405 CKS786405 CUO786405 DEK786405 DOG786405 DYC786405 EHY786405 ERU786405 FBQ786405 FLM786405 FVI786405 GFE786405 GPA786405 GYW786405 HIS786405 HSO786405 ICK786405 IMG786405 IWC786405 JFY786405 JPU786405 JZQ786405 KJM786405 KTI786405 LDE786405 LNA786405 LWW786405 MGS786405 MQO786405 NAK786405 NKG786405 NUC786405 ODY786405 ONU786405 OXQ786405 PHM786405 PRI786405 QBE786405 QLA786405 QUW786405 RES786405 ROO786405 RYK786405 SIG786405 SSC786405 TBY786405 TLU786405 TVQ786405 UFM786405 UPI786405 UZE786405 VJA786405 VSW786405 WCS786405 WMO786405 WWK786405 AC851941 JY851941 TU851941 ADQ851941 ANM851941 AXI851941 BHE851941 BRA851941 CAW851941 CKS851941 CUO851941 DEK851941 DOG851941 DYC851941 EHY851941 ERU851941 FBQ851941 FLM851941 FVI851941 GFE851941 GPA851941 GYW851941 HIS851941 HSO851941 ICK851941 IMG851941 IWC851941 JFY851941 JPU851941 JZQ851941 KJM851941 KTI851941 LDE851941 LNA851941 LWW851941 MGS851941 MQO851941 NAK851941 NKG851941 NUC851941 ODY851941 ONU851941 OXQ851941 PHM851941 PRI851941 QBE851941 QLA851941 QUW851941 RES851941 ROO851941 RYK851941 SIG851941 SSC851941 TBY851941 TLU851941 TVQ851941 UFM851941 UPI851941 UZE851941 VJA851941 VSW851941 WCS851941 WMO851941 WWK851941 AC917477 JY917477 TU917477 ADQ917477 ANM917477 AXI917477 BHE917477 BRA917477 CAW917477 CKS917477 CUO917477 DEK917477 DOG917477 DYC917477 EHY917477 ERU917477 FBQ917477 FLM917477 FVI917477 GFE917477 GPA917477 GYW917477 HIS917477 HSO917477 ICK917477 IMG917477 IWC917477 JFY917477 JPU917477 JZQ917477 KJM917477 KTI917477 LDE917477 LNA917477 LWW917477 MGS917477 MQO917477 NAK917477 NKG917477 NUC917477 ODY917477 ONU917477 OXQ917477 PHM917477 PRI917477 QBE917477 QLA917477 QUW917477 RES917477 ROO917477 RYK917477 SIG917477 SSC917477 TBY917477 TLU917477 TVQ917477 UFM917477 UPI917477 UZE917477 VJA917477 VSW917477 WCS917477 WMO917477 WWK917477 AC983013 JY983013 TU983013 ADQ983013 ANM983013 AXI983013 BHE983013 BRA983013 CAW983013 CKS983013 CUO983013 DEK983013 DOG983013 DYC983013 EHY983013 ERU983013 FBQ983013 FLM983013 FVI983013 GFE983013 GPA983013 GYW983013 HIS983013 HSO983013 ICK983013 IMG983013 IWC983013 JFY983013 JPU983013 JZQ983013 KJM983013 KTI983013 LDE983013 LNA983013 LWW983013 MGS983013 MQO983013 NAK983013 NKG983013 NUC983013 ODY983013 ONU983013 OXQ983013 PHM983013 PRI983013 QBE983013 QLA983013 QUW983013 RES983013 ROO983013 RYK983013 SIG983013 SSC983013 TBY983013 TLU983013 TVQ983013 UFM983013 UPI983013 UZE983013 VJA983013 VSW983013 WCS983013 WMO983013 WWK983013 AC65512 JY65512 TU65512 ADQ65512 ANM65512 AXI65512 BHE65512 BRA65512 CAW65512 CKS65512 CUO65512 DEK65512 DOG65512 DYC65512 EHY65512 ERU65512 FBQ65512 FLM65512 FVI65512 GFE65512 GPA65512 GYW65512 HIS65512 HSO65512 ICK65512 IMG65512 IWC65512 JFY65512 JPU65512 JZQ65512 KJM65512 KTI65512 LDE65512 LNA65512 LWW65512 MGS65512 MQO65512 NAK65512 NKG65512 NUC65512 ODY65512 ONU65512 OXQ65512 PHM65512 PRI65512 QBE65512 QLA65512 QUW65512 RES65512 ROO65512 RYK65512 SIG65512 SSC65512 TBY65512 TLU65512 TVQ65512 UFM65512 UPI65512 UZE65512 VJA65512 VSW65512 WCS65512 WMO65512 WWK65512 AC131048 JY131048 TU131048 ADQ131048 ANM131048 AXI131048 BHE131048 BRA131048 CAW131048 CKS131048 CUO131048 DEK131048 DOG131048 DYC131048 EHY131048 ERU131048 FBQ131048 FLM131048 FVI131048 GFE131048 GPA131048 GYW131048 HIS131048 HSO131048 ICK131048 IMG131048 IWC131048 JFY131048 JPU131048 JZQ131048 KJM131048 KTI131048 LDE131048 LNA131048 LWW131048 MGS131048 MQO131048 NAK131048 NKG131048 NUC131048 ODY131048 ONU131048 OXQ131048 PHM131048 PRI131048 QBE131048 QLA131048 QUW131048 RES131048 ROO131048 RYK131048 SIG131048 SSC131048 TBY131048 TLU131048 TVQ131048 UFM131048 UPI131048 UZE131048 VJA131048 VSW131048 WCS131048 WMO131048 WWK131048 AC196584 JY196584 TU196584 ADQ196584 ANM196584 AXI196584 BHE196584 BRA196584 CAW196584 CKS196584 CUO196584 DEK196584 DOG196584 DYC196584 EHY196584 ERU196584 FBQ196584 FLM196584 FVI196584 GFE196584 GPA196584 GYW196584 HIS196584 HSO196584 ICK196584 IMG196584 IWC196584 JFY196584 JPU196584 JZQ196584 KJM196584 KTI196584 LDE196584 LNA196584 LWW196584 MGS196584 MQO196584 NAK196584 NKG196584 NUC196584 ODY196584 ONU196584 OXQ196584 PHM196584 PRI196584 QBE196584 QLA196584 QUW196584 RES196584 ROO196584 RYK196584 SIG196584 SSC196584 TBY196584 TLU196584 TVQ196584 UFM196584 UPI196584 UZE196584 VJA196584 VSW196584 WCS196584 WMO196584 WWK196584 AC262120 JY262120 TU262120 ADQ262120 ANM262120 AXI262120 BHE262120 BRA262120 CAW262120 CKS262120 CUO262120 DEK262120 DOG262120 DYC262120 EHY262120 ERU262120 FBQ262120 FLM262120 FVI262120 GFE262120 GPA262120 GYW262120 HIS262120 HSO262120 ICK262120 IMG262120 IWC262120 JFY262120 JPU262120 JZQ262120 KJM262120 KTI262120 LDE262120 LNA262120 LWW262120 MGS262120 MQO262120 NAK262120 NKG262120 NUC262120 ODY262120 ONU262120 OXQ262120 PHM262120 PRI262120 QBE262120 QLA262120 QUW262120 RES262120 ROO262120 RYK262120 SIG262120 SSC262120 TBY262120 TLU262120 TVQ262120 UFM262120 UPI262120 UZE262120 VJA262120 VSW262120 WCS262120 WMO262120 WWK262120 AC327656 JY327656 TU327656 ADQ327656 ANM327656 AXI327656 BHE327656 BRA327656 CAW327656 CKS327656 CUO327656 DEK327656 DOG327656 DYC327656 EHY327656 ERU327656 FBQ327656 FLM327656 FVI327656 GFE327656 GPA327656 GYW327656 HIS327656 HSO327656 ICK327656 IMG327656 IWC327656 JFY327656 JPU327656 JZQ327656 KJM327656 KTI327656 LDE327656 LNA327656 LWW327656 MGS327656 MQO327656 NAK327656 NKG327656 NUC327656 ODY327656 ONU327656 OXQ327656 PHM327656 PRI327656 QBE327656 QLA327656 QUW327656 RES327656 ROO327656 RYK327656 SIG327656 SSC327656 TBY327656 TLU327656 TVQ327656 UFM327656 UPI327656 UZE327656 VJA327656 VSW327656 WCS327656 WMO327656 WWK327656 AC393192 JY393192 TU393192 ADQ393192 ANM393192 AXI393192 BHE393192 BRA393192 CAW393192 CKS393192 CUO393192 DEK393192 DOG393192 DYC393192 EHY393192 ERU393192 FBQ393192 FLM393192 FVI393192 GFE393192 GPA393192 GYW393192 HIS393192 HSO393192 ICK393192 IMG393192 IWC393192 JFY393192 JPU393192 JZQ393192 KJM393192 KTI393192 LDE393192 LNA393192 LWW393192 MGS393192 MQO393192 NAK393192 NKG393192 NUC393192 ODY393192 ONU393192 OXQ393192 PHM393192 PRI393192 QBE393192 QLA393192 QUW393192 RES393192 ROO393192 RYK393192 SIG393192 SSC393192 TBY393192 TLU393192 TVQ393192 UFM393192 UPI393192 UZE393192 VJA393192 VSW393192 WCS393192 WMO393192 WWK393192 AC458728 JY458728 TU458728 ADQ458728 ANM458728 AXI458728 BHE458728 BRA458728 CAW458728 CKS458728 CUO458728 DEK458728 DOG458728 DYC458728 EHY458728 ERU458728 FBQ458728 FLM458728 FVI458728 GFE458728 GPA458728 GYW458728 HIS458728 HSO458728 ICK458728 IMG458728 IWC458728 JFY458728 JPU458728 JZQ458728 KJM458728 KTI458728 LDE458728 LNA458728 LWW458728 MGS458728 MQO458728 NAK458728 NKG458728 NUC458728 ODY458728 ONU458728 OXQ458728 PHM458728 PRI458728 QBE458728 QLA458728 QUW458728 RES458728 ROO458728 RYK458728 SIG458728 SSC458728 TBY458728 TLU458728 TVQ458728 UFM458728 UPI458728 UZE458728 VJA458728 VSW458728 WCS458728 WMO458728 WWK458728 AC524264 JY524264 TU524264 ADQ524264 ANM524264 AXI524264 BHE524264 BRA524264 CAW524264 CKS524264 CUO524264 DEK524264 DOG524264 DYC524264 EHY524264 ERU524264 FBQ524264 FLM524264 FVI524264 GFE524264 GPA524264 GYW524264 HIS524264 HSO524264 ICK524264 IMG524264 IWC524264 JFY524264 JPU524264 JZQ524264 KJM524264 KTI524264 LDE524264 LNA524264 LWW524264 MGS524264 MQO524264 NAK524264 NKG524264 NUC524264 ODY524264 ONU524264 OXQ524264 PHM524264 PRI524264 QBE524264 QLA524264 QUW524264 RES524264 ROO524264 RYK524264 SIG524264 SSC524264 TBY524264 TLU524264 TVQ524264 UFM524264 UPI524264 UZE524264 VJA524264 VSW524264 WCS524264 WMO524264 WWK524264 AC589800 JY589800 TU589800 ADQ589800 ANM589800 AXI589800 BHE589800 BRA589800 CAW589800 CKS589800 CUO589800 DEK589800 DOG589800 DYC589800 EHY589800 ERU589800 FBQ589800 FLM589800 FVI589800 GFE589800 GPA589800 GYW589800 HIS589800 HSO589800 ICK589800 IMG589800 IWC589800 JFY589800 JPU589800 JZQ589800 KJM589800 KTI589800 LDE589800 LNA589800 LWW589800 MGS589800 MQO589800 NAK589800 NKG589800 NUC589800 ODY589800 ONU589800 OXQ589800 PHM589800 PRI589800 QBE589800 QLA589800 QUW589800 RES589800 ROO589800 RYK589800 SIG589800 SSC589800 TBY589800 TLU589800 TVQ589800 UFM589800 UPI589800 UZE589800 VJA589800 VSW589800 WCS589800 WMO589800 WWK589800 AC655336 JY655336 TU655336 ADQ655336 ANM655336 AXI655336 BHE655336 BRA655336 CAW655336 CKS655336 CUO655336 DEK655336 DOG655336 DYC655336 EHY655336 ERU655336 FBQ655336 FLM655336 FVI655336 GFE655336 GPA655336 GYW655336 HIS655336 HSO655336 ICK655336 IMG655336 IWC655336 JFY655336 JPU655336 JZQ655336 KJM655336 KTI655336 LDE655336 LNA655336 LWW655336 MGS655336 MQO655336 NAK655336 NKG655336 NUC655336 ODY655336 ONU655336 OXQ655336 PHM655336 PRI655336 QBE655336 QLA655336 QUW655336 RES655336 ROO655336 RYK655336 SIG655336 SSC655336 TBY655336 TLU655336 TVQ655336 UFM655336 UPI655336 UZE655336 VJA655336 VSW655336 WCS655336 WMO655336 WWK655336 AC720872 JY720872 TU720872 ADQ720872 ANM720872 AXI720872 BHE720872 BRA720872 CAW720872 CKS720872 CUO720872 DEK720872 DOG720872 DYC720872 EHY720872 ERU720872 FBQ720872 FLM720872 FVI720872 GFE720872 GPA720872 GYW720872 HIS720872 HSO720872 ICK720872 IMG720872 IWC720872 JFY720872 JPU720872 JZQ720872 KJM720872 KTI720872 LDE720872 LNA720872 LWW720872 MGS720872 MQO720872 NAK720872 NKG720872 NUC720872 ODY720872 ONU720872 OXQ720872 PHM720872 PRI720872 QBE720872 QLA720872 QUW720872 RES720872 ROO720872 RYK720872 SIG720872 SSC720872 TBY720872 TLU720872 TVQ720872 UFM720872 UPI720872 UZE720872 VJA720872 VSW720872 WCS720872 WMO720872 WWK720872 AC786408 JY786408 TU786408 ADQ786408 ANM786408 AXI786408 BHE786408 BRA786408 CAW786408 CKS786408 CUO786408 DEK786408 DOG786408 DYC786408 EHY786408 ERU786408 FBQ786408 FLM786408 FVI786408 GFE786408 GPA786408 GYW786408 HIS786408 HSO786408 ICK786408 IMG786408 IWC786408 JFY786408 JPU786408 JZQ786408 KJM786408 KTI786408 LDE786408 LNA786408 LWW786408 MGS786408 MQO786408 NAK786408 NKG786408 NUC786408 ODY786408 ONU786408 OXQ786408 PHM786408 PRI786408 QBE786408 QLA786408 QUW786408 RES786408 ROO786408 RYK786408 SIG786408 SSC786408 TBY786408 TLU786408 TVQ786408 UFM786408 UPI786408 UZE786408 VJA786408 VSW786408 WCS786408 WMO786408 WWK786408 AC851944 JY851944 TU851944 ADQ851944 ANM851944 AXI851944 BHE851944 BRA851944 CAW851944 CKS851944 CUO851944 DEK851944 DOG851944 DYC851944 EHY851944 ERU851944 FBQ851944 FLM851944 FVI851944 GFE851944 GPA851944 GYW851944 HIS851944 HSO851944 ICK851944 IMG851944 IWC851944 JFY851944 JPU851944 JZQ851944 KJM851944 KTI851944 LDE851944 LNA851944 LWW851944 MGS851944 MQO851944 NAK851944 NKG851944 NUC851944 ODY851944 ONU851944 OXQ851944 PHM851944 PRI851944 QBE851944 QLA851944 QUW851944 RES851944 ROO851944 RYK851944 SIG851944 SSC851944 TBY851944 TLU851944 TVQ851944 UFM851944 UPI851944 UZE851944 VJA851944 VSW851944 WCS851944 WMO851944 WWK851944 AC917480 JY917480 TU917480 ADQ917480 ANM917480 AXI917480 BHE917480 BRA917480 CAW917480 CKS917480 CUO917480 DEK917480 DOG917480 DYC917480 EHY917480 ERU917480 FBQ917480 FLM917480 FVI917480 GFE917480 GPA917480 GYW917480 HIS917480 HSO917480 ICK917480 IMG917480 IWC917480 JFY917480 JPU917480 JZQ917480 KJM917480 KTI917480 LDE917480 LNA917480 LWW917480 MGS917480 MQO917480 NAK917480 NKG917480 NUC917480 ODY917480 ONU917480 OXQ917480 PHM917480 PRI917480 QBE917480 QLA917480 QUW917480 RES917480 ROO917480 RYK917480 SIG917480 SSC917480 TBY917480 TLU917480 TVQ917480 UFM917480 UPI917480 UZE917480 VJA917480 VSW917480 WCS917480 WMO917480 WWK917480 AC983016 JY983016 TU983016 ADQ983016 ANM983016 AXI983016 BHE983016 BRA983016 CAW983016 CKS983016 CUO983016 DEK983016 DOG983016 DYC983016 EHY983016 ERU983016 FBQ983016 FLM983016 FVI983016 GFE983016 GPA983016 GYW983016 HIS983016 HSO983016 ICK983016 IMG983016 IWC983016 JFY983016 JPU983016 JZQ983016 KJM983016 KTI983016 LDE983016 LNA983016 LWW983016 MGS983016 MQO983016 NAK983016 NKG983016 NUC983016 ODY983016 ONU983016 OXQ983016 PHM983016 PRI983016 QBE983016 QLA983016 QUW983016 RES983016 ROO983016 RYK983016 SIG983016 SSC983016 TBY983016 TLU983016 TVQ983016 UFM983016 UPI983016 UZE983016 VJA983016 VSW983016 WCS983016 WMO983016 WWK983016 AC65514 JY65514 TU65514 ADQ65514 ANM65514 AXI65514 BHE65514 BRA65514 CAW65514 CKS65514 CUO65514 DEK65514 DOG65514 DYC65514 EHY65514 ERU65514 FBQ65514 FLM65514 FVI65514 GFE65514 GPA65514 GYW65514 HIS65514 HSO65514 ICK65514 IMG65514 IWC65514 JFY65514 JPU65514 JZQ65514 KJM65514 KTI65514 LDE65514 LNA65514 LWW65514 MGS65514 MQO65514 NAK65514 NKG65514 NUC65514 ODY65514 ONU65514 OXQ65514 PHM65514 PRI65514 QBE65514 QLA65514 QUW65514 RES65514 ROO65514 RYK65514 SIG65514 SSC65514 TBY65514 TLU65514 TVQ65514 UFM65514 UPI65514 UZE65514 VJA65514 VSW65514 WCS65514 WMO65514 WWK65514 AC131050 JY131050 TU131050 ADQ131050 ANM131050 AXI131050 BHE131050 BRA131050 CAW131050 CKS131050 CUO131050 DEK131050 DOG131050 DYC131050 EHY131050 ERU131050 FBQ131050 FLM131050 FVI131050 GFE131050 GPA131050 GYW131050 HIS131050 HSO131050 ICK131050 IMG131050 IWC131050 JFY131050 JPU131050 JZQ131050 KJM131050 KTI131050 LDE131050 LNA131050 LWW131050 MGS131050 MQO131050 NAK131050 NKG131050 NUC131050 ODY131050 ONU131050 OXQ131050 PHM131050 PRI131050 QBE131050 QLA131050 QUW131050 RES131050 ROO131050 RYK131050 SIG131050 SSC131050 TBY131050 TLU131050 TVQ131050 UFM131050 UPI131050 UZE131050 VJA131050 VSW131050 WCS131050 WMO131050 WWK131050 AC196586 JY196586 TU196586 ADQ196586 ANM196586 AXI196586 BHE196586 BRA196586 CAW196586 CKS196586 CUO196586 DEK196586 DOG196586 DYC196586 EHY196586 ERU196586 FBQ196586 FLM196586 FVI196586 GFE196586 GPA196586 GYW196586 HIS196586 HSO196586 ICK196586 IMG196586 IWC196586 JFY196586 JPU196586 JZQ196586 KJM196586 KTI196586 LDE196586 LNA196586 LWW196586 MGS196586 MQO196586 NAK196586 NKG196586 NUC196586 ODY196586 ONU196586 OXQ196586 PHM196586 PRI196586 QBE196586 QLA196586 QUW196586 RES196586 ROO196586 RYK196586 SIG196586 SSC196586 TBY196586 TLU196586 TVQ196586 UFM196586 UPI196586 UZE196586 VJA196586 VSW196586 WCS196586 WMO196586 WWK196586 AC262122 JY262122 TU262122 ADQ262122 ANM262122 AXI262122 BHE262122 BRA262122 CAW262122 CKS262122 CUO262122 DEK262122 DOG262122 DYC262122 EHY262122 ERU262122 FBQ262122 FLM262122 FVI262122 GFE262122 GPA262122 GYW262122 HIS262122 HSO262122 ICK262122 IMG262122 IWC262122 JFY262122 JPU262122 JZQ262122 KJM262122 KTI262122 LDE262122 LNA262122 LWW262122 MGS262122 MQO262122 NAK262122 NKG262122 NUC262122 ODY262122 ONU262122 OXQ262122 PHM262122 PRI262122 QBE262122 QLA262122 QUW262122 RES262122 ROO262122 RYK262122 SIG262122 SSC262122 TBY262122 TLU262122 TVQ262122 UFM262122 UPI262122 UZE262122 VJA262122 VSW262122 WCS262122 WMO262122 WWK262122 AC327658 JY327658 TU327658 ADQ327658 ANM327658 AXI327658 BHE327658 BRA327658 CAW327658 CKS327658 CUO327658 DEK327658 DOG327658 DYC327658 EHY327658 ERU327658 FBQ327658 FLM327658 FVI327658 GFE327658 GPA327658 GYW327658 HIS327658 HSO327658 ICK327658 IMG327658 IWC327658 JFY327658 JPU327658 JZQ327658 KJM327658 KTI327658 LDE327658 LNA327658 LWW327658 MGS327658 MQO327658 NAK327658 NKG327658 NUC327658 ODY327658 ONU327658 OXQ327658 PHM327658 PRI327658 QBE327658 QLA327658 QUW327658 RES327658 ROO327658 RYK327658 SIG327658 SSC327658 TBY327658 TLU327658 TVQ327658 UFM327658 UPI327658 UZE327658 VJA327658 VSW327658 WCS327658 WMO327658 WWK327658 AC393194 JY393194 TU393194 ADQ393194 ANM393194 AXI393194 BHE393194 BRA393194 CAW393194 CKS393194 CUO393194 DEK393194 DOG393194 DYC393194 EHY393194 ERU393194 FBQ393194 FLM393194 FVI393194 GFE393194 GPA393194 GYW393194 HIS393194 HSO393194 ICK393194 IMG393194 IWC393194 JFY393194 JPU393194 JZQ393194 KJM393194 KTI393194 LDE393194 LNA393194 LWW393194 MGS393194 MQO393194 NAK393194 NKG393194 NUC393194 ODY393194 ONU393194 OXQ393194 PHM393194 PRI393194 QBE393194 QLA393194 QUW393194 RES393194 ROO393194 RYK393194 SIG393194 SSC393194 TBY393194 TLU393194 TVQ393194 UFM393194 UPI393194 UZE393194 VJA393194 VSW393194 WCS393194 WMO393194 WWK393194 AC458730 JY458730 TU458730 ADQ458730 ANM458730 AXI458730 BHE458730 BRA458730 CAW458730 CKS458730 CUO458730 DEK458730 DOG458730 DYC458730 EHY458730 ERU458730 FBQ458730 FLM458730 FVI458730 GFE458730 GPA458730 GYW458730 HIS458730 HSO458730 ICK458730 IMG458730 IWC458730 JFY458730 JPU458730 JZQ458730 KJM458730 KTI458730 LDE458730 LNA458730 LWW458730 MGS458730 MQO458730 NAK458730 NKG458730 NUC458730 ODY458730 ONU458730 OXQ458730 PHM458730 PRI458730 QBE458730 QLA458730 QUW458730 RES458730 ROO458730 RYK458730 SIG458730 SSC458730 TBY458730 TLU458730 TVQ458730 UFM458730 UPI458730 UZE458730 VJA458730 VSW458730 WCS458730 WMO458730 WWK458730 AC524266 JY524266 TU524266 ADQ524266 ANM524266 AXI524266 BHE524266 BRA524266 CAW524266 CKS524266 CUO524266 DEK524266 DOG524266 DYC524266 EHY524266 ERU524266 FBQ524266 FLM524266 FVI524266 GFE524266 GPA524266 GYW524266 HIS524266 HSO524266 ICK524266 IMG524266 IWC524266 JFY524266 JPU524266 JZQ524266 KJM524266 KTI524266 LDE524266 LNA524266 LWW524266 MGS524266 MQO524266 NAK524266 NKG524266 NUC524266 ODY524266 ONU524266 OXQ524266 PHM524266 PRI524266 QBE524266 QLA524266 QUW524266 RES524266 ROO524266 RYK524266 SIG524266 SSC524266 TBY524266 TLU524266 TVQ524266 UFM524266 UPI524266 UZE524266 VJA524266 VSW524266 WCS524266 WMO524266 WWK524266 AC589802 JY589802 TU589802 ADQ589802 ANM589802 AXI589802 BHE589802 BRA589802 CAW589802 CKS589802 CUO589802 DEK589802 DOG589802 DYC589802 EHY589802 ERU589802 FBQ589802 FLM589802 FVI589802 GFE589802 GPA589802 GYW589802 HIS589802 HSO589802 ICK589802 IMG589802 IWC589802 JFY589802 JPU589802 JZQ589802 KJM589802 KTI589802 LDE589802 LNA589802 LWW589802 MGS589802 MQO589802 NAK589802 NKG589802 NUC589802 ODY589802 ONU589802 OXQ589802 PHM589802 PRI589802 QBE589802 QLA589802 QUW589802 RES589802 ROO589802 RYK589802 SIG589802 SSC589802 TBY589802 TLU589802 TVQ589802 UFM589802 UPI589802 UZE589802 VJA589802 VSW589802 WCS589802 WMO589802 WWK589802 AC655338 JY655338 TU655338 ADQ655338 ANM655338 AXI655338 BHE655338 BRA655338 CAW655338 CKS655338 CUO655338 DEK655338 DOG655338 DYC655338 EHY655338 ERU655338 FBQ655338 FLM655338 FVI655338 GFE655338 GPA655338 GYW655338 HIS655338 HSO655338 ICK655338 IMG655338 IWC655338 JFY655338 JPU655338 JZQ655338 KJM655338 KTI655338 LDE655338 LNA655338 LWW655338 MGS655338 MQO655338 NAK655338 NKG655338 NUC655338 ODY655338 ONU655338 OXQ655338 PHM655338 PRI655338 QBE655338 QLA655338 QUW655338 RES655338 ROO655338 RYK655338 SIG655338 SSC655338 TBY655338 TLU655338 TVQ655338 UFM655338 UPI655338 UZE655338 VJA655338 VSW655338 WCS655338 WMO655338 WWK655338 AC720874 JY720874 TU720874 ADQ720874 ANM720874 AXI720874 BHE720874 BRA720874 CAW720874 CKS720874 CUO720874 DEK720874 DOG720874 DYC720874 EHY720874 ERU720874 FBQ720874 FLM720874 FVI720874 GFE720874 GPA720874 GYW720874 HIS720874 HSO720874 ICK720874 IMG720874 IWC720874 JFY720874 JPU720874 JZQ720874 KJM720874 KTI720874 LDE720874 LNA720874 LWW720874 MGS720874 MQO720874 NAK720874 NKG720874 NUC720874 ODY720874 ONU720874 OXQ720874 PHM720874 PRI720874 QBE720874 QLA720874 QUW720874 RES720874 ROO720874 RYK720874 SIG720874 SSC720874 TBY720874 TLU720874 TVQ720874 UFM720874 UPI720874 UZE720874 VJA720874 VSW720874 WCS720874 WMO720874 WWK720874 AC786410 JY786410 TU786410 ADQ786410 ANM786410 AXI786410 BHE786410 BRA786410 CAW786410 CKS786410 CUO786410 DEK786410 DOG786410 DYC786410 EHY786410 ERU786410 FBQ786410 FLM786410 FVI786410 GFE786410 GPA786410 GYW786410 HIS786410 HSO786410 ICK786410 IMG786410 IWC786410 JFY786410 JPU786410 JZQ786410 KJM786410 KTI786410 LDE786410 LNA786410 LWW786410 MGS786410 MQO786410 NAK786410 NKG786410 NUC786410 ODY786410 ONU786410 OXQ786410 PHM786410 PRI786410 QBE786410 QLA786410 QUW786410 RES786410 ROO786410 RYK786410 SIG786410 SSC786410 TBY786410 TLU786410 TVQ786410 UFM786410 UPI786410 UZE786410 VJA786410 VSW786410 WCS786410 WMO786410 WWK786410 AC851946 JY851946 TU851946 ADQ851946 ANM851946 AXI851946 BHE851946 BRA851946 CAW851946 CKS851946 CUO851946 DEK851946 DOG851946 DYC851946 EHY851946 ERU851946 FBQ851946 FLM851946 FVI851946 GFE851946 GPA851946 GYW851946 HIS851946 HSO851946 ICK851946 IMG851946 IWC851946 JFY851946 JPU851946 JZQ851946 KJM851946 KTI851946 LDE851946 LNA851946 LWW851946 MGS851946 MQO851946 NAK851946 NKG851946 NUC851946 ODY851946 ONU851946 OXQ851946 PHM851946 PRI851946 QBE851946 QLA851946 QUW851946 RES851946 ROO851946 RYK851946 SIG851946 SSC851946 TBY851946 TLU851946 TVQ851946 UFM851946 UPI851946 UZE851946 VJA851946 VSW851946 WCS851946 WMO851946 WWK851946 AC917482 JY917482 TU917482 ADQ917482 ANM917482 AXI917482 BHE917482 BRA917482 CAW917482 CKS917482 CUO917482 DEK917482 DOG917482 DYC917482 EHY917482 ERU917482 FBQ917482 FLM917482 FVI917482 GFE917482 GPA917482 GYW917482 HIS917482 HSO917482 ICK917482 IMG917482 IWC917482 JFY917482 JPU917482 JZQ917482 KJM917482 KTI917482 LDE917482 LNA917482 LWW917482 MGS917482 MQO917482 NAK917482 NKG917482 NUC917482 ODY917482 ONU917482 OXQ917482 PHM917482 PRI917482 QBE917482 QLA917482 QUW917482 RES917482 ROO917482 RYK917482 SIG917482 SSC917482 TBY917482 TLU917482 TVQ917482 UFM917482 UPI917482 UZE917482 VJA917482 VSW917482 WCS917482 WMO917482 WWK917482 AC983018 JY983018 TU983018 ADQ983018 ANM983018 AXI983018 BHE983018 BRA983018 CAW983018 CKS983018 CUO983018 DEK983018 DOG983018 DYC983018 EHY983018 ERU983018 FBQ983018 FLM983018 FVI983018 GFE983018 GPA983018 GYW983018 HIS983018 HSO983018 ICK983018 IMG983018 IWC983018 JFY983018 JPU983018 JZQ983018 KJM983018 KTI983018 LDE983018 LNA983018 LWW983018 MGS983018 MQO983018 NAK983018 NKG983018 NUC983018 ODY983018 ONU983018 OXQ983018 PHM983018 PRI983018 QBE983018 QLA983018 QUW983018 RES983018 ROO983018 RYK983018 SIG983018 SSC983018 TBY983018 TLU983018 TVQ983018 UFM983018 UPI983018 UZE983018 VJA983018 VSW983018 WCS983018 WMO983018 WWK983018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AC65522 JY65522 TU65522 ADQ65522 ANM65522 AXI65522 BHE65522 BRA65522 CAW65522 CKS65522 CUO65522 DEK65522 DOG65522 DYC65522 EHY65522 ERU65522 FBQ65522 FLM65522 FVI65522 GFE65522 GPA65522 GYW65522 HIS65522 HSO65522 ICK65522 IMG65522 IWC65522 JFY65522 JPU65522 JZQ65522 KJM65522 KTI65522 LDE65522 LNA65522 LWW65522 MGS65522 MQO65522 NAK65522 NKG65522 NUC65522 ODY65522 ONU65522 OXQ65522 PHM65522 PRI65522 QBE65522 QLA65522 QUW65522 RES65522 ROO65522 RYK65522 SIG65522 SSC65522 TBY65522 TLU65522 TVQ65522 UFM65522 UPI65522 UZE65522 VJA65522 VSW65522 WCS65522 WMO65522 WWK65522 AC131058 JY131058 TU131058 ADQ131058 ANM131058 AXI131058 BHE131058 BRA131058 CAW131058 CKS131058 CUO131058 DEK131058 DOG131058 DYC131058 EHY131058 ERU131058 FBQ131058 FLM131058 FVI131058 GFE131058 GPA131058 GYW131058 HIS131058 HSO131058 ICK131058 IMG131058 IWC131058 JFY131058 JPU131058 JZQ131058 KJM131058 KTI131058 LDE131058 LNA131058 LWW131058 MGS131058 MQO131058 NAK131058 NKG131058 NUC131058 ODY131058 ONU131058 OXQ131058 PHM131058 PRI131058 QBE131058 QLA131058 QUW131058 RES131058 ROO131058 RYK131058 SIG131058 SSC131058 TBY131058 TLU131058 TVQ131058 UFM131058 UPI131058 UZE131058 VJA131058 VSW131058 WCS131058 WMO131058 WWK131058 AC196594 JY196594 TU196594 ADQ196594 ANM196594 AXI196594 BHE196594 BRA196594 CAW196594 CKS196594 CUO196594 DEK196594 DOG196594 DYC196594 EHY196594 ERU196594 FBQ196594 FLM196594 FVI196594 GFE196594 GPA196594 GYW196594 HIS196594 HSO196594 ICK196594 IMG196594 IWC196594 JFY196594 JPU196594 JZQ196594 KJM196594 KTI196594 LDE196594 LNA196594 LWW196594 MGS196594 MQO196594 NAK196594 NKG196594 NUC196594 ODY196594 ONU196594 OXQ196594 PHM196594 PRI196594 QBE196594 QLA196594 QUW196594 RES196594 ROO196594 RYK196594 SIG196594 SSC196594 TBY196594 TLU196594 TVQ196594 UFM196594 UPI196594 UZE196594 VJA196594 VSW196594 WCS196594 WMO196594 WWK196594 AC262130 JY262130 TU262130 ADQ262130 ANM262130 AXI262130 BHE262130 BRA262130 CAW262130 CKS262130 CUO262130 DEK262130 DOG262130 DYC262130 EHY262130 ERU262130 FBQ262130 FLM262130 FVI262130 GFE262130 GPA262130 GYW262130 HIS262130 HSO262130 ICK262130 IMG262130 IWC262130 JFY262130 JPU262130 JZQ262130 KJM262130 KTI262130 LDE262130 LNA262130 LWW262130 MGS262130 MQO262130 NAK262130 NKG262130 NUC262130 ODY262130 ONU262130 OXQ262130 PHM262130 PRI262130 QBE262130 QLA262130 QUW262130 RES262130 ROO262130 RYK262130 SIG262130 SSC262130 TBY262130 TLU262130 TVQ262130 UFM262130 UPI262130 UZE262130 VJA262130 VSW262130 WCS262130 WMO262130 WWK262130 AC327666 JY327666 TU327666 ADQ327666 ANM327666 AXI327666 BHE327666 BRA327666 CAW327666 CKS327666 CUO327666 DEK327666 DOG327666 DYC327666 EHY327666 ERU327666 FBQ327666 FLM327666 FVI327666 GFE327666 GPA327666 GYW327666 HIS327666 HSO327666 ICK327666 IMG327666 IWC327666 JFY327666 JPU327666 JZQ327666 KJM327666 KTI327666 LDE327666 LNA327666 LWW327666 MGS327666 MQO327666 NAK327666 NKG327666 NUC327666 ODY327666 ONU327666 OXQ327666 PHM327666 PRI327666 QBE327666 QLA327666 QUW327666 RES327666 ROO327666 RYK327666 SIG327666 SSC327666 TBY327666 TLU327666 TVQ327666 UFM327666 UPI327666 UZE327666 VJA327666 VSW327666 WCS327666 WMO327666 WWK327666 AC393202 JY393202 TU393202 ADQ393202 ANM393202 AXI393202 BHE393202 BRA393202 CAW393202 CKS393202 CUO393202 DEK393202 DOG393202 DYC393202 EHY393202 ERU393202 FBQ393202 FLM393202 FVI393202 GFE393202 GPA393202 GYW393202 HIS393202 HSO393202 ICK393202 IMG393202 IWC393202 JFY393202 JPU393202 JZQ393202 KJM393202 KTI393202 LDE393202 LNA393202 LWW393202 MGS393202 MQO393202 NAK393202 NKG393202 NUC393202 ODY393202 ONU393202 OXQ393202 PHM393202 PRI393202 QBE393202 QLA393202 QUW393202 RES393202 ROO393202 RYK393202 SIG393202 SSC393202 TBY393202 TLU393202 TVQ393202 UFM393202 UPI393202 UZE393202 VJA393202 VSW393202 WCS393202 WMO393202 WWK393202 AC458738 JY458738 TU458738 ADQ458738 ANM458738 AXI458738 BHE458738 BRA458738 CAW458738 CKS458738 CUO458738 DEK458738 DOG458738 DYC458738 EHY458738 ERU458738 FBQ458738 FLM458738 FVI458738 GFE458738 GPA458738 GYW458738 HIS458738 HSO458738 ICK458738 IMG458738 IWC458738 JFY458738 JPU458738 JZQ458738 KJM458738 KTI458738 LDE458738 LNA458738 LWW458738 MGS458738 MQO458738 NAK458738 NKG458738 NUC458738 ODY458738 ONU458738 OXQ458738 PHM458738 PRI458738 QBE458738 QLA458738 QUW458738 RES458738 ROO458738 RYK458738 SIG458738 SSC458738 TBY458738 TLU458738 TVQ458738 UFM458738 UPI458738 UZE458738 VJA458738 VSW458738 WCS458738 WMO458738 WWK458738 AC524274 JY524274 TU524274 ADQ524274 ANM524274 AXI524274 BHE524274 BRA524274 CAW524274 CKS524274 CUO524274 DEK524274 DOG524274 DYC524274 EHY524274 ERU524274 FBQ524274 FLM524274 FVI524274 GFE524274 GPA524274 GYW524274 HIS524274 HSO524274 ICK524274 IMG524274 IWC524274 JFY524274 JPU524274 JZQ524274 KJM524274 KTI524274 LDE524274 LNA524274 LWW524274 MGS524274 MQO524274 NAK524274 NKG524274 NUC524274 ODY524274 ONU524274 OXQ524274 PHM524274 PRI524274 QBE524274 QLA524274 QUW524274 RES524274 ROO524274 RYK524274 SIG524274 SSC524274 TBY524274 TLU524274 TVQ524274 UFM524274 UPI524274 UZE524274 VJA524274 VSW524274 WCS524274 WMO524274 WWK524274 AC589810 JY589810 TU589810 ADQ589810 ANM589810 AXI589810 BHE589810 BRA589810 CAW589810 CKS589810 CUO589810 DEK589810 DOG589810 DYC589810 EHY589810 ERU589810 FBQ589810 FLM589810 FVI589810 GFE589810 GPA589810 GYW589810 HIS589810 HSO589810 ICK589810 IMG589810 IWC589810 JFY589810 JPU589810 JZQ589810 KJM589810 KTI589810 LDE589810 LNA589810 LWW589810 MGS589810 MQO589810 NAK589810 NKG589810 NUC589810 ODY589810 ONU589810 OXQ589810 PHM589810 PRI589810 QBE589810 QLA589810 QUW589810 RES589810 ROO589810 RYK589810 SIG589810 SSC589810 TBY589810 TLU589810 TVQ589810 UFM589810 UPI589810 UZE589810 VJA589810 VSW589810 WCS589810 WMO589810 WWK589810 AC655346 JY655346 TU655346 ADQ655346 ANM655346 AXI655346 BHE655346 BRA655346 CAW655346 CKS655346 CUO655346 DEK655346 DOG655346 DYC655346 EHY655346 ERU655346 FBQ655346 FLM655346 FVI655346 GFE655346 GPA655346 GYW655346 HIS655346 HSO655346 ICK655346 IMG655346 IWC655346 JFY655346 JPU655346 JZQ655346 KJM655346 KTI655346 LDE655346 LNA655346 LWW655346 MGS655346 MQO655346 NAK655346 NKG655346 NUC655346 ODY655346 ONU655346 OXQ655346 PHM655346 PRI655346 QBE655346 QLA655346 QUW655346 RES655346 ROO655346 RYK655346 SIG655346 SSC655346 TBY655346 TLU655346 TVQ655346 UFM655346 UPI655346 UZE655346 VJA655346 VSW655346 WCS655346 WMO655346 WWK655346 AC720882 JY720882 TU720882 ADQ720882 ANM720882 AXI720882 BHE720882 BRA720882 CAW720882 CKS720882 CUO720882 DEK720882 DOG720882 DYC720882 EHY720882 ERU720882 FBQ720882 FLM720882 FVI720882 GFE720882 GPA720882 GYW720882 HIS720882 HSO720882 ICK720882 IMG720882 IWC720882 JFY720882 JPU720882 JZQ720882 KJM720882 KTI720882 LDE720882 LNA720882 LWW720882 MGS720882 MQO720882 NAK720882 NKG720882 NUC720882 ODY720882 ONU720882 OXQ720882 PHM720882 PRI720882 QBE720882 QLA720882 QUW720882 RES720882 ROO720882 RYK720882 SIG720882 SSC720882 TBY720882 TLU720882 TVQ720882 UFM720882 UPI720882 UZE720882 VJA720882 VSW720882 WCS720882 WMO720882 WWK720882 AC786418 JY786418 TU786418 ADQ786418 ANM786418 AXI786418 BHE786418 BRA786418 CAW786418 CKS786418 CUO786418 DEK786418 DOG786418 DYC786418 EHY786418 ERU786418 FBQ786418 FLM786418 FVI786418 GFE786418 GPA786418 GYW786418 HIS786418 HSO786418 ICK786418 IMG786418 IWC786418 JFY786418 JPU786418 JZQ786418 KJM786418 KTI786418 LDE786418 LNA786418 LWW786418 MGS786418 MQO786418 NAK786418 NKG786418 NUC786418 ODY786418 ONU786418 OXQ786418 PHM786418 PRI786418 QBE786418 QLA786418 QUW786418 RES786418 ROO786418 RYK786418 SIG786418 SSC786418 TBY786418 TLU786418 TVQ786418 UFM786418 UPI786418 UZE786418 VJA786418 VSW786418 WCS786418 WMO786418 WWK786418 AC851954 JY851954 TU851954 ADQ851954 ANM851954 AXI851954 BHE851954 BRA851954 CAW851954 CKS851954 CUO851954 DEK851954 DOG851954 DYC851954 EHY851954 ERU851954 FBQ851954 FLM851954 FVI851954 GFE851954 GPA851954 GYW851954 HIS851954 HSO851954 ICK851954 IMG851954 IWC851954 JFY851954 JPU851954 JZQ851954 KJM851954 KTI851954 LDE851954 LNA851954 LWW851954 MGS851954 MQO851954 NAK851954 NKG851954 NUC851954 ODY851954 ONU851954 OXQ851954 PHM851954 PRI851954 QBE851954 QLA851954 QUW851954 RES851954 ROO851954 RYK851954 SIG851954 SSC851954 TBY851954 TLU851954 TVQ851954 UFM851954 UPI851954 UZE851954 VJA851954 VSW851954 WCS851954 WMO851954 WWK851954 AC917490 JY917490 TU917490 ADQ917490 ANM917490 AXI917490 BHE917490 BRA917490 CAW917490 CKS917490 CUO917490 DEK917490 DOG917490 DYC917490 EHY917490 ERU917490 FBQ917490 FLM917490 FVI917490 GFE917490 GPA917490 GYW917490 HIS917490 HSO917490 ICK917490 IMG917490 IWC917490 JFY917490 JPU917490 JZQ917490 KJM917490 KTI917490 LDE917490 LNA917490 LWW917490 MGS917490 MQO917490 NAK917490 NKG917490 NUC917490 ODY917490 ONU917490 OXQ917490 PHM917490 PRI917490 QBE917490 QLA917490 QUW917490 RES917490 ROO917490 RYK917490 SIG917490 SSC917490 TBY917490 TLU917490 TVQ917490 UFM917490 UPI917490 UZE917490 VJA917490 VSW917490 WCS917490 WMO917490 WWK917490 AC983026 JY983026 TU983026 ADQ983026 ANM983026 AXI983026 BHE983026 BRA983026 CAW983026 CKS983026 CUO983026 DEK983026 DOG983026 DYC983026 EHY983026 ERU983026 FBQ983026 FLM983026 FVI983026 GFE983026 GPA983026 GYW983026 HIS983026 HSO983026 ICK983026 IMG983026 IWC983026 JFY983026 JPU983026 JZQ983026 KJM983026 KTI983026 LDE983026 LNA983026 LWW983026 MGS983026 MQO983026 NAK983026 NKG983026 NUC983026 ODY983026 ONU983026 OXQ983026 PHM983026 PRI983026 QBE983026 QLA983026 QUW983026 RES983026 ROO983026 RYK983026 SIG983026 SSC983026 TBY983026 TLU983026 TVQ983026 UFM983026 UPI983026 UZE983026 VJA983026 VSW983026 WCS983026 WMO983026 WWK983026 AC65525 JY65525 TU65525 ADQ65525 ANM65525 AXI65525 BHE65525 BRA65525 CAW65525 CKS65525 CUO65525 DEK65525 DOG65525 DYC65525 EHY65525 ERU65525 FBQ65525 FLM65525 FVI65525 GFE65525 GPA65525 GYW65525 HIS65525 HSO65525 ICK65525 IMG65525 IWC65525 JFY65525 JPU65525 JZQ65525 KJM65525 KTI65525 LDE65525 LNA65525 LWW65525 MGS65525 MQO65525 NAK65525 NKG65525 NUC65525 ODY65525 ONU65525 OXQ65525 PHM65525 PRI65525 QBE65525 QLA65525 QUW65525 RES65525 ROO65525 RYK65525 SIG65525 SSC65525 TBY65525 TLU65525 TVQ65525 UFM65525 UPI65525 UZE65525 VJA65525 VSW65525 WCS65525 WMO65525 WWK65525 AC131061 JY131061 TU131061 ADQ131061 ANM131061 AXI131061 BHE131061 BRA131061 CAW131061 CKS131061 CUO131061 DEK131061 DOG131061 DYC131061 EHY131061 ERU131061 FBQ131061 FLM131061 FVI131061 GFE131061 GPA131061 GYW131061 HIS131061 HSO131061 ICK131061 IMG131061 IWC131061 JFY131061 JPU131061 JZQ131061 KJM131061 KTI131061 LDE131061 LNA131061 LWW131061 MGS131061 MQO131061 NAK131061 NKG131061 NUC131061 ODY131061 ONU131061 OXQ131061 PHM131061 PRI131061 QBE131061 QLA131061 QUW131061 RES131061 ROO131061 RYK131061 SIG131061 SSC131061 TBY131061 TLU131061 TVQ131061 UFM131061 UPI131061 UZE131061 VJA131061 VSW131061 WCS131061 WMO131061 WWK131061 AC196597 JY196597 TU196597 ADQ196597 ANM196597 AXI196597 BHE196597 BRA196597 CAW196597 CKS196597 CUO196597 DEK196597 DOG196597 DYC196597 EHY196597 ERU196597 FBQ196597 FLM196597 FVI196597 GFE196597 GPA196597 GYW196597 HIS196597 HSO196597 ICK196597 IMG196597 IWC196597 JFY196597 JPU196597 JZQ196597 KJM196597 KTI196597 LDE196597 LNA196597 LWW196597 MGS196597 MQO196597 NAK196597 NKG196597 NUC196597 ODY196597 ONU196597 OXQ196597 PHM196597 PRI196597 QBE196597 QLA196597 QUW196597 RES196597 ROO196597 RYK196597 SIG196597 SSC196597 TBY196597 TLU196597 TVQ196597 UFM196597 UPI196597 UZE196597 VJA196597 VSW196597 WCS196597 WMO196597 WWK196597 AC262133 JY262133 TU262133 ADQ262133 ANM262133 AXI262133 BHE262133 BRA262133 CAW262133 CKS262133 CUO262133 DEK262133 DOG262133 DYC262133 EHY262133 ERU262133 FBQ262133 FLM262133 FVI262133 GFE262133 GPA262133 GYW262133 HIS262133 HSO262133 ICK262133 IMG262133 IWC262133 JFY262133 JPU262133 JZQ262133 KJM262133 KTI262133 LDE262133 LNA262133 LWW262133 MGS262133 MQO262133 NAK262133 NKG262133 NUC262133 ODY262133 ONU262133 OXQ262133 PHM262133 PRI262133 QBE262133 QLA262133 QUW262133 RES262133 ROO262133 RYK262133 SIG262133 SSC262133 TBY262133 TLU262133 TVQ262133 UFM262133 UPI262133 UZE262133 VJA262133 VSW262133 WCS262133 WMO262133 WWK262133 AC327669 JY327669 TU327669 ADQ327669 ANM327669 AXI327669 BHE327669 BRA327669 CAW327669 CKS327669 CUO327669 DEK327669 DOG327669 DYC327669 EHY327669 ERU327669 FBQ327669 FLM327669 FVI327669 GFE327669 GPA327669 GYW327669 HIS327669 HSO327669 ICK327669 IMG327669 IWC327669 JFY327669 JPU327669 JZQ327669 KJM327669 KTI327669 LDE327669 LNA327669 LWW327669 MGS327669 MQO327669 NAK327669 NKG327669 NUC327669 ODY327669 ONU327669 OXQ327669 PHM327669 PRI327669 QBE327669 QLA327669 QUW327669 RES327669 ROO327669 RYK327669 SIG327669 SSC327669 TBY327669 TLU327669 TVQ327669 UFM327669 UPI327669 UZE327669 VJA327669 VSW327669 WCS327669 WMO327669 WWK327669 AC393205 JY393205 TU393205 ADQ393205 ANM393205 AXI393205 BHE393205 BRA393205 CAW393205 CKS393205 CUO393205 DEK393205 DOG393205 DYC393205 EHY393205 ERU393205 FBQ393205 FLM393205 FVI393205 GFE393205 GPA393205 GYW393205 HIS393205 HSO393205 ICK393205 IMG393205 IWC393205 JFY393205 JPU393205 JZQ393205 KJM393205 KTI393205 LDE393205 LNA393205 LWW393205 MGS393205 MQO393205 NAK393205 NKG393205 NUC393205 ODY393205 ONU393205 OXQ393205 PHM393205 PRI393205 QBE393205 QLA393205 QUW393205 RES393205 ROO393205 RYK393205 SIG393205 SSC393205 TBY393205 TLU393205 TVQ393205 UFM393205 UPI393205 UZE393205 VJA393205 VSW393205 WCS393205 WMO393205 WWK393205 AC458741 JY458741 TU458741 ADQ458741 ANM458741 AXI458741 BHE458741 BRA458741 CAW458741 CKS458741 CUO458741 DEK458741 DOG458741 DYC458741 EHY458741 ERU458741 FBQ458741 FLM458741 FVI458741 GFE458741 GPA458741 GYW458741 HIS458741 HSO458741 ICK458741 IMG458741 IWC458741 JFY458741 JPU458741 JZQ458741 KJM458741 KTI458741 LDE458741 LNA458741 LWW458741 MGS458741 MQO458741 NAK458741 NKG458741 NUC458741 ODY458741 ONU458741 OXQ458741 PHM458741 PRI458741 QBE458741 QLA458741 QUW458741 RES458741 ROO458741 RYK458741 SIG458741 SSC458741 TBY458741 TLU458741 TVQ458741 UFM458741 UPI458741 UZE458741 VJA458741 VSW458741 WCS458741 WMO458741 WWK458741 AC524277 JY524277 TU524277 ADQ524277 ANM524277 AXI524277 BHE524277 BRA524277 CAW524277 CKS524277 CUO524277 DEK524277 DOG524277 DYC524277 EHY524277 ERU524277 FBQ524277 FLM524277 FVI524277 GFE524277 GPA524277 GYW524277 HIS524277 HSO524277 ICK524277 IMG524277 IWC524277 JFY524277 JPU524277 JZQ524277 KJM524277 KTI524277 LDE524277 LNA524277 LWW524277 MGS524277 MQO524277 NAK524277 NKG524277 NUC524277 ODY524277 ONU524277 OXQ524277 PHM524277 PRI524277 QBE524277 QLA524277 QUW524277 RES524277 ROO524277 RYK524277 SIG524277 SSC524277 TBY524277 TLU524277 TVQ524277 UFM524277 UPI524277 UZE524277 VJA524277 VSW524277 WCS524277 WMO524277 WWK524277 AC589813 JY589813 TU589813 ADQ589813 ANM589813 AXI589813 BHE589813 BRA589813 CAW589813 CKS589813 CUO589813 DEK589813 DOG589813 DYC589813 EHY589813 ERU589813 FBQ589813 FLM589813 FVI589813 GFE589813 GPA589813 GYW589813 HIS589813 HSO589813 ICK589813 IMG589813 IWC589813 JFY589813 JPU589813 JZQ589813 KJM589813 KTI589813 LDE589813 LNA589813 LWW589813 MGS589813 MQO589813 NAK589813 NKG589813 NUC589813 ODY589813 ONU589813 OXQ589813 PHM589813 PRI589813 QBE589813 QLA589813 QUW589813 RES589813 ROO589813 RYK589813 SIG589813 SSC589813 TBY589813 TLU589813 TVQ589813 UFM589813 UPI589813 UZE589813 VJA589813 VSW589813 WCS589813 WMO589813 WWK589813 AC655349 JY655349 TU655349 ADQ655349 ANM655349 AXI655349 BHE655349 BRA655349 CAW655349 CKS655349 CUO655349 DEK655349 DOG655349 DYC655349 EHY655349 ERU655349 FBQ655349 FLM655349 FVI655349 GFE655349 GPA655349 GYW655349 HIS655349 HSO655349 ICK655349 IMG655349 IWC655349 JFY655349 JPU655349 JZQ655349 KJM655349 KTI655349 LDE655349 LNA655349 LWW655349 MGS655349 MQO655349 NAK655349 NKG655349 NUC655349 ODY655349 ONU655349 OXQ655349 PHM655349 PRI655349 QBE655349 QLA655349 QUW655349 RES655349 ROO655349 RYK655349 SIG655349 SSC655349 TBY655349 TLU655349 TVQ655349 UFM655349 UPI655349 UZE655349 VJA655349 VSW655349 WCS655349 WMO655349 WWK655349 AC720885 JY720885 TU720885 ADQ720885 ANM720885 AXI720885 BHE720885 BRA720885 CAW720885 CKS720885 CUO720885 DEK720885 DOG720885 DYC720885 EHY720885 ERU720885 FBQ720885 FLM720885 FVI720885 GFE720885 GPA720885 GYW720885 HIS720885 HSO720885 ICK720885 IMG720885 IWC720885 JFY720885 JPU720885 JZQ720885 KJM720885 KTI720885 LDE720885 LNA720885 LWW720885 MGS720885 MQO720885 NAK720885 NKG720885 NUC720885 ODY720885 ONU720885 OXQ720885 PHM720885 PRI720885 QBE720885 QLA720885 QUW720885 RES720885 ROO720885 RYK720885 SIG720885 SSC720885 TBY720885 TLU720885 TVQ720885 UFM720885 UPI720885 UZE720885 VJA720885 VSW720885 WCS720885 WMO720885 WWK720885 AC786421 JY786421 TU786421 ADQ786421 ANM786421 AXI786421 BHE786421 BRA786421 CAW786421 CKS786421 CUO786421 DEK786421 DOG786421 DYC786421 EHY786421 ERU786421 FBQ786421 FLM786421 FVI786421 GFE786421 GPA786421 GYW786421 HIS786421 HSO786421 ICK786421 IMG786421 IWC786421 JFY786421 JPU786421 JZQ786421 KJM786421 KTI786421 LDE786421 LNA786421 LWW786421 MGS786421 MQO786421 NAK786421 NKG786421 NUC786421 ODY786421 ONU786421 OXQ786421 PHM786421 PRI786421 QBE786421 QLA786421 QUW786421 RES786421 ROO786421 RYK786421 SIG786421 SSC786421 TBY786421 TLU786421 TVQ786421 UFM786421 UPI786421 UZE786421 VJA786421 VSW786421 WCS786421 WMO786421 WWK786421 AC851957 JY851957 TU851957 ADQ851957 ANM851957 AXI851957 BHE851957 BRA851957 CAW851957 CKS851957 CUO851957 DEK851957 DOG851957 DYC851957 EHY851957 ERU851957 FBQ851957 FLM851957 FVI851957 GFE851957 GPA851957 GYW851957 HIS851957 HSO851957 ICK851957 IMG851957 IWC851957 JFY851957 JPU851957 JZQ851957 KJM851957 KTI851957 LDE851957 LNA851957 LWW851957 MGS851957 MQO851957 NAK851957 NKG851957 NUC851957 ODY851957 ONU851957 OXQ851957 PHM851957 PRI851957 QBE851957 QLA851957 QUW851957 RES851957 ROO851957 RYK851957 SIG851957 SSC851957 TBY851957 TLU851957 TVQ851957 UFM851957 UPI851957 UZE851957 VJA851957 VSW851957 WCS851957 WMO851957 WWK851957 AC917493 JY917493 TU917493 ADQ917493 ANM917493 AXI917493 BHE917493 BRA917493 CAW917493 CKS917493 CUO917493 DEK917493 DOG917493 DYC917493 EHY917493 ERU917493 FBQ917493 FLM917493 FVI917493 GFE917493 GPA917493 GYW917493 HIS917493 HSO917493 ICK917493 IMG917493 IWC917493 JFY917493 JPU917493 JZQ917493 KJM917493 KTI917493 LDE917493 LNA917493 LWW917493 MGS917493 MQO917493 NAK917493 NKG917493 NUC917493 ODY917493 ONU917493 OXQ917493 PHM917493 PRI917493 QBE917493 QLA917493 QUW917493 RES917493 ROO917493 RYK917493 SIG917493 SSC917493 TBY917493 TLU917493 TVQ917493 UFM917493 UPI917493 UZE917493 VJA917493 VSW917493 WCS917493 WMO917493 WWK917493 AC983029 JY983029 TU983029 ADQ983029 ANM983029 AXI983029 BHE983029 BRA983029 CAW983029 CKS983029 CUO983029 DEK983029 DOG983029 DYC983029 EHY983029 ERU983029 FBQ983029 FLM983029 FVI983029 GFE983029 GPA983029 GYW983029 HIS983029 HSO983029 ICK983029 IMG983029 IWC983029 JFY983029 JPU983029 JZQ983029 KJM983029 KTI983029 LDE983029 LNA983029 LWW983029 MGS983029 MQO983029 NAK983029 NKG983029 NUC983029 ODY983029 ONU983029 OXQ983029 PHM983029 PRI983029 QBE983029 QLA983029 QUW983029 RES983029 ROO983029 RYK983029 SIG983029 SSC983029 TBY983029 TLU983029 TVQ983029 UFM983029 UPI983029 UZE983029 VJA983029 VSW983029 WCS983029 WMO983029 WWK983029 AC65528 JY65528 TU65528 ADQ65528 ANM65528 AXI65528 BHE65528 BRA65528 CAW65528 CKS65528 CUO65528 DEK65528 DOG65528 DYC65528 EHY65528 ERU65528 FBQ65528 FLM65528 FVI65528 GFE65528 GPA65528 GYW65528 HIS65528 HSO65528 ICK65528 IMG65528 IWC65528 JFY65528 JPU65528 JZQ65528 KJM65528 KTI65528 LDE65528 LNA65528 LWW65528 MGS65528 MQO65528 NAK65528 NKG65528 NUC65528 ODY65528 ONU65528 OXQ65528 PHM65528 PRI65528 QBE65528 QLA65528 QUW65528 RES65528 ROO65528 RYK65528 SIG65528 SSC65528 TBY65528 TLU65528 TVQ65528 UFM65528 UPI65528 UZE65528 VJA65528 VSW65528 WCS65528 WMO65528 WWK65528 AC131064 JY131064 TU131064 ADQ131064 ANM131064 AXI131064 BHE131064 BRA131064 CAW131064 CKS131064 CUO131064 DEK131064 DOG131064 DYC131064 EHY131064 ERU131064 FBQ131064 FLM131064 FVI131064 GFE131064 GPA131064 GYW131064 HIS131064 HSO131064 ICK131064 IMG131064 IWC131064 JFY131064 JPU131064 JZQ131064 KJM131064 KTI131064 LDE131064 LNA131064 LWW131064 MGS131064 MQO131064 NAK131064 NKG131064 NUC131064 ODY131064 ONU131064 OXQ131064 PHM131064 PRI131064 QBE131064 QLA131064 QUW131064 RES131064 ROO131064 RYK131064 SIG131064 SSC131064 TBY131064 TLU131064 TVQ131064 UFM131064 UPI131064 UZE131064 VJA131064 VSW131064 WCS131064 WMO131064 WWK131064 AC196600 JY196600 TU196600 ADQ196600 ANM196600 AXI196600 BHE196600 BRA196600 CAW196600 CKS196600 CUO196600 DEK196600 DOG196600 DYC196600 EHY196600 ERU196600 FBQ196600 FLM196600 FVI196600 GFE196600 GPA196600 GYW196600 HIS196600 HSO196600 ICK196600 IMG196600 IWC196600 JFY196600 JPU196600 JZQ196600 KJM196600 KTI196600 LDE196600 LNA196600 LWW196600 MGS196600 MQO196600 NAK196600 NKG196600 NUC196600 ODY196600 ONU196600 OXQ196600 PHM196600 PRI196600 QBE196600 QLA196600 QUW196600 RES196600 ROO196600 RYK196600 SIG196600 SSC196600 TBY196600 TLU196600 TVQ196600 UFM196600 UPI196600 UZE196600 VJA196600 VSW196600 WCS196600 WMO196600 WWK196600 AC262136 JY262136 TU262136 ADQ262136 ANM262136 AXI262136 BHE262136 BRA262136 CAW262136 CKS262136 CUO262136 DEK262136 DOG262136 DYC262136 EHY262136 ERU262136 FBQ262136 FLM262136 FVI262136 GFE262136 GPA262136 GYW262136 HIS262136 HSO262136 ICK262136 IMG262136 IWC262136 JFY262136 JPU262136 JZQ262136 KJM262136 KTI262136 LDE262136 LNA262136 LWW262136 MGS262136 MQO262136 NAK262136 NKG262136 NUC262136 ODY262136 ONU262136 OXQ262136 PHM262136 PRI262136 QBE262136 QLA262136 QUW262136 RES262136 ROO262136 RYK262136 SIG262136 SSC262136 TBY262136 TLU262136 TVQ262136 UFM262136 UPI262136 UZE262136 VJA262136 VSW262136 WCS262136 WMO262136 WWK262136 AC327672 JY327672 TU327672 ADQ327672 ANM327672 AXI327672 BHE327672 BRA327672 CAW327672 CKS327672 CUO327672 DEK327672 DOG327672 DYC327672 EHY327672 ERU327672 FBQ327672 FLM327672 FVI327672 GFE327672 GPA327672 GYW327672 HIS327672 HSO327672 ICK327672 IMG327672 IWC327672 JFY327672 JPU327672 JZQ327672 KJM327672 KTI327672 LDE327672 LNA327672 LWW327672 MGS327672 MQO327672 NAK327672 NKG327672 NUC327672 ODY327672 ONU327672 OXQ327672 PHM327672 PRI327672 QBE327672 QLA327672 QUW327672 RES327672 ROO327672 RYK327672 SIG327672 SSC327672 TBY327672 TLU327672 TVQ327672 UFM327672 UPI327672 UZE327672 VJA327672 VSW327672 WCS327672 WMO327672 WWK327672 AC393208 JY393208 TU393208 ADQ393208 ANM393208 AXI393208 BHE393208 BRA393208 CAW393208 CKS393208 CUO393208 DEK393208 DOG393208 DYC393208 EHY393208 ERU393208 FBQ393208 FLM393208 FVI393208 GFE393208 GPA393208 GYW393208 HIS393208 HSO393208 ICK393208 IMG393208 IWC393208 JFY393208 JPU393208 JZQ393208 KJM393208 KTI393208 LDE393208 LNA393208 LWW393208 MGS393208 MQO393208 NAK393208 NKG393208 NUC393208 ODY393208 ONU393208 OXQ393208 PHM393208 PRI393208 QBE393208 QLA393208 QUW393208 RES393208 ROO393208 RYK393208 SIG393208 SSC393208 TBY393208 TLU393208 TVQ393208 UFM393208 UPI393208 UZE393208 VJA393208 VSW393208 WCS393208 WMO393208 WWK393208 AC458744 JY458744 TU458744 ADQ458744 ANM458744 AXI458744 BHE458744 BRA458744 CAW458744 CKS458744 CUO458744 DEK458744 DOG458744 DYC458744 EHY458744 ERU458744 FBQ458744 FLM458744 FVI458744 GFE458744 GPA458744 GYW458744 HIS458744 HSO458744 ICK458744 IMG458744 IWC458744 JFY458744 JPU458744 JZQ458744 KJM458744 KTI458744 LDE458744 LNA458744 LWW458744 MGS458744 MQO458744 NAK458744 NKG458744 NUC458744 ODY458744 ONU458744 OXQ458744 PHM458744 PRI458744 QBE458744 QLA458744 QUW458744 RES458744 ROO458744 RYK458744 SIG458744 SSC458744 TBY458744 TLU458744 TVQ458744 UFM458744 UPI458744 UZE458744 VJA458744 VSW458744 WCS458744 WMO458744 WWK458744 AC524280 JY524280 TU524280 ADQ524280 ANM524280 AXI524280 BHE524280 BRA524280 CAW524280 CKS524280 CUO524280 DEK524280 DOG524280 DYC524280 EHY524280 ERU524280 FBQ524280 FLM524280 FVI524280 GFE524280 GPA524280 GYW524280 HIS524280 HSO524280 ICK524280 IMG524280 IWC524280 JFY524280 JPU524280 JZQ524280 KJM524280 KTI524280 LDE524280 LNA524280 LWW524280 MGS524280 MQO524280 NAK524280 NKG524280 NUC524280 ODY524280 ONU524280 OXQ524280 PHM524280 PRI524280 QBE524280 QLA524280 QUW524280 RES524280 ROO524280 RYK524280 SIG524280 SSC524280 TBY524280 TLU524280 TVQ524280 UFM524280 UPI524280 UZE524280 VJA524280 VSW524280 WCS524280 WMO524280 WWK524280 AC589816 JY589816 TU589816 ADQ589816 ANM589816 AXI589816 BHE589816 BRA589816 CAW589816 CKS589816 CUO589816 DEK589816 DOG589816 DYC589816 EHY589816 ERU589816 FBQ589816 FLM589816 FVI589816 GFE589816 GPA589816 GYW589816 HIS589816 HSO589816 ICK589816 IMG589816 IWC589816 JFY589816 JPU589816 JZQ589816 KJM589816 KTI589816 LDE589816 LNA589816 LWW589816 MGS589816 MQO589816 NAK589816 NKG589816 NUC589816 ODY589816 ONU589816 OXQ589816 PHM589816 PRI589816 QBE589816 QLA589816 QUW589816 RES589816 ROO589816 RYK589816 SIG589816 SSC589816 TBY589816 TLU589816 TVQ589816 UFM589816 UPI589816 UZE589816 VJA589816 VSW589816 WCS589816 WMO589816 WWK589816 AC655352 JY655352 TU655352 ADQ655352 ANM655352 AXI655352 BHE655352 BRA655352 CAW655352 CKS655352 CUO655352 DEK655352 DOG655352 DYC655352 EHY655352 ERU655352 FBQ655352 FLM655352 FVI655352 GFE655352 GPA655352 GYW655352 HIS655352 HSO655352 ICK655352 IMG655352 IWC655352 JFY655352 JPU655352 JZQ655352 KJM655352 KTI655352 LDE655352 LNA655352 LWW655352 MGS655352 MQO655352 NAK655352 NKG655352 NUC655352 ODY655352 ONU655352 OXQ655352 PHM655352 PRI655352 QBE655352 QLA655352 QUW655352 RES655352 ROO655352 RYK655352 SIG655352 SSC655352 TBY655352 TLU655352 TVQ655352 UFM655352 UPI655352 UZE655352 VJA655352 VSW655352 WCS655352 WMO655352 WWK655352 AC720888 JY720888 TU720888 ADQ720888 ANM720888 AXI720888 BHE720888 BRA720888 CAW720888 CKS720888 CUO720888 DEK720888 DOG720888 DYC720888 EHY720888 ERU720888 FBQ720888 FLM720888 FVI720888 GFE720888 GPA720888 GYW720888 HIS720888 HSO720888 ICK720888 IMG720888 IWC720888 JFY720888 JPU720888 JZQ720888 KJM720888 KTI720888 LDE720888 LNA720888 LWW720888 MGS720888 MQO720888 NAK720888 NKG720888 NUC720888 ODY720888 ONU720888 OXQ720888 PHM720888 PRI720888 QBE720888 QLA720888 QUW720888 RES720888 ROO720888 RYK720888 SIG720888 SSC720888 TBY720888 TLU720888 TVQ720888 UFM720888 UPI720888 UZE720888 VJA720888 VSW720888 WCS720888 WMO720888 WWK720888 AC786424 JY786424 TU786424 ADQ786424 ANM786424 AXI786424 BHE786424 BRA786424 CAW786424 CKS786424 CUO786424 DEK786424 DOG786424 DYC786424 EHY786424 ERU786424 FBQ786424 FLM786424 FVI786424 GFE786424 GPA786424 GYW786424 HIS786424 HSO786424 ICK786424 IMG786424 IWC786424 JFY786424 JPU786424 JZQ786424 KJM786424 KTI786424 LDE786424 LNA786424 LWW786424 MGS786424 MQO786424 NAK786424 NKG786424 NUC786424 ODY786424 ONU786424 OXQ786424 PHM786424 PRI786424 QBE786424 QLA786424 QUW786424 RES786424 ROO786424 RYK786424 SIG786424 SSC786424 TBY786424 TLU786424 TVQ786424 UFM786424 UPI786424 UZE786424 VJA786424 VSW786424 WCS786424 WMO786424 WWK786424 AC851960 JY851960 TU851960 ADQ851960 ANM851960 AXI851960 BHE851960 BRA851960 CAW851960 CKS851960 CUO851960 DEK851960 DOG851960 DYC851960 EHY851960 ERU851960 FBQ851960 FLM851960 FVI851960 GFE851960 GPA851960 GYW851960 HIS851960 HSO851960 ICK851960 IMG851960 IWC851960 JFY851960 JPU851960 JZQ851960 KJM851960 KTI851960 LDE851960 LNA851960 LWW851960 MGS851960 MQO851960 NAK851960 NKG851960 NUC851960 ODY851960 ONU851960 OXQ851960 PHM851960 PRI851960 QBE851960 QLA851960 QUW851960 RES851960 ROO851960 RYK851960 SIG851960 SSC851960 TBY851960 TLU851960 TVQ851960 UFM851960 UPI851960 UZE851960 VJA851960 VSW851960 WCS851960 WMO851960 WWK851960 AC917496 JY917496 TU917496 ADQ917496 ANM917496 AXI917496 BHE917496 BRA917496 CAW917496 CKS917496 CUO917496 DEK917496 DOG917496 DYC917496 EHY917496 ERU917496 FBQ917496 FLM917496 FVI917496 GFE917496 GPA917496 GYW917496 HIS917496 HSO917496 ICK917496 IMG917496 IWC917496 JFY917496 JPU917496 JZQ917496 KJM917496 KTI917496 LDE917496 LNA917496 LWW917496 MGS917496 MQO917496 NAK917496 NKG917496 NUC917496 ODY917496 ONU917496 OXQ917496 PHM917496 PRI917496 QBE917496 QLA917496 QUW917496 RES917496 ROO917496 RYK917496 SIG917496 SSC917496 TBY917496 TLU917496 TVQ917496 UFM917496 UPI917496 UZE917496 VJA917496 VSW917496 WCS917496 WMO917496 WWK917496 AC983032 JY983032 TU983032 ADQ983032 ANM983032 AXI983032 BHE983032 BRA983032 CAW983032 CKS983032 CUO983032 DEK983032 DOG983032 DYC983032 EHY983032 ERU983032 FBQ983032 FLM983032 FVI983032 GFE983032 GPA983032 GYW983032 HIS983032 HSO983032 ICK983032 IMG983032 IWC983032 JFY983032 JPU983032 JZQ983032 KJM983032 KTI983032 LDE983032 LNA983032 LWW983032 MGS983032 MQO983032 NAK983032 NKG983032 NUC983032 ODY983032 ONU983032 OXQ983032 PHM983032 PRI983032 QBE983032 QLA983032 QUW983032 RES983032 ROO983032 RYK983032 SIG983032 SSC983032 TBY983032 TLU983032 TVQ983032 UFM983032 UPI983032 UZE983032 VJA983032 VSW983032 WCS983032 WMO983032 WWK983032 AC65533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AC131069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AC196605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AC262141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AC327677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AC393213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AC458749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AC524285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AC589821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AC655357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AC720893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AC786429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AC851965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AC917501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AC983037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WWK983037 AC65536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AC131072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AC196608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AC262144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AC327680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AC393216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AC458752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AC524288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AC589824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AC655360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AC720896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AC786432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AC851968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AC917504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AC983040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WWK983040 AD55:AD112 JZ55:JZ112 TV55:TV112 ADR55:ADR112 ANN55:ANN112 AXJ55:AXJ112 BHF55:BHF112 BRB55:BRB112 CAX55:CAX112 CKT55:CKT112 CUP55:CUP112 DEL55:DEL112 DOH55:DOH112 DYD55:DYD112 EHZ55:EHZ112 ERV55:ERV112 FBR55:FBR112 FLN55:FLN112 FVJ55:FVJ112 GFF55:GFF112 GPB55:GPB112 GYX55:GYX112 HIT55:HIT112 HSP55:HSP112 ICL55:ICL112 IMH55:IMH112 IWD55:IWD112 JFZ55:JFZ112 JPV55:JPV112 JZR55:JZR112 KJN55:KJN112 KTJ55:KTJ112 LDF55:LDF112 LNB55:LNB112 LWX55:LWX112 MGT55:MGT112 MQP55:MQP112 NAL55:NAL112 NKH55:NKH112 NUD55:NUD112 ODZ55:ODZ112 ONV55:ONV112 OXR55:OXR112 PHN55:PHN112 PRJ55:PRJ112 QBF55:QBF112 QLB55:QLB112 QUX55:QUX112 RET55:RET112 ROP55:ROP112 RYL55:RYL112 SIH55:SIH112 SSD55:SSD112 TBZ55:TBZ112 TLV55:TLV112 TVR55:TVR112 UFN55:UFN112 UPJ55:UPJ112 UZF55:UZF112 VJB55:VJB112 VSX55:VSX112 WCT55:WCT112 WMP55:WMP112 WWL55:WWL112 AD65591:AD65648 JZ65591:JZ65648 TV65591:TV65648 ADR65591:ADR65648 ANN65591:ANN65648 AXJ65591:AXJ65648 BHF65591:BHF65648 BRB65591:BRB65648 CAX65591:CAX65648 CKT65591:CKT65648 CUP65591:CUP65648 DEL65591:DEL65648 DOH65591:DOH65648 DYD65591:DYD65648 EHZ65591:EHZ65648 ERV65591:ERV65648 FBR65591:FBR65648 FLN65591:FLN65648 FVJ65591:FVJ65648 GFF65591:GFF65648 GPB65591:GPB65648 GYX65591:GYX65648 HIT65591:HIT65648 HSP65591:HSP65648 ICL65591:ICL65648 IMH65591:IMH65648 IWD65591:IWD65648 JFZ65591:JFZ65648 JPV65591:JPV65648 JZR65591:JZR65648 KJN65591:KJN65648 KTJ65591:KTJ65648 LDF65591:LDF65648 LNB65591:LNB65648 LWX65591:LWX65648 MGT65591:MGT65648 MQP65591:MQP65648 NAL65591:NAL65648 NKH65591:NKH65648 NUD65591:NUD65648 ODZ65591:ODZ65648 ONV65591:ONV65648 OXR65591:OXR65648 PHN65591:PHN65648 PRJ65591:PRJ65648 QBF65591:QBF65648 QLB65591:QLB65648 QUX65591:QUX65648 RET65591:RET65648 ROP65591:ROP65648 RYL65591:RYL65648 SIH65591:SIH65648 SSD65591:SSD65648 TBZ65591:TBZ65648 TLV65591:TLV65648 TVR65591:TVR65648 UFN65591:UFN65648 UPJ65591:UPJ65648 UZF65591:UZF65648 VJB65591:VJB65648 VSX65591:VSX65648 WCT65591:WCT65648 WMP65591:WMP65648 WWL65591:WWL65648 AD131127:AD131184 JZ131127:JZ131184 TV131127:TV131184 ADR131127:ADR131184 ANN131127:ANN131184 AXJ131127:AXJ131184 BHF131127:BHF131184 BRB131127:BRB131184 CAX131127:CAX131184 CKT131127:CKT131184 CUP131127:CUP131184 DEL131127:DEL131184 DOH131127:DOH131184 DYD131127:DYD131184 EHZ131127:EHZ131184 ERV131127:ERV131184 FBR131127:FBR131184 FLN131127:FLN131184 FVJ131127:FVJ131184 GFF131127:GFF131184 GPB131127:GPB131184 GYX131127:GYX131184 HIT131127:HIT131184 HSP131127:HSP131184 ICL131127:ICL131184 IMH131127:IMH131184 IWD131127:IWD131184 JFZ131127:JFZ131184 JPV131127:JPV131184 JZR131127:JZR131184 KJN131127:KJN131184 KTJ131127:KTJ131184 LDF131127:LDF131184 LNB131127:LNB131184 LWX131127:LWX131184 MGT131127:MGT131184 MQP131127:MQP131184 NAL131127:NAL131184 NKH131127:NKH131184 NUD131127:NUD131184 ODZ131127:ODZ131184 ONV131127:ONV131184 OXR131127:OXR131184 PHN131127:PHN131184 PRJ131127:PRJ131184 QBF131127:QBF131184 QLB131127:QLB131184 QUX131127:QUX131184 RET131127:RET131184 ROP131127:ROP131184 RYL131127:RYL131184 SIH131127:SIH131184 SSD131127:SSD131184 TBZ131127:TBZ131184 TLV131127:TLV131184 TVR131127:TVR131184 UFN131127:UFN131184 UPJ131127:UPJ131184 UZF131127:UZF131184 VJB131127:VJB131184 VSX131127:VSX131184 WCT131127:WCT131184 WMP131127:WMP131184 WWL131127:WWL131184 AD196663:AD196720 JZ196663:JZ196720 TV196663:TV196720 ADR196663:ADR196720 ANN196663:ANN196720 AXJ196663:AXJ196720 BHF196663:BHF196720 BRB196663:BRB196720 CAX196663:CAX196720 CKT196663:CKT196720 CUP196663:CUP196720 DEL196663:DEL196720 DOH196663:DOH196720 DYD196663:DYD196720 EHZ196663:EHZ196720 ERV196663:ERV196720 FBR196663:FBR196720 FLN196663:FLN196720 FVJ196663:FVJ196720 GFF196663:GFF196720 GPB196663:GPB196720 GYX196663:GYX196720 HIT196663:HIT196720 HSP196663:HSP196720 ICL196663:ICL196720 IMH196663:IMH196720 IWD196663:IWD196720 JFZ196663:JFZ196720 JPV196663:JPV196720 JZR196663:JZR196720 KJN196663:KJN196720 KTJ196663:KTJ196720 LDF196663:LDF196720 LNB196663:LNB196720 LWX196663:LWX196720 MGT196663:MGT196720 MQP196663:MQP196720 NAL196663:NAL196720 NKH196663:NKH196720 NUD196663:NUD196720 ODZ196663:ODZ196720 ONV196663:ONV196720 OXR196663:OXR196720 PHN196663:PHN196720 PRJ196663:PRJ196720 QBF196663:QBF196720 QLB196663:QLB196720 QUX196663:QUX196720 RET196663:RET196720 ROP196663:ROP196720 RYL196663:RYL196720 SIH196663:SIH196720 SSD196663:SSD196720 TBZ196663:TBZ196720 TLV196663:TLV196720 TVR196663:TVR196720 UFN196663:UFN196720 UPJ196663:UPJ196720 UZF196663:UZF196720 VJB196663:VJB196720 VSX196663:VSX196720 WCT196663:WCT196720 WMP196663:WMP196720 WWL196663:WWL196720 AD262199:AD262256 JZ262199:JZ262256 TV262199:TV262256 ADR262199:ADR262256 ANN262199:ANN262256 AXJ262199:AXJ262256 BHF262199:BHF262256 BRB262199:BRB262256 CAX262199:CAX262256 CKT262199:CKT262256 CUP262199:CUP262256 DEL262199:DEL262256 DOH262199:DOH262256 DYD262199:DYD262256 EHZ262199:EHZ262256 ERV262199:ERV262256 FBR262199:FBR262256 FLN262199:FLN262256 FVJ262199:FVJ262256 GFF262199:GFF262256 GPB262199:GPB262256 GYX262199:GYX262256 HIT262199:HIT262256 HSP262199:HSP262256 ICL262199:ICL262256 IMH262199:IMH262256 IWD262199:IWD262256 JFZ262199:JFZ262256 JPV262199:JPV262256 JZR262199:JZR262256 KJN262199:KJN262256 KTJ262199:KTJ262256 LDF262199:LDF262256 LNB262199:LNB262256 LWX262199:LWX262256 MGT262199:MGT262256 MQP262199:MQP262256 NAL262199:NAL262256 NKH262199:NKH262256 NUD262199:NUD262256 ODZ262199:ODZ262256 ONV262199:ONV262256 OXR262199:OXR262256 PHN262199:PHN262256 PRJ262199:PRJ262256 QBF262199:QBF262256 QLB262199:QLB262256 QUX262199:QUX262256 RET262199:RET262256 ROP262199:ROP262256 RYL262199:RYL262256 SIH262199:SIH262256 SSD262199:SSD262256 TBZ262199:TBZ262256 TLV262199:TLV262256 TVR262199:TVR262256 UFN262199:UFN262256 UPJ262199:UPJ262256 UZF262199:UZF262256 VJB262199:VJB262256 VSX262199:VSX262256 WCT262199:WCT262256 WMP262199:WMP262256 WWL262199:WWL262256 AD327735:AD327792 JZ327735:JZ327792 TV327735:TV327792 ADR327735:ADR327792 ANN327735:ANN327792 AXJ327735:AXJ327792 BHF327735:BHF327792 BRB327735:BRB327792 CAX327735:CAX327792 CKT327735:CKT327792 CUP327735:CUP327792 DEL327735:DEL327792 DOH327735:DOH327792 DYD327735:DYD327792 EHZ327735:EHZ327792 ERV327735:ERV327792 FBR327735:FBR327792 FLN327735:FLN327792 FVJ327735:FVJ327792 GFF327735:GFF327792 GPB327735:GPB327792 GYX327735:GYX327792 HIT327735:HIT327792 HSP327735:HSP327792 ICL327735:ICL327792 IMH327735:IMH327792 IWD327735:IWD327792 JFZ327735:JFZ327792 JPV327735:JPV327792 JZR327735:JZR327792 KJN327735:KJN327792 KTJ327735:KTJ327792 LDF327735:LDF327792 LNB327735:LNB327792 LWX327735:LWX327792 MGT327735:MGT327792 MQP327735:MQP327792 NAL327735:NAL327792 NKH327735:NKH327792 NUD327735:NUD327792 ODZ327735:ODZ327792 ONV327735:ONV327792 OXR327735:OXR327792 PHN327735:PHN327792 PRJ327735:PRJ327792 QBF327735:QBF327792 QLB327735:QLB327792 QUX327735:QUX327792 RET327735:RET327792 ROP327735:ROP327792 RYL327735:RYL327792 SIH327735:SIH327792 SSD327735:SSD327792 TBZ327735:TBZ327792 TLV327735:TLV327792 TVR327735:TVR327792 UFN327735:UFN327792 UPJ327735:UPJ327792 UZF327735:UZF327792 VJB327735:VJB327792 VSX327735:VSX327792 WCT327735:WCT327792 WMP327735:WMP327792 WWL327735:WWL327792 AD393271:AD393328 JZ393271:JZ393328 TV393271:TV393328 ADR393271:ADR393328 ANN393271:ANN393328 AXJ393271:AXJ393328 BHF393271:BHF393328 BRB393271:BRB393328 CAX393271:CAX393328 CKT393271:CKT393328 CUP393271:CUP393328 DEL393271:DEL393328 DOH393271:DOH393328 DYD393271:DYD393328 EHZ393271:EHZ393328 ERV393271:ERV393328 FBR393271:FBR393328 FLN393271:FLN393328 FVJ393271:FVJ393328 GFF393271:GFF393328 GPB393271:GPB393328 GYX393271:GYX393328 HIT393271:HIT393328 HSP393271:HSP393328 ICL393271:ICL393328 IMH393271:IMH393328 IWD393271:IWD393328 JFZ393271:JFZ393328 JPV393271:JPV393328 JZR393271:JZR393328 KJN393271:KJN393328 KTJ393271:KTJ393328 LDF393271:LDF393328 LNB393271:LNB393328 LWX393271:LWX393328 MGT393271:MGT393328 MQP393271:MQP393328 NAL393271:NAL393328 NKH393271:NKH393328 NUD393271:NUD393328 ODZ393271:ODZ393328 ONV393271:ONV393328 OXR393271:OXR393328 PHN393271:PHN393328 PRJ393271:PRJ393328 QBF393271:QBF393328 QLB393271:QLB393328 QUX393271:QUX393328 RET393271:RET393328 ROP393271:ROP393328 RYL393271:RYL393328 SIH393271:SIH393328 SSD393271:SSD393328 TBZ393271:TBZ393328 TLV393271:TLV393328 TVR393271:TVR393328 UFN393271:UFN393328 UPJ393271:UPJ393328 UZF393271:UZF393328 VJB393271:VJB393328 VSX393271:VSX393328 WCT393271:WCT393328 WMP393271:WMP393328 WWL393271:WWL393328 AD458807:AD458864 JZ458807:JZ458864 TV458807:TV458864 ADR458807:ADR458864 ANN458807:ANN458864 AXJ458807:AXJ458864 BHF458807:BHF458864 BRB458807:BRB458864 CAX458807:CAX458864 CKT458807:CKT458864 CUP458807:CUP458864 DEL458807:DEL458864 DOH458807:DOH458864 DYD458807:DYD458864 EHZ458807:EHZ458864 ERV458807:ERV458864 FBR458807:FBR458864 FLN458807:FLN458864 FVJ458807:FVJ458864 GFF458807:GFF458864 GPB458807:GPB458864 GYX458807:GYX458864 HIT458807:HIT458864 HSP458807:HSP458864 ICL458807:ICL458864 IMH458807:IMH458864 IWD458807:IWD458864 JFZ458807:JFZ458864 JPV458807:JPV458864 JZR458807:JZR458864 KJN458807:KJN458864 KTJ458807:KTJ458864 LDF458807:LDF458864 LNB458807:LNB458864 LWX458807:LWX458864 MGT458807:MGT458864 MQP458807:MQP458864 NAL458807:NAL458864 NKH458807:NKH458864 NUD458807:NUD458864 ODZ458807:ODZ458864 ONV458807:ONV458864 OXR458807:OXR458864 PHN458807:PHN458864 PRJ458807:PRJ458864 QBF458807:QBF458864 QLB458807:QLB458864 QUX458807:QUX458864 RET458807:RET458864 ROP458807:ROP458864 RYL458807:RYL458864 SIH458807:SIH458864 SSD458807:SSD458864 TBZ458807:TBZ458864 TLV458807:TLV458864 TVR458807:TVR458864 UFN458807:UFN458864 UPJ458807:UPJ458864 UZF458807:UZF458864 VJB458807:VJB458864 VSX458807:VSX458864 WCT458807:WCT458864 WMP458807:WMP458864 WWL458807:WWL458864 AD524343:AD524400 JZ524343:JZ524400 TV524343:TV524400 ADR524343:ADR524400 ANN524343:ANN524400 AXJ524343:AXJ524400 BHF524343:BHF524400 BRB524343:BRB524400 CAX524343:CAX524400 CKT524343:CKT524400 CUP524343:CUP524400 DEL524343:DEL524400 DOH524343:DOH524400 DYD524343:DYD524400 EHZ524343:EHZ524400 ERV524343:ERV524400 FBR524343:FBR524400 FLN524343:FLN524400 FVJ524343:FVJ524400 GFF524343:GFF524400 GPB524343:GPB524400 GYX524343:GYX524400 HIT524343:HIT524400 HSP524343:HSP524400 ICL524343:ICL524400 IMH524343:IMH524400 IWD524343:IWD524400 JFZ524343:JFZ524400 JPV524343:JPV524400 JZR524343:JZR524400 KJN524343:KJN524400 KTJ524343:KTJ524400 LDF524343:LDF524400 LNB524343:LNB524400 LWX524343:LWX524400 MGT524343:MGT524400 MQP524343:MQP524400 NAL524343:NAL524400 NKH524343:NKH524400 NUD524343:NUD524400 ODZ524343:ODZ524400 ONV524343:ONV524400 OXR524343:OXR524400 PHN524343:PHN524400 PRJ524343:PRJ524400 QBF524343:QBF524400 QLB524343:QLB524400 QUX524343:QUX524400 RET524343:RET524400 ROP524343:ROP524400 RYL524343:RYL524400 SIH524343:SIH524400 SSD524343:SSD524400 TBZ524343:TBZ524400 TLV524343:TLV524400 TVR524343:TVR524400 UFN524343:UFN524400 UPJ524343:UPJ524400 UZF524343:UZF524400 VJB524343:VJB524400 VSX524343:VSX524400 WCT524343:WCT524400 WMP524343:WMP524400 WWL524343:WWL524400 AD589879:AD589936 JZ589879:JZ589936 TV589879:TV589936 ADR589879:ADR589936 ANN589879:ANN589936 AXJ589879:AXJ589936 BHF589879:BHF589936 BRB589879:BRB589936 CAX589879:CAX589936 CKT589879:CKT589936 CUP589879:CUP589936 DEL589879:DEL589936 DOH589879:DOH589936 DYD589879:DYD589936 EHZ589879:EHZ589936 ERV589879:ERV589936 FBR589879:FBR589936 FLN589879:FLN589936 FVJ589879:FVJ589936 GFF589879:GFF589936 GPB589879:GPB589936 GYX589879:GYX589936 HIT589879:HIT589936 HSP589879:HSP589936 ICL589879:ICL589936 IMH589879:IMH589936 IWD589879:IWD589936 JFZ589879:JFZ589936 JPV589879:JPV589936 JZR589879:JZR589936 KJN589879:KJN589936 KTJ589879:KTJ589936 LDF589879:LDF589936 LNB589879:LNB589936 LWX589879:LWX589936 MGT589879:MGT589936 MQP589879:MQP589936 NAL589879:NAL589936 NKH589879:NKH589936 NUD589879:NUD589936 ODZ589879:ODZ589936 ONV589879:ONV589936 OXR589879:OXR589936 PHN589879:PHN589936 PRJ589879:PRJ589936 QBF589879:QBF589936 QLB589879:QLB589936 QUX589879:QUX589936 RET589879:RET589936 ROP589879:ROP589936 RYL589879:RYL589936 SIH589879:SIH589936 SSD589879:SSD589936 TBZ589879:TBZ589936 TLV589879:TLV589936 TVR589879:TVR589936 UFN589879:UFN589936 UPJ589879:UPJ589936 UZF589879:UZF589936 VJB589879:VJB589936 VSX589879:VSX589936 WCT589879:WCT589936 WMP589879:WMP589936 WWL589879:WWL589936 AD655415:AD655472 JZ655415:JZ655472 TV655415:TV655472 ADR655415:ADR655472 ANN655415:ANN655472 AXJ655415:AXJ655472 BHF655415:BHF655472 BRB655415:BRB655472 CAX655415:CAX655472 CKT655415:CKT655472 CUP655415:CUP655472 DEL655415:DEL655472 DOH655415:DOH655472 DYD655415:DYD655472 EHZ655415:EHZ655472 ERV655415:ERV655472 FBR655415:FBR655472 FLN655415:FLN655472 FVJ655415:FVJ655472 GFF655415:GFF655472 GPB655415:GPB655472 GYX655415:GYX655472 HIT655415:HIT655472 HSP655415:HSP655472 ICL655415:ICL655472 IMH655415:IMH655472 IWD655415:IWD655472 JFZ655415:JFZ655472 JPV655415:JPV655472 JZR655415:JZR655472 KJN655415:KJN655472 KTJ655415:KTJ655472 LDF655415:LDF655472 LNB655415:LNB655472 LWX655415:LWX655472 MGT655415:MGT655472 MQP655415:MQP655472 NAL655415:NAL655472 NKH655415:NKH655472 NUD655415:NUD655472 ODZ655415:ODZ655472 ONV655415:ONV655472 OXR655415:OXR655472 PHN655415:PHN655472 PRJ655415:PRJ655472 QBF655415:QBF655472 QLB655415:QLB655472 QUX655415:QUX655472 RET655415:RET655472 ROP655415:ROP655472 RYL655415:RYL655472 SIH655415:SIH655472 SSD655415:SSD655472 TBZ655415:TBZ655472 TLV655415:TLV655472 TVR655415:TVR655472 UFN655415:UFN655472 UPJ655415:UPJ655472 UZF655415:UZF655472 VJB655415:VJB655472 VSX655415:VSX655472 WCT655415:WCT655472 WMP655415:WMP655472 WWL655415:WWL655472 AD720951:AD721008 JZ720951:JZ721008 TV720951:TV721008 ADR720951:ADR721008 ANN720951:ANN721008 AXJ720951:AXJ721008 BHF720951:BHF721008 BRB720951:BRB721008 CAX720951:CAX721008 CKT720951:CKT721008 CUP720951:CUP721008 DEL720951:DEL721008 DOH720951:DOH721008 DYD720951:DYD721008 EHZ720951:EHZ721008 ERV720951:ERV721008 FBR720951:FBR721008 FLN720951:FLN721008 FVJ720951:FVJ721008 GFF720951:GFF721008 GPB720951:GPB721008 GYX720951:GYX721008 HIT720951:HIT721008 HSP720951:HSP721008 ICL720951:ICL721008 IMH720951:IMH721008 IWD720951:IWD721008 JFZ720951:JFZ721008 JPV720951:JPV721008 JZR720951:JZR721008 KJN720951:KJN721008 KTJ720951:KTJ721008 LDF720951:LDF721008 LNB720951:LNB721008 LWX720951:LWX721008 MGT720951:MGT721008 MQP720951:MQP721008 NAL720951:NAL721008 NKH720951:NKH721008 NUD720951:NUD721008 ODZ720951:ODZ721008 ONV720951:ONV721008 OXR720951:OXR721008 PHN720951:PHN721008 PRJ720951:PRJ721008 QBF720951:QBF721008 QLB720951:QLB721008 QUX720951:QUX721008 RET720951:RET721008 ROP720951:ROP721008 RYL720951:RYL721008 SIH720951:SIH721008 SSD720951:SSD721008 TBZ720951:TBZ721008 TLV720951:TLV721008 TVR720951:TVR721008 UFN720951:UFN721008 UPJ720951:UPJ721008 UZF720951:UZF721008 VJB720951:VJB721008 VSX720951:VSX721008 WCT720951:WCT721008 WMP720951:WMP721008 WWL720951:WWL721008 AD786487:AD786544 JZ786487:JZ786544 TV786487:TV786544 ADR786487:ADR786544 ANN786487:ANN786544 AXJ786487:AXJ786544 BHF786487:BHF786544 BRB786487:BRB786544 CAX786487:CAX786544 CKT786487:CKT786544 CUP786487:CUP786544 DEL786487:DEL786544 DOH786487:DOH786544 DYD786487:DYD786544 EHZ786487:EHZ786544 ERV786487:ERV786544 FBR786487:FBR786544 FLN786487:FLN786544 FVJ786487:FVJ786544 GFF786487:GFF786544 GPB786487:GPB786544 GYX786487:GYX786544 HIT786487:HIT786544 HSP786487:HSP786544 ICL786487:ICL786544 IMH786487:IMH786544 IWD786487:IWD786544 JFZ786487:JFZ786544 JPV786487:JPV786544 JZR786487:JZR786544 KJN786487:KJN786544 KTJ786487:KTJ786544 LDF786487:LDF786544 LNB786487:LNB786544 LWX786487:LWX786544 MGT786487:MGT786544 MQP786487:MQP786544 NAL786487:NAL786544 NKH786487:NKH786544 NUD786487:NUD786544 ODZ786487:ODZ786544 ONV786487:ONV786544 OXR786487:OXR786544 PHN786487:PHN786544 PRJ786487:PRJ786544 QBF786487:QBF786544 QLB786487:QLB786544 QUX786487:QUX786544 RET786487:RET786544 ROP786487:ROP786544 RYL786487:RYL786544 SIH786487:SIH786544 SSD786487:SSD786544 TBZ786487:TBZ786544 TLV786487:TLV786544 TVR786487:TVR786544 UFN786487:UFN786544 UPJ786487:UPJ786544 UZF786487:UZF786544 VJB786487:VJB786544 VSX786487:VSX786544 WCT786487:WCT786544 WMP786487:WMP786544 WWL786487:WWL786544 AD852023:AD852080 JZ852023:JZ852080 TV852023:TV852080 ADR852023:ADR852080 ANN852023:ANN852080 AXJ852023:AXJ852080 BHF852023:BHF852080 BRB852023:BRB852080 CAX852023:CAX852080 CKT852023:CKT852080 CUP852023:CUP852080 DEL852023:DEL852080 DOH852023:DOH852080 DYD852023:DYD852080 EHZ852023:EHZ852080 ERV852023:ERV852080 FBR852023:FBR852080 FLN852023:FLN852080 FVJ852023:FVJ852080 GFF852023:GFF852080 GPB852023:GPB852080 GYX852023:GYX852080 HIT852023:HIT852080 HSP852023:HSP852080 ICL852023:ICL852080 IMH852023:IMH852080 IWD852023:IWD852080 JFZ852023:JFZ852080 JPV852023:JPV852080 JZR852023:JZR852080 KJN852023:KJN852080 KTJ852023:KTJ852080 LDF852023:LDF852080 LNB852023:LNB852080 LWX852023:LWX852080 MGT852023:MGT852080 MQP852023:MQP852080 NAL852023:NAL852080 NKH852023:NKH852080 NUD852023:NUD852080 ODZ852023:ODZ852080 ONV852023:ONV852080 OXR852023:OXR852080 PHN852023:PHN852080 PRJ852023:PRJ852080 QBF852023:QBF852080 QLB852023:QLB852080 QUX852023:QUX852080 RET852023:RET852080 ROP852023:ROP852080 RYL852023:RYL852080 SIH852023:SIH852080 SSD852023:SSD852080 TBZ852023:TBZ852080 TLV852023:TLV852080 TVR852023:TVR852080 UFN852023:UFN852080 UPJ852023:UPJ852080 UZF852023:UZF852080 VJB852023:VJB852080 VSX852023:VSX852080 WCT852023:WCT852080 WMP852023:WMP852080 WWL852023:WWL852080 AD917559:AD917616 JZ917559:JZ917616 TV917559:TV917616 ADR917559:ADR917616 ANN917559:ANN917616 AXJ917559:AXJ917616 BHF917559:BHF917616 BRB917559:BRB917616 CAX917559:CAX917616 CKT917559:CKT917616 CUP917559:CUP917616 DEL917559:DEL917616 DOH917559:DOH917616 DYD917559:DYD917616 EHZ917559:EHZ917616 ERV917559:ERV917616 FBR917559:FBR917616 FLN917559:FLN917616 FVJ917559:FVJ917616 GFF917559:GFF917616 GPB917559:GPB917616 GYX917559:GYX917616 HIT917559:HIT917616 HSP917559:HSP917616 ICL917559:ICL917616 IMH917559:IMH917616 IWD917559:IWD917616 JFZ917559:JFZ917616 JPV917559:JPV917616 JZR917559:JZR917616 KJN917559:KJN917616 KTJ917559:KTJ917616 LDF917559:LDF917616 LNB917559:LNB917616 LWX917559:LWX917616 MGT917559:MGT917616 MQP917559:MQP917616 NAL917559:NAL917616 NKH917559:NKH917616 NUD917559:NUD917616 ODZ917559:ODZ917616 ONV917559:ONV917616 OXR917559:OXR917616 PHN917559:PHN917616 PRJ917559:PRJ917616 QBF917559:QBF917616 QLB917559:QLB917616 QUX917559:QUX917616 RET917559:RET917616 ROP917559:ROP917616 RYL917559:RYL917616 SIH917559:SIH917616 SSD917559:SSD917616 TBZ917559:TBZ917616 TLV917559:TLV917616 TVR917559:TVR917616 UFN917559:UFN917616 UPJ917559:UPJ917616 UZF917559:UZF917616 VJB917559:VJB917616 VSX917559:VSX917616 WCT917559:WCT917616 WMP917559:WMP917616 WWL917559:WWL917616 AD983095:AD983152 JZ983095:JZ983152 TV983095:TV983152 ADR983095:ADR983152 ANN983095:ANN983152 AXJ983095:AXJ983152 BHF983095:BHF983152 BRB983095:BRB983152 CAX983095:CAX983152 CKT983095:CKT983152 CUP983095:CUP983152 DEL983095:DEL983152 DOH983095:DOH983152 DYD983095:DYD983152 EHZ983095:EHZ983152 ERV983095:ERV983152 FBR983095:FBR983152 FLN983095:FLN983152 FVJ983095:FVJ983152 GFF983095:GFF983152 GPB983095:GPB983152 GYX983095:GYX983152 HIT983095:HIT983152 HSP983095:HSP983152 ICL983095:ICL983152 IMH983095:IMH983152 IWD983095:IWD983152 JFZ983095:JFZ983152 JPV983095:JPV983152 JZR983095:JZR983152 KJN983095:KJN983152 KTJ983095:KTJ983152 LDF983095:LDF983152 LNB983095:LNB983152 LWX983095:LWX983152 MGT983095:MGT983152 MQP983095:MQP983152 NAL983095:NAL983152 NKH983095:NKH983152 NUD983095:NUD983152 ODZ983095:ODZ983152 ONV983095:ONV983152 OXR983095:OXR983152 PHN983095:PHN983152 PRJ983095:PRJ983152 QBF983095:QBF983152 QLB983095:QLB983152 QUX983095:QUX983152 RET983095:RET983152 ROP983095:ROP983152 RYL983095:RYL983152 SIH983095:SIH983152 SSD983095:SSD983152 TBZ983095:TBZ983152 TLV983095:TLV983152 TVR983095:TVR983152 UFN983095:UFN983152 UPJ983095:UPJ983152 UZF983095:UZF983152 VJB983095:VJB983152 VSX983095:VSX983152 WCT983095:WCT983152 WMP983095:WMP983152 WWL983095:WWL983152 AC12:AC19 JY12:JY19 TU12:TU19 ADQ12:ADQ19 ANM12:ANM19 AXI12:AXI19 BHE12:BHE19 BRA12:BRA19 CAW12:CAW19 CKS12:CKS19 CUO12:CUO19 DEK12:DEK19 DOG12:DOG19 DYC12:DYC19 EHY12:EHY19 ERU12:ERU19 FBQ12:FBQ19 FLM12:FLM19 FVI12:FVI19 GFE12:GFE19 GPA12:GPA19 GYW12:GYW19 HIS12:HIS19 HSO12:HSO19 ICK12:ICK19 IMG12:IMG19 IWC12:IWC19 JFY12:JFY19 JPU12:JPU19 JZQ12:JZQ19 KJM12:KJM19 KTI12:KTI19 LDE12:LDE19 LNA12:LNA19 LWW12:LWW19 MGS12:MGS19 MQO12:MQO19 NAK12:NAK19 NKG12:NKG19 NUC12:NUC19 ODY12:ODY19 ONU12:ONU19 OXQ12:OXQ19 PHM12:PHM19 PRI12:PRI19 QBE12:QBE19 QLA12:QLA19 QUW12:QUW19 RES12:RES19 ROO12:ROO19 RYK12:RYK19 SIG12:SIG19 SSC12:SSC19 TBY12:TBY19 TLU12:TLU19 TVQ12:TVQ19 UFM12:UFM19 UPI12:UPI19 UZE12:UZE19 VJA12:VJA19 VSW12:VSW19 WCS12:WCS19 WMO12:WMO19 WWK12:WWK19 AC65548:AC65555 JY65548:JY65555 TU65548:TU65555 ADQ65548:ADQ65555 ANM65548:ANM65555 AXI65548:AXI65555 BHE65548:BHE65555 BRA65548:BRA65555 CAW65548:CAW65555 CKS65548:CKS65555 CUO65548:CUO65555 DEK65548:DEK65555 DOG65548:DOG65555 DYC65548:DYC65555 EHY65548:EHY65555 ERU65548:ERU65555 FBQ65548:FBQ65555 FLM65548:FLM65555 FVI65548:FVI65555 GFE65548:GFE65555 GPA65548:GPA65555 GYW65548:GYW65555 HIS65548:HIS65555 HSO65548:HSO65555 ICK65548:ICK65555 IMG65548:IMG65555 IWC65548:IWC65555 JFY65548:JFY65555 JPU65548:JPU65555 JZQ65548:JZQ65555 KJM65548:KJM65555 KTI65548:KTI65555 LDE65548:LDE65555 LNA65548:LNA65555 LWW65548:LWW65555 MGS65548:MGS65555 MQO65548:MQO65555 NAK65548:NAK65555 NKG65548:NKG65555 NUC65548:NUC65555 ODY65548:ODY65555 ONU65548:ONU65555 OXQ65548:OXQ65555 PHM65548:PHM65555 PRI65548:PRI65555 QBE65548:QBE65555 QLA65548:QLA65555 QUW65548:QUW65555 RES65548:RES65555 ROO65548:ROO65555 RYK65548:RYK65555 SIG65548:SIG65555 SSC65548:SSC65555 TBY65548:TBY65555 TLU65548:TLU65555 TVQ65548:TVQ65555 UFM65548:UFM65555 UPI65548:UPI65555 UZE65548:UZE65555 VJA65548:VJA65555 VSW65548:VSW65555 WCS65548:WCS65555 WMO65548:WMO65555 WWK65548:WWK65555 AC131084:AC131091 JY131084:JY131091 TU131084:TU131091 ADQ131084:ADQ131091 ANM131084:ANM131091 AXI131084:AXI131091 BHE131084:BHE131091 BRA131084:BRA131091 CAW131084:CAW131091 CKS131084:CKS131091 CUO131084:CUO131091 DEK131084:DEK131091 DOG131084:DOG131091 DYC131084:DYC131091 EHY131084:EHY131091 ERU131084:ERU131091 FBQ131084:FBQ131091 FLM131084:FLM131091 FVI131084:FVI131091 GFE131084:GFE131091 GPA131084:GPA131091 GYW131084:GYW131091 HIS131084:HIS131091 HSO131084:HSO131091 ICK131084:ICK131091 IMG131084:IMG131091 IWC131084:IWC131091 JFY131084:JFY131091 JPU131084:JPU131091 JZQ131084:JZQ131091 KJM131084:KJM131091 KTI131084:KTI131091 LDE131084:LDE131091 LNA131084:LNA131091 LWW131084:LWW131091 MGS131084:MGS131091 MQO131084:MQO131091 NAK131084:NAK131091 NKG131084:NKG131091 NUC131084:NUC131091 ODY131084:ODY131091 ONU131084:ONU131091 OXQ131084:OXQ131091 PHM131084:PHM131091 PRI131084:PRI131091 QBE131084:QBE131091 QLA131084:QLA131091 QUW131084:QUW131091 RES131084:RES131091 ROO131084:ROO131091 RYK131084:RYK131091 SIG131084:SIG131091 SSC131084:SSC131091 TBY131084:TBY131091 TLU131084:TLU131091 TVQ131084:TVQ131091 UFM131084:UFM131091 UPI131084:UPI131091 UZE131084:UZE131091 VJA131084:VJA131091 VSW131084:VSW131091 WCS131084:WCS131091 WMO131084:WMO131091 WWK131084:WWK131091 AC196620:AC196627 JY196620:JY196627 TU196620:TU196627 ADQ196620:ADQ196627 ANM196620:ANM196627 AXI196620:AXI196627 BHE196620:BHE196627 BRA196620:BRA196627 CAW196620:CAW196627 CKS196620:CKS196627 CUO196620:CUO196627 DEK196620:DEK196627 DOG196620:DOG196627 DYC196620:DYC196627 EHY196620:EHY196627 ERU196620:ERU196627 FBQ196620:FBQ196627 FLM196620:FLM196627 FVI196620:FVI196627 GFE196620:GFE196627 GPA196620:GPA196627 GYW196620:GYW196627 HIS196620:HIS196627 HSO196620:HSO196627 ICK196620:ICK196627 IMG196620:IMG196627 IWC196620:IWC196627 JFY196620:JFY196627 JPU196620:JPU196627 JZQ196620:JZQ196627 KJM196620:KJM196627 KTI196620:KTI196627 LDE196620:LDE196627 LNA196620:LNA196627 LWW196620:LWW196627 MGS196620:MGS196627 MQO196620:MQO196627 NAK196620:NAK196627 NKG196620:NKG196627 NUC196620:NUC196627 ODY196620:ODY196627 ONU196620:ONU196627 OXQ196620:OXQ196627 PHM196620:PHM196627 PRI196620:PRI196627 QBE196620:QBE196627 QLA196620:QLA196627 QUW196620:QUW196627 RES196620:RES196627 ROO196620:ROO196627 RYK196620:RYK196627 SIG196620:SIG196627 SSC196620:SSC196627 TBY196620:TBY196627 TLU196620:TLU196627 TVQ196620:TVQ196627 UFM196620:UFM196627 UPI196620:UPI196627 UZE196620:UZE196627 VJA196620:VJA196627 VSW196620:VSW196627 WCS196620:WCS196627 WMO196620:WMO196627 WWK196620:WWK196627 AC262156:AC262163 JY262156:JY262163 TU262156:TU262163 ADQ262156:ADQ262163 ANM262156:ANM262163 AXI262156:AXI262163 BHE262156:BHE262163 BRA262156:BRA262163 CAW262156:CAW262163 CKS262156:CKS262163 CUO262156:CUO262163 DEK262156:DEK262163 DOG262156:DOG262163 DYC262156:DYC262163 EHY262156:EHY262163 ERU262156:ERU262163 FBQ262156:FBQ262163 FLM262156:FLM262163 FVI262156:FVI262163 GFE262156:GFE262163 GPA262156:GPA262163 GYW262156:GYW262163 HIS262156:HIS262163 HSO262156:HSO262163 ICK262156:ICK262163 IMG262156:IMG262163 IWC262156:IWC262163 JFY262156:JFY262163 JPU262156:JPU262163 JZQ262156:JZQ262163 KJM262156:KJM262163 KTI262156:KTI262163 LDE262156:LDE262163 LNA262156:LNA262163 LWW262156:LWW262163 MGS262156:MGS262163 MQO262156:MQO262163 NAK262156:NAK262163 NKG262156:NKG262163 NUC262156:NUC262163 ODY262156:ODY262163 ONU262156:ONU262163 OXQ262156:OXQ262163 PHM262156:PHM262163 PRI262156:PRI262163 QBE262156:QBE262163 QLA262156:QLA262163 QUW262156:QUW262163 RES262156:RES262163 ROO262156:ROO262163 RYK262156:RYK262163 SIG262156:SIG262163 SSC262156:SSC262163 TBY262156:TBY262163 TLU262156:TLU262163 TVQ262156:TVQ262163 UFM262156:UFM262163 UPI262156:UPI262163 UZE262156:UZE262163 VJA262156:VJA262163 VSW262156:VSW262163 WCS262156:WCS262163 WMO262156:WMO262163 WWK262156:WWK262163 AC327692:AC327699 JY327692:JY327699 TU327692:TU327699 ADQ327692:ADQ327699 ANM327692:ANM327699 AXI327692:AXI327699 BHE327692:BHE327699 BRA327692:BRA327699 CAW327692:CAW327699 CKS327692:CKS327699 CUO327692:CUO327699 DEK327692:DEK327699 DOG327692:DOG327699 DYC327692:DYC327699 EHY327692:EHY327699 ERU327692:ERU327699 FBQ327692:FBQ327699 FLM327692:FLM327699 FVI327692:FVI327699 GFE327692:GFE327699 GPA327692:GPA327699 GYW327692:GYW327699 HIS327692:HIS327699 HSO327692:HSO327699 ICK327692:ICK327699 IMG327692:IMG327699 IWC327692:IWC327699 JFY327692:JFY327699 JPU327692:JPU327699 JZQ327692:JZQ327699 KJM327692:KJM327699 KTI327692:KTI327699 LDE327692:LDE327699 LNA327692:LNA327699 LWW327692:LWW327699 MGS327692:MGS327699 MQO327692:MQO327699 NAK327692:NAK327699 NKG327692:NKG327699 NUC327692:NUC327699 ODY327692:ODY327699 ONU327692:ONU327699 OXQ327692:OXQ327699 PHM327692:PHM327699 PRI327692:PRI327699 QBE327692:QBE327699 QLA327692:QLA327699 QUW327692:QUW327699 RES327692:RES327699 ROO327692:ROO327699 RYK327692:RYK327699 SIG327692:SIG327699 SSC327692:SSC327699 TBY327692:TBY327699 TLU327692:TLU327699 TVQ327692:TVQ327699 UFM327692:UFM327699 UPI327692:UPI327699 UZE327692:UZE327699 VJA327692:VJA327699 VSW327692:VSW327699 WCS327692:WCS327699 WMO327692:WMO327699 WWK327692:WWK327699 AC393228:AC393235 JY393228:JY393235 TU393228:TU393235 ADQ393228:ADQ393235 ANM393228:ANM393235 AXI393228:AXI393235 BHE393228:BHE393235 BRA393228:BRA393235 CAW393228:CAW393235 CKS393228:CKS393235 CUO393228:CUO393235 DEK393228:DEK393235 DOG393228:DOG393235 DYC393228:DYC393235 EHY393228:EHY393235 ERU393228:ERU393235 FBQ393228:FBQ393235 FLM393228:FLM393235 FVI393228:FVI393235 GFE393228:GFE393235 GPA393228:GPA393235 GYW393228:GYW393235 HIS393228:HIS393235 HSO393228:HSO393235 ICK393228:ICK393235 IMG393228:IMG393235 IWC393228:IWC393235 JFY393228:JFY393235 JPU393228:JPU393235 JZQ393228:JZQ393235 KJM393228:KJM393235 KTI393228:KTI393235 LDE393228:LDE393235 LNA393228:LNA393235 LWW393228:LWW393235 MGS393228:MGS393235 MQO393228:MQO393235 NAK393228:NAK393235 NKG393228:NKG393235 NUC393228:NUC393235 ODY393228:ODY393235 ONU393228:ONU393235 OXQ393228:OXQ393235 PHM393228:PHM393235 PRI393228:PRI393235 QBE393228:QBE393235 QLA393228:QLA393235 QUW393228:QUW393235 RES393228:RES393235 ROO393228:ROO393235 RYK393228:RYK393235 SIG393228:SIG393235 SSC393228:SSC393235 TBY393228:TBY393235 TLU393228:TLU393235 TVQ393228:TVQ393235 UFM393228:UFM393235 UPI393228:UPI393235 UZE393228:UZE393235 VJA393228:VJA393235 VSW393228:VSW393235 WCS393228:WCS393235 WMO393228:WMO393235 WWK393228:WWK393235 AC458764:AC458771 JY458764:JY458771 TU458764:TU458771 ADQ458764:ADQ458771 ANM458764:ANM458771 AXI458764:AXI458771 BHE458764:BHE458771 BRA458764:BRA458771 CAW458764:CAW458771 CKS458764:CKS458771 CUO458764:CUO458771 DEK458764:DEK458771 DOG458764:DOG458771 DYC458764:DYC458771 EHY458764:EHY458771 ERU458764:ERU458771 FBQ458764:FBQ458771 FLM458764:FLM458771 FVI458764:FVI458771 GFE458764:GFE458771 GPA458764:GPA458771 GYW458764:GYW458771 HIS458764:HIS458771 HSO458764:HSO458771 ICK458764:ICK458771 IMG458764:IMG458771 IWC458764:IWC458771 JFY458764:JFY458771 JPU458764:JPU458771 JZQ458764:JZQ458771 KJM458764:KJM458771 KTI458764:KTI458771 LDE458764:LDE458771 LNA458764:LNA458771 LWW458764:LWW458771 MGS458764:MGS458771 MQO458764:MQO458771 NAK458764:NAK458771 NKG458764:NKG458771 NUC458764:NUC458771 ODY458764:ODY458771 ONU458764:ONU458771 OXQ458764:OXQ458771 PHM458764:PHM458771 PRI458764:PRI458771 QBE458764:QBE458771 QLA458764:QLA458771 QUW458764:QUW458771 RES458764:RES458771 ROO458764:ROO458771 RYK458764:RYK458771 SIG458764:SIG458771 SSC458764:SSC458771 TBY458764:TBY458771 TLU458764:TLU458771 TVQ458764:TVQ458771 UFM458764:UFM458771 UPI458764:UPI458771 UZE458764:UZE458771 VJA458764:VJA458771 VSW458764:VSW458771 WCS458764:WCS458771 WMO458764:WMO458771 WWK458764:WWK458771 AC524300:AC524307 JY524300:JY524307 TU524300:TU524307 ADQ524300:ADQ524307 ANM524300:ANM524307 AXI524300:AXI524307 BHE524300:BHE524307 BRA524300:BRA524307 CAW524300:CAW524307 CKS524300:CKS524307 CUO524300:CUO524307 DEK524300:DEK524307 DOG524300:DOG524307 DYC524300:DYC524307 EHY524300:EHY524307 ERU524300:ERU524307 FBQ524300:FBQ524307 FLM524300:FLM524307 FVI524300:FVI524307 GFE524300:GFE524307 GPA524300:GPA524307 GYW524300:GYW524307 HIS524300:HIS524307 HSO524300:HSO524307 ICK524300:ICK524307 IMG524300:IMG524307 IWC524300:IWC524307 JFY524300:JFY524307 JPU524300:JPU524307 JZQ524300:JZQ524307 KJM524300:KJM524307 KTI524300:KTI524307 LDE524300:LDE524307 LNA524300:LNA524307 LWW524300:LWW524307 MGS524300:MGS524307 MQO524300:MQO524307 NAK524300:NAK524307 NKG524300:NKG524307 NUC524300:NUC524307 ODY524300:ODY524307 ONU524300:ONU524307 OXQ524300:OXQ524307 PHM524300:PHM524307 PRI524300:PRI524307 QBE524300:QBE524307 QLA524300:QLA524307 QUW524300:QUW524307 RES524300:RES524307 ROO524300:ROO524307 RYK524300:RYK524307 SIG524300:SIG524307 SSC524300:SSC524307 TBY524300:TBY524307 TLU524300:TLU524307 TVQ524300:TVQ524307 UFM524300:UFM524307 UPI524300:UPI524307 UZE524300:UZE524307 VJA524300:VJA524307 VSW524300:VSW524307 WCS524300:WCS524307 WMO524300:WMO524307 WWK524300:WWK524307 AC589836:AC589843 JY589836:JY589843 TU589836:TU589843 ADQ589836:ADQ589843 ANM589836:ANM589843 AXI589836:AXI589843 BHE589836:BHE589843 BRA589836:BRA589843 CAW589836:CAW589843 CKS589836:CKS589843 CUO589836:CUO589843 DEK589836:DEK589843 DOG589836:DOG589843 DYC589836:DYC589843 EHY589836:EHY589843 ERU589836:ERU589843 FBQ589836:FBQ589843 FLM589836:FLM589843 FVI589836:FVI589843 GFE589836:GFE589843 GPA589836:GPA589843 GYW589836:GYW589843 HIS589836:HIS589843 HSO589836:HSO589843 ICK589836:ICK589843 IMG589836:IMG589843 IWC589836:IWC589843 JFY589836:JFY589843 JPU589836:JPU589843 JZQ589836:JZQ589843 KJM589836:KJM589843 KTI589836:KTI589843 LDE589836:LDE589843 LNA589836:LNA589843 LWW589836:LWW589843 MGS589836:MGS589843 MQO589836:MQO589843 NAK589836:NAK589843 NKG589836:NKG589843 NUC589836:NUC589843 ODY589836:ODY589843 ONU589836:ONU589843 OXQ589836:OXQ589843 PHM589836:PHM589843 PRI589836:PRI589843 QBE589836:QBE589843 QLA589836:QLA589843 QUW589836:QUW589843 RES589836:RES589843 ROO589836:ROO589843 RYK589836:RYK589843 SIG589836:SIG589843 SSC589836:SSC589843 TBY589836:TBY589843 TLU589836:TLU589843 TVQ589836:TVQ589843 UFM589836:UFM589843 UPI589836:UPI589843 UZE589836:UZE589843 VJA589836:VJA589843 VSW589836:VSW589843 WCS589836:WCS589843 WMO589836:WMO589843 WWK589836:WWK589843 AC655372:AC655379 JY655372:JY655379 TU655372:TU655379 ADQ655372:ADQ655379 ANM655372:ANM655379 AXI655372:AXI655379 BHE655372:BHE655379 BRA655372:BRA655379 CAW655372:CAW655379 CKS655372:CKS655379 CUO655372:CUO655379 DEK655372:DEK655379 DOG655372:DOG655379 DYC655372:DYC655379 EHY655372:EHY655379 ERU655372:ERU655379 FBQ655372:FBQ655379 FLM655372:FLM655379 FVI655372:FVI655379 GFE655372:GFE655379 GPA655372:GPA655379 GYW655372:GYW655379 HIS655372:HIS655379 HSO655372:HSO655379 ICK655372:ICK655379 IMG655372:IMG655379 IWC655372:IWC655379 JFY655372:JFY655379 JPU655372:JPU655379 JZQ655372:JZQ655379 KJM655372:KJM655379 KTI655372:KTI655379 LDE655372:LDE655379 LNA655372:LNA655379 LWW655372:LWW655379 MGS655372:MGS655379 MQO655372:MQO655379 NAK655372:NAK655379 NKG655372:NKG655379 NUC655372:NUC655379 ODY655372:ODY655379 ONU655372:ONU655379 OXQ655372:OXQ655379 PHM655372:PHM655379 PRI655372:PRI655379 QBE655372:QBE655379 QLA655372:QLA655379 QUW655372:QUW655379 RES655372:RES655379 ROO655372:ROO655379 RYK655372:RYK655379 SIG655372:SIG655379 SSC655372:SSC655379 TBY655372:TBY655379 TLU655372:TLU655379 TVQ655372:TVQ655379 UFM655372:UFM655379 UPI655372:UPI655379 UZE655372:UZE655379 VJA655372:VJA655379 VSW655372:VSW655379 WCS655372:WCS655379 WMO655372:WMO655379 WWK655372:WWK655379 AC720908:AC720915 JY720908:JY720915 TU720908:TU720915 ADQ720908:ADQ720915 ANM720908:ANM720915 AXI720908:AXI720915 BHE720908:BHE720915 BRA720908:BRA720915 CAW720908:CAW720915 CKS720908:CKS720915 CUO720908:CUO720915 DEK720908:DEK720915 DOG720908:DOG720915 DYC720908:DYC720915 EHY720908:EHY720915 ERU720908:ERU720915 FBQ720908:FBQ720915 FLM720908:FLM720915 FVI720908:FVI720915 GFE720908:GFE720915 GPA720908:GPA720915 GYW720908:GYW720915 HIS720908:HIS720915 HSO720908:HSO720915 ICK720908:ICK720915 IMG720908:IMG720915 IWC720908:IWC720915 JFY720908:JFY720915 JPU720908:JPU720915 JZQ720908:JZQ720915 KJM720908:KJM720915 KTI720908:KTI720915 LDE720908:LDE720915 LNA720908:LNA720915 LWW720908:LWW720915 MGS720908:MGS720915 MQO720908:MQO720915 NAK720908:NAK720915 NKG720908:NKG720915 NUC720908:NUC720915 ODY720908:ODY720915 ONU720908:ONU720915 OXQ720908:OXQ720915 PHM720908:PHM720915 PRI720908:PRI720915 QBE720908:QBE720915 QLA720908:QLA720915 QUW720908:QUW720915 RES720908:RES720915 ROO720908:ROO720915 RYK720908:RYK720915 SIG720908:SIG720915 SSC720908:SSC720915 TBY720908:TBY720915 TLU720908:TLU720915 TVQ720908:TVQ720915 UFM720908:UFM720915 UPI720908:UPI720915 UZE720908:UZE720915 VJA720908:VJA720915 VSW720908:VSW720915 WCS720908:WCS720915 WMO720908:WMO720915 WWK720908:WWK720915 AC786444:AC786451 JY786444:JY786451 TU786444:TU786451 ADQ786444:ADQ786451 ANM786444:ANM786451 AXI786444:AXI786451 BHE786444:BHE786451 BRA786444:BRA786451 CAW786444:CAW786451 CKS786444:CKS786451 CUO786444:CUO786451 DEK786444:DEK786451 DOG786444:DOG786451 DYC786444:DYC786451 EHY786444:EHY786451 ERU786444:ERU786451 FBQ786444:FBQ786451 FLM786444:FLM786451 FVI786444:FVI786451 GFE786444:GFE786451 GPA786444:GPA786451 GYW786444:GYW786451 HIS786444:HIS786451 HSO786444:HSO786451 ICK786444:ICK786451 IMG786444:IMG786451 IWC786444:IWC786451 JFY786444:JFY786451 JPU786444:JPU786451 JZQ786444:JZQ786451 KJM786444:KJM786451 KTI786444:KTI786451 LDE786444:LDE786451 LNA786444:LNA786451 LWW786444:LWW786451 MGS786444:MGS786451 MQO786444:MQO786451 NAK786444:NAK786451 NKG786444:NKG786451 NUC786444:NUC786451 ODY786444:ODY786451 ONU786444:ONU786451 OXQ786444:OXQ786451 PHM786444:PHM786451 PRI786444:PRI786451 QBE786444:QBE786451 QLA786444:QLA786451 QUW786444:QUW786451 RES786444:RES786451 ROO786444:ROO786451 RYK786444:RYK786451 SIG786444:SIG786451 SSC786444:SSC786451 TBY786444:TBY786451 TLU786444:TLU786451 TVQ786444:TVQ786451 UFM786444:UFM786451 UPI786444:UPI786451 UZE786444:UZE786451 VJA786444:VJA786451 VSW786444:VSW786451 WCS786444:WCS786451 WMO786444:WMO786451 WWK786444:WWK786451 AC851980:AC851987 JY851980:JY851987 TU851980:TU851987 ADQ851980:ADQ851987 ANM851980:ANM851987 AXI851980:AXI851987 BHE851980:BHE851987 BRA851980:BRA851987 CAW851980:CAW851987 CKS851980:CKS851987 CUO851980:CUO851987 DEK851980:DEK851987 DOG851980:DOG851987 DYC851980:DYC851987 EHY851980:EHY851987 ERU851980:ERU851987 FBQ851980:FBQ851987 FLM851980:FLM851987 FVI851980:FVI851987 GFE851980:GFE851987 GPA851980:GPA851987 GYW851980:GYW851987 HIS851980:HIS851987 HSO851980:HSO851987 ICK851980:ICK851987 IMG851980:IMG851987 IWC851980:IWC851987 JFY851980:JFY851987 JPU851980:JPU851987 JZQ851980:JZQ851987 KJM851980:KJM851987 KTI851980:KTI851987 LDE851980:LDE851987 LNA851980:LNA851987 LWW851980:LWW851987 MGS851980:MGS851987 MQO851980:MQO851987 NAK851980:NAK851987 NKG851980:NKG851987 NUC851980:NUC851987 ODY851980:ODY851987 ONU851980:ONU851987 OXQ851980:OXQ851987 PHM851980:PHM851987 PRI851980:PRI851987 QBE851980:QBE851987 QLA851980:QLA851987 QUW851980:QUW851987 RES851980:RES851987 ROO851980:ROO851987 RYK851980:RYK851987 SIG851980:SIG851987 SSC851980:SSC851987 TBY851980:TBY851987 TLU851980:TLU851987 TVQ851980:TVQ851987 UFM851980:UFM851987 UPI851980:UPI851987 UZE851980:UZE851987 VJA851980:VJA851987 VSW851980:VSW851987 WCS851980:WCS851987 WMO851980:WMO851987 WWK851980:WWK851987 AC917516:AC917523 JY917516:JY917523 TU917516:TU917523 ADQ917516:ADQ917523 ANM917516:ANM917523 AXI917516:AXI917523 BHE917516:BHE917523 BRA917516:BRA917523 CAW917516:CAW917523 CKS917516:CKS917523 CUO917516:CUO917523 DEK917516:DEK917523 DOG917516:DOG917523 DYC917516:DYC917523 EHY917516:EHY917523 ERU917516:ERU917523 FBQ917516:FBQ917523 FLM917516:FLM917523 FVI917516:FVI917523 GFE917516:GFE917523 GPA917516:GPA917523 GYW917516:GYW917523 HIS917516:HIS917523 HSO917516:HSO917523 ICK917516:ICK917523 IMG917516:IMG917523 IWC917516:IWC917523 JFY917516:JFY917523 JPU917516:JPU917523 JZQ917516:JZQ917523 KJM917516:KJM917523 KTI917516:KTI917523 LDE917516:LDE917523 LNA917516:LNA917523 LWW917516:LWW917523 MGS917516:MGS917523 MQO917516:MQO917523 NAK917516:NAK917523 NKG917516:NKG917523 NUC917516:NUC917523 ODY917516:ODY917523 ONU917516:ONU917523 OXQ917516:OXQ917523 PHM917516:PHM917523 PRI917516:PRI917523 QBE917516:QBE917523 QLA917516:QLA917523 QUW917516:QUW917523 RES917516:RES917523 ROO917516:ROO917523 RYK917516:RYK917523 SIG917516:SIG917523 SSC917516:SSC917523 TBY917516:TBY917523 TLU917516:TLU917523 TVQ917516:TVQ917523 UFM917516:UFM917523 UPI917516:UPI917523 UZE917516:UZE917523 VJA917516:VJA917523 VSW917516:VSW917523 WCS917516:WCS917523 WMO917516:WMO917523 WWK917516:WWK917523 AC983052:AC983059 JY983052:JY983059 TU983052:TU983059 ADQ983052:ADQ983059 ANM983052:ANM983059 AXI983052:AXI983059 BHE983052:BHE983059 BRA983052:BRA983059 CAW983052:CAW983059 CKS983052:CKS983059 CUO983052:CUO983059 DEK983052:DEK983059 DOG983052:DOG983059 DYC983052:DYC983059 EHY983052:EHY983059 ERU983052:ERU983059 FBQ983052:FBQ983059 FLM983052:FLM983059 FVI983052:FVI983059 GFE983052:GFE983059 GPA983052:GPA983059 GYW983052:GYW983059 HIS983052:HIS983059 HSO983052:HSO983059 ICK983052:ICK983059 IMG983052:IMG983059 IWC983052:IWC983059 JFY983052:JFY983059 JPU983052:JPU983059 JZQ983052:JZQ983059 KJM983052:KJM983059 KTI983052:KTI983059 LDE983052:LDE983059 LNA983052:LNA983059 LWW983052:LWW983059 MGS983052:MGS983059 MQO983052:MQO983059 NAK983052:NAK983059 NKG983052:NKG983059 NUC983052:NUC983059 ODY983052:ODY983059 ONU983052:ONU983059 OXQ983052:OXQ983059 PHM983052:PHM983059 PRI983052:PRI983059 QBE983052:QBE983059 QLA983052:QLA983059 QUW983052:QUW983059 RES983052:RES983059 ROO983052:ROO983059 RYK983052:RYK983059 SIG983052:SIG983059 SSC983052:SSC983059 TBY983052:TBY983059 TLU983052:TLU983059 TVQ983052:TVQ983059 UFM983052:UFM983059 UPI983052:UPI983059 UZE983052:UZE983059 VJA983052:VJA983059 VSW983052:VSW983059 WCS983052:WCS983059 WMO983052:WMO983059 WWK983052:WWK983059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AC48:AC112 JY48:JY112 TU48:TU112 ADQ48:ADQ112 ANM48:ANM112 AXI48:AXI112 BHE48:BHE112 BRA48:BRA112 CAW48:CAW112 CKS48:CKS112 CUO48:CUO112 DEK48:DEK112 DOG48:DOG112 DYC48:DYC112 EHY48:EHY112 ERU48:ERU112 FBQ48:FBQ112 FLM48:FLM112 FVI48:FVI112 GFE48:GFE112 GPA48:GPA112 GYW48:GYW112 HIS48:HIS112 HSO48:HSO112 ICK48:ICK112 IMG48:IMG112 IWC48:IWC112 JFY48:JFY112 JPU48:JPU112 JZQ48:JZQ112 KJM48:KJM112 KTI48:KTI112 LDE48:LDE112 LNA48:LNA112 LWW48:LWW112 MGS48:MGS112 MQO48:MQO112 NAK48:NAK112 NKG48:NKG112 NUC48:NUC112 ODY48:ODY112 ONU48:ONU112 OXQ48:OXQ112 PHM48:PHM112 PRI48:PRI112 QBE48:QBE112 QLA48:QLA112 QUW48:QUW112 RES48:RES112 ROO48:ROO112 RYK48:RYK112 SIG48:SIG112 SSC48:SSC112 TBY48:TBY112 TLU48:TLU112 TVQ48:TVQ112 UFM48:UFM112 UPI48:UPI112 UZE48:UZE112 VJA48:VJA112 VSW48:VSW112 WCS48:WCS112 WMO48:WMO112 WWK48:WWK112 AC65584:AC65648 JY65584:JY65648 TU65584:TU65648 ADQ65584:ADQ65648 ANM65584:ANM65648 AXI65584:AXI65648 BHE65584:BHE65648 BRA65584:BRA65648 CAW65584:CAW65648 CKS65584:CKS65648 CUO65584:CUO65648 DEK65584:DEK65648 DOG65584:DOG65648 DYC65584:DYC65648 EHY65584:EHY65648 ERU65584:ERU65648 FBQ65584:FBQ65648 FLM65584:FLM65648 FVI65584:FVI65648 GFE65584:GFE65648 GPA65584:GPA65648 GYW65584:GYW65648 HIS65584:HIS65648 HSO65584:HSO65648 ICK65584:ICK65648 IMG65584:IMG65648 IWC65584:IWC65648 JFY65584:JFY65648 JPU65584:JPU65648 JZQ65584:JZQ65648 KJM65584:KJM65648 KTI65584:KTI65648 LDE65584:LDE65648 LNA65584:LNA65648 LWW65584:LWW65648 MGS65584:MGS65648 MQO65584:MQO65648 NAK65584:NAK65648 NKG65584:NKG65648 NUC65584:NUC65648 ODY65584:ODY65648 ONU65584:ONU65648 OXQ65584:OXQ65648 PHM65584:PHM65648 PRI65584:PRI65648 QBE65584:QBE65648 QLA65584:QLA65648 QUW65584:QUW65648 RES65584:RES65648 ROO65584:ROO65648 RYK65584:RYK65648 SIG65584:SIG65648 SSC65584:SSC65648 TBY65584:TBY65648 TLU65584:TLU65648 TVQ65584:TVQ65648 UFM65584:UFM65648 UPI65584:UPI65648 UZE65584:UZE65648 VJA65584:VJA65648 VSW65584:VSW65648 WCS65584:WCS65648 WMO65584:WMO65648 WWK65584:WWK65648 AC131120:AC131184 JY131120:JY131184 TU131120:TU131184 ADQ131120:ADQ131184 ANM131120:ANM131184 AXI131120:AXI131184 BHE131120:BHE131184 BRA131120:BRA131184 CAW131120:CAW131184 CKS131120:CKS131184 CUO131120:CUO131184 DEK131120:DEK131184 DOG131120:DOG131184 DYC131120:DYC131184 EHY131120:EHY131184 ERU131120:ERU131184 FBQ131120:FBQ131184 FLM131120:FLM131184 FVI131120:FVI131184 GFE131120:GFE131184 GPA131120:GPA131184 GYW131120:GYW131184 HIS131120:HIS131184 HSO131120:HSO131184 ICK131120:ICK131184 IMG131120:IMG131184 IWC131120:IWC131184 JFY131120:JFY131184 JPU131120:JPU131184 JZQ131120:JZQ131184 KJM131120:KJM131184 KTI131120:KTI131184 LDE131120:LDE131184 LNA131120:LNA131184 LWW131120:LWW131184 MGS131120:MGS131184 MQO131120:MQO131184 NAK131120:NAK131184 NKG131120:NKG131184 NUC131120:NUC131184 ODY131120:ODY131184 ONU131120:ONU131184 OXQ131120:OXQ131184 PHM131120:PHM131184 PRI131120:PRI131184 QBE131120:QBE131184 QLA131120:QLA131184 QUW131120:QUW131184 RES131120:RES131184 ROO131120:ROO131184 RYK131120:RYK131184 SIG131120:SIG131184 SSC131120:SSC131184 TBY131120:TBY131184 TLU131120:TLU131184 TVQ131120:TVQ131184 UFM131120:UFM131184 UPI131120:UPI131184 UZE131120:UZE131184 VJA131120:VJA131184 VSW131120:VSW131184 WCS131120:WCS131184 WMO131120:WMO131184 WWK131120:WWK131184 AC196656:AC196720 JY196656:JY196720 TU196656:TU196720 ADQ196656:ADQ196720 ANM196656:ANM196720 AXI196656:AXI196720 BHE196656:BHE196720 BRA196656:BRA196720 CAW196656:CAW196720 CKS196656:CKS196720 CUO196656:CUO196720 DEK196656:DEK196720 DOG196656:DOG196720 DYC196656:DYC196720 EHY196656:EHY196720 ERU196656:ERU196720 FBQ196656:FBQ196720 FLM196656:FLM196720 FVI196656:FVI196720 GFE196656:GFE196720 GPA196656:GPA196720 GYW196656:GYW196720 HIS196656:HIS196720 HSO196656:HSO196720 ICK196656:ICK196720 IMG196656:IMG196720 IWC196656:IWC196720 JFY196656:JFY196720 JPU196656:JPU196720 JZQ196656:JZQ196720 KJM196656:KJM196720 KTI196656:KTI196720 LDE196656:LDE196720 LNA196656:LNA196720 LWW196656:LWW196720 MGS196656:MGS196720 MQO196656:MQO196720 NAK196656:NAK196720 NKG196656:NKG196720 NUC196656:NUC196720 ODY196656:ODY196720 ONU196656:ONU196720 OXQ196656:OXQ196720 PHM196656:PHM196720 PRI196656:PRI196720 QBE196656:QBE196720 QLA196656:QLA196720 QUW196656:QUW196720 RES196656:RES196720 ROO196656:ROO196720 RYK196656:RYK196720 SIG196656:SIG196720 SSC196656:SSC196720 TBY196656:TBY196720 TLU196656:TLU196720 TVQ196656:TVQ196720 UFM196656:UFM196720 UPI196656:UPI196720 UZE196656:UZE196720 VJA196656:VJA196720 VSW196656:VSW196720 WCS196656:WCS196720 WMO196656:WMO196720 WWK196656:WWK196720 AC262192:AC262256 JY262192:JY262256 TU262192:TU262256 ADQ262192:ADQ262256 ANM262192:ANM262256 AXI262192:AXI262256 BHE262192:BHE262256 BRA262192:BRA262256 CAW262192:CAW262256 CKS262192:CKS262256 CUO262192:CUO262256 DEK262192:DEK262256 DOG262192:DOG262256 DYC262192:DYC262256 EHY262192:EHY262256 ERU262192:ERU262256 FBQ262192:FBQ262256 FLM262192:FLM262256 FVI262192:FVI262256 GFE262192:GFE262256 GPA262192:GPA262256 GYW262192:GYW262256 HIS262192:HIS262256 HSO262192:HSO262256 ICK262192:ICK262256 IMG262192:IMG262256 IWC262192:IWC262256 JFY262192:JFY262256 JPU262192:JPU262256 JZQ262192:JZQ262256 KJM262192:KJM262256 KTI262192:KTI262256 LDE262192:LDE262256 LNA262192:LNA262256 LWW262192:LWW262256 MGS262192:MGS262256 MQO262192:MQO262256 NAK262192:NAK262256 NKG262192:NKG262256 NUC262192:NUC262256 ODY262192:ODY262256 ONU262192:ONU262256 OXQ262192:OXQ262256 PHM262192:PHM262256 PRI262192:PRI262256 QBE262192:QBE262256 QLA262192:QLA262256 QUW262192:QUW262256 RES262192:RES262256 ROO262192:ROO262256 RYK262192:RYK262256 SIG262192:SIG262256 SSC262192:SSC262256 TBY262192:TBY262256 TLU262192:TLU262256 TVQ262192:TVQ262256 UFM262192:UFM262256 UPI262192:UPI262256 UZE262192:UZE262256 VJA262192:VJA262256 VSW262192:VSW262256 WCS262192:WCS262256 WMO262192:WMO262256 WWK262192:WWK262256 AC327728:AC327792 JY327728:JY327792 TU327728:TU327792 ADQ327728:ADQ327792 ANM327728:ANM327792 AXI327728:AXI327792 BHE327728:BHE327792 BRA327728:BRA327792 CAW327728:CAW327792 CKS327728:CKS327792 CUO327728:CUO327792 DEK327728:DEK327792 DOG327728:DOG327792 DYC327728:DYC327792 EHY327728:EHY327792 ERU327728:ERU327792 FBQ327728:FBQ327792 FLM327728:FLM327792 FVI327728:FVI327792 GFE327728:GFE327792 GPA327728:GPA327792 GYW327728:GYW327792 HIS327728:HIS327792 HSO327728:HSO327792 ICK327728:ICK327792 IMG327728:IMG327792 IWC327728:IWC327792 JFY327728:JFY327792 JPU327728:JPU327792 JZQ327728:JZQ327792 KJM327728:KJM327792 KTI327728:KTI327792 LDE327728:LDE327792 LNA327728:LNA327792 LWW327728:LWW327792 MGS327728:MGS327792 MQO327728:MQO327792 NAK327728:NAK327792 NKG327728:NKG327792 NUC327728:NUC327792 ODY327728:ODY327792 ONU327728:ONU327792 OXQ327728:OXQ327792 PHM327728:PHM327792 PRI327728:PRI327792 QBE327728:QBE327792 QLA327728:QLA327792 QUW327728:QUW327792 RES327728:RES327792 ROO327728:ROO327792 RYK327728:RYK327792 SIG327728:SIG327792 SSC327728:SSC327792 TBY327728:TBY327792 TLU327728:TLU327792 TVQ327728:TVQ327792 UFM327728:UFM327792 UPI327728:UPI327792 UZE327728:UZE327792 VJA327728:VJA327792 VSW327728:VSW327792 WCS327728:WCS327792 WMO327728:WMO327792 WWK327728:WWK327792 AC393264:AC393328 JY393264:JY393328 TU393264:TU393328 ADQ393264:ADQ393328 ANM393264:ANM393328 AXI393264:AXI393328 BHE393264:BHE393328 BRA393264:BRA393328 CAW393264:CAW393328 CKS393264:CKS393328 CUO393264:CUO393328 DEK393264:DEK393328 DOG393264:DOG393328 DYC393264:DYC393328 EHY393264:EHY393328 ERU393264:ERU393328 FBQ393264:FBQ393328 FLM393264:FLM393328 FVI393264:FVI393328 GFE393264:GFE393328 GPA393264:GPA393328 GYW393264:GYW393328 HIS393264:HIS393328 HSO393264:HSO393328 ICK393264:ICK393328 IMG393264:IMG393328 IWC393264:IWC393328 JFY393264:JFY393328 JPU393264:JPU393328 JZQ393264:JZQ393328 KJM393264:KJM393328 KTI393264:KTI393328 LDE393264:LDE393328 LNA393264:LNA393328 LWW393264:LWW393328 MGS393264:MGS393328 MQO393264:MQO393328 NAK393264:NAK393328 NKG393264:NKG393328 NUC393264:NUC393328 ODY393264:ODY393328 ONU393264:ONU393328 OXQ393264:OXQ393328 PHM393264:PHM393328 PRI393264:PRI393328 QBE393264:QBE393328 QLA393264:QLA393328 QUW393264:QUW393328 RES393264:RES393328 ROO393264:ROO393328 RYK393264:RYK393328 SIG393264:SIG393328 SSC393264:SSC393328 TBY393264:TBY393328 TLU393264:TLU393328 TVQ393264:TVQ393328 UFM393264:UFM393328 UPI393264:UPI393328 UZE393264:UZE393328 VJA393264:VJA393328 VSW393264:VSW393328 WCS393264:WCS393328 WMO393264:WMO393328 WWK393264:WWK393328 AC458800:AC458864 JY458800:JY458864 TU458800:TU458864 ADQ458800:ADQ458864 ANM458800:ANM458864 AXI458800:AXI458864 BHE458800:BHE458864 BRA458800:BRA458864 CAW458800:CAW458864 CKS458800:CKS458864 CUO458800:CUO458864 DEK458800:DEK458864 DOG458800:DOG458864 DYC458800:DYC458864 EHY458800:EHY458864 ERU458800:ERU458864 FBQ458800:FBQ458864 FLM458800:FLM458864 FVI458800:FVI458864 GFE458800:GFE458864 GPA458800:GPA458864 GYW458800:GYW458864 HIS458800:HIS458864 HSO458800:HSO458864 ICK458800:ICK458864 IMG458800:IMG458864 IWC458800:IWC458864 JFY458800:JFY458864 JPU458800:JPU458864 JZQ458800:JZQ458864 KJM458800:KJM458864 KTI458800:KTI458864 LDE458800:LDE458864 LNA458800:LNA458864 LWW458800:LWW458864 MGS458800:MGS458864 MQO458800:MQO458864 NAK458800:NAK458864 NKG458800:NKG458864 NUC458800:NUC458864 ODY458800:ODY458864 ONU458800:ONU458864 OXQ458800:OXQ458864 PHM458800:PHM458864 PRI458800:PRI458864 QBE458800:QBE458864 QLA458800:QLA458864 QUW458800:QUW458864 RES458800:RES458864 ROO458800:ROO458864 RYK458800:RYK458864 SIG458800:SIG458864 SSC458800:SSC458864 TBY458800:TBY458864 TLU458800:TLU458864 TVQ458800:TVQ458864 UFM458800:UFM458864 UPI458800:UPI458864 UZE458800:UZE458864 VJA458800:VJA458864 VSW458800:VSW458864 WCS458800:WCS458864 WMO458800:WMO458864 WWK458800:WWK458864 AC524336:AC524400 JY524336:JY524400 TU524336:TU524400 ADQ524336:ADQ524400 ANM524336:ANM524400 AXI524336:AXI524400 BHE524336:BHE524400 BRA524336:BRA524400 CAW524336:CAW524400 CKS524336:CKS524400 CUO524336:CUO524400 DEK524336:DEK524400 DOG524336:DOG524400 DYC524336:DYC524400 EHY524336:EHY524400 ERU524336:ERU524400 FBQ524336:FBQ524400 FLM524336:FLM524400 FVI524336:FVI524400 GFE524336:GFE524400 GPA524336:GPA524400 GYW524336:GYW524400 HIS524336:HIS524400 HSO524336:HSO524400 ICK524336:ICK524400 IMG524336:IMG524400 IWC524336:IWC524400 JFY524336:JFY524400 JPU524336:JPU524400 JZQ524336:JZQ524400 KJM524336:KJM524400 KTI524336:KTI524400 LDE524336:LDE524400 LNA524336:LNA524400 LWW524336:LWW524400 MGS524336:MGS524400 MQO524336:MQO524400 NAK524336:NAK524400 NKG524336:NKG524400 NUC524336:NUC524400 ODY524336:ODY524400 ONU524336:ONU524400 OXQ524336:OXQ524400 PHM524336:PHM524400 PRI524336:PRI524400 QBE524336:QBE524400 QLA524336:QLA524400 QUW524336:QUW524400 RES524336:RES524400 ROO524336:ROO524400 RYK524336:RYK524400 SIG524336:SIG524400 SSC524336:SSC524400 TBY524336:TBY524400 TLU524336:TLU524400 TVQ524336:TVQ524400 UFM524336:UFM524400 UPI524336:UPI524400 UZE524336:UZE524400 VJA524336:VJA524400 VSW524336:VSW524400 WCS524336:WCS524400 WMO524336:WMO524400 WWK524336:WWK524400 AC589872:AC589936 JY589872:JY589936 TU589872:TU589936 ADQ589872:ADQ589936 ANM589872:ANM589936 AXI589872:AXI589936 BHE589872:BHE589936 BRA589872:BRA589936 CAW589872:CAW589936 CKS589872:CKS589936 CUO589872:CUO589936 DEK589872:DEK589936 DOG589872:DOG589936 DYC589872:DYC589936 EHY589872:EHY589936 ERU589872:ERU589936 FBQ589872:FBQ589936 FLM589872:FLM589936 FVI589872:FVI589936 GFE589872:GFE589936 GPA589872:GPA589936 GYW589872:GYW589936 HIS589872:HIS589936 HSO589872:HSO589936 ICK589872:ICK589936 IMG589872:IMG589936 IWC589872:IWC589936 JFY589872:JFY589936 JPU589872:JPU589936 JZQ589872:JZQ589936 KJM589872:KJM589936 KTI589872:KTI589936 LDE589872:LDE589936 LNA589872:LNA589936 LWW589872:LWW589936 MGS589872:MGS589936 MQO589872:MQO589936 NAK589872:NAK589936 NKG589872:NKG589936 NUC589872:NUC589936 ODY589872:ODY589936 ONU589872:ONU589936 OXQ589872:OXQ589936 PHM589872:PHM589936 PRI589872:PRI589936 QBE589872:QBE589936 QLA589872:QLA589936 QUW589872:QUW589936 RES589872:RES589936 ROO589872:ROO589936 RYK589872:RYK589936 SIG589872:SIG589936 SSC589872:SSC589936 TBY589872:TBY589936 TLU589872:TLU589936 TVQ589872:TVQ589936 UFM589872:UFM589936 UPI589872:UPI589936 UZE589872:UZE589936 VJA589872:VJA589936 VSW589872:VSW589936 WCS589872:WCS589936 WMO589872:WMO589936 WWK589872:WWK589936 AC655408:AC655472 JY655408:JY655472 TU655408:TU655472 ADQ655408:ADQ655472 ANM655408:ANM655472 AXI655408:AXI655472 BHE655408:BHE655472 BRA655408:BRA655472 CAW655408:CAW655472 CKS655408:CKS655472 CUO655408:CUO655472 DEK655408:DEK655472 DOG655408:DOG655472 DYC655408:DYC655472 EHY655408:EHY655472 ERU655408:ERU655472 FBQ655408:FBQ655472 FLM655408:FLM655472 FVI655408:FVI655472 GFE655408:GFE655472 GPA655408:GPA655472 GYW655408:GYW655472 HIS655408:HIS655472 HSO655408:HSO655472 ICK655408:ICK655472 IMG655408:IMG655472 IWC655408:IWC655472 JFY655408:JFY655472 JPU655408:JPU655472 JZQ655408:JZQ655472 KJM655408:KJM655472 KTI655408:KTI655472 LDE655408:LDE655472 LNA655408:LNA655472 LWW655408:LWW655472 MGS655408:MGS655472 MQO655408:MQO655472 NAK655408:NAK655472 NKG655408:NKG655472 NUC655408:NUC655472 ODY655408:ODY655472 ONU655408:ONU655472 OXQ655408:OXQ655472 PHM655408:PHM655472 PRI655408:PRI655472 QBE655408:QBE655472 QLA655408:QLA655472 QUW655408:QUW655472 RES655408:RES655472 ROO655408:ROO655472 RYK655408:RYK655472 SIG655408:SIG655472 SSC655408:SSC655472 TBY655408:TBY655472 TLU655408:TLU655472 TVQ655408:TVQ655472 UFM655408:UFM655472 UPI655408:UPI655472 UZE655408:UZE655472 VJA655408:VJA655472 VSW655408:VSW655472 WCS655408:WCS655472 WMO655408:WMO655472 WWK655408:WWK655472 AC720944:AC721008 JY720944:JY721008 TU720944:TU721008 ADQ720944:ADQ721008 ANM720944:ANM721008 AXI720944:AXI721008 BHE720944:BHE721008 BRA720944:BRA721008 CAW720944:CAW721008 CKS720944:CKS721008 CUO720944:CUO721008 DEK720944:DEK721008 DOG720944:DOG721008 DYC720944:DYC721008 EHY720944:EHY721008 ERU720944:ERU721008 FBQ720944:FBQ721008 FLM720944:FLM721008 FVI720944:FVI721008 GFE720944:GFE721008 GPA720944:GPA721008 GYW720944:GYW721008 HIS720944:HIS721008 HSO720944:HSO721008 ICK720944:ICK721008 IMG720944:IMG721008 IWC720944:IWC721008 JFY720944:JFY721008 JPU720944:JPU721008 JZQ720944:JZQ721008 KJM720944:KJM721008 KTI720944:KTI721008 LDE720944:LDE721008 LNA720944:LNA721008 LWW720944:LWW721008 MGS720944:MGS721008 MQO720944:MQO721008 NAK720944:NAK721008 NKG720944:NKG721008 NUC720944:NUC721008 ODY720944:ODY721008 ONU720944:ONU721008 OXQ720944:OXQ721008 PHM720944:PHM721008 PRI720944:PRI721008 QBE720944:QBE721008 QLA720944:QLA721008 QUW720944:QUW721008 RES720944:RES721008 ROO720944:ROO721008 RYK720944:RYK721008 SIG720944:SIG721008 SSC720944:SSC721008 TBY720944:TBY721008 TLU720944:TLU721008 TVQ720944:TVQ721008 UFM720944:UFM721008 UPI720944:UPI721008 UZE720944:UZE721008 VJA720944:VJA721008 VSW720944:VSW721008 WCS720944:WCS721008 WMO720944:WMO721008 WWK720944:WWK721008 AC786480:AC786544 JY786480:JY786544 TU786480:TU786544 ADQ786480:ADQ786544 ANM786480:ANM786544 AXI786480:AXI786544 BHE786480:BHE786544 BRA786480:BRA786544 CAW786480:CAW786544 CKS786480:CKS786544 CUO786480:CUO786544 DEK786480:DEK786544 DOG786480:DOG786544 DYC786480:DYC786544 EHY786480:EHY786544 ERU786480:ERU786544 FBQ786480:FBQ786544 FLM786480:FLM786544 FVI786480:FVI786544 GFE786480:GFE786544 GPA786480:GPA786544 GYW786480:GYW786544 HIS786480:HIS786544 HSO786480:HSO786544 ICK786480:ICK786544 IMG786480:IMG786544 IWC786480:IWC786544 JFY786480:JFY786544 JPU786480:JPU786544 JZQ786480:JZQ786544 KJM786480:KJM786544 KTI786480:KTI786544 LDE786480:LDE786544 LNA786480:LNA786544 LWW786480:LWW786544 MGS786480:MGS786544 MQO786480:MQO786544 NAK786480:NAK786544 NKG786480:NKG786544 NUC786480:NUC786544 ODY786480:ODY786544 ONU786480:ONU786544 OXQ786480:OXQ786544 PHM786480:PHM786544 PRI786480:PRI786544 QBE786480:QBE786544 QLA786480:QLA786544 QUW786480:QUW786544 RES786480:RES786544 ROO786480:ROO786544 RYK786480:RYK786544 SIG786480:SIG786544 SSC786480:SSC786544 TBY786480:TBY786544 TLU786480:TLU786544 TVQ786480:TVQ786544 UFM786480:UFM786544 UPI786480:UPI786544 UZE786480:UZE786544 VJA786480:VJA786544 VSW786480:VSW786544 WCS786480:WCS786544 WMO786480:WMO786544 WWK786480:WWK786544 AC852016:AC852080 JY852016:JY852080 TU852016:TU852080 ADQ852016:ADQ852080 ANM852016:ANM852080 AXI852016:AXI852080 BHE852016:BHE852080 BRA852016:BRA852080 CAW852016:CAW852080 CKS852016:CKS852080 CUO852016:CUO852080 DEK852016:DEK852080 DOG852016:DOG852080 DYC852016:DYC852080 EHY852016:EHY852080 ERU852016:ERU852080 FBQ852016:FBQ852080 FLM852016:FLM852080 FVI852016:FVI852080 GFE852016:GFE852080 GPA852016:GPA852080 GYW852016:GYW852080 HIS852016:HIS852080 HSO852016:HSO852080 ICK852016:ICK852080 IMG852016:IMG852080 IWC852016:IWC852080 JFY852016:JFY852080 JPU852016:JPU852080 JZQ852016:JZQ852080 KJM852016:KJM852080 KTI852016:KTI852080 LDE852016:LDE852080 LNA852016:LNA852080 LWW852016:LWW852080 MGS852016:MGS852080 MQO852016:MQO852080 NAK852016:NAK852080 NKG852016:NKG852080 NUC852016:NUC852080 ODY852016:ODY852080 ONU852016:ONU852080 OXQ852016:OXQ852080 PHM852016:PHM852080 PRI852016:PRI852080 QBE852016:QBE852080 QLA852016:QLA852080 QUW852016:QUW852080 RES852016:RES852080 ROO852016:ROO852080 RYK852016:RYK852080 SIG852016:SIG852080 SSC852016:SSC852080 TBY852016:TBY852080 TLU852016:TLU852080 TVQ852016:TVQ852080 UFM852016:UFM852080 UPI852016:UPI852080 UZE852016:UZE852080 VJA852016:VJA852080 VSW852016:VSW852080 WCS852016:WCS852080 WMO852016:WMO852080 WWK852016:WWK852080 AC917552:AC917616 JY917552:JY917616 TU917552:TU917616 ADQ917552:ADQ917616 ANM917552:ANM917616 AXI917552:AXI917616 BHE917552:BHE917616 BRA917552:BRA917616 CAW917552:CAW917616 CKS917552:CKS917616 CUO917552:CUO917616 DEK917552:DEK917616 DOG917552:DOG917616 DYC917552:DYC917616 EHY917552:EHY917616 ERU917552:ERU917616 FBQ917552:FBQ917616 FLM917552:FLM917616 FVI917552:FVI917616 GFE917552:GFE917616 GPA917552:GPA917616 GYW917552:GYW917616 HIS917552:HIS917616 HSO917552:HSO917616 ICK917552:ICK917616 IMG917552:IMG917616 IWC917552:IWC917616 JFY917552:JFY917616 JPU917552:JPU917616 JZQ917552:JZQ917616 KJM917552:KJM917616 KTI917552:KTI917616 LDE917552:LDE917616 LNA917552:LNA917616 LWW917552:LWW917616 MGS917552:MGS917616 MQO917552:MQO917616 NAK917552:NAK917616 NKG917552:NKG917616 NUC917552:NUC917616 ODY917552:ODY917616 ONU917552:ONU917616 OXQ917552:OXQ917616 PHM917552:PHM917616 PRI917552:PRI917616 QBE917552:QBE917616 QLA917552:QLA917616 QUW917552:QUW917616 RES917552:RES917616 ROO917552:ROO917616 RYK917552:RYK917616 SIG917552:SIG917616 SSC917552:SSC917616 TBY917552:TBY917616 TLU917552:TLU917616 TVQ917552:TVQ917616 UFM917552:UFM917616 UPI917552:UPI917616 UZE917552:UZE917616 VJA917552:VJA917616 VSW917552:VSW917616 WCS917552:WCS917616 WMO917552:WMO917616 WWK917552:WWK917616 AC983088:AC983152 JY983088:JY983152 TU983088:TU983152 ADQ983088:ADQ983152 ANM983088:ANM983152 AXI983088:AXI983152 BHE983088:BHE983152 BRA983088:BRA983152 CAW983088:CAW983152 CKS983088:CKS983152 CUO983088:CUO983152 DEK983088:DEK983152 DOG983088:DOG983152 DYC983088:DYC983152 EHY983088:EHY983152 ERU983088:ERU983152 FBQ983088:FBQ983152 FLM983088:FLM983152 FVI983088:FVI983152 GFE983088:GFE983152 GPA983088:GPA983152 GYW983088:GYW983152 HIS983088:HIS983152 HSO983088:HSO983152 ICK983088:ICK983152 IMG983088:IMG983152 IWC983088:IWC983152 JFY983088:JFY983152 JPU983088:JPU983152 JZQ983088:JZQ983152 KJM983088:KJM983152 KTI983088:KTI983152 LDE983088:LDE983152 LNA983088:LNA983152 LWW983088:LWW983152 MGS983088:MGS983152 MQO983088:MQO983152 NAK983088:NAK983152 NKG983088:NKG983152 NUC983088:NUC983152 ODY983088:ODY983152 ONU983088:ONU983152 OXQ983088:OXQ983152 PHM983088:PHM983152 PRI983088:PRI983152 QBE983088:QBE983152 QLA983088:QLA983152 QUW983088:QUW983152 RES983088:RES983152 ROO983088:ROO983152 RYK983088:RYK983152 SIG983088:SIG983152 SSC983088:SSC983152 TBY983088:TBY983152 TLU983088:TLU983152 TVQ983088:TVQ983152 UFM983088:UFM983152 UPI983088:UPI983152 UZE983088:UZE983152 VJA983088:VJA983152 VSW983088:VSW983152 WCS983088:WCS983152 WMO983088:WMO983152 WWK983088:WWK983152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xm:sqref>
        </x14:dataValidation>
        <x14:dataValidation showInputMessage="1" showErrorMessage="1">
          <xm:sqref>AF65512:AI65512 KB65512:KE65512 TX65512:UA65512 ADT65512:ADW65512 ANP65512:ANS65512 AXL65512:AXO65512 BHH65512:BHK65512 BRD65512:BRG65512 CAZ65512:CBC65512 CKV65512:CKY65512 CUR65512:CUU65512 DEN65512:DEQ65512 DOJ65512:DOM65512 DYF65512:DYI65512 EIB65512:EIE65512 ERX65512:ESA65512 FBT65512:FBW65512 FLP65512:FLS65512 FVL65512:FVO65512 GFH65512:GFK65512 GPD65512:GPG65512 GYZ65512:GZC65512 HIV65512:HIY65512 HSR65512:HSU65512 ICN65512:ICQ65512 IMJ65512:IMM65512 IWF65512:IWI65512 JGB65512:JGE65512 JPX65512:JQA65512 JZT65512:JZW65512 KJP65512:KJS65512 KTL65512:KTO65512 LDH65512:LDK65512 LND65512:LNG65512 LWZ65512:LXC65512 MGV65512:MGY65512 MQR65512:MQU65512 NAN65512:NAQ65512 NKJ65512:NKM65512 NUF65512:NUI65512 OEB65512:OEE65512 ONX65512:OOA65512 OXT65512:OXW65512 PHP65512:PHS65512 PRL65512:PRO65512 QBH65512:QBK65512 QLD65512:QLG65512 QUZ65512:QVC65512 REV65512:REY65512 ROR65512:ROU65512 RYN65512:RYQ65512 SIJ65512:SIM65512 SSF65512:SSI65512 TCB65512:TCE65512 TLX65512:TMA65512 TVT65512:TVW65512 UFP65512:UFS65512 UPL65512:UPO65512 UZH65512:UZK65512 VJD65512:VJG65512 VSZ65512:VTC65512 WCV65512:WCY65512 WMR65512:WMU65512 WWN65512:WWQ65512 AF131048:AI131048 KB131048:KE131048 TX131048:UA131048 ADT131048:ADW131048 ANP131048:ANS131048 AXL131048:AXO131048 BHH131048:BHK131048 BRD131048:BRG131048 CAZ131048:CBC131048 CKV131048:CKY131048 CUR131048:CUU131048 DEN131048:DEQ131048 DOJ131048:DOM131048 DYF131048:DYI131048 EIB131048:EIE131048 ERX131048:ESA131048 FBT131048:FBW131048 FLP131048:FLS131048 FVL131048:FVO131048 GFH131048:GFK131048 GPD131048:GPG131048 GYZ131048:GZC131048 HIV131048:HIY131048 HSR131048:HSU131048 ICN131048:ICQ131048 IMJ131048:IMM131048 IWF131048:IWI131048 JGB131048:JGE131048 JPX131048:JQA131048 JZT131048:JZW131048 KJP131048:KJS131048 KTL131048:KTO131048 LDH131048:LDK131048 LND131048:LNG131048 LWZ131048:LXC131048 MGV131048:MGY131048 MQR131048:MQU131048 NAN131048:NAQ131048 NKJ131048:NKM131048 NUF131048:NUI131048 OEB131048:OEE131048 ONX131048:OOA131048 OXT131048:OXW131048 PHP131048:PHS131048 PRL131048:PRO131048 QBH131048:QBK131048 QLD131048:QLG131048 QUZ131048:QVC131048 REV131048:REY131048 ROR131048:ROU131048 RYN131048:RYQ131048 SIJ131048:SIM131048 SSF131048:SSI131048 TCB131048:TCE131048 TLX131048:TMA131048 TVT131048:TVW131048 UFP131048:UFS131048 UPL131048:UPO131048 UZH131048:UZK131048 VJD131048:VJG131048 VSZ131048:VTC131048 WCV131048:WCY131048 WMR131048:WMU131048 WWN131048:WWQ131048 AF196584:AI196584 KB196584:KE196584 TX196584:UA196584 ADT196584:ADW196584 ANP196584:ANS196584 AXL196584:AXO196584 BHH196584:BHK196584 BRD196584:BRG196584 CAZ196584:CBC196584 CKV196584:CKY196584 CUR196584:CUU196584 DEN196584:DEQ196584 DOJ196584:DOM196584 DYF196584:DYI196584 EIB196584:EIE196584 ERX196584:ESA196584 FBT196584:FBW196584 FLP196584:FLS196584 FVL196584:FVO196584 GFH196584:GFK196584 GPD196584:GPG196584 GYZ196584:GZC196584 HIV196584:HIY196584 HSR196584:HSU196584 ICN196584:ICQ196584 IMJ196584:IMM196584 IWF196584:IWI196584 JGB196584:JGE196584 JPX196584:JQA196584 JZT196584:JZW196584 KJP196584:KJS196584 KTL196584:KTO196584 LDH196584:LDK196584 LND196584:LNG196584 LWZ196584:LXC196584 MGV196584:MGY196584 MQR196584:MQU196584 NAN196584:NAQ196584 NKJ196584:NKM196584 NUF196584:NUI196584 OEB196584:OEE196584 ONX196584:OOA196584 OXT196584:OXW196584 PHP196584:PHS196584 PRL196584:PRO196584 QBH196584:QBK196584 QLD196584:QLG196584 QUZ196584:QVC196584 REV196584:REY196584 ROR196584:ROU196584 RYN196584:RYQ196584 SIJ196584:SIM196584 SSF196584:SSI196584 TCB196584:TCE196584 TLX196584:TMA196584 TVT196584:TVW196584 UFP196584:UFS196584 UPL196584:UPO196584 UZH196584:UZK196584 VJD196584:VJG196584 VSZ196584:VTC196584 WCV196584:WCY196584 WMR196584:WMU196584 WWN196584:WWQ196584 AF262120:AI262120 KB262120:KE262120 TX262120:UA262120 ADT262120:ADW262120 ANP262120:ANS262120 AXL262120:AXO262120 BHH262120:BHK262120 BRD262120:BRG262120 CAZ262120:CBC262120 CKV262120:CKY262120 CUR262120:CUU262120 DEN262120:DEQ262120 DOJ262120:DOM262120 DYF262120:DYI262120 EIB262120:EIE262120 ERX262120:ESA262120 FBT262120:FBW262120 FLP262120:FLS262120 FVL262120:FVO262120 GFH262120:GFK262120 GPD262120:GPG262120 GYZ262120:GZC262120 HIV262120:HIY262120 HSR262120:HSU262120 ICN262120:ICQ262120 IMJ262120:IMM262120 IWF262120:IWI262120 JGB262120:JGE262120 JPX262120:JQA262120 JZT262120:JZW262120 KJP262120:KJS262120 KTL262120:KTO262120 LDH262120:LDK262120 LND262120:LNG262120 LWZ262120:LXC262120 MGV262120:MGY262120 MQR262120:MQU262120 NAN262120:NAQ262120 NKJ262120:NKM262120 NUF262120:NUI262120 OEB262120:OEE262120 ONX262120:OOA262120 OXT262120:OXW262120 PHP262120:PHS262120 PRL262120:PRO262120 QBH262120:QBK262120 QLD262120:QLG262120 QUZ262120:QVC262120 REV262120:REY262120 ROR262120:ROU262120 RYN262120:RYQ262120 SIJ262120:SIM262120 SSF262120:SSI262120 TCB262120:TCE262120 TLX262120:TMA262120 TVT262120:TVW262120 UFP262120:UFS262120 UPL262120:UPO262120 UZH262120:UZK262120 VJD262120:VJG262120 VSZ262120:VTC262120 WCV262120:WCY262120 WMR262120:WMU262120 WWN262120:WWQ262120 AF327656:AI327656 KB327656:KE327656 TX327656:UA327656 ADT327656:ADW327656 ANP327656:ANS327656 AXL327656:AXO327656 BHH327656:BHK327656 BRD327656:BRG327656 CAZ327656:CBC327656 CKV327656:CKY327656 CUR327656:CUU327656 DEN327656:DEQ327656 DOJ327656:DOM327656 DYF327656:DYI327656 EIB327656:EIE327656 ERX327656:ESA327656 FBT327656:FBW327656 FLP327656:FLS327656 FVL327656:FVO327656 GFH327656:GFK327656 GPD327656:GPG327656 GYZ327656:GZC327656 HIV327656:HIY327656 HSR327656:HSU327656 ICN327656:ICQ327656 IMJ327656:IMM327656 IWF327656:IWI327656 JGB327656:JGE327656 JPX327656:JQA327656 JZT327656:JZW327656 KJP327656:KJS327656 KTL327656:KTO327656 LDH327656:LDK327656 LND327656:LNG327656 LWZ327656:LXC327656 MGV327656:MGY327656 MQR327656:MQU327656 NAN327656:NAQ327656 NKJ327656:NKM327656 NUF327656:NUI327656 OEB327656:OEE327656 ONX327656:OOA327656 OXT327656:OXW327656 PHP327656:PHS327656 PRL327656:PRO327656 QBH327656:QBK327656 QLD327656:QLG327656 QUZ327656:QVC327656 REV327656:REY327656 ROR327656:ROU327656 RYN327656:RYQ327656 SIJ327656:SIM327656 SSF327656:SSI327656 TCB327656:TCE327656 TLX327656:TMA327656 TVT327656:TVW327656 UFP327656:UFS327656 UPL327656:UPO327656 UZH327656:UZK327656 VJD327656:VJG327656 VSZ327656:VTC327656 WCV327656:WCY327656 WMR327656:WMU327656 WWN327656:WWQ327656 AF393192:AI393192 KB393192:KE393192 TX393192:UA393192 ADT393192:ADW393192 ANP393192:ANS393192 AXL393192:AXO393192 BHH393192:BHK393192 BRD393192:BRG393192 CAZ393192:CBC393192 CKV393192:CKY393192 CUR393192:CUU393192 DEN393192:DEQ393192 DOJ393192:DOM393192 DYF393192:DYI393192 EIB393192:EIE393192 ERX393192:ESA393192 FBT393192:FBW393192 FLP393192:FLS393192 FVL393192:FVO393192 GFH393192:GFK393192 GPD393192:GPG393192 GYZ393192:GZC393192 HIV393192:HIY393192 HSR393192:HSU393192 ICN393192:ICQ393192 IMJ393192:IMM393192 IWF393192:IWI393192 JGB393192:JGE393192 JPX393192:JQA393192 JZT393192:JZW393192 KJP393192:KJS393192 KTL393192:KTO393192 LDH393192:LDK393192 LND393192:LNG393192 LWZ393192:LXC393192 MGV393192:MGY393192 MQR393192:MQU393192 NAN393192:NAQ393192 NKJ393192:NKM393192 NUF393192:NUI393192 OEB393192:OEE393192 ONX393192:OOA393192 OXT393192:OXW393192 PHP393192:PHS393192 PRL393192:PRO393192 QBH393192:QBK393192 QLD393192:QLG393192 QUZ393192:QVC393192 REV393192:REY393192 ROR393192:ROU393192 RYN393192:RYQ393192 SIJ393192:SIM393192 SSF393192:SSI393192 TCB393192:TCE393192 TLX393192:TMA393192 TVT393192:TVW393192 UFP393192:UFS393192 UPL393192:UPO393192 UZH393192:UZK393192 VJD393192:VJG393192 VSZ393192:VTC393192 WCV393192:WCY393192 WMR393192:WMU393192 WWN393192:WWQ393192 AF458728:AI458728 KB458728:KE458728 TX458728:UA458728 ADT458728:ADW458728 ANP458728:ANS458728 AXL458728:AXO458728 BHH458728:BHK458728 BRD458728:BRG458728 CAZ458728:CBC458728 CKV458728:CKY458728 CUR458728:CUU458728 DEN458728:DEQ458728 DOJ458728:DOM458728 DYF458728:DYI458728 EIB458728:EIE458728 ERX458728:ESA458728 FBT458728:FBW458728 FLP458728:FLS458728 FVL458728:FVO458728 GFH458728:GFK458728 GPD458728:GPG458728 GYZ458728:GZC458728 HIV458728:HIY458728 HSR458728:HSU458728 ICN458728:ICQ458728 IMJ458728:IMM458728 IWF458728:IWI458728 JGB458728:JGE458728 JPX458728:JQA458728 JZT458728:JZW458728 KJP458728:KJS458728 KTL458728:KTO458728 LDH458728:LDK458728 LND458728:LNG458728 LWZ458728:LXC458728 MGV458728:MGY458728 MQR458728:MQU458728 NAN458728:NAQ458728 NKJ458728:NKM458728 NUF458728:NUI458728 OEB458728:OEE458728 ONX458728:OOA458728 OXT458728:OXW458728 PHP458728:PHS458728 PRL458728:PRO458728 QBH458728:QBK458728 QLD458728:QLG458728 QUZ458728:QVC458728 REV458728:REY458728 ROR458728:ROU458728 RYN458728:RYQ458728 SIJ458728:SIM458728 SSF458728:SSI458728 TCB458728:TCE458728 TLX458728:TMA458728 TVT458728:TVW458728 UFP458728:UFS458728 UPL458728:UPO458728 UZH458728:UZK458728 VJD458728:VJG458728 VSZ458728:VTC458728 WCV458728:WCY458728 WMR458728:WMU458728 WWN458728:WWQ458728 AF524264:AI524264 KB524264:KE524264 TX524264:UA524264 ADT524264:ADW524264 ANP524264:ANS524264 AXL524264:AXO524264 BHH524264:BHK524264 BRD524264:BRG524264 CAZ524264:CBC524264 CKV524264:CKY524264 CUR524264:CUU524264 DEN524264:DEQ524264 DOJ524264:DOM524264 DYF524264:DYI524264 EIB524264:EIE524264 ERX524264:ESA524264 FBT524264:FBW524264 FLP524264:FLS524264 FVL524264:FVO524264 GFH524264:GFK524264 GPD524264:GPG524264 GYZ524264:GZC524264 HIV524264:HIY524264 HSR524264:HSU524264 ICN524264:ICQ524264 IMJ524264:IMM524264 IWF524264:IWI524264 JGB524264:JGE524264 JPX524264:JQA524264 JZT524264:JZW524264 KJP524264:KJS524264 KTL524264:KTO524264 LDH524264:LDK524264 LND524264:LNG524264 LWZ524264:LXC524264 MGV524264:MGY524264 MQR524264:MQU524264 NAN524264:NAQ524264 NKJ524264:NKM524264 NUF524264:NUI524264 OEB524264:OEE524264 ONX524264:OOA524264 OXT524264:OXW524264 PHP524264:PHS524264 PRL524264:PRO524264 QBH524264:QBK524264 QLD524264:QLG524264 QUZ524264:QVC524264 REV524264:REY524264 ROR524264:ROU524264 RYN524264:RYQ524264 SIJ524264:SIM524264 SSF524264:SSI524264 TCB524264:TCE524264 TLX524264:TMA524264 TVT524264:TVW524264 UFP524264:UFS524264 UPL524264:UPO524264 UZH524264:UZK524264 VJD524264:VJG524264 VSZ524264:VTC524264 WCV524264:WCY524264 WMR524264:WMU524264 WWN524264:WWQ524264 AF589800:AI589800 KB589800:KE589800 TX589800:UA589800 ADT589800:ADW589800 ANP589800:ANS589800 AXL589800:AXO589800 BHH589800:BHK589800 BRD589800:BRG589800 CAZ589800:CBC589800 CKV589800:CKY589800 CUR589800:CUU589800 DEN589800:DEQ589800 DOJ589800:DOM589800 DYF589800:DYI589800 EIB589800:EIE589800 ERX589800:ESA589800 FBT589800:FBW589800 FLP589800:FLS589800 FVL589800:FVO589800 GFH589800:GFK589800 GPD589800:GPG589800 GYZ589800:GZC589800 HIV589800:HIY589800 HSR589800:HSU589800 ICN589800:ICQ589800 IMJ589800:IMM589800 IWF589800:IWI589800 JGB589800:JGE589800 JPX589800:JQA589800 JZT589800:JZW589800 KJP589800:KJS589800 KTL589800:KTO589800 LDH589800:LDK589800 LND589800:LNG589800 LWZ589800:LXC589800 MGV589800:MGY589800 MQR589800:MQU589800 NAN589800:NAQ589800 NKJ589800:NKM589800 NUF589800:NUI589800 OEB589800:OEE589800 ONX589800:OOA589800 OXT589800:OXW589800 PHP589800:PHS589800 PRL589800:PRO589800 QBH589800:QBK589800 QLD589800:QLG589800 QUZ589800:QVC589800 REV589800:REY589800 ROR589800:ROU589800 RYN589800:RYQ589800 SIJ589800:SIM589800 SSF589800:SSI589800 TCB589800:TCE589800 TLX589800:TMA589800 TVT589800:TVW589800 UFP589800:UFS589800 UPL589800:UPO589800 UZH589800:UZK589800 VJD589800:VJG589800 VSZ589800:VTC589800 WCV589800:WCY589800 WMR589800:WMU589800 WWN589800:WWQ589800 AF655336:AI655336 KB655336:KE655336 TX655336:UA655336 ADT655336:ADW655336 ANP655336:ANS655336 AXL655336:AXO655336 BHH655336:BHK655336 BRD655336:BRG655336 CAZ655336:CBC655336 CKV655336:CKY655336 CUR655336:CUU655336 DEN655336:DEQ655336 DOJ655336:DOM655336 DYF655336:DYI655336 EIB655336:EIE655336 ERX655336:ESA655336 FBT655336:FBW655336 FLP655336:FLS655336 FVL655336:FVO655336 GFH655336:GFK655336 GPD655336:GPG655336 GYZ655336:GZC655336 HIV655336:HIY655336 HSR655336:HSU655336 ICN655336:ICQ655336 IMJ655336:IMM655336 IWF655336:IWI655336 JGB655336:JGE655336 JPX655336:JQA655336 JZT655336:JZW655336 KJP655336:KJS655336 KTL655336:KTO655336 LDH655336:LDK655336 LND655336:LNG655336 LWZ655336:LXC655336 MGV655336:MGY655336 MQR655336:MQU655336 NAN655336:NAQ655336 NKJ655336:NKM655336 NUF655336:NUI655336 OEB655336:OEE655336 ONX655336:OOA655336 OXT655336:OXW655336 PHP655336:PHS655336 PRL655336:PRO655336 QBH655336:QBK655336 QLD655336:QLG655336 QUZ655336:QVC655336 REV655336:REY655336 ROR655336:ROU655336 RYN655336:RYQ655336 SIJ655336:SIM655336 SSF655336:SSI655336 TCB655336:TCE655336 TLX655336:TMA655336 TVT655336:TVW655336 UFP655336:UFS655336 UPL655336:UPO655336 UZH655336:UZK655336 VJD655336:VJG655336 VSZ655336:VTC655336 WCV655336:WCY655336 WMR655336:WMU655336 WWN655336:WWQ655336 AF720872:AI720872 KB720872:KE720872 TX720872:UA720872 ADT720872:ADW720872 ANP720872:ANS720872 AXL720872:AXO720872 BHH720872:BHK720872 BRD720872:BRG720872 CAZ720872:CBC720872 CKV720872:CKY720872 CUR720872:CUU720872 DEN720872:DEQ720872 DOJ720872:DOM720872 DYF720872:DYI720872 EIB720872:EIE720872 ERX720872:ESA720872 FBT720872:FBW720872 FLP720872:FLS720872 FVL720872:FVO720872 GFH720872:GFK720872 GPD720872:GPG720872 GYZ720872:GZC720872 HIV720872:HIY720872 HSR720872:HSU720872 ICN720872:ICQ720872 IMJ720872:IMM720872 IWF720872:IWI720872 JGB720872:JGE720872 JPX720872:JQA720872 JZT720872:JZW720872 KJP720872:KJS720872 KTL720872:KTO720872 LDH720872:LDK720872 LND720872:LNG720872 LWZ720872:LXC720872 MGV720872:MGY720872 MQR720872:MQU720872 NAN720872:NAQ720872 NKJ720872:NKM720872 NUF720872:NUI720872 OEB720872:OEE720872 ONX720872:OOA720872 OXT720872:OXW720872 PHP720872:PHS720872 PRL720872:PRO720872 QBH720872:QBK720872 QLD720872:QLG720872 QUZ720872:QVC720872 REV720872:REY720872 ROR720872:ROU720872 RYN720872:RYQ720872 SIJ720872:SIM720872 SSF720872:SSI720872 TCB720872:TCE720872 TLX720872:TMA720872 TVT720872:TVW720872 UFP720872:UFS720872 UPL720872:UPO720872 UZH720872:UZK720872 VJD720872:VJG720872 VSZ720872:VTC720872 WCV720872:WCY720872 WMR720872:WMU720872 WWN720872:WWQ720872 AF786408:AI786408 KB786408:KE786408 TX786408:UA786408 ADT786408:ADW786408 ANP786408:ANS786408 AXL786408:AXO786408 BHH786408:BHK786408 BRD786408:BRG786408 CAZ786408:CBC786408 CKV786408:CKY786408 CUR786408:CUU786408 DEN786408:DEQ786408 DOJ786408:DOM786408 DYF786408:DYI786408 EIB786408:EIE786408 ERX786408:ESA786408 FBT786408:FBW786408 FLP786408:FLS786408 FVL786408:FVO786408 GFH786408:GFK786408 GPD786408:GPG786408 GYZ786408:GZC786408 HIV786408:HIY786408 HSR786408:HSU786408 ICN786408:ICQ786408 IMJ786408:IMM786408 IWF786408:IWI786408 JGB786408:JGE786408 JPX786408:JQA786408 JZT786408:JZW786408 KJP786408:KJS786408 KTL786408:KTO786408 LDH786408:LDK786408 LND786408:LNG786408 LWZ786408:LXC786408 MGV786408:MGY786408 MQR786408:MQU786408 NAN786408:NAQ786408 NKJ786408:NKM786408 NUF786408:NUI786408 OEB786408:OEE786408 ONX786408:OOA786408 OXT786408:OXW786408 PHP786408:PHS786408 PRL786408:PRO786408 QBH786408:QBK786408 QLD786408:QLG786408 QUZ786408:QVC786408 REV786408:REY786408 ROR786408:ROU786408 RYN786408:RYQ786408 SIJ786408:SIM786408 SSF786408:SSI786408 TCB786408:TCE786408 TLX786408:TMA786408 TVT786408:TVW786408 UFP786408:UFS786408 UPL786408:UPO786408 UZH786408:UZK786408 VJD786408:VJG786408 VSZ786408:VTC786408 WCV786408:WCY786408 WMR786408:WMU786408 WWN786408:WWQ786408 AF851944:AI851944 KB851944:KE851944 TX851944:UA851944 ADT851944:ADW851944 ANP851944:ANS851944 AXL851944:AXO851944 BHH851944:BHK851944 BRD851944:BRG851944 CAZ851944:CBC851944 CKV851944:CKY851944 CUR851944:CUU851944 DEN851944:DEQ851944 DOJ851944:DOM851944 DYF851944:DYI851944 EIB851944:EIE851944 ERX851944:ESA851944 FBT851944:FBW851944 FLP851944:FLS851944 FVL851944:FVO851944 GFH851944:GFK851944 GPD851944:GPG851944 GYZ851944:GZC851944 HIV851944:HIY851944 HSR851944:HSU851944 ICN851944:ICQ851944 IMJ851944:IMM851944 IWF851944:IWI851944 JGB851944:JGE851944 JPX851944:JQA851944 JZT851944:JZW851944 KJP851944:KJS851944 KTL851944:KTO851944 LDH851944:LDK851944 LND851944:LNG851944 LWZ851944:LXC851944 MGV851944:MGY851944 MQR851944:MQU851944 NAN851944:NAQ851944 NKJ851944:NKM851944 NUF851944:NUI851944 OEB851944:OEE851944 ONX851944:OOA851944 OXT851944:OXW851944 PHP851944:PHS851944 PRL851944:PRO851944 QBH851944:QBK851944 QLD851944:QLG851944 QUZ851944:QVC851944 REV851944:REY851944 ROR851944:ROU851944 RYN851944:RYQ851944 SIJ851944:SIM851944 SSF851944:SSI851944 TCB851944:TCE851944 TLX851944:TMA851944 TVT851944:TVW851944 UFP851944:UFS851944 UPL851944:UPO851944 UZH851944:UZK851944 VJD851944:VJG851944 VSZ851944:VTC851944 WCV851944:WCY851944 WMR851944:WMU851944 WWN851944:WWQ851944 AF917480:AI917480 KB917480:KE917480 TX917480:UA917480 ADT917480:ADW917480 ANP917480:ANS917480 AXL917480:AXO917480 BHH917480:BHK917480 BRD917480:BRG917480 CAZ917480:CBC917480 CKV917480:CKY917480 CUR917480:CUU917480 DEN917480:DEQ917480 DOJ917480:DOM917480 DYF917480:DYI917480 EIB917480:EIE917480 ERX917480:ESA917480 FBT917480:FBW917480 FLP917480:FLS917480 FVL917480:FVO917480 GFH917480:GFK917480 GPD917480:GPG917480 GYZ917480:GZC917480 HIV917480:HIY917480 HSR917480:HSU917480 ICN917480:ICQ917480 IMJ917480:IMM917480 IWF917480:IWI917480 JGB917480:JGE917480 JPX917480:JQA917480 JZT917480:JZW917480 KJP917480:KJS917480 KTL917480:KTO917480 LDH917480:LDK917480 LND917480:LNG917480 LWZ917480:LXC917480 MGV917480:MGY917480 MQR917480:MQU917480 NAN917480:NAQ917480 NKJ917480:NKM917480 NUF917480:NUI917480 OEB917480:OEE917480 ONX917480:OOA917480 OXT917480:OXW917480 PHP917480:PHS917480 PRL917480:PRO917480 QBH917480:QBK917480 QLD917480:QLG917480 QUZ917480:QVC917480 REV917480:REY917480 ROR917480:ROU917480 RYN917480:RYQ917480 SIJ917480:SIM917480 SSF917480:SSI917480 TCB917480:TCE917480 TLX917480:TMA917480 TVT917480:TVW917480 UFP917480:UFS917480 UPL917480:UPO917480 UZH917480:UZK917480 VJD917480:VJG917480 VSZ917480:VTC917480 WCV917480:WCY917480 WMR917480:WMU917480 WWN917480:WWQ917480 AF983016:AI983016 KB983016:KE983016 TX983016:UA983016 ADT983016:ADW983016 ANP983016:ANS983016 AXL983016:AXO983016 BHH983016:BHK983016 BRD983016:BRG983016 CAZ983016:CBC983016 CKV983016:CKY983016 CUR983016:CUU983016 DEN983016:DEQ983016 DOJ983016:DOM983016 DYF983016:DYI983016 EIB983016:EIE983016 ERX983016:ESA983016 FBT983016:FBW983016 FLP983016:FLS983016 FVL983016:FVO983016 GFH983016:GFK983016 GPD983016:GPG983016 GYZ983016:GZC983016 HIV983016:HIY983016 HSR983016:HSU983016 ICN983016:ICQ983016 IMJ983016:IMM983016 IWF983016:IWI983016 JGB983016:JGE983016 JPX983016:JQA983016 JZT983016:JZW983016 KJP983016:KJS983016 KTL983016:KTO983016 LDH983016:LDK983016 LND983016:LNG983016 LWZ983016:LXC983016 MGV983016:MGY983016 MQR983016:MQU983016 NAN983016:NAQ983016 NKJ983016:NKM983016 NUF983016:NUI983016 OEB983016:OEE983016 ONX983016:OOA983016 OXT983016:OXW983016 PHP983016:PHS983016 PRL983016:PRO983016 QBH983016:QBK983016 QLD983016:QLG983016 QUZ983016:QVC983016 REV983016:REY983016 ROR983016:ROU983016 RYN983016:RYQ983016 SIJ983016:SIM983016 SSF983016:SSI983016 TCB983016:TCE983016 TLX983016:TMA983016 TVT983016:TVW983016 UFP983016:UFS983016 UPL983016:UPO983016 UZH983016:UZK983016 VJD983016:VJG983016 VSZ983016:VTC983016 WCV983016:WCY983016 WMR983016:WMU983016 WWN983016:WWQ983016 AF65514:AI65514 KB65514:KE65514 TX65514:UA65514 ADT65514:ADW65514 ANP65514:ANS65514 AXL65514:AXO65514 BHH65514:BHK65514 BRD65514:BRG65514 CAZ65514:CBC65514 CKV65514:CKY65514 CUR65514:CUU65514 DEN65514:DEQ65514 DOJ65514:DOM65514 DYF65514:DYI65514 EIB65514:EIE65514 ERX65514:ESA65514 FBT65514:FBW65514 FLP65514:FLS65514 FVL65514:FVO65514 GFH65514:GFK65514 GPD65514:GPG65514 GYZ65514:GZC65514 HIV65514:HIY65514 HSR65514:HSU65514 ICN65514:ICQ65514 IMJ65514:IMM65514 IWF65514:IWI65514 JGB65514:JGE65514 JPX65514:JQA65514 JZT65514:JZW65514 KJP65514:KJS65514 KTL65514:KTO65514 LDH65514:LDK65514 LND65514:LNG65514 LWZ65514:LXC65514 MGV65514:MGY65514 MQR65514:MQU65514 NAN65514:NAQ65514 NKJ65514:NKM65514 NUF65514:NUI65514 OEB65514:OEE65514 ONX65514:OOA65514 OXT65514:OXW65514 PHP65514:PHS65514 PRL65514:PRO65514 QBH65514:QBK65514 QLD65514:QLG65514 QUZ65514:QVC65514 REV65514:REY65514 ROR65514:ROU65514 RYN65514:RYQ65514 SIJ65514:SIM65514 SSF65514:SSI65514 TCB65514:TCE65514 TLX65514:TMA65514 TVT65514:TVW65514 UFP65514:UFS65514 UPL65514:UPO65514 UZH65514:UZK65514 VJD65514:VJG65514 VSZ65514:VTC65514 WCV65514:WCY65514 WMR65514:WMU65514 WWN65514:WWQ65514 AF131050:AI131050 KB131050:KE131050 TX131050:UA131050 ADT131050:ADW131050 ANP131050:ANS131050 AXL131050:AXO131050 BHH131050:BHK131050 BRD131050:BRG131050 CAZ131050:CBC131050 CKV131050:CKY131050 CUR131050:CUU131050 DEN131050:DEQ131050 DOJ131050:DOM131050 DYF131050:DYI131050 EIB131050:EIE131050 ERX131050:ESA131050 FBT131050:FBW131050 FLP131050:FLS131050 FVL131050:FVO131050 GFH131050:GFK131050 GPD131050:GPG131050 GYZ131050:GZC131050 HIV131050:HIY131050 HSR131050:HSU131050 ICN131050:ICQ131050 IMJ131050:IMM131050 IWF131050:IWI131050 JGB131050:JGE131050 JPX131050:JQA131050 JZT131050:JZW131050 KJP131050:KJS131050 KTL131050:KTO131050 LDH131050:LDK131050 LND131050:LNG131050 LWZ131050:LXC131050 MGV131050:MGY131050 MQR131050:MQU131050 NAN131050:NAQ131050 NKJ131050:NKM131050 NUF131050:NUI131050 OEB131050:OEE131050 ONX131050:OOA131050 OXT131050:OXW131050 PHP131050:PHS131050 PRL131050:PRO131050 QBH131050:QBK131050 QLD131050:QLG131050 QUZ131050:QVC131050 REV131050:REY131050 ROR131050:ROU131050 RYN131050:RYQ131050 SIJ131050:SIM131050 SSF131050:SSI131050 TCB131050:TCE131050 TLX131050:TMA131050 TVT131050:TVW131050 UFP131050:UFS131050 UPL131050:UPO131050 UZH131050:UZK131050 VJD131050:VJG131050 VSZ131050:VTC131050 WCV131050:WCY131050 WMR131050:WMU131050 WWN131050:WWQ131050 AF196586:AI196586 KB196586:KE196586 TX196586:UA196586 ADT196586:ADW196586 ANP196586:ANS196586 AXL196586:AXO196586 BHH196586:BHK196586 BRD196586:BRG196586 CAZ196586:CBC196586 CKV196586:CKY196586 CUR196586:CUU196586 DEN196586:DEQ196586 DOJ196586:DOM196586 DYF196586:DYI196586 EIB196586:EIE196586 ERX196586:ESA196586 FBT196586:FBW196586 FLP196586:FLS196586 FVL196586:FVO196586 GFH196586:GFK196586 GPD196586:GPG196586 GYZ196586:GZC196586 HIV196586:HIY196586 HSR196586:HSU196586 ICN196586:ICQ196586 IMJ196586:IMM196586 IWF196586:IWI196586 JGB196586:JGE196586 JPX196586:JQA196586 JZT196586:JZW196586 KJP196586:KJS196586 KTL196586:KTO196586 LDH196586:LDK196586 LND196586:LNG196586 LWZ196586:LXC196586 MGV196586:MGY196586 MQR196586:MQU196586 NAN196586:NAQ196586 NKJ196586:NKM196586 NUF196586:NUI196586 OEB196586:OEE196586 ONX196586:OOA196586 OXT196586:OXW196586 PHP196586:PHS196586 PRL196586:PRO196586 QBH196586:QBK196586 QLD196586:QLG196586 QUZ196586:QVC196586 REV196586:REY196586 ROR196586:ROU196586 RYN196586:RYQ196586 SIJ196586:SIM196586 SSF196586:SSI196586 TCB196586:TCE196586 TLX196586:TMA196586 TVT196586:TVW196586 UFP196586:UFS196586 UPL196586:UPO196586 UZH196586:UZK196586 VJD196586:VJG196586 VSZ196586:VTC196586 WCV196586:WCY196586 WMR196586:WMU196586 WWN196586:WWQ196586 AF262122:AI262122 KB262122:KE262122 TX262122:UA262122 ADT262122:ADW262122 ANP262122:ANS262122 AXL262122:AXO262122 BHH262122:BHK262122 BRD262122:BRG262122 CAZ262122:CBC262122 CKV262122:CKY262122 CUR262122:CUU262122 DEN262122:DEQ262122 DOJ262122:DOM262122 DYF262122:DYI262122 EIB262122:EIE262122 ERX262122:ESA262122 FBT262122:FBW262122 FLP262122:FLS262122 FVL262122:FVO262122 GFH262122:GFK262122 GPD262122:GPG262122 GYZ262122:GZC262122 HIV262122:HIY262122 HSR262122:HSU262122 ICN262122:ICQ262122 IMJ262122:IMM262122 IWF262122:IWI262122 JGB262122:JGE262122 JPX262122:JQA262122 JZT262122:JZW262122 KJP262122:KJS262122 KTL262122:KTO262122 LDH262122:LDK262122 LND262122:LNG262122 LWZ262122:LXC262122 MGV262122:MGY262122 MQR262122:MQU262122 NAN262122:NAQ262122 NKJ262122:NKM262122 NUF262122:NUI262122 OEB262122:OEE262122 ONX262122:OOA262122 OXT262122:OXW262122 PHP262122:PHS262122 PRL262122:PRO262122 QBH262122:QBK262122 QLD262122:QLG262122 QUZ262122:QVC262122 REV262122:REY262122 ROR262122:ROU262122 RYN262122:RYQ262122 SIJ262122:SIM262122 SSF262122:SSI262122 TCB262122:TCE262122 TLX262122:TMA262122 TVT262122:TVW262122 UFP262122:UFS262122 UPL262122:UPO262122 UZH262122:UZK262122 VJD262122:VJG262122 VSZ262122:VTC262122 WCV262122:WCY262122 WMR262122:WMU262122 WWN262122:WWQ262122 AF327658:AI327658 KB327658:KE327658 TX327658:UA327658 ADT327658:ADW327658 ANP327658:ANS327658 AXL327658:AXO327658 BHH327658:BHK327658 BRD327658:BRG327658 CAZ327658:CBC327658 CKV327658:CKY327658 CUR327658:CUU327658 DEN327658:DEQ327658 DOJ327658:DOM327658 DYF327658:DYI327658 EIB327658:EIE327658 ERX327658:ESA327658 FBT327658:FBW327658 FLP327658:FLS327658 FVL327658:FVO327658 GFH327658:GFK327658 GPD327658:GPG327658 GYZ327658:GZC327658 HIV327658:HIY327658 HSR327658:HSU327658 ICN327658:ICQ327658 IMJ327658:IMM327658 IWF327658:IWI327658 JGB327658:JGE327658 JPX327658:JQA327658 JZT327658:JZW327658 KJP327658:KJS327658 KTL327658:KTO327658 LDH327658:LDK327658 LND327658:LNG327658 LWZ327658:LXC327658 MGV327658:MGY327658 MQR327658:MQU327658 NAN327658:NAQ327658 NKJ327658:NKM327658 NUF327658:NUI327658 OEB327658:OEE327658 ONX327658:OOA327658 OXT327658:OXW327658 PHP327658:PHS327658 PRL327658:PRO327658 QBH327658:QBK327658 QLD327658:QLG327658 QUZ327658:QVC327658 REV327658:REY327658 ROR327658:ROU327658 RYN327658:RYQ327658 SIJ327658:SIM327658 SSF327658:SSI327658 TCB327658:TCE327658 TLX327658:TMA327658 TVT327658:TVW327658 UFP327658:UFS327658 UPL327658:UPO327658 UZH327658:UZK327658 VJD327658:VJG327658 VSZ327658:VTC327658 WCV327658:WCY327658 WMR327658:WMU327658 WWN327658:WWQ327658 AF393194:AI393194 KB393194:KE393194 TX393194:UA393194 ADT393194:ADW393194 ANP393194:ANS393194 AXL393194:AXO393194 BHH393194:BHK393194 BRD393194:BRG393194 CAZ393194:CBC393194 CKV393194:CKY393194 CUR393194:CUU393194 DEN393194:DEQ393194 DOJ393194:DOM393194 DYF393194:DYI393194 EIB393194:EIE393194 ERX393194:ESA393194 FBT393194:FBW393194 FLP393194:FLS393194 FVL393194:FVO393194 GFH393194:GFK393194 GPD393194:GPG393194 GYZ393194:GZC393194 HIV393194:HIY393194 HSR393194:HSU393194 ICN393194:ICQ393194 IMJ393194:IMM393194 IWF393194:IWI393194 JGB393194:JGE393194 JPX393194:JQA393194 JZT393194:JZW393194 KJP393194:KJS393194 KTL393194:KTO393194 LDH393194:LDK393194 LND393194:LNG393194 LWZ393194:LXC393194 MGV393194:MGY393194 MQR393194:MQU393194 NAN393194:NAQ393194 NKJ393194:NKM393194 NUF393194:NUI393194 OEB393194:OEE393194 ONX393194:OOA393194 OXT393194:OXW393194 PHP393194:PHS393194 PRL393194:PRO393194 QBH393194:QBK393194 QLD393194:QLG393194 QUZ393194:QVC393194 REV393194:REY393194 ROR393194:ROU393194 RYN393194:RYQ393194 SIJ393194:SIM393194 SSF393194:SSI393194 TCB393194:TCE393194 TLX393194:TMA393194 TVT393194:TVW393194 UFP393194:UFS393194 UPL393194:UPO393194 UZH393194:UZK393194 VJD393194:VJG393194 VSZ393194:VTC393194 WCV393194:WCY393194 WMR393194:WMU393194 WWN393194:WWQ393194 AF458730:AI458730 KB458730:KE458730 TX458730:UA458730 ADT458730:ADW458730 ANP458730:ANS458730 AXL458730:AXO458730 BHH458730:BHK458730 BRD458730:BRG458730 CAZ458730:CBC458730 CKV458730:CKY458730 CUR458730:CUU458730 DEN458730:DEQ458730 DOJ458730:DOM458730 DYF458730:DYI458730 EIB458730:EIE458730 ERX458730:ESA458730 FBT458730:FBW458730 FLP458730:FLS458730 FVL458730:FVO458730 GFH458730:GFK458730 GPD458730:GPG458730 GYZ458730:GZC458730 HIV458730:HIY458730 HSR458730:HSU458730 ICN458730:ICQ458730 IMJ458730:IMM458730 IWF458730:IWI458730 JGB458730:JGE458730 JPX458730:JQA458730 JZT458730:JZW458730 KJP458730:KJS458730 KTL458730:KTO458730 LDH458730:LDK458730 LND458730:LNG458730 LWZ458730:LXC458730 MGV458730:MGY458730 MQR458730:MQU458730 NAN458730:NAQ458730 NKJ458730:NKM458730 NUF458730:NUI458730 OEB458730:OEE458730 ONX458730:OOA458730 OXT458730:OXW458730 PHP458730:PHS458730 PRL458730:PRO458730 QBH458730:QBK458730 QLD458730:QLG458730 QUZ458730:QVC458730 REV458730:REY458730 ROR458730:ROU458730 RYN458730:RYQ458730 SIJ458730:SIM458730 SSF458730:SSI458730 TCB458730:TCE458730 TLX458730:TMA458730 TVT458730:TVW458730 UFP458730:UFS458730 UPL458730:UPO458730 UZH458730:UZK458730 VJD458730:VJG458730 VSZ458730:VTC458730 WCV458730:WCY458730 WMR458730:WMU458730 WWN458730:WWQ458730 AF524266:AI524266 KB524266:KE524266 TX524266:UA524266 ADT524266:ADW524266 ANP524266:ANS524266 AXL524266:AXO524266 BHH524266:BHK524266 BRD524266:BRG524266 CAZ524266:CBC524266 CKV524266:CKY524266 CUR524266:CUU524266 DEN524266:DEQ524266 DOJ524266:DOM524266 DYF524266:DYI524266 EIB524266:EIE524266 ERX524266:ESA524266 FBT524266:FBW524266 FLP524266:FLS524266 FVL524266:FVO524266 GFH524266:GFK524266 GPD524266:GPG524266 GYZ524266:GZC524266 HIV524266:HIY524266 HSR524266:HSU524266 ICN524266:ICQ524266 IMJ524266:IMM524266 IWF524266:IWI524266 JGB524266:JGE524266 JPX524266:JQA524266 JZT524266:JZW524266 KJP524266:KJS524266 KTL524266:KTO524266 LDH524266:LDK524266 LND524266:LNG524266 LWZ524266:LXC524266 MGV524266:MGY524266 MQR524266:MQU524266 NAN524266:NAQ524266 NKJ524266:NKM524266 NUF524266:NUI524266 OEB524266:OEE524266 ONX524266:OOA524266 OXT524266:OXW524266 PHP524266:PHS524266 PRL524266:PRO524266 QBH524266:QBK524266 QLD524266:QLG524266 QUZ524266:QVC524266 REV524266:REY524266 ROR524266:ROU524266 RYN524266:RYQ524266 SIJ524266:SIM524266 SSF524266:SSI524266 TCB524266:TCE524266 TLX524266:TMA524266 TVT524266:TVW524266 UFP524266:UFS524266 UPL524266:UPO524266 UZH524266:UZK524266 VJD524266:VJG524266 VSZ524266:VTC524266 WCV524266:WCY524266 WMR524266:WMU524266 WWN524266:WWQ524266 AF589802:AI589802 KB589802:KE589802 TX589802:UA589802 ADT589802:ADW589802 ANP589802:ANS589802 AXL589802:AXO589802 BHH589802:BHK589802 BRD589802:BRG589802 CAZ589802:CBC589802 CKV589802:CKY589802 CUR589802:CUU589802 DEN589802:DEQ589802 DOJ589802:DOM589802 DYF589802:DYI589802 EIB589802:EIE589802 ERX589802:ESA589802 FBT589802:FBW589802 FLP589802:FLS589802 FVL589802:FVO589802 GFH589802:GFK589802 GPD589802:GPG589802 GYZ589802:GZC589802 HIV589802:HIY589802 HSR589802:HSU589802 ICN589802:ICQ589802 IMJ589802:IMM589802 IWF589802:IWI589802 JGB589802:JGE589802 JPX589802:JQA589802 JZT589802:JZW589802 KJP589802:KJS589802 KTL589802:KTO589802 LDH589802:LDK589802 LND589802:LNG589802 LWZ589802:LXC589802 MGV589802:MGY589802 MQR589802:MQU589802 NAN589802:NAQ589802 NKJ589802:NKM589802 NUF589802:NUI589802 OEB589802:OEE589802 ONX589802:OOA589802 OXT589802:OXW589802 PHP589802:PHS589802 PRL589802:PRO589802 QBH589802:QBK589802 QLD589802:QLG589802 QUZ589802:QVC589802 REV589802:REY589802 ROR589802:ROU589802 RYN589802:RYQ589802 SIJ589802:SIM589802 SSF589802:SSI589802 TCB589802:TCE589802 TLX589802:TMA589802 TVT589802:TVW589802 UFP589802:UFS589802 UPL589802:UPO589802 UZH589802:UZK589802 VJD589802:VJG589802 VSZ589802:VTC589802 WCV589802:WCY589802 WMR589802:WMU589802 WWN589802:WWQ589802 AF655338:AI655338 KB655338:KE655338 TX655338:UA655338 ADT655338:ADW655338 ANP655338:ANS655338 AXL655338:AXO655338 BHH655338:BHK655338 BRD655338:BRG655338 CAZ655338:CBC655338 CKV655338:CKY655338 CUR655338:CUU655338 DEN655338:DEQ655338 DOJ655338:DOM655338 DYF655338:DYI655338 EIB655338:EIE655338 ERX655338:ESA655338 FBT655338:FBW655338 FLP655338:FLS655338 FVL655338:FVO655338 GFH655338:GFK655338 GPD655338:GPG655338 GYZ655338:GZC655338 HIV655338:HIY655338 HSR655338:HSU655338 ICN655338:ICQ655338 IMJ655338:IMM655338 IWF655338:IWI655338 JGB655338:JGE655338 JPX655338:JQA655338 JZT655338:JZW655338 KJP655338:KJS655338 KTL655338:KTO655338 LDH655338:LDK655338 LND655338:LNG655338 LWZ655338:LXC655338 MGV655338:MGY655338 MQR655338:MQU655338 NAN655338:NAQ655338 NKJ655338:NKM655338 NUF655338:NUI655338 OEB655338:OEE655338 ONX655338:OOA655338 OXT655338:OXW655338 PHP655338:PHS655338 PRL655338:PRO655338 QBH655338:QBK655338 QLD655338:QLG655338 QUZ655338:QVC655338 REV655338:REY655338 ROR655338:ROU655338 RYN655338:RYQ655338 SIJ655338:SIM655338 SSF655338:SSI655338 TCB655338:TCE655338 TLX655338:TMA655338 TVT655338:TVW655338 UFP655338:UFS655338 UPL655338:UPO655338 UZH655338:UZK655338 VJD655338:VJG655338 VSZ655338:VTC655338 WCV655338:WCY655338 WMR655338:WMU655338 WWN655338:WWQ655338 AF720874:AI720874 KB720874:KE720874 TX720874:UA720874 ADT720874:ADW720874 ANP720874:ANS720874 AXL720874:AXO720874 BHH720874:BHK720874 BRD720874:BRG720874 CAZ720874:CBC720874 CKV720874:CKY720874 CUR720874:CUU720874 DEN720874:DEQ720874 DOJ720874:DOM720874 DYF720874:DYI720874 EIB720874:EIE720874 ERX720874:ESA720874 FBT720874:FBW720874 FLP720874:FLS720874 FVL720874:FVO720874 GFH720874:GFK720874 GPD720874:GPG720874 GYZ720874:GZC720874 HIV720874:HIY720874 HSR720874:HSU720874 ICN720874:ICQ720874 IMJ720874:IMM720874 IWF720874:IWI720874 JGB720874:JGE720874 JPX720874:JQA720874 JZT720874:JZW720874 KJP720874:KJS720874 KTL720874:KTO720874 LDH720874:LDK720874 LND720874:LNG720874 LWZ720874:LXC720874 MGV720874:MGY720874 MQR720874:MQU720874 NAN720874:NAQ720874 NKJ720874:NKM720874 NUF720874:NUI720874 OEB720874:OEE720874 ONX720874:OOA720874 OXT720874:OXW720874 PHP720874:PHS720874 PRL720874:PRO720874 QBH720874:QBK720874 QLD720874:QLG720874 QUZ720874:QVC720874 REV720874:REY720874 ROR720874:ROU720874 RYN720874:RYQ720874 SIJ720874:SIM720874 SSF720874:SSI720874 TCB720874:TCE720874 TLX720874:TMA720874 TVT720874:TVW720874 UFP720874:UFS720874 UPL720874:UPO720874 UZH720874:UZK720874 VJD720874:VJG720874 VSZ720874:VTC720874 WCV720874:WCY720874 WMR720874:WMU720874 WWN720874:WWQ720874 AF786410:AI786410 KB786410:KE786410 TX786410:UA786410 ADT786410:ADW786410 ANP786410:ANS786410 AXL786410:AXO786410 BHH786410:BHK786410 BRD786410:BRG786410 CAZ786410:CBC786410 CKV786410:CKY786410 CUR786410:CUU786410 DEN786410:DEQ786410 DOJ786410:DOM786410 DYF786410:DYI786410 EIB786410:EIE786410 ERX786410:ESA786410 FBT786410:FBW786410 FLP786410:FLS786410 FVL786410:FVO786410 GFH786410:GFK786410 GPD786410:GPG786410 GYZ786410:GZC786410 HIV786410:HIY786410 HSR786410:HSU786410 ICN786410:ICQ786410 IMJ786410:IMM786410 IWF786410:IWI786410 JGB786410:JGE786410 JPX786410:JQA786410 JZT786410:JZW786410 KJP786410:KJS786410 KTL786410:KTO786410 LDH786410:LDK786410 LND786410:LNG786410 LWZ786410:LXC786410 MGV786410:MGY786410 MQR786410:MQU786410 NAN786410:NAQ786410 NKJ786410:NKM786410 NUF786410:NUI786410 OEB786410:OEE786410 ONX786410:OOA786410 OXT786410:OXW786410 PHP786410:PHS786410 PRL786410:PRO786410 QBH786410:QBK786410 QLD786410:QLG786410 QUZ786410:QVC786410 REV786410:REY786410 ROR786410:ROU786410 RYN786410:RYQ786410 SIJ786410:SIM786410 SSF786410:SSI786410 TCB786410:TCE786410 TLX786410:TMA786410 TVT786410:TVW786410 UFP786410:UFS786410 UPL786410:UPO786410 UZH786410:UZK786410 VJD786410:VJG786410 VSZ786410:VTC786410 WCV786410:WCY786410 WMR786410:WMU786410 WWN786410:WWQ786410 AF851946:AI851946 KB851946:KE851946 TX851946:UA851946 ADT851946:ADW851946 ANP851946:ANS851946 AXL851946:AXO851946 BHH851946:BHK851946 BRD851946:BRG851946 CAZ851946:CBC851946 CKV851946:CKY851946 CUR851946:CUU851946 DEN851946:DEQ851946 DOJ851946:DOM851946 DYF851946:DYI851946 EIB851946:EIE851946 ERX851946:ESA851946 FBT851946:FBW851946 FLP851946:FLS851946 FVL851946:FVO851946 GFH851946:GFK851946 GPD851946:GPG851946 GYZ851946:GZC851946 HIV851946:HIY851946 HSR851946:HSU851946 ICN851946:ICQ851946 IMJ851946:IMM851946 IWF851946:IWI851946 JGB851946:JGE851946 JPX851946:JQA851946 JZT851946:JZW851946 KJP851946:KJS851946 KTL851946:KTO851946 LDH851946:LDK851946 LND851946:LNG851946 LWZ851946:LXC851946 MGV851946:MGY851946 MQR851946:MQU851946 NAN851946:NAQ851946 NKJ851946:NKM851946 NUF851946:NUI851946 OEB851946:OEE851946 ONX851946:OOA851946 OXT851946:OXW851946 PHP851946:PHS851946 PRL851946:PRO851946 QBH851946:QBK851946 QLD851946:QLG851946 QUZ851946:QVC851946 REV851946:REY851946 ROR851946:ROU851946 RYN851946:RYQ851946 SIJ851946:SIM851946 SSF851946:SSI851946 TCB851946:TCE851946 TLX851946:TMA851946 TVT851946:TVW851946 UFP851946:UFS851946 UPL851946:UPO851946 UZH851946:UZK851946 VJD851946:VJG851946 VSZ851946:VTC851946 WCV851946:WCY851946 WMR851946:WMU851946 WWN851946:WWQ851946 AF917482:AI917482 KB917482:KE917482 TX917482:UA917482 ADT917482:ADW917482 ANP917482:ANS917482 AXL917482:AXO917482 BHH917482:BHK917482 BRD917482:BRG917482 CAZ917482:CBC917482 CKV917482:CKY917482 CUR917482:CUU917482 DEN917482:DEQ917482 DOJ917482:DOM917482 DYF917482:DYI917482 EIB917482:EIE917482 ERX917482:ESA917482 FBT917482:FBW917482 FLP917482:FLS917482 FVL917482:FVO917482 GFH917482:GFK917482 GPD917482:GPG917482 GYZ917482:GZC917482 HIV917482:HIY917482 HSR917482:HSU917482 ICN917482:ICQ917482 IMJ917482:IMM917482 IWF917482:IWI917482 JGB917482:JGE917482 JPX917482:JQA917482 JZT917482:JZW917482 KJP917482:KJS917482 KTL917482:KTO917482 LDH917482:LDK917482 LND917482:LNG917482 LWZ917482:LXC917482 MGV917482:MGY917482 MQR917482:MQU917482 NAN917482:NAQ917482 NKJ917482:NKM917482 NUF917482:NUI917482 OEB917482:OEE917482 ONX917482:OOA917482 OXT917482:OXW917482 PHP917482:PHS917482 PRL917482:PRO917482 QBH917482:QBK917482 QLD917482:QLG917482 QUZ917482:QVC917482 REV917482:REY917482 ROR917482:ROU917482 RYN917482:RYQ917482 SIJ917482:SIM917482 SSF917482:SSI917482 TCB917482:TCE917482 TLX917482:TMA917482 TVT917482:TVW917482 UFP917482:UFS917482 UPL917482:UPO917482 UZH917482:UZK917482 VJD917482:VJG917482 VSZ917482:VTC917482 WCV917482:WCY917482 WMR917482:WMU917482 WWN917482:WWQ917482 AF983018:AI983018 KB983018:KE983018 TX983018:UA983018 ADT983018:ADW983018 ANP983018:ANS983018 AXL983018:AXO983018 BHH983018:BHK983018 BRD983018:BRG983018 CAZ983018:CBC983018 CKV983018:CKY983018 CUR983018:CUU983018 DEN983018:DEQ983018 DOJ983018:DOM983018 DYF983018:DYI983018 EIB983018:EIE983018 ERX983018:ESA983018 FBT983018:FBW983018 FLP983018:FLS983018 FVL983018:FVO983018 GFH983018:GFK983018 GPD983018:GPG983018 GYZ983018:GZC983018 HIV983018:HIY983018 HSR983018:HSU983018 ICN983018:ICQ983018 IMJ983018:IMM983018 IWF983018:IWI983018 JGB983018:JGE983018 JPX983018:JQA983018 JZT983018:JZW983018 KJP983018:KJS983018 KTL983018:KTO983018 LDH983018:LDK983018 LND983018:LNG983018 LWZ983018:LXC983018 MGV983018:MGY983018 MQR983018:MQU983018 NAN983018:NAQ983018 NKJ983018:NKM983018 NUF983018:NUI983018 OEB983018:OEE983018 ONX983018:OOA983018 OXT983018:OXW983018 PHP983018:PHS983018 PRL983018:PRO983018 QBH983018:QBK983018 QLD983018:QLG983018 QUZ983018:QVC983018 REV983018:REY983018 ROR983018:ROU983018 RYN983018:RYQ983018 SIJ983018:SIM983018 SSF983018:SSI983018 TCB983018:TCE983018 TLX983018:TMA983018 TVT983018:TVW983018 UFP983018:UFS983018 UPL983018:UPO983018 UZH983018:UZK983018 VJD983018:VJG983018 VSZ983018:VTC983018 WCV983018:WCY983018 WMR983018:WMU983018 WWN983018:WWQ983018 AF65525:AI65525 KB65525:KE65525 TX65525:UA65525 ADT65525:ADW65525 ANP65525:ANS65525 AXL65525:AXO65525 BHH65525:BHK65525 BRD65525:BRG65525 CAZ65525:CBC65525 CKV65525:CKY65525 CUR65525:CUU65525 DEN65525:DEQ65525 DOJ65525:DOM65525 DYF65525:DYI65525 EIB65525:EIE65525 ERX65525:ESA65525 FBT65525:FBW65525 FLP65525:FLS65525 FVL65525:FVO65525 GFH65525:GFK65525 GPD65525:GPG65525 GYZ65525:GZC65525 HIV65525:HIY65525 HSR65525:HSU65525 ICN65525:ICQ65525 IMJ65525:IMM65525 IWF65525:IWI65525 JGB65525:JGE65525 JPX65525:JQA65525 JZT65525:JZW65525 KJP65525:KJS65525 KTL65525:KTO65525 LDH65525:LDK65525 LND65525:LNG65525 LWZ65525:LXC65525 MGV65525:MGY65525 MQR65525:MQU65525 NAN65525:NAQ65525 NKJ65525:NKM65525 NUF65525:NUI65525 OEB65525:OEE65525 ONX65525:OOA65525 OXT65525:OXW65525 PHP65525:PHS65525 PRL65525:PRO65525 QBH65525:QBK65525 QLD65525:QLG65525 QUZ65525:QVC65525 REV65525:REY65525 ROR65525:ROU65525 RYN65525:RYQ65525 SIJ65525:SIM65525 SSF65525:SSI65525 TCB65525:TCE65525 TLX65525:TMA65525 TVT65525:TVW65525 UFP65525:UFS65525 UPL65525:UPO65525 UZH65525:UZK65525 VJD65525:VJG65525 VSZ65525:VTC65525 WCV65525:WCY65525 WMR65525:WMU65525 WWN65525:WWQ65525 AF131061:AI131061 KB131061:KE131061 TX131061:UA131061 ADT131061:ADW131061 ANP131061:ANS131061 AXL131061:AXO131061 BHH131061:BHK131061 BRD131061:BRG131061 CAZ131061:CBC131061 CKV131061:CKY131061 CUR131061:CUU131061 DEN131061:DEQ131061 DOJ131061:DOM131061 DYF131061:DYI131061 EIB131061:EIE131061 ERX131061:ESA131061 FBT131061:FBW131061 FLP131061:FLS131061 FVL131061:FVO131061 GFH131061:GFK131061 GPD131061:GPG131061 GYZ131061:GZC131061 HIV131061:HIY131061 HSR131061:HSU131061 ICN131061:ICQ131061 IMJ131061:IMM131061 IWF131061:IWI131061 JGB131061:JGE131061 JPX131061:JQA131061 JZT131061:JZW131061 KJP131061:KJS131061 KTL131061:KTO131061 LDH131061:LDK131061 LND131061:LNG131061 LWZ131061:LXC131061 MGV131061:MGY131061 MQR131061:MQU131061 NAN131061:NAQ131061 NKJ131061:NKM131061 NUF131061:NUI131061 OEB131061:OEE131061 ONX131061:OOA131061 OXT131061:OXW131061 PHP131061:PHS131061 PRL131061:PRO131061 QBH131061:QBK131061 QLD131061:QLG131061 QUZ131061:QVC131061 REV131061:REY131061 ROR131061:ROU131061 RYN131061:RYQ131061 SIJ131061:SIM131061 SSF131061:SSI131061 TCB131061:TCE131061 TLX131061:TMA131061 TVT131061:TVW131061 UFP131061:UFS131061 UPL131061:UPO131061 UZH131061:UZK131061 VJD131061:VJG131061 VSZ131061:VTC131061 WCV131061:WCY131061 WMR131061:WMU131061 WWN131061:WWQ131061 AF196597:AI196597 KB196597:KE196597 TX196597:UA196597 ADT196597:ADW196597 ANP196597:ANS196597 AXL196597:AXO196597 BHH196597:BHK196597 BRD196597:BRG196597 CAZ196597:CBC196597 CKV196597:CKY196597 CUR196597:CUU196597 DEN196597:DEQ196597 DOJ196597:DOM196597 DYF196597:DYI196597 EIB196597:EIE196597 ERX196597:ESA196597 FBT196597:FBW196597 FLP196597:FLS196597 FVL196597:FVO196597 GFH196597:GFK196597 GPD196597:GPG196597 GYZ196597:GZC196597 HIV196597:HIY196597 HSR196597:HSU196597 ICN196597:ICQ196597 IMJ196597:IMM196597 IWF196597:IWI196597 JGB196597:JGE196597 JPX196597:JQA196597 JZT196597:JZW196597 KJP196597:KJS196597 KTL196597:KTO196597 LDH196597:LDK196597 LND196597:LNG196597 LWZ196597:LXC196597 MGV196597:MGY196597 MQR196597:MQU196597 NAN196597:NAQ196597 NKJ196597:NKM196597 NUF196597:NUI196597 OEB196597:OEE196597 ONX196597:OOA196597 OXT196597:OXW196597 PHP196597:PHS196597 PRL196597:PRO196597 QBH196597:QBK196597 QLD196597:QLG196597 QUZ196597:QVC196597 REV196597:REY196597 ROR196597:ROU196597 RYN196597:RYQ196597 SIJ196597:SIM196597 SSF196597:SSI196597 TCB196597:TCE196597 TLX196597:TMA196597 TVT196597:TVW196597 UFP196597:UFS196597 UPL196597:UPO196597 UZH196597:UZK196597 VJD196597:VJG196597 VSZ196597:VTC196597 WCV196597:WCY196597 WMR196597:WMU196597 WWN196597:WWQ196597 AF262133:AI262133 KB262133:KE262133 TX262133:UA262133 ADT262133:ADW262133 ANP262133:ANS262133 AXL262133:AXO262133 BHH262133:BHK262133 BRD262133:BRG262133 CAZ262133:CBC262133 CKV262133:CKY262133 CUR262133:CUU262133 DEN262133:DEQ262133 DOJ262133:DOM262133 DYF262133:DYI262133 EIB262133:EIE262133 ERX262133:ESA262133 FBT262133:FBW262133 FLP262133:FLS262133 FVL262133:FVO262133 GFH262133:GFK262133 GPD262133:GPG262133 GYZ262133:GZC262133 HIV262133:HIY262133 HSR262133:HSU262133 ICN262133:ICQ262133 IMJ262133:IMM262133 IWF262133:IWI262133 JGB262133:JGE262133 JPX262133:JQA262133 JZT262133:JZW262133 KJP262133:KJS262133 KTL262133:KTO262133 LDH262133:LDK262133 LND262133:LNG262133 LWZ262133:LXC262133 MGV262133:MGY262133 MQR262133:MQU262133 NAN262133:NAQ262133 NKJ262133:NKM262133 NUF262133:NUI262133 OEB262133:OEE262133 ONX262133:OOA262133 OXT262133:OXW262133 PHP262133:PHS262133 PRL262133:PRO262133 QBH262133:QBK262133 QLD262133:QLG262133 QUZ262133:QVC262133 REV262133:REY262133 ROR262133:ROU262133 RYN262133:RYQ262133 SIJ262133:SIM262133 SSF262133:SSI262133 TCB262133:TCE262133 TLX262133:TMA262133 TVT262133:TVW262133 UFP262133:UFS262133 UPL262133:UPO262133 UZH262133:UZK262133 VJD262133:VJG262133 VSZ262133:VTC262133 WCV262133:WCY262133 WMR262133:WMU262133 WWN262133:WWQ262133 AF327669:AI327669 KB327669:KE327669 TX327669:UA327669 ADT327669:ADW327669 ANP327669:ANS327669 AXL327669:AXO327669 BHH327669:BHK327669 BRD327669:BRG327669 CAZ327669:CBC327669 CKV327669:CKY327669 CUR327669:CUU327669 DEN327669:DEQ327669 DOJ327669:DOM327669 DYF327669:DYI327669 EIB327669:EIE327669 ERX327669:ESA327669 FBT327669:FBW327669 FLP327669:FLS327669 FVL327669:FVO327669 GFH327669:GFK327669 GPD327669:GPG327669 GYZ327669:GZC327669 HIV327669:HIY327669 HSR327669:HSU327669 ICN327669:ICQ327669 IMJ327669:IMM327669 IWF327669:IWI327669 JGB327669:JGE327669 JPX327669:JQA327669 JZT327669:JZW327669 KJP327669:KJS327669 KTL327669:KTO327669 LDH327669:LDK327669 LND327669:LNG327669 LWZ327669:LXC327669 MGV327669:MGY327669 MQR327669:MQU327669 NAN327669:NAQ327669 NKJ327669:NKM327669 NUF327669:NUI327669 OEB327669:OEE327669 ONX327669:OOA327669 OXT327669:OXW327669 PHP327669:PHS327669 PRL327669:PRO327669 QBH327669:QBK327669 QLD327669:QLG327669 QUZ327669:QVC327669 REV327669:REY327669 ROR327669:ROU327669 RYN327669:RYQ327669 SIJ327669:SIM327669 SSF327669:SSI327669 TCB327669:TCE327669 TLX327669:TMA327669 TVT327669:TVW327669 UFP327669:UFS327669 UPL327669:UPO327669 UZH327669:UZK327669 VJD327669:VJG327669 VSZ327669:VTC327669 WCV327669:WCY327669 WMR327669:WMU327669 WWN327669:WWQ327669 AF393205:AI393205 KB393205:KE393205 TX393205:UA393205 ADT393205:ADW393205 ANP393205:ANS393205 AXL393205:AXO393205 BHH393205:BHK393205 BRD393205:BRG393205 CAZ393205:CBC393205 CKV393205:CKY393205 CUR393205:CUU393205 DEN393205:DEQ393205 DOJ393205:DOM393205 DYF393205:DYI393205 EIB393205:EIE393205 ERX393205:ESA393205 FBT393205:FBW393205 FLP393205:FLS393205 FVL393205:FVO393205 GFH393205:GFK393205 GPD393205:GPG393205 GYZ393205:GZC393205 HIV393205:HIY393205 HSR393205:HSU393205 ICN393205:ICQ393205 IMJ393205:IMM393205 IWF393205:IWI393205 JGB393205:JGE393205 JPX393205:JQA393205 JZT393205:JZW393205 KJP393205:KJS393205 KTL393205:KTO393205 LDH393205:LDK393205 LND393205:LNG393205 LWZ393205:LXC393205 MGV393205:MGY393205 MQR393205:MQU393205 NAN393205:NAQ393205 NKJ393205:NKM393205 NUF393205:NUI393205 OEB393205:OEE393205 ONX393205:OOA393205 OXT393205:OXW393205 PHP393205:PHS393205 PRL393205:PRO393205 QBH393205:QBK393205 QLD393205:QLG393205 QUZ393205:QVC393205 REV393205:REY393205 ROR393205:ROU393205 RYN393205:RYQ393205 SIJ393205:SIM393205 SSF393205:SSI393205 TCB393205:TCE393205 TLX393205:TMA393205 TVT393205:TVW393205 UFP393205:UFS393205 UPL393205:UPO393205 UZH393205:UZK393205 VJD393205:VJG393205 VSZ393205:VTC393205 WCV393205:WCY393205 WMR393205:WMU393205 WWN393205:WWQ393205 AF458741:AI458741 KB458741:KE458741 TX458741:UA458741 ADT458741:ADW458741 ANP458741:ANS458741 AXL458741:AXO458741 BHH458741:BHK458741 BRD458741:BRG458741 CAZ458741:CBC458741 CKV458741:CKY458741 CUR458741:CUU458741 DEN458741:DEQ458741 DOJ458741:DOM458741 DYF458741:DYI458741 EIB458741:EIE458741 ERX458741:ESA458741 FBT458741:FBW458741 FLP458741:FLS458741 FVL458741:FVO458741 GFH458741:GFK458741 GPD458741:GPG458741 GYZ458741:GZC458741 HIV458741:HIY458741 HSR458741:HSU458741 ICN458741:ICQ458741 IMJ458741:IMM458741 IWF458741:IWI458741 JGB458741:JGE458741 JPX458741:JQA458741 JZT458741:JZW458741 KJP458741:KJS458741 KTL458741:KTO458741 LDH458741:LDK458741 LND458741:LNG458741 LWZ458741:LXC458741 MGV458741:MGY458741 MQR458741:MQU458741 NAN458741:NAQ458741 NKJ458741:NKM458741 NUF458741:NUI458741 OEB458741:OEE458741 ONX458741:OOA458741 OXT458741:OXW458741 PHP458741:PHS458741 PRL458741:PRO458741 QBH458741:QBK458741 QLD458741:QLG458741 QUZ458741:QVC458741 REV458741:REY458741 ROR458741:ROU458741 RYN458741:RYQ458741 SIJ458741:SIM458741 SSF458741:SSI458741 TCB458741:TCE458741 TLX458741:TMA458741 TVT458741:TVW458741 UFP458741:UFS458741 UPL458741:UPO458741 UZH458741:UZK458741 VJD458741:VJG458741 VSZ458741:VTC458741 WCV458741:WCY458741 WMR458741:WMU458741 WWN458741:WWQ458741 AF524277:AI524277 KB524277:KE524277 TX524277:UA524277 ADT524277:ADW524277 ANP524277:ANS524277 AXL524277:AXO524277 BHH524277:BHK524277 BRD524277:BRG524277 CAZ524277:CBC524277 CKV524277:CKY524277 CUR524277:CUU524277 DEN524277:DEQ524277 DOJ524277:DOM524277 DYF524277:DYI524277 EIB524277:EIE524277 ERX524277:ESA524277 FBT524277:FBW524277 FLP524277:FLS524277 FVL524277:FVO524277 GFH524277:GFK524277 GPD524277:GPG524277 GYZ524277:GZC524277 HIV524277:HIY524277 HSR524277:HSU524277 ICN524277:ICQ524277 IMJ524277:IMM524277 IWF524277:IWI524277 JGB524277:JGE524277 JPX524277:JQA524277 JZT524277:JZW524277 KJP524277:KJS524277 KTL524277:KTO524277 LDH524277:LDK524277 LND524277:LNG524277 LWZ524277:LXC524277 MGV524277:MGY524277 MQR524277:MQU524277 NAN524277:NAQ524277 NKJ524277:NKM524277 NUF524277:NUI524277 OEB524277:OEE524277 ONX524277:OOA524277 OXT524277:OXW524277 PHP524277:PHS524277 PRL524277:PRO524277 QBH524277:QBK524277 QLD524277:QLG524277 QUZ524277:QVC524277 REV524277:REY524277 ROR524277:ROU524277 RYN524277:RYQ524277 SIJ524277:SIM524277 SSF524277:SSI524277 TCB524277:TCE524277 TLX524277:TMA524277 TVT524277:TVW524277 UFP524277:UFS524277 UPL524277:UPO524277 UZH524277:UZK524277 VJD524277:VJG524277 VSZ524277:VTC524277 WCV524277:WCY524277 WMR524277:WMU524277 WWN524277:WWQ524277 AF589813:AI589813 KB589813:KE589813 TX589813:UA589813 ADT589813:ADW589813 ANP589813:ANS589813 AXL589813:AXO589813 BHH589813:BHK589813 BRD589813:BRG589813 CAZ589813:CBC589813 CKV589813:CKY589813 CUR589813:CUU589813 DEN589813:DEQ589813 DOJ589813:DOM589813 DYF589813:DYI589813 EIB589813:EIE589813 ERX589813:ESA589813 FBT589813:FBW589813 FLP589813:FLS589813 FVL589813:FVO589813 GFH589813:GFK589813 GPD589813:GPG589813 GYZ589813:GZC589813 HIV589813:HIY589813 HSR589813:HSU589813 ICN589813:ICQ589813 IMJ589813:IMM589813 IWF589813:IWI589813 JGB589813:JGE589813 JPX589813:JQA589813 JZT589813:JZW589813 KJP589813:KJS589813 KTL589813:KTO589813 LDH589813:LDK589813 LND589813:LNG589813 LWZ589813:LXC589813 MGV589813:MGY589813 MQR589813:MQU589813 NAN589813:NAQ589813 NKJ589813:NKM589813 NUF589813:NUI589813 OEB589813:OEE589813 ONX589813:OOA589813 OXT589813:OXW589813 PHP589813:PHS589813 PRL589813:PRO589813 QBH589813:QBK589813 QLD589813:QLG589813 QUZ589813:QVC589813 REV589813:REY589813 ROR589813:ROU589813 RYN589813:RYQ589813 SIJ589813:SIM589813 SSF589813:SSI589813 TCB589813:TCE589813 TLX589813:TMA589813 TVT589813:TVW589813 UFP589813:UFS589813 UPL589813:UPO589813 UZH589813:UZK589813 VJD589813:VJG589813 VSZ589813:VTC589813 WCV589813:WCY589813 WMR589813:WMU589813 WWN589813:WWQ589813 AF655349:AI655349 KB655349:KE655349 TX655349:UA655349 ADT655349:ADW655349 ANP655349:ANS655349 AXL655349:AXO655349 BHH655349:BHK655349 BRD655349:BRG655349 CAZ655349:CBC655349 CKV655349:CKY655349 CUR655349:CUU655349 DEN655349:DEQ655349 DOJ655349:DOM655349 DYF655349:DYI655349 EIB655349:EIE655349 ERX655349:ESA655349 FBT655349:FBW655349 FLP655349:FLS655349 FVL655349:FVO655349 GFH655349:GFK655349 GPD655349:GPG655349 GYZ655349:GZC655349 HIV655349:HIY655349 HSR655349:HSU655349 ICN655349:ICQ655349 IMJ655349:IMM655349 IWF655349:IWI655349 JGB655349:JGE655349 JPX655349:JQA655349 JZT655349:JZW655349 KJP655349:KJS655349 KTL655349:KTO655349 LDH655349:LDK655349 LND655349:LNG655349 LWZ655349:LXC655349 MGV655349:MGY655349 MQR655349:MQU655349 NAN655349:NAQ655349 NKJ655349:NKM655349 NUF655349:NUI655349 OEB655349:OEE655349 ONX655349:OOA655349 OXT655349:OXW655349 PHP655349:PHS655349 PRL655349:PRO655349 QBH655349:QBK655349 QLD655349:QLG655349 QUZ655349:QVC655349 REV655349:REY655349 ROR655349:ROU655349 RYN655349:RYQ655349 SIJ655349:SIM655349 SSF655349:SSI655349 TCB655349:TCE655349 TLX655349:TMA655349 TVT655349:TVW655349 UFP655349:UFS655349 UPL655349:UPO655349 UZH655349:UZK655349 VJD655349:VJG655349 VSZ655349:VTC655349 WCV655349:WCY655349 WMR655349:WMU655349 WWN655349:WWQ655349 AF720885:AI720885 KB720885:KE720885 TX720885:UA720885 ADT720885:ADW720885 ANP720885:ANS720885 AXL720885:AXO720885 BHH720885:BHK720885 BRD720885:BRG720885 CAZ720885:CBC720885 CKV720885:CKY720885 CUR720885:CUU720885 DEN720885:DEQ720885 DOJ720885:DOM720885 DYF720885:DYI720885 EIB720885:EIE720885 ERX720885:ESA720885 FBT720885:FBW720885 FLP720885:FLS720885 FVL720885:FVO720885 GFH720885:GFK720885 GPD720885:GPG720885 GYZ720885:GZC720885 HIV720885:HIY720885 HSR720885:HSU720885 ICN720885:ICQ720885 IMJ720885:IMM720885 IWF720885:IWI720885 JGB720885:JGE720885 JPX720885:JQA720885 JZT720885:JZW720885 KJP720885:KJS720885 KTL720885:KTO720885 LDH720885:LDK720885 LND720885:LNG720885 LWZ720885:LXC720885 MGV720885:MGY720885 MQR720885:MQU720885 NAN720885:NAQ720885 NKJ720885:NKM720885 NUF720885:NUI720885 OEB720885:OEE720885 ONX720885:OOA720885 OXT720885:OXW720885 PHP720885:PHS720885 PRL720885:PRO720885 QBH720885:QBK720885 QLD720885:QLG720885 QUZ720885:QVC720885 REV720885:REY720885 ROR720885:ROU720885 RYN720885:RYQ720885 SIJ720885:SIM720885 SSF720885:SSI720885 TCB720885:TCE720885 TLX720885:TMA720885 TVT720885:TVW720885 UFP720885:UFS720885 UPL720885:UPO720885 UZH720885:UZK720885 VJD720885:VJG720885 VSZ720885:VTC720885 WCV720885:WCY720885 WMR720885:WMU720885 WWN720885:WWQ720885 AF786421:AI786421 KB786421:KE786421 TX786421:UA786421 ADT786421:ADW786421 ANP786421:ANS786421 AXL786421:AXO786421 BHH786421:BHK786421 BRD786421:BRG786421 CAZ786421:CBC786421 CKV786421:CKY786421 CUR786421:CUU786421 DEN786421:DEQ786421 DOJ786421:DOM786421 DYF786421:DYI786421 EIB786421:EIE786421 ERX786421:ESA786421 FBT786421:FBW786421 FLP786421:FLS786421 FVL786421:FVO786421 GFH786421:GFK786421 GPD786421:GPG786421 GYZ786421:GZC786421 HIV786421:HIY786421 HSR786421:HSU786421 ICN786421:ICQ786421 IMJ786421:IMM786421 IWF786421:IWI786421 JGB786421:JGE786421 JPX786421:JQA786421 JZT786421:JZW786421 KJP786421:KJS786421 KTL786421:KTO786421 LDH786421:LDK786421 LND786421:LNG786421 LWZ786421:LXC786421 MGV786421:MGY786421 MQR786421:MQU786421 NAN786421:NAQ786421 NKJ786421:NKM786421 NUF786421:NUI786421 OEB786421:OEE786421 ONX786421:OOA786421 OXT786421:OXW786421 PHP786421:PHS786421 PRL786421:PRO786421 QBH786421:QBK786421 QLD786421:QLG786421 QUZ786421:QVC786421 REV786421:REY786421 ROR786421:ROU786421 RYN786421:RYQ786421 SIJ786421:SIM786421 SSF786421:SSI786421 TCB786421:TCE786421 TLX786421:TMA786421 TVT786421:TVW786421 UFP786421:UFS786421 UPL786421:UPO786421 UZH786421:UZK786421 VJD786421:VJG786421 VSZ786421:VTC786421 WCV786421:WCY786421 WMR786421:WMU786421 WWN786421:WWQ786421 AF851957:AI851957 KB851957:KE851957 TX851957:UA851957 ADT851957:ADW851957 ANP851957:ANS851957 AXL851957:AXO851957 BHH851957:BHK851957 BRD851957:BRG851957 CAZ851957:CBC851957 CKV851957:CKY851957 CUR851957:CUU851957 DEN851957:DEQ851957 DOJ851957:DOM851957 DYF851957:DYI851957 EIB851957:EIE851957 ERX851957:ESA851957 FBT851957:FBW851957 FLP851957:FLS851957 FVL851957:FVO851957 GFH851957:GFK851957 GPD851957:GPG851957 GYZ851957:GZC851957 HIV851957:HIY851957 HSR851957:HSU851957 ICN851957:ICQ851957 IMJ851957:IMM851957 IWF851957:IWI851957 JGB851957:JGE851957 JPX851957:JQA851957 JZT851957:JZW851957 KJP851957:KJS851957 KTL851957:KTO851957 LDH851957:LDK851957 LND851957:LNG851957 LWZ851957:LXC851957 MGV851957:MGY851957 MQR851957:MQU851957 NAN851957:NAQ851957 NKJ851957:NKM851957 NUF851957:NUI851957 OEB851957:OEE851957 ONX851957:OOA851957 OXT851957:OXW851957 PHP851957:PHS851957 PRL851957:PRO851957 QBH851957:QBK851957 QLD851957:QLG851957 QUZ851957:QVC851957 REV851957:REY851957 ROR851957:ROU851957 RYN851957:RYQ851957 SIJ851957:SIM851957 SSF851957:SSI851957 TCB851957:TCE851957 TLX851957:TMA851957 TVT851957:TVW851957 UFP851957:UFS851957 UPL851957:UPO851957 UZH851957:UZK851957 VJD851957:VJG851957 VSZ851957:VTC851957 WCV851957:WCY851957 WMR851957:WMU851957 WWN851957:WWQ851957 AF917493:AI917493 KB917493:KE917493 TX917493:UA917493 ADT917493:ADW917493 ANP917493:ANS917493 AXL917493:AXO917493 BHH917493:BHK917493 BRD917493:BRG917493 CAZ917493:CBC917493 CKV917493:CKY917493 CUR917493:CUU917493 DEN917493:DEQ917493 DOJ917493:DOM917493 DYF917493:DYI917493 EIB917493:EIE917493 ERX917493:ESA917493 FBT917493:FBW917493 FLP917493:FLS917493 FVL917493:FVO917493 GFH917493:GFK917493 GPD917493:GPG917493 GYZ917493:GZC917493 HIV917493:HIY917493 HSR917493:HSU917493 ICN917493:ICQ917493 IMJ917493:IMM917493 IWF917493:IWI917493 JGB917493:JGE917493 JPX917493:JQA917493 JZT917493:JZW917493 KJP917493:KJS917493 KTL917493:KTO917493 LDH917493:LDK917493 LND917493:LNG917493 LWZ917493:LXC917493 MGV917493:MGY917493 MQR917493:MQU917493 NAN917493:NAQ917493 NKJ917493:NKM917493 NUF917493:NUI917493 OEB917493:OEE917493 ONX917493:OOA917493 OXT917493:OXW917493 PHP917493:PHS917493 PRL917493:PRO917493 QBH917493:QBK917493 QLD917493:QLG917493 QUZ917493:QVC917493 REV917493:REY917493 ROR917493:ROU917493 RYN917493:RYQ917493 SIJ917493:SIM917493 SSF917493:SSI917493 TCB917493:TCE917493 TLX917493:TMA917493 TVT917493:TVW917493 UFP917493:UFS917493 UPL917493:UPO917493 UZH917493:UZK917493 VJD917493:VJG917493 VSZ917493:VTC917493 WCV917493:WCY917493 WMR917493:WMU917493 WWN917493:WWQ917493 AF983029:AI983029 KB983029:KE983029 TX983029:UA983029 ADT983029:ADW983029 ANP983029:ANS983029 AXL983029:AXO983029 BHH983029:BHK983029 BRD983029:BRG983029 CAZ983029:CBC983029 CKV983029:CKY983029 CUR983029:CUU983029 DEN983029:DEQ983029 DOJ983029:DOM983029 DYF983029:DYI983029 EIB983029:EIE983029 ERX983029:ESA983029 FBT983029:FBW983029 FLP983029:FLS983029 FVL983029:FVO983029 GFH983029:GFK983029 GPD983029:GPG983029 GYZ983029:GZC983029 HIV983029:HIY983029 HSR983029:HSU983029 ICN983029:ICQ983029 IMJ983029:IMM983029 IWF983029:IWI983029 JGB983029:JGE983029 JPX983029:JQA983029 JZT983029:JZW983029 KJP983029:KJS983029 KTL983029:KTO983029 LDH983029:LDK983029 LND983029:LNG983029 LWZ983029:LXC983029 MGV983029:MGY983029 MQR983029:MQU983029 NAN983029:NAQ983029 NKJ983029:NKM983029 NUF983029:NUI983029 OEB983029:OEE983029 ONX983029:OOA983029 OXT983029:OXW983029 PHP983029:PHS983029 PRL983029:PRO983029 QBH983029:QBK983029 QLD983029:QLG983029 QUZ983029:QVC983029 REV983029:REY983029 ROR983029:ROU983029 RYN983029:RYQ983029 SIJ983029:SIM983029 SSF983029:SSI983029 TCB983029:TCE983029 TLX983029:TMA983029 TVT983029:TVW983029 UFP983029:UFS983029 UPL983029:UPO983029 UZH983029:UZK983029 VJD983029:VJG983029 VSZ983029:VTC983029 WCV983029:WCY983029 WMR983029:WMU983029 WWN983029:WWQ983029 AH65518:AH65522 KD65518:KD65522 TZ65518:TZ65522 ADV65518:ADV65522 ANR65518:ANR65522 AXN65518:AXN65522 BHJ65518:BHJ65522 BRF65518:BRF65522 CBB65518:CBB65522 CKX65518:CKX65522 CUT65518:CUT65522 DEP65518:DEP65522 DOL65518:DOL65522 DYH65518:DYH65522 EID65518:EID65522 ERZ65518:ERZ65522 FBV65518:FBV65522 FLR65518:FLR65522 FVN65518:FVN65522 GFJ65518:GFJ65522 GPF65518:GPF65522 GZB65518:GZB65522 HIX65518:HIX65522 HST65518:HST65522 ICP65518:ICP65522 IML65518:IML65522 IWH65518:IWH65522 JGD65518:JGD65522 JPZ65518:JPZ65522 JZV65518:JZV65522 KJR65518:KJR65522 KTN65518:KTN65522 LDJ65518:LDJ65522 LNF65518:LNF65522 LXB65518:LXB65522 MGX65518:MGX65522 MQT65518:MQT65522 NAP65518:NAP65522 NKL65518:NKL65522 NUH65518:NUH65522 OED65518:OED65522 ONZ65518:ONZ65522 OXV65518:OXV65522 PHR65518:PHR65522 PRN65518:PRN65522 QBJ65518:QBJ65522 QLF65518:QLF65522 QVB65518:QVB65522 REX65518:REX65522 ROT65518:ROT65522 RYP65518:RYP65522 SIL65518:SIL65522 SSH65518:SSH65522 TCD65518:TCD65522 TLZ65518:TLZ65522 TVV65518:TVV65522 UFR65518:UFR65522 UPN65518:UPN65522 UZJ65518:UZJ65522 VJF65518:VJF65522 VTB65518:VTB65522 WCX65518:WCX65522 WMT65518:WMT65522 WWP65518:WWP65522 AH131054:AH131058 KD131054:KD131058 TZ131054:TZ131058 ADV131054:ADV131058 ANR131054:ANR131058 AXN131054:AXN131058 BHJ131054:BHJ131058 BRF131054:BRF131058 CBB131054:CBB131058 CKX131054:CKX131058 CUT131054:CUT131058 DEP131054:DEP131058 DOL131054:DOL131058 DYH131054:DYH131058 EID131054:EID131058 ERZ131054:ERZ131058 FBV131054:FBV131058 FLR131054:FLR131058 FVN131054:FVN131058 GFJ131054:GFJ131058 GPF131054:GPF131058 GZB131054:GZB131058 HIX131054:HIX131058 HST131054:HST131058 ICP131054:ICP131058 IML131054:IML131058 IWH131054:IWH131058 JGD131054:JGD131058 JPZ131054:JPZ131058 JZV131054:JZV131058 KJR131054:KJR131058 KTN131054:KTN131058 LDJ131054:LDJ131058 LNF131054:LNF131058 LXB131054:LXB131058 MGX131054:MGX131058 MQT131054:MQT131058 NAP131054:NAP131058 NKL131054:NKL131058 NUH131054:NUH131058 OED131054:OED131058 ONZ131054:ONZ131058 OXV131054:OXV131058 PHR131054:PHR131058 PRN131054:PRN131058 QBJ131054:QBJ131058 QLF131054:QLF131058 QVB131054:QVB131058 REX131054:REX131058 ROT131054:ROT131058 RYP131054:RYP131058 SIL131054:SIL131058 SSH131054:SSH131058 TCD131054:TCD131058 TLZ131054:TLZ131058 TVV131054:TVV131058 UFR131054:UFR131058 UPN131054:UPN131058 UZJ131054:UZJ131058 VJF131054:VJF131058 VTB131054:VTB131058 WCX131054:WCX131058 WMT131054:WMT131058 WWP131054:WWP131058 AH196590:AH196594 KD196590:KD196594 TZ196590:TZ196594 ADV196590:ADV196594 ANR196590:ANR196594 AXN196590:AXN196594 BHJ196590:BHJ196594 BRF196590:BRF196594 CBB196590:CBB196594 CKX196590:CKX196594 CUT196590:CUT196594 DEP196590:DEP196594 DOL196590:DOL196594 DYH196590:DYH196594 EID196590:EID196594 ERZ196590:ERZ196594 FBV196590:FBV196594 FLR196590:FLR196594 FVN196590:FVN196594 GFJ196590:GFJ196594 GPF196590:GPF196594 GZB196590:GZB196594 HIX196590:HIX196594 HST196590:HST196594 ICP196590:ICP196594 IML196590:IML196594 IWH196590:IWH196594 JGD196590:JGD196594 JPZ196590:JPZ196594 JZV196590:JZV196594 KJR196590:KJR196594 KTN196590:KTN196594 LDJ196590:LDJ196594 LNF196590:LNF196594 LXB196590:LXB196594 MGX196590:MGX196594 MQT196590:MQT196594 NAP196590:NAP196594 NKL196590:NKL196594 NUH196590:NUH196594 OED196590:OED196594 ONZ196590:ONZ196594 OXV196590:OXV196594 PHR196590:PHR196594 PRN196590:PRN196594 QBJ196590:QBJ196594 QLF196590:QLF196594 QVB196590:QVB196594 REX196590:REX196594 ROT196590:ROT196594 RYP196590:RYP196594 SIL196590:SIL196594 SSH196590:SSH196594 TCD196590:TCD196594 TLZ196590:TLZ196594 TVV196590:TVV196594 UFR196590:UFR196594 UPN196590:UPN196594 UZJ196590:UZJ196594 VJF196590:VJF196594 VTB196590:VTB196594 WCX196590:WCX196594 WMT196590:WMT196594 WWP196590:WWP196594 AH262126:AH262130 KD262126:KD262130 TZ262126:TZ262130 ADV262126:ADV262130 ANR262126:ANR262130 AXN262126:AXN262130 BHJ262126:BHJ262130 BRF262126:BRF262130 CBB262126:CBB262130 CKX262126:CKX262130 CUT262126:CUT262130 DEP262126:DEP262130 DOL262126:DOL262130 DYH262126:DYH262130 EID262126:EID262130 ERZ262126:ERZ262130 FBV262126:FBV262130 FLR262126:FLR262130 FVN262126:FVN262130 GFJ262126:GFJ262130 GPF262126:GPF262130 GZB262126:GZB262130 HIX262126:HIX262130 HST262126:HST262130 ICP262126:ICP262130 IML262126:IML262130 IWH262126:IWH262130 JGD262126:JGD262130 JPZ262126:JPZ262130 JZV262126:JZV262130 KJR262126:KJR262130 KTN262126:KTN262130 LDJ262126:LDJ262130 LNF262126:LNF262130 LXB262126:LXB262130 MGX262126:MGX262130 MQT262126:MQT262130 NAP262126:NAP262130 NKL262126:NKL262130 NUH262126:NUH262130 OED262126:OED262130 ONZ262126:ONZ262130 OXV262126:OXV262130 PHR262126:PHR262130 PRN262126:PRN262130 QBJ262126:QBJ262130 QLF262126:QLF262130 QVB262126:QVB262130 REX262126:REX262130 ROT262126:ROT262130 RYP262126:RYP262130 SIL262126:SIL262130 SSH262126:SSH262130 TCD262126:TCD262130 TLZ262126:TLZ262130 TVV262126:TVV262130 UFR262126:UFR262130 UPN262126:UPN262130 UZJ262126:UZJ262130 VJF262126:VJF262130 VTB262126:VTB262130 WCX262126:WCX262130 WMT262126:WMT262130 WWP262126:WWP262130 AH327662:AH327666 KD327662:KD327666 TZ327662:TZ327666 ADV327662:ADV327666 ANR327662:ANR327666 AXN327662:AXN327666 BHJ327662:BHJ327666 BRF327662:BRF327666 CBB327662:CBB327666 CKX327662:CKX327666 CUT327662:CUT327666 DEP327662:DEP327666 DOL327662:DOL327666 DYH327662:DYH327666 EID327662:EID327666 ERZ327662:ERZ327666 FBV327662:FBV327666 FLR327662:FLR327666 FVN327662:FVN327666 GFJ327662:GFJ327666 GPF327662:GPF327666 GZB327662:GZB327666 HIX327662:HIX327666 HST327662:HST327666 ICP327662:ICP327666 IML327662:IML327666 IWH327662:IWH327666 JGD327662:JGD327666 JPZ327662:JPZ327666 JZV327662:JZV327666 KJR327662:KJR327666 KTN327662:KTN327666 LDJ327662:LDJ327666 LNF327662:LNF327666 LXB327662:LXB327666 MGX327662:MGX327666 MQT327662:MQT327666 NAP327662:NAP327666 NKL327662:NKL327666 NUH327662:NUH327666 OED327662:OED327666 ONZ327662:ONZ327666 OXV327662:OXV327666 PHR327662:PHR327666 PRN327662:PRN327666 QBJ327662:QBJ327666 QLF327662:QLF327666 QVB327662:QVB327666 REX327662:REX327666 ROT327662:ROT327666 RYP327662:RYP327666 SIL327662:SIL327666 SSH327662:SSH327666 TCD327662:TCD327666 TLZ327662:TLZ327666 TVV327662:TVV327666 UFR327662:UFR327666 UPN327662:UPN327666 UZJ327662:UZJ327666 VJF327662:VJF327666 VTB327662:VTB327666 WCX327662:WCX327666 WMT327662:WMT327666 WWP327662:WWP327666 AH393198:AH393202 KD393198:KD393202 TZ393198:TZ393202 ADV393198:ADV393202 ANR393198:ANR393202 AXN393198:AXN393202 BHJ393198:BHJ393202 BRF393198:BRF393202 CBB393198:CBB393202 CKX393198:CKX393202 CUT393198:CUT393202 DEP393198:DEP393202 DOL393198:DOL393202 DYH393198:DYH393202 EID393198:EID393202 ERZ393198:ERZ393202 FBV393198:FBV393202 FLR393198:FLR393202 FVN393198:FVN393202 GFJ393198:GFJ393202 GPF393198:GPF393202 GZB393198:GZB393202 HIX393198:HIX393202 HST393198:HST393202 ICP393198:ICP393202 IML393198:IML393202 IWH393198:IWH393202 JGD393198:JGD393202 JPZ393198:JPZ393202 JZV393198:JZV393202 KJR393198:KJR393202 KTN393198:KTN393202 LDJ393198:LDJ393202 LNF393198:LNF393202 LXB393198:LXB393202 MGX393198:MGX393202 MQT393198:MQT393202 NAP393198:NAP393202 NKL393198:NKL393202 NUH393198:NUH393202 OED393198:OED393202 ONZ393198:ONZ393202 OXV393198:OXV393202 PHR393198:PHR393202 PRN393198:PRN393202 QBJ393198:QBJ393202 QLF393198:QLF393202 QVB393198:QVB393202 REX393198:REX393202 ROT393198:ROT393202 RYP393198:RYP393202 SIL393198:SIL393202 SSH393198:SSH393202 TCD393198:TCD393202 TLZ393198:TLZ393202 TVV393198:TVV393202 UFR393198:UFR393202 UPN393198:UPN393202 UZJ393198:UZJ393202 VJF393198:VJF393202 VTB393198:VTB393202 WCX393198:WCX393202 WMT393198:WMT393202 WWP393198:WWP393202 AH458734:AH458738 KD458734:KD458738 TZ458734:TZ458738 ADV458734:ADV458738 ANR458734:ANR458738 AXN458734:AXN458738 BHJ458734:BHJ458738 BRF458734:BRF458738 CBB458734:CBB458738 CKX458734:CKX458738 CUT458734:CUT458738 DEP458734:DEP458738 DOL458734:DOL458738 DYH458734:DYH458738 EID458734:EID458738 ERZ458734:ERZ458738 FBV458734:FBV458738 FLR458734:FLR458738 FVN458734:FVN458738 GFJ458734:GFJ458738 GPF458734:GPF458738 GZB458734:GZB458738 HIX458734:HIX458738 HST458734:HST458738 ICP458734:ICP458738 IML458734:IML458738 IWH458734:IWH458738 JGD458734:JGD458738 JPZ458734:JPZ458738 JZV458734:JZV458738 KJR458734:KJR458738 KTN458734:KTN458738 LDJ458734:LDJ458738 LNF458734:LNF458738 LXB458734:LXB458738 MGX458734:MGX458738 MQT458734:MQT458738 NAP458734:NAP458738 NKL458734:NKL458738 NUH458734:NUH458738 OED458734:OED458738 ONZ458734:ONZ458738 OXV458734:OXV458738 PHR458734:PHR458738 PRN458734:PRN458738 QBJ458734:QBJ458738 QLF458734:QLF458738 QVB458734:QVB458738 REX458734:REX458738 ROT458734:ROT458738 RYP458734:RYP458738 SIL458734:SIL458738 SSH458734:SSH458738 TCD458734:TCD458738 TLZ458734:TLZ458738 TVV458734:TVV458738 UFR458734:UFR458738 UPN458734:UPN458738 UZJ458734:UZJ458738 VJF458734:VJF458738 VTB458734:VTB458738 WCX458734:WCX458738 WMT458734:WMT458738 WWP458734:WWP458738 AH524270:AH524274 KD524270:KD524274 TZ524270:TZ524274 ADV524270:ADV524274 ANR524270:ANR524274 AXN524270:AXN524274 BHJ524270:BHJ524274 BRF524270:BRF524274 CBB524270:CBB524274 CKX524270:CKX524274 CUT524270:CUT524274 DEP524270:DEP524274 DOL524270:DOL524274 DYH524270:DYH524274 EID524270:EID524274 ERZ524270:ERZ524274 FBV524270:FBV524274 FLR524270:FLR524274 FVN524270:FVN524274 GFJ524270:GFJ524274 GPF524270:GPF524274 GZB524270:GZB524274 HIX524270:HIX524274 HST524270:HST524274 ICP524270:ICP524274 IML524270:IML524274 IWH524270:IWH524274 JGD524270:JGD524274 JPZ524270:JPZ524274 JZV524270:JZV524274 KJR524270:KJR524274 KTN524270:KTN524274 LDJ524270:LDJ524274 LNF524270:LNF524274 LXB524270:LXB524274 MGX524270:MGX524274 MQT524270:MQT524274 NAP524270:NAP524274 NKL524270:NKL524274 NUH524270:NUH524274 OED524270:OED524274 ONZ524270:ONZ524274 OXV524270:OXV524274 PHR524270:PHR524274 PRN524270:PRN524274 QBJ524270:QBJ524274 QLF524270:QLF524274 QVB524270:QVB524274 REX524270:REX524274 ROT524270:ROT524274 RYP524270:RYP524274 SIL524270:SIL524274 SSH524270:SSH524274 TCD524270:TCD524274 TLZ524270:TLZ524274 TVV524270:TVV524274 UFR524270:UFR524274 UPN524270:UPN524274 UZJ524270:UZJ524274 VJF524270:VJF524274 VTB524270:VTB524274 WCX524270:WCX524274 WMT524270:WMT524274 WWP524270:WWP524274 AH589806:AH589810 KD589806:KD589810 TZ589806:TZ589810 ADV589806:ADV589810 ANR589806:ANR589810 AXN589806:AXN589810 BHJ589806:BHJ589810 BRF589806:BRF589810 CBB589806:CBB589810 CKX589806:CKX589810 CUT589806:CUT589810 DEP589806:DEP589810 DOL589806:DOL589810 DYH589806:DYH589810 EID589806:EID589810 ERZ589806:ERZ589810 FBV589806:FBV589810 FLR589806:FLR589810 FVN589806:FVN589810 GFJ589806:GFJ589810 GPF589806:GPF589810 GZB589806:GZB589810 HIX589806:HIX589810 HST589806:HST589810 ICP589806:ICP589810 IML589806:IML589810 IWH589806:IWH589810 JGD589806:JGD589810 JPZ589806:JPZ589810 JZV589806:JZV589810 KJR589806:KJR589810 KTN589806:KTN589810 LDJ589806:LDJ589810 LNF589806:LNF589810 LXB589806:LXB589810 MGX589806:MGX589810 MQT589806:MQT589810 NAP589806:NAP589810 NKL589806:NKL589810 NUH589806:NUH589810 OED589806:OED589810 ONZ589806:ONZ589810 OXV589806:OXV589810 PHR589806:PHR589810 PRN589806:PRN589810 QBJ589806:QBJ589810 QLF589806:QLF589810 QVB589806:QVB589810 REX589806:REX589810 ROT589806:ROT589810 RYP589806:RYP589810 SIL589806:SIL589810 SSH589806:SSH589810 TCD589806:TCD589810 TLZ589806:TLZ589810 TVV589806:TVV589810 UFR589806:UFR589810 UPN589806:UPN589810 UZJ589806:UZJ589810 VJF589806:VJF589810 VTB589806:VTB589810 WCX589806:WCX589810 WMT589806:WMT589810 WWP589806:WWP589810 AH655342:AH655346 KD655342:KD655346 TZ655342:TZ655346 ADV655342:ADV655346 ANR655342:ANR655346 AXN655342:AXN655346 BHJ655342:BHJ655346 BRF655342:BRF655346 CBB655342:CBB655346 CKX655342:CKX655346 CUT655342:CUT655346 DEP655342:DEP655346 DOL655342:DOL655346 DYH655342:DYH655346 EID655342:EID655346 ERZ655342:ERZ655346 FBV655342:FBV655346 FLR655342:FLR655346 FVN655342:FVN655346 GFJ655342:GFJ655346 GPF655342:GPF655346 GZB655342:GZB655346 HIX655342:HIX655346 HST655342:HST655346 ICP655342:ICP655346 IML655342:IML655346 IWH655342:IWH655346 JGD655342:JGD655346 JPZ655342:JPZ655346 JZV655342:JZV655346 KJR655342:KJR655346 KTN655342:KTN655346 LDJ655342:LDJ655346 LNF655342:LNF655346 LXB655342:LXB655346 MGX655342:MGX655346 MQT655342:MQT655346 NAP655342:NAP655346 NKL655342:NKL655346 NUH655342:NUH655346 OED655342:OED655346 ONZ655342:ONZ655346 OXV655342:OXV655346 PHR655342:PHR655346 PRN655342:PRN655346 QBJ655342:QBJ655346 QLF655342:QLF655346 QVB655342:QVB655346 REX655342:REX655346 ROT655342:ROT655346 RYP655342:RYP655346 SIL655342:SIL655346 SSH655342:SSH655346 TCD655342:TCD655346 TLZ655342:TLZ655346 TVV655342:TVV655346 UFR655342:UFR655346 UPN655342:UPN655346 UZJ655342:UZJ655346 VJF655342:VJF655346 VTB655342:VTB655346 WCX655342:WCX655346 WMT655342:WMT655346 WWP655342:WWP655346 AH720878:AH720882 KD720878:KD720882 TZ720878:TZ720882 ADV720878:ADV720882 ANR720878:ANR720882 AXN720878:AXN720882 BHJ720878:BHJ720882 BRF720878:BRF720882 CBB720878:CBB720882 CKX720878:CKX720882 CUT720878:CUT720882 DEP720878:DEP720882 DOL720878:DOL720882 DYH720878:DYH720882 EID720878:EID720882 ERZ720878:ERZ720882 FBV720878:FBV720882 FLR720878:FLR720882 FVN720878:FVN720882 GFJ720878:GFJ720882 GPF720878:GPF720882 GZB720878:GZB720882 HIX720878:HIX720882 HST720878:HST720882 ICP720878:ICP720882 IML720878:IML720882 IWH720878:IWH720882 JGD720878:JGD720882 JPZ720878:JPZ720882 JZV720878:JZV720882 KJR720878:KJR720882 KTN720878:KTN720882 LDJ720878:LDJ720882 LNF720878:LNF720882 LXB720878:LXB720882 MGX720878:MGX720882 MQT720878:MQT720882 NAP720878:NAP720882 NKL720878:NKL720882 NUH720878:NUH720882 OED720878:OED720882 ONZ720878:ONZ720882 OXV720878:OXV720882 PHR720878:PHR720882 PRN720878:PRN720882 QBJ720878:QBJ720882 QLF720878:QLF720882 QVB720878:QVB720882 REX720878:REX720882 ROT720878:ROT720882 RYP720878:RYP720882 SIL720878:SIL720882 SSH720878:SSH720882 TCD720878:TCD720882 TLZ720878:TLZ720882 TVV720878:TVV720882 UFR720878:UFR720882 UPN720878:UPN720882 UZJ720878:UZJ720882 VJF720878:VJF720882 VTB720878:VTB720882 WCX720878:WCX720882 WMT720878:WMT720882 WWP720878:WWP720882 AH786414:AH786418 KD786414:KD786418 TZ786414:TZ786418 ADV786414:ADV786418 ANR786414:ANR786418 AXN786414:AXN786418 BHJ786414:BHJ786418 BRF786414:BRF786418 CBB786414:CBB786418 CKX786414:CKX786418 CUT786414:CUT786418 DEP786414:DEP786418 DOL786414:DOL786418 DYH786414:DYH786418 EID786414:EID786418 ERZ786414:ERZ786418 FBV786414:FBV786418 FLR786414:FLR786418 FVN786414:FVN786418 GFJ786414:GFJ786418 GPF786414:GPF786418 GZB786414:GZB786418 HIX786414:HIX786418 HST786414:HST786418 ICP786414:ICP786418 IML786414:IML786418 IWH786414:IWH786418 JGD786414:JGD786418 JPZ786414:JPZ786418 JZV786414:JZV786418 KJR786414:KJR786418 KTN786414:KTN786418 LDJ786414:LDJ786418 LNF786414:LNF786418 LXB786414:LXB786418 MGX786414:MGX786418 MQT786414:MQT786418 NAP786414:NAP786418 NKL786414:NKL786418 NUH786414:NUH786418 OED786414:OED786418 ONZ786414:ONZ786418 OXV786414:OXV786418 PHR786414:PHR786418 PRN786414:PRN786418 QBJ786414:QBJ786418 QLF786414:QLF786418 QVB786414:QVB786418 REX786414:REX786418 ROT786414:ROT786418 RYP786414:RYP786418 SIL786414:SIL786418 SSH786414:SSH786418 TCD786414:TCD786418 TLZ786414:TLZ786418 TVV786414:TVV786418 UFR786414:UFR786418 UPN786414:UPN786418 UZJ786414:UZJ786418 VJF786414:VJF786418 VTB786414:VTB786418 WCX786414:WCX786418 WMT786414:WMT786418 WWP786414:WWP786418 AH851950:AH851954 KD851950:KD851954 TZ851950:TZ851954 ADV851950:ADV851954 ANR851950:ANR851954 AXN851950:AXN851954 BHJ851950:BHJ851954 BRF851950:BRF851954 CBB851950:CBB851954 CKX851950:CKX851954 CUT851950:CUT851954 DEP851950:DEP851954 DOL851950:DOL851954 DYH851950:DYH851954 EID851950:EID851954 ERZ851950:ERZ851954 FBV851950:FBV851954 FLR851950:FLR851954 FVN851950:FVN851954 GFJ851950:GFJ851954 GPF851950:GPF851954 GZB851950:GZB851954 HIX851950:HIX851954 HST851950:HST851954 ICP851950:ICP851954 IML851950:IML851954 IWH851950:IWH851954 JGD851950:JGD851954 JPZ851950:JPZ851954 JZV851950:JZV851954 KJR851950:KJR851954 KTN851950:KTN851954 LDJ851950:LDJ851954 LNF851950:LNF851954 LXB851950:LXB851954 MGX851950:MGX851954 MQT851950:MQT851954 NAP851950:NAP851954 NKL851950:NKL851954 NUH851950:NUH851954 OED851950:OED851954 ONZ851950:ONZ851954 OXV851950:OXV851954 PHR851950:PHR851954 PRN851950:PRN851954 QBJ851950:QBJ851954 QLF851950:QLF851954 QVB851950:QVB851954 REX851950:REX851954 ROT851950:ROT851954 RYP851950:RYP851954 SIL851950:SIL851954 SSH851950:SSH851954 TCD851950:TCD851954 TLZ851950:TLZ851954 TVV851950:TVV851954 UFR851950:UFR851954 UPN851950:UPN851954 UZJ851950:UZJ851954 VJF851950:VJF851954 VTB851950:VTB851954 WCX851950:WCX851954 WMT851950:WMT851954 WWP851950:WWP851954 AH917486:AH917490 KD917486:KD917490 TZ917486:TZ917490 ADV917486:ADV917490 ANR917486:ANR917490 AXN917486:AXN917490 BHJ917486:BHJ917490 BRF917486:BRF917490 CBB917486:CBB917490 CKX917486:CKX917490 CUT917486:CUT917490 DEP917486:DEP917490 DOL917486:DOL917490 DYH917486:DYH917490 EID917486:EID917490 ERZ917486:ERZ917490 FBV917486:FBV917490 FLR917486:FLR917490 FVN917486:FVN917490 GFJ917486:GFJ917490 GPF917486:GPF917490 GZB917486:GZB917490 HIX917486:HIX917490 HST917486:HST917490 ICP917486:ICP917490 IML917486:IML917490 IWH917486:IWH917490 JGD917486:JGD917490 JPZ917486:JPZ917490 JZV917486:JZV917490 KJR917486:KJR917490 KTN917486:KTN917490 LDJ917486:LDJ917490 LNF917486:LNF917490 LXB917486:LXB917490 MGX917486:MGX917490 MQT917486:MQT917490 NAP917486:NAP917490 NKL917486:NKL917490 NUH917486:NUH917490 OED917486:OED917490 ONZ917486:ONZ917490 OXV917486:OXV917490 PHR917486:PHR917490 PRN917486:PRN917490 QBJ917486:QBJ917490 QLF917486:QLF917490 QVB917486:QVB917490 REX917486:REX917490 ROT917486:ROT917490 RYP917486:RYP917490 SIL917486:SIL917490 SSH917486:SSH917490 TCD917486:TCD917490 TLZ917486:TLZ917490 TVV917486:TVV917490 UFR917486:UFR917490 UPN917486:UPN917490 UZJ917486:UZJ917490 VJF917486:VJF917490 VTB917486:VTB917490 WCX917486:WCX917490 WMT917486:WMT917490 WWP917486:WWP917490 AH983022:AH983026 KD983022:KD983026 TZ983022:TZ983026 ADV983022:ADV983026 ANR983022:ANR983026 AXN983022:AXN983026 BHJ983022:BHJ983026 BRF983022:BRF983026 CBB983022:CBB983026 CKX983022:CKX983026 CUT983022:CUT983026 DEP983022:DEP983026 DOL983022:DOL983026 DYH983022:DYH983026 EID983022:EID983026 ERZ983022:ERZ983026 FBV983022:FBV983026 FLR983022:FLR983026 FVN983022:FVN983026 GFJ983022:GFJ983026 GPF983022:GPF983026 GZB983022:GZB983026 HIX983022:HIX983026 HST983022:HST983026 ICP983022:ICP983026 IML983022:IML983026 IWH983022:IWH983026 JGD983022:JGD983026 JPZ983022:JPZ983026 JZV983022:JZV983026 KJR983022:KJR983026 KTN983022:KTN983026 LDJ983022:LDJ983026 LNF983022:LNF983026 LXB983022:LXB983026 MGX983022:MGX983026 MQT983022:MQT983026 NAP983022:NAP983026 NKL983022:NKL983026 NUH983022:NUH983026 OED983022:OED983026 ONZ983022:ONZ983026 OXV983022:OXV983026 PHR983022:PHR983026 PRN983022:PRN983026 QBJ983022:QBJ983026 QLF983022:QLF983026 QVB983022:QVB983026 REX983022:REX983026 ROT983022:ROT983026 RYP983022:RYP983026 SIL983022:SIL983026 SSH983022:SSH983026 TCD983022:TCD983026 TLZ983022:TLZ983026 TVV983022:TVV983026 UFR983022:UFR983026 UPN983022:UPN983026 UZJ983022:UZJ983026 VJF983022:VJF983026 VTB983022:VTB983026 WCX983022:WCX983026 WMT983022:WMT983026 WWP983022:WWP983026 AF65528:AI65528 KB65528:KE65528 TX65528:UA65528 ADT65528:ADW65528 ANP65528:ANS65528 AXL65528:AXO65528 BHH65528:BHK65528 BRD65528:BRG65528 CAZ65528:CBC65528 CKV65528:CKY65528 CUR65528:CUU65528 DEN65528:DEQ65528 DOJ65528:DOM65528 DYF65528:DYI65528 EIB65528:EIE65528 ERX65528:ESA65528 FBT65528:FBW65528 FLP65528:FLS65528 FVL65528:FVO65528 GFH65528:GFK65528 GPD65528:GPG65528 GYZ65528:GZC65528 HIV65528:HIY65528 HSR65528:HSU65528 ICN65528:ICQ65528 IMJ65528:IMM65528 IWF65528:IWI65528 JGB65528:JGE65528 JPX65528:JQA65528 JZT65528:JZW65528 KJP65528:KJS65528 KTL65528:KTO65528 LDH65528:LDK65528 LND65528:LNG65528 LWZ65528:LXC65528 MGV65528:MGY65528 MQR65528:MQU65528 NAN65528:NAQ65528 NKJ65528:NKM65528 NUF65528:NUI65528 OEB65528:OEE65528 ONX65528:OOA65528 OXT65528:OXW65528 PHP65528:PHS65528 PRL65528:PRO65528 QBH65528:QBK65528 QLD65528:QLG65528 QUZ65528:QVC65528 REV65528:REY65528 ROR65528:ROU65528 RYN65528:RYQ65528 SIJ65528:SIM65528 SSF65528:SSI65528 TCB65528:TCE65528 TLX65528:TMA65528 TVT65528:TVW65528 UFP65528:UFS65528 UPL65528:UPO65528 UZH65528:UZK65528 VJD65528:VJG65528 VSZ65528:VTC65528 WCV65528:WCY65528 WMR65528:WMU65528 WWN65528:WWQ65528 AF131064:AI131064 KB131064:KE131064 TX131064:UA131064 ADT131064:ADW131064 ANP131064:ANS131064 AXL131064:AXO131064 BHH131064:BHK131064 BRD131064:BRG131064 CAZ131064:CBC131064 CKV131064:CKY131064 CUR131064:CUU131064 DEN131064:DEQ131064 DOJ131064:DOM131064 DYF131064:DYI131064 EIB131064:EIE131064 ERX131064:ESA131064 FBT131064:FBW131064 FLP131064:FLS131064 FVL131064:FVO131064 GFH131064:GFK131064 GPD131064:GPG131064 GYZ131064:GZC131064 HIV131064:HIY131064 HSR131064:HSU131064 ICN131064:ICQ131064 IMJ131064:IMM131064 IWF131064:IWI131064 JGB131064:JGE131064 JPX131064:JQA131064 JZT131064:JZW131064 KJP131064:KJS131064 KTL131064:KTO131064 LDH131064:LDK131064 LND131064:LNG131064 LWZ131064:LXC131064 MGV131064:MGY131064 MQR131064:MQU131064 NAN131064:NAQ131064 NKJ131064:NKM131064 NUF131064:NUI131064 OEB131064:OEE131064 ONX131064:OOA131064 OXT131064:OXW131064 PHP131064:PHS131064 PRL131064:PRO131064 QBH131064:QBK131064 QLD131064:QLG131064 QUZ131064:QVC131064 REV131064:REY131064 ROR131064:ROU131064 RYN131064:RYQ131064 SIJ131064:SIM131064 SSF131064:SSI131064 TCB131064:TCE131064 TLX131064:TMA131064 TVT131064:TVW131064 UFP131064:UFS131064 UPL131064:UPO131064 UZH131064:UZK131064 VJD131064:VJG131064 VSZ131064:VTC131064 WCV131064:WCY131064 WMR131064:WMU131064 WWN131064:WWQ131064 AF196600:AI196600 KB196600:KE196600 TX196600:UA196600 ADT196600:ADW196600 ANP196600:ANS196600 AXL196600:AXO196600 BHH196600:BHK196600 BRD196600:BRG196600 CAZ196600:CBC196600 CKV196600:CKY196600 CUR196600:CUU196600 DEN196600:DEQ196600 DOJ196600:DOM196600 DYF196600:DYI196600 EIB196600:EIE196600 ERX196600:ESA196600 FBT196600:FBW196600 FLP196600:FLS196600 FVL196600:FVO196600 GFH196600:GFK196600 GPD196600:GPG196600 GYZ196600:GZC196600 HIV196600:HIY196600 HSR196600:HSU196600 ICN196600:ICQ196600 IMJ196600:IMM196600 IWF196600:IWI196600 JGB196600:JGE196600 JPX196600:JQA196600 JZT196600:JZW196600 KJP196600:KJS196600 KTL196600:KTO196600 LDH196600:LDK196600 LND196600:LNG196600 LWZ196600:LXC196600 MGV196600:MGY196600 MQR196600:MQU196600 NAN196600:NAQ196600 NKJ196600:NKM196600 NUF196600:NUI196600 OEB196600:OEE196600 ONX196600:OOA196600 OXT196600:OXW196600 PHP196600:PHS196600 PRL196600:PRO196600 QBH196600:QBK196600 QLD196600:QLG196600 QUZ196600:QVC196600 REV196600:REY196600 ROR196600:ROU196600 RYN196600:RYQ196600 SIJ196600:SIM196600 SSF196600:SSI196600 TCB196600:TCE196600 TLX196600:TMA196600 TVT196600:TVW196600 UFP196600:UFS196600 UPL196600:UPO196600 UZH196600:UZK196600 VJD196600:VJG196600 VSZ196600:VTC196600 WCV196600:WCY196600 WMR196600:WMU196600 WWN196600:WWQ196600 AF262136:AI262136 KB262136:KE262136 TX262136:UA262136 ADT262136:ADW262136 ANP262136:ANS262136 AXL262136:AXO262136 BHH262136:BHK262136 BRD262136:BRG262136 CAZ262136:CBC262136 CKV262136:CKY262136 CUR262136:CUU262136 DEN262136:DEQ262136 DOJ262136:DOM262136 DYF262136:DYI262136 EIB262136:EIE262136 ERX262136:ESA262136 FBT262136:FBW262136 FLP262136:FLS262136 FVL262136:FVO262136 GFH262136:GFK262136 GPD262136:GPG262136 GYZ262136:GZC262136 HIV262136:HIY262136 HSR262136:HSU262136 ICN262136:ICQ262136 IMJ262136:IMM262136 IWF262136:IWI262136 JGB262136:JGE262136 JPX262136:JQA262136 JZT262136:JZW262136 KJP262136:KJS262136 KTL262136:KTO262136 LDH262136:LDK262136 LND262136:LNG262136 LWZ262136:LXC262136 MGV262136:MGY262136 MQR262136:MQU262136 NAN262136:NAQ262136 NKJ262136:NKM262136 NUF262136:NUI262136 OEB262136:OEE262136 ONX262136:OOA262136 OXT262136:OXW262136 PHP262136:PHS262136 PRL262136:PRO262136 QBH262136:QBK262136 QLD262136:QLG262136 QUZ262136:QVC262136 REV262136:REY262136 ROR262136:ROU262136 RYN262136:RYQ262136 SIJ262136:SIM262136 SSF262136:SSI262136 TCB262136:TCE262136 TLX262136:TMA262136 TVT262136:TVW262136 UFP262136:UFS262136 UPL262136:UPO262136 UZH262136:UZK262136 VJD262136:VJG262136 VSZ262136:VTC262136 WCV262136:WCY262136 WMR262136:WMU262136 WWN262136:WWQ262136 AF327672:AI327672 KB327672:KE327672 TX327672:UA327672 ADT327672:ADW327672 ANP327672:ANS327672 AXL327672:AXO327672 BHH327672:BHK327672 BRD327672:BRG327672 CAZ327672:CBC327672 CKV327672:CKY327672 CUR327672:CUU327672 DEN327672:DEQ327672 DOJ327672:DOM327672 DYF327672:DYI327672 EIB327672:EIE327672 ERX327672:ESA327672 FBT327672:FBW327672 FLP327672:FLS327672 FVL327672:FVO327672 GFH327672:GFK327672 GPD327672:GPG327672 GYZ327672:GZC327672 HIV327672:HIY327672 HSR327672:HSU327672 ICN327672:ICQ327672 IMJ327672:IMM327672 IWF327672:IWI327672 JGB327672:JGE327672 JPX327672:JQA327672 JZT327672:JZW327672 KJP327672:KJS327672 KTL327672:KTO327672 LDH327672:LDK327672 LND327672:LNG327672 LWZ327672:LXC327672 MGV327672:MGY327672 MQR327672:MQU327672 NAN327672:NAQ327672 NKJ327672:NKM327672 NUF327672:NUI327672 OEB327672:OEE327672 ONX327672:OOA327672 OXT327672:OXW327672 PHP327672:PHS327672 PRL327672:PRO327672 QBH327672:QBK327672 QLD327672:QLG327672 QUZ327672:QVC327672 REV327672:REY327672 ROR327672:ROU327672 RYN327672:RYQ327672 SIJ327672:SIM327672 SSF327672:SSI327672 TCB327672:TCE327672 TLX327672:TMA327672 TVT327672:TVW327672 UFP327672:UFS327672 UPL327672:UPO327672 UZH327672:UZK327672 VJD327672:VJG327672 VSZ327672:VTC327672 WCV327672:WCY327672 WMR327672:WMU327672 WWN327672:WWQ327672 AF393208:AI393208 KB393208:KE393208 TX393208:UA393208 ADT393208:ADW393208 ANP393208:ANS393208 AXL393208:AXO393208 BHH393208:BHK393208 BRD393208:BRG393208 CAZ393208:CBC393208 CKV393208:CKY393208 CUR393208:CUU393208 DEN393208:DEQ393208 DOJ393208:DOM393208 DYF393208:DYI393208 EIB393208:EIE393208 ERX393208:ESA393208 FBT393208:FBW393208 FLP393208:FLS393208 FVL393208:FVO393208 GFH393208:GFK393208 GPD393208:GPG393208 GYZ393208:GZC393208 HIV393208:HIY393208 HSR393208:HSU393208 ICN393208:ICQ393208 IMJ393208:IMM393208 IWF393208:IWI393208 JGB393208:JGE393208 JPX393208:JQA393208 JZT393208:JZW393208 KJP393208:KJS393208 KTL393208:KTO393208 LDH393208:LDK393208 LND393208:LNG393208 LWZ393208:LXC393208 MGV393208:MGY393208 MQR393208:MQU393208 NAN393208:NAQ393208 NKJ393208:NKM393208 NUF393208:NUI393208 OEB393208:OEE393208 ONX393208:OOA393208 OXT393208:OXW393208 PHP393208:PHS393208 PRL393208:PRO393208 QBH393208:QBK393208 QLD393208:QLG393208 QUZ393208:QVC393208 REV393208:REY393208 ROR393208:ROU393208 RYN393208:RYQ393208 SIJ393208:SIM393208 SSF393208:SSI393208 TCB393208:TCE393208 TLX393208:TMA393208 TVT393208:TVW393208 UFP393208:UFS393208 UPL393208:UPO393208 UZH393208:UZK393208 VJD393208:VJG393208 VSZ393208:VTC393208 WCV393208:WCY393208 WMR393208:WMU393208 WWN393208:WWQ393208 AF458744:AI458744 KB458744:KE458744 TX458744:UA458744 ADT458744:ADW458744 ANP458744:ANS458744 AXL458744:AXO458744 BHH458744:BHK458744 BRD458744:BRG458744 CAZ458744:CBC458744 CKV458744:CKY458744 CUR458744:CUU458744 DEN458744:DEQ458744 DOJ458744:DOM458744 DYF458744:DYI458744 EIB458744:EIE458744 ERX458744:ESA458744 FBT458744:FBW458744 FLP458744:FLS458744 FVL458744:FVO458744 GFH458744:GFK458744 GPD458744:GPG458744 GYZ458744:GZC458744 HIV458744:HIY458744 HSR458744:HSU458744 ICN458744:ICQ458744 IMJ458744:IMM458744 IWF458744:IWI458744 JGB458744:JGE458744 JPX458744:JQA458744 JZT458744:JZW458744 KJP458744:KJS458744 KTL458744:KTO458744 LDH458744:LDK458744 LND458744:LNG458744 LWZ458744:LXC458744 MGV458744:MGY458744 MQR458744:MQU458744 NAN458744:NAQ458744 NKJ458744:NKM458744 NUF458744:NUI458744 OEB458744:OEE458744 ONX458744:OOA458744 OXT458744:OXW458744 PHP458744:PHS458744 PRL458744:PRO458744 QBH458744:QBK458744 QLD458744:QLG458744 QUZ458744:QVC458744 REV458744:REY458744 ROR458744:ROU458744 RYN458744:RYQ458744 SIJ458744:SIM458744 SSF458744:SSI458744 TCB458744:TCE458744 TLX458744:TMA458744 TVT458744:TVW458744 UFP458744:UFS458744 UPL458744:UPO458744 UZH458744:UZK458744 VJD458744:VJG458744 VSZ458744:VTC458744 WCV458744:WCY458744 WMR458744:WMU458744 WWN458744:WWQ458744 AF524280:AI524280 KB524280:KE524280 TX524280:UA524280 ADT524280:ADW524280 ANP524280:ANS524280 AXL524280:AXO524280 BHH524280:BHK524280 BRD524280:BRG524280 CAZ524280:CBC524280 CKV524280:CKY524280 CUR524280:CUU524280 DEN524280:DEQ524280 DOJ524280:DOM524280 DYF524280:DYI524280 EIB524280:EIE524280 ERX524280:ESA524280 FBT524280:FBW524280 FLP524280:FLS524280 FVL524280:FVO524280 GFH524280:GFK524280 GPD524280:GPG524280 GYZ524280:GZC524280 HIV524280:HIY524280 HSR524280:HSU524280 ICN524280:ICQ524280 IMJ524280:IMM524280 IWF524280:IWI524280 JGB524280:JGE524280 JPX524280:JQA524280 JZT524280:JZW524280 KJP524280:KJS524280 KTL524280:KTO524280 LDH524280:LDK524280 LND524280:LNG524280 LWZ524280:LXC524280 MGV524280:MGY524280 MQR524280:MQU524280 NAN524280:NAQ524280 NKJ524280:NKM524280 NUF524280:NUI524280 OEB524280:OEE524280 ONX524280:OOA524280 OXT524280:OXW524280 PHP524280:PHS524280 PRL524280:PRO524280 QBH524280:QBK524280 QLD524280:QLG524280 QUZ524280:QVC524280 REV524280:REY524280 ROR524280:ROU524280 RYN524280:RYQ524280 SIJ524280:SIM524280 SSF524280:SSI524280 TCB524280:TCE524280 TLX524280:TMA524280 TVT524280:TVW524280 UFP524280:UFS524280 UPL524280:UPO524280 UZH524280:UZK524280 VJD524280:VJG524280 VSZ524280:VTC524280 WCV524280:WCY524280 WMR524280:WMU524280 WWN524280:WWQ524280 AF589816:AI589816 KB589816:KE589816 TX589816:UA589816 ADT589816:ADW589816 ANP589816:ANS589816 AXL589816:AXO589816 BHH589816:BHK589816 BRD589816:BRG589816 CAZ589816:CBC589816 CKV589816:CKY589816 CUR589816:CUU589816 DEN589816:DEQ589816 DOJ589816:DOM589816 DYF589816:DYI589816 EIB589816:EIE589816 ERX589816:ESA589816 FBT589816:FBW589816 FLP589816:FLS589816 FVL589816:FVO589816 GFH589816:GFK589816 GPD589816:GPG589816 GYZ589816:GZC589816 HIV589816:HIY589816 HSR589816:HSU589816 ICN589816:ICQ589816 IMJ589816:IMM589816 IWF589816:IWI589816 JGB589816:JGE589816 JPX589816:JQA589816 JZT589816:JZW589816 KJP589816:KJS589816 KTL589816:KTO589816 LDH589816:LDK589816 LND589816:LNG589816 LWZ589816:LXC589816 MGV589816:MGY589816 MQR589816:MQU589816 NAN589816:NAQ589816 NKJ589816:NKM589816 NUF589816:NUI589816 OEB589816:OEE589816 ONX589816:OOA589816 OXT589816:OXW589816 PHP589816:PHS589816 PRL589816:PRO589816 QBH589816:QBK589816 QLD589816:QLG589816 QUZ589816:QVC589816 REV589816:REY589816 ROR589816:ROU589816 RYN589816:RYQ589816 SIJ589816:SIM589816 SSF589816:SSI589816 TCB589816:TCE589816 TLX589816:TMA589816 TVT589816:TVW589816 UFP589816:UFS589816 UPL589816:UPO589816 UZH589816:UZK589816 VJD589816:VJG589816 VSZ589816:VTC589816 WCV589816:WCY589816 WMR589816:WMU589816 WWN589816:WWQ589816 AF655352:AI655352 KB655352:KE655352 TX655352:UA655352 ADT655352:ADW655352 ANP655352:ANS655352 AXL655352:AXO655352 BHH655352:BHK655352 BRD655352:BRG655352 CAZ655352:CBC655352 CKV655352:CKY655352 CUR655352:CUU655352 DEN655352:DEQ655352 DOJ655352:DOM655352 DYF655352:DYI655352 EIB655352:EIE655352 ERX655352:ESA655352 FBT655352:FBW655352 FLP655352:FLS655352 FVL655352:FVO655352 GFH655352:GFK655352 GPD655352:GPG655352 GYZ655352:GZC655352 HIV655352:HIY655352 HSR655352:HSU655352 ICN655352:ICQ655352 IMJ655352:IMM655352 IWF655352:IWI655352 JGB655352:JGE655352 JPX655352:JQA655352 JZT655352:JZW655352 KJP655352:KJS655352 KTL655352:KTO655352 LDH655352:LDK655352 LND655352:LNG655352 LWZ655352:LXC655352 MGV655352:MGY655352 MQR655352:MQU655352 NAN655352:NAQ655352 NKJ655352:NKM655352 NUF655352:NUI655352 OEB655352:OEE655352 ONX655352:OOA655352 OXT655352:OXW655352 PHP655352:PHS655352 PRL655352:PRO655352 QBH655352:QBK655352 QLD655352:QLG655352 QUZ655352:QVC655352 REV655352:REY655352 ROR655352:ROU655352 RYN655352:RYQ655352 SIJ655352:SIM655352 SSF655352:SSI655352 TCB655352:TCE655352 TLX655352:TMA655352 TVT655352:TVW655352 UFP655352:UFS655352 UPL655352:UPO655352 UZH655352:UZK655352 VJD655352:VJG655352 VSZ655352:VTC655352 WCV655352:WCY655352 WMR655352:WMU655352 WWN655352:WWQ655352 AF720888:AI720888 KB720888:KE720888 TX720888:UA720888 ADT720888:ADW720888 ANP720888:ANS720888 AXL720888:AXO720888 BHH720888:BHK720888 BRD720888:BRG720888 CAZ720888:CBC720888 CKV720888:CKY720888 CUR720888:CUU720888 DEN720888:DEQ720888 DOJ720888:DOM720888 DYF720888:DYI720888 EIB720888:EIE720888 ERX720888:ESA720888 FBT720888:FBW720888 FLP720888:FLS720888 FVL720888:FVO720888 GFH720888:GFK720888 GPD720888:GPG720888 GYZ720888:GZC720888 HIV720888:HIY720888 HSR720888:HSU720888 ICN720888:ICQ720888 IMJ720888:IMM720888 IWF720888:IWI720888 JGB720888:JGE720888 JPX720888:JQA720888 JZT720888:JZW720888 KJP720888:KJS720888 KTL720888:KTO720888 LDH720888:LDK720888 LND720888:LNG720888 LWZ720888:LXC720888 MGV720888:MGY720888 MQR720888:MQU720888 NAN720888:NAQ720888 NKJ720888:NKM720888 NUF720888:NUI720888 OEB720888:OEE720888 ONX720888:OOA720888 OXT720888:OXW720888 PHP720888:PHS720888 PRL720888:PRO720888 QBH720888:QBK720888 QLD720888:QLG720888 QUZ720888:QVC720888 REV720888:REY720888 ROR720888:ROU720888 RYN720888:RYQ720888 SIJ720888:SIM720888 SSF720888:SSI720888 TCB720888:TCE720888 TLX720888:TMA720888 TVT720888:TVW720888 UFP720888:UFS720888 UPL720888:UPO720888 UZH720888:UZK720888 VJD720888:VJG720888 VSZ720888:VTC720888 WCV720888:WCY720888 WMR720888:WMU720888 WWN720888:WWQ720888 AF786424:AI786424 KB786424:KE786424 TX786424:UA786424 ADT786424:ADW786424 ANP786424:ANS786424 AXL786424:AXO786424 BHH786424:BHK786424 BRD786424:BRG786424 CAZ786424:CBC786424 CKV786424:CKY786424 CUR786424:CUU786424 DEN786424:DEQ786424 DOJ786424:DOM786424 DYF786424:DYI786424 EIB786424:EIE786424 ERX786424:ESA786424 FBT786424:FBW786424 FLP786424:FLS786424 FVL786424:FVO786424 GFH786424:GFK786424 GPD786424:GPG786424 GYZ786424:GZC786424 HIV786424:HIY786424 HSR786424:HSU786424 ICN786424:ICQ786424 IMJ786424:IMM786424 IWF786424:IWI786424 JGB786424:JGE786424 JPX786424:JQA786424 JZT786424:JZW786424 KJP786424:KJS786424 KTL786424:KTO786424 LDH786424:LDK786424 LND786424:LNG786424 LWZ786424:LXC786424 MGV786424:MGY786424 MQR786424:MQU786424 NAN786424:NAQ786424 NKJ786424:NKM786424 NUF786424:NUI786424 OEB786424:OEE786424 ONX786424:OOA786424 OXT786424:OXW786424 PHP786424:PHS786424 PRL786424:PRO786424 QBH786424:QBK786424 QLD786424:QLG786424 QUZ786424:QVC786424 REV786424:REY786424 ROR786424:ROU786424 RYN786424:RYQ786424 SIJ786424:SIM786424 SSF786424:SSI786424 TCB786424:TCE786424 TLX786424:TMA786424 TVT786424:TVW786424 UFP786424:UFS786424 UPL786424:UPO786424 UZH786424:UZK786424 VJD786424:VJG786424 VSZ786424:VTC786424 WCV786424:WCY786424 WMR786424:WMU786424 WWN786424:WWQ786424 AF851960:AI851960 KB851960:KE851960 TX851960:UA851960 ADT851960:ADW851960 ANP851960:ANS851960 AXL851960:AXO851960 BHH851960:BHK851960 BRD851960:BRG851960 CAZ851960:CBC851960 CKV851960:CKY851960 CUR851960:CUU851960 DEN851960:DEQ851960 DOJ851960:DOM851960 DYF851960:DYI851960 EIB851960:EIE851960 ERX851960:ESA851960 FBT851960:FBW851960 FLP851960:FLS851960 FVL851960:FVO851960 GFH851960:GFK851960 GPD851960:GPG851960 GYZ851960:GZC851960 HIV851960:HIY851960 HSR851960:HSU851960 ICN851960:ICQ851960 IMJ851960:IMM851960 IWF851960:IWI851960 JGB851960:JGE851960 JPX851960:JQA851960 JZT851960:JZW851960 KJP851960:KJS851960 KTL851960:KTO851960 LDH851960:LDK851960 LND851960:LNG851960 LWZ851960:LXC851960 MGV851960:MGY851960 MQR851960:MQU851960 NAN851960:NAQ851960 NKJ851960:NKM851960 NUF851960:NUI851960 OEB851960:OEE851960 ONX851960:OOA851960 OXT851960:OXW851960 PHP851960:PHS851960 PRL851960:PRO851960 QBH851960:QBK851960 QLD851960:QLG851960 QUZ851960:QVC851960 REV851960:REY851960 ROR851960:ROU851960 RYN851960:RYQ851960 SIJ851960:SIM851960 SSF851960:SSI851960 TCB851960:TCE851960 TLX851960:TMA851960 TVT851960:TVW851960 UFP851960:UFS851960 UPL851960:UPO851960 UZH851960:UZK851960 VJD851960:VJG851960 VSZ851960:VTC851960 WCV851960:WCY851960 WMR851960:WMU851960 WWN851960:WWQ851960 AF917496:AI917496 KB917496:KE917496 TX917496:UA917496 ADT917496:ADW917496 ANP917496:ANS917496 AXL917496:AXO917496 BHH917496:BHK917496 BRD917496:BRG917496 CAZ917496:CBC917496 CKV917496:CKY917496 CUR917496:CUU917496 DEN917496:DEQ917496 DOJ917496:DOM917496 DYF917496:DYI917496 EIB917496:EIE917496 ERX917496:ESA917496 FBT917496:FBW917496 FLP917496:FLS917496 FVL917496:FVO917496 GFH917496:GFK917496 GPD917496:GPG917496 GYZ917496:GZC917496 HIV917496:HIY917496 HSR917496:HSU917496 ICN917496:ICQ917496 IMJ917496:IMM917496 IWF917496:IWI917496 JGB917496:JGE917496 JPX917496:JQA917496 JZT917496:JZW917496 KJP917496:KJS917496 KTL917496:KTO917496 LDH917496:LDK917496 LND917496:LNG917496 LWZ917496:LXC917496 MGV917496:MGY917496 MQR917496:MQU917496 NAN917496:NAQ917496 NKJ917496:NKM917496 NUF917496:NUI917496 OEB917496:OEE917496 ONX917496:OOA917496 OXT917496:OXW917496 PHP917496:PHS917496 PRL917496:PRO917496 QBH917496:QBK917496 QLD917496:QLG917496 QUZ917496:QVC917496 REV917496:REY917496 ROR917496:ROU917496 RYN917496:RYQ917496 SIJ917496:SIM917496 SSF917496:SSI917496 TCB917496:TCE917496 TLX917496:TMA917496 TVT917496:TVW917496 UFP917496:UFS917496 UPL917496:UPO917496 UZH917496:UZK917496 VJD917496:VJG917496 VSZ917496:VTC917496 WCV917496:WCY917496 WMR917496:WMU917496 WWN917496:WWQ917496 AF983032:AI983032 KB983032:KE983032 TX983032:UA983032 ADT983032:ADW983032 ANP983032:ANS983032 AXL983032:AXO983032 BHH983032:BHK983032 BRD983032:BRG983032 CAZ983032:CBC983032 CKV983032:CKY983032 CUR983032:CUU983032 DEN983032:DEQ983032 DOJ983032:DOM983032 DYF983032:DYI983032 EIB983032:EIE983032 ERX983032:ESA983032 FBT983032:FBW983032 FLP983032:FLS983032 FVL983032:FVO983032 GFH983032:GFK983032 GPD983032:GPG983032 GYZ983032:GZC983032 HIV983032:HIY983032 HSR983032:HSU983032 ICN983032:ICQ983032 IMJ983032:IMM983032 IWF983032:IWI983032 JGB983032:JGE983032 JPX983032:JQA983032 JZT983032:JZW983032 KJP983032:KJS983032 KTL983032:KTO983032 LDH983032:LDK983032 LND983032:LNG983032 LWZ983032:LXC983032 MGV983032:MGY983032 MQR983032:MQU983032 NAN983032:NAQ983032 NKJ983032:NKM983032 NUF983032:NUI983032 OEB983032:OEE983032 ONX983032:OOA983032 OXT983032:OXW983032 PHP983032:PHS983032 PRL983032:PRO983032 QBH983032:QBK983032 QLD983032:QLG983032 QUZ983032:QVC983032 REV983032:REY983032 ROR983032:ROU983032 RYN983032:RYQ983032 SIJ983032:SIM983032 SSF983032:SSI983032 TCB983032:TCE983032 TLX983032:TMA983032 TVT983032:TVW983032 UFP983032:UFS983032 UPL983032:UPO983032 UZH983032:UZK983032 VJD983032:VJG983032 VSZ983032:VTC983032 WCV983032:WCY983032 WMR983032:WMU983032 WWN983032:WWQ983032 AJ65528:AJ65541 KF65528:KF65541 UB65528:UB65541 ADX65528:ADX65541 ANT65528:ANT65541 AXP65528:AXP65541 BHL65528:BHL65541 BRH65528:BRH65541 CBD65528:CBD65541 CKZ65528:CKZ65541 CUV65528:CUV65541 DER65528:DER65541 DON65528:DON65541 DYJ65528:DYJ65541 EIF65528:EIF65541 ESB65528:ESB65541 FBX65528:FBX65541 FLT65528:FLT65541 FVP65528:FVP65541 GFL65528:GFL65541 GPH65528:GPH65541 GZD65528:GZD65541 HIZ65528:HIZ65541 HSV65528:HSV65541 ICR65528:ICR65541 IMN65528:IMN65541 IWJ65528:IWJ65541 JGF65528:JGF65541 JQB65528:JQB65541 JZX65528:JZX65541 KJT65528:KJT65541 KTP65528:KTP65541 LDL65528:LDL65541 LNH65528:LNH65541 LXD65528:LXD65541 MGZ65528:MGZ65541 MQV65528:MQV65541 NAR65528:NAR65541 NKN65528:NKN65541 NUJ65528:NUJ65541 OEF65528:OEF65541 OOB65528:OOB65541 OXX65528:OXX65541 PHT65528:PHT65541 PRP65528:PRP65541 QBL65528:QBL65541 QLH65528:QLH65541 QVD65528:QVD65541 REZ65528:REZ65541 ROV65528:ROV65541 RYR65528:RYR65541 SIN65528:SIN65541 SSJ65528:SSJ65541 TCF65528:TCF65541 TMB65528:TMB65541 TVX65528:TVX65541 UFT65528:UFT65541 UPP65528:UPP65541 UZL65528:UZL65541 VJH65528:VJH65541 VTD65528:VTD65541 WCZ65528:WCZ65541 WMV65528:WMV65541 WWR65528:WWR65541 AJ131064:AJ131077 KF131064:KF131077 UB131064:UB131077 ADX131064:ADX131077 ANT131064:ANT131077 AXP131064:AXP131077 BHL131064:BHL131077 BRH131064:BRH131077 CBD131064:CBD131077 CKZ131064:CKZ131077 CUV131064:CUV131077 DER131064:DER131077 DON131064:DON131077 DYJ131064:DYJ131077 EIF131064:EIF131077 ESB131064:ESB131077 FBX131064:FBX131077 FLT131064:FLT131077 FVP131064:FVP131077 GFL131064:GFL131077 GPH131064:GPH131077 GZD131064:GZD131077 HIZ131064:HIZ131077 HSV131064:HSV131077 ICR131064:ICR131077 IMN131064:IMN131077 IWJ131064:IWJ131077 JGF131064:JGF131077 JQB131064:JQB131077 JZX131064:JZX131077 KJT131064:KJT131077 KTP131064:KTP131077 LDL131064:LDL131077 LNH131064:LNH131077 LXD131064:LXD131077 MGZ131064:MGZ131077 MQV131064:MQV131077 NAR131064:NAR131077 NKN131064:NKN131077 NUJ131064:NUJ131077 OEF131064:OEF131077 OOB131064:OOB131077 OXX131064:OXX131077 PHT131064:PHT131077 PRP131064:PRP131077 QBL131064:QBL131077 QLH131064:QLH131077 QVD131064:QVD131077 REZ131064:REZ131077 ROV131064:ROV131077 RYR131064:RYR131077 SIN131064:SIN131077 SSJ131064:SSJ131077 TCF131064:TCF131077 TMB131064:TMB131077 TVX131064:TVX131077 UFT131064:UFT131077 UPP131064:UPP131077 UZL131064:UZL131077 VJH131064:VJH131077 VTD131064:VTD131077 WCZ131064:WCZ131077 WMV131064:WMV131077 WWR131064:WWR131077 AJ196600:AJ196613 KF196600:KF196613 UB196600:UB196613 ADX196600:ADX196613 ANT196600:ANT196613 AXP196600:AXP196613 BHL196600:BHL196613 BRH196600:BRH196613 CBD196600:CBD196613 CKZ196600:CKZ196613 CUV196600:CUV196613 DER196600:DER196613 DON196600:DON196613 DYJ196600:DYJ196613 EIF196600:EIF196613 ESB196600:ESB196613 FBX196600:FBX196613 FLT196600:FLT196613 FVP196600:FVP196613 GFL196600:GFL196613 GPH196600:GPH196613 GZD196600:GZD196613 HIZ196600:HIZ196613 HSV196600:HSV196613 ICR196600:ICR196613 IMN196600:IMN196613 IWJ196600:IWJ196613 JGF196600:JGF196613 JQB196600:JQB196613 JZX196600:JZX196613 KJT196600:KJT196613 KTP196600:KTP196613 LDL196600:LDL196613 LNH196600:LNH196613 LXD196600:LXD196613 MGZ196600:MGZ196613 MQV196600:MQV196613 NAR196600:NAR196613 NKN196600:NKN196613 NUJ196600:NUJ196613 OEF196600:OEF196613 OOB196600:OOB196613 OXX196600:OXX196613 PHT196600:PHT196613 PRP196600:PRP196613 QBL196600:QBL196613 QLH196600:QLH196613 QVD196600:QVD196613 REZ196600:REZ196613 ROV196600:ROV196613 RYR196600:RYR196613 SIN196600:SIN196613 SSJ196600:SSJ196613 TCF196600:TCF196613 TMB196600:TMB196613 TVX196600:TVX196613 UFT196600:UFT196613 UPP196600:UPP196613 UZL196600:UZL196613 VJH196600:VJH196613 VTD196600:VTD196613 WCZ196600:WCZ196613 WMV196600:WMV196613 WWR196600:WWR196613 AJ262136:AJ262149 KF262136:KF262149 UB262136:UB262149 ADX262136:ADX262149 ANT262136:ANT262149 AXP262136:AXP262149 BHL262136:BHL262149 BRH262136:BRH262149 CBD262136:CBD262149 CKZ262136:CKZ262149 CUV262136:CUV262149 DER262136:DER262149 DON262136:DON262149 DYJ262136:DYJ262149 EIF262136:EIF262149 ESB262136:ESB262149 FBX262136:FBX262149 FLT262136:FLT262149 FVP262136:FVP262149 GFL262136:GFL262149 GPH262136:GPH262149 GZD262136:GZD262149 HIZ262136:HIZ262149 HSV262136:HSV262149 ICR262136:ICR262149 IMN262136:IMN262149 IWJ262136:IWJ262149 JGF262136:JGF262149 JQB262136:JQB262149 JZX262136:JZX262149 KJT262136:KJT262149 KTP262136:KTP262149 LDL262136:LDL262149 LNH262136:LNH262149 LXD262136:LXD262149 MGZ262136:MGZ262149 MQV262136:MQV262149 NAR262136:NAR262149 NKN262136:NKN262149 NUJ262136:NUJ262149 OEF262136:OEF262149 OOB262136:OOB262149 OXX262136:OXX262149 PHT262136:PHT262149 PRP262136:PRP262149 QBL262136:QBL262149 QLH262136:QLH262149 QVD262136:QVD262149 REZ262136:REZ262149 ROV262136:ROV262149 RYR262136:RYR262149 SIN262136:SIN262149 SSJ262136:SSJ262149 TCF262136:TCF262149 TMB262136:TMB262149 TVX262136:TVX262149 UFT262136:UFT262149 UPP262136:UPP262149 UZL262136:UZL262149 VJH262136:VJH262149 VTD262136:VTD262149 WCZ262136:WCZ262149 WMV262136:WMV262149 WWR262136:WWR262149 AJ327672:AJ327685 KF327672:KF327685 UB327672:UB327685 ADX327672:ADX327685 ANT327672:ANT327685 AXP327672:AXP327685 BHL327672:BHL327685 BRH327672:BRH327685 CBD327672:CBD327685 CKZ327672:CKZ327685 CUV327672:CUV327685 DER327672:DER327685 DON327672:DON327685 DYJ327672:DYJ327685 EIF327672:EIF327685 ESB327672:ESB327685 FBX327672:FBX327685 FLT327672:FLT327685 FVP327672:FVP327685 GFL327672:GFL327685 GPH327672:GPH327685 GZD327672:GZD327685 HIZ327672:HIZ327685 HSV327672:HSV327685 ICR327672:ICR327685 IMN327672:IMN327685 IWJ327672:IWJ327685 JGF327672:JGF327685 JQB327672:JQB327685 JZX327672:JZX327685 KJT327672:KJT327685 KTP327672:KTP327685 LDL327672:LDL327685 LNH327672:LNH327685 LXD327672:LXD327685 MGZ327672:MGZ327685 MQV327672:MQV327685 NAR327672:NAR327685 NKN327672:NKN327685 NUJ327672:NUJ327685 OEF327672:OEF327685 OOB327672:OOB327685 OXX327672:OXX327685 PHT327672:PHT327685 PRP327672:PRP327685 QBL327672:QBL327685 QLH327672:QLH327685 QVD327672:QVD327685 REZ327672:REZ327685 ROV327672:ROV327685 RYR327672:RYR327685 SIN327672:SIN327685 SSJ327672:SSJ327685 TCF327672:TCF327685 TMB327672:TMB327685 TVX327672:TVX327685 UFT327672:UFT327685 UPP327672:UPP327685 UZL327672:UZL327685 VJH327672:VJH327685 VTD327672:VTD327685 WCZ327672:WCZ327685 WMV327672:WMV327685 WWR327672:WWR327685 AJ393208:AJ393221 KF393208:KF393221 UB393208:UB393221 ADX393208:ADX393221 ANT393208:ANT393221 AXP393208:AXP393221 BHL393208:BHL393221 BRH393208:BRH393221 CBD393208:CBD393221 CKZ393208:CKZ393221 CUV393208:CUV393221 DER393208:DER393221 DON393208:DON393221 DYJ393208:DYJ393221 EIF393208:EIF393221 ESB393208:ESB393221 FBX393208:FBX393221 FLT393208:FLT393221 FVP393208:FVP393221 GFL393208:GFL393221 GPH393208:GPH393221 GZD393208:GZD393221 HIZ393208:HIZ393221 HSV393208:HSV393221 ICR393208:ICR393221 IMN393208:IMN393221 IWJ393208:IWJ393221 JGF393208:JGF393221 JQB393208:JQB393221 JZX393208:JZX393221 KJT393208:KJT393221 KTP393208:KTP393221 LDL393208:LDL393221 LNH393208:LNH393221 LXD393208:LXD393221 MGZ393208:MGZ393221 MQV393208:MQV393221 NAR393208:NAR393221 NKN393208:NKN393221 NUJ393208:NUJ393221 OEF393208:OEF393221 OOB393208:OOB393221 OXX393208:OXX393221 PHT393208:PHT393221 PRP393208:PRP393221 QBL393208:QBL393221 QLH393208:QLH393221 QVD393208:QVD393221 REZ393208:REZ393221 ROV393208:ROV393221 RYR393208:RYR393221 SIN393208:SIN393221 SSJ393208:SSJ393221 TCF393208:TCF393221 TMB393208:TMB393221 TVX393208:TVX393221 UFT393208:UFT393221 UPP393208:UPP393221 UZL393208:UZL393221 VJH393208:VJH393221 VTD393208:VTD393221 WCZ393208:WCZ393221 WMV393208:WMV393221 WWR393208:WWR393221 AJ458744:AJ458757 KF458744:KF458757 UB458744:UB458757 ADX458744:ADX458757 ANT458744:ANT458757 AXP458744:AXP458757 BHL458744:BHL458757 BRH458744:BRH458757 CBD458744:CBD458757 CKZ458744:CKZ458757 CUV458744:CUV458757 DER458744:DER458757 DON458744:DON458757 DYJ458744:DYJ458757 EIF458744:EIF458757 ESB458744:ESB458757 FBX458744:FBX458757 FLT458744:FLT458757 FVP458744:FVP458757 GFL458744:GFL458757 GPH458744:GPH458757 GZD458744:GZD458757 HIZ458744:HIZ458757 HSV458744:HSV458757 ICR458744:ICR458757 IMN458744:IMN458757 IWJ458744:IWJ458757 JGF458744:JGF458757 JQB458744:JQB458757 JZX458744:JZX458757 KJT458744:KJT458757 KTP458744:KTP458757 LDL458744:LDL458757 LNH458744:LNH458757 LXD458744:LXD458757 MGZ458744:MGZ458757 MQV458744:MQV458757 NAR458744:NAR458757 NKN458744:NKN458757 NUJ458744:NUJ458757 OEF458744:OEF458757 OOB458744:OOB458757 OXX458744:OXX458757 PHT458744:PHT458757 PRP458744:PRP458757 QBL458744:QBL458757 QLH458744:QLH458757 QVD458744:QVD458757 REZ458744:REZ458757 ROV458744:ROV458757 RYR458744:RYR458757 SIN458744:SIN458757 SSJ458744:SSJ458757 TCF458744:TCF458757 TMB458744:TMB458757 TVX458744:TVX458757 UFT458744:UFT458757 UPP458744:UPP458757 UZL458744:UZL458757 VJH458744:VJH458757 VTD458744:VTD458757 WCZ458744:WCZ458757 WMV458744:WMV458757 WWR458744:WWR458757 AJ524280:AJ524293 KF524280:KF524293 UB524280:UB524293 ADX524280:ADX524293 ANT524280:ANT524293 AXP524280:AXP524293 BHL524280:BHL524293 BRH524280:BRH524293 CBD524280:CBD524293 CKZ524280:CKZ524293 CUV524280:CUV524293 DER524280:DER524293 DON524280:DON524293 DYJ524280:DYJ524293 EIF524280:EIF524293 ESB524280:ESB524293 FBX524280:FBX524293 FLT524280:FLT524293 FVP524280:FVP524293 GFL524280:GFL524293 GPH524280:GPH524293 GZD524280:GZD524293 HIZ524280:HIZ524293 HSV524280:HSV524293 ICR524280:ICR524293 IMN524280:IMN524293 IWJ524280:IWJ524293 JGF524280:JGF524293 JQB524280:JQB524293 JZX524280:JZX524293 KJT524280:KJT524293 KTP524280:KTP524293 LDL524280:LDL524293 LNH524280:LNH524293 LXD524280:LXD524293 MGZ524280:MGZ524293 MQV524280:MQV524293 NAR524280:NAR524293 NKN524280:NKN524293 NUJ524280:NUJ524293 OEF524280:OEF524293 OOB524280:OOB524293 OXX524280:OXX524293 PHT524280:PHT524293 PRP524280:PRP524293 QBL524280:QBL524293 QLH524280:QLH524293 QVD524280:QVD524293 REZ524280:REZ524293 ROV524280:ROV524293 RYR524280:RYR524293 SIN524280:SIN524293 SSJ524280:SSJ524293 TCF524280:TCF524293 TMB524280:TMB524293 TVX524280:TVX524293 UFT524280:UFT524293 UPP524280:UPP524293 UZL524280:UZL524293 VJH524280:VJH524293 VTD524280:VTD524293 WCZ524280:WCZ524293 WMV524280:WMV524293 WWR524280:WWR524293 AJ589816:AJ589829 KF589816:KF589829 UB589816:UB589829 ADX589816:ADX589829 ANT589816:ANT589829 AXP589816:AXP589829 BHL589816:BHL589829 BRH589816:BRH589829 CBD589816:CBD589829 CKZ589816:CKZ589829 CUV589816:CUV589829 DER589816:DER589829 DON589816:DON589829 DYJ589816:DYJ589829 EIF589816:EIF589829 ESB589816:ESB589829 FBX589816:FBX589829 FLT589816:FLT589829 FVP589816:FVP589829 GFL589816:GFL589829 GPH589816:GPH589829 GZD589816:GZD589829 HIZ589816:HIZ589829 HSV589816:HSV589829 ICR589816:ICR589829 IMN589816:IMN589829 IWJ589816:IWJ589829 JGF589816:JGF589829 JQB589816:JQB589829 JZX589816:JZX589829 KJT589816:KJT589829 KTP589816:KTP589829 LDL589816:LDL589829 LNH589816:LNH589829 LXD589816:LXD589829 MGZ589816:MGZ589829 MQV589816:MQV589829 NAR589816:NAR589829 NKN589816:NKN589829 NUJ589816:NUJ589829 OEF589816:OEF589829 OOB589816:OOB589829 OXX589816:OXX589829 PHT589816:PHT589829 PRP589816:PRP589829 QBL589816:QBL589829 QLH589816:QLH589829 QVD589816:QVD589829 REZ589816:REZ589829 ROV589816:ROV589829 RYR589816:RYR589829 SIN589816:SIN589829 SSJ589816:SSJ589829 TCF589816:TCF589829 TMB589816:TMB589829 TVX589816:TVX589829 UFT589816:UFT589829 UPP589816:UPP589829 UZL589816:UZL589829 VJH589816:VJH589829 VTD589816:VTD589829 WCZ589816:WCZ589829 WMV589816:WMV589829 WWR589816:WWR589829 AJ655352:AJ655365 KF655352:KF655365 UB655352:UB655365 ADX655352:ADX655365 ANT655352:ANT655365 AXP655352:AXP655365 BHL655352:BHL655365 BRH655352:BRH655365 CBD655352:CBD655365 CKZ655352:CKZ655365 CUV655352:CUV655365 DER655352:DER655365 DON655352:DON655365 DYJ655352:DYJ655365 EIF655352:EIF655365 ESB655352:ESB655365 FBX655352:FBX655365 FLT655352:FLT655365 FVP655352:FVP655365 GFL655352:GFL655365 GPH655352:GPH655365 GZD655352:GZD655365 HIZ655352:HIZ655365 HSV655352:HSV655365 ICR655352:ICR655365 IMN655352:IMN655365 IWJ655352:IWJ655365 JGF655352:JGF655365 JQB655352:JQB655365 JZX655352:JZX655365 KJT655352:KJT655365 KTP655352:KTP655365 LDL655352:LDL655365 LNH655352:LNH655365 LXD655352:LXD655365 MGZ655352:MGZ655365 MQV655352:MQV655365 NAR655352:NAR655365 NKN655352:NKN655365 NUJ655352:NUJ655365 OEF655352:OEF655365 OOB655352:OOB655365 OXX655352:OXX655365 PHT655352:PHT655365 PRP655352:PRP655365 QBL655352:QBL655365 QLH655352:QLH655365 QVD655352:QVD655365 REZ655352:REZ655365 ROV655352:ROV655365 RYR655352:RYR655365 SIN655352:SIN655365 SSJ655352:SSJ655365 TCF655352:TCF655365 TMB655352:TMB655365 TVX655352:TVX655365 UFT655352:UFT655365 UPP655352:UPP655365 UZL655352:UZL655365 VJH655352:VJH655365 VTD655352:VTD655365 WCZ655352:WCZ655365 WMV655352:WMV655365 WWR655352:WWR655365 AJ720888:AJ720901 KF720888:KF720901 UB720888:UB720901 ADX720888:ADX720901 ANT720888:ANT720901 AXP720888:AXP720901 BHL720888:BHL720901 BRH720888:BRH720901 CBD720888:CBD720901 CKZ720888:CKZ720901 CUV720888:CUV720901 DER720888:DER720901 DON720888:DON720901 DYJ720888:DYJ720901 EIF720888:EIF720901 ESB720888:ESB720901 FBX720888:FBX720901 FLT720888:FLT720901 FVP720888:FVP720901 GFL720888:GFL720901 GPH720888:GPH720901 GZD720888:GZD720901 HIZ720888:HIZ720901 HSV720888:HSV720901 ICR720888:ICR720901 IMN720888:IMN720901 IWJ720888:IWJ720901 JGF720888:JGF720901 JQB720888:JQB720901 JZX720888:JZX720901 KJT720888:KJT720901 KTP720888:KTP720901 LDL720888:LDL720901 LNH720888:LNH720901 LXD720888:LXD720901 MGZ720888:MGZ720901 MQV720888:MQV720901 NAR720888:NAR720901 NKN720888:NKN720901 NUJ720888:NUJ720901 OEF720888:OEF720901 OOB720888:OOB720901 OXX720888:OXX720901 PHT720888:PHT720901 PRP720888:PRP720901 QBL720888:QBL720901 QLH720888:QLH720901 QVD720888:QVD720901 REZ720888:REZ720901 ROV720888:ROV720901 RYR720888:RYR720901 SIN720888:SIN720901 SSJ720888:SSJ720901 TCF720888:TCF720901 TMB720888:TMB720901 TVX720888:TVX720901 UFT720888:UFT720901 UPP720888:UPP720901 UZL720888:UZL720901 VJH720888:VJH720901 VTD720888:VTD720901 WCZ720888:WCZ720901 WMV720888:WMV720901 WWR720888:WWR720901 AJ786424:AJ786437 KF786424:KF786437 UB786424:UB786437 ADX786424:ADX786437 ANT786424:ANT786437 AXP786424:AXP786437 BHL786424:BHL786437 BRH786424:BRH786437 CBD786424:CBD786437 CKZ786424:CKZ786437 CUV786424:CUV786437 DER786424:DER786437 DON786424:DON786437 DYJ786424:DYJ786437 EIF786424:EIF786437 ESB786424:ESB786437 FBX786424:FBX786437 FLT786424:FLT786437 FVP786424:FVP786437 GFL786424:GFL786437 GPH786424:GPH786437 GZD786424:GZD786437 HIZ786424:HIZ786437 HSV786424:HSV786437 ICR786424:ICR786437 IMN786424:IMN786437 IWJ786424:IWJ786437 JGF786424:JGF786437 JQB786424:JQB786437 JZX786424:JZX786437 KJT786424:KJT786437 KTP786424:KTP786437 LDL786424:LDL786437 LNH786424:LNH786437 LXD786424:LXD786437 MGZ786424:MGZ786437 MQV786424:MQV786437 NAR786424:NAR786437 NKN786424:NKN786437 NUJ786424:NUJ786437 OEF786424:OEF786437 OOB786424:OOB786437 OXX786424:OXX786437 PHT786424:PHT786437 PRP786424:PRP786437 QBL786424:QBL786437 QLH786424:QLH786437 QVD786424:QVD786437 REZ786424:REZ786437 ROV786424:ROV786437 RYR786424:RYR786437 SIN786424:SIN786437 SSJ786424:SSJ786437 TCF786424:TCF786437 TMB786424:TMB786437 TVX786424:TVX786437 UFT786424:UFT786437 UPP786424:UPP786437 UZL786424:UZL786437 VJH786424:VJH786437 VTD786424:VTD786437 WCZ786424:WCZ786437 WMV786424:WMV786437 WWR786424:WWR786437 AJ851960:AJ851973 KF851960:KF851973 UB851960:UB851973 ADX851960:ADX851973 ANT851960:ANT851973 AXP851960:AXP851973 BHL851960:BHL851973 BRH851960:BRH851973 CBD851960:CBD851973 CKZ851960:CKZ851973 CUV851960:CUV851973 DER851960:DER851973 DON851960:DON851973 DYJ851960:DYJ851973 EIF851960:EIF851973 ESB851960:ESB851973 FBX851960:FBX851973 FLT851960:FLT851973 FVP851960:FVP851973 GFL851960:GFL851973 GPH851960:GPH851973 GZD851960:GZD851973 HIZ851960:HIZ851973 HSV851960:HSV851973 ICR851960:ICR851973 IMN851960:IMN851973 IWJ851960:IWJ851973 JGF851960:JGF851973 JQB851960:JQB851973 JZX851960:JZX851973 KJT851960:KJT851973 KTP851960:KTP851973 LDL851960:LDL851973 LNH851960:LNH851973 LXD851960:LXD851973 MGZ851960:MGZ851973 MQV851960:MQV851973 NAR851960:NAR851973 NKN851960:NKN851973 NUJ851960:NUJ851973 OEF851960:OEF851973 OOB851960:OOB851973 OXX851960:OXX851973 PHT851960:PHT851973 PRP851960:PRP851973 QBL851960:QBL851973 QLH851960:QLH851973 QVD851960:QVD851973 REZ851960:REZ851973 ROV851960:ROV851973 RYR851960:RYR851973 SIN851960:SIN851973 SSJ851960:SSJ851973 TCF851960:TCF851973 TMB851960:TMB851973 TVX851960:TVX851973 UFT851960:UFT851973 UPP851960:UPP851973 UZL851960:UZL851973 VJH851960:VJH851973 VTD851960:VTD851973 WCZ851960:WCZ851973 WMV851960:WMV851973 WWR851960:WWR851973 AJ917496:AJ917509 KF917496:KF917509 UB917496:UB917509 ADX917496:ADX917509 ANT917496:ANT917509 AXP917496:AXP917509 BHL917496:BHL917509 BRH917496:BRH917509 CBD917496:CBD917509 CKZ917496:CKZ917509 CUV917496:CUV917509 DER917496:DER917509 DON917496:DON917509 DYJ917496:DYJ917509 EIF917496:EIF917509 ESB917496:ESB917509 FBX917496:FBX917509 FLT917496:FLT917509 FVP917496:FVP917509 GFL917496:GFL917509 GPH917496:GPH917509 GZD917496:GZD917509 HIZ917496:HIZ917509 HSV917496:HSV917509 ICR917496:ICR917509 IMN917496:IMN917509 IWJ917496:IWJ917509 JGF917496:JGF917509 JQB917496:JQB917509 JZX917496:JZX917509 KJT917496:KJT917509 KTP917496:KTP917509 LDL917496:LDL917509 LNH917496:LNH917509 LXD917496:LXD917509 MGZ917496:MGZ917509 MQV917496:MQV917509 NAR917496:NAR917509 NKN917496:NKN917509 NUJ917496:NUJ917509 OEF917496:OEF917509 OOB917496:OOB917509 OXX917496:OXX917509 PHT917496:PHT917509 PRP917496:PRP917509 QBL917496:QBL917509 QLH917496:QLH917509 QVD917496:QVD917509 REZ917496:REZ917509 ROV917496:ROV917509 RYR917496:RYR917509 SIN917496:SIN917509 SSJ917496:SSJ917509 TCF917496:TCF917509 TMB917496:TMB917509 TVX917496:TVX917509 UFT917496:UFT917509 UPP917496:UPP917509 UZL917496:UZL917509 VJH917496:VJH917509 VTD917496:VTD917509 WCZ917496:WCZ917509 WMV917496:WMV917509 WWR917496:WWR917509 AJ983032:AJ983045 KF983032:KF983045 UB983032:UB983045 ADX983032:ADX983045 ANT983032:ANT983045 AXP983032:AXP983045 BHL983032:BHL983045 BRH983032:BRH983045 CBD983032:CBD983045 CKZ983032:CKZ983045 CUV983032:CUV983045 DER983032:DER983045 DON983032:DON983045 DYJ983032:DYJ983045 EIF983032:EIF983045 ESB983032:ESB983045 FBX983032:FBX983045 FLT983032:FLT983045 FVP983032:FVP983045 GFL983032:GFL983045 GPH983032:GPH983045 GZD983032:GZD983045 HIZ983032:HIZ983045 HSV983032:HSV983045 ICR983032:ICR983045 IMN983032:IMN983045 IWJ983032:IWJ983045 JGF983032:JGF983045 JQB983032:JQB983045 JZX983032:JZX983045 KJT983032:KJT983045 KTP983032:KTP983045 LDL983032:LDL983045 LNH983032:LNH983045 LXD983032:LXD983045 MGZ983032:MGZ983045 MQV983032:MQV983045 NAR983032:NAR983045 NKN983032:NKN983045 NUJ983032:NUJ983045 OEF983032:OEF983045 OOB983032:OOB983045 OXX983032:OXX983045 PHT983032:PHT983045 PRP983032:PRP983045 QBL983032:QBL983045 QLH983032:QLH983045 QVD983032:QVD983045 REZ983032:REZ983045 ROV983032:ROV983045 RYR983032:RYR983045 SIN983032:SIN983045 SSJ983032:SSJ983045 TCF983032:TCF983045 TMB983032:TMB983045 TVX983032:TVX983045 UFT983032:UFT983045 UPP983032:UPP983045 UZL983032:UZL983045 VJH983032:VJH983045 VTD983032:VTD983045 WCZ983032:WCZ983045 WMV983032:WMV983045 WWR983032:WWR983045 AF65533:AI65533 KB65533:KE65533 TX65533:UA65533 ADT65533:ADW65533 ANP65533:ANS65533 AXL65533:AXO65533 BHH65533:BHK65533 BRD65533:BRG65533 CAZ65533:CBC65533 CKV65533:CKY65533 CUR65533:CUU65533 DEN65533:DEQ65533 DOJ65533:DOM65533 DYF65533:DYI65533 EIB65533:EIE65533 ERX65533:ESA65533 FBT65533:FBW65533 FLP65533:FLS65533 FVL65533:FVO65533 GFH65533:GFK65533 GPD65533:GPG65533 GYZ65533:GZC65533 HIV65533:HIY65533 HSR65533:HSU65533 ICN65533:ICQ65533 IMJ65533:IMM65533 IWF65533:IWI65533 JGB65533:JGE65533 JPX65533:JQA65533 JZT65533:JZW65533 KJP65533:KJS65533 KTL65533:KTO65533 LDH65533:LDK65533 LND65533:LNG65533 LWZ65533:LXC65533 MGV65533:MGY65533 MQR65533:MQU65533 NAN65533:NAQ65533 NKJ65533:NKM65533 NUF65533:NUI65533 OEB65533:OEE65533 ONX65533:OOA65533 OXT65533:OXW65533 PHP65533:PHS65533 PRL65533:PRO65533 QBH65533:QBK65533 QLD65533:QLG65533 QUZ65533:QVC65533 REV65533:REY65533 ROR65533:ROU65533 RYN65533:RYQ65533 SIJ65533:SIM65533 SSF65533:SSI65533 TCB65533:TCE65533 TLX65533:TMA65533 TVT65533:TVW65533 UFP65533:UFS65533 UPL65533:UPO65533 UZH65533:UZK65533 VJD65533:VJG65533 VSZ65533:VTC65533 WCV65533:WCY65533 WMR65533:WMU65533 WWN65533:WWQ65533 AF131069:AI131069 KB131069:KE131069 TX131069:UA131069 ADT131069:ADW131069 ANP131069:ANS131069 AXL131069:AXO131069 BHH131069:BHK131069 BRD131069:BRG131069 CAZ131069:CBC131069 CKV131069:CKY131069 CUR131069:CUU131069 DEN131069:DEQ131069 DOJ131069:DOM131069 DYF131069:DYI131069 EIB131069:EIE131069 ERX131069:ESA131069 FBT131069:FBW131069 FLP131069:FLS131069 FVL131069:FVO131069 GFH131069:GFK131069 GPD131069:GPG131069 GYZ131069:GZC131069 HIV131069:HIY131069 HSR131069:HSU131069 ICN131069:ICQ131069 IMJ131069:IMM131069 IWF131069:IWI131069 JGB131069:JGE131069 JPX131069:JQA131069 JZT131069:JZW131069 KJP131069:KJS131069 KTL131069:KTO131069 LDH131069:LDK131069 LND131069:LNG131069 LWZ131069:LXC131069 MGV131069:MGY131069 MQR131069:MQU131069 NAN131069:NAQ131069 NKJ131069:NKM131069 NUF131069:NUI131069 OEB131069:OEE131069 ONX131069:OOA131069 OXT131069:OXW131069 PHP131069:PHS131069 PRL131069:PRO131069 QBH131069:QBK131069 QLD131069:QLG131069 QUZ131069:QVC131069 REV131069:REY131069 ROR131069:ROU131069 RYN131069:RYQ131069 SIJ131069:SIM131069 SSF131069:SSI131069 TCB131069:TCE131069 TLX131069:TMA131069 TVT131069:TVW131069 UFP131069:UFS131069 UPL131069:UPO131069 UZH131069:UZK131069 VJD131069:VJG131069 VSZ131069:VTC131069 WCV131069:WCY131069 WMR131069:WMU131069 WWN131069:WWQ131069 AF196605:AI196605 KB196605:KE196605 TX196605:UA196605 ADT196605:ADW196605 ANP196605:ANS196605 AXL196605:AXO196605 BHH196605:BHK196605 BRD196605:BRG196605 CAZ196605:CBC196605 CKV196605:CKY196605 CUR196605:CUU196605 DEN196605:DEQ196605 DOJ196605:DOM196605 DYF196605:DYI196605 EIB196605:EIE196605 ERX196605:ESA196605 FBT196605:FBW196605 FLP196605:FLS196605 FVL196605:FVO196605 GFH196605:GFK196605 GPD196605:GPG196605 GYZ196605:GZC196605 HIV196605:HIY196605 HSR196605:HSU196605 ICN196605:ICQ196605 IMJ196605:IMM196605 IWF196605:IWI196605 JGB196605:JGE196605 JPX196605:JQA196605 JZT196605:JZW196605 KJP196605:KJS196605 KTL196605:KTO196605 LDH196605:LDK196605 LND196605:LNG196605 LWZ196605:LXC196605 MGV196605:MGY196605 MQR196605:MQU196605 NAN196605:NAQ196605 NKJ196605:NKM196605 NUF196605:NUI196605 OEB196605:OEE196605 ONX196605:OOA196605 OXT196605:OXW196605 PHP196605:PHS196605 PRL196605:PRO196605 QBH196605:QBK196605 QLD196605:QLG196605 QUZ196605:QVC196605 REV196605:REY196605 ROR196605:ROU196605 RYN196605:RYQ196605 SIJ196605:SIM196605 SSF196605:SSI196605 TCB196605:TCE196605 TLX196605:TMA196605 TVT196605:TVW196605 UFP196605:UFS196605 UPL196605:UPO196605 UZH196605:UZK196605 VJD196605:VJG196605 VSZ196605:VTC196605 WCV196605:WCY196605 WMR196605:WMU196605 WWN196605:WWQ196605 AF262141:AI262141 KB262141:KE262141 TX262141:UA262141 ADT262141:ADW262141 ANP262141:ANS262141 AXL262141:AXO262141 BHH262141:BHK262141 BRD262141:BRG262141 CAZ262141:CBC262141 CKV262141:CKY262141 CUR262141:CUU262141 DEN262141:DEQ262141 DOJ262141:DOM262141 DYF262141:DYI262141 EIB262141:EIE262141 ERX262141:ESA262141 FBT262141:FBW262141 FLP262141:FLS262141 FVL262141:FVO262141 GFH262141:GFK262141 GPD262141:GPG262141 GYZ262141:GZC262141 HIV262141:HIY262141 HSR262141:HSU262141 ICN262141:ICQ262141 IMJ262141:IMM262141 IWF262141:IWI262141 JGB262141:JGE262141 JPX262141:JQA262141 JZT262141:JZW262141 KJP262141:KJS262141 KTL262141:KTO262141 LDH262141:LDK262141 LND262141:LNG262141 LWZ262141:LXC262141 MGV262141:MGY262141 MQR262141:MQU262141 NAN262141:NAQ262141 NKJ262141:NKM262141 NUF262141:NUI262141 OEB262141:OEE262141 ONX262141:OOA262141 OXT262141:OXW262141 PHP262141:PHS262141 PRL262141:PRO262141 QBH262141:QBK262141 QLD262141:QLG262141 QUZ262141:QVC262141 REV262141:REY262141 ROR262141:ROU262141 RYN262141:RYQ262141 SIJ262141:SIM262141 SSF262141:SSI262141 TCB262141:TCE262141 TLX262141:TMA262141 TVT262141:TVW262141 UFP262141:UFS262141 UPL262141:UPO262141 UZH262141:UZK262141 VJD262141:VJG262141 VSZ262141:VTC262141 WCV262141:WCY262141 WMR262141:WMU262141 WWN262141:WWQ262141 AF327677:AI327677 KB327677:KE327677 TX327677:UA327677 ADT327677:ADW327677 ANP327677:ANS327677 AXL327677:AXO327677 BHH327677:BHK327677 BRD327677:BRG327677 CAZ327677:CBC327677 CKV327677:CKY327677 CUR327677:CUU327677 DEN327677:DEQ327677 DOJ327677:DOM327677 DYF327677:DYI327677 EIB327677:EIE327677 ERX327677:ESA327677 FBT327677:FBW327677 FLP327677:FLS327677 FVL327677:FVO327677 GFH327677:GFK327677 GPD327677:GPG327677 GYZ327677:GZC327677 HIV327677:HIY327677 HSR327677:HSU327677 ICN327677:ICQ327677 IMJ327677:IMM327677 IWF327677:IWI327677 JGB327677:JGE327677 JPX327677:JQA327677 JZT327677:JZW327677 KJP327677:KJS327677 KTL327677:KTO327677 LDH327677:LDK327677 LND327677:LNG327677 LWZ327677:LXC327677 MGV327677:MGY327677 MQR327677:MQU327677 NAN327677:NAQ327677 NKJ327677:NKM327677 NUF327677:NUI327677 OEB327677:OEE327677 ONX327677:OOA327677 OXT327677:OXW327677 PHP327677:PHS327677 PRL327677:PRO327677 QBH327677:QBK327677 QLD327677:QLG327677 QUZ327677:QVC327677 REV327677:REY327677 ROR327677:ROU327677 RYN327677:RYQ327677 SIJ327677:SIM327677 SSF327677:SSI327677 TCB327677:TCE327677 TLX327677:TMA327677 TVT327677:TVW327677 UFP327677:UFS327677 UPL327677:UPO327677 UZH327677:UZK327677 VJD327677:VJG327677 VSZ327677:VTC327677 WCV327677:WCY327677 WMR327677:WMU327677 WWN327677:WWQ327677 AF393213:AI393213 KB393213:KE393213 TX393213:UA393213 ADT393213:ADW393213 ANP393213:ANS393213 AXL393213:AXO393213 BHH393213:BHK393213 BRD393213:BRG393213 CAZ393213:CBC393213 CKV393213:CKY393213 CUR393213:CUU393213 DEN393213:DEQ393213 DOJ393213:DOM393213 DYF393213:DYI393213 EIB393213:EIE393213 ERX393213:ESA393213 FBT393213:FBW393213 FLP393213:FLS393213 FVL393213:FVO393213 GFH393213:GFK393213 GPD393213:GPG393213 GYZ393213:GZC393213 HIV393213:HIY393213 HSR393213:HSU393213 ICN393213:ICQ393213 IMJ393213:IMM393213 IWF393213:IWI393213 JGB393213:JGE393213 JPX393213:JQA393213 JZT393213:JZW393213 KJP393213:KJS393213 KTL393213:KTO393213 LDH393213:LDK393213 LND393213:LNG393213 LWZ393213:LXC393213 MGV393213:MGY393213 MQR393213:MQU393213 NAN393213:NAQ393213 NKJ393213:NKM393213 NUF393213:NUI393213 OEB393213:OEE393213 ONX393213:OOA393213 OXT393213:OXW393213 PHP393213:PHS393213 PRL393213:PRO393213 QBH393213:QBK393213 QLD393213:QLG393213 QUZ393213:QVC393213 REV393213:REY393213 ROR393213:ROU393213 RYN393213:RYQ393213 SIJ393213:SIM393213 SSF393213:SSI393213 TCB393213:TCE393213 TLX393213:TMA393213 TVT393213:TVW393213 UFP393213:UFS393213 UPL393213:UPO393213 UZH393213:UZK393213 VJD393213:VJG393213 VSZ393213:VTC393213 WCV393213:WCY393213 WMR393213:WMU393213 WWN393213:WWQ393213 AF458749:AI458749 KB458749:KE458749 TX458749:UA458749 ADT458749:ADW458749 ANP458749:ANS458749 AXL458749:AXO458749 BHH458749:BHK458749 BRD458749:BRG458749 CAZ458749:CBC458749 CKV458749:CKY458749 CUR458749:CUU458749 DEN458749:DEQ458749 DOJ458749:DOM458749 DYF458749:DYI458749 EIB458749:EIE458749 ERX458749:ESA458749 FBT458749:FBW458749 FLP458749:FLS458749 FVL458749:FVO458749 GFH458749:GFK458749 GPD458749:GPG458749 GYZ458749:GZC458749 HIV458749:HIY458749 HSR458749:HSU458749 ICN458749:ICQ458749 IMJ458749:IMM458749 IWF458749:IWI458749 JGB458749:JGE458749 JPX458749:JQA458749 JZT458749:JZW458749 KJP458749:KJS458749 KTL458749:KTO458749 LDH458749:LDK458749 LND458749:LNG458749 LWZ458749:LXC458749 MGV458749:MGY458749 MQR458749:MQU458749 NAN458749:NAQ458749 NKJ458749:NKM458749 NUF458749:NUI458749 OEB458749:OEE458749 ONX458749:OOA458749 OXT458749:OXW458749 PHP458749:PHS458749 PRL458749:PRO458749 QBH458749:QBK458749 QLD458749:QLG458749 QUZ458749:QVC458749 REV458749:REY458749 ROR458749:ROU458749 RYN458749:RYQ458749 SIJ458749:SIM458749 SSF458749:SSI458749 TCB458749:TCE458749 TLX458749:TMA458749 TVT458749:TVW458749 UFP458749:UFS458749 UPL458749:UPO458749 UZH458749:UZK458749 VJD458749:VJG458749 VSZ458749:VTC458749 WCV458749:WCY458749 WMR458749:WMU458749 WWN458749:WWQ458749 AF524285:AI524285 KB524285:KE524285 TX524285:UA524285 ADT524285:ADW524285 ANP524285:ANS524285 AXL524285:AXO524285 BHH524285:BHK524285 BRD524285:BRG524285 CAZ524285:CBC524285 CKV524285:CKY524285 CUR524285:CUU524285 DEN524285:DEQ524285 DOJ524285:DOM524285 DYF524285:DYI524285 EIB524285:EIE524285 ERX524285:ESA524285 FBT524285:FBW524285 FLP524285:FLS524285 FVL524285:FVO524285 GFH524285:GFK524285 GPD524285:GPG524285 GYZ524285:GZC524285 HIV524285:HIY524285 HSR524285:HSU524285 ICN524285:ICQ524285 IMJ524285:IMM524285 IWF524285:IWI524285 JGB524285:JGE524285 JPX524285:JQA524285 JZT524285:JZW524285 KJP524285:KJS524285 KTL524285:KTO524285 LDH524285:LDK524285 LND524285:LNG524285 LWZ524285:LXC524285 MGV524285:MGY524285 MQR524285:MQU524285 NAN524285:NAQ524285 NKJ524285:NKM524285 NUF524285:NUI524285 OEB524285:OEE524285 ONX524285:OOA524285 OXT524285:OXW524285 PHP524285:PHS524285 PRL524285:PRO524285 QBH524285:QBK524285 QLD524285:QLG524285 QUZ524285:QVC524285 REV524285:REY524285 ROR524285:ROU524285 RYN524285:RYQ524285 SIJ524285:SIM524285 SSF524285:SSI524285 TCB524285:TCE524285 TLX524285:TMA524285 TVT524285:TVW524285 UFP524285:UFS524285 UPL524285:UPO524285 UZH524285:UZK524285 VJD524285:VJG524285 VSZ524285:VTC524285 WCV524285:WCY524285 WMR524285:WMU524285 WWN524285:WWQ524285 AF589821:AI589821 KB589821:KE589821 TX589821:UA589821 ADT589821:ADW589821 ANP589821:ANS589821 AXL589821:AXO589821 BHH589821:BHK589821 BRD589821:BRG589821 CAZ589821:CBC589821 CKV589821:CKY589821 CUR589821:CUU589821 DEN589821:DEQ589821 DOJ589821:DOM589821 DYF589821:DYI589821 EIB589821:EIE589821 ERX589821:ESA589821 FBT589821:FBW589821 FLP589821:FLS589821 FVL589821:FVO589821 GFH589821:GFK589821 GPD589821:GPG589821 GYZ589821:GZC589821 HIV589821:HIY589821 HSR589821:HSU589821 ICN589821:ICQ589821 IMJ589821:IMM589821 IWF589821:IWI589821 JGB589821:JGE589821 JPX589821:JQA589821 JZT589821:JZW589821 KJP589821:KJS589821 KTL589821:KTO589821 LDH589821:LDK589821 LND589821:LNG589821 LWZ589821:LXC589821 MGV589821:MGY589821 MQR589821:MQU589821 NAN589821:NAQ589821 NKJ589821:NKM589821 NUF589821:NUI589821 OEB589821:OEE589821 ONX589821:OOA589821 OXT589821:OXW589821 PHP589821:PHS589821 PRL589821:PRO589821 QBH589821:QBK589821 QLD589821:QLG589821 QUZ589821:QVC589821 REV589821:REY589821 ROR589821:ROU589821 RYN589821:RYQ589821 SIJ589821:SIM589821 SSF589821:SSI589821 TCB589821:TCE589821 TLX589821:TMA589821 TVT589821:TVW589821 UFP589821:UFS589821 UPL589821:UPO589821 UZH589821:UZK589821 VJD589821:VJG589821 VSZ589821:VTC589821 WCV589821:WCY589821 WMR589821:WMU589821 WWN589821:WWQ589821 AF655357:AI655357 KB655357:KE655357 TX655357:UA655357 ADT655357:ADW655357 ANP655357:ANS655357 AXL655357:AXO655357 BHH655357:BHK655357 BRD655357:BRG655357 CAZ655357:CBC655357 CKV655357:CKY655357 CUR655357:CUU655357 DEN655357:DEQ655357 DOJ655357:DOM655357 DYF655357:DYI655357 EIB655357:EIE655357 ERX655357:ESA655357 FBT655357:FBW655357 FLP655357:FLS655357 FVL655357:FVO655357 GFH655357:GFK655357 GPD655357:GPG655357 GYZ655357:GZC655357 HIV655357:HIY655357 HSR655357:HSU655357 ICN655357:ICQ655357 IMJ655357:IMM655357 IWF655357:IWI655357 JGB655357:JGE655357 JPX655357:JQA655357 JZT655357:JZW655357 KJP655357:KJS655357 KTL655357:KTO655357 LDH655357:LDK655357 LND655357:LNG655357 LWZ655357:LXC655357 MGV655357:MGY655357 MQR655357:MQU655357 NAN655357:NAQ655357 NKJ655357:NKM655357 NUF655357:NUI655357 OEB655357:OEE655357 ONX655357:OOA655357 OXT655357:OXW655357 PHP655357:PHS655357 PRL655357:PRO655357 QBH655357:QBK655357 QLD655357:QLG655357 QUZ655357:QVC655357 REV655357:REY655357 ROR655357:ROU655357 RYN655357:RYQ655357 SIJ655357:SIM655357 SSF655357:SSI655357 TCB655357:TCE655357 TLX655357:TMA655357 TVT655357:TVW655357 UFP655357:UFS655357 UPL655357:UPO655357 UZH655357:UZK655357 VJD655357:VJG655357 VSZ655357:VTC655357 WCV655357:WCY655357 WMR655357:WMU655357 WWN655357:WWQ655357 AF720893:AI720893 KB720893:KE720893 TX720893:UA720893 ADT720893:ADW720893 ANP720893:ANS720893 AXL720893:AXO720893 BHH720893:BHK720893 BRD720893:BRG720893 CAZ720893:CBC720893 CKV720893:CKY720893 CUR720893:CUU720893 DEN720893:DEQ720893 DOJ720893:DOM720893 DYF720893:DYI720893 EIB720893:EIE720893 ERX720893:ESA720893 FBT720893:FBW720893 FLP720893:FLS720893 FVL720893:FVO720893 GFH720893:GFK720893 GPD720893:GPG720893 GYZ720893:GZC720893 HIV720893:HIY720893 HSR720893:HSU720893 ICN720893:ICQ720893 IMJ720893:IMM720893 IWF720893:IWI720893 JGB720893:JGE720893 JPX720893:JQA720893 JZT720893:JZW720893 KJP720893:KJS720893 KTL720893:KTO720893 LDH720893:LDK720893 LND720893:LNG720893 LWZ720893:LXC720893 MGV720893:MGY720893 MQR720893:MQU720893 NAN720893:NAQ720893 NKJ720893:NKM720893 NUF720893:NUI720893 OEB720893:OEE720893 ONX720893:OOA720893 OXT720893:OXW720893 PHP720893:PHS720893 PRL720893:PRO720893 QBH720893:QBK720893 QLD720893:QLG720893 QUZ720893:QVC720893 REV720893:REY720893 ROR720893:ROU720893 RYN720893:RYQ720893 SIJ720893:SIM720893 SSF720893:SSI720893 TCB720893:TCE720893 TLX720893:TMA720893 TVT720893:TVW720893 UFP720893:UFS720893 UPL720893:UPO720893 UZH720893:UZK720893 VJD720893:VJG720893 VSZ720893:VTC720893 WCV720893:WCY720893 WMR720893:WMU720893 WWN720893:WWQ720893 AF786429:AI786429 KB786429:KE786429 TX786429:UA786429 ADT786429:ADW786429 ANP786429:ANS786429 AXL786429:AXO786429 BHH786429:BHK786429 BRD786429:BRG786429 CAZ786429:CBC786429 CKV786429:CKY786429 CUR786429:CUU786429 DEN786429:DEQ786429 DOJ786429:DOM786429 DYF786429:DYI786429 EIB786429:EIE786429 ERX786429:ESA786429 FBT786429:FBW786429 FLP786429:FLS786429 FVL786429:FVO786429 GFH786429:GFK786429 GPD786429:GPG786429 GYZ786429:GZC786429 HIV786429:HIY786429 HSR786429:HSU786429 ICN786429:ICQ786429 IMJ786429:IMM786429 IWF786429:IWI786429 JGB786429:JGE786429 JPX786429:JQA786429 JZT786429:JZW786429 KJP786429:KJS786429 KTL786429:KTO786429 LDH786429:LDK786429 LND786429:LNG786429 LWZ786429:LXC786429 MGV786429:MGY786429 MQR786429:MQU786429 NAN786429:NAQ786429 NKJ786429:NKM786429 NUF786429:NUI786429 OEB786429:OEE786429 ONX786429:OOA786429 OXT786429:OXW786429 PHP786429:PHS786429 PRL786429:PRO786429 QBH786429:QBK786429 QLD786429:QLG786429 QUZ786429:QVC786429 REV786429:REY786429 ROR786429:ROU786429 RYN786429:RYQ786429 SIJ786429:SIM786429 SSF786429:SSI786429 TCB786429:TCE786429 TLX786429:TMA786429 TVT786429:TVW786429 UFP786429:UFS786429 UPL786429:UPO786429 UZH786429:UZK786429 VJD786429:VJG786429 VSZ786429:VTC786429 WCV786429:WCY786429 WMR786429:WMU786429 WWN786429:WWQ786429 AF851965:AI851965 KB851965:KE851965 TX851965:UA851965 ADT851965:ADW851965 ANP851965:ANS851965 AXL851965:AXO851965 BHH851965:BHK851965 BRD851965:BRG851965 CAZ851965:CBC851965 CKV851965:CKY851965 CUR851965:CUU851965 DEN851965:DEQ851965 DOJ851965:DOM851965 DYF851965:DYI851965 EIB851965:EIE851965 ERX851965:ESA851965 FBT851965:FBW851965 FLP851965:FLS851965 FVL851965:FVO851965 GFH851965:GFK851965 GPD851965:GPG851965 GYZ851965:GZC851965 HIV851965:HIY851965 HSR851965:HSU851965 ICN851965:ICQ851965 IMJ851965:IMM851965 IWF851965:IWI851965 JGB851965:JGE851965 JPX851965:JQA851965 JZT851965:JZW851965 KJP851965:KJS851965 KTL851965:KTO851965 LDH851965:LDK851965 LND851965:LNG851965 LWZ851965:LXC851965 MGV851965:MGY851965 MQR851965:MQU851965 NAN851965:NAQ851965 NKJ851965:NKM851965 NUF851965:NUI851965 OEB851965:OEE851965 ONX851965:OOA851965 OXT851965:OXW851965 PHP851965:PHS851965 PRL851965:PRO851965 QBH851965:QBK851965 QLD851965:QLG851965 QUZ851965:QVC851965 REV851965:REY851965 ROR851965:ROU851965 RYN851965:RYQ851965 SIJ851965:SIM851965 SSF851965:SSI851965 TCB851965:TCE851965 TLX851965:TMA851965 TVT851965:TVW851965 UFP851965:UFS851965 UPL851965:UPO851965 UZH851965:UZK851965 VJD851965:VJG851965 VSZ851965:VTC851965 WCV851965:WCY851965 WMR851965:WMU851965 WWN851965:WWQ851965 AF917501:AI917501 KB917501:KE917501 TX917501:UA917501 ADT917501:ADW917501 ANP917501:ANS917501 AXL917501:AXO917501 BHH917501:BHK917501 BRD917501:BRG917501 CAZ917501:CBC917501 CKV917501:CKY917501 CUR917501:CUU917501 DEN917501:DEQ917501 DOJ917501:DOM917501 DYF917501:DYI917501 EIB917501:EIE917501 ERX917501:ESA917501 FBT917501:FBW917501 FLP917501:FLS917501 FVL917501:FVO917501 GFH917501:GFK917501 GPD917501:GPG917501 GYZ917501:GZC917501 HIV917501:HIY917501 HSR917501:HSU917501 ICN917501:ICQ917501 IMJ917501:IMM917501 IWF917501:IWI917501 JGB917501:JGE917501 JPX917501:JQA917501 JZT917501:JZW917501 KJP917501:KJS917501 KTL917501:KTO917501 LDH917501:LDK917501 LND917501:LNG917501 LWZ917501:LXC917501 MGV917501:MGY917501 MQR917501:MQU917501 NAN917501:NAQ917501 NKJ917501:NKM917501 NUF917501:NUI917501 OEB917501:OEE917501 ONX917501:OOA917501 OXT917501:OXW917501 PHP917501:PHS917501 PRL917501:PRO917501 QBH917501:QBK917501 QLD917501:QLG917501 QUZ917501:QVC917501 REV917501:REY917501 ROR917501:ROU917501 RYN917501:RYQ917501 SIJ917501:SIM917501 SSF917501:SSI917501 TCB917501:TCE917501 TLX917501:TMA917501 TVT917501:TVW917501 UFP917501:UFS917501 UPL917501:UPO917501 UZH917501:UZK917501 VJD917501:VJG917501 VSZ917501:VTC917501 WCV917501:WCY917501 WMR917501:WMU917501 WWN917501:WWQ917501 AF983037:AI983037 KB983037:KE983037 TX983037:UA983037 ADT983037:ADW983037 ANP983037:ANS983037 AXL983037:AXO983037 BHH983037:BHK983037 BRD983037:BRG983037 CAZ983037:CBC983037 CKV983037:CKY983037 CUR983037:CUU983037 DEN983037:DEQ983037 DOJ983037:DOM983037 DYF983037:DYI983037 EIB983037:EIE983037 ERX983037:ESA983037 FBT983037:FBW983037 FLP983037:FLS983037 FVL983037:FVO983037 GFH983037:GFK983037 GPD983037:GPG983037 GYZ983037:GZC983037 HIV983037:HIY983037 HSR983037:HSU983037 ICN983037:ICQ983037 IMJ983037:IMM983037 IWF983037:IWI983037 JGB983037:JGE983037 JPX983037:JQA983037 JZT983037:JZW983037 KJP983037:KJS983037 KTL983037:KTO983037 LDH983037:LDK983037 LND983037:LNG983037 LWZ983037:LXC983037 MGV983037:MGY983037 MQR983037:MQU983037 NAN983037:NAQ983037 NKJ983037:NKM983037 NUF983037:NUI983037 OEB983037:OEE983037 ONX983037:OOA983037 OXT983037:OXW983037 PHP983037:PHS983037 PRL983037:PRO983037 QBH983037:QBK983037 QLD983037:QLG983037 QUZ983037:QVC983037 REV983037:REY983037 ROR983037:ROU983037 RYN983037:RYQ983037 SIJ983037:SIM983037 SSF983037:SSI983037 TCB983037:TCE983037 TLX983037:TMA983037 TVT983037:TVW983037 UFP983037:UFS983037 UPL983037:UPO983037 UZH983037:UZK983037 VJD983037:VJG983037 VSZ983037:VTC983037 WCV983037:WCY983037 WMR983037:WMU983037 WWN983037:WWQ983037 AF65536:AI65536 KB65536:KE65536 TX65536:UA65536 ADT65536:ADW65536 ANP65536:ANS65536 AXL65536:AXO65536 BHH65536:BHK65536 BRD65536:BRG65536 CAZ65536:CBC65536 CKV65536:CKY65536 CUR65536:CUU65536 DEN65536:DEQ65536 DOJ65536:DOM65536 DYF65536:DYI65536 EIB65536:EIE65536 ERX65536:ESA65536 FBT65536:FBW65536 FLP65536:FLS65536 FVL65536:FVO65536 GFH65536:GFK65536 GPD65536:GPG65536 GYZ65536:GZC65536 HIV65536:HIY65536 HSR65536:HSU65536 ICN65536:ICQ65536 IMJ65536:IMM65536 IWF65536:IWI65536 JGB65536:JGE65536 JPX65536:JQA65536 JZT65536:JZW65536 KJP65536:KJS65536 KTL65536:KTO65536 LDH65536:LDK65536 LND65536:LNG65536 LWZ65536:LXC65536 MGV65536:MGY65536 MQR65536:MQU65536 NAN65536:NAQ65536 NKJ65536:NKM65536 NUF65536:NUI65536 OEB65536:OEE65536 ONX65536:OOA65536 OXT65536:OXW65536 PHP65536:PHS65536 PRL65536:PRO65536 QBH65536:QBK65536 QLD65536:QLG65536 QUZ65536:QVC65536 REV65536:REY65536 ROR65536:ROU65536 RYN65536:RYQ65536 SIJ65536:SIM65536 SSF65536:SSI65536 TCB65536:TCE65536 TLX65536:TMA65536 TVT65536:TVW65536 UFP65536:UFS65536 UPL65536:UPO65536 UZH65536:UZK65536 VJD65536:VJG65536 VSZ65536:VTC65536 WCV65536:WCY65536 WMR65536:WMU65536 WWN65536:WWQ65536 AF131072:AI131072 KB131072:KE131072 TX131072:UA131072 ADT131072:ADW131072 ANP131072:ANS131072 AXL131072:AXO131072 BHH131072:BHK131072 BRD131072:BRG131072 CAZ131072:CBC131072 CKV131072:CKY131072 CUR131072:CUU131072 DEN131072:DEQ131072 DOJ131072:DOM131072 DYF131072:DYI131072 EIB131072:EIE131072 ERX131072:ESA131072 FBT131072:FBW131072 FLP131072:FLS131072 FVL131072:FVO131072 GFH131072:GFK131072 GPD131072:GPG131072 GYZ131072:GZC131072 HIV131072:HIY131072 HSR131072:HSU131072 ICN131072:ICQ131072 IMJ131072:IMM131072 IWF131072:IWI131072 JGB131072:JGE131072 JPX131072:JQA131072 JZT131072:JZW131072 KJP131072:KJS131072 KTL131072:KTO131072 LDH131072:LDK131072 LND131072:LNG131072 LWZ131072:LXC131072 MGV131072:MGY131072 MQR131072:MQU131072 NAN131072:NAQ131072 NKJ131072:NKM131072 NUF131072:NUI131072 OEB131072:OEE131072 ONX131072:OOA131072 OXT131072:OXW131072 PHP131072:PHS131072 PRL131072:PRO131072 QBH131072:QBK131072 QLD131072:QLG131072 QUZ131072:QVC131072 REV131072:REY131072 ROR131072:ROU131072 RYN131072:RYQ131072 SIJ131072:SIM131072 SSF131072:SSI131072 TCB131072:TCE131072 TLX131072:TMA131072 TVT131072:TVW131072 UFP131072:UFS131072 UPL131072:UPO131072 UZH131072:UZK131072 VJD131072:VJG131072 VSZ131072:VTC131072 WCV131072:WCY131072 WMR131072:WMU131072 WWN131072:WWQ131072 AF196608:AI196608 KB196608:KE196608 TX196608:UA196608 ADT196608:ADW196608 ANP196608:ANS196608 AXL196608:AXO196608 BHH196608:BHK196608 BRD196608:BRG196608 CAZ196608:CBC196608 CKV196608:CKY196608 CUR196608:CUU196608 DEN196608:DEQ196608 DOJ196608:DOM196608 DYF196608:DYI196608 EIB196608:EIE196608 ERX196608:ESA196608 FBT196608:FBW196608 FLP196608:FLS196608 FVL196608:FVO196608 GFH196608:GFK196608 GPD196608:GPG196608 GYZ196608:GZC196608 HIV196608:HIY196608 HSR196608:HSU196608 ICN196608:ICQ196608 IMJ196608:IMM196608 IWF196608:IWI196608 JGB196608:JGE196608 JPX196608:JQA196608 JZT196608:JZW196608 KJP196608:KJS196608 KTL196608:KTO196608 LDH196608:LDK196608 LND196608:LNG196608 LWZ196608:LXC196608 MGV196608:MGY196608 MQR196608:MQU196608 NAN196608:NAQ196608 NKJ196608:NKM196608 NUF196608:NUI196608 OEB196608:OEE196608 ONX196608:OOA196608 OXT196608:OXW196608 PHP196608:PHS196608 PRL196608:PRO196608 QBH196608:QBK196608 QLD196608:QLG196608 QUZ196608:QVC196608 REV196608:REY196608 ROR196608:ROU196608 RYN196608:RYQ196608 SIJ196608:SIM196608 SSF196608:SSI196608 TCB196608:TCE196608 TLX196608:TMA196608 TVT196608:TVW196608 UFP196608:UFS196608 UPL196608:UPO196608 UZH196608:UZK196608 VJD196608:VJG196608 VSZ196608:VTC196608 WCV196608:WCY196608 WMR196608:WMU196608 WWN196608:WWQ196608 AF262144:AI262144 KB262144:KE262144 TX262144:UA262144 ADT262144:ADW262144 ANP262144:ANS262144 AXL262144:AXO262144 BHH262144:BHK262144 BRD262144:BRG262144 CAZ262144:CBC262144 CKV262144:CKY262144 CUR262144:CUU262144 DEN262144:DEQ262144 DOJ262144:DOM262144 DYF262144:DYI262144 EIB262144:EIE262144 ERX262144:ESA262144 FBT262144:FBW262144 FLP262144:FLS262144 FVL262144:FVO262144 GFH262144:GFK262144 GPD262144:GPG262144 GYZ262144:GZC262144 HIV262144:HIY262144 HSR262144:HSU262144 ICN262144:ICQ262144 IMJ262144:IMM262144 IWF262144:IWI262144 JGB262144:JGE262144 JPX262144:JQA262144 JZT262144:JZW262144 KJP262144:KJS262144 KTL262144:KTO262144 LDH262144:LDK262144 LND262144:LNG262144 LWZ262144:LXC262144 MGV262144:MGY262144 MQR262144:MQU262144 NAN262144:NAQ262144 NKJ262144:NKM262144 NUF262144:NUI262144 OEB262144:OEE262144 ONX262144:OOA262144 OXT262144:OXW262144 PHP262144:PHS262144 PRL262144:PRO262144 QBH262144:QBK262144 QLD262144:QLG262144 QUZ262144:QVC262144 REV262144:REY262144 ROR262144:ROU262144 RYN262144:RYQ262144 SIJ262144:SIM262144 SSF262144:SSI262144 TCB262144:TCE262144 TLX262144:TMA262144 TVT262144:TVW262144 UFP262144:UFS262144 UPL262144:UPO262144 UZH262144:UZK262144 VJD262144:VJG262144 VSZ262144:VTC262144 WCV262144:WCY262144 WMR262144:WMU262144 WWN262144:WWQ262144 AF327680:AI327680 KB327680:KE327680 TX327680:UA327680 ADT327680:ADW327680 ANP327680:ANS327680 AXL327680:AXO327680 BHH327680:BHK327680 BRD327680:BRG327680 CAZ327680:CBC327680 CKV327680:CKY327680 CUR327680:CUU327680 DEN327680:DEQ327680 DOJ327680:DOM327680 DYF327680:DYI327680 EIB327680:EIE327680 ERX327680:ESA327680 FBT327680:FBW327680 FLP327680:FLS327680 FVL327680:FVO327680 GFH327680:GFK327680 GPD327680:GPG327680 GYZ327680:GZC327680 HIV327680:HIY327680 HSR327680:HSU327680 ICN327680:ICQ327680 IMJ327680:IMM327680 IWF327680:IWI327680 JGB327680:JGE327680 JPX327680:JQA327680 JZT327680:JZW327680 KJP327680:KJS327680 KTL327680:KTO327680 LDH327680:LDK327680 LND327680:LNG327680 LWZ327680:LXC327680 MGV327680:MGY327680 MQR327680:MQU327680 NAN327680:NAQ327680 NKJ327680:NKM327680 NUF327680:NUI327680 OEB327680:OEE327680 ONX327680:OOA327680 OXT327680:OXW327680 PHP327680:PHS327680 PRL327680:PRO327680 QBH327680:QBK327680 QLD327680:QLG327680 QUZ327680:QVC327680 REV327680:REY327680 ROR327680:ROU327680 RYN327680:RYQ327680 SIJ327680:SIM327680 SSF327680:SSI327680 TCB327680:TCE327680 TLX327680:TMA327680 TVT327680:TVW327680 UFP327680:UFS327680 UPL327680:UPO327680 UZH327680:UZK327680 VJD327680:VJG327680 VSZ327680:VTC327680 WCV327680:WCY327680 WMR327680:WMU327680 WWN327680:WWQ327680 AF393216:AI393216 KB393216:KE393216 TX393216:UA393216 ADT393216:ADW393216 ANP393216:ANS393216 AXL393216:AXO393216 BHH393216:BHK393216 BRD393216:BRG393216 CAZ393216:CBC393216 CKV393216:CKY393216 CUR393216:CUU393216 DEN393216:DEQ393216 DOJ393216:DOM393216 DYF393216:DYI393216 EIB393216:EIE393216 ERX393216:ESA393216 FBT393216:FBW393216 FLP393216:FLS393216 FVL393216:FVO393216 GFH393216:GFK393216 GPD393216:GPG393216 GYZ393216:GZC393216 HIV393216:HIY393216 HSR393216:HSU393216 ICN393216:ICQ393216 IMJ393216:IMM393216 IWF393216:IWI393216 JGB393216:JGE393216 JPX393216:JQA393216 JZT393216:JZW393216 KJP393216:KJS393216 KTL393216:KTO393216 LDH393216:LDK393216 LND393216:LNG393216 LWZ393216:LXC393216 MGV393216:MGY393216 MQR393216:MQU393216 NAN393216:NAQ393216 NKJ393216:NKM393216 NUF393216:NUI393216 OEB393216:OEE393216 ONX393216:OOA393216 OXT393216:OXW393216 PHP393216:PHS393216 PRL393216:PRO393216 QBH393216:QBK393216 QLD393216:QLG393216 QUZ393216:QVC393216 REV393216:REY393216 ROR393216:ROU393216 RYN393216:RYQ393216 SIJ393216:SIM393216 SSF393216:SSI393216 TCB393216:TCE393216 TLX393216:TMA393216 TVT393216:TVW393216 UFP393216:UFS393216 UPL393216:UPO393216 UZH393216:UZK393216 VJD393216:VJG393216 VSZ393216:VTC393216 WCV393216:WCY393216 WMR393216:WMU393216 WWN393216:WWQ393216 AF458752:AI458752 KB458752:KE458752 TX458752:UA458752 ADT458752:ADW458752 ANP458752:ANS458752 AXL458752:AXO458752 BHH458752:BHK458752 BRD458752:BRG458752 CAZ458752:CBC458752 CKV458752:CKY458752 CUR458752:CUU458752 DEN458752:DEQ458752 DOJ458752:DOM458752 DYF458752:DYI458752 EIB458752:EIE458752 ERX458752:ESA458752 FBT458752:FBW458752 FLP458752:FLS458752 FVL458752:FVO458752 GFH458752:GFK458752 GPD458752:GPG458752 GYZ458752:GZC458752 HIV458752:HIY458752 HSR458752:HSU458752 ICN458752:ICQ458752 IMJ458752:IMM458752 IWF458752:IWI458752 JGB458752:JGE458752 JPX458752:JQA458752 JZT458752:JZW458752 KJP458752:KJS458752 KTL458752:KTO458752 LDH458752:LDK458752 LND458752:LNG458752 LWZ458752:LXC458752 MGV458752:MGY458752 MQR458752:MQU458752 NAN458752:NAQ458752 NKJ458752:NKM458752 NUF458752:NUI458752 OEB458752:OEE458752 ONX458752:OOA458752 OXT458752:OXW458752 PHP458752:PHS458752 PRL458752:PRO458752 QBH458752:QBK458752 QLD458752:QLG458752 QUZ458752:QVC458752 REV458752:REY458752 ROR458752:ROU458752 RYN458752:RYQ458752 SIJ458752:SIM458752 SSF458752:SSI458752 TCB458752:TCE458752 TLX458752:TMA458752 TVT458752:TVW458752 UFP458752:UFS458752 UPL458752:UPO458752 UZH458752:UZK458752 VJD458752:VJG458752 VSZ458752:VTC458752 WCV458752:WCY458752 WMR458752:WMU458752 WWN458752:WWQ458752 AF524288:AI524288 KB524288:KE524288 TX524288:UA524288 ADT524288:ADW524288 ANP524288:ANS524288 AXL524288:AXO524288 BHH524288:BHK524288 BRD524288:BRG524288 CAZ524288:CBC524288 CKV524288:CKY524288 CUR524288:CUU524288 DEN524288:DEQ524288 DOJ524288:DOM524288 DYF524288:DYI524288 EIB524288:EIE524288 ERX524288:ESA524288 FBT524288:FBW524288 FLP524288:FLS524288 FVL524288:FVO524288 GFH524288:GFK524288 GPD524288:GPG524288 GYZ524288:GZC524288 HIV524288:HIY524288 HSR524288:HSU524288 ICN524288:ICQ524288 IMJ524288:IMM524288 IWF524288:IWI524288 JGB524288:JGE524288 JPX524288:JQA524288 JZT524288:JZW524288 KJP524288:KJS524288 KTL524288:KTO524288 LDH524288:LDK524288 LND524288:LNG524288 LWZ524288:LXC524288 MGV524288:MGY524288 MQR524288:MQU524288 NAN524288:NAQ524288 NKJ524288:NKM524288 NUF524288:NUI524288 OEB524288:OEE524288 ONX524288:OOA524288 OXT524288:OXW524288 PHP524288:PHS524288 PRL524288:PRO524288 QBH524288:QBK524288 QLD524288:QLG524288 QUZ524288:QVC524288 REV524288:REY524288 ROR524288:ROU524288 RYN524288:RYQ524288 SIJ524288:SIM524288 SSF524288:SSI524288 TCB524288:TCE524288 TLX524288:TMA524288 TVT524288:TVW524288 UFP524288:UFS524288 UPL524288:UPO524288 UZH524288:UZK524288 VJD524288:VJG524288 VSZ524288:VTC524288 WCV524288:WCY524288 WMR524288:WMU524288 WWN524288:WWQ524288 AF589824:AI589824 KB589824:KE589824 TX589824:UA589824 ADT589824:ADW589824 ANP589824:ANS589824 AXL589824:AXO589824 BHH589824:BHK589824 BRD589824:BRG589824 CAZ589824:CBC589824 CKV589824:CKY589824 CUR589824:CUU589824 DEN589824:DEQ589824 DOJ589824:DOM589824 DYF589824:DYI589824 EIB589824:EIE589824 ERX589824:ESA589824 FBT589824:FBW589824 FLP589824:FLS589824 FVL589824:FVO589824 GFH589824:GFK589824 GPD589824:GPG589824 GYZ589824:GZC589824 HIV589824:HIY589824 HSR589824:HSU589824 ICN589824:ICQ589824 IMJ589824:IMM589824 IWF589824:IWI589824 JGB589824:JGE589824 JPX589824:JQA589824 JZT589824:JZW589824 KJP589824:KJS589824 KTL589824:KTO589824 LDH589824:LDK589824 LND589824:LNG589824 LWZ589824:LXC589824 MGV589824:MGY589824 MQR589824:MQU589824 NAN589824:NAQ589824 NKJ589824:NKM589824 NUF589824:NUI589824 OEB589824:OEE589824 ONX589824:OOA589824 OXT589824:OXW589824 PHP589824:PHS589824 PRL589824:PRO589824 QBH589824:QBK589824 QLD589824:QLG589824 QUZ589824:QVC589824 REV589824:REY589824 ROR589824:ROU589824 RYN589824:RYQ589824 SIJ589824:SIM589824 SSF589824:SSI589824 TCB589824:TCE589824 TLX589824:TMA589824 TVT589824:TVW589824 UFP589824:UFS589824 UPL589824:UPO589824 UZH589824:UZK589824 VJD589824:VJG589824 VSZ589824:VTC589824 WCV589824:WCY589824 WMR589824:WMU589824 WWN589824:WWQ589824 AF655360:AI655360 KB655360:KE655360 TX655360:UA655360 ADT655360:ADW655360 ANP655360:ANS655360 AXL655360:AXO655360 BHH655360:BHK655360 BRD655360:BRG655360 CAZ655360:CBC655360 CKV655360:CKY655360 CUR655360:CUU655360 DEN655360:DEQ655360 DOJ655360:DOM655360 DYF655360:DYI655360 EIB655360:EIE655360 ERX655360:ESA655360 FBT655360:FBW655360 FLP655360:FLS655360 FVL655360:FVO655360 GFH655360:GFK655360 GPD655360:GPG655360 GYZ655360:GZC655360 HIV655360:HIY655360 HSR655360:HSU655360 ICN655360:ICQ655360 IMJ655360:IMM655360 IWF655360:IWI655360 JGB655360:JGE655360 JPX655360:JQA655360 JZT655360:JZW655360 KJP655360:KJS655360 KTL655360:KTO655360 LDH655360:LDK655360 LND655360:LNG655360 LWZ655360:LXC655360 MGV655360:MGY655360 MQR655360:MQU655360 NAN655360:NAQ655360 NKJ655360:NKM655360 NUF655360:NUI655360 OEB655360:OEE655360 ONX655360:OOA655360 OXT655360:OXW655360 PHP655360:PHS655360 PRL655360:PRO655360 QBH655360:QBK655360 QLD655360:QLG655360 QUZ655360:QVC655360 REV655360:REY655360 ROR655360:ROU655360 RYN655360:RYQ655360 SIJ655360:SIM655360 SSF655360:SSI655360 TCB655360:TCE655360 TLX655360:TMA655360 TVT655360:TVW655360 UFP655360:UFS655360 UPL655360:UPO655360 UZH655360:UZK655360 VJD655360:VJG655360 VSZ655360:VTC655360 WCV655360:WCY655360 WMR655360:WMU655360 WWN655360:WWQ655360 AF720896:AI720896 KB720896:KE720896 TX720896:UA720896 ADT720896:ADW720896 ANP720896:ANS720896 AXL720896:AXO720896 BHH720896:BHK720896 BRD720896:BRG720896 CAZ720896:CBC720896 CKV720896:CKY720896 CUR720896:CUU720896 DEN720896:DEQ720896 DOJ720896:DOM720896 DYF720896:DYI720896 EIB720896:EIE720896 ERX720896:ESA720896 FBT720896:FBW720896 FLP720896:FLS720896 FVL720896:FVO720896 GFH720896:GFK720896 GPD720896:GPG720896 GYZ720896:GZC720896 HIV720896:HIY720896 HSR720896:HSU720896 ICN720896:ICQ720896 IMJ720896:IMM720896 IWF720896:IWI720896 JGB720896:JGE720896 JPX720896:JQA720896 JZT720896:JZW720896 KJP720896:KJS720896 KTL720896:KTO720896 LDH720896:LDK720896 LND720896:LNG720896 LWZ720896:LXC720896 MGV720896:MGY720896 MQR720896:MQU720896 NAN720896:NAQ720896 NKJ720896:NKM720896 NUF720896:NUI720896 OEB720896:OEE720896 ONX720896:OOA720896 OXT720896:OXW720896 PHP720896:PHS720896 PRL720896:PRO720896 QBH720896:QBK720896 QLD720896:QLG720896 QUZ720896:QVC720896 REV720896:REY720896 ROR720896:ROU720896 RYN720896:RYQ720896 SIJ720896:SIM720896 SSF720896:SSI720896 TCB720896:TCE720896 TLX720896:TMA720896 TVT720896:TVW720896 UFP720896:UFS720896 UPL720896:UPO720896 UZH720896:UZK720896 VJD720896:VJG720896 VSZ720896:VTC720896 WCV720896:WCY720896 WMR720896:WMU720896 WWN720896:WWQ720896 AF786432:AI786432 KB786432:KE786432 TX786432:UA786432 ADT786432:ADW786432 ANP786432:ANS786432 AXL786432:AXO786432 BHH786432:BHK786432 BRD786432:BRG786432 CAZ786432:CBC786432 CKV786432:CKY786432 CUR786432:CUU786432 DEN786432:DEQ786432 DOJ786432:DOM786432 DYF786432:DYI786432 EIB786432:EIE786432 ERX786432:ESA786432 FBT786432:FBW786432 FLP786432:FLS786432 FVL786432:FVO786432 GFH786432:GFK786432 GPD786432:GPG786432 GYZ786432:GZC786432 HIV786432:HIY786432 HSR786432:HSU786432 ICN786432:ICQ786432 IMJ786432:IMM786432 IWF786432:IWI786432 JGB786432:JGE786432 JPX786432:JQA786432 JZT786432:JZW786432 KJP786432:KJS786432 KTL786432:KTO786432 LDH786432:LDK786432 LND786432:LNG786432 LWZ786432:LXC786432 MGV786432:MGY786432 MQR786432:MQU786432 NAN786432:NAQ786432 NKJ786432:NKM786432 NUF786432:NUI786432 OEB786432:OEE786432 ONX786432:OOA786432 OXT786432:OXW786432 PHP786432:PHS786432 PRL786432:PRO786432 QBH786432:QBK786432 QLD786432:QLG786432 QUZ786432:QVC786432 REV786432:REY786432 ROR786432:ROU786432 RYN786432:RYQ786432 SIJ786432:SIM786432 SSF786432:SSI786432 TCB786432:TCE786432 TLX786432:TMA786432 TVT786432:TVW786432 UFP786432:UFS786432 UPL786432:UPO786432 UZH786432:UZK786432 VJD786432:VJG786432 VSZ786432:VTC786432 WCV786432:WCY786432 WMR786432:WMU786432 WWN786432:WWQ786432 AF851968:AI851968 KB851968:KE851968 TX851968:UA851968 ADT851968:ADW851968 ANP851968:ANS851968 AXL851968:AXO851968 BHH851968:BHK851968 BRD851968:BRG851968 CAZ851968:CBC851968 CKV851968:CKY851968 CUR851968:CUU851968 DEN851968:DEQ851968 DOJ851968:DOM851968 DYF851968:DYI851968 EIB851968:EIE851968 ERX851968:ESA851968 FBT851968:FBW851968 FLP851968:FLS851968 FVL851968:FVO851968 GFH851968:GFK851968 GPD851968:GPG851968 GYZ851968:GZC851968 HIV851968:HIY851968 HSR851968:HSU851968 ICN851968:ICQ851968 IMJ851968:IMM851968 IWF851968:IWI851968 JGB851968:JGE851968 JPX851968:JQA851968 JZT851968:JZW851968 KJP851968:KJS851968 KTL851968:KTO851968 LDH851968:LDK851968 LND851968:LNG851968 LWZ851968:LXC851968 MGV851968:MGY851968 MQR851968:MQU851968 NAN851968:NAQ851968 NKJ851968:NKM851968 NUF851968:NUI851968 OEB851968:OEE851968 ONX851968:OOA851968 OXT851968:OXW851968 PHP851968:PHS851968 PRL851968:PRO851968 QBH851968:QBK851968 QLD851968:QLG851968 QUZ851968:QVC851968 REV851968:REY851968 ROR851968:ROU851968 RYN851968:RYQ851968 SIJ851968:SIM851968 SSF851968:SSI851968 TCB851968:TCE851968 TLX851968:TMA851968 TVT851968:TVW851968 UFP851968:UFS851968 UPL851968:UPO851968 UZH851968:UZK851968 VJD851968:VJG851968 VSZ851968:VTC851968 WCV851968:WCY851968 WMR851968:WMU851968 WWN851968:WWQ851968 AF917504:AI917504 KB917504:KE917504 TX917504:UA917504 ADT917504:ADW917504 ANP917504:ANS917504 AXL917504:AXO917504 BHH917504:BHK917504 BRD917504:BRG917504 CAZ917504:CBC917504 CKV917504:CKY917504 CUR917504:CUU917504 DEN917504:DEQ917504 DOJ917504:DOM917504 DYF917504:DYI917504 EIB917504:EIE917504 ERX917504:ESA917504 FBT917504:FBW917504 FLP917504:FLS917504 FVL917504:FVO917504 GFH917504:GFK917504 GPD917504:GPG917504 GYZ917504:GZC917504 HIV917504:HIY917504 HSR917504:HSU917504 ICN917504:ICQ917504 IMJ917504:IMM917504 IWF917504:IWI917504 JGB917504:JGE917504 JPX917504:JQA917504 JZT917504:JZW917504 KJP917504:KJS917504 KTL917504:KTO917504 LDH917504:LDK917504 LND917504:LNG917504 LWZ917504:LXC917504 MGV917504:MGY917504 MQR917504:MQU917504 NAN917504:NAQ917504 NKJ917504:NKM917504 NUF917504:NUI917504 OEB917504:OEE917504 ONX917504:OOA917504 OXT917504:OXW917504 PHP917504:PHS917504 PRL917504:PRO917504 QBH917504:QBK917504 QLD917504:QLG917504 QUZ917504:QVC917504 REV917504:REY917504 ROR917504:ROU917504 RYN917504:RYQ917504 SIJ917504:SIM917504 SSF917504:SSI917504 TCB917504:TCE917504 TLX917504:TMA917504 TVT917504:TVW917504 UFP917504:UFS917504 UPL917504:UPO917504 UZH917504:UZK917504 VJD917504:VJG917504 VSZ917504:VTC917504 WCV917504:WCY917504 WMR917504:WMU917504 WWN917504:WWQ917504 AF983040:AI983040 KB983040:KE983040 TX983040:UA983040 ADT983040:ADW983040 ANP983040:ANS983040 AXL983040:AXO983040 BHH983040:BHK983040 BRD983040:BRG983040 CAZ983040:CBC983040 CKV983040:CKY983040 CUR983040:CUU983040 DEN983040:DEQ983040 DOJ983040:DOM983040 DYF983040:DYI983040 EIB983040:EIE983040 ERX983040:ESA983040 FBT983040:FBW983040 FLP983040:FLS983040 FVL983040:FVO983040 GFH983040:GFK983040 GPD983040:GPG983040 GYZ983040:GZC983040 HIV983040:HIY983040 HSR983040:HSU983040 ICN983040:ICQ983040 IMJ983040:IMM983040 IWF983040:IWI983040 JGB983040:JGE983040 JPX983040:JQA983040 JZT983040:JZW983040 KJP983040:KJS983040 KTL983040:KTO983040 LDH983040:LDK983040 LND983040:LNG983040 LWZ983040:LXC983040 MGV983040:MGY983040 MQR983040:MQU983040 NAN983040:NAQ983040 NKJ983040:NKM983040 NUF983040:NUI983040 OEB983040:OEE983040 ONX983040:OOA983040 OXT983040:OXW983040 PHP983040:PHS983040 PRL983040:PRO983040 QBH983040:QBK983040 QLD983040:QLG983040 QUZ983040:QVC983040 REV983040:REY983040 ROR983040:ROU983040 RYN983040:RYQ983040 SIJ983040:SIM983040 SSF983040:SSI983040 TCB983040:TCE983040 TLX983040:TMA983040 TVT983040:TVW983040 UFP983040:UFS983040 UPL983040:UPO983040 UZH983040:UZK983040 VJD983040:VJG983040 VSZ983040:VTC983040 WCV983040:WCY983040 WMR983040:WMU983040 WWN983040:WWQ983040 AF65509:AJ65509 KB65509:KF65509 TX65509:UB65509 ADT65509:ADX65509 ANP65509:ANT65509 AXL65509:AXP65509 BHH65509:BHL65509 BRD65509:BRH65509 CAZ65509:CBD65509 CKV65509:CKZ65509 CUR65509:CUV65509 DEN65509:DER65509 DOJ65509:DON65509 DYF65509:DYJ65509 EIB65509:EIF65509 ERX65509:ESB65509 FBT65509:FBX65509 FLP65509:FLT65509 FVL65509:FVP65509 GFH65509:GFL65509 GPD65509:GPH65509 GYZ65509:GZD65509 HIV65509:HIZ65509 HSR65509:HSV65509 ICN65509:ICR65509 IMJ65509:IMN65509 IWF65509:IWJ65509 JGB65509:JGF65509 JPX65509:JQB65509 JZT65509:JZX65509 KJP65509:KJT65509 KTL65509:KTP65509 LDH65509:LDL65509 LND65509:LNH65509 LWZ65509:LXD65509 MGV65509:MGZ65509 MQR65509:MQV65509 NAN65509:NAR65509 NKJ65509:NKN65509 NUF65509:NUJ65509 OEB65509:OEF65509 ONX65509:OOB65509 OXT65509:OXX65509 PHP65509:PHT65509 PRL65509:PRP65509 QBH65509:QBL65509 QLD65509:QLH65509 QUZ65509:QVD65509 REV65509:REZ65509 ROR65509:ROV65509 RYN65509:RYR65509 SIJ65509:SIN65509 SSF65509:SSJ65509 TCB65509:TCF65509 TLX65509:TMB65509 TVT65509:TVX65509 UFP65509:UFT65509 UPL65509:UPP65509 UZH65509:UZL65509 VJD65509:VJH65509 VSZ65509:VTD65509 WCV65509:WCZ65509 WMR65509:WMV65509 WWN65509:WWR65509 AF131045:AJ131045 KB131045:KF131045 TX131045:UB131045 ADT131045:ADX131045 ANP131045:ANT131045 AXL131045:AXP131045 BHH131045:BHL131045 BRD131045:BRH131045 CAZ131045:CBD131045 CKV131045:CKZ131045 CUR131045:CUV131045 DEN131045:DER131045 DOJ131045:DON131045 DYF131045:DYJ131045 EIB131045:EIF131045 ERX131045:ESB131045 FBT131045:FBX131045 FLP131045:FLT131045 FVL131045:FVP131045 GFH131045:GFL131045 GPD131045:GPH131045 GYZ131045:GZD131045 HIV131045:HIZ131045 HSR131045:HSV131045 ICN131045:ICR131045 IMJ131045:IMN131045 IWF131045:IWJ131045 JGB131045:JGF131045 JPX131045:JQB131045 JZT131045:JZX131045 KJP131045:KJT131045 KTL131045:KTP131045 LDH131045:LDL131045 LND131045:LNH131045 LWZ131045:LXD131045 MGV131045:MGZ131045 MQR131045:MQV131045 NAN131045:NAR131045 NKJ131045:NKN131045 NUF131045:NUJ131045 OEB131045:OEF131045 ONX131045:OOB131045 OXT131045:OXX131045 PHP131045:PHT131045 PRL131045:PRP131045 QBH131045:QBL131045 QLD131045:QLH131045 QUZ131045:QVD131045 REV131045:REZ131045 ROR131045:ROV131045 RYN131045:RYR131045 SIJ131045:SIN131045 SSF131045:SSJ131045 TCB131045:TCF131045 TLX131045:TMB131045 TVT131045:TVX131045 UFP131045:UFT131045 UPL131045:UPP131045 UZH131045:UZL131045 VJD131045:VJH131045 VSZ131045:VTD131045 WCV131045:WCZ131045 WMR131045:WMV131045 WWN131045:WWR131045 AF196581:AJ196581 KB196581:KF196581 TX196581:UB196581 ADT196581:ADX196581 ANP196581:ANT196581 AXL196581:AXP196581 BHH196581:BHL196581 BRD196581:BRH196581 CAZ196581:CBD196581 CKV196581:CKZ196581 CUR196581:CUV196581 DEN196581:DER196581 DOJ196581:DON196581 DYF196581:DYJ196581 EIB196581:EIF196581 ERX196581:ESB196581 FBT196581:FBX196581 FLP196581:FLT196581 FVL196581:FVP196581 GFH196581:GFL196581 GPD196581:GPH196581 GYZ196581:GZD196581 HIV196581:HIZ196581 HSR196581:HSV196581 ICN196581:ICR196581 IMJ196581:IMN196581 IWF196581:IWJ196581 JGB196581:JGF196581 JPX196581:JQB196581 JZT196581:JZX196581 KJP196581:KJT196581 KTL196581:KTP196581 LDH196581:LDL196581 LND196581:LNH196581 LWZ196581:LXD196581 MGV196581:MGZ196581 MQR196581:MQV196581 NAN196581:NAR196581 NKJ196581:NKN196581 NUF196581:NUJ196581 OEB196581:OEF196581 ONX196581:OOB196581 OXT196581:OXX196581 PHP196581:PHT196581 PRL196581:PRP196581 QBH196581:QBL196581 QLD196581:QLH196581 QUZ196581:QVD196581 REV196581:REZ196581 ROR196581:ROV196581 RYN196581:RYR196581 SIJ196581:SIN196581 SSF196581:SSJ196581 TCB196581:TCF196581 TLX196581:TMB196581 TVT196581:TVX196581 UFP196581:UFT196581 UPL196581:UPP196581 UZH196581:UZL196581 VJD196581:VJH196581 VSZ196581:VTD196581 WCV196581:WCZ196581 WMR196581:WMV196581 WWN196581:WWR196581 AF262117:AJ262117 KB262117:KF262117 TX262117:UB262117 ADT262117:ADX262117 ANP262117:ANT262117 AXL262117:AXP262117 BHH262117:BHL262117 BRD262117:BRH262117 CAZ262117:CBD262117 CKV262117:CKZ262117 CUR262117:CUV262117 DEN262117:DER262117 DOJ262117:DON262117 DYF262117:DYJ262117 EIB262117:EIF262117 ERX262117:ESB262117 FBT262117:FBX262117 FLP262117:FLT262117 FVL262117:FVP262117 GFH262117:GFL262117 GPD262117:GPH262117 GYZ262117:GZD262117 HIV262117:HIZ262117 HSR262117:HSV262117 ICN262117:ICR262117 IMJ262117:IMN262117 IWF262117:IWJ262117 JGB262117:JGF262117 JPX262117:JQB262117 JZT262117:JZX262117 KJP262117:KJT262117 KTL262117:KTP262117 LDH262117:LDL262117 LND262117:LNH262117 LWZ262117:LXD262117 MGV262117:MGZ262117 MQR262117:MQV262117 NAN262117:NAR262117 NKJ262117:NKN262117 NUF262117:NUJ262117 OEB262117:OEF262117 ONX262117:OOB262117 OXT262117:OXX262117 PHP262117:PHT262117 PRL262117:PRP262117 QBH262117:QBL262117 QLD262117:QLH262117 QUZ262117:QVD262117 REV262117:REZ262117 ROR262117:ROV262117 RYN262117:RYR262117 SIJ262117:SIN262117 SSF262117:SSJ262117 TCB262117:TCF262117 TLX262117:TMB262117 TVT262117:TVX262117 UFP262117:UFT262117 UPL262117:UPP262117 UZH262117:UZL262117 VJD262117:VJH262117 VSZ262117:VTD262117 WCV262117:WCZ262117 WMR262117:WMV262117 WWN262117:WWR262117 AF327653:AJ327653 KB327653:KF327653 TX327653:UB327653 ADT327653:ADX327653 ANP327653:ANT327653 AXL327653:AXP327653 BHH327653:BHL327653 BRD327653:BRH327653 CAZ327653:CBD327653 CKV327653:CKZ327653 CUR327653:CUV327653 DEN327653:DER327653 DOJ327653:DON327653 DYF327653:DYJ327653 EIB327653:EIF327653 ERX327653:ESB327653 FBT327653:FBX327653 FLP327653:FLT327653 FVL327653:FVP327653 GFH327653:GFL327653 GPD327653:GPH327653 GYZ327653:GZD327653 HIV327653:HIZ327653 HSR327653:HSV327653 ICN327653:ICR327653 IMJ327653:IMN327653 IWF327653:IWJ327653 JGB327653:JGF327653 JPX327653:JQB327653 JZT327653:JZX327653 KJP327653:KJT327653 KTL327653:KTP327653 LDH327653:LDL327653 LND327653:LNH327653 LWZ327653:LXD327653 MGV327653:MGZ327653 MQR327653:MQV327653 NAN327653:NAR327653 NKJ327653:NKN327653 NUF327653:NUJ327653 OEB327653:OEF327653 ONX327653:OOB327653 OXT327653:OXX327653 PHP327653:PHT327653 PRL327653:PRP327653 QBH327653:QBL327653 QLD327653:QLH327653 QUZ327653:QVD327653 REV327653:REZ327653 ROR327653:ROV327653 RYN327653:RYR327653 SIJ327653:SIN327653 SSF327653:SSJ327653 TCB327653:TCF327653 TLX327653:TMB327653 TVT327653:TVX327653 UFP327653:UFT327653 UPL327653:UPP327653 UZH327653:UZL327653 VJD327653:VJH327653 VSZ327653:VTD327653 WCV327653:WCZ327653 WMR327653:WMV327653 WWN327653:WWR327653 AF393189:AJ393189 KB393189:KF393189 TX393189:UB393189 ADT393189:ADX393189 ANP393189:ANT393189 AXL393189:AXP393189 BHH393189:BHL393189 BRD393189:BRH393189 CAZ393189:CBD393189 CKV393189:CKZ393189 CUR393189:CUV393189 DEN393189:DER393189 DOJ393189:DON393189 DYF393189:DYJ393189 EIB393189:EIF393189 ERX393189:ESB393189 FBT393189:FBX393189 FLP393189:FLT393189 FVL393189:FVP393189 GFH393189:GFL393189 GPD393189:GPH393189 GYZ393189:GZD393189 HIV393189:HIZ393189 HSR393189:HSV393189 ICN393189:ICR393189 IMJ393189:IMN393189 IWF393189:IWJ393189 JGB393189:JGF393189 JPX393189:JQB393189 JZT393189:JZX393189 KJP393189:KJT393189 KTL393189:KTP393189 LDH393189:LDL393189 LND393189:LNH393189 LWZ393189:LXD393189 MGV393189:MGZ393189 MQR393189:MQV393189 NAN393189:NAR393189 NKJ393189:NKN393189 NUF393189:NUJ393189 OEB393189:OEF393189 ONX393189:OOB393189 OXT393189:OXX393189 PHP393189:PHT393189 PRL393189:PRP393189 QBH393189:QBL393189 QLD393189:QLH393189 QUZ393189:QVD393189 REV393189:REZ393189 ROR393189:ROV393189 RYN393189:RYR393189 SIJ393189:SIN393189 SSF393189:SSJ393189 TCB393189:TCF393189 TLX393189:TMB393189 TVT393189:TVX393189 UFP393189:UFT393189 UPL393189:UPP393189 UZH393189:UZL393189 VJD393189:VJH393189 VSZ393189:VTD393189 WCV393189:WCZ393189 WMR393189:WMV393189 WWN393189:WWR393189 AF458725:AJ458725 KB458725:KF458725 TX458725:UB458725 ADT458725:ADX458725 ANP458725:ANT458725 AXL458725:AXP458725 BHH458725:BHL458725 BRD458725:BRH458725 CAZ458725:CBD458725 CKV458725:CKZ458725 CUR458725:CUV458725 DEN458725:DER458725 DOJ458725:DON458725 DYF458725:DYJ458725 EIB458725:EIF458725 ERX458725:ESB458725 FBT458725:FBX458725 FLP458725:FLT458725 FVL458725:FVP458725 GFH458725:GFL458725 GPD458725:GPH458725 GYZ458725:GZD458725 HIV458725:HIZ458725 HSR458725:HSV458725 ICN458725:ICR458725 IMJ458725:IMN458725 IWF458725:IWJ458725 JGB458725:JGF458725 JPX458725:JQB458725 JZT458725:JZX458725 KJP458725:KJT458725 KTL458725:KTP458725 LDH458725:LDL458725 LND458725:LNH458725 LWZ458725:LXD458725 MGV458725:MGZ458725 MQR458725:MQV458725 NAN458725:NAR458725 NKJ458725:NKN458725 NUF458725:NUJ458725 OEB458725:OEF458725 ONX458725:OOB458725 OXT458725:OXX458725 PHP458725:PHT458725 PRL458725:PRP458725 QBH458725:QBL458725 QLD458725:QLH458725 QUZ458725:QVD458725 REV458725:REZ458725 ROR458725:ROV458725 RYN458725:RYR458725 SIJ458725:SIN458725 SSF458725:SSJ458725 TCB458725:TCF458725 TLX458725:TMB458725 TVT458725:TVX458725 UFP458725:UFT458725 UPL458725:UPP458725 UZH458725:UZL458725 VJD458725:VJH458725 VSZ458725:VTD458725 WCV458725:WCZ458725 WMR458725:WMV458725 WWN458725:WWR458725 AF524261:AJ524261 KB524261:KF524261 TX524261:UB524261 ADT524261:ADX524261 ANP524261:ANT524261 AXL524261:AXP524261 BHH524261:BHL524261 BRD524261:BRH524261 CAZ524261:CBD524261 CKV524261:CKZ524261 CUR524261:CUV524261 DEN524261:DER524261 DOJ524261:DON524261 DYF524261:DYJ524261 EIB524261:EIF524261 ERX524261:ESB524261 FBT524261:FBX524261 FLP524261:FLT524261 FVL524261:FVP524261 GFH524261:GFL524261 GPD524261:GPH524261 GYZ524261:GZD524261 HIV524261:HIZ524261 HSR524261:HSV524261 ICN524261:ICR524261 IMJ524261:IMN524261 IWF524261:IWJ524261 JGB524261:JGF524261 JPX524261:JQB524261 JZT524261:JZX524261 KJP524261:KJT524261 KTL524261:KTP524261 LDH524261:LDL524261 LND524261:LNH524261 LWZ524261:LXD524261 MGV524261:MGZ524261 MQR524261:MQV524261 NAN524261:NAR524261 NKJ524261:NKN524261 NUF524261:NUJ524261 OEB524261:OEF524261 ONX524261:OOB524261 OXT524261:OXX524261 PHP524261:PHT524261 PRL524261:PRP524261 QBH524261:QBL524261 QLD524261:QLH524261 QUZ524261:QVD524261 REV524261:REZ524261 ROR524261:ROV524261 RYN524261:RYR524261 SIJ524261:SIN524261 SSF524261:SSJ524261 TCB524261:TCF524261 TLX524261:TMB524261 TVT524261:TVX524261 UFP524261:UFT524261 UPL524261:UPP524261 UZH524261:UZL524261 VJD524261:VJH524261 VSZ524261:VTD524261 WCV524261:WCZ524261 WMR524261:WMV524261 WWN524261:WWR524261 AF589797:AJ589797 KB589797:KF589797 TX589797:UB589797 ADT589797:ADX589797 ANP589797:ANT589797 AXL589797:AXP589797 BHH589797:BHL589797 BRD589797:BRH589797 CAZ589797:CBD589797 CKV589797:CKZ589797 CUR589797:CUV589797 DEN589797:DER589797 DOJ589797:DON589797 DYF589797:DYJ589797 EIB589797:EIF589797 ERX589797:ESB589797 FBT589797:FBX589797 FLP589797:FLT589797 FVL589797:FVP589797 GFH589797:GFL589797 GPD589797:GPH589797 GYZ589797:GZD589797 HIV589797:HIZ589797 HSR589797:HSV589797 ICN589797:ICR589797 IMJ589797:IMN589797 IWF589797:IWJ589797 JGB589797:JGF589797 JPX589797:JQB589797 JZT589797:JZX589797 KJP589797:KJT589797 KTL589797:KTP589797 LDH589797:LDL589797 LND589797:LNH589797 LWZ589797:LXD589797 MGV589797:MGZ589797 MQR589797:MQV589797 NAN589797:NAR589797 NKJ589797:NKN589797 NUF589797:NUJ589797 OEB589797:OEF589797 ONX589797:OOB589797 OXT589797:OXX589797 PHP589797:PHT589797 PRL589797:PRP589797 QBH589797:QBL589797 QLD589797:QLH589797 QUZ589797:QVD589797 REV589797:REZ589797 ROR589797:ROV589797 RYN589797:RYR589797 SIJ589797:SIN589797 SSF589797:SSJ589797 TCB589797:TCF589797 TLX589797:TMB589797 TVT589797:TVX589797 UFP589797:UFT589797 UPL589797:UPP589797 UZH589797:UZL589797 VJD589797:VJH589797 VSZ589797:VTD589797 WCV589797:WCZ589797 WMR589797:WMV589797 WWN589797:WWR589797 AF655333:AJ655333 KB655333:KF655333 TX655333:UB655333 ADT655333:ADX655333 ANP655333:ANT655333 AXL655333:AXP655333 BHH655333:BHL655333 BRD655333:BRH655333 CAZ655333:CBD655333 CKV655333:CKZ655333 CUR655333:CUV655333 DEN655333:DER655333 DOJ655333:DON655333 DYF655333:DYJ655333 EIB655333:EIF655333 ERX655333:ESB655333 FBT655333:FBX655333 FLP655333:FLT655333 FVL655333:FVP655333 GFH655333:GFL655333 GPD655333:GPH655333 GYZ655333:GZD655333 HIV655333:HIZ655333 HSR655333:HSV655333 ICN655333:ICR655333 IMJ655333:IMN655333 IWF655333:IWJ655333 JGB655333:JGF655333 JPX655333:JQB655333 JZT655333:JZX655333 KJP655333:KJT655333 KTL655333:KTP655333 LDH655333:LDL655333 LND655333:LNH655333 LWZ655333:LXD655333 MGV655333:MGZ655333 MQR655333:MQV655333 NAN655333:NAR655333 NKJ655333:NKN655333 NUF655333:NUJ655333 OEB655333:OEF655333 ONX655333:OOB655333 OXT655333:OXX655333 PHP655333:PHT655333 PRL655333:PRP655333 QBH655333:QBL655333 QLD655333:QLH655333 QUZ655333:QVD655333 REV655333:REZ655333 ROR655333:ROV655333 RYN655333:RYR655333 SIJ655333:SIN655333 SSF655333:SSJ655333 TCB655333:TCF655333 TLX655333:TMB655333 TVT655333:TVX655333 UFP655333:UFT655333 UPL655333:UPP655333 UZH655333:UZL655333 VJD655333:VJH655333 VSZ655333:VTD655333 WCV655333:WCZ655333 WMR655333:WMV655333 WWN655333:WWR655333 AF720869:AJ720869 KB720869:KF720869 TX720869:UB720869 ADT720869:ADX720869 ANP720869:ANT720869 AXL720869:AXP720869 BHH720869:BHL720869 BRD720869:BRH720869 CAZ720869:CBD720869 CKV720869:CKZ720869 CUR720869:CUV720869 DEN720869:DER720869 DOJ720869:DON720869 DYF720869:DYJ720869 EIB720869:EIF720869 ERX720869:ESB720869 FBT720869:FBX720869 FLP720869:FLT720869 FVL720869:FVP720869 GFH720869:GFL720869 GPD720869:GPH720869 GYZ720869:GZD720869 HIV720869:HIZ720869 HSR720869:HSV720869 ICN720869:ICR720869 IMJ720869:IMN720869 IWF720869:IWJ720869 JGB720869:JGF720869 JPX720869:JQB720869 JZT720869:JZX720869 KJP720869:KJT720869 KTL720869:KTP720869 LDH720869:LDL720869 LND720869:LNH720869 LWZ720869:LXD720869 MGV720869:MGZ720869 MQR720869:MQV720869 NAN720869:NAR720869 NKJ720869:NKN720869 NUF720869:NUJ720869 OEB720869:OEF720869 ONX720869:OOB720869 OXT720869:OXX720869 PHP720869:PHT720869 PRL720869:PRP720869 QBH720869:QBL720869 QLD720869:QLH720869 QUZ720869:QVD720869 REV720869:REZ720869 ROR720869:ROV720869 RYN720869:RYR720869 SIJ720869:SIN720869 SSF720869:SSJ720869 TCB720869:TCF720869 TLX720869:TMB720869 TVT720869:TVX720869 UFP720869:UFT720869 UPL720869:UPP720869 UZH720869:UZL720869 VJD720869:VJH720869 VSZ720869:VTD720869 WCV720869:WCZ720869 WMR720869:WMV720869 WWN720869:WWR720869 AF786405:AJ786405 KB786405:KF786405 TX786405:UB786405 ADT786405:ADX786405 ANP786405:ANT786405 AXL786405:AXP786405 BHH786405:BHL786405 BRD786405:BRH786405 CAZ786405:CBD786405 CKV786405:CKZ786405 CUR786405:CUV786405 DEN786405:DER786405 DOJ786405:DON786405 DYF786405:DYJ786405 EIB786405:EIF786405 ERX786405:ESB786405 FBT786405:FBX786405 FLP786405:FLT786405 FVL786405:FVP786405 GFH786405:GFL786405 GPD786405:GPH786405 GYZ786405:GZD786405 HIV786405:HIZ786405 HSR786405:HSV786405 ICN786405:ICR786405 IMJ786405:IMN786405 IWF786405:IWJ786405 JGB786405:JGF786405 JPX786405:JQB786405 JZT786405:JZX786405 KJP786405:KJT786405 KTL786405:KTP786405 LDH786405:LDL786405 LND786405:LNH786405 LWZ786405:LXD786405 MGV786405:MGZ786405 MQR786405:MQV786405 NAN786405:NAR786405 NKJ786405:NKN786405 NUF786405:NUJ786405 OEB786405:OEF786405 ONX786405:OOB786405 OXT786405:OXX786405 PHP786405:PHT786405 PRL786405:PRP786405 QBH786405:QBL786405 QLD786405:QLH786405 QUZ786405:QVD786405 REV786405:REZ786405 ROR786405:ROV786405 RYN786405:RYR786405 SIJ786405:SIN786405 SSF786405:SSJ786405 TCB786405:TCF786405 TLX786405:TMB786405 TVT786405:TVX786405 UFP786405:UFT786405 UPL786405:UPP786405 UZH786405:UZL786405 VJD786405:VJH786405 VSZ786405:VTD786405 WCV786405:WCZ786405 WMR786405:WMV786405 WWN786405:WWR786405 AF851941:AJ851941 KB851941:KF851941 TX851941:UB851941 ADT851941:ADX851941 ANP851941:ANT851941 AXL851941:AXP851941 BHH851941:BHL851941 BRD851941:BRH851941 CAZ851941:CBD851941 CKV851941:CKZ851941 CUR851941:CUV851941 DEN851941:DER851941 DOJ851941:DON851941 DYF851941:DYJ851941 EIB851941:EIF851941 ERX851941:ESB851941 FBT851941:FBX851941 FLP851941:FLT851941 FVL851941:FVP851941 GFH851941:GFL851941 GPD851941:GPH851941 GYZ851941:GZD851941 HIV851941:HIZ851941 HSR851941:HSV851941 ICN851941:ICR851941 IMJ851941:IMN851941 IWF851941:IWJ851941 JGB851941:JGF851941 JPX851941:JQB851941 JZT851941:JZX851941 KJP851941:KJT851941 KTL851941:KTP851941 LDH851941:LDL851941 LND851941:LNH851941 LWZ851941:LXD851941 MGV851941:MGZ851941 MQR851941:MQV851941 NAN851941:NAR851941 NKJ851941:NKN851941 NUF851941:NUJ851941 OEB851941:OEF851941 ONX851941:OOB851941 OXT851941:OXX851941 PHP851941:PHT851941 PRL851941:PRP851941 QBH851941:QBL851941 QLD851941:QLH851941 QUZ851941:QVD851941 REV851941:REZ851941 ROR851941:ROV851941 RYN851941:RYR851941 SIJ851941:SIN851941 SSF851941:SSJ851941 TCB851941:TCF851941 TLX851941:TMB851941 TVT851941:TVX851941 UFP851941:UFT851941 UPL851941:UPP851941 UZH851941:UZL851941 VJD851941:VJH851941 VSZ851941:VTD851941 WCV851941:WCZ851941 WMR851941:WMV851941 WWN851941:WWR851941 AF917477:AJ917477 KB917477:KF917477 TX917477:UB917477 ADT917477:ADX917477 ANP917477:ANT917477 AXL917477:AXP917477 BHH917477:BHL917477 BRD917477:BRH917477 CAZ917477:CBD917477 CKV917477:CKZ917477 CUR917477:CUV917477 DEN917477:DER917477 DOJ917477:DON917477 DYF917477:DYJ917477 EIB917477:EIF917477 ERX917477:ESB917477 FBT917477:FBX917477 FLP917477:FLT917477 FVL917477:FVP917477 GFH917477:GFL917477 GPD917477:GPH917477 GYZ917477:GZD917477 HIV917477:HIZ917477 HSR917477:HSV917477 ICN917477:ICR917477 IMJ917477:IMN917477 IWF917477:IWJ917477 JGB917477:JGF917477 JPX917477:JQB917477 JZT917477:JZX917477 KJP917477:KJT917477 KTL917477:KTP917477 LDH917477:LDL917477 LND917477:LNH917477 LWZ917477:LXD917477 MGV917477:MGZ917477 MQR917477:MQV917477 NAN917477:NAR917477 NKJ917477:NKN917477 NUF917477:NUJ917477 OEB917477:OEF917477 ONX917477:OOB917477 OXT917477:OXX917477 PHP917477:PHT917477 PRL917477:PRP917477 QBH917477:QBL917477 QLD917477:QLH917477 QUZ917477:QVD917477 REV917477:REZ917477 ROR917477:ROV917477 RYN917477:RYR917477 SIJ917477:SIN917477 SSF917477:SSJ917477 TCB917477:TCF917477 TLX917477:TMB917477 TVT917477:TVX917477 UFP917477:UFT917477 UPL917477:UPP917477 UZH917477:UZL917477 VJD917477:VJH917477 VSZ917477:VTD917477 WCV917477:WCZ917477 WMR917477:WMV917477 WWN917477:WWR917477 AF983013:AJ983013 KB983013:KF983013 TX983013:UB983013 ADT983013:ADX983013 ANP983013:ANT983013 AXL983013:AXP983013 BHH983013:BHL983013 BRD983013:BRH983013 CAZ983013:CBD983013 CKV983013:CKZ983013 CUR983013:CUV983013 DEN983013:DER983013 DOJ983013:DON983013 DYF983013:DYJ983013 EIB983013:EIF983013 ERX983013:ESB983013 FBT983013:FBX983013 FLP983013:FLT983013 FVL983013:FVP983013 GFH983013:GFL983013 GPD983013:GPH983013 GYZ983013:GZD983013 HIV983013:HIZ983013 HSR983013:HSV983013 ICN983013:ICR983013 IMJ983013:IMN983013 IWF983013:IWJ983013 JGB983013:JGF983013 JPX983013:JQB983013 JZT983013:JZX983013 KJP983013:KJT983013 KTL983013:KTP983013 LDH983013:LDL983013 LND983013:LNH983013 LWZ983013:LXD983013 MGV983013:MGZ983013 MQR983013:MQV983013 NAN983013:NAR983013 NKJ983013:NKN983013 NUF983013:NUJ983013 OEB983013:OEF983013 ONX983013:OOB983013 OXT983013:OXX983013 PHP983013:PHT983013 PRL983013:PRP983013 QBH983013:QBL983013 QLD983013:QLH983013 QUZ983013:QVD983013 REV983013:REZ983013 ROR983013:ROV983013 RYN983013:RYR983013 SIJ983013:SIN983013 SSF983013:SSJ983013 TCB983013:TCF983013 TLX983013:TMB983013 TVT983013:TVX983013 UFP983013:UFT983013 UPL983013:UPP983013 UZH983013:UZL983013 VJD983013:VJH983013 VSZ983013:VTD983013 WCV983013:WCZ983013 WMR983013:WMV983013 WWN983013:WWR983013 AG65537:AG65540 KC65537:KC65540 TY65537:TY65540 ADU65537:ADU65540 ANQ65537:ANQ65540 AXM65537:AXM65540 BHI65537:BHI65540 BRE65537:BRE65540 CBA65537:CBA65540 CKW65537:CKW65540 CUS65537:CUS65540 DEO65537:DEO65540 DOK65537:DOK65540 DYG65537:DYG65540 EIC65537:EIC65540 ERY65537:ERY65540 FBU65537:FBU65540 FLQ65537:FLQ65540 FVM65537:FVM65540 GFI65537:GFI65540 GPE65537:GPE65540 GZA65537:GZA65540 HIW65537:HIW65540 HSS65537:HSS65540 ICO65537:ICO65540 IMK65537:IMK65540 IWG65537:IWG65540 JGC65537:JGC65540 JPY65537:JPY65540 JZU65537:JZU65540 KJQ65537:KJQ65540 KTM65537:KTM65540 LDI65537:LDI65540 LNE65537:LNE65540 LXA65537:LXA65540 MGW65537:MGW65540 MQS65537:MQS65540 NAO65537:NAO65540 NKK65537:NKK65540 NUG65537:NUG65540 OEC65537:OEC65540 ONY65537:ONY65540 OXU65537:OXU65540 PHQ65537:PHQ65540 PRM65537:PRM65540 QBI65537:QBI65540 QLE65537:QLE65540 QVA65537:QVA65540 REW65537:REW65540 ROS65537:ROS65540 RYO65537:RYO65540 SIK65537:SIK65540 SSG65537:SSG65540 TCC65537:TCC65540 TLY65537:TLY65540 TVU65537:TVU65540 UFQ65537:UFQ65540 UPM65537:UPM65540 UZI65537:UZI65540 VJE65537:VJE65540 VTA65537:VTA65540 WCW65537:WCW65540 WMS65537:WMS65540 WWO65537:WWO65540 AG131073:AG131076 KC131073:KC131076 TY131073:TY131076 ADU131073:ADU131076 ANQ131073:ANQ131076 AXM131073:AXM131076 BHI131073:BHI131076 BRE131073:BRE131076 CBA131073:CBA131076 CKW131073:CKW131076 CUS131073:CUS131076 DEO131073:DEO131076 DOK131073:DOK131076 DYG131073:DYG131076 EIC131073:EIC131076 ERY131073:ERY131076 FBU131073:FBU131076 FLQ131073:FLQ131076 FVM131073:FVM131076 GFI131073:GFI131076 GPE131073:GPE131076 GZA131073:GZA131076 HIW131073:HIW131076 HSS131073:HSS131076 ICO131073:ICO131076 IMK131073:IMK131076 IWG131073:IWG131076 JGC131073:JGC131076 JPY131073:JPY131076 JZU131073:JZU131076 KJQ131073:KJQ131076 KTM131073:KTM131076 LDI131073:LDI131076 LNE131073:LNE131076 LXA131073:LXA131076 MGW131073:MGW131076 MQS131073:MQS131076 NAO131073:NAO131076 NKK131073:NKK131076 NUG131073:NUG131076 OEC131073:OEC131076 ONY131073:ONY131076 OXU131073:OXU131076 PHQ131073:PHQ131076 PRM131073:PRM131076 QBI131073:QBI131076 QLE131073:QLE131076 QVA131073:QVA131076 REW131073:REW131076 ROS131073:ROS131076 RYO131073:RYO131076 SIK131073:SIK131076 SSG131073:SSG131076 TCC131073:TCC131076 TLY131073:TLY131076 TVU131073:TVU131076 UFQ131073:UFQ131076 UPM131073:UPM131076 UZI131073:UZI131076 VJE131073:VJE131076 VTA131073:VTA131076 WCW131073:WCW131076 WMS131073:WMS131076 WWO131073:WWO131076 AG196609:AG196612 KC196609:KC196612 TY196609:TY196612 ADU196609:ADU196612 ANQ196609:ANQ196612 AXM196609:AXM196612 BHI196609:BHI196612 BRE196609:BRE196612 CBA196609:CBA196612 CKW196609:CKW196612 CUS196609:CUS196612 DEO196609:DEO196612 DOK196609:DOK196612 DYG196609:DYG196612 EIC196609:EIC196612 ERY196609:ERY196612 FBU196609:FBU196612 FLQ196609:FLQ196612 FVM196609:FVM196612 GFI196609:GFI196612 GPE196609:GPE196612 GZA196609:GZA196612 HIW196609:HIW196612 HSS196609:HSS196612 ICO196609:ICO196612 IMK196609:IMK196612 IWG196609:IWG196612 JGC196609:JGC196612 JPY196609:JPY196612 JZU196609:JZU196612 KJQ196609:KJQ196612 KTM196609:KTM196612 LDI196609:LDI196612 LNE196609:LNE196612 LXA196609:LXA196612 MGW196609:MGW196612 MQS196609:MQS196612 NAO196609:NAO196612 NKK196609:NKK196612 NUG196609:NUG196612 OEC196609:OEC196612 ONY196609:ONY196612 OXU196609:OXU196612 PHQ196609:PHQ196612 PRM196609:PRM196612 QBI196609:QBI196612 QLE196609:QLE196612 QVA196609:QVA196612 REW196609:REW196612 ROS196609:ROS196612 RYO196609:RYO196612 SIK196609:SIK196612 SSG196609:SSG196612 TCC196609:TCC196612 TLY196609:TLY196612 TVU196609:TVU196612 UFQ196609:UFQ196612 UPM196609:UPM196612 UZI196609:UZI196612 VJE196609:VJE196612 VTA196609:VTA196612 WCW196609:WCW196612 WMS196609:WMS196612 WWO196609:WWO196612 AG262145:AG262148 KC262145:KC262148 TY262145:TY262148 ADU262145:ADU262148 ANQ262145:ANQ262148 AXM262145:AXM262148 BHI262145:BHI262148 BRE262145:BRE262148 CBA262145:CBA262148 CKW262145:CKW262148 CUS262145:CUS262148 DEO262145:DEO262148 DOK262145:DOK262148 DYG262145:DYG262148 EIC262145:EIC262148 ERY262145:ERY262148 FBU262145:FBU262148 FLQ262145:FLQ262148 FVM262145:FVM262148 GFI262145:GFI262148 GPE262145:GPE262148 GZA262145:GZA262148 HIW262145:HIW262148 HSS262145:HSS262148 ICO262145:ICO262148 IMK262145:IMK262148 IWG262145:IWG262148 JGC262145:JGC262148 JPY262145:JPY262148 JZU262145:JZU262148 KJQ262145:KJQ262148 KTM262145:KTM262148 LDI262145:LDI262148 LNE262145:LNE262148 LXA262145:LXA262148 MGW262145:MGW262148 MQS262145:MQS262148 NAO262145:NAO262148 NKK262145:NKK262148 NUG262145:NUG262148 OEC262145:OEC262148 ONY262145:ONY262148 OXU262145:OXU262148 PHQ262145:PHQ262148 PRM262145:PRM262148 QBI262145:QBI262148 QLE262145:QLE262148 QVA262145:QVA262148 REW262145:REW262148 ROS262145:ROS262148 RYO262145:RYO262148 SIK262145:SIK262148 SSG262145:SSG262148 TCC262145:TCC262148 TLY262145:TLY262148 TVU262145:TVU262148 UFQ262145:UFQ262148 UPM262145:UPM262148 UZI262145:UZI262148 VJE262145:VJE262148 VTA262145:VTA262148 WCW262145:WCW262148 WMS262145:WMS262148 WWO262145:WWO262148 AG327681:AG327684 KC327681:KC327684 TY327681:TY327684 ADU327681:ADU327684 ANQ327681:ANQ327684 AXM327681:AXM327684 BHI327681:BHI327684 BRE327681:BRE327684 CBA327681:CBA327684 CKW327681:CKW327684 CUS327681:CUS327684 DEO327681:DEO327684 DOK327681:DOK327684 DYG327681:DYG327684 EIC327681:EIC327684 ERY327681:ERY327684 FBU327681:FBU327684 FLQ327681:FLQ327684 FVM327681:FVM327684 GFI327681:GFI327684 GPE327681:GPE327684 GZA327681:GZA327684 HIW327681:HIW327684 HSS327681:HSS327684 ICO327681:ICO327684 IMK327681:IMK327684 IWG327681:IWG327684 JGC327681:JGC327684 JPY327681:JPY327684 JZU327681:JZU327684 KJQ327681:KJQ327684 KTM327681:KTM327684 LDI327681:LDI327684 LNE327681:LNE327684 LXA327681:LXA327684 MGW327681:MGW327684 MQS327681:MQS327684 NAO327681:NAO327684 NKK327681:NKK327684 NUG327681:NUG327684 OEC327681:OEC327684 ONY327681:ONY327684 OXU327681:OXU327684 PHQ327681:PHQ327684 PRM327681:PRM327684 QBI327681:QBI327684 QLE327681:QLE327684 QVA327681:QVA327684 REW327681:REW327684 ROS327681:ROS327684 RYO327681:RYO327684 SIK327681:SIK327684 SSG327681:SSG327684 TCC327681:TCC327684 TLY327681:TLY327684 TVU327681:TVU327684 UFQ327681:UFQ327684 UPM327681:UPM327684 UZI327681:UZI327684 VJE327681:VJE327684 VTA327681:VTA327684 WCW327681:WCW327684 WMS327681:WMS327684 WWO327681:WWO327684 AG393217:AG393220 KC393217:KC393220 TY393217:TY393220 ADU393217:ADU393220 ANQ393217:ANQ393220 AXM393217:AXM393220 BHI393217:BHI393220 BRE393217:BRE393220 CBA393217:CBA393220 CKW393217:CKW393220 CUS393217:CUS393220 DEO393217:DEO393220 DOK393217:DOK393220 DYG393217:DYG393220 EIC393217:EIC393220 ERY393217:ERY393220 FBU393217:FBU393220 FLQ393217:FLQ393220 FVM393217:FVM393220 GFI393217:GFI393220 GPE393217:GPE393220 GZA393217:GZA393220 HIW393217:HIW393220 HSS393217:HSS393220 ICO393217:ICO393220 IMK393217:IMK393220 IWG393217:IWG393220 JGC393217:JGC393220 JPY393217:JPY393220 JZU393217:JZU393220 KJQ393217:KJQ393220 KTM393217:KTM393220 LDI393217:LDI393220 LNE393217:LNE393220 LXA393217:LXA393220 MGW393217:MGW393220 MQS393217:MQS393220 NAO393217:NAO393220 NKK393217:NKK393220 NUG393217:NUG393220 OEC393217:OEC393220 ONY393217:ONY393220 OXU393217:OXU393220 PHQ393217:PHQ393220 PRM393217:PRM393220 QBI393217:QBI393220 QLE393217:QLE393220 QVA393217:QVA393220 REW393217:REW393220 ROS393217:ROS393220 RYO393217:RYO393220 SIK393217:SIK393220 SSG393217:SSG393220 TCC393217:TCC393220 TLY393217:TLY393220 TVU393217:TVU393220 UFQ393217:UFQ393220 UPM393217:UPM393220 UZI393217:UZI393220 VJE393217:VJE393220 VTA393217:VTA393220 WCW393217:WCW393220 WMS393217:WMS393220 WWO393217:WWO393220 AG458753:AG458756 KC458753:KC458756 TY458753:TY458756 ADU458753:ADU458756 ANQ458753:ANQ458756 AXM458753:AXM458756 BHI458753:BHI458756 BRE458753:BRE458756 CBA458753:CBA458756 CKW458753:CKW458756 CUS458753:CUS458756 DEO458753:DEO458756 DOK458753:DOK458756 DYG458753:DYG458756 EIC458753:EIC458756 ERY458753:ERY458756 FBU458753:FBU458756 FLQ458753:FLQ458756 FVM458753:FVM458756 GFI458753:GFI458756 GPE458753:GPE458756 GZA458753:GZA458756 HIW458753:HIW458756 HSS458753:HSS458756 ICO458753:ICO458756 IMK458753:IMK458756 IWG458753:IWG458756 JGC458753:JGC458756 JPY458753:JPY458756 JZU458753:JZU458756 KJQ458753:KJQ458756 KTM458753:KTM458756 LDI458753:LDI458756 LNE458753:LNE458756 LXA458753:LXA458756 MGW458753:MGW458756 MQS458753:MQS458756 NAO458753:NAO458756 NKK458753:NKK458756 NUG458753:NUG458756 OEC458753:OEC458756 ONY458753:ONY458756 OXU458753:OXU458756 PHQ458753:PHQ458756 PRM458753:PRM458756 QBI458753:QBI458756 QLE458753:QLE458756 QVA458753:QVA458756 REW458753:REW458756 ROS458753:ROS458756 RYO458753:RYO458756 SIK458753:SIK458756 SSG458753:SSG458756 TCC458753:TCC458756 TLY458753:TLY458756 TVU458753:TVU458756 UFQ458753:UFQ458756 UPM458753:UPM458756 UZI458753:UZI458756 VJE458753:VJE458756 VTA458753:VTA458756 WCW458753:WCW458756 WMS458753:WMS458756 WWO458753:WWO458756 AG524289:AG524292 KC524289:KC524292 TY524289:TY524292 ADU524289:ADU524292 ANQ524289:ANQ524292 AXM524289:AXM524292 BHI524289:BHI524292 BRE524289:BRE524292 CBA524289:CBA524292 CKW524289:CKW524292 CUS524289:CUS524292 DEO524289:DEO524292 DOK524289:DOK524292 DYG524289:DYG524292 EIC524289:EIC524292 ERY524289:ERY524292 FBU524289:FBU524292 FLQ524289:FLQ524292 FVM524289:FVM524292 GFI524289:GFI524292 GPE524289:GPE524292 GZA524289:GZA524292 HIW524289:HIW524292 HSS524289:HSS524292 ICO524289:ICO524292 IMK524289:IMK524292 IWG524289:IWG524292 JGC524289:JGC524292 JPY524289:JPY524292 JZU524289:JZU524292 KJQ524289:KJQ524292 KTM524289:KTM524292 LDI524289:LDI524292 LNE524289:LNE524292 LXA524289:LXA524292 MGW524289:MGW524292 MQS524289:MQS524292 NAO524289:NAO524292 NKK524289:NKK524292 NUG524289:NUG524292 OEC524289:OEC524292 ONY524289:ONY524292 OXU524289:OXU524292 PHQ524289:PHQ524292 PRM524289:PRM524292 QBI524289:QBI524292 QLE524289:QLE524292 QVA524289:QVA524292 REW524289:REW524292 ROS524289:ROS524292 RYO524289:RYO524292 SIK524289:SIK524292 SSG524289:SSG524292 TCC524289:TCC524292 TLY524289:TLY524292 TVU524289:TVU524292 UFQ524289:UFQ524292 UPM524289:UPM524292 UZI524289:UZI524292 VJE524289:VJE524292 VTA524289:VTA524292 WCW524289:WCW524292 WMS524289:WMS524292 WWO524289:WWO524292 AG589825:AG589828 KC589825:KC589828 TY589825:TY589828 ADU589825:ADU589828 ANQ589825:ANQ589828 AXM589825:AXM589828 BHI589825:BHI589828 BRE589825:BRE589828 CBA589825:CBA589828 CKW589825:CKW589828 CUS589825:CUS589828 DEO589825:DEO589828 DOK589825:DOK589828 DYG589825:DYG589828 EIC589825:EIC589828 ERY589825:ERY589828 FBU589825:FBU589828 FLQ589825:FLQ589828 FVM589825:FVM589828 GFI589825:GFI589828 GPE589825:GPE589828 GZA589825:GZA589828 HIW589825:HIW589828 HSS589825:HSS589828 ICO589825:ICO589828 IMK589825:IMK589828 IWG589825:IWG589828 JGC589825:JGC589828 JPY589825:JPY589828 JZU589825:JZU589828 KJQ589825:KJQ589828 KTM589825:KTM589828 LDI589825:LDI589828 LNE589825:LNE589828 LXA589825:LXA589828 MGW589825:MGW589828 MQS589825:MQS589828 NAO589825:NAO589828 NKK589825:NKK589828 NUG589825:NUG589828 OEC589825:OEC589828 ONY589825:ONY589828 OXU589825:OXU589828 PHQ589825:PHQ589828 PRM589825:PRM589828 QBI589825:QBI589828 QLE589825:QLE589828 QVA589825:QVA589828 REW589825:REW589828 ROS589825:ROS589828 RYO589825:RYO589828 SIK589825:SIK589828 SSG589825:SSG589828 TCC589825:TCC589828 TLY589825:TLY589828 TVU589825:TVU589828 UFQ589825:UFQ589828 UPM589825:UPM589828 UZI589825:UZI589828 VJE589825:VJE589828 VTA589825:VTA589828 WCW589825:WCW589828 WMS589825:WMS589828 WWO589825:WWO589828 AG655361:AG655364 KC655361:KC655364 TY655361:TY655364 ADU655361:ADU655364 ANQ655361:ANQ655364 AXM655361:AXM655364 BHI655361:BHI655364 BRE655361:BRE655364 CBA655361:CBA655364 CKW655361:CKW655364 CUS655361:CUS655364 DEO655361:DEO655364 DOK655361:DOK655364 DYG655361:DYG655364 EIC655361:EIC655364 ERY655361:ERY655364 FBU655361:FBU655364 FLQ655361:FLQ655364 FVM655361:FVM655364 GFI655361:GFI655364 GPE655361:GPE655364 GZA655361:GZA655364 HIW655361:HIW655364 HSS655361:HSS655364 ICO655361:ICO655364 IMK655361:IMK655364 IWG655361:IWG655364 JGC655361:JGC655364 JPY655361:JPY655364 JZU655361:JZU655364 KJQ655361:KJQ655364 KTM655361:KTM655364 LDI655361:LDI655364 LNE655361:LNE655364 LXA655361:LXA655364 MGW655361:MGW655364 MQS655361:MQS655364 NAO655361:NAO655364 NKK655361:NKK655364 NUG655361:NUG655364 OEC655361:OEC655364 ONY655361:ONY655364 OXU655361:OXU655364 PHQ655361:PHQ655364 PRM655361:PRM655364 QBI655361:QBI655364 QLE655361:QLE655364 QVA655361:QVA655364 REW655361:REW655364 ROS655361:ROS655364 RYO655361:RYO655364 SIK655361:SIK655364 SSG655361:SSG655364 TCC655361:TCC655364 TLY655361:TLY655364 TVU655361:TVU655364 UFQ655361:UFQ655364 UPM655361:UPM655364 UZI655361:UZI655364 VJE655361:VJE655364 VTA655361:VTA655364 WCW655361:WCW655364 WMS655361:WMS655364 WWO655361:WWO655364 AG720897:AG720900 KC720897:KC720900 TY720897:TY720900 ADU720897:ADU720900 ANQ720897:ANQ720900 AXM720897:AXM720900 BHI720897:BHI720900 BRE720897:BRE720900 CBA720897:CBA720900 CKW720897:CKW720900 CUS720897:CUS720900 DEO720897:DEO720900 DOK720897:DOK720900 DYG720897:DYG720900 EIC720897:EIC720900 ERY720897:ERY720900 FBU720897:FBU720900 FLQ720897:FLQ720900 FVM720897:FVM720900 GFI720897:GFI720900 GPE720897:GPE720900 GZA720897:GZA720900 HIW720897:HIW720900 HSS720897:HSS720900 ICO720897:ICO720900 IMK720897:IMK720900 IWG720897:IWG720900 JGC720897:JGC720900 JPY720897:JPY720900 JZU720897:JZU720900 KJQ720897:KJQ720900 KTM720897:KTM720900 LDI720897:LDI720900 LNE720897:LNE720900 LXA720897:LXA720900 MGW720897:MGW720900 MQS720897:MQS720900 NAO720897:NAO720900 NKK720897:NKK720900 NUG720897:NUG720900 OEC720897:OEC720900 ONY720897:ONY720900 OXU720897:OXU720900 PHQ720897:PHQ720900 PRM720897:PRM720900 QBI720897:QBI720900 QLE720897:QLE720900 QVA720897:QVA720900 REW720897:REW720900 ROS720897:ROS720900 RYO720897:RYO720900 SIK720897:SIK720900 SSG720897:SSG720900 TCC720897:TCC720900 TLY720897:TLY720900 TVU720897:TVU720900 UFQ720897:UFQ720900 UPM720897:UPM720900 UZI720897:UZI720900 VJE720897:VJE720900 VTA720897:VTA720900 WCW720897:WCW720900 WMS720897:WMS720900 WWO720897:WWO720900 AG786433:AG786436 KC786433:KC786436 TY786433:TY786436 ADU786433:ADU786436 ANQ786433:ANQ786436 AXM786433:AXM786436 BHI786433:BHI786436 BRE786433:BRE786436 CBA786433:CBA786436 CKW786433:CKW786436 CUS786433:CUS786436 DEO786433:DEO786436 DOK786433:DOK786436 DYG786433:DYG786436 EIC786433:EIC786436 ERY786433:ERY786436 FBU786433:FBU786436 FLQ786433:FLQ786436 FVM786433:FVM786436 GFI786433:GFI786436 GPE786433:GPE786436 GZA786433:GZA786436 HIW786433:HIW786436 HSS786433:HSS786436 ICO786433:ICO786436 IMK786433:IMK786436 IWG786433:IWG786436 JGC786433:JGC786436 JPY786433:JPY786436 JZU786433:JZU786436 KJQ786433:KJQ786436 KTM786433:KTM786436 LDI786433:LDI786436 LNE786433:LNE786436 LXA786433:LXA786436 MGW786433:MGW786436 MQS786433:MQS786436 NAO786433:NAO786436 NKK786433:NKK786436 NUG786433:NUG786436 OEC786433:OEC786436 ONY786433:ONY786436 OXU786433:OXU786436 PHQ786433:PHQ786436 PRM786433:PRM786436 QBI786433:QBI786436 QLE786433:QLE786436 QVA786433:QVA786436 REW786433:REW786436 ROS786433:ROS786436 RYO786433:RYO786436 SIK786433:SIK786436 SSG786433:SSG786436 TCC786433:TCC786436 TLY786433:TLY786436 TVU786433:TVU786436 UFQ786433:UFQ786436 UPM786433:UPM786436 UZI786433:UZI786436 VJE786433:VJE786436 VTA786433:VTA786436 WCW786433:WCW786436 WMS786433:WMS786436 WWO786433:WWO786436 AG851969:AG851972 KC851969:KC851972 TY851969:TY851972 ADU851969:ADU851972 ANQ851969:ANQ851972 AXM851969:AXM851972 BHI851969:BHI851972 BRE851969:BRE851972 CBA851969:CBA851972 CKW851969:CKW851972 CUS851969:CUS851972 DEO851969:DEO851972 DOK851969:DOK851972 DYG851969:DYG851972 EIC851969:EIC851972 ERY851969:ERY851972 FBU851969:FBU851972 FLQ851969:FLQ851972 FVM851969:FVM851972 GFI851969:GFI851972 GPE851969:GPE851972 GZA851969:GZA851972 HIW851969:HIW851972 HSS851969:HSS851972 ICO851969:ICO851972 IMK851969:IMK851972 IWG851969:IWG851972 JGC851969:JGC851972 JPY851969:JPY851972 JZU851969:JZU851972 KJQ851969:KJQ851972 KTM851969:KTM851972 LDI851969:LDI851972 LNE851969:LNE851972 LXA851969:LXA851972 MGW851969:MGW851972 MQS851969:MQS851972 NAO851969:NAO851972 NKK851969:NKK851972 NUG851969:NUG851972 OEC851969:OEC851972 ONY851969:ONY851972 OXU851969:OXU851972 PHQ851969:PHQ851972 PRM851969:PRM851972 QBI851969:QBI851972 QLE851969:QLE851972 QVA851969:QVA851972 REW851969:REW851972 ROS851969:ROS851972 RYO851969:RYO851972 SIK851969:SIK851972 SSG851969:SSG851972 TCC851969:TCC851972 TLY851969:TLY851972 TVU851969:TVU851972 UFQ851969:UFQ851972 UPM851969:UPM851972 UZI851969:UZI851972 VJE851969:VJE851972 VTA851969:VTA851972 WCW851969:WCW851972 WMS851969:WMS851972 WWO851969:WWO851972 AG917505:AG917508 KC917505:KC917508 TY917505:TY917508 ADU917505:ADU917508 ANQ917505:ANQ917508 AXM917505:AXM917508 BHI917505:BHI917508 BRE917505:BRE917508 CBA917505:CBA917508 CKW917505:CKW917508 CUS917505:CUS917508 DEO917505:DEO917508 DOK917505:DOK917508 DYG917505:DYG917508 EIC917505:EIC917508 ERY917505:ERY917508 FBU917505:FBU917508 FLQ917505:FLQ917508 FVM917505:FVM917508 GFI917505:GFI917508 GPE917505:GPE917508 GZA917505:GZA917508 HIW917505:HIW917508 HSS917505:HSS917508 ICO917505:ICO917508 IMK917505:IMK917508 IWG917505:IWG917508 JGC917505:JGC917508 JPY917505:JPY917508 JZU917505:JZU917508 KJQ917505:KJQ917508 KTM917505:KTM917508 LDI917505:LDI917508 LNE917505:LNE917508 LXA917505:LXA917508 MGW917505:MGW917508 MQS917505:MQS917508 NAO917505:NAO917508 NKK917505:NKK917508 NUG917505:NUG917508 OEC917505:OEC917508 ONY917505:ONY917508 OXU917505:OXU917508 PHQ917505:PHQ917508 PRM917505:PRM917508 QBI917505:QBI917508 QLE917505:QLE917508 QVA917505:QVA917508 REW917505:REW917508 ROS917505:ROS917508 RYO917505:RYO917508 SIK917505:SIK917508 SSG917505:SSG917508 TCC917505:TCC917508 TLY917505:TLY917508 TVU917505:TVU917508 UFQ917505:UFQ917508 UPM917505:UPM917508 UZI917505:UZI917508 VJE917505:VJE917508 VTA917505:VTA917508 WCW917505:WCW917508 WMS917505:WMS917508 WWO917505:WWO917508 AG983041:AG983044 KC983041:KC983044 TY983041:TY983044 ADU983041:ADU983044 ANQ983041:ANQ983044 AXM983041:AXM983044 BHI983041:BHI983044 BRE983041:BRE983044 CBA983041:CBA983044 CKW983041:CKW983044 CUS983041:CUS983044 DEO983041:DEO983044 DOK983041:DOK983044 DYG983041:DYG983044 EIC983041:EIC983044 ERY983041:ERY983044 FBU983041:FBU983044 FLQ983041:FLQ983044 FVM983041:FVM983044 GFI983041:GFI983044 GPE983041:GPE983044 GZA983041:GZA983044 HIW983041:HIW983044 HSS983041:HSS983044 ICO983041:ICO983044 IMK983041:IMK983044 IWG983041:IWG983044 JGC983041:JGC983044 JPY983041:JPY983044 JZU983041:JZU983044 KJQ983041:KJQ983044 KTM983041:KTM983044 LDI983041:LDI983044 LNE983041:LNE983044 LXA983041:LXA983044 MGW983041:MGW983044 MQS983041:MQS983044 NAO983041:NAO983044 NKK983041:NKK983044 NUG983041:NUG983044 OEC983041:OEC983044 ONY983041:ONY983044 OXU983041:OXU983044 PHQ983041:PHQ983044 PRM983041:PRM983044 QBI983041:QBI983044 QLE983041:QLE983044 QVA983041:QVA983044 REW983041:REW983044 ROS983041:ROS983044 RYO983041:RYO983044 SIK983041:SIK983044 SSG983041:SSG983044 TCC983041:TCC983044 TLY983041:TLY983044 TVU983041:TVU983044 UFQ983041:UFQ983044 UPM983041:UPM983044 UZI983041:UZI983044 VJE983041:VJE983044 VTA983041:VTA983044 WCW983041:WCW983044 WMS983041:WMS983044 WWO983041:WWO983044 AG65534:AG65535 KC65534:KC65535 TY65534:TY65535 ADU65534:ADU65535 ANQ65534:ANQ65535 AXM65534:AXM65535 BHI65534:BHI65535 BRE65534:BRE65535 CBA65534:CBA65535 CKW65534:CKW65535 CUS65534:CUS65535 DEO65534:DEO65535 DOK65534:DOK65535 DYG65534:DYG65535 EIC65534:EIC65535 ERY65534:ERY65535 FBU65534:FBU65535 FLQ65534:FLQ65535 FVM65534:FVM65535 GFI65534:GFI65535 GPE65534:GPE65535 GZA65534:GZA65535 HIW65534:HIW65535 HSS65534:HSS65535 ICO65534:ICO65535 IMK65534:IMK65535 IWG65534:IWG65535 JGC65534:JGC65535 JPY65534:JPY65535 JZU65534:JZU65535 KJQ65534:KJQ65535 KTM65534:KTM65535 LDI65534:LDI65535 LNE65534:LNE65535 LXA65534:LXA65535 MGW65534:MGW65535 MQS65534:MQS65535 NAO65534:NAO65535 NKK65534:NKK65535 NUG65534:NUG65535 OEC65534:OEC65535 ONY65534:ONY65535 OXU65534:OXU65535 PHQ65534:PHQ65535 PRM65534:PRM65535 QBI65534:QBI65535 QLE65534:QLE65535 QVA65534:QVA65535 REW65534:REW65535 ROS65534:ROS65535 RYO65534:RYO65535 SIK65534:SIK65535 SSG65534:SSG65535 TCC65534:TCC65535 TLY65534:TLY65535 TVU65534:TVU65535 UFQ65534:UFQ65535 UPM65534:UPM65535 UZI65534:UZI65535 VJE65534:VJE65535 VTA65534:VTA65535 WCW65534:WCW65535 WMS65534:WMS65535 WWO65534:WWO65535 AG131070:AG131071 KC131070:KC131071 TY131070:TY131071 ADU131070:ADU131071 ANQ131070:ANQ131071 AXM131070:AXM131071 BHI131070:BHI131071 BRE131070:BRE131071 CBA131070:CBA131071 CKW131070:CKW131071 CUS131070:CUS131071 DEO131070:DEO131071 DOK131070:DOK131071 DYG131070:DYG131071 EIC131070:EIC131071 ERY131070:ERY131071 FBU131070:FBU131071 FLQ131070:FLQ131071 FVM131070:FVM131071 GFI131070:GFI131071 GPE131070:GPE131071 GZA131070:GZA131071 HIW131070:HIW131071 HSS131070:HSS131071 ICO131070:ICO131071 IMK131070:IMK131071 IWG131070:IWG131071 JGC131070:JGC131071 JPY131070:JPY131071 JZU131070:JZU131071 KJQ131070:KJQ131071 KTM131070:KTM131071 LDI131070:LDI131071 LNE131070:LNE131071 LXA131070:LXA131071 MGW131070:MGW131071 MQS131070:MQS131071 NAO131070:NAO131071 NKK131070:NKK131071 NUG131070:NUG131071 OEC131070:OEC131071 ONY131070:ONY131071 OXU131070:OXU131071 PHQ131070:PHQ131071 PRM131070:PRM131071 QBI131070:QBI131071 QLE131070:QLE131071 QVA131070:QVA131071 REW131070:REW131071 ROS131070:ROS131071 RYO131070:RYO131071 SIK131070:SIK131071 SSG131070:SSG131071 TCC131070:TCC131071 TLY131070:TLY131071 TVU131070:TVU131071 UFQ131070:UFQ131071 UPM131070:UPM131071 UZI131070:UZI131071 VJE131070:VJE131071 VTA131070:VTA131071 WCW131070:WCW131071 WMS131070:WMS131071 WWO131070:WWO131071 AG196606:AG196607 KC196606:KC196607 TY196606:TY196607 ADU196606:ADU196607 ANQ196606:ANQ196607 AXM196606:AXM196607 BHI196606:BHI196607 BRE196606:BRE196607 CBA196606:CBA196607 CKW196606:CKW196607 CUS196606:CUS196607 DEO196606:DEO196607 DOK196606:DOK196607 DYG196606:DYG196607 EIC196606:EIC196607 ERY196606:ERY196607 FBU196606:FBU196607 FLQ196606:FLQ196607 FVM196606:FVM196607 GFI196606:GFI196607 GPE196606:GPE196607 GZA196606:GZA196607 HIW196606:HIW196607 HSS196606:HSS196607 ICO196606:ICO196607 IMK196606:IMK196607 IWG196606:IWG196607 JGC196606:JGC196607 JPY196606:JPY196607 JZU196606:JZU196607 KJQ196606:KJQ196607 KTM196606:KTM196607 LDI196606:LDI196607 LNE196606:LNE196607 LXA196606:LXA196607 MGW196606:MGW196607 MQS196606:MQS196607 NAO196606:NAO196607 NKK196606:NKK196607 NUG196606:NUG196607 OEC196606:OEC196607 ONY196606:ONY196607 OXU196606:OXU196607 PHQ196606:PHQ196607 PRM196606:PRM196607 QBI196606:QBI196607 QLE196606:QLE196607 QVA196606:QVA196607 REW196606:REW196607 ROS196606:ROS196607 RYO196606:RYO196607 SIK196606:SIK196607 SSG196606:SSG196607 TCC196606:TCC196607 TLY196606:TLY196607 TVU196606:TVU196607 UFQ196606:UFQ196607 UPM196606:UPM196607 UZI196606:UZI196607 VJE196606:VJE196607 VTA196606:VTA196607 WCW196606:WCW196607 WMS196606:WMS196607 WWO196606:WWO196607 AG262142:AG262143 KC262142:KC262143 TY262142:TY262143 ADU262142:ADU262143 ANQ262142:ANQ262143 AXM262142:AXM262143 BHI262142:BHI262143 BRE262142:BRE262143 CBA262142:CBA262143 CKW262142:CKW262143 CUS262142:CUS262143 DEO262142:DEO262143 DOK262142:DOK262143 DYG262142:DYG262143 EIC262142:EIC262143 ERY262142:ERY262143 FBU262142:FBU262143 FLQ262142:FLQ262143 FVM262142:FVM262143 GFI262142:GFI262143 GPE262142:GPE262143 GZA262142:GZA262143 HIW262142:HIW262143 HSS262142:HSS262143 ICO262142:ICO262143 IMK262142:IMK262143 IWG262142:IWG262143 JGC262142:JGC262143 JPY262142:JPY262143 JZU262142:JZU262143 KJQ262142:KJQ262143 KTM262142:KTM262143 LDI262142:LDI262143 LNE262142:LNE262143 LXA262142:LXA262143 MGW262142:MGW262143 MQS262142:MQS262143 NAO262142:NAO262143 NKK262142:NKK262143 NUG262142:NUG262143 OEC262142:OEC262143 ONY262142:ONY262143 OXU262142:OXU262143 PHQ262142:PHQ262143 PRM262142:PRM262143 QBI262142:QBI262143 QLE262142:QLE262143 QVA262142:QVA262143 REW262142:REW262143 ROS262142:ROS262143 RYO262142:RYO262143 SIK262142:SIK262143 SSG262142:SSG262143 TCC262142:TCC262143 TLY262142:TLY262143 TVU262142:TVU262143 UFQ262142:UFQ262143 UPM262142:UPM262143 UZI262142:UZI262143 VJE262142:VJE262143 VTA262142:VTA262143 WCW262142:WCW262143 WMS262142:WMS262143 WWO262142:WWO262143 AG327678:AG327679 KC327678:KC327679 TY327678:TY327679 ADU327678:ADU327679 ANQ327678:ANQ327679 AXM327678:AXM327679 BHI327678:BHI327679 BRE327678:BRE327679 CBA327678:CBA327679 CKW327678:CKW327679 CUS327678:CUS327679 DEO327678:DEO327679 DOK327678:DOK327679 DYG327678:DYG327679 EIC327678:EIC327679 ERY327678:ERY327679 FBU327678:FBU327679 FLQ327678:FLQ327679 FVM327678:FVM327679 GFI327678:GFI327679 GPE327678:GPE327679 GZA327678:GZA327679 HIW327678:HIW327679 HSS327678:HSS327679 ICO327678:ICO327679 IMK327678:IMK327679 IWG327678:IWG327679 JGC327678:JGC327679 JPY327678:JPY327679 JZU327678:JZU327679 KJQ327678:KJQ327679 KTM327678:KTM327679 LDI327678:LDI327679 LNE327678:LNE327679 LXA327678:LXA327679 MGW327678:MGW327679 MQS327678:MQS327679 NAO327678:NAO327679 NKK327678:NKK327679 NUG327678:NUG327679 OEC327678:OEC327679 ONY327678:ONY327679 OXU327678:OXU327679 PHQ327678:PHQ327679 PRM327678:PRM327679 QBI327678:QBI327679 QLE327678:QLE327679 QVA327678:QVA327679 REW327678:REW327679 ROS327678:ROS327679 RYO327678:RYO327679 SIK327678:SIK327679 SSG327678:SSG327679 TCC327678:TCC327679 TLY327678:TLY327679 TVU327678:TVU327679 UFQ327678:UFQ327679 UPM327678:UPM327679 UZI327678:UZI327679 VJE327678:VJE327679 VTA327678:VTA327679 WCW327678:WCW327679 WMS327678:WMS327679 WWO327678:WWO327679 AG393214:AG393215 KC393214:KC393215 TY393214:TY393215 ADU393214:ADU393215 ANQ393214:ANQ393215 AXM393214:AXM393215 BHI393214:BHI393215 BRE393214:BRE393215 CBA393214:CBA393215 CKW393214:CKW393215 CUS393214:CUS393215 DEO393214:DEO393215 DOK393214:DOK393215 DYG393214:DYG393215 EIC393214:EIC393215 ERY393214:ERY393215 FBU393214:FBU393215 FLQ393214:FLQ393215 FVM393214:FVM393215 GFI393214:GFI393215 GPE393214:GPE393215 GZA393214:GZA393215 HIW393214:HIW393215 HSS393214:HSS393215 ICO393214:ICO393215 IMK393214:IMK393215 IWG393214:IWG393215 JGC393214:JGC393215 JPY393214:JPY393215 JZU393214:JZU393215 KJQ393214:KJQ393215 KTM393214:KTM393215 LDI393214:LDI393215 LNE393214:LNE393215 LXA393214:LXA393215 MGW393214:MGW393215 MQS393214:MQS393215 NAO393214:NAO393215 NKK393214:NKK393215 NUG393214:NUG393215 OEC393214:OEC393215 ONY393214:ONY393215 OXU393214:OXU393215 PHQ393214:PHQ393215 PRM393214:PRM393215 QBI393214:QBI393215 QLE393214:QLE393215 QVA393214:QVA393215 REW393214:REW393215 ROS393214:ROS393215 RYO393214:RYO393215 SIK393214:SIK393215 SSG393214:SSG393215 TCC393214:TCC393215 TLY393214:TLY393215 TVU393214:TVU393215 UFQ393214:UFQ393215 UPM393214:UPM393215 UZI393214:UZI393215 VJE393214:VJE393215 VTA393214:VTA393215 WCW393214:WCW393215 WMS393214:WMS393215 WWO393214:WWO393215 AG458750:AG458751 KC458750:KC458751 TY458750:TY458751 ADU458750:ADU458751 ANQ458750:ANQ458751 AXM458750:AXM458751 BHI458750:BHI458751 BRE458750:BRE458751 CBA458750:CBA458751 CKW458750:CKW458751 CUS458750:CUS458751 DEO458750:DEO458751 DOK458750:DOK458751 DYG458750:DYG458751 EIC458750:EIC458751 ERY458750:ERY458751 FBU458750:FBU458751 FLQ458750:FLQ458751 FVM458750:FVM458751 GFI458750:GFI458751 GPE458750:GPE458751 GZA458750:GZA458751 HIW458750:HIW458751 HSS458750:HSS458751 ICO458750:ICO458751 IMK458750:IMK458751 IWG458750:IWG458751 JGC458750:JGC458751 JPY458750:JPY458751 JZU458750:JZU458751 KJQ458750:KJQ458751 KTM458750:KTM458751 LDI458750:LDI458751 LNE458750:LNE458751 LXA458750:LXA458751 MGW458750:MGW458751 MQS458750:MQS458751 NAO458750:NAO458751 NKK458750:NKK458751 NUG458750:NUG458751 OEC458750:OEC458751 ONY458750:ONY458751 OXU458750:OXU458751 PHQ458750:PHQ458751 PRM458750:PRM458751 QBI458750:QBI458751 QLE458750:QLE458751 QVA458750:QVA458751 REW458750:REW458751 ROS458750:ROS458751 RYO458750:RYO458751 SIK458750:SIK458751 SSG458750:SSG458751 TCC458750:TCC458751 TLY458750:TLY458751 TVU458750:TVU458751 UFQ458750:UFQ458751 UPM458750:UPM458751 UZI458750:UZI458751 VJE458750:VJE458751 VTA458750:VTA458751 WCW458750:WCW458751 WMS458750:WMS458751 WWO458750:WWO458751 AG524286:AG524287 KC524286:KC524287 TY524286:TY524287 ADU524286:ADU524287 ANQ524286:ANQ524287 AXM524286:AXM524287 BHI524286:BHI524287 BRE524286:BRE524287 CBA524286:CBA524287 CKW524286:CKW524287 CUS524286:CUS524287 DEO524286:DEO524287 DOK524286:DOK524287 DYG524286:DYG524287 EIC524286:EIC524287 ERY524286:ERY524287 FBU524286:FBU524287 FLQ524286:FLQ524287 FVM524286:FVM524287 GFI524286:GFI524287 GPE524286:GPE524287 GZA524286:GZA524287 HIW524286:HIW524287 HSS524286:HSS524287 ICO524286:ICO524287 IMK524286:IMK524287 IWG524286:IWG524287 JGC524286:JGC524287 JPY524286:JPY524287 JZU524286:JZU524287 KJQ524286:KJQ524287 KTM524286:KTM524287 LDI524286:LDI524287 LNE524286:LNE524287 LXA524286:LXA524287 MGW524286:MGW524287 MQS524286:MQS524287 NAO524286:NAO524287 NKK524286:NKK524287 NUG524286:NUG524287 OEC524286:OEC524287 ONY524286:ONY524287 OXU524286:OXU524287 PHQ524286:PHQ524287 PRM524286:PRM524287 QBI524286:QBI524287 QLE524286:QLE524287 QVA524286:QVA524287 REW524286:REW524287 ROS524286:ROS524287 RYO524286:RYO524287 SIK524286:SIK524287 SSG524286:SSG524287 TCC524286:TCC524287 TLY524286:TLY524287 TVU524286:TVU524287 UFQ524286:UFQ524287 UPM524286:UPM524287 UZI524286:UZI524287 VJE524286:VJE524287 VTA524286:VTA524287 WCW524286:WCW524287 WMS524286:WMS524287 WWO524286:WWO524287 AG589822:AG589823 KC589822:KC589823 TY589822:TY589823 ADU589822:ADU589823 ANQ589822:ANQ589823 AXM589822:AXM589823 BHI589822:BHI589823 BRE589822:BRE589823 CBA589822:CBA589823 CKW589822:CKW589823 CUS589822:CUS589823 DEO589822:DEO589823 DOK589822:DOK589823 DYG589822:DYG589823 EIC589822:EIC589823 ERY589822:ERY589823 FBU589822:FBU589823 FLQ589822:FLQ589823 FVM589822:FVM589823 GFI589822:GFI589823 GPE589822:GPE589823 GZA589822:GZA589823 HIW589822:HIW589823 HSS589822:HSS589823 ICO589822:ICO589823 IMK589822:IMK589823 IWG589822:IWG589823 JGC589822:JGC589823 JPY589822:JPY589823 JZU589822:JZU589823 KJQ589822:KJQ589823 KTM589822:KTM589823 LDI589822:LDI589823 LNE589822:LNE589823 LXA589822:LXA589823 MGW589822:MGW589823 MQS589822:MQS589823 NAO589822:NAO589823 NKK589822:NKK589823 NUG589822:NUG589823 OEC589822:OEC589823 ONY589822:ONY589823 OXU589822:OXU589823 PHQ589822:PHQ589823 PRM589822:PRM589823 QBI589822:QBI589823 QLE589822:QLE589823 QVA589822:QVA589823 REW589822:REW589823 ROS589822:ROS589823 RYO589822:RYO589823 SIK589822:SIK589823 SSG589822:SSG589823 TCC589822:TCC589823 TLY589822:TLY589823 TVU589822:TVU589823 UFQ589822:UFQ589823 UPM589822:UPM589823 UZI589822:UZI589823 VJE589822:VJE589823 VTA589822:VTA589823 WCW589822:WCW589823 WMS589822:WMS589823 WWO589822:WWO589823 AG655358:AG655359 KC655358:KC655359 TY655358:TY655359 ADU655358:ADU655359 ANQ655358:ANQ655359 AXM655358:AXM655359 BHI655358:BHI655359 BRE655358:BRE655359 CBA655358:CBA655359 CKW655358:CKW655359 CUS655358:CUS655359 DEO655358:DEO655359 DOK655358:DOK655359 DYG655358:DYG655359 EIC655358:EIC655359 ERY655358:ERY655359 FBU655358:FBU655359 FLQ655358:FLQ655359 FVM655358:FVM655359 GFI655358:GFI655359 GPE655358:GPE655359 GZA655358:GZA655359 HIW655358:HIW655359 HSS655358:HSS655359 ICO655358:ICO655359 IMK655358:IMK655359 IWG655358:IWG655359 JGC655358:JGC655359 JPY655358:JPY655359 JZU655358:JZU655359 KJQ655358:KJQ655359 KTM655358:KTM655359 LDI655358:LDI655359 LNE655358:LNE655359 LXA655358:LXA655359 MGW655358:MGW655359 MQS655358:MQS655359 NAO655358:NAO655359 NKK655358:NKK655359 NUG655358:NUG655359 OEC655358:OEC655359 ONY655358:ONY655359 OXU655358:OXU655359 PHQ655358:PHQ655359 PRM655358:PRM655359 QBI655358:QBI655359 QLE655358:QLE655359 QVA655358:QVA655359 REW655358:REW655359 ROS655358:ROS655359 RYO655358:RYO655359 SIK655358:SIK655359 SSG655358:SSG655359 TCC655358:TCC655359 TLY655358:TLY655359 TVU655358:TVU655359 UFQ655358:UFQ655359 UPM655358:UPM655359 UZI655358:UZI655359 VJE655358:VJE655359 VTA655358:VTA655359 WCW655358:WCW655359 WMS655358:WMS655359 WWO655358:WWO655359 AG720894:AG720895 KC720894:KC720895 TY720894:TY720895 ADU720894:ADU720895 ANQ720894:ANQ720895 AXM720894:AXM720895 BHI720894:BHI720895 BRE720894:BRE720895 CBA720894:CBA720895 CKW720894:CKW720895 CUS720894:CUS720895 DEO720894:DEO720895 DOK720894:DOK720895 DYG720894:DYG720895 EIC720894:EIC720895 ERY720894:ERY720895 FBU720894:FBU720895 FLQ720894:FLQ720895 FVM720894:FVM720895 GFI720894:GFI720895 GPE720894:GPE720895 GZA720894:GZA720895 HIW720894:HIW720895 HSS720894:HSS720895 ICO720894:ICO720895 IMK720894:IMK720895 IWG720894:IWG720895 JGC720894:JGC720895 JPY720894:JPY720895 JZU720894:JZU720895 KJQ720894:KJQ720895 KTM720894:KTM720895 LDI720894:LDI720895 LNE720894:LNE720895 LXA720894:LXA720895 MGW720894:MGW720895 MQS720894:MQS720895 NAO720894:NAO720895 NKK720894:NKK720895 NUG720894:NUG720895 OEC720894:OEC720895 ONY720894:ONY720895 OXU720894:OXU720895 PHQ720894:PHQ720895 PRM720894:PRM720895 QBI720894:QBI720895 QLE720894:QLE720895 QVA720894:QVA720895 REW720894:REW720895 ROS720894:ROS720895 RYO720894:RYO720895 SIK720894:SIK720895 SSG720894:SSG720895 TCC720894:TCC720895 TLY720894:TLY720895 TVU720894:TVU720895 UFQ720894:UFQ720895 UPM720894:UPM720895 UZI720894:UZI720895 VJE720894:VJE720895 VTA720894:VTA720895 WCW720894:WCW720895 WMS720894:WMS720895 WWO720894:WWO720895 AG786430:AG786431 KC786430:KC786431 TY786430:TY786431 ADU786430:ADU786431 ANQ786430:ANQ786431 AXM786430:AXM786431 BHI786430:BHI786431 BRE786430:BRE786431 CBA786430:CBA786431 CKW786430:CKW786431 CUS786430:CUS786431 DEO786430:DEO786431 DOK786430:DOK786431 DYG786430:DYG786431 EIC786430:EIC786431 ERY786430:ERY786431 FBU786430:FBU786431 FLQ786430:FLQ786431 FVM786430:FVM786431 GFI786430:GFI786431 GPE786430:GPE786431 GZA786430:GZA786431 HIW786430:HIW786431 HSS786430:HSS786431 ICO786430:ICO786431 IMK786430:IMK786431 IWG786430:IWG786431 JGC786430:JGC786431 JPY786430:JPY786431 JZU786430:JZU786431 KJQ786430:KJQ786431 KTM786430:KTM786431 LDI786430:LDI786431 LNE786430:LNE786431 LXA786430:LXA786431 MGW786430:MGW786431 MQS786430:MQS786431 NAO786430:NAO786431 NKK786430:NKK786431 NUG786430:NUG786431 OEC786430:OEC786431 ONY786430:ONY786431 OXU786430:OXU786431 PHQ786430:PHQ786431 PRM786430:PRM786431 QBI786430:QBI786431 QLE786430:QLE786431 QVA786430:QVA786431 REW786430:REW786431 ROS786430:ROS786431 RYO786430:RYO786431 SIK786430:SIK786431 SSG786430:SSG786431 TCC786430:TCC786431 TLY786430:TLY786431 TVU786430:TVU786431 UFQ786430:UFQ786431 UPM786430:UPM786431 UZI786430:UZI786431 VJE786430:VJE786431 VTA786430:VTA786431 WCW786430:WCW786431 WMS786430:WMS786431 WWO786430:WWO786431 AG851966:AG851967 KC851966:KC851967 TY851966:TY851967 ADU851966:ADU851967 ANQ851966:ANQ851967 AXM851966:AXM851967 BHI851966:BHI851967 BRE851966:BRE851967 CBA851966:CBA851967 CKW851966:CKW851967 CUS851966:CUS851967 DEO851966:DEO851967 DOK851966:DOK851967 DYG851966:DYG851967 EIC851966:EIC851967 ERY851966:ERY851967 FBU851966:FBU851967 FLQ851966:FLQ851967 FVM851966:FVM851967 GFI851966:GFI851967 GPE851966:GPE851967 GZA851966:GZA851967 HIW851966:HIW851967 HSS851966:HSS851967 ICO851966:ICO851967 IMK851966:IMK851967 IWG851966:IWG851967 JGC851966:JGC851967 JPY851966:JPY851967 JZU851966:JZU851967 KJQ851966:KJQ851967 KTM851966:KTM851967 LDI851966:LDI851967 LNE851966:LNE851967 LXA851966:LXA851967 MGW851966:MGW851967 MQS851966:MQS851967 NAO851966:NAO851967 NKK851966:NKK851967 NUG851966:NUG851967 OEC851966:OEC851967 ONY851966:ONY851967 OXU851966:OXU851967 PHQ851966:PHQ851967 PRM851966:PRM851967 QBI851966:QBI851967 QLE851966:QLE851967 QVA851966:QVA851967 REW851966:REW851967 ROS851966:ROS851967 RYO851966:RYO851967 SIK851966:SIK851967 SSG851966:SSG851967 TCC851966:TCC851967 TLY851966:TLY851967 TVU851966:TVU851967 UFQ851966:UFQ851967 UPM851966:UPM851967 UZI851966:UZI851967 VJE851966:VJE851967 VTA851966:VTA851967 WCW851966:WCW851967 WMS851966:WMS851967 WWO851966:WWO851967 AG917502:AG917503 KC917502:KC917503 TY917502:TY917503 ADU917502:ADU917503 ANQ917502:ANQ917503 AXM917502:AXM917503 BHI917502:BHI917503 BRE917502:BRE917503 CBA917502:CBA917503 CKW917502:CKW917503 CUS917502:CUS917503 DEO917502:DEO917503 DOK917502:DOK917503 DYG917502:DYG917503 EIC917502:EIC917503 ERY917502:ERY917503 FBU917502:FBU917503 FLQ917502:FLQ917503 FVM917502:FVM917503 GFI917502:GFI917503 GPE917502:GPE917503 GZA917502:GZA917503 HIW917502:HIW917503 HSS917502:HSS917503 ICO917502:ICO917503 IMK917502:IMK917503 IWG917502:IWG917503 JGC917502:JGC917503 JPY917502:JPY917503 JZU917502:JZU917503 KJQ917502:KJQ917503 KTM917502:KTM917503 LDI917502:LDI917503 LNE917502:LNE917503 LXA917502:LXA917503 MGW917502:MGW917503 MQS917502:MQS917503 NAO917502:NAO917503 NKK917502:NKK917503 NUG917502:NUG917503 OEC917502:OEC917503 ONY917502:ONY917503 OXU917502:OXU917503 PHQ917502:PHQ917503 PRM917502:PRM917503 QBI917502:QBI917503 QLE917502:QLE917503 QVA917502:QVA917503 REW917502:REW917503 ROS917502:ROS917503 RYO917502:RYO917503 SIK917502:SIK917503 SSG917502:SSG917503 TCC917502:TCC917503 TLY917502:TLY917503 TVU917502:TVU917503 UFQ917502:UFQ917503 UPM917502:UPM917503 UZI917502:UZI917503 VJE917502:VJE917503 VTA917502:VTA917503 WCW917502:WCW917503 WMS917502:WMS917503 WWO917502:WWO917503 AG983038:AG983039 KC983038:KC983039 TY983038:TY983039 ADU983038:ADU983039 ANQ983038:ANQ983039 AXM983038:AXM983039 BHI983038:BHI983039 BRE983038:BRE983039 CBA983038:CBA983039 CKW983038:CKW983039 CUS983038:CUS983039 DEO983038:DEO983039 DOK983038:DOK983039 DYG983038:DYG983039 EIC983038:EIC983039 ERY983038:ERY983039 FBU983038:FBU983039 FLQ983038:FLQ983039 FVM983038:FVM983039 GFI983038:GFI983039 GPE983038:GPE983039 GZA983038:GZA983039 HIW983038:HIW983039 HSS983038:HSS983039 ICO983038:ICO983039 IMK983038:IMK983039 IWG983038:IWG983039 JGC983038:JGC983039 JPY983038:JPY983039 JZU983038:JZU983039 KJQ983038:KJQ983039 KTM983038:KTM983039 LDI983038:LDI983039 LNE983038:LNE983039 LXA983038:LXA983039 MGW983038:MGW983039 MQS983038:MQS983039 NAO983038:NAO983039 NKK983038:NKK983039 NUG983038:NUG983039 OEC983038:OEC983039 ONY983038:ONY983039 OXU983038:OXU983039 PHQ983038:PHQ983039 PRM983038:PRM983039 QBI983038:QBI983039 QLE983038:QLE983039 QVA983038:QVA983039 REW983038:REW983039 ROS983038:ROS983039 RYO983038:RYO983039 SIK983038:SIK983039 SSG983038:SSG983039 TCC983038:TCC983039 TLY983038:TLY983039 TVU983038:TVU983039 UFQ983038:UFQ983039 UPM983038:UPM983039 UZI983038:UZI983039 VJE983038:VJE983039 VTA983038:VTA983039 WCW983038:WCW983039 WMS983038:WMS983039 WWO983038:WWO983039 AG65510:AG65511 KC65510:KC65511 TY65510:TY65511 ADU65510:ADU65511 ANQ65510:ANQ65511 AXM65510:AXM65511 BHI65510:BHI65511 BRE65510:BRE65511 CBA65510:CBA65511 CKW65510:CKW65511 CUS65510:CUS65511 DEO65510:DEO65511 DOK65510:DOK65511 DYG65510:DYG65511 EIC65510:EIC65511 ERY65510:ERY65511 FBU65510:FBU65511 FLQ65510:FLQ65511 FVM65510:FVM65511 GFI65510:GFI65511 GPE65510:GPE65511 GZA65510:GZA65511 HIW65510:HIW65511 HSS65510:HSS65511 ICO65510:ICO65511 IMK65510:IMK65511 IWG65510:IWG65511 JGC65510:JGC65511 JPY65510:JPY65511 JZU65510:JZU65511 KJQ65510:KJQ65511 KTM65510:KTM65511 LDI65510:LDI65511 LNE65510:LNE65511 LXA65510:LXA65511 MGW65510:MGW65511 MQS65510:MQS65511 NAO65510:NAO65511 NKK65510:NKK65511 NUG65510:NUG65511 OEC65510:OEC65511 ONY65510:ONY65511 OXU65510:OXU65511 PHQ65510:PHQ65511 PRM65510:PRM65511 QBI65510:QBI65511 QLE65510:QLE65511 QVA65510:QVA65511 REW65510:REW65511 ROS65510:ROS65511 RYO65510:RYO65511 SIK65510:SIK65511 SSG65510:SSG65511 TCC65510:TCC65511 TLY65510:TLY65511 TVU65510:TVU65511 UFQ65510:UFQ65511 UPM65510:UPM65511 UZI65510:UZI65511 VJE65510:VJE65511 VTA65510:VTA65511 WCW65510:WCW65511 WMS65510:WMS65511 WWO65510:WWO65511 AG131046:AG131047 KC131046:KC131047 TY131046:TY131047 ADU131046:ADU131047 ANQ131046:ANQ131047 AXM131046:AXM131047 BHI131046:BHI131047 BRE131046:BRE131047 CBA131046:CBA131047 CKW131046:CKW131047 CUS131046:CUS131047 DEO131046:DEO131047 DOK131046:DOK131047 DYG131046:DYG131047 EIC131046:EIC131047 ERY131046:ERY131047 FBU131046:FBU131047 FLQ131046:FLQ131047 FVM131046:FVM131047 GFI131046:GFI131047 GPE131046:GPE131047 GZA131046:GZA131047 HIW131046:HIW131047 HSS131046:HSS131047 ICO131046:ICO131047 IMK131046:IMK131047 IWG131046:IWG131047 JGC131046:JGC131047 JPY131046:JPY131047 JZU131046:JZU131047 KJQ131046:KJQ131047 KTM131046:KTM131047 LDI131046:LDI131047 LNE131046:LNE131047 LXA131046:LXA131047 MGW131046:MGW131047 MQS131046:MQS131047 NAO131046:NAO131047 NKK131046:NKK131047 NUG131046:NUG131047 OEC131046:OEC131047 ONY131046:ONY131047 OXU131046:OXU131047 PHQ131046:PHQ131047 PRM131046:PRM131047 QBI131046:QBI131047 QLE131046:QLE131047 QVA131046:QVA131047 REW131046:REW131047 ROS131046:ROS131047 RYO131046:RYO131047 SIK131046:SIK131047 SSG131046:SSG131047 TCC131046:TCC131047 TLY131046:TLY131047 TVU131046:TVU131047 UFQ131046:UFQ131047 UPM131046:UPM131047 UZI131046:UZI131047 VJE131046:VJE131047 VTA131046:VTA131047 WCW131046:WCW131047 WMS131046:WMS131047 WWO131046:WWO131047 AG196582:AG196583 KC196582:KC196583 TY196582:TY196583 ADU196582:ADU196583 ANQ196582:ANQ196583 AXM196582:AXM196583 BHI196582:BHI196583 BRE196582:BRE196583 CBA196582:CBA196583 CKW196582:CKW196583 CUS196582:CUS196583 DEO196582:DEO196583 DOK196582:DOK196583 DYG196582:DYG196583 EIC196582:EIC196583 ERY196582:ERY196583 FBU196582:FBU196583 FLQ196582:FLQ196583 FVM196582:FVM196583 GFI196582:GFI196583 GPE196582:GPE196583 GZA196582:GZA196583 HIW196582:HIW196583 HSS196582:HSS196583 ICO196582:ICO196583 IMK196582:IMK196583 IWG196582:IWG196583 JGC196582:JGC196583 JPY196582:JPY196583 JZU196582:JZU196583 KJQ196582:KJQ196583 KTM196582:KTM196583 LDI196582:LDI196583 LNE196582:LNE196583 LXA196582:LXA196583 MGW196582:MGW196583 MQS196582:MQS196583 NAO196582:NAO196583 NKK196582:NKK196583 NUG196582:NUG196583 OEC196582:OEC196583 ONY196582:ONY196583 OXU196582:OXU196583 PHQ196582:PHQ196583 PRM196582:PRM196583 QBI196582:QBI196583 QLE196582:QLE196583 QVA196582:QVA196583 REW196582:REW196583 ROS196582:ROS196583 RYO196582:RYO196583 SIK196582:SIK196583 SSG196582:SSG196583 TCC196582:TCC196583 TLY196582:TLY196583 TVU196582:TVU196583 UFQ196582:UFQ196583 UPM196582:UPM196583 UZI196582:UZI196583 VJE196582:VJE196583 VTA196582:VTA196583 WCW196582:WCW196583 WMS196582:WMS196583 WWO196582:WWO196583 AG262118:AG262119 KC262118:KC262119 TY262118:TY262119 ADU262118:ADU262119 ANQ262118:ANQ262119 AXM262118:AXM262119 BHI262118:BHI262119 BRE262118:BRE262119 CBA262118:CBA262119 CKW262118:CKW262119 CUS262118:CUS262119 DEO262118:DEO262119 DOK262118:DOK262119 DYG262118:DYG262119 EIC262118:EIC262119 ERY262118:ERY262119 FBU262118:FBU262119 FLQ262118:FLQ262119 FVM262118:FVM262119 GFI262118:GFI262119 GPE262118:GPE262119 GZA262118:GZA262119 HIW262118:HIW262119 HSS262118:HSS262119 ICO262118:ICO262119 IMK262118:IMK262119 IWG262118:IWG262119 JGC262118:JGC262119 JPY262118:JPY262119 JZU262118:JZU262119 KJQ262118:KJQ262119 KTM262118:KTM262119 LDI262118:LDI262119 LNE262118:LNE262119 LXA262118:LXA262119 MGW262118:MGW262119 MQS262118:MQS262119 NAO262118:NAO262119 NKK262118:NKK262119 NUG262118:NUG262119 OEC262118:OEC262119 ONY262118:ONY262119 OXU262118:OXU262119 PHQ262118:PHQ262119 PRM262118:PRM262119 QBI262118:QBI262119 QLE262118:QLE262119 QVA262118:QVA262119 REW262118:REW262119 ROS262118:ROS262119 RYO262118:RYO262119 SIK262118:SIK262119 SSG262118:SSG262119 TCC262118:TCC262119 TLY262118:TLY262119 TVU262118:TVU262119 UFQ262118:UFQ262119 UPM262118:UPM262119 UZI262118:UZI262119 VJE262118:VJE262119 VTA262118:VTA262119 WCW262118:WCW262119 WMS262118:WMS262119 WWO262118:WWO262119 AG327654:AG327655 KC327654:KC327655 TY327654:TY327655 ADU327654:ADU327655 ANQ327654:ANQ327655 AXM327654:AXM327655 BHI327654:BHI327655 BRE327654:BRE327655 CBA327654:CBA327655 CKW327654:CKW327655 CUS327654:CUS327655 DEO327654:DEO327655 DOK327654:DOK327655 DYG327654:DYG327655 EIC327654:EIC327655 ERY327654:ERY327655 FBU327654:FBU327655 FLQ327654:FLQ327655 FVM327654:FVM327655 GFI327654:GFI327655 GPE327654:GPE327655 GZA327654:GZA327655 HIW327654:HIW327655 HSS327654:HSS327655 ICO327654:ICO327655 IMK327654:IMK327655 IWG327654:IWG327655 JGC327654:JGC327655 JPY327654:JPY327655 JZU327654:JZU327655 KJQ327654:KJQ327655 KTM327654:KTM327655 LDI327654:LDI327655 LNE327654:LNE327655 LXA327654:LXA327655 MGW327654:MGW327655 MQS327654:MQS327655 NAO327654:NAO327655 NKK327654:NKK327655 NUG327654:NUG327655 OEC327654:OEC327655 ONY327654:ONY327655 OXU327654:OXU327655 PHQ327654:PHQ327655 PRM327654:PRM327655 QBI327654:QBI327655 QLE327654:QLE327655 QVA327654:QVA327655 REW327654:REW327655 ROS327654:ROS327655 RYO327654:RYO327655 SIK327654:SIK327655 SSG327654:SSG327655 TCC327654:TCC327655 TLY327654:TLY327655 TVU327654:TVU327655 UFQ327654:UFQ327655 UPM327654:UPM327655 UZI327654:UZI327655 VJE327654:VJE327655 VTA327654:VTA327655 WCW327654:WCW327655 WMS327654:WMS327655 WWO327654:WWO327655 AG393190:AG393191 KC393190:KC393191 TY393190:TY393191 ADU393190:ADU393191 ANQ393190:ANQ393191 AXM393190:AXM393191 BHI393190:BHI393191 BRE393190:BRE393191 CBA393190:CBA393191 CKW393190:CKW393191 CUS393190:CUS393191 DEO393190:DEO393191 DOK393190:DOK393191 DYG393190:DYG393191 EIC393190:EIC393191 ERY393190:ERY393191 FBU393190:FBU393191 FLQ393190:FLQ393191 FVM393190:FVM393191 GFI393190:GFI393191 GPE393190:GPE393191 GZA393190:GZA393191 HIW393190:HIW393191 HSS393190:HSS393191 ICO393190:ICO393191 IMK393190:IMK393191 IWG393190:IWG393191 JGC393190:JGC393191 JPY393190:JPY393191 JZU393190:JZU393191 KJQ393190:KJQ393191 KTM393190:KTM393191 LDI393190:LDI393191 LNE393190:LNE393191 LXA393190:LXA393191 MGW393190:MGW393191 MQS393190:MQS393191 NAO393190:NAO393191 NKK393190:NKK393191 NUG393190:NUG393191 OEC393190:OEC393191 ONY393190:ONY393191 OXU393190:OXU393191 PHQ393190:PHQ393191 PRM393190:PRM393191 QBI393190:QBI393191 QLE393190:QLE393191 QVA393190:QVA393191 REW393190:REW393191 ROS393190:ROS393191 RYO393190:RYO393191 SIK393190:SIK393191 SSG393190:SSG393191 TCC393190:TCC393191 TLY393190:TLY393191 TVU393190:TVU393191 UFQ393190:UFQ393191 UPM393190:UPM393191 UZI393190:UZI393191 VJE393190:VJE393191 VTA393190:VTA393191 WCW393190:WCW393191 WMS393190:WMS393191 WWO393190:WWO393191 AG458726:AG458727 KC458726:KC458727 TY458726:TY458727 ADU458726:ADU458727 ANQ458726:ANQ458727 AXM458726:AXM458727 BHI458726:BHI458727 BRE458726:BRE458727 CBA458726:CBA458727 CKW458726:CKW458727 CUS458726:CUS458727 DEO458726:DEO458727 DOK458726:DOK458727 DYG458726:DYG458727 EIC458726:EIC458727 ERY458726:ERY458727 FBU458726:FBU458727 FLQ458726:FLQ458727 FVM458726:FVM458727 GFI458726:GFI458727 GPE458726:GPE458727 GZA458726:GZA458727 HIW458726:HIW458727 HSS458726:HSS458727 ICO458726:ICO458727 IMK458726:IMK458727 IWG458726:IWG458727 JGC458726:JGC458727 JPY458726:JPY458727 JZU458726:JZU458727 KJQ458726:KJQ458727 KTM458726:KTM458727 LDI458726:LDI458727 LNE458726:LNE458727 LXA458726:LXA458727 MGW458726:MGW458727 MQS458726:MQS458727 NAO458726:NAO458727 NKK458726:NKK458727 NUG458726:NUG458727 OEC458726:OEC458727 ONY458726:ONY458727 OXU458726:OXU458727 PHQ458726:PHQ458727 PRM458726:PRM458727 QBI458726:QBI458727 QLE458726:QLE458727 QVA458726:QVA458727 REW458726:REW458727 ROS458726:ROS458727 RYO458726:RYO458727 SIK458726:SIK458727 SSG458726:SSG458727 TCC458726:TCC458727 TLY458726:TLY458727 TVU458726:TVU458727 UFQ458726:UFQ458727 UPM458726:UPM458727 UZI458726:UZI458727 VJE458726:VJE458727 VTA458726:VTA458727 WCW458726:WCW458727 WMS458726:WMS458727 WWO458726:WWO458727 AG524262:AG524263 KC524262:KC524263 TY524262:TY524263 ADU524262:ADU524263 ANQ524262:ANQ524263 AXM524262:AXM524263 BHI524262:BHI524263 BRE524262:BRE524263 CBA524262:CBA524263 CKW524262:CKW524263 CUS524262:CUS524263 DEO524262:DEO524263 DOK524262:DOK524263 DYG524262:DYG524263 EIC524262:EIC524263 ERY524262:ERY524263 FBU524262:FBU524263 FLQ524262:FLQ524263 FVM524262:FVM524263 GFI524262:GFI524263 GPE524262:GPE524263 GZA524262:GZA524263 HIW524262:HIW524263 HSS524262:HSS524263 ICO524262:ICO524263 IMK524262:IMK524263 IWG524262:IWG524263 JGC524262:JGC524263 JPY524262:JPY524263 JZU524262:JZU524263 KJQ524262:KJQ524263 KTM524262:KTM524263 LDI524262:LDI524263 LNE524262:LNE524263 LXA524262:LXA524263 MGW524262:MGW524263 MQS524262:MQS524263 NAO524262:NAO524263 NKK524262:NKK524263 NUG524262:NUG524263 OEC524262:OEC524263 ONY524262:ONY524263 OXU524262:OXU524263 PHQ524262:PHQ524263 PRM524262:PRM524263 QBI524262:QBI524263 QLE524262:QLE524263 QVA524262:QVA524263 REW524262:REW524263 ROS524262:ROS524263 RYO524262:RYO524263 SIK524262:SIK524263 SSG524262:SSG524263 TCC524262:TCC524263 TLY524262:TLY524263 TVU524262:TVU524263 UFQ524262:UFQ524263 UPM524262:UPM524263 UZI524262:UZI524263 VJE524262:VJE524263 VTA524262:VTA524263 WCW524262:WCW524263 WMS524262:WMS524263 WWO524262:WWO524263 AG589798:AG589799 KC589798:KC589799 TY589798:TY589799 ADU589798:ADU589799 ANQ589798:ANQ589799 AXM589798:AXM589799 BHI589798:BHI589799 BRE589798:BRE589799 CBA589798:CBA589799 CKW589798:CKW589799 CUS589798:CUS589799 DEO589798:DEO589799 DOK589798:DOK589799 DYG589798:DYG589799 EIC589798:EIC589799 ERY589798:ERY589799 FBU589798:FBU589799 FLQ589798:FLQ589799 FVM589798:FVM589799 GFI589798:GFI589799 GPE589798:GPE589799 GZA589798:GZA589799 HIW589798:HIW589799 HSS589798:HSS589799 ICO589798:ICO589799 IMK589798:IMK589799 IWG589798:IWG589799 JGC589798:JGC589799 JPY589798:JPY589799 JZU589798:JZU589799 KJQ589798:KJQ589799 KTM589798:KTM589799 LDI589798:LDI589799 LNE589798:LNE589799 LXA589798:LXA589799 MGW589798:MGW589799 MQS589798:MQS589799 NAO589798:NAO589799 NKK589798:NKK589799 NUG589798:NUG589799 OEC589798:OEC589799 ONY589798:ONY589799 OXU589798:OXU589799 PHQ589798:PHQ589799 PRM589798:PRM589799 QBI589798:QBI589799 QLE589798:QLE589799 QVA589798:QVA589799 REW589798:REW589799 ROS589798:ROS589799 RYO589798:RYO589799 SIK589798:SIK589799 SSG589798:SSG589799 TCC589798:TCC589799 TLY589798:TLY589799 TVU589798:TVU589799 UFQ589798:UFQ589799 UPM589798:UPM589799 UZI589798:UZI589799 VJE589798:VJE589799 VTA589798:VTA589799 WCW589798:WCW589799 WMS589798:WMS589799 WWO589798:WWO589799 AG655334:AG655335 KC655334:KC655335 TY655334:TY655335 ADU655334:ADU655335 ANQ655334:ANQ655335 AXM655334:AXM655335 BHI655334:BHI655335 BRE655334:BRE655335 CBA655334:CBA655335 CKW655334:CKW655335 CUS655334:CUS655335 DEO655334:DEO655335 DOK655334:DOK655335 DYG655334:DYG655335 EIC655334:EIC655335 ERY655334:ERY655335 FBU655334:FBU655335 FLQ655334:FLQ655335 FVM655334:FVM655335 GFI655334:GFI655335 GPE655334:GPE655335 GZA655334:GZA655335 HIW655334:HIW655335 HSS655334:HSS655335 ICO655334:ICO655335 IMK655334:IMK655335 IWG655334:IWG655335 JGC655334:JGC655335 JPY655334:JPY655335 JZU655334:JZU655335 KJQ655334:KJQ655335 KTM655334:KTM655335 LDI655334:LDI655335 LNE655334:LNE655335 LXA655334:LXA655335 MGW655334:MGW655335 MQS655334:MQS655335 NAO655334:NAO655335 NKK655334:NKK655335 NUG655334:NUG655335 OEC655334:OEC655335 ONY655334:ONY655335 OXU655334:OXU655335 PHQ655334:PHQ655335 PRM655334:PRM655335 QBI655334:QBI655335 QLE655334:QLE655335 QVA655334:QVA655335 REW655334:REW655335 ROS655334:ROS655335 RYO655334:RYO655335 SIK655334:SIK655335 SSG655334:SSG655335 TCC655334:TCC655335 TLY655334:TLY655335 TVU655334:TVU655335 UFQ655334:UFQ655335 UPM655334:UPM655335 UZI655334:UZI655335 VJE655334:VJE655335 VTA655334:VTA655335 WCW655334:WCW655335 WMS655334:WMS655335 WWO655334:WWO655335 AG720870:AG720871 KC720870:KC720871 TY720870:TY720871 ADU720870:ADU720871 ANQ720870:ANQ720871 AXM720870:AXM720871 BHI720870:BHI720871 BRE720870:BRE720871 CBA720870:CBA720871 CKW720870:CKW720871 CUS720870:CUS720871 DEO720870:DEO720871 DOK720870:DOK720871 DYG720870:DYG720871 EIC720870:EIC720871 ERY720870:ERY720871 FBU720870:FBU720871 FLQ720870:FLQ720871 FVM720870:FVM720871 GFI720870:GFI720871 GPE720870:GPE720871 GZA720870:GZA720871 HIW720870:HIW720871 HSS720870:HSS720871 ICO720870:ICO720871 IMK720870:IMK720871 IWG720870:IWG720871 JGC720870:JGC720871 JPY720870:JPY720871 JZU720870:JZU720871 KJQ720870:KJQ720871 KTM720870:KTM720871 LDI720870:LDI720871 LNE720870:LNE720871 LXA720870:LXA720871 MGW720870:MGW720871 MQS720870:MQS720871 NAO720870:NAO720871 NKK720870:NKK720871 NUG720870:NUG720871 OEC720870:OEC720871 ONY720870:ONY720871 OXU720870:OXU720871 PHQ720870:PHQ720871 PRM720870:PRM720871 QBI720870:QBI720871 QLE720870:QLE720871 QVA720870:QVA720871 REW720870:REW720871 ROS720870:ROS720871 RYO720870:RYO720871 SIK720870:SIK720871 SSG720870:SSG720871 TCC720870:TCC720871 TLY720870:TLY720871 TVU720870:TVU720871 UFQ720870:UFQ720871 UPM720870:UPM720871 UZI720870:UZI720871 VJE720870:VJE720871 VTA720870:VTA720871 WCW720870:WCW720871 WMS720870:WMS720871 WWO720870:WWO720871 AG786406:AG786407 KC786406:KC786407 TY786406:TY786407 ADU786406:ADU786407 ANQ786406:ANQ786407 AXM786406:AXM786407 BHI786406:BHI786407 BRE786406:BRE786407 CBA786406:CBA786407 CKW786406:CKW786407 CUS786406:CUS786407 DEO786406:DEO786407 DOK786406:DOK786407 DYG786406:DYG786407 EIC786406:EIC786407 ERY786406:ERY786407 FBU786406:FBU786407 FLQ786406:FLQ786407 FVM786406:FVM786407 GFI786406:GFI786407 GPE786406:GPE786407 GZA786406:GZA786407 HIW786406:HIW786407 HSS786406:HSS786407 ICO786406:ICO786407 IMK786406:IMK786407 IWG786406:IWG786407 JGC786406:JGC786407 JPY786406:JPY786407 JZU786406:JZU786407 KJQ786406:KJQ786407 KTM786406:KTM786407 LDI786406:LDI786407 LNE786406:LNE786407 LXA786406:LXA786407 MGW786406:MGW786407 MQS786406:MQS786407 NAO786406:NAO786407 NKK786406:NKK786407 NUG786406:NUG786407 OEC786406:OEC786407 ONY786406:ONY786407 OXU786406:OXU786407 PHQ786406:PHQ786407 PRM786406:PRM786407 QBI786406:QBI786407 QLE786406:QLE786407 QVA786406:QVA786407 REW786406:REW786407 ROS786406:ROS786407 RYO786406:RYO786407 SIK786406:SIK786407 SSG786406:SSG786407 TCC786406:TCC786407 TLY786406:TLY786407 TVU786406:TVU786407 UFQ786406:UFQ786407 UPM786406:UPM786407 UZI786406:UZI786407 VJE786406:VJE786407 VTA786406:VTA786407 WCW786406:WCW786407 WMS786406:WMS786407 WWO786406:WWO786407 AG851942:AG851943 KC851942:KC851943 TY851942:TY851943 ADU851942:ADU851943 ANQ851942:ANQ851943 AXM851942:AXM851943 BHI851942:BHI851943 BRE851942:BRE851943 CBA851942:CBA851943 CKW851942:CKW851943 CUS851942:CUS851943 DEO851942:DEO851943 DOK851942:DOK851943 DYG851942:DYG851943 EIC851942:EIC851943 ERY851942:ERY851943 FBU851942:FBU851943 FLQ851942:FLQ851943 FVM851942:FVM851943 GFI851942:GFI851943 GPE851942:GPE851943 GZA851942:GZA851943 HIW851942:HIW851943 HSS851942:HSS851943 ICO851942:ICO851943 IMK851942:IMK851943 IWG851942:IWG851943 JGC851942:JGC851943 JPY851942:JPY851943 JZU851942:JZU851943 KJQ851942:KJQ851943 KTM851942:KTM851943 LDI851942:LDI851943 LNE851942:LNE851943 LXA851942:LXA851943 MGW851942:MGW851943 MQS851942:MQS851943 NAO851942:NAO851943 NKK851942:NKK851943 NUG851942:NUG851943 OEC851942:OEC851943 ONY851942:ONY851943 OXU851942:OXU851943 PHQ851942:PHQ851943 PRM851942:PRM851943 QBI851942:QBI851943 QLE851942:QLE851943 QVA851942:QVA851943 REW851942:REW851943 ROS851942:ROS851943 RYO851942:RYO851943 SIK851942:SIK851943 SSG851942:SSG851943 TCC851942:TCC851943 TLY851942:TLY851943 TVU851942:TVU851943 UFQ851942:UFQ851943 UPM851942:UPM851943 UZI851942:UZI851943 VJE851942:VJE851943 VTA851942:VTA851943 WCW851942:WCW851943 WMS851942:WMS851943 WWO851942:WWO851943 AG917478:AG917479 KC917478:KC917479 TY917478:TY917479 ADU917478:ADU917479 ANQ917478:ANQ917479 AXM917478:AXM917479 BHI917478:BHI917479 BRE917478:BRE917479 CBA917478:CBA917479 CKW917478:CKW917479 CUS917478:CUS917479 DEO917478:DEO917479 DOK917478:DOK917479 DYG917478:DYG917479 EIC917478:EIC917479 ERY917478:ERY917479 FBU917478:FBU917479 FLQ917478:FLQ917479 FVM917478:FVM917479 GFI917478:GFI917479 GPE917478:GPE917479 GZA917478:GZA917479 HIW917478:HIW917479 HSS917478:HSS917479 ICO917478:ICO917479 IMK917478:IMK917479 IWG917478:IWG917479 JGC917478:JGC917479 JPY917478:JPY917479 JZU917478:JZU917479 KJQ917478:KJQ917479 KTM917478:KTM917479 LDI917478:LDI917479 LNE917478:LNE917479 LXA917478:LXA917479 MGW917478:MGW917479 MQS917478:MQS917479 NAO917478:NAO917479 NKK917478:NKK917479 NUG917478:NUG917479 OEC917478:OEC917479 ONY917478:ONY917479 OXU917478:OXU917479 PHQ917478:PHQ917479 PRM917478:PRM917479 QBI917478:QBI917479 QLE917478:QLE917479 QVA917478:QVA917479 REW917478:REW917479 ROS917478:ROS917479 RYO917478:RYO917479 SIK917478:SIK917479 SSG917478:SSG917479 TCC917478:TCC917479 TLY917478:TLY917479 TVU917478:TVU917479 UFQ917478:UFQ917479 UPM917478:UPM917479 UZI917478:UZI917479 VJE917478:VJE917479 VTA917478:VTA917479 WCW917478:WCW917479 WMS917478:WMS917479 WWO917478:WWO917479 AG983014:AG983015 KC983014:KC983015 TY983014:TY983015 ADU983014:ADU983015 ANQ983014:ANQ983015 AXM983014:AXM983015 BHI983014:BHI983015 BRE983014:BRE983015 CBA983014:CBA983015 CKW983014:CKW983015 CUS983014:CUS983015 DEO983014:DEO983015 DOK983014:DOK983015 DYG983014:DYG983015 EIC983014:EIC983015 ERY983014:ERY983015 FBU983014:FBU983015 FLQ983014:FLQ983015 FVM983014:FVM983015 GFI983014:GFI983015 GPE983014:GPE983015 GZA983014:GZA983015 HIW983014:HIW983015 HSS983014:HSS983015 ICO983014:ICO983015 IMK983014:IMK983015 IWG983014:IWG983015 JGC983014:JGC983015 JPY983014:JPY983015 JZU983014:JZU983015 KJQ983014:KJQ983015 KTM983014:KTM983015 LDI983014:LDI983015 LNE983014:LNE983015 LXA983014:LXA983015 MGW983014:MGW983015 MQS983014:MQS983015 NAO983014:NAO983015 NKK983014:NKK983015 NUG983014:NUG983015 OEC983014:OEC983015 ONY983014:ONY983015 OXU983014:OXU983015 PHQ983014:PHQ983015 PRM983014:PRM983015 QBI983014:QBI983015 QLE983014:QLE983015 QVA983014:QVA983015 REW983014:REW983015 ROS983014:ROS983015 RYO983014:RYO983015 SIK983014:SIK983015 SSG983014:SSG983015 TCC983014:TCC983015 TLY983014:TLY983015 TVU983014:TVU983015 UFQ983014:UFQ983015 UPM983014:UPM983015 UZI983014:UZI983015 VJE983014:VJE983015 VTA983014:VTA983015 WCW983014:WCW983015 WMS983014:WMS983015 WWO983014:WWO983015 AG65513 KC65513 TY65513 ADU65513 ANQ65513 AXM65513 BHI65513 BRE65513 CBA65513 CKW65513 CUS65513 DEO65513 DOK65513 DYG65513 EIC65513 ERY65513 FBU65513 FLQ65513 FVM65513 GFI65513 GPE65513 GZA65513 HIW65513 HSS65513 ICO65513 IMK65513 IWG65513 JGC65513 JPY65513 JZU65513 KJQ65513 KTM65513 LDI65513 LNE65513 LXA65513 MGW65513 MQS65513 NAO65513 NKK65513 NUG65513 OEC65513 ONY65513 OXU65513 PHQ65513 PRM65513 QBI65513 QLE65513 QVA65513 REW65513 ROS65513 RYO65513 SIK65513 SSG65513 TCC65513 TLY65513 TVU65513 UFQ65513 UPM65513 UZI65513 VJE65513 VTA65513 WCW65513 WMS65513 WWO65513 AG131049 KC131049 TY131049 ADU131049 ANQ131049 AXM131049 BHI131049 BRE131049 CBA131049 CKW131049 CUS131049 DEO131049 DOK131049 DYG131049 EIC131049 ERY131049 FBU131049 FLQ131049 FVM131049 GFI131049 GPE131049 GZA131049 HIW131049 HSS131049 ICO131049 IMK131049 IWG131049 JGC131049 JPY131049 JZU131049 KJQ131049 KTM131049 LDI131049 LNE131049 LXA131049 MGW131049 MQS131049 NAO131049 NKK131049 NUG131049 OEC131049 ONY131049 OXU131049 PHQ131049 PRM131049 QBI131049 QLE131049 QVA131049 REW131049 ROS131049 RYO131049 SIK131049 SSG131049 TCC131049 TLY131049 TVU131049 UFQ131049 UPM131049 UZI131049 VJE131049 VTA131049 WCW131049 WMS131049 WWO131049 AG196585 KC196585 TY196585 ADU196585 ANQ196585 AXM196585 BHI196585 BRE196585 CBA196585 CKW196585 CUS196585 DEO196585 DOK196585 DYG196585 EIC196585 ERY196585 FBU196585 FLQ196585 FVM196585 GFI196585 GPE196585 GZA196585 HIW196585 HSS196585 ICO196585 IMK196585 IWG196585 JGC196585 JPY196585 JZU196585 KJQ196585 KTM196585 LDI196585 LNE196585 LXA196585 MGW196585 MQS196585 NAO196585 NKK196585 NUG196585 OEC196585 ONY196585 OXU196585 PHQ196585 PRM196585 QBI196585 QLE196585 QVA196585 REW196585 ROS196585 RYO196585 SIK196585 SSG196585 TCC196585 TLY196585 TVU196585 UFQ196585 UPM196585 UZI196585 VJE196585 VTA196585 WCW196585 WMS196585 WWO196585 AG262121 KC262121 TY262121 ADU262121 ANQ262121 AXM262121 BHI262121 BRE262121 CBA262121 CKW262121 CUS262121 DEO262121 DOK262121 DYG262121 EIC262121 ERY262121 FBU262121 FLQ262121 FVM262121 GFI262121 GPE262121 GZA262121 HIW262121 HSS262121 ICO262121 IMK262121 IWG262121 JGC262121 JPY262121 JZU262121 KJQ262121 KTM262121 LDI262121 LNE262121 LXA262121 MGW262121 MQS262121 NAO262121 NKK262121 NUG262121 OEC262121 ONY262121 OXU262121 PHQ262121 PRM262121 QBI262121 QLE262121 QVA262121 REW262121 ROS262121 RYO262121 SIK262121 SSG262121 TCC262121 TLY262121 TVU262121 UFQ262121 UPM262121 UZI262121 VJE262121 VTA262121 WCW262121 WMS262121 WWO262121 AG327657 KC327657 TY327657 ADU327657 ANQ327657 AXM327657 BHI327657 BRE327657 CBA327657 CKW327657 CUS327657 DEO327657 DOK327657 DYG327657 EIC327657 ERY327657 FBU327657 FLQ327657 FVM327657 GFI327657 GPE327657 GZA327657 HIW327657 HSS327657 ICO327657 IMK327657 IWG327657 JGC327657 JPY327657 JZU327657 KJQ327657 KTM327657 LDI327657 LNE327657 LXA327657 MGW327657 MQS327657 NAO327657 NKK327657 NUG327657 OEC327657 ONY327657 OXU327657 PHQ327657 PRM327657 QBI327657 QLE327657 QVA327657 REW327657 ROS327657 RYO327657 SIK327657 SSG327657 TCC327657 TLY327657 TVU327657 UFQ327657 UPM327657 UZI327657 VJE327657 VTA327657 WCW327657 WMS327657 WWO327657 AG393193 KC393193 TY393193 ADU393193 ANQ393193 AXM393193 BHI393193 BRE393193 CBA393193 CKW393193 CUS393193 DEO393193 DOK393193 DYG393193 EIC393193 ERY393193 FBU393193 FLQ393193 FVM393193 GFI393193 GPE393193 GZA393193 HIW393193 HSS393193 ICO393193 IMK393193 IWG393193 JGC393193 JPY393193 JZU393193 KJQ393193 KTM393193 LDI393193 LNE393193 LXA393193 MGW393193 MQS393193 NAO393193 NKK393193 NUG393193 OEC393193 ONY393193 OXU393193 PHQ393193 PRM393193 QBI393193 QLE393193 QVA393193 REW393193 ROS393193 RYO393193 SIK393193 SSG393193 TCC393193 TLY393193 TVU393193 UFQ393193 UPM393193 UZI393193 VJE393193 VTA393193 WCW393193 WMS393193 WWO393193 AG458729 KC458729 TY458729 ADU458729 ANQ458729 AXM458729 BHI458729 BRE458729 CBA458729 CKW458729 CUS458729 DEO458729 DOK458729 DYG458729 EIC458729 ERY458729 FBU458729 FLQ458729 FVM458729 GFI458729 GPE458729 GZA458729 HIW458729 HSS458729 ICO458729 IMK458729 IWG458729 JGC458729 JPY458729 JZU458729 KJQ458729 KTM458729 LDI458729 LNE458729 LXA458729 MGW458729 MQS458729 NAO458729 NKK458729 NUG458729 OEC458729 ONY458729 OXU458729 PHQ458729 PRM458729 QBI458729 QLE458729 QVA458729 REW458729 ROS458729 RYO458729 SIK458729 SSG458729 TCC458729 TLY458729 TVU458729 UFQ458729 UPM458729 UZI458729 VJE458729 VTA458729 WCW458729 WMS458729 WWO458729 AG524265 KC524265 TY524265 ADU524265 ANQ524265 AXM524265 BHI524265 BRE524265 CBA524265 CKW524265 CUS524265 DEO524265 DOK524265 DYG524265 EIC524265 ERY524265 FBU524265 FLQ524265 FVM524265 GFI524265 GPE524265 GZA524265 HIW524265 HSS524265 ICO524265 IMK524265 IWG524265 JGC524265 JPY524265 JZU524265 KJQ524265 KTM524265 LDI524265 LNE524265 LXA524265 MGW524265 MQS524265 NAO524265 NKK524265 NUG524265 OEC524265 ONY524265 OXU524265 PHQ524265 PRM524265 QBI524265 QLE524265 QVA524265 REW524265 ROS524265 RYO524265 SIK524265 SSG524265 TCC524265 TLY524265 TVU524265 UFQ524265 UPM524265 UZI524265 VJE524265 VTA524265 WCW524265 WMS524265 WWO524265 AG589801 KC589801 TY589801 ADU589801 ANQ589801 AXM589801 BHI589801 BRE589801 CBA589801 CKW589801 CUS589801 DEO589801 DOK589801 DYG589801 EIC589801 ERY589801 FBU589801 FLQ589801 FVM589801 GFI589801 GPE589801 GZA589801 HIW589801 HSS589801 ICO589801 IMK589801 IWG589801 JGC589801 JPY589801 JZU589801 KJQ589801 KTM589801 LDI589801 LNE589801 LXA589801 MGW589801 MQS589801 NAO589801 NKK589801 NUG589801 OEC589801 ONY589801 OXU589801 PHQ589801 PRM589801 QBI589801 QLE589801 QVA589801 REW589801 ROS589801 RYO589801 SIK589801 SSG589801 TCC589801 TLY589801 TVU589801 UFQ589801 UPM589801 UZI589801 VJE589801 VTA589801 WCW589801 WMS589801 WWO589801 AG655337 KC655337 TY655337 ADU655337 ANQ655337 AXM655337 BHI655337 BRE655337 CBA655337 CKW655337 CUS655337 DEO655337 DOK655337 DYG655337 EIC655337 ERY655337 FBU655337 FLQ655337 FVM655337 GFI655337 GPE655337 GZA655337 HIW655337 HSS655337 ICO655337 IMK655337 IWG655337 JGC655337 JPY655337 JZU655337 KJQ655337 KTM655337 LDI655337 LNE655337 LXA655337 MGW655337 MQS655337 NAO655337 NKK655337 NUG655337 OEC655337 ONY655337 OXU655337 PHQ655337 PRM655337 QBI655337 QLE655337 QVA655337 REW655337 ROS655337 RYO655337 SIK655337 SSG655337 TCC655337 TLY655337 TVU655337 UFQ655337 UPM655337 UZI655337 VJE655337 VTA655337 WCW655337 WMS655337 WWO655337 AG720873 KC720873 TY720873 ADU720873 ANQ720873 AXM720873 BHI720873 BRE720873 CBA720873 CKW720873 CUS720873 DEO720873 DOK720873 DYG720873 EIC720873 ERY720873 FBU720873 FLQ720873 FVM720873 GFI720873 GPE720873 GZA720873 HIW720873 HSS720873 ICO720873 IMK720873 IWG720873 JGC720873 JPY720873 JZU720873 KJQ720873 KTM720873 LDI720873 LNE720873 LXA720873 MGW720873 MQS720873 NAO720873 NKK720873 NUG720873 OEC720873 ONY720873 OXU720873 PHQ720873 PRM720873 QBI720873 QLE720873 QVA720873 REW720873 ROS720873 RYO720873 SIK720873 SSG720873 TCC720873 TLY720873 TVU720873 UFQ720873 UPM720873 UZI720873 VJE720873 VTA720873 WCW720873 WMS720873 WWO720873 AG786409 KC786409 TY786409 ADU786409 ANQ786409 AXM786409 BHI786409 BRE786409 CBA786409 CKW786409 CUS786409 DEO786409 DOK786409 DYG786409 EIC786409 ERY786409 FBU786409 FLQ786409 FVM786409 GFI786409 GPE786409 GZA786409 HIW786409 HSS786409 ICO786409 IMK786409 IWG786409 JGC786409 JPY786409 JZU786409 KJQ786409 KTM786409 LDI786409 LNE786409 LXA786409 MGW786409 MQS786409 NAO786409 NKK786409 NUG786409 OEC786409 ONY786409 OXU786409 PHQ786409 PRM786409 QBI786409 QLE786409 QVA786409 REW786409 ROS786409 RYO786409 SIK786409 SSG786409 TCC786409 TLY786409 TVU786409 UFQ786409 UPM786409 UZI786409 VJE786409 VTA786409 WCW786409 WMS786409 WWO786409 AG851945 KC851945 TY851945 ADU851945 ANQ851945 AXM851945 BHI851945 BRE851945 CBA851945 CKW851945 CUS851945 DEO851945 DOK851945 DYG851945 EIC851945 ERY851945 FBU851945 FLQ851945 FVM851945 GFI851945 GPE851945 GZA851945 HIW851945 HSS851945 ICO851945 IMK851945 IWG851945 JGC851945 JPY851945 JZU851945 KJQ851945 KTM851945 LDI851945 LNE851945 LXA851945 MGW851945 MQS851945 NAO851945 NKK851945 NUG851945 OEC851945 ONY851945 OXU851945 PHQ851945 PRM851945 QBI851945 QLE851945 QVA851945 REW851945 ROS851945 RYO851945 SIK851945 SSG851945 TCC851945 TLY851945 TVU851945 UFQ851945 UPM851945 UZI851945 VJE851945 VTA851945 WCW851945 WMS851945 WWO851945 AG917481 KC917481 TY917481 ADU917481 ANQ917481 AXM917481 BHI917481 BRE917481 CBA917481 CKW917481 CUS917481 DEO917481 DOK917481 DYG917481 EIC917481 ERY917481 FBU917481 FLQ917481 FVM917481 GFI917481 GPE917481 GZA917481 HIW917481 HSS917481 ICO917481 IMK917481 IWG917481 JGC917481 JPY917481 JZU917481 KJQ917481 KTM917481 LDI917481 LNE917481 LXA917481 MGW917481 MQS917481 NAO917481 NKK917481 NUG917481 OEC917481 ONY917481 OXU917481 PHQ917481 PRM917481 QBI917481 QLE917481 QVA917481 REW917481 ROS917481 RYO917481 SIK917481 SSG917481 TCC917481 TLY917481 TVU917481 UFQ917481 UPM917481 UZI917481 VJE917481 VTA917481 WCW917481 WMS917481 WWO917481 AG983017 KC983017 TY983017 ADU983017 ANQ983017 AXM983017 BHI983017 BRE983017 CBA983017 CKW983017 CUS983017 DEO983017 DOK983017 DYG983017 EIC983017 ERY983017 FBU983017 FLQ983017 FVM983017 GFI983017 GPE983017 GZA983017 HIW983017 HSS983017 ICO983017 IMK983017 IWG983017 JGC983017 JPY983017 JZU983017 KJQ983017 KTM983017 LDI983017 LNE983017 LXA983017 MGW983017 MQS983017 NAO983017 NKK983017 NUG983017 OEC983017 ONY983017 OXU983017 PHQ983017 PRM983017 QBI983017 QLE983017 QVA983017 REW983017 ROS983017 RYO983017 SIK983017 SSG983017 TCC983017 TLY983017 TVU983017 UFQ983017 UPM983017 UZI983017 VJE983017 VTA983017 WCW983017 WMS983017 WWO983017 AF65522 KB65522 TX65522 ADT65522 ANP65522 AXL65522 BHH65522 BRD65522 CAZ65522 CKV65522 CUR65522 DEN65522 DOJ65522 DYF65522 EIB65522 ERX65522 FBT65522 FLP65522 FVL65522 GFH65522 GPD65522 GYZ65522 HIV65522 HSR65522 ICN65522 IMJ65522 IWF65522 JGB65522 JPX65522 JZT65522 KJP65522 KTL65522 LDH65522 LND65522 LWZ65522 MGV65522 MQR65522 NAN65522 NKJ65522 NUF65522 OEB65522 ONX65522 OXT65522 PHP65522 PRL65522 QBH65522 QLD65522 QUZ65522 REV65522 ROR65522 RYN65522 SIJ65522 SSF65522 TCB65522 TLX65522 TVT65522 UFP65522 UPL65522 UZH65522 VJD65522 VSZ65522 WCV65522 WMR65522 WWN65522 AF131058 KB131058 TX131058 ADT131058 ANP131058 AXL131058 BHH131058 BRD131058 CAZ131058 CKV131058 CUR131058 DEN131058 DOJ131058 DYF131058 EIB131058 ERX131058 FBT131058 FLP131058 FVL131058 GFH131058 GPD131058 GYZ131058 HIV131058 HSR131058 ICN131058 IMJ131058 IWF131058 JGB131058 JPX131058 JZT131058 KJP131058 KTL131058 LDH131058 LND131058 LWZ131058 MGV131058 MQR131058 NAN131058 NKJ131058 NUF131058 OEB131058 ONX131058 OXT131058 PHP131058 PRL131058 QBH131058 QLD131058 QUZ131058 REV131058 ROR131058 RYN131058 SIJ131058 SSF131058 TCB131058 TLX131058 TVT131058 UFP131058 UPL131058 UZH131058 VJD131058 VSZ131058 WCV131058 WMR131058 WWN131058 AF196594 KB196594 TX196594 ADT196594 ANP196594 AXL196594 BHH196594 BRD196594 CAZ196594 CKV196594 CUR196594 DEN196594 DOJ196594 DYF196594 EIB196594 ERX196594 FBT196594 FLP196594 FVL196594 GFH196594 GPD196594 GYZ196594 HIV196594 HSR196594 ICN196594 IMJ196594 IWF196594 JGB196594 JPX196594 JZT196594 KJP196594 KTL196594 LDH196594 LND196594 LWZ196594 MGV196594 MQR196594 NAN196594 NKJ196594 NUF196594 OEB196594 ONX196594 OXT196594 PHP196594 PRL196594 QBH196594 QLD196594 QUZ196594 REV196594 ROR196594 RYN196594 SIJ196594 SSF196594 TCB196594 TLX196594 TVT196594 UFP196594 UPL196594 UZH196594 VJD196594 VSZ196594 WCV196594 WMR196594 WWN196594 AF262130 KB262130 TX262130 ADT262130 ANP262130 AXL262130 BHH262130 BRD262130 CAZ262130 CKV262130 CUR262130 DEN262130 DOJ262130 DYF262130 EIB262130 ERX262130 FBT262130 FLP262130 FVL262130 GFH262130 GPD262130 GYZ262130 HIV262130 HSR262130 ICN262130 IMJ262130 IWF262130 JGB262130 JPX262130 JZT262130 KJP262130 KTL262130 LDH262130 LND262130 LWZ262130 MGV262130 MQR262130 NAN262130 NKJ262130 NUF262130 OEB262130 ONX262130 OXT262130 PHP262130 PRL262130 QBH262130 QLD262130 QUZ262130 REV262130 ROR262130 RYN262130 SIJ262130 SSF262130 TCB262130 TLX262130 TVT262130 UFP262130 UPL262130 UZH262130 VJD262130 VSZ262130 WCV262130 WMR262130 WWN262130 AF327666 KB327666 TX327666 ADT327666 ANP327666 AXL327666 BHH327666 BRD327666 CAZ327666 CKV327666 CUR327666 DEN327666 DOJ327666 DYF327666 EIB327666 ERX327666 FBT327666 FLP327666 FVL327666 GFH327666 GPD327666 GYZ327666 HIV327666 HSR327666 ICN327666 IMJ327666 IWF327666 JGB327666 JPX327666 JZT327666 KJP327666 KTL327666 LDH327666 LND327666 LWZ327666 MGV327666 MQR327666 NAN327666 NKJ327666 NUF327666 OEB327666 ONX327666 OXT327666 PHP327666 PRL327666 QBH327666 QLD327666 QUZ327666 REV327666 ROR327666 RYN327666 SIJ327666 SSF327666 TCB327666 TLX327666 TVT327666 UFP327666 UPL327666 UZH327666 VJD327666 VSZ327666 WCV327666 WMR327666 WWN327666 AF393202 KB393202 TX393202 ADT393202 ANP393202 AXL393202 BHH393202 BRD393202 CAZ393202 CKV393202 CUR393202 DEN393202 DOJ393202 DYF393202 EIB393202 ERX393202 FBT393202 FLP393202 FVL393202 GFH393202 GPD393202 GYZ393202 HIV393202 HSR393202 ICN393202 IMJ393202 IWF393202 JGB393202 JPX393202 JZT393202 KJP393202 KTL393202 LDH393202 LND393202 LWZ393202 MGV393202 MQR393202 NAN393202 NKJ393202 NUF393202 OEB393202 ONX393202 OXT393202 PHP393202 PRL393202 QBH393202 QLD393202 QUZ393202 REV393202 ROR393202 RYN393202 SIJ393202 SSF393202 TCB393202 TLX393202 TVT393202 UFP393202 UPL393202 UZH393202 VJD393202 VSZ393202 WCV393202 WMR393202 WWN393202 AF458738 KB458738 TX458738 ADT458738 ANP458738 AXL458738 BHH458738 BRD458738 CAZ458738 CKV458738 CUR458738 DEN458738 DOJ458738 DYF458738 EIB458738 ERX458738 FBT458738 FLP458738 FVL458738 GFH458738 GPD458738 GYZ458738 HIV458738 HSR458738 ICN458738 IMJ458738 IWF458738 JGB458738 JPX458738 JZT458738 KJP458738 KTL458738 LDH458738 LND458738 LWZ458738 MGV458738 MQR458738 NAN458738 NKJ458738 NUF458738 OEB458738 ONX458738 OXT458738 PHP458738 PRL458738 QBH458738 QLD458738 QUZ458738 REV458738 ROR458738 RYN458738 SIJ458738 SSF458738 TCB458738 TLX458738 TVT458738 UFP458738 UPL458738 UZH458738 VJD458738 VSZ458738 WCV458738 WMR458738 WWN458738 AF524274 KB524274 TX524274 ADT524274 ANP524274 AXL524274 BHH524274 BRD524274 CAZ524274 CKV524274 CUR524274 DEN524274 DOJ524274 DYF524274 EIB524274 ERX524274 FBT524274 FLP524274 FVL524274 GFH524274 GPD524274 GYZ524274 HIV524274 HSR524274 ICN524274 IMJ524274 IWF524274 JGB524274 JPX524274 JZT524274 KJP524274 KTL524274 LDH524274 LND524274 LWZ524274 MGV524274 MQR524274 NAN524274 NKJ524274 NUF524274 OEB524274 ONX524274 OXT524274 PHP524274 PRL524274 QBH524274 QLD524274 QUZ524274 REV524274 ROR524274 RYN524274 SIJ524274 SSF524274 TCB524274 TLX524274 TVT524274 UFP524274 UPL524274 UZH524274 VJD524274 VSZ524274 WCV524274 WMR524274 WWN524274 AF589810 KB589810 TX589810 ADT589810 ANP589810 AXL589810 BHH589810 BRD589810 CAZ589810 CKV589810 CUR589810 DEN589810 DOJ589810 DYF589810 EIB589810 ERX589810 FBT589810 FLP589810 FVL589810 GFH589810 GPD589810 GYZ589810 HIV589810 HSR589810 ICN589810 IMJ589810 IWF589810 JGB589810 JPX589810 JZT589810 KJP589810 KTL589810 LDH589810 LND589810 LWZ589810 MGV589810 MQR589810 NAN589810 NKJ589810 NUF589810 OEB589810 ONX589810 OXT589810 PHP589810 PRL589810 QBH589810 QLD589810 QUZ589810 REV589810 ROR589810 RYN589810 SIJ589810 SSF589810 TCB589810 TLX589810 TVT589810 UFP589810 UPL589810 UZH589810 VJD589810 VSZ589810 WCV589810 WMR589810 WWN589810 AF655346 KB655346 TX655346 ADT655346 ANP655346 AXL655346 BHH655346 BRD655346 CAZ655346 CKV655346 CUR655346 DEN655346 DOJ655346 DYF655346 EIB655346 ERX655346 FBT655346 FLP655346 FVL655346 GFH655346 GPD655346 GYZ655346 HIV655346 HSR655346 ICN655346 IMJ655346 IWF655346 JGB655346 JPX655346 JZT655346 KJP655346 KTL655346 LDH655346 LND655346 LWZ655346 MGV655346 MQR655346 NAN655346 NKJ655346 NUF655346 OEB655346 ONX655346 OXT655346 PHP655346 PRL655346 QBH655346 QLD655346 QUZ655346 REV655346 ROR655346 RYN655346 SIJ655346 SSF655346 TCB655346 TLX655346 TVT655346 UFP655346 UPL655346 UZH655346 VJD655346 VSZ655346 WCV655346 WMR655346 WWN655346 AF720882 KB720882 TX720882 ADT720882 ANP720882 AXL720882 BHH720882 BRD720882 CAZ720882 CKV720882 CUR720882 DEN720882 DOJ720882 DYF720882 EIB720882 ERX720882 FBT720882 FLP720882 FVL720882 GFH720882 GPD720882 GYZ720882 HIV720882 HSR720882 ICN720882 IMJ720882 IWF720882 JGB720882 JPX720882 JZT720882 KJP720882 KTL720882 LDH720882 LND720882 LWZ720882 MGV720882 MQR720882 NAN720882 NKJ720882 NUF720882 OEB720882 ONX720882 OXT720882 PHP720882 PRL720882 QBH720882 QLD720882 QUZ720882 REV720882 ROR720882 RYN720882 SIJ720882 SSF720882 TCB720882 TLX720882 TVT720882 UFP720882 UPL720882 UZH720882 VJD720882 VSZ720882 WCV720882 WMR720882 WWN720882 AF786418 KB786418 TX786418 ADT786418 ANP786418 AXL786418 BHH786418 BRD786418 CAZ786418 CKV786418 CUR786418 DEN786418 DOJ786418 DYF786418 EIB786418 ERX786418 FBT786418 FLP786418 FVL786418 GFH786418 GPD786418 GYZ786418 HIV786418 HSR786418 ICN786418 IMJ786418 IWF786418 JGB786418 JPX786418 JZT786418 KJP786418 KTL786418 LDH786418 LND786418 LWZ786418 MGV786418 MQR786418 NAN786418 NKJ786418 NUF786418 OEB786418 ONX786418 OXT786418 PHP786418 PRL786418 QBH786418 QLD786418 QUZ786418 REV786418 ROR786418 RYN786418 SIJ786418 SSF786418 TCB786418 TLX786418 TVT786418 UFP786418 UPL786418 UZH786418 VJD786418 VSZ786418 WCV786418 WMR786418 WWN786418 AF851954 KB851954 TX851954 ADT851954 ANP851954 AXL851954 BHH851954 BRD851954 CAZ851954 CKV851954 CUR851954 DEN851954 DOJ851954 DYF851954 EIB851954 ERX851954 FBT851954 FLP851954 FVL851954 GFH851954 GPD851954 GYZ851954 HIV851954 HSR851954 ICN851954 IMJ851954 IWF851954 JGB851954 JPX851954 JZT851954 KJP851954 KTL851954 LDH851954 LND851954 LWZ851954 MGV851954 MQR851954 NAN851954 NKJ851954 NUF851954 OEB851954 ONX851954 OXT851954 PHP851954 PRL851954 QBH851954 QLD851954 QUZ851954 REV851954 ROR851954 RYN851954 SIJ851954 SSF851954 TCB851954 TLX851954 TVT851954 UFP851954 UPL851954 UZH851954 VJD851954 VSZ851954 WCV851954 WMR851954 WWN851954 AF917490 KB917490 TX917490 ADT917490 ANP917490 AXL917490 BHH917490 BRD917490 CAZ917490 CKV917490 CUR917490 DEN917490 DOJ917490 DYF917490 EIB917490 ERX917490 FBT917490 FLP917490 FVL917490 GFH917490 GPD917490 GYZ917490 HIV917490 HSR917490 ICN917490 IMJ917490 IWF917490 JGB917490 JPX917490 JZT917490 KJP917490 KTL917490 LDH917490 LND917490 LWZ917490 MGV917490 MQR917490 NAN917490 NKJ917490 NUF917490 OEB917490 ONX917490 OXT917490 PHP917490 PRL917490 QBH917490 QLD917490 QUZ917490 REV917490 ROR917490 RYN917490 SIJ917490 SSF917490 TCB917490 TLX917490 TVT917490 UFP917490 UPL917490 UZH917490 VJD917490 VSZ917490 WCV917490 WMR917490 WWN917490 AF983026 KB983026 TX983026 ADT983026 ANP983026 AXL983026 BHH983026 BRD983026 CAZ983026 CKV983026 CUR983026 DEN983026 DOJ983026 DYF983026 EIB983026 ERX983026 FBT983026 FLP983026 FVL983026 GFH983026 GPD983026 GYZ983026 HIV983026 HSR983026 ICN983026 IMJ983026 IWF983026 JGB983026 JPX983026 JZT983026 KJP983026 KTL983026 LDH983026 LND983026 LWZ983026 MGV983026 MQR983026 NAN983026 NKJ983026 NUF983026 OEB983026 ONX983026 OXT983026 PHP983026 PRL983026 QBH983026 QLD983026 QUZ983026 REV983026 ROR983026 RYN983026 SIJ983026 SSF983026 TCB983026 TLX983026 TVT983026 UFP983026 UPL983026 UZH983026 VJD983026 VSZ983026 WCV983026 WMR983026 WWN983026 AG65526:AG65527 KC65526:KC65527 TY65526:TY65527 ADU65526:ADU65527 ANQ65526:ANQ65527 AXM65526:AXM65527 BHI65526:BHI65527 BRE65526:BRE65527 CBA65526:CBA65527 CKW65526:CKW65527 CUS65526:CUS65527 DEO65526:DEO65527 DOK65526:DOK65527 DYG65526:DYG65527 EIC65526:EIC65527 ERY65526:ERY65527 FBU65526:FBU65527 FLQ65526:FLQ65527 FVM65526:FVM65527 GFI65526:GFI65527 GPE65526:GPE65527 GZA65526:GZA65527 HIW65526:HIW65527 HSS65526:HSS65527 ICO65526:ICO65527 IMK65526:IMK65527 IWG65526:IWG65527 JGC65526:JGC65527 JPY65526:JPY65527 JZU65526:JZU65527 KJQ65526:KJQ65527 KTM65526:KTM65527 LDI65526:LDI65527 LNE65526:LNE65527 LXA65526:LXA65527 MGW65526:MGW65527 MQS65526:MQS65527 NAO65526:NAO65527 NKK65526:NKK65527 NUG65526:NUG65527 OEC65526:OEC65527 ONY65526:ONY65527 OXU65526:OXU65527 PHQ65526:PHQ65527 PRM65526:PRM65527 QBI65526:QBI65527 QLE65526:QLE65527 QVA65526:QVA65527 REW65526:REW65527 ROS65526:ROS65527 RYO65526:RYO65527 SIK65526:SIK65527 SSG65526:SSG65527 TCC65526:TCC65527 TLY65526:TLY65527 TVU65526:TVU65527 UFQ65526:UFQ65527 UPM65526:UPM65527 UZI65526:UZI65527 VJE65526:VJE65527 VTA65526:VTA65527 WCW65526:WCW65527 WMS65526:WMS65527 WWO65526:WWO65527 AG131062:AG131063 KC131062:KC131063 TY131062:TY131063 ADU131062:ADU131063 ANQ131062:ANQ131063 AXM131062:AXM131063 BHI131062:BHI131063 BRE131062:BRE131063 CBA131062:CBA131063 CKW131062:CKW131063 CUS131062:CUS131063 DEO131062:DEO131063 DOK131062:DOK131063 DYG131062:DYG131063 EIC131062:EIC131063 ERY131062:ERY131063 FBU131062:FBU131063 FLQ131062:FLQ131063 FVM131062:FVM131063 GFI131062:GFI131063 GPE131062:GPE131063 GZA131062:GZA131063 HIW131062:HIW131063 HSS131062:HSS131063 ICO131062:ICO131063 IMK131062:IMK131063 IWG131062:IWG131063 JGC131062:JGC131063 JPY131062:JPY131063 JZU131062:JZU131063 KJQ131062:KJQ131063 KTM131062:KTM131063 LDI131062:LDI131063 LNE131062:LNE131063 LXA131062:LXA131063 MGW131062:MGW131063 MQS131062:MQS131063 NAO131062:NAO131063 NKK131062:NKK131063 NUG131062:NUG131063 OEC131062:OEC131063 ONY131062:ONY131063 OXU131062:OXU131063 PHQ131062:PHQ131063 PRM131062:PRM131063 QBI131062:QBI131063 QLE131062:QLE131063 QVA131062:QVA131063 REW131062:REW131063 ROS131062:ROS131063 RYO131062:RYO131063 SIK131062:SIK131063 SSG131062:SSG131063 TCC131062:TCC131063 TLY131062:TLY131063 TVU131062:TVU131063 UFQ131062:UFQ131063 UPM131062:UPM131063 UZI131062:UZI131063 VJE131062:VJE131063 VTA131062:VTA131063 WCW131062:WCW131063 WMS131062:WMS131063 WWO131062:WWO131063 AG196598:AG196599 KC196598:KC196599 TY196598:TY196599 ADU196598:ADU196599 ANQ196598:ANQ196599 AXM196598:AXM196599 BHI196598:BHI196599 BRE196598:BRE196599 CBA196598:CBA196599 CKW196598:CKW196599 CUS196598:CUS196599 DEO196598:DEO196599 DOK196598:DOK196599 DYG196598:DYG196599 EIC196598:EIC196599 ERY196598:ERY196599 FBU196598:FBU196599 FLQ196598:FLQ196599 FVM196598:FVM196599 GFI196598:GFI196599 GPE196598:GPE196599 GZA196598:GZA196599 HIW196598:HIW196599 HSS196598:HSS196599 ICO196598:ICO196599 IMK196598:IMK196599 IWG196598:IWG196599 JGC196598:JGC196599 JPY196598:JPY196599 JZU196598:JZU196599 KJQ196598:KJQ196599 KTM196598:KTM196599 LDI196598:LDI196599 LNE196598:LNE196599 LXA196598:LXA196599 MGW196598:MGW196599 MQS196598:MQS196599 NAO196598:NAO196599 NKK196598:NKK196599 NUG196598:NUG196599 OEC196598:OEC196599 ONY196598:ONY196599 OXU196598:OXU196599 PHQ196598:PHQ196599 PRM196598:PRM196599 QBI196598:QBI196599 QLE196598:QLE196599 QVA196598:QVA196599 REW196598:REW196599 ROS196598:ROS196599 RYO196598:RYO196599 SIK196598:SIK196599 SSG196598:SSG196599 TCC196598:TCC196599 TLY196598:TLY196599 TVU196598:TVU196599 UFQ196598:UFQ196599 UPM196598:UPM196599 UZI196598:UZI196599 VJE196598:VJE196599 VTA196598:VTA196599 WCW196598:WCW196599 WMS196598:WMS196599 WWO196598:WWO196599 AG262134:AG262135 KC262134:KC262135 TY262134:TY262135 ADU262134:ADU262135 ANQ262134:ANQ262135 AXM262134:AXM262135 BHI262134:BHI262135 BRE262134:BRE262135 CBA262134:CBA262135 CKW262134:CKW262135 CUS262134:CUS262135 DEO262134:DEO262135 DOK262134:DOK262135 DYG262134:DYG262135 EIC262134:EIC262135 ERY262134:ERY262135 FBU262134:FBU262135 FLQ262134:FLQ262135 FVM262134:FVM262135 GFI262134:GFI262135 GPE262134:GPE262135 GZA262134:GZA262135 HIW262134:HIW262135 HSS262134:HSS262135 ICO262134:ICO262135 IMK262134:IMK262135 IWG262134:IWG262135 JGC262134:JGC262135 JPY262134:JPY262135 JZU262134:JZU262135 KJQ262134:KJQ262135 KTM262134:KTM262135 LDI262134:LDI262135 LNE262134:LNE262135 LXA262134:LXA262135 MGW262134:MGW262135 MQS262134:MQS262135 NAO262134:NAO262135 NKK262134:NKK262135 NUG262134:NUG262135 OEC262134:OEC262135 ONY262134:ONY262135 OXU262134:OXU262135 PHQ262134:PHQ262135 PRM262134:PRM262135 QBI262134:QBI262135 QLE262134:QLE262135 QVA262134:QVA262135 REW262134:REW262135 ROS262134:ROS262135 RYO262134:RYO262135 SIK262134:SIK262135 SSG262134:SSG262135 TCC262134:TCC262135 TLY262134:TLY262135 TVU262134:TVU262135 UFQ262134:UFQ262135 UPM262134:UPM262135 UZI262134:UZI262135 VJE262134:VJE262135 VTA262134:VTA262135 WCW262134:WCW262135 WMS262134:WMS262135 WWO262134:WWO262135 AG327670:AG327671 KC327670:KC327671 TY327670:TY327671 ADU327670:ADU327671 ANQ327670:ANQ327671 AXM327670:AXM327671 BHI327670:BHI327671 BRE327670:BRE327671 CBA327670:CBA327671 CKW327670:CKW327671 CUS327670:CUS327671 DEO327670:DEO327671 DOK327670:DOK327671 DYG327670:DYG327671 EIC327670:EIC327671 ERY327670:ERY327671 FBU327670:FBU327671 FLQ327670:FLQ327671 FVM327670:FVM327671 GFI327670:GFI327671 GPE327670:GPE327671 GZA327670:GZA327671 HIW327670:HIW327671 HSS327670:HSS327671 ICO327670:ICO327671 IMK327670:IMK327671 IWG327670:IWG327671 JGC327670:JGC327671 JPY327670:JPY327671 JZU327670:JZU327671 KJQ327670:KJQ327671 KTM327670:KTM327671 LDI327670:LDI327671 LNE327670:LNE327671 LXA327670:LXA327671 MGW327670:MGW327671 MQS327670:MQS327671 NAO327670:NAO327671 NKK327670:NKK327671 NUG327670:NUG327671 OEC327670:OEC327671 ONY327670:ONY327671 OXU327670:OXU327671 PHQ327670:PHQ327671 PRM327670:PRM327671 QBI327670:QBI327671 QLE327670:QLE327671 QVA327670:QVA327671 REW327670:REW327671 ROS327670:ROS327671 RYO327670:RYO327671 SIK327670:SIK327671 SSG327670:SSG327671 TCC327670:TCC327671 TLY327670:TLY327671 TVU327670:TVU327671 UFQ327670:UFQ327671 UPM327670:UPM327671 UZI327670:UZI327671 VJE327670:VJE327671 VTA327670:VTA327671 WCW327670:WCW327671 WMS327670:WMS327671 WWO327670:WWO327671 AG393206:AG393207 KC393206:KC393207 TY393206:TY393207 ADU393206:ADU393207 ANQ393206:ANQ393207 AXM393206:AXM393207 BHI393206:BHI393207 BRE393206:BRE393207 CBA393206:CBA393207 CKW393206:CKW393207 CUS393206:CUS393207 DEO393206:DEO393207 DOK393206:DOK393207 DYG393206:DYG393207 EIC393206:EIC393207 ERY393206:ERY393207 FBU393206:FBU393207 FLQ393206:FLQ393207 FVM393206:FVM393207 GFI393206:GFI393207 GPE393206:GPE393207 GZA393206:GZA393207 HIW393206:HIW393207 HSS393206:HSS393207 ICO393206:ICO393207 IMK393206:IMK393207 IWG393206:IWG393207 JGC393206:JGC393207 JPY393206:JPY393207 JZU393206:JZU393207 KJQ393206:KJQ393207 KTM393206:KTM393207 LDI393206:LDI393207 LNE393206:LNE393207 LXA393206:LXA393207 MGW393206:MGW393207 MQS393206:MQS393207 NAO393206:NAO393207 NKK393206:NKK393207 NUG393206:NUG393207 OEC393206:OEC393207 ONY393206:ONY393207 OXU393206:OXU393207 PHQ393206:PHQ393207 PRM393206:PRM393207 QBI393206:QBI393207 QLE393206:QLE393207 QVA393206:QVA393207 REW393206:REW393207 ROS393206:ROS393207 RYO393206:RYO393207 SIK393206:SIK393207 SSG393206:SSG393207 TCC393206:TCC393207 TLY393206:TLY393207 TVU393206:TVU393207 UFQ393206:UFQ393207 UPM393206:UPM393207 UZI393206:UZI393207 VJE393206:VJE393207 VTA393206:VTA393207 WCW393206:WCW393207 WMS393206:WMS393207 WWO393206:WWO393207 AG458742:AG458743 KC458742:KC458743 TY458742:TY458743 ADU458742:ADU458743 ANQ458742:ANQ458743 AXM458742:AXM458743 BHI458742:BHI458743 BRE458742:BRE458743 CBA458742:CBA458743 CKW458742:CKW458743 CUS458742:CUS458743 DEO458742:DEO458743 DOK458742:DOK458743 DYG458742:DYG458743 EIC458742:EIC458743 ERY458742:ERY458743 FBU458742:FBU458743 FLQ458742:FLQ458743 FVM458742:FVM458743 GFI458742:GFI458743 GPE458742:GPE458743 GZA458742:GZA458743 HIW458742:HIW458743 HSS458742:HSS458743 ICO458742:ICO458743 IMK458742:IMK458743 IWG458742:IWG458743 JGC458742:JGC458743 JPY458742:JPY458743 JZU458742:JZU458743 KJQ458742:KJQ458743 KTM458742:KTM458743 LDI458742:LDI458743 LNE458742:LNE458743 LXA458742:LXA458743 MGW458742:MGW458743 MQS458742:MQS458743 NAO458742:NAO458743 NKK458742:NKK458743 NUG458742:NUG458743 OEC458742:OEC458743 ONY458742:ONY458743 OXU458742:OXU458743 PHQ458742:PHQ458743 PRM458742:PRM458743 QBI458742:QBI458743 QLE458742:QLE458743 QVA458742:QVA458743 REW458742:REW458743 ROS458742:ROS458743 RYO458742:RYO458743 SIK458742:SIK458743 SSG458742:SSG458743 TCC458742:TCC458743 TLY458742:TLY458743 TVU458742:TVU458743 UFQ458742:UFQ458743 UPM458742:UPM458743 UZI458742:UZI458743 VJE458742:VJE458743 VTA458742:VTA458743 WCW458742:WCW458743 WMS458742:WMS458743 WWO458742:WWO458743 AG524278:AG524279 KC524278:KC524279 TY524278:TY524279 ADU524278:ADU524279 ANQ524278:ANQ524279 AXM524278:AXM524279 BHI524278:BHI524279 BRE524278:BRE524279 CBA524278:CBA524279 CKW524278:CKW524279 CUS524278:CUS524279 DEO524278:DEO524279 DOK524278:DOK524279 DYG524278:DYG524279 EIC524278:EIC524279 ERY524278:ERY524279 FBU524278:FBU524279 FLQ524278:FLQ524279 FVM524278:FVM524279 GFI524278:GFI524279 GPE524278:GPE524279 GZA524278:GZA524279 HIW524278:HIW524279 HSS524278:HSS524279 ICO524278:ICO524279 IMK524278:IMK524279 IWG524278:IWG524279 JGC524278:JGC524279 JPY524278:JPY524279 JZU524278:JZU524279 KJQ524278:KJQ524279 KTM524278:KTM524279 LDI524278:LDI524279 LNE524278:LNE524279 LXA524278:LXA524279 MGW524278:MGW524279 MQS524278:MQS524279 NAO524278:NAO524279 NKK524278:NKK524279 NUG524278:NUG524279 OEC524278:OEC524279 ONY524278:ONY524279 OXU524278:OXU524279 PHQ524278:PHQ524279 PRM524278:PRM524279 QBI524278:QBI524279 QLE524278:QLE524279 QVA524278:QVA524279 REW524278:REW524279 ROS524278:ROS524279 RYO524278:RYO524279 SIK524278:SIK524279 SSG524278:SSG524279 TCC524278:TCC524279 TLY524278:TLY524279 TVU524278:TVU524279 UFQ524278:UFQ524279 UPM524278:UPM524279 UZI524278:UZI524279 VJE524278:VJE524279 VTA524278:VTA524279 WCW524278:WCW524279 WMS524278:WMS524279 WWO524278:WWO524279 AG589814:AG589815 KC589814:KC589815 TY589814:TY589815 ADU589814:ADU589815 ANQ589814:ANQ589815 AXM589814:AXM589815 BHI589814:BHI589815 BRE589814:BRE589815 CBA589814:CBA589815 CKW589814:CKW589815 CUS589814:CUS589815 DEO589814:DEO589815 DOK589814:DOK589815 DYG589814:DYG589815 EIC589814:EIC589815 ERY589814:ERY589815 FBU589814:FBU589815 FLQ589814:FLQ589815 FVM589814:FVM589815 GFI589814:GFI589815 GPE589814:GPE589815 GZA589814:GZA589815 HIW589814:HIW589815 HSS589814:HSS589815 ICO589814:ICO589815 IMK589814:IMK589815 IWG589814:IWG589815 JGC589814:JGC589815 JPY589814:JPY589815 JZU589814:JZU589815 KJQ589814:KJQ589815 KTM589814:KTM589815 LDI589814:LDI589815 LNE589814:LNE589815 LXA589814:LXA589815 MGW589814:MGW589815 MQS589814:MQS589815 NAO589814:NAO589815 NKK589814:NKK589815 NUG589814:NUG589815 OEC589814:OEC589815 ONY589814:ONY589815 OXU589814:OXU589815 PHQ589814:PHQ589815 PRM589814:PRM589815 QBI589814:QBI589815 QLE589814:QLE589815 QVA589814:QVA589815 REW589814:REW589815 ROS589814:ROS589815 RYO589814:RYO589815 SIK589814:SIK589815 SSG589814:SSG589815 TCC589814:TCC589815 TLY589814:TLY589815 TVU589814:TVU589815 UFQ589814:UFQ589815 UPM589814:UPM589815 UZI589814:UZI589815 VJE589814:VJE589815 VTA589814:VTA589815 WCW589814:WCW589815 WMS589814:WMS589815 WWO589814:WWO589815 AG655350:AG655351 KC655350:KC655351 TY655350:TY655351 ADU655350:ADU655351 ANQ655350:ANQ655351 AXM655350:AXM655351 BHI655350:BHI655351 BRE655350:BRE655351 CBA655350:CBA655351 CKW655350:CKW655351 CUS655350:CUS655351 DEO655350:DEO655351 DOK655350:DOK655351 DYG655350:DYG655351 EIC655350:EIC655351 ERY655350:ERY655351 FBU655350:FBU655351 FLQ655350:FLQ655351 FVM655350:FVM655351 GFI655350:GFI655351 GPE655350:GPE655351 GZA655350:GZA655351 HIW655350:HIW655351 HSS655350:HSS655351 ICO655350:ICO655351 IMK655350:IMK655351 IWG655350:IWG655351 JGC655350:JGC655351 JPY655350:JPY655351 JZU655350:JZU655351 KJQ655350:KJQ655351 KTM655350:KTM655351 LDI655350:LDI655351 LNE655350:LNE655351 LXA655350:LXA655351 MGW655350:MGW655351 MQS655350:MQS655351 NAO655350:NAO655351 NKK655350:NKK655351 NUG655350:NUG655351 OEC655350:OEC655351 ONY655350:ONY655351 OXU655350:OXU655351 PHQ655350:PHQ655351 PRM655350:PRM655351 QBI655350:QBI655351 QLE655350:QLE655351 QVA655350:QVA655351 REW655350:REW655351 ROS655350:ROS655351 RYO655350:RYO655351 SIK655350:SIK655351 SSG655350:SSG655351 TCC655350:TCC655351 TLY655350:TLY655351 TVU655350:TVU655351 UFQ655350:UFQ655351 UPM655350:UPM655351 UZI655350:UZI655351 VJE655350:VJE655351 VTA655350:VTA655351 WCW655350:WCW655351 WMS655350:WMS655351 WWO655350:WWO655351 AG720886:AG720887 KC720886:KC720887 TY720886:TY720887 ADU720886:ADU720887 ANQ720886:ANQ720887 AXM720886:AXM720887 BHI720886:BHI720887 BRE720886:BRE720887 CBA720886:CBA720887 CKW720886:CKW720887 CUS720886:CUS720887 DEO720886:DEO720887 DOK720886:DOK720887 DYG720886:DYG720887 EIC720886:EIC720887 ERY720886:ERY720887 FBU720886:FBU720887 FLQ720886:FLQ720887 FVM720886:FVM720887 GFI720886:GFI720887 GPE720886:GPE720887 GZA720886:GZA720887 HIW720886:HIW720887 HSS720886:HSS720887 ICO720886:ICO720887 IMK720886:IMK720887 IWG720886:IWG720887 JGC720886:JGC720887 JPY720886:JPY720887 JZU720886:JZU720887 KJQ720886:KJQ720887 KTM720886:KTM720887 LDI720886:LDI720887 LNE720886:LNE720887 LXA720886:LXA720887 MGW720886:MGW720887 MQS720886:MQS720887 NAO720886:NAO720887 NKK720886:NKK720887 NUG720886:NUG720887 OEC720886:OEC720887 ONY720886:ONY720887 OXU720886:OXU720887 PHQ720886:PHQ720887 PRM720886:PRM720887 QBI720886:QBI720887 QLE720886:QLE720887 QVA720886:QVA720887 REW720886:REW720887 ROS720886:ROS720887 RYO720886:RYO720887 SIK720886:SIK720887 SSG720886:SSG720887 TCC720886:TCC720887 TLY720886:TLY720887 TVU720886:TVU720887 UFQ720886:UFQ720887 UPM720886:UPM720887 UZI720886:UZI720887 VJE720886:VJE720887 VTA720886:VTA720887 WCW720886:WCW720887 WMS720886:WMS720887 WWO720886:WWO720887 AG786422:AG786423 KC786422:KC786423 TY786422:TY786423 ADU786422:ADU786423 ANQ786422:ANQ786423 AXM786422:AXM786423 BHI786422:BHI786423 BRE786422:BRE786423 CBA786422:CBA786423 CKW786422:CKW786423 CUS786422:CUS786423 DEO786422:DEO786423 DOK786422:DOK786423 DYG786422:DYG786423 EIC786422:EIC786423 ERY786422:ERY786423 FBU786422:FBU786423 FLQ786422:FLQ786423 FVM786422:FVM786423 GFI786422:GFI786423 GPE786422:GPE786423 GZA786422:GZA786423 HIW786422:HIW786423 HSS786422:HSS786423 ICO786422:ICO786423 IMK786422:IMK786423 IWG786422:IWG786423 JGC786422:JGC786423 JPY786422:JPY786423 JZU786422:JZU786423 KJQ786422:KJQ786423 KTM786422:KTM786423 LDI786422:LDI786423 LNE786422:LNE786423 LXA786422:LXA786423 MGW786422:MGW786423 MQS786422:MQS786423 NAO786422:NAO786423 NKK786422:NKK786423 NUG786422:NUG786423 OEC786422:OEC786423 ONY786422:ONY786423 OXU786422:OXU786423 PHQ786422:PHQ786423 PRM786422:PRM786423 QBI786422:QBI786423 QLE786422:QLE786423 QVA786422:QVA786423 REW786422:REW786423 ROS786422:ROS786423 RYO786422:RYO786423 SIK786422:SIK786423 SSG786422:SSG786423 TCC786422:TCC786423 TLY786422:TLY786423 TVU786422:TVU786423 UFQ786422:UFQ786423 UPM786422:UPM786423 UZI786422:UZI786423 VJE786422:VJE786423 VTA786422:VTA786423 WCW786422:WCW786423 WMS786422:WMS786423 WWO786422:WWO786423 AG851958:AG851959 KC851958:KC851959 TY851958:TY851959 ADU851958:ADU851959 ANQ851958:ANQ851959 AXM851958:AXM851959 BHI851958:BHI851959 BRE851958:BRE851959 CBA851958:CBA851959 CKW851958:CKW851959 CUS851958:CUS851959 DEO851958:DEO851959 DOK851958:DOK851959 DYG851958:DYG851959 EIC851958:EIC851959 ERY851958:ERY851959 FBU851958:FBU851959 FLQ851958:FLQ851959 FVM851958:FVM851959 GFI851958:GFI851959 GPE851958:GPE851959 GZA851958:GZA851959 HIW851958:HIW851959 HSS851958:HSS851959 ICO851958:ICO851959 IMK851958:IMK851959 IWG851958:IWG851959 JGC851958:JGC851959 JPY851958:JPY851959 JZU851958:JZU851959 KJQ851958:KJQ851959 KTM851958:KTM851959 LDI851958:LDI851959 LNE851958:LNE851959 LXA851958:LXA851959 MGW851958:MGW851959 MQS851958:MQS851959 NAO851958:NAO851959 NKK851958:NKK851959 NUG851958:NUG851959 OEC851958:OEC851959 ONY851958:ONY851959 OXU851958:OXU851959 PHQ851958:PHQ851959 PRM851958:PRM851959 QBI851958:QBI851959 QLE851958:QLE851959 QVA851958:QVA851959 REW851958:REW851959 ROS851958:ROS851959 RYO851958:RYO851959 SIK851958:SIK851959 SSG851958:SSG851959 TCC851958:TCC851959 TLY851958:TLY851959 TVU851958:TVU851959 UFQ851958:UFQ851959 UPM851958:UPM851959 UZI851958:UZI851959 VJE851958:VJE851959 VTA851958:VTA851959 WCW851958:WCW851959 WMS851958:WMS851959 WWO851958:WWO851959 AG917494:AG917495 KC917494:KC917495 TY917494:TY917495 ADU917494:ADU917495 ANQ917494:ANQ917495 AXM917494:AXM917495 BHI917494:BHI917495 BRE917494:BRE917495 CBA917494:CBA917495 CKW917494:CKW917495 CUS917494:CUS917495 DEO917494:DEO917495 DOK917494:DOK917495 DYG917494:DYG917495 EIC917494:EIC917495 ERY917494:ERY917495 FBU917494:FBU917495 FLQ917494:FLQ917495 FVM917494:FVM917495 GFI917494:GFI917495 GPE917494:GPE917495 GZA917494:GZA917495 HIW917494:HIW917495 HSS917494:HSS917495 ICO917494:ICO917495 IMK917494:IMK917495 IWG917494:IWG917495 JGC917494:JGC917495 JPY917494:JPY917495 JZU917494:JZU917495 KJQ917494:KJQ917495 KTM917494:KTM917495 LDI917494:LDI917495 LNE917494:LNE917495 LXA917494:LXA917495 MGW917494:MGW917495 MQS917494:MQS917495 NAO917494:NAO917495 NKK917494:NKK917495 NUG917494:NUG917495 OEC917494:OEC917495 ONY917494:ONY917495 OXU917494:OXU917495 PHQ917494:PHQ917495 PRM917494:PRM917495 QBI917494:QBI917495 QLE917494:QLE917495 QVA917494:QVA917495 REW917494:REW917495 ROS917494:ROS917495 RYO917494:RYO917495 SIK917494:SIK917495 SSG917494:SSG917495 TCC917494:TCC917495 TLY917494:TLY917495 TVU917494:TVU917495 UFQ917494:UFQ917495 UPM917494:UPM917495 UZI917494:UZI917495 VJE917494:VJE917495 VTA917494:VTA917495 WCW917494:WCW917495 WMS917494:WMS917495 WWO917494:WWO917495 AG983030:AG983031 KC983030:KC983031 TY983030:TY983031 ADU983030:ADU983031 ANQ983030:ANQ983031 AXM983030:AXM983031 BHI983030:BHI983031 BRE983030:BRE983031 CBA983030:CBA983031 CKW983030:CKW983031 CUS983030:CUS983031 DEO983030:DEO983031 DOK983030:DOK983031 DYG983030:DYG983031 EIC983030:EIC983031 ERY983030:ERY983031 FBU983030:FBU983031 FLQ983030:FLQ983031 FVM983030:FVM983031 GFI983030:GFI983031 GPE983030:GPE983031 GZA983030:GZA983031 HIW983030:HIW983031 HSS983030:HSS983031 ICO983030:ICO983031 IMK983030:IMK983031 IWG983030:IWG983031 JGC983030:JGC983031 JPY983030:JPY983031 JZU983030:JZU983031 KJQ983030:KJQ983031 KTM983030:KTM983031 LDI983030:LDI983031 LNE983030:LNE983031 LXA983030:LXA983031 MGW983030:MGW983031 MQS983030:MQS983031 NAO983030:NAO983031 NKK983030:NKK983031 NUG983030:NUG983031 OEC983030:OEC983031 ONY983030:ONY983031 OXU983030:OXU983031 PHQ983030:PHQ983031 PRM983030:PRM983031 QBI983030:QBI983031 QLE983030:QLE983031 QVA983030:QVA983031 REW983030:REW983031 ROS983030:ROS983031 RYO983030:RYO983031 SIK983030:SIK983031 SSG983030:SSG983031 TCC983030:TCC983031 TLY983030:TLY983031 TVU983030:TVU983031 UFQ983030:UFQ983031 UPM983030:UPM983031 UZI983030:UZI983031 VJE983030:VJE983031 VTA983030:VTA983031 WCW983030:WCW983031 WMS983030:WMS983031 WWO983030:WWO983031 AG65529:AG65532 KC65529:KC65532 TY65529:TY65532 ADU65529:ADU65532 ANQ65529:ANQ65532 AXM65529:AXM65532 BHI65529:BHI65532 BRE65529:BRE65532 CBA65529:CBA65532 CKW65529:CKW65532 CUS65529:CUS65532 DEO65529:DEO65532 DOK65529:DOK65532 DYG65529:DYG65532 EIC65529:EIC65532 ERY65529:ERY65532 FBU65529:FBU65532 FLQ65529:FLQ65532 FVM65529:FVM65532 GFI65529:GFI65532 GPE65529:GPE65532 GZA65529:GZA65532 HIW65529:HIW65532 HSS65529:HSS65532 ICO65529:ICO65532 IMK65529:IMK65532 IWG65529:IWG65532 JGC65529:JGC65532 JPY65529:JPY65532 JZU65529:JZU65532 KJQ65529:KJQ65532 KTM65529:KTM65532 LDI65529:LDI65532 LNE65529:LNE65532 LXA65529:LXA65532 MGW65529:MGW65532 MQS65529:MQS65532 NAO65529:NAO65532 NKK65529:NKK65532 NUG65529:NUG65532 OEC65529:OEC65532 ONY65529:ONY65532 OXU65529:OXU65532 PHQ65529:PHQ65532 PRM65529:PRM65532 QBI65529:QBI65532 QLE65529:QLE65532 QVA65529:QVA65532 REW65529:REW65532 ROS65529:ROS65532 RYO65529:RYO65532 SIK65529:SIK65532 SSG65529:SSG65532 TCC65529:TCC65532 TLY65529:TLY65532 TVU65529:TVU65532 UFQ65529:UFQ65532 UPM65529:UPM65532 UZI65529:UZI65532 VJE65529:VJE65532 VTA65529:VTA65532 WCW65529:WCW65532 WMS65529:WMS65532 WWO65529:WWO65532 AG131065:AG131068 KC131065:KC131068 TY131065:TY131068 ADU131065:ADU131068 ANQ131065:ANQ131068 AXM131065:AXM131068 BHI131065:BHI131068 BRE131065:BRE131068 CBA131065:CBA131068 CKW131065:CKW131068 CUS131065:CUS131068 DEO131065:DEO131068 DOK131065:DOK131068 DYG131065:DYG131068 EIC131065:EIC131068 ERY131065:ERY131068 FBU131065:FBU131068 FLQ131065:FLQ131068 FVM131065:FVM131068 GFI131065:GFI131068 GPE131065:GPE131068 GZA131065:GZA131068 HIW131065:HIW131068 HSS131065:HSS131068 ICO131065:ICO131068 IMK131065:IMK131068 IWG131065:IWG131068 JGC131065:JGC131068 JPY131065:JPY131068 JZU131065:JZU131068 KJQ131065:KJQ131068 KTM131065:KTM131068 LDI131065:LDI131068 LNE131065:LNE131068 LXA131065:LXA131068 MGW131065:MGW131068 MQS131065:MQS131068 NAO131065:NAO131068 NKK131065:NKK131068 NUG131065:NUG131068 OEC131065:OEC131068 ONY131065:ONY131068 OXU131065:OXU131068 PHQ131065:PHQ131068 PRM131065:PRM131068 QBI131065:QBI131068 QLE131065:QLE131068 QVA131065:QVA131068 REW131065:REW131068 ROS131065:ROS131068 RYO131065:RYO131068 SIK131065:SIK131068 SSG131065:SSG131068 TCC131065:TCC131068 TLY131065:TLY131068 TVU131065:TVU131068 UFQ131065:UFQ131068 UPM131065:UPM131068 UZI131065:UZI131068 VJE131065:VJE131068 VTA131065:VTA131068 WCW131065:WCW131068 WMS131065:WMS131068 WWO131065:WWO131068 AG196601:AG196604 KC196601:KC196604 TY196601:TY196604 ADU196601:ADU196604 ANQ196601:ANQ196604 AXM196601:AXM196604 BHI196601:BHI196604 BRE196601:BRE196604 CBA196601:CBA196604 CKW196601:CKW196604 CUS196601:CUS196604 DEO196601:DEO196604 DOK196601:DOK196604 DYG196601:DYG196604 EIC196601:EIC196604 ERY196601:ERY196604 FBU196601:FBU196604 FLQ196601:FLQ196604 FVM196601:FVM196604 GFI196601:GFI196604 GPE196601:GPE196604 GZA196601:GZA196604 HIW196601:HIW196604 HSS196601:HSS196604 ICO196601:ICO196604 IMK196601:IMK196604 IWG196601:IWG196604 JGC196601:JGC196604 JPY196601:JPY196604 JZU196601:JZU196604 KJQ196601:KJQ196604 KTM196601:KTM196604 LDI196601:LDI196604 LNE196601:LNE196604 LXA196601:LXA196604 MGW196601:MGW196604 MQS196601:MQS196604 NAO196601:NAO196604 NKK196601:NKK196604 NUG196601:NUG196604 OEC196601:OEC196604 ONY196601:ONY196604 OXU196601:OXU196604 PHQ196601:PHQ196604 PRM196601:PRM196604 QBI196601:QBI196604 QLE196601:QLE196604 QVA196601:QVA196604 REW196601:REW196604 ROS196601:ROS196604 RYO196601:RYO196604 SIK196601:SIK196604 SSG196601:SSG196604 TCC196601:TCC196604 TLY196601:TLY196604 TVU196601:TVU196604 UFQ196601:UFQ196604 UPM196601:UPM196604 UZI196601:UZI196604 VJE196601:VJE196604 VTA196601:VTA196604 WCW196601:WCW196604 WMS196601:WMS196604 WWO196601:WWO196604 AG262137:AG262140 KC262137:KC262140 TY262137:TY262140 ADU262137:ADU262140 ANQ262137:ANQ262140 AXM262137:AXM262140 BHI262137:BHI262140 BRE262137:BRE262140 CBA262137:CBA262140 CKW262137:CKW262140 CUS262137:CUS262140 DEO262137:DEO262140 DOK262137:DOK262140 DYG262137:DYG262140 EIC262137:EIC262140 ERY262137:ERY262140 FBU262137:FBU262140 FLQ262137:FLQ262140 FVM262137:FVM262140 GFI262137:GFI262140 GPE262137:GPE262140 GZA262137:GZA262140 HIW262137:HIW262140 HSS262137:HSS262140 ICO262137:ICO262140 IMK262137:IMK262140 IWG262137:IWG262140 JGC262137:JGC262140 JPY262137:JPY262140 JZU262137:JZU262140 KJQ262137:KJQ262140 KTM262137:KTM262140 LDI262137:LDI262140 LNE262137:LNE262140 LXA262137:LXA262140 MGW262137:MGW262140 MQS262137:MQS262140 NAO262137:NAO262140 NKK262137:NKK262140 NUG262137:NUG262140 OEC262137:OEC262140 ONY262137:ONY262140 OXU262137:OXU262140 PHQ262137:PHQ262140 PRM262137:PRM262140 QBI262137:QBI262140 QLE262137:QLE262140 QVA262137:QVA262140 REW262137:REW262140 ROS262137:ROS262140 RYO262137:RYO262140 SIK262137:SIK262140 SSG262137:SSG262140 TCC262137:TCC262140 TLY262137:TLY262140 TVU262137:TVU262140 UFQ262137:UFQ262140 UPM262137:UPM262140 UZI262137:UZI262140 VJE262137:VJE262140 VTA262137:VTA262140 WCW262137:WCW262140 WMS262137:WMS262140 WWO262137:WWO262140 AG327673:AG327676 KC327673:KC327676 TY327673:TY327676 ADU327673:ADU327676 ANQ327673:ANQ327676 AXM327673:AXM327676 BHI327673:BHI327676 BRE327673:BRE327676 CBA327673:CBA327676 CKW327673:CKW327676 CUS327673:CUS327676 DEO327673:DEO327676 DOK327673:DOK327676 DYG327673:DYG327676 EIC327673:EIC327676 ERY327673:ERY327676 FBU327673:FBU327676 FLQ327673:FLQ327676 FVM327673:FVM327676 GFI327673:GFI327676 GPE327673:GPE327676 GZA327673:GZA327676 HIW327673:HIW327676 HSS327673:HSS327676 ICO327673:ICO327676 IMK327673:IMK327676 IWG327673:IWG327676 JGC327673:JGC327676 JPY327673:JPY327676 JZU327673:JZU327676 KJQ327673:KJQ327676 KTM327673:KTM327676 LDI327673:LDI327676 LNE327673:LNE327676 LXA327673:LXA327676 MGW327673:MGW327676 MQS327673:MQS327676 NAO327673:NAO327676 NKK327673:NKK327676 NUG327673:NUG327676 OEC327673:OEC327676 ONY327673:ONY327676 OXU327673:OXU327676 PHQ327673:PHQ327676 PRM327673:PRM327676 QBI327673:QBI327676 QLE327673:QLE327676 QVA327673:QVA327676 REW327673:REW327676 ROS327673:ROS327676 RYO327673:RYO327676 SIK327673:SIK327676 SSG327673:SSG327676 TCC327673:TCC327676 TLY327673:TLY327676 TVU327673:TVU327676 UFQ327673:UFQ327676 UPM327673:UPM327676 UZI327673:UZI327676 VJE327673:VJE327676 VTA327673:VTA327676 WCW327673:WCW327676 WMS327673:WMS327676 WWO327673:WWO327676 AG393209:AG393212 KC393209:KC393212 TY393209:TY393212 ADU393209:ADU393212 ANQ393209:ANQ393212 AXM393209:AXM393212 BHI393209:BHI393212 BRE393209:BRE393212 CBA393209:CBA393212 CKW393209:CKW393212 CUS393209:CUS393212 DEO393209:DEO393212 DOK393209:DOK393212 DYG393209:DYG393212 EIC393209:EIC393212 ERY393209:ERY393212 FBU393209:FBU393212 FLQ393209:FLQ393212 FVM393209:FVM393212 GFI393209:GFI393212 GPE393209:GPE393212 GZA393209:GZA393212 HIW393209:HIW393212 HSS393209:HSS393212 ICO393209:ICO393212 IMK393209:IMK393212 IWG393209:IWG393212 JGC393209:JGC393212 JPY393209:JPY393212 JZU393209:JZU393212 KJQ393209:KJQ393212 KTM393209:KTM393212 LDI393209:LDI393212 LNE393209:LNE393212 LXA393209:LXA393212 MGW393209:MGW393212 MQS393209:MQS393212 NAO393209:NAO393212 NKK393209:NKK393212 NUG393209:NUG393212 OEC393209:OEC393212 ONY393209:ONY393212 OXU393209:OXU393212 PHQ393209:PHQ393212 PRM393209:PRM393212 QBI393209:QBI393212 QLE393209:QLE393212 QVA393209:QVA393212 REW393209:REW393212 ROS393209:ROS393212 RYO393209:RYO393212 SIK393209:SIK393212 SSG393209:SSG393212 TCC393209:TCC393212 TLY393209:TLY393212 TVU393209:TVU393212 UFQ393209:UFQ393212 UPM393209:UPM393212 UZI393209:UZI393212 VJE393209:VJE393212 VTA393209:VTA393212 WCW393209:WCW393212 WMS393209:WMS393212 WWO393209:WWO393212 AG458745:AG458748 KC458745:KC458748 TY458745:TY458748 ADU458745:ADU458748 ANQ458745:ANQ458748 AXM458745:AXM458748 BHI458745:BHI458748 BRE458745:BRE458748 CBA458745:CBA458748 CKW458745:CKW458748 CUS458745:CUS458748 DEO458745:DEO458748 DOK458745:DOK458748 DYG458745:DYG458748 EIC458745:EIC458748 ERY458745:ERY458748 FBU458745:FBU458748 FLQ458745:FLQ458748 FVM458745:FVM458748 GFI458745:GFI458748 GPE458745:GPE458748 GZA458745:GZA458748 HIW458745:HIW458748 HSS458745:HSS458748 ICO458745:ICO458748 IMK458745:IMK458748 IWG458745:IWG458748 JGC458745:JGC458748 JPY458745:JPY458748 JZU458745:JZU458748 KJQ458745:KJQ458748 KTM458745:KTM458748 LDI458745:LDI458748 LNE458745:LNE458748 LXA458745:LXA458748 MGW458745:MGW458748 MQS458745:MQS458748 NAO458745:NAO458748 NKK458745:NKK458748 NUG458745:NUG458748 OEC458745:OEC458748 ONY458745:ONY458748 OXU458745:OXU458748 PHQ458745:PHQ458748 PRM458745:PRM458748 QBI458745:QBI458748 QLE458745:QLE458748 QVA458745:QVA458748 REW458745:REW458748 ROS458745:ROS458748 RYO458745:RYO458748 SIK458745:SIK458748 SSG458745:SSG458748 TCC458745:TCC458748 TLY458745:TLY458748 TVU458745:TVU458748 UFQ458745:UFQ458748 UPM458745:UPM458748 UZI458745:UZI458748 VJE458745:VJE458748 VTA458745:VTA458748 WCW458745:WCW458748 WMS458745:WMS458748 WWO458745:WWO458748 AG524281:AG524284 KC524281:KC524284 TY524281:TY524284 ADU524281:ADU524284 ANQ524281:ANQ524284 AXM524281:AXM524284 BHI524281:BHI524284 BRE524281:BRE524284 CBA524281:CBA524284 CKW524281:CKW524284 CUS524281:CUS524284 DEO524281:DEO524284 DOK524281:DOK524284 DYG524281:DYG524284 EIC524281:EIC524284 ERY524281:ERY524284 FBU524281:FBU524284 FLQ524281:FLQ524284 FVM524281:FVM524284 GFI524281:GFI524284 GPE524281:GPE524284 GZA524281:GZA524284 HIW524281:HIW524284 HSS524281:HSS524284 ICO524281:ICO524284 IMK524281:IMK524284 IWG524281:IWG524284 JGC524281:JGC524284 JPY524281:JPY524284 JZU524281:JZU524284 KJQ524281:KJQ524284 KTM524281:KTM524284 LDI524281:LDI524284 LNE524281:LNE524284 LXA524281:LXA524284 MGW524281:MGW524284 MQS524281:MQS524284 NAO524281:NAO524284 NKK524281:NKK524284 NUG524281:NUG524284 OEC524281:OEC524284 ONY524281:ONY524284 OXU524281:OXU524284 PHQ524281:PHQ524284 PRM524281:PRM524284 QBI524281:QBI524284 QLE524281:QLE524284 QVA524281:QVA524284 REW524281:REW524284 ROS524281:ROS524284 RYO524281:RYO524284 SIK524281:SIK524284 SSG524281:SSG524284 TCC524281:TCC524284 TLY524281:TLY524284 TVU524281:TVU524284 UFQ524281:UFQ524284 UPM524281:UPM524284 UZI524281:UZI524284 VJE524281:VJE524284 VTA524281:VTA524284 WCW524281:WCW524284 WMS524281:WMS524284 WWO524281:WWO524284 AG589817:AG589820 KC589817:KC589820 TY589817:TY589820 ADU589817:ADU589820 ANQ589817:ANQ589820 AXM589817:AXM589820 BHI589817:BHI589820 BRE589817:BRE589820 CBA589817:CBA589820 CKW589817:CKW589820 CUS589817:CUS589820 DEO589817:DEO589820 DOK589817:DOK589820 DYG589817:DYG589820 EIC589817:EIC589820 ERY589817:ERY589820 FBU589817:FBU589820 FLQ589817:FLQ589820 FVM589817:FVM589820 GFI589817:GFI589820 GPE589817:GPE589820 GZA589817:GZA589820 HIW589817:HIW589820 HSS589817:HSS589820 ICO589817:ICO589820 IMK589817:IMK589820 IWG589817:IWG589820 JGC589817:JGC589820 JPY589817:JPY589820 JZU589817:JZU589820 KJQ589817:KJQ589820 KTM589817:KTM589820 LDI589817:LDI589820 LNE589817:LNE589820 LXA589817:LXA589820 MGW589817:MGW589820 MQS589817:MQS589820 NAO589817:NAO589820 NKK589817:NKK589820 NUG589817:NUG589820 OEC589817:OEC589820 ONY589817:ONY589820 OXU589817:OXU589820 PHQ589817:PHQ589820 PRM589817:PRM589820 QBI589817:QBI589820 QLE589817:QLE589820 QVA589817:QVA589820 REW589817:REW589820 ROS589817:ROS589820 RYO589817:RYO589820 SIK589817:SIK589820 SSG589817:SSG589820 TCC589817:TCC589820 TLY589817:TLY589820 TVU589817:TVU589820 UFQ589817:UFQ589820 UPM589817:UPM589820 UZI589817:UZI589820 VJE589817:VJE589820 VTA589817:VTA589820 WCW589817:WCW589820 WMS589817:WMS589820 WWO589817:WWO589820 AG655353:AG655356 KC655353:KC655356 TY655353:TY655356 ADU655353:ADU655356 ANQ655353:ANQ655356 AXM655353:AXM655356 BHI655353:BHI655356 BRE655353:BRE655356 CBA655353:CBA655356 CKW655353:CKW655356 CUS655353:CUS655356 DEO655353:DEO655356 DOK655353:DOK655356 DYG655353:DYG655356 EIC655353:EIC655356 ERY655353:ERY655356 FBU655353:FBU655356 FLQ655353:FLQ655356 FVM655353:FVM655356 GFI655353:GFI655356 GPE655353:GPE655356 GZA655353:GZA655356 HIW655353:HIW655356 HSS655353:HSS655356 ICO655353:ICO655356 IMK655353:IMK655356 IWG655353:IWG655356 JGC655353:JGC655356 JPY655353:JPY655356 JZU655353:JZU655356 KJQ655353:KJQ655356 KTM655353:KTM655356 LDI655353:LDI655356 LNE655353:LNE655356 LXA655353:LXA655356 MGW655353:MGW655356 MQS655353:MQS655356 NAO655353:NAO655356 NKK655353:NKK655356 NUG655353:NUG655356 OEC655353:OEC655356 ONY655353:ONY655356 OXU655353:OXU655356 PHQ655353:PHQ655356 PRM655353:PRM655356 QBI655353:QBI655356 QLE655353:QLE655356 QVA655353:QVA655356 REW655353:REW655356 ROS655353:ROS655356 RYO655353:RYO655356 SIK655353:SIK655356 SSG655353:SSG655356 TCC655353:TCC655356 TLY655353:TLY655356 TVU655353:TVU655356 UFQ655353:UFQ655356 UPM655353:UPM655356 UZI655353:UZI655356 VJE655353:VJE655356 VTA655353:VTA655356 WCW655353:WCW655356 WMS655353:WMS655356 WWO655353:WWO655356 AG720889:AG720892 KC720889:KC720892 TY720889:TY720892 ADU720889:ADU720892 ANQ720889:ANQ720892 AXM720889:AXM720892 BHI720889:BHI720892 BRE720889:BRE720892 CBA720889:CBA720892 CKW720889:CKW720892 CUS720889:CUS720892 DEO720889:DEO720892 DOK720889:DOK720892 DYG720889:DYG720892 EIC720889:EIC720892 ERY720889:ERY720892 FBU720889:FBU720892 FLQ720889:FLQ720892 FVM720889:FVM720892 GFI720889:GFI720892 GPE720889:GPE720892 GZA720889:GZA720892 HIW720889:HIW720892 HSS720889:HSS720892 ICO720889:ICO720892 IMK720889:IMK720892 IWG720889:IWG720892 JGC720889:JGC720892 JPY720889:JPY720892 JZU720889:JZU720892 KJQ720889:KJQ720892 KTM720889:KTM720892 LDI720889:LDI720892 LNE720889:LNE720892 LXA720889:LXA720892 MGW720889:MGW720892 MQS720889:MQS720892 NAO720889:NAO720892 NKK720889:NKK720892 NUG720889:NUG720892 OEC720889:OEC720892 ONY720889:ONY720892 OXU720889:OXU720892 PHQ720889:PHQ720892 PRM720889:PRM720892 QBI720889:QBI720892 QLE720889:QLE720892 QVA720889:QVA720892 REW720889:REW720892 ROS720889:ROS720892 RYO720889:RYO720892 SIK720889:SIK720892 SSG720889:SSG720892 TCC720889:TCC720892 TLY720889:TLY720892 TVU720889:TVU720892 UFQ720889:UFQ720892 UPM720889:UPM720892 UZI720889:UZI720892 VJE720889:VJE720892 VTA720889:VTA720892 WCW720889:WCW720892 WMS720889:WMS720892 WWO720889:WWO720892 AG786425:AG786428 KC786425:KC786428 TY786425:TY786428 ADU786425:ADU786428 ANQ786425:ANQ786428 AXM786425:AXM786428 BHI786425:BHI786428 BRE786425:BRE786428 CBA786425:CBA786428 CKW786425:CKW786428 CUS786425:CUS786428 DEO786425:DEO786428 DOK786425:DOK786428 DYG786425:DYG786428 EIC786425:EIC786428 ERY786425:ERY786428 FBU786425:FBU786428 FLQ786425:FLQ786428 FVM786425:FVM786428 GFI786425:GFI786428 GPE786425:GPE786428 GZA786425:GZA786428 HIW786425:HIW786428 HSS786425:HSS786428 ICO786425:ICO786428 IMK786425:IMK786428 IWG786425:IWG786428 JGC786425:JGC786428 JPY786425:JPY786428 JZU786425:JZU786428 KJQ786425:KJQ786428 KTM786425:KTM786428 LDI786425:LDI786428 LNE786425:LNE786428 LXA786425:LXA786428 MGW786425:MGW786428 MQS786425:MQS786428 NAO786425:NAO786428 NKK786425:NKK786428 NUG786425:NUG786428 OEC786425:OEC786428 ONY786425:ONY786428 OXU786425:OXU786428 PHQ786425:PHQ786428 PRM786425:PRM786428 QBI786425:QBI786428 QLE786425:QLE786428 QVA786425:QVA786428 REW786425:REW786428 ROS786425:ROS786428 RYO786425:RYO786428 SIK786425:SIK786428 SSG786425:SSG786428 TCC786425:TCC786428 TLY786425:TLY786428 TVU786425:TVU786428 UFQ786425:UFQ786428 UPM786425:UPM786428 UZI786425:UZI786428 VJE786425:VJE786428 VTA786425:VTA786428 WCW786425:WCW786428 WMS786425:WMS786428 WWO786425:WWO786428 AG851961:AG851964 KC851961:KC851964 TY851961:TY851964 ADU851961:ADU851964 ANQ851961:ANQ851964 AXM851961:AXM851964 BHI851961:BHI851964 BRE851961:BRE851964 CBA851961:CBA851964 CKW851961:CKW851964 CUS851961:CUS851964 DEO851961:DEO851964 DOK851961:DOK851964 DYG851961:DYG851964 EIC851961:EIC851964 ERY851961:ERY851964 FBU851961:FBU851964 FLQ851961:FLQ851964 FVM851961:FVM851964 GFI851961:GFI851964 GPE851961:GPE851964 GZA851961:GZA851964 HIW851961:HIW851964 HSS851961:HSS851964 ICO851961:ICO851964 IMK851961:IMK851964 IWG851961:IWG851964 JGC851961:JGC851964 JPY851961:JPY851964 JZU851961:JZU851964 KJQ851961:KJQ851964 KTM851961:KTM851964 LDI851961:LDI851964 LNE851961:LNE851964 LXA851961:LXA851964 MGW851961:MGW851964 MQS851961:MQS851964 NAO851961:NAO851964 NKK851961:NKK851964 NUG851961:NUG851964 OEC851961:OEC851964 ONY851961:ONY851964 OXU851961:OXU851964 PHQ851961:PHQ851964 PRM851961:PRM851964 QBI851961:QBI851964 QLE851961:QLE851964 QVA851961:QVA851964 REW851961:REW851964 ROS851961:ROS851964 RYO851961:RYO851964 SIK851961:SIK851964 SSG851961:SSG851964 TCC851961:TCC851964 TLY851961:TLY851964 TVU851961:TVU851964 UFQ851961:UFQ851964 UPM851961:UPM851964 UZI851961:UZI851964 VJE851961:VJE851964 VTA851961:VTA851964 WCW851961:WCW851964 WMS851961:WMS851964 WWO851961:WWO851964 AG917497:AG917500 KC917497:KC917500 TY917497:TY917500 ADU917497:ADU917500 ANQ917497:ANQ917500 AXM917497:AXM917500 BHI917497:BHI917500 BRE917497:BRE917500 CBA917497:CBA917500 CKW917497:CKW917500 CUS917497:CUS917500 DEO917497:DEO917500 DOK917497:DOK917500 DYG917497:DYG917500 EIC917497:EIC917500 ERY917497:ERY917500 FBU917497:FBU917500 FLQ917497:FLQ917500 FVM917497:FVM917500 GFI917497:GFI917500 GPE917497:GPE917500 GZA917497:GZA917500 HIW917497:HIW917500 HSS917497:HSS917500 ICO917497:ICO917500 IMK917497:IMK917500 IWG917497:IWG917500 JGC917497:JGC917500 JPY917497:JPY917500 JZU917497:JZU917500 KJQ917497:KJQ917500 KTM917497:KTM917500 LDI917497:LDI917500 LNE917497:LNE917500 LXA917497:LXA917500 MGW917497:MGW917500 MQS917497:MQS917500 NAO917497:NAO917500 NKK917497:NKK917500 NUG917497:NUG917500 OEC917497:OEC917500 ONY917497:ONY917500 OXU917497:OXU917500 PHQ917497:PHQ917500 PRM917497:PRM917500 QBI917497:QBI917500 QLE917497:QLE917500 QVA917497:QVA917500 REW917497:REW917500 ROS917497:ROS917500 RYO917497:RYO917500 SIK917497:SIK917500 SSG917497:SSG917500 TCC917497:TCC917500 TLY917497:TLY917500 TVU917497:TVU917500 UFQ917497:UFQ917500 UPM917497:UPM917500 UZI917497:UZI917500 VJE917497:VJE917500 VTA917497:VTA917500 WCW917497:WCW917500 WMS917497:WMS917500 WWO917497:WWO917500 AG983033:AG983036 KC983033:KC983036 TY983033:TY983036 ADU983033:ADU983036 ANQ983033:ANQ983036 AXM983033:AXM983036 BHI983033:BHI983036 BRE983033:BRE983036 CBA983033:CBA983036 CKW983033:CKW983036 CUS983033:CUS983036 DEO983033:DEO983036 DOK983033:DOK983036 DYG983033:DYG983036 EIC983033:EIC983036 ERY983033:ERY983036 FBU983033:FBU983036 FLQ983033:FLQ983036 FVM983033:FVM983036 GFI983033:GFI983036 GPE983033:GPE983036 GZA983033:GZA983036 HIW983033:HIW983036 HSS983033:HSS983036 ICO983033:ICO983036 IMK983033:IMK983036 IWG983033:IWG983036 JGC983033:JGC983036 JPY983033:JPY983036 JZU983033:JZU983036 KJQ983033:KJQ983036 KTM983033:KTM983036 LDI983033:LDI983036 LNE983033:LNE983036 LXA983033:LXA983036 MGW983033:MGW983036 MQS983033:MQS983036 NAO983033:NAO983036 NKK983033:NKK983036 NUG983033:NUG983036 OEC983033:OEC983036 ONY983033:ONY983036 OXU983033:OXU983036 PHQ983033:PHQ983036 PRM983033:PRM983036 QBI983033:QBI983036 QLE983033:QLE983036 QVA983033:QVA983036 REW983033:REW983036 ROS983033:ROS983036 RYO983033:RYO983036 SIK983033:SIK983036 SSG983033:SSG983036 TCC983033:TCC983036 TLY983033:TLY983036 TVU983033:TVU983036 UFQ983033:UFQ983036 UPM983033:UPM983036 UZI983033:UZI983036 VJE983033:VJE983036 VTA983033:VTA983036 WCW983033:WCW983036 WMS983033:WMS983036 WWO983033:WWO983036 AG65515:AG65524 KC65515:KC65524 TY65515:TY65524 ADU65515:ADU65524 ANQ65515:ANQ65524 AXM65515:AXM65524 BHI65515:BHI65524 BRE65515:BRE65524 CBA65515:CBA65524 CKW65515:CKW65524 CUS65515:CUS65524 DEO65515:DEO65524 DOK65515:DOK65524 DYG65515:DYG65524 EIC65515:EIC65524 ERY65515:ERY65524 FBU65515:FBU65524 FLQ65515:FLQ65524 FVM65515:FVM65524 GFI65515:GFI65524 GPE65515:GPE65524 GZA65515:GZA65524 HIW65515:HIW65524 HSS65515:HSS65524 ICO65515:ICO65524 IMK65515:IMK65524 IWG65515:IWG65524 JGC65515:JGC65524 JPY65515:JPY65524 JZU65515:JZU65524 KJQ65515:KJQ65524 KTM65515:KTM65524 LDI65515:LDI65524 LNE65515:LNE65524 LXA65515:LXA65524 MGW65515:MGW65524 MQS65515:MQS65524 NAO65515:NAO65524 NKK65515:NKK65524 NUG65515:NUG65524 OEC65515:OEC65524 ONY65515:ONY65524 OXU65515:OXU65524 PHQ65515:PHQ65524 PRM65515:PRM65524 QBI65515:QBI65524 QLE65515:QLE65524 QVA65515:QVA65524 REW65515:REW65524 ROS65515:ROS65524 RYO65515:RYO65524 SIK65515:SIK65524 SSG65515:SSG65524 TCC65515:TCC65524 TLY65515:TLY65524 TVU65515:TVU65524 UFQ65515:UFQ65524 UPM65515:UPM65524 UZI65515:UZI65524 VJE65515:VJE65524 VTA65515:VTA65524 WCW65515:WCW65524 WMS65515:WMS65524 WWO65515:WWO65524 AG131051:AG131060 KC131051:KC131060 TY131051:TY131060 ADU131051:ADU131060 ANQ131051:ANQ131060 AXM131051:AXM131060 BHI131051:BHI131060 BRE131051:BRE131060 CBA131051:CBA131060 CKW131051:CKW131060 CUS131051:CUS131060 DEO131051:DEO131060 DOK131051:DOK131060 DYG131051:DYG131060 EIC131051:EIC131060 ERY131051:ERY131060 FBU131051:FBU131060 FLQ131051:FLQ131060 FVM131051:FVM131060 GFI131051:GFI131060 GPE131051:GPE131060 GZA131051:GZA131060 HIW131051:HIW131060 HSS131051:HSS131060 ICO131051:ICO131060 IMK131051:IMK131060 IWG131051:IWG131060 JGC131051:JGC131060 JPY131051:JPY131060 JZU131051:JZU131060 KJQ131051:KJQ131060 KTM131051:KTM131060 LDI131051:LDI131060 LNE131051:LNE131060 LXA131051:LXA131060 MGW131051:MGW131060 MQS131051:MQS131060 NAO131051:NAO131060 NKK131051:NKK131060 NUG131051:NUG131060 OEC131051:OEC131060 ONY131051:ONY131060 OXU131051:OXU131060 PHQ131051:PHQ131060 PRM131051:PRM131060 QBI131051:QBI131060 QLE131051:QLE131060 QVA131051:QVA131060 REW131051:REW131060 ROS131051:ROS131060 RYO131051:RYO131060 SIK131051:SIK131060 SSG131051:SSG131060 TCC131051:TCC131060 TLY131051:TLY131060 TVU131051:TVU131060 UFQ131051:UFQ131060 UPM131051:UPM131060 UZI131051:UZI131060 VJE131051:VJE131060 VTA131051:VTA131060 WCW131051:WCW131060 WMS131051:WMS131060 WWO131051:WWO131060 AG196587:AG196596 KC196587:KC196596 TY196587:TY196596 ADU196587:ADU196596 ANQ196587:ANQ196596 AXM196587:AXM196596 BHI196587:BHI196596 BRE196587:BRE196596 CBA196587:CBA196596 CKW196587:CKW196596 CUS196587:CUS196596 DEO196587:DEO196596 DOK196587:DOK196596 DYG196587:DYG196596 EIC196587:EIC196596 ERY196587:ERY196596 FBU196587:FBU196596 FLQ196587:FLQ196596 FVM196587:FVM196596 GFI196587:GFI196596 GPE196587:GPE196596 GZA196587:GZA196596 HIW196587:HIW196596 HSS196587:HSS196596 ICO196587:ICO196596 IMK196587:IMK196596 IWG196587:IWG196596 JGC196587:JGC196596 JPY196587:JPY196596 JZU196587:JZU196596 KJQ196587:KJQ196596 KTM196587:KTM196596 LDI196587:LDI196596 LNE196587:LNE196596 LXA196587:LXA196596 MGW196587:MGW196596 MQS196587:MQS196596 NAO196587:NAO196596 NKK196587:NKK196596 NUG196587:NUG196596 OEC196587:OEC196596 ONY196587:ONY196596 OXU196587:OXU196596 PHQ196587:PHQ196596 PRM196587:PRM196596 QBI196587:QBI196596 QLE196587:QLE196596 QVA196587:QVA196596 REW196587:REW196596 ROS196587:ROS196596 RYO196587:RYO196596 SIK196587:SIK196596 SSG196587:SSG196596 TCC196587:TCC196596 TLY196587:TLY196596 TVU196587:TVU196596 UFQ196587:UFQ196596 UPM196587:UPM196596 UZI196587:UZI196596 VJE196587:VJE196596 VTA196587:VTA196596 WCW196587:WCW196596 WMS196587:WMS196596 WWO196587:WWO196596 AG262123:AG262132 KC262123:KC262132 TY262123:TY262132 ADU262123:ADU262132 ANQ262123:ANQ262132 AXM262123:AXM262132 BHI262123:BHI262132 BRE262123:BRE262132 CBA262123:CBA262132 CKW262123:CKW262132 CUS262123:CUS262132 DEO262123:DEO262132 DOK262123:DOK262132 DYG262123:DYG262132 EIC262123:EIC262132 ERY262123:ERY262132 FBU262123:FBU262132 FLQ262123:FLQ262132 FVM262123:FVM262132 GFI262123:GFI262132 GPE262123:GPE262132 GZA262123:GZA262132 HIW262123:HIW262132 HSS262123:HSS262132 ICO262123:ICO262132 IMK262123:IMK262132 IWG262123:IWG262132 JGC262123:JGC262132 JPY262123:JPY262132 JZU262123:JZU262132 KJQ262123:KJQ262132 KTM262123:KTM262132 LDI262123:LDI262132 LNE262123:LNE262132 LXA262123:LXA262132 MGW262123:MGW262132 MQS262123:MQS262132 NAO262123:NAO262132 NKK262123:NKK262132 NUG262123:NUG262132 OEC262123:OEC262132 ONY262123:ONY262132 OXU262123:OXU262132 PHQ262123:PHQ262132 PRM262123:PRM262132 QBI262123:QBI262132 QLE262123:QLE262132 QVA262123:QVA262132 REW262123:REW262132 ROS262123:ROS262132 RYO262123:RYO262132 SIK262123:SIK262132 SSG262123:SSG262132 TCC262123:TCC262132 TLY262123:TLY262132 TVU262123:TVU262132 UFQ262123:UFQ262132 UPM262123:UPM262132 UZI262123:UZI262132 VJE262123:VJE262132 VTA262123:VTA262132 WCW262123:WCW262132 WMS262123:WMS262132 WWO262123:WWO262132 AG327659:AG327668 KC327659:KC327668 TY327659:TY327668 ADU327659:ADU327668 ANQ327659:ANQ327668 AXM327659:AXM327668 BHI327659:BHI327668 BRE327659:BRE327668 CBA327659:CBA327668 CKW327659:CKW327668 CUS327659:CUS327668 DEO327659:DEO327668 DOK327659:DOK327668 DYG327659:DYG327668 EIC327659:EIC327668 ERY327659:ERY327668 FBU327659:FBU327668 FLQ327659:FLQ327668 FVM327659:FVM327668 GFI327659:GFI327668 GPE327659:GPE327668 GZA327659:GZA327668 HIW327659:HIW327668 HSS327659:HSS327668 ICO327659:ICO327668 IMK327659:IMK327668 IWG327659:IWG327668 JGC327659:JGC327668 JPY327659:JPY327668 JZU327659:JZU327668 KJQ327659:KJQ327668 KTM327659:KTM327668 LDI327659:LDI327668 LNE327659:LNE327668 LXA327659:LXA327668 MGW327659:MGW327668 MQS327659:MQS327668 NAO327659:NAO327668 NKK327659:NKK327668 NUG327659:NUG327668 OEC327659:OEC327668 ONY327659:ONY327668 OXU327659:OXU327668 PHQ327659:PHQ327668 PRM327659:PRM327668 QBI327659:QBI327668 QLE327659:QLE327668 QVA327659:QVA327668 REW327659:REW327668 ROS327659:ROS327668 RYO327659:RYO327668 SIK327659:SIK327668 SSG327659:SSG327668 TCC327659:TCC327668 TLY327659:TLY327668 TVU327659:TVU327668 UFQ327659:UFQ327668 UPM327659:UPM327668 UZI327659:UZI327668 VJE327659:VJE327668 VTA327659:VTA327668 WCW327659:WCW327668 WMS327659:WMS327668 WWO327659:WWO327668 AG393195:AG393204 KC393195:KC393204 TY393195:TY393204 ADU393195:ADU393204 ANQ393195:ANQ393204 AXM393195:AXM393204 BHI393195:BHI393204 BRE393195:BRE393204 CBA393195:CBA393204 CKW393195:CKW393204 CUS393195:CUS393204 DEO393195:DEO393204 DOK393195:DOK393204 DYG393195:DYG393204 EIC393195:EIC393204 ERY393195:ERY393204 FBU393195:FBU393204 FLQ393195:FLQ393204 FVM393195:FVM393204 GFI393195:GFI393204 GPE393195:GPE393204 GZA393195:GZA393204 HIW393195:HIW393204 HSS393195:HSS393204 ICO393195:ICO393204 IMK393195:IMK393204 IWG393195:IWG393204 JGC393195:JGC393204 JPY393195:JPY393204 JZU393195:JZU393204 KJQ393195:KJQ393204 KTM393195:KTM393204 LDI393195:LDI393204 LNE393195:LNE393204 LXA393195:LXA393204 MGW393195:MGW393204 MQS393195:MQS393204 NAO393195:NAO393204 NKK393195:NKK393204 NUG393195:NUG393204 OEC393195:OEC393204 ONY393195:ONY393204 OXU393195:OXU393204 PHQ393195:PHQ393204 PRM393195:PRM393204 QBI393195:QBI393204 QLE393195:QLE393204 QVA393195:QVA393204 REW393195:REW393204 ROS393195:ROS393204 RYO393195:RYO393204 SIK393195:SIK393204 SSG393195:SSG393204 TCC393195:TCC393204 TLY393195:TLY393204 TVU393195:TVU393204 UFQ393195:UFQ393204 UPM393195:UPM393204 UZI393195:UZI393204 VJE393195:VJE393204 VTA393195:VTA393204 WCW393195:WCW393204 WMS393195:WMS393204 WWO393195:WWO393204 AG458731:AG458740 KC458731:KC458740 TY458731:TY458740 ADU458731:ADU458740 ANQ458731:ANQ458740 AXM458731:AXM458740 BHI458731:BHI458740 BRE458731:BRE458740 CBA458731:CBA458740 CKW458731:CKW458740 CUS458731:CUS458740 DEO458731:DEO458740 DOK458731:DOK458740 DYG458731:DYG458740 EIC458731:EIC458740 ERY458731:ERY458740 FBU458731:FBU458740 FLQ458731:FLQ458740 FVM458731:FVM458740 GFI458731:GFI458740 GPE458731:GPE458740 GZA458731:GZA458740 HIW458731:HIW458740 HSS458731:HSS458740 ICO458731:ICO458740 IMK458731:IMK458740 IWG458731:IWG458740 JGC458731:JGC458740 JPY458731:JPY458740 JZU458731:JZU458740 KJQ458731:KJQ458740 KTM458731:KTM458740 LDI458731:LDI458740 LNE458731:LNE458740 LXA458731:LXA458740 MGW458731:MGW458740 MQS458731:MQS458740 NAO458731:NAO458740 NKK458731:NKK458740 NUG458731:NUG458740 OEC458731:OEC458740 ONY458731:ONY458740 OXU458731:OXU458740 PHQ458731:PHQ458740 PRM458731:PRM458740 QBI458731:QBI458740 QLE458731:QLE458740 QVA458731:QVA458740 REW458731:REW458740 ROS458731:ROS458740 RYO458731:RYO458740 SIK458731:SIK458740 SSG458731:SSG458740 TCC458731:TCC458740 TLY458731:TLY458740 TVU458731:TVU458740 UFQ458731:UFQ458740 UPM458731:UPM458740 UZI458731:UZI458740 VJE458731:VJE458740 VTA458731:VTA458740 WCW458731:WCW458740 WMS458731:WMS458740 WWO458731:WWO458740 AG524267:AG524276 KC524267:KC524276 TY524267:TY524276 ADU524267:ADU524276 ANQ524267:ANQ524276 AXM524267:AXM524276 BHI524267:BHI524276 BRE524267:BRE524276 CBA524267:CBA524276 CKW524267:CKW524276 CUS524267:CUS524276 DEO524267:DEO524276 DOK524267:DOK524276 DYG524267:DYG524276 EIC524267:EIC524276 ERY524267:ERY524276 FBU524267:FBU524276 FLQ524267:FLQ524276 FVM524267:FVM524276 GFI524267:GFI524276 GPE524267:GPE524276 GZA524267:GZA524276 HIW524267:HIW524276 HSS524267:HSS524276 ICO524267:ICO524276 IMK524267:IMK524276 IWG524267:IWG524276 JGC524267:JGC524276 JPY524267:JPY524276 JZU524267:JZU524276 KJQ524267:KJQ524276 KTM524267:KTM524276 LDI524267:LDI524276 LNE524267:LNE524276 LXA524267:LXA524276 MGW524267:MGW524276 MQS524267:MQS524276 NAO524267:NAO524276 NKK524267:NKK524276 NUG524267:NUG524276 OEC524267:OEC524276 ONY524267:ONY524276 OXU524267:OXU524276 PHQ524267:PHQ524276 PRM524267:PRM524276 QBI524267:QBI524276 QLE524267:QLE524276 QVA524267:QVA524276 REW524267:REW524276 ROS524267:ROS524276 RYO524267:RYO524276 SIK524267:SIK524276 SSG524267:SSG524276 TCC524267:TCC524276 TLY524267:TLY524276 TVU524267:TVU524276 UFQ524267:UFQ524276 UPM524267:UPM524276 UZI524267:UZI524276 VJE524267:VJE524276 VTA524267:VTA524276 WCW524267:WCW524276 WMS524267:WMS524276 WWO524267:WWO524276 AG589803:AG589812 KC589803:KC589812 TY589803:TY589812 ADU589803:ADU589812 ANQ589803:ANQ589812 AXM589803:AXM589812 BHI589803:BHI589812 BRE589803:BRE589812 CBA589803:CBA589812 CKW589803:CKW589812 CUS589803:CUS589812 DEO589803:DEO589812 DOK589803:DOK589812 DYG589803:DYG589812 EIC589803:EIC589812 ERY589803:ERY589812 FBU589803:FBU589812 FLQ589803:FLQ589812 FVM589803:FVM589812 GFI589803:GFI589812 GPE589803:GPE589812 GZA589803:GZA589812 HIW589803:HIW589812 HSS589803:HSS589812 ICO589803:ICO589812 IMK589803:IMK589812 IWG589803:IWG589812 JGC589803:JGC589812 JPY589803:JPY589812 JZU589803:JZU589812 KJQ589803:KJQ589812 KTM589803:KTM589812 LDI589803:LDI589812 LNE589803:LNE589812 LXA589803:LXA589812 MGW589803:MGW589812 MQS589803:MQS589812 NAO589803:NAO589812 NKK589803:NKK589812 NUG589803:NUG589812 OEC589803:OEC589812 ONY589803:ONY589812 OXU589803:OXU589812 PHQ589803:PHQ589812 PRM589803:PRM589812 QBI589803:QBI589812 QLE589803:QLE589812 QVA589803:QVA589812 REW589803:REW589812 ROS589803:ROS589812 RYO589803:RYO589812 SIK589803:SIK589812 SSG589803:SSG589812 TCC589803:TCC589812 TLY589803:TLY589812 TVU589803:TVU589812 UFQ589803:UFQ589812 UPM589803:UPM589812 UZI589803:UZI589812 VJE589803:VJE589812 VTA589803:VTA589812 WCW589803:WCW589812 WMS589803:WMS589812 WWO589803:WWO589812 AG655339:AG655348 KC655339:KC655348 TY655339:TY655348 ADU655339:ADU655348 ANQ655339:ANQ655348 AXM655339:AXM655348 BHI655339:BHI655348 BRE655339:BRE655348 CBA655339:CBA655348 CKW655339:CKW655348 CUS655339:CUS655348 DEO655339:DEO655348 DOK655339:DOK655348 DYG655339:DYG655348 EIC655339:EIC655348 ERY655339:ERY655348 FBU655339:FBU655348 FLQ655339:FLQ655348 FVM655339:FVM655348 GFI655339:GFI655348 GPE655339:GPE655348 GZA655339:GZA655348 HIW655339:HIW655348 HSS655339:HSS655348 ICO655339:ICO655348 IMK655339:IMK655348 IWG655339:IWG655348 JGC655339:JGC655348 JPY655339:JPY655348 JZU655339:JZU655348 KJQ655339:KJQ655348 KTM655339:KTM655348 LDI655339:LDI655348 LNE655339:LNE655348 LXA655339:LXA655348 MGW655339:MGW655348 MQS655339:MQS655348 NAO655339:NAO655348 NKK655339:NKK655348 NUG655339:NUG655348 OEC655339:OEC655348 ONY655339:ONY655348 OXU655339:OXU655348 PHQ655339:PHQ655348 PRM655339:PRM655348 QBI655339:QBI655348 QLE655339:QLE655348 QVA655339:QVA655348 REW655339:REW655348 ROS655339:ROS655348 RYO655339:RYO655348 SIK655339:SIK655348 SSG655339:SSG655348 TCC655339:TCC655348 TLY655339:TLY655348 TVU655339:TVU655348 UFQ655339:UFQ655348 UPM655339:UPM655348 UZI655339:UZI655348 VJE655339:VJE655348 VTA655339:VTA655348 WCW655339:WCW655348 WMS655339:WMS655348 WWO655339:WWO655348 AG720875:AG720884 KC720875:KC720884 TY720875:TY720884 ADU720875:ADU720884 ANQ720875:ANQ720884 AXM720875:AXM720884 BHI720875:BHI720884 BRE720875:BRE720884 CBA720875:CBA720884 CKW720875:CKW720884 CUS720875:CUS720884 DEO720875:DEO720884 DOK720875:DOK720884 DYG720875:DYG720884 EIC720875:EIC720884 ERY720875:ERY720884 FBU720875:FBU720884 FLQ720875:FLQ720884 FVM720875:FVM720884 GFI720875:GFI720884 GPE720875:GPE720884 GZA720875:GZA720884 HIW720875:HIW720884 HSS720875:HSS720884 ICO720875:ICO720884 IMK720875:IMK720884 IWG720875:IWG720884 JGC720875:JGC720884 JPY720875:JPY720884 JZU720875:JZU720884 KJQ720875:KJQ720884 KTM720875:KTM720884 LDI720875:LDI720884 LNE720875:LNE720884 LXA720875:LXA720884 MGW720875:MGW720884 MQS720875:MQS720884 NAO720875:NAO720884 NKK720875:NKK720884 NUG720875:NUG720884 OEC720875:OEC720884 ONY720875:ONY720884 OXU720875:OXU720884 PHQ720875:PHQ720884 PRM720875:PRM720884 QBI720875:QBI720884 QLE720875:QLE720884 QVA720875:QVA720884 REW720875:REW720884 ROS720875:ROS720884 RYO720875:RYO720884 SIK720875:SIK720884 SSG720875:SSG720884 TCC720875:TCC720884 TLY720875:TLY720884 TVU720875:TVU720884 UFQ720875:UFQ720884 UPM720875:UPM720884 UZI720875:UZI720884 VJE720875:VJE720884 VTA720875:VTA720884 WCW720875:WCW720884 WMS720875:WMS720884 WWO720875:WWO720884 AG786411:AG786420 KC786411:KC786420 TY786411:TY786420 ADU786411:ADU786420 ANQ786411:ANQ786420 AXM786411:AXM786420 BHI786411:BHI786420 BRE786411:BRE786420 CBA786411:CBA786420 CKW786411:CKW786420 CUS786411:CUS786420 DEO786411:DEO786420 DOK786411:DOK786420 DYG786411:DYG786420 EIC786411:EIC786420 ERY786411:ERY786420 FBU786411:FBU786420 FLQ786411:FLQ786420 FVM786411:FVM786420 GFI786411:GFI786420 GPE786411:GPE786420 GZA786411:GZA786420 HIW786411:HIW786420 HSS786411:HSS786420 ICO786411:ICO786420 IMK786411:IMK786420 IWG786411:IWG786420 JGC786411:JGC786420 JPY786411:JPY786420 JZU786411:JZU786420 KJQ786411:KJQ786420 KTM786411:KTM786420 LDI786411:LDI786420 LNE786411:LNE786420 LXA786411:LXA786420 MGW786411:MGW786420 MQS786411:MQS786420 NAO786411:NAO786420 NKK786411:NKK786420 NUG786411:NUG786420 OEC786411:OEC786420 ONY786411:ONY786420 OXU786411:OXU786420 PHQ786411:PHQ786420 PRM786411:PRM786420 QBI786411:QBI786420 QLE786411:QLE786420 QVA786411:QVA786420 REW786411:REW786420 ROS786411:ROS786420 RYO786411:RYO786420 SIK786411:SIK786420 SSG786411:SSG786420 TCC786411:TCC786420 TLY786411:TLY786420 TVU786411:TVU786420 UFQ786411:UFQ786420 UPM786411:UPM786420 UZI786411:UZI786420 VJE786411:VJE786420 VTA786411:VTA786420 WCW786411:WCW786420 WMS786411:WMS786420 WWO786411:WWO786420 AG851947:AG851956 KC851947:KC851956 TY851947:TY851956 ADU851947:ADU851956 ANQ851947:ANQ851956 AXM851947:AXM851956 BHI851947:BHI851956 BRE851947:BRE851956 CBA851947:CBA851956 CKW851947:CKW851956 CUS851947:CUS851956 DEO851947:DEO851956 DOK851947:DOK851956 DYG851947:DYG851956 EIC851947:EIC851956 ERY851947:ERY851956 FBU851947:FBU851956 FLQ851947:FLQ851956 FVM851947:FVM851956 GFI851947:GFI851956 GPE851947:GPE851956 GZA851947:GZA851956 HIW851947:HIW851956 HSS851947:HSS851956 ICO851947:ICO851956 IMK851947:IMK851956 IWG851947:IWG851956 JGC851947:JGC851956 JPY851947:JPY851956 JZU851947:JZU851956 KJQ851947:KJQ851956 KTM851947:KTM851956 LDI851947:LDI851956 LNE851947:LNE851956 LXA851947:LXA851956 MGW851947:MGW851956 MQS851947:MQS851956 NAO851947:NAO851956 NKK851947:NKK851956 NUG851947:NUG851956 OEC851947:OEC851956 ONY851947:ONY851956 OXU851947:OXU851956 PHQ851947:PHQ851956 PRM851947:PRM851956 QBI851947:QBI851956 QLE851947:QLE851956 QVA851947:QVA851956 REW851947:REW851956 ROS851947:ROS851956 RYO851947:RYO851956 SIK851947:SIK851956 SSG851947:SSG851956 TCC851947:TCC851956 TLY851947:TLY851956 TVU851947:TVU851956 UFQ851947:UFQ851956 UPM851947:UPM851956 UZI851947:UZI851956 VJE851947:VJE851956 VTA851947:VTA851956 WCW851947:WCW851956 WMS851947:WMS851956 WWO851947:WWO851956 AG917483:AG917492 KC917483:KC917492 TY917483:TY917492 ADU917483:ADU917492 ANQ917483:ANQ917492 AXM917483:AXM917492 BHI917483:BHI917492 BRE917483:BRE917492 CBA917483:CBA917492 CKW917483:CKW917492 CUS917483:CUS917492 DEO917483:DEO917492 DOK917483:DOK917492 DYG917483:DYG917492 EIC917483:EIC917492 ERY917483:ERY917492 FBU917483:FBU917492 FLQ917483:FLQ917492 FVM917483:FVM917492 GFI917483:GFI917492 GPE917483:GPE917492 GZA917483:GZA917492 HIW917483:HIW917492 HSS917483:HSS917492 ICO917483:ICO917492 IMK917483:IMK917492 IWG917483:IWG917492 JGC917483:JGC917492 JPY917483:JPY917492 JZU917483:JZU917492 KJQ917483:KJQ917492 KTM917483:KTM917492 LDI917483:LDI917492 LNE917483:LNE917492 LXA917483:LXA917492 MGW917483:MGW917492 MQS917483:MQS917492 NAO917483:NAO917492 NKK917483:NKK917492 NUG917483:NUG917492 OEC917483:OEC917492 ONY917483:ONY917492 OXU917483:OXU917492 PHQ917483:PHQ917492 PRM917483:PRM917492 QBI917483:QBI917492 QLE917483:QLE917492 QVA917483:QVA917492 REW917483:REW917492 ROS917483:ROS917492 RYO917483:RYO917492 SIK917483:SIK917492 SSG917483:SSG917492 TCC917483:TCC917492 TLY917483:TLY917492 TVU917483:TVU917492 UFQ917483:UFQ917492 UPM917483:UPM917492 UZI917483:UZI917492 VJE917483:VJE917492 VTA917483:VTA917492 WCW917483:WCW917492 WMS917483:WMS917492 WWO917483:WWO917492 AG983019:AG983028 KC983019:KC983028 TY983019:TY983028 ADU983019:ADU983028 ANQ983019:ANQ983028 AXM983019:AXM983028 BHI983019:BHI983028 BRE983019:BRE983028 CBA983019:CBA983028 CKW983019:CKW983028 CUS983019:CUS983028 DEO983019:DEO983028 DOK983019:DOK983028 DYG983019:DYG983028 EIC983019:EIC983028 ERY983019:ERY983028 FBU983019:FBU983028 FLQ983019:FLQ983028 FVM983019:FVM983028 GFI983019:GFI983028 GPE983019:GPE983028 GZA983019:GZA983028 HIW983019:HIW983028 HSS983019:HSS983028 ICO983019:ICO983028 IMK983019:IMK983028 IWG983019:IWG983028 JGC983019:JGC983028 JPY983019:JPY983028 JZU983019:JZU983028 KJQ983019:KJQ983028 KTM983019:KTM983028 LDI983019:LDI983028 LNE983019:LNE983028 LXA983019:LXA983028 MGW983019:MGW983028 MQS983019:MQS983028 NAO983019:NAO983028 NKK983019:NKK983028 NUG983019:NUG983028 OEC983019:OEC983028 ONY983019:ONY983028 OXU983019:OXU983028 PHQ983019:PHQ983028 PRM983019:PRM983028 QBI983019:QBI983028 QLE983019:QLE983028 QVA983019:QVA983028 REW983019:REW983028 ROS983019:ROS983028 RYO983019:RYO983028 SIK983019:SIK983028 SSG983019:SSG983028 TCC983019:TCC983028 TLY983019:TLY983028 TVU983019:TVU983028 UFQ983019:UFQ983028 UPM983019:UPM983028 UZI983019:UZI983028 VJE983019:VJE983028 VTA983019:VTA983028 WCW983019:WCW983028 WMS983019:WMS983028 WWO983019:WWO983028 AF65518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AF131054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AF196590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AF262126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AF327662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AF393198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AF458734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AF524270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AF589806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AF655342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AF720878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AF786414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AF851950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AF917486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AF983022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AF65541:AI65541 KB65541:KE65541 TX65541:UA65541 ADT65541:ADW65541 ANP65541:ANS65541 AXL65541:AXO65541 BHH65541:BHK65541 BRD65541:BRG65541 CAZ65541:CBC65541 CKV65541:CKY65541 CUR65541:CUU65541 DEN65541:DEQ65541 DOJ65541:DOM65541 DYF65541:DYI65541 EIB65541:EIE65541 ERX65541:ESA65541 FBT65541:FBW65541 FLP65541:FLS65541 FVL65541:FVO65541 GFH65541:GFK65541 GPD65541:GPG65541 GYZ65541:GZC65541 HIV65541:HIY65541 HSR65541:HSU65541 ICN65541:ICQ65541 IMJ65541:IMM65541 IWF65541:IWI65541 JGB65541:JGE65541 JPX65541:JQA65541 JZT65541:JZW65541 KJP65541:KJS65541 KTL65541:KTO65541 LDH65541:LDK65541 LND65541:LNG65541 LWZ65541:LXC65541 MGV65541:MGY65541 MQR65541:MQU65541 NAN65541:NAQ65541 NKJ65541:NKM65541 NUF65541:NUI65541 OEB65541:OEE65541 ONX65541:OOA65541 OXT65541:OXW65541 PHP65541:PHS65541 PRL65541:PRO65541 QBH65541:QBK65541 QLD65541:QLG65541 QUZ65541:QVC65541 REV65541:REY65541 ROR65541:ROU65541 RYN65541:RYQ65541 SIJ65541:SIM65541 SSF65541:SSI65541 TCB65541:TCE65541 TLX65541:TMA65541 TVT65541:TVW65541 UFP65541:UFS65541 UPL65541:UPO65541 UZH65541:UZK65541 VJD65541:VJG65541 VSZ65541:VTC65541 WCV65541:WCY65541 WMR65541:WMU65541 WWN65541:WWQ65541 AF131077:AI131077 KB131077:KE131077 TX131077:UA131077 ADT131077:ADW131077 ANP131077:ANS131077 AXL131077:AXO131077 BHH131077:BHK131077 BRD131077:BRG131077 CAZ131077:CBC131077 CKV131077:CKY131077 CUR131077:CUU131077 DEN131077:DEQ131077 DOJ131077:DOM131077 DYF131077:DYI131077 EIB131077:EIE131077 ERX131077:ESA131077 FBT131077:FBW131077 FLP131077:FLS131077 FVL131077:FVO131077 GFH131077:GFK131077 GPD131077:GPG131077 GYZ131077:GZC131077 HIV131077:HIY131077 HSR131077:HSU131077 ICN131077:ICQ131077 IMJ131077:IMM131077 IWF131077:IWI131077 JGB131077:JGE131077 JPX131077:JQA131077 JZT131077:JZW131077 KJP131077:KJS131077 KTL131077:KTO131077 LDH131077:LDK131077 LND131077:LNG131077 LWZ131077:LXC131077 MGV131077:MGY131077 MQR131077:MQU131077 NAN131077:NAQ131077 NKJ131077:NKM131077 NUF131077:NUI131077 OEB131077:OEE131077 ONX131077:OOA131077 OXT131077:OXW131077 PHP131077:PHS131077 PRL131077:PRO131077 QBH131077:QBK131077 QLD131077:QLG131077 QUZ131077:QVC131077 REV131077:REY131077 ROR131077:ROU131077 RYN131077:RYQ131077 SIJ131077:SIM131077 SSF131077:SSI131077 TCB131077:TCE131077 TLX131077:TMA131077 TVT131077:TVW131077 UFP131077:UFS131077 UPL131077:UPO131077 UZH131077:UZK131077 VJD131077:VJG131077 VSZ131077:VTC131077 WCV131077:WCY131077 WMR131077:WMU131077 WWN131077:WWQ131077 AF196613:AI196613 KB196613:KE196613 TX196613:UA196613 ADT196613:ADW196613 ANP196613:ANS196613 AXL196613:AXO196613 BHH196613:BHK196613 BRD196613:BRG196613 CAZ196613:CBC196613 CKV196613:CKY196613 CUR196613:CUU196613 DEN196613:DEQ196613 DOJ196613:DOM196613 DYF196613:DYI196613 EIB196613:EIE196613 ERX196613:ESA196613 FBT196613:FBW196613 FLP196613:FLS196613 FVL196613:FVO196613 GFH196613:GFK196613 GPD196613:GPG196613 GYZ196613:GZC196613 HIV196613:HIY196613 HSR196613:HSU196613 ICN196613:ICQ196613 IMJ196613:IMM196613 IWF196613:IWI196613 JGB196613:JGE196613 JPX196613:JQA196613 JZT196613:JZW196613 KJP196613:KJS196613 KTL196613:KTO196613 LDH196613:LDK196613 LND196613:LNG196613 LWZ196613:LXC196613 MGV196613:MGY196613 MQR196613:MQU196613 NAN196613:NAQ196613 NKJ196613:NKM196613 NUF196613:NUI196613 OEB196613:OEE196613 ONX196613:OOA196613 OXT196613:OXW196613 PHP196613:PHS196613 PRL196613:PRO196613 QBH196613:QBK196613 QLD196613:QLG196613 QUZ196613:QVC196613 REV196613:REY196613 ROR196613:ROU196613 RYN196613:RYQ196613 SIJ196613:SIM196613 SSF196613:SSI196613 TCB196613:TCE196613 TLX196613:TMA196613 TVT196613:TVW196613 UFP196613:UFS196613 UPL196613:UPO196613 UZH196613:UZK196613 VJD196613:VJG196613 VSZ196613:VTC196613 WCV196613:WCY196613 WMR196613:WMU196613 WWN196613:WWQ196613 AF262149:AI262149 KB262149:KE262149 TX262149:UA262149 ADT262149:ADW262149 ANP262149:ANS262149 AXL262149:AXO262149 BHH262149:BHK262149 BRD262149:BRG262149 CAZ262149:CBC262149 CKV262149:CKY262149 CUR262149:CUU262149 DEN262149:DEQ262149 DOJ262149:DOM262149 DYF262149:DYI262149 EIB262149:EIE262149 ERX262149:ESA262149 FBT262149:FBW262149 FLP262149:FLS262149 FVL262149:FVO262149 GFH262149:GFK262149 GPD262149:GPG262149 GYZ262149:GZC262149 HIV262149:HIY262149 HSR262149:HSU262149 ICN262149:ICQ262149 IMJ262149:IMM262149 IWF262149:IWI262149 JGB262149:JGE262149 JPX262149:JQA262149 JZT262149:JZW262149 KJP262149:KJS262149 KTL262149:KTO262149 LDH262149:LDK262149 LND262149:LNG262149 LWZ262149:LXC262149 MGV262149:MGY262149 MQR262149:MQU262149 NAN262149:NAQ262149 NKJ262149:NKM262149 NUF262149:NUI262149 OEB262149:OEE262149 ONX262149:OOA262149 OXT262149:OXW262149 PHP262149:PHS262149 PRL262149:PRO262149 QBH262149:QBK262149 QLD262149:QLG262149 QUZ262149:QVC262149 REV262149:REY262149 ROR262149:ROU262149 RYN262149:RYQ262149 SIJ262149:SIM262149 SSF262149:SSI262149 TCB262149:TCE262149 TLX262149:TMA262149 TVT262149:TVW262149 UFP262149:UFS262149 UPL262149:UPO262149 UZH262149:UZK262149 VJD262149:VJG262149 VSZ262149:VTC262149 WCV262149:WCY262149 WMR262149:WMU262149 WWN262149:WWQ262149 AF327685:AI327685 KB327685:KE327685 TX327685:UA327685 ADT327685:ADW327685 ANP327685:ANS327685 AXL327685:AXO327685 BHH327685:BHK327685 BRD327685:BRG327685 CAZ327685:CBC327685 CKV327685:CKY327685 CUR327685:CUU327685 DEN327685:DEQ327685 DOJ327685:DOM327685 DYF327685:DYI327685 EIB327685:EIE327685 ERX327685:ESA327685 FBT327685:FBW327685 FLP327685:FLS327685 FVL327685:FVO327685 GFH327685:GFK327685 GPD327685:GPG327685 GYZ327685:GZC327685 HIV327685:HIY327685 HSR327685:HSU327685 ICN327685:ICQ327685 IMJ327685:IMM327685 IWF327685:IWI327685 JGB327685:JGE327685 JPX327685:JQA327685 JZT327685:JZW327685 KJP327685:KJS327685 KTL327685:KTO327685 LDH327685:LDK327685 LND327685:LNG327685 LWZ327685:LXC327685 MGV327685:MGY327685 MQR327685:MQU327685 NAN327685:NAQ327685 NKJ327685:NKM327685 NUF327685:NUI327685 OEB327685:OEE327685 ONX327685:OOA327685 OXT327685:OXW327685 PHP327685:PHS327685 PRL327685:PRO327685 QBH327685:QBK327685 QLD327685:QLG327685 QUZ327685:QVC327685 REV327685:REY327685 ROR327685:ROU327685 RYN327685:RYQ327685 SIJ327685:SIM327685 SSF327685:SSI327685 TCB327685:TCE327685 TLX327685:TMA327685 TVT327685:TVW327685 UFP327685:UFS327685 UPL327685:UPO327685 UZH327685:UZK327685 VJD327685:VJG327685 VSZ327685:VTC327685 WCV327685:WCY327685 WMR327685:WMU327685 WWN327685:WWQ327685 AF393221:AI393221 KB393221:KE393221 TX393221:UA393221 ADT393221:ADW393221 ANP393221:ANS393221 AXL393221:AXO393221 BHH393221:BHK393221 BRD393221:BRG393221 CAZ393221:CBC393221 CKV393221:CKY393221 CUR393221:CUU393221 DEN393221:DEQ393221 DOJ393221:DOM393221 DYF393221:DYI393221 EIB393221:EIE393221 ERX393221:ESA393221 FBT393221:FBW393221 FLP393221:FLS393221 FVL393221:FVO393221 GFH393221:GFK393221 GPD393221:GPG393221 GYZ393221:GZC393221 HIV393221:HIY393221 HSR393221:HSU393221 ICN393221:ICQ393221 IMJ393221:IMM393221 IWF393221:IWI393221 JGB393221:JGE393221 JPX393221:JQA393221 JZT393221:JZW393221 KJP393221:KJS393221 KTL393221:KTO393221 LDH393221:LDK393221 LND393221:LNG393221 LWZ393221:LXC393221 MGV393221:MGY393221 MQR393221:MQU393221 NAN393221:NAQ393221 NKJ393221:NKM393221 NUF393221:NUI393221 OEB393221:OEE393221 ONX393221:OOA393221 OXT393221:OXW393221 PHP393221:PHS393221 PRL393221:PRO393221 QBH393221:QBK393221 QLD393221:QLG393221 QUZ393221:QVC393221 REV393221:REY393221 ROR393221:ROU393221 RYN393221:RYQ393221 SIJ393221:SIM393221 SSF393221:SSI393221 TCB393221:TCE393221 TLX393221:TMA393221 TVT393221:TVW393221 UFP393221:UFS393221 UPL393221:UPO393221 UZH393221:UZK393221 VJD393221:VJG393221 VSZ393221:VTC393221 WCV393221:WCY393221 WMR393221:WMU393221 WWN393221:WWQ393221 AF458757:AI458757 KB458757:KE458757 TX458757:UA458757 ADT458757:ADW458757 ANP458757:ANS458757 AXL458757:AXO458757 BHH458757:BHK458757 BRD458757:BRG458757 CAZ458757:CBC458757 CKV458757:CKY458757 CUR458757:CUU458757 DEN458757:DEQ458757 DOJ458757:DOM458757 DYF458757:DYI458757 EIB458757:EIE458757 ERX458757:ESA458757 FBT458757:FBW458757 FLP458757:FLS458757 FVL458757:FVO458757 GFH458757:GFK458757 GPD458757:GPG458757 GYZ458757:GZC458757 HIV458757:HIY458757 HSR458757:HSU458757 ICN458757:ICQ458757 IMJ458757:IMM458757 IWF458757:IWI458757 JGB458757:JGE458757 JPX458757:JQA458757 JZT458757:JZW458757 KJP458757:KJS458757 KTL458757:KTO458757 LDH458757:LDK458757 LND458757:LNG458757 LWZ458757:LXC458757 MGV458757:MGY458757 MQR458757:MQU458757 NAN458757:NAQ458757 NKJ458757:NKM458757 NUF458757:NUI458757 OEB458757:OEE458757 ONX458757:OOA458757 OXT458757:OXW458757 PHP458757:PHS458757 PRL458757:PRO458757 QBH458757:QBK458757 QLD458757:QLG458757 QUZ458757:QVC458757 REV458757:REY458757 ROR458757:ROU458757 RYN458757:RYQ458757 SIJ458757:SIM458757 SSF458757:SSI458757 TCB458757:TCE458757 TLX458757:TMA458757 TVT458757:TVW458757 UFP458757:UFS458757 UPL458757:UPO458757 UZH458757:UZK458757 VJD458757:VJG458757 VSZ458757:VTC458757 WCV458757:WCY458757 WMR458757:WMU458757 WWN458757:WWQ458757 AF524293:AI524293 KB524293:KE524293 TX524293:UA524293 ADT524293:ADW524293 ANP524293:ANS524293 AXL524293:AXO524293 BHH524293:BHK524293 BRD524293:BRG524293 CAZ524293:CBC524293 CKV524293:CKY524293 CUR524293:CUU524293 DEN524293:DEQ524293 DOJ524293:DOM524293 DYF524293:DYI524293 EIB524293:EIE524293 ERX524293:ESA524293 FBT524293:FBW524293 FLP524293:FLS524293 FVL524293:FVO524293 GFH524293:GFK524293 GPD524293:GPG524293 GYZ524293:GZC524293 HIV524293:HIY524293 HSR524293:HSU524293 ICN524293:ICQ524293 IMJ524293:IMM524293 IWF524293:IWI524293 JGB524293:JGE524293 JPX524293:JQA524293 JZT524293:JZW524293 KJP524293:KJS524293 KTL524293:KTO524293 LDH524293:LDK524293 LND524293:LNG524293 LWZ524293:LXC524293 MGV524293:MGY524293 MQR524293:MQU524293 NAN524293:NAQ524293 NKJ524293:NKM524293 NUF524293:NUI524293 OEB524293:OEE524293 ONX524293:OOA524293 OXT524293:OXW524293 PHP524293:PHS524293 PRL524293:PRO524293 QBH524293:QBK524293 QLD524293:QLG524293 QUZ524293:QVC524293 REV524293:REY524293 ROR524293:ROU524293 RYN524293:RYQ524293 SIJ524293:SIM524293 SSF524293:SSI524293 TCB524293:TCE524293 TLX524293:TMA524293 TVT524293:TVW524293 UFP524293:UFS524293 UPL524293:UPO524293 UZH524293:UZK524293 VJD524293:VJG524293 VSZ524293:VTC524293 WCV524293:WCY524293 WMR524293:WMU524293 WWN524293:WWQ524293 AF589829:AI589829 KB589829:KE589829 TX589829:UA589829 ADT589829:ADW589829 ANP589829:ANS589829 AXL589829:AXO589829 BHH589829:BHK589829 BRD589829:BRG589829 CAZ589829:CBC589829 CKV589829:CKY589829 CUR589829:CUU589829 DEN589829:DEQ589829 DOJ589829:DOM589829 DYF589829:DYI589829 EIB589829:EIE589829 ERX589829:ESA589829 FBT589829:FBW589829 FLP589829:FLS589829 FVL589829:FVO589829 GFH589829:GFK589829 GPD589829:GPG589829 GYZ589829:GZC589829 HIV589829:HIY589829 HSR589829:HSU589829 ICN589829:ICQ589829 IMJ589829:IMM589829 IWF589829:IWI589829 JGB589829:JGE589829 JPX589829:JQA589829 JZT589829:JZW589829 KJP589829:KJS589829 KTL589829:KTO589829 LDH589829:LDK589829 LND589829:LNG589829 LWZ589829:LXC589829 MGV589829:MGY589829 MQR589829:MQU589829 NAN589829:NAQ589829 NKJ589829:NKM589829 NUF589829:NUI589829 OEB589829:OEE589829 ONX589829:OOA589829 OXT589829:OXW589829 PHP589829:PHS589829 PRL589829:PRO589829 QBH589829:QBK589829 QLD589829:QLG589829 QUZ589829:QVC589829 REV589829:REY589829 ROR589829:ROU589829 RYN589829:RYQ589829 SIJ589829:SIM589829 SSF589829:SSI589829 TCB589829:TCE589829 TLX589829:TMA589829 TVT589829:TVW589829 UFP589829:UFS589829 UPL589829:UPO589829 UZH589829:UZK589829 VJD589829:VJG589829 VSZ589829:VTC589829 WCV589829:WCY589829 WMR589829:WMU589829 WWN589829:WWQ589829 AF655365:AI655365 KB655365:KE655365 TX655365:UA655365 ADT655365:ADW655365 ANP655365:ANS655365 AXL655365:AXO655365 BHH655365:BHK655365 BRD655365:BRG655365 CAZ655365:CBC655365 CKV655365:CKY655365 CUR655365:CUU655365 DEN655365:DEQ655365 DOJ655365:DOM655365 DYF655365:DYI655365 EIB655365:EIE655365 ERX655365:ESA655365 FBT655365:FBW655365 FLP655365:FLS655365 FVL655365:FVO655365 GFH655365:GFK655365 GPD655365:GPG655365 GYZ655365:GZC655365 HIV655365:HIY655365 HSR655365:HSU655365 ICN655365:ICQ655365 IMJ655365:IMM655365 IWF655365:IWI655365 JGB655365:JGE655365 JPX655365:JQA655365 JZT655365:JZW655365 KJP655365:KJS655365 KTL655365:KTO655365 LDH655365:LDK655365 LND655365:LNG655365 LWZ655365:LXC655365 MGV655365:MGY655365 MQR655365:MQU655365 NAN655365:NAQ655365 NKJ655365:NKM655365 NUF655365:NUI655365 OEB655365:OEE655365 ONX655365:OOA655365 OXT655365:OXW655365 PHP655365:PHS655365 PRL655365:PRO655365 QBH655365:QBK655365 QLD655365:QLG655365 QUZ655365:QVC655365 REV655365:REY655365 ROR655365:ROU655365 RYN655365:RYQ655365 SIJ655365:SIM655365 SSF655365:SSI655365 TCB655365:TCE655365 TLX655365:TMA655365 TVT655365:TVW655365 UFP655365:UFS655365 UPL655365:UPO655365 UZH655365:UZK655365 VJD655365:VJG655365 VSZ655365:VTC655365 WCV655365:WCY655365 WMR655365:WMU655365 WWN655365:WWQ655365 AF720901:AI720901 KB720901:KE720901 TX720901:UA720901 ADT720901:ADW720901 ANP720901:ANS720901 AXL720901:AXO720901 BHH720901:BHK720901 BRD720901:BRG720901 CAZ720901:CBC720901 CKV720901:CKY720901 CUR720901:CUU720901 DEN720901:DEQ720901 DOJ720901:DOM720901 DYF720901:DYI720901 EIB720901:EIE720901 ERX720901:ESA720901 FBT720901:FBW720901 FLP720901:FLS720901 FVL720901:FVO720901 GFH720901:GFK720901 GPD720901:GPG720901 GYZ720901:GZC720901 HIV720901:HIY720901 HSR720901:HSU720901 ICN720901:ICQ720901 IMJ720901:IMM720901 IWF720901:IWI720901 JGB720901:JGE720901 JPX720901:JQA720901 JZT720901:JZW720901 KJP720901:KJS720901 KTL720901:KTO720901 LDH720901:LDK720901 LND720901:LNG720901 LWZ720901:LXC720901 MGV720901:MGY720901 MQR720901:MQU720901 NAN720901:NAQ720901 NKJ720901:NKM720901 NUF720901:NUI720901 OEB720901:OEE720901 ONX720901:OOA720901 OXT720901:OXW720901 PHP720901:PHS720901 PRL720901:PRO720901 QBH720901:QBK720901 QLD720901:QLG720901 QUZ720901:QVC720901 REV720901:REY720901 ROR720901:ROU720901 RYN720901:RYQ720901 SIJ720901:SIM720901 SSF720901:SSI720901 TCB720901:TCE720901 TLX720901:TMA720901 TVT720901:TVW720901 UFP720901:UFS720901 UPL720901:UPO720901 UZH720901:UZK720901 VJD720901:VJG720901 VSZ720901:VTC720901 WCV720901:WCY720901 WMR720901:WMU720901 WWN720901:WWQ720901 AF786437:AI786437 KB786437:KE786437 TX786437:UA786437 ADT786437:ADW786437 ANP786437:ANS786437 AXL786437:AXO786437 BHH786437:BHK786437 BRD786437:BRG786437 CAZ786437:CBC786437 CKV786437:CKY786437 CUR786437:CUU786437 DEN786437:DEQ786437 DOJ786437:DOM786437 DYF786437:DYI786437 EIB786437:EIE786437 ERX786437:ESA786437 FBT786437:FBW786437 FLP786437:FLS786437 FVL786437:FVO786437 GFH786437:GFK786437 GPD786437:GPG786437 GYZ786437:GZC786437 HIV786437:HIY786437 HSR786437:HSU786437 ICN786437:ICQ786437 IMJ786437:IMM786437 IWF786437:IWI786437 JGB786437:JGE786437 JPX786437:JQA786437 JZT786437:JZW786437 KJP786437:KJS786437 KTL786437:KTO786437 LDH786437:LDK786437 LND786437:LNG786437 LWZ786437:LXC786437 MGV786437:MGY786437 MQR786437:MQU786437 NAN786437:NAQ786437 NKJ786437:NKM786437 NUF786437:NUI786437 OEB786437:OEE786437 ONX786437:OOA786437 OXT786437:OXW786437 PHP786437:PHS786437 PRL786437:PRO786437 QBH786437:QBK786437 QLD786437:QLG786437 QUZ786437:QVC786437 REV786437:REY786437 ROR786437:ROU786437 RYN786437:RYQ786437 SIJ786437:SIM786437 SSF786437:SSI786437 TCB786437:TCE786437 TLX786437:TMA786437 TVT786437:TVW786437 UFP786437:UFS786437 UPL786437:UPO786437 UZH786437:UZK786437 VJD786437:VJG786437 VSZ786437:VTC786437 WCV786437:WCY786437 WMR786437:WMU786437 WWN786437:WWQ786437 AF851973:AI851973 KB851973:KE851973 TX851973:UA851973 ADT851973:ADW851973 ANP851973:ANS851973 AXL851973:AXO851973 BHH851973:BHK851973 BRD851973:BRG851973 CAZ851973:CBC851973 CKV851973:CKY851973 CUR851973:CUU851973 DEN851973:DEQ851973 DOJ851973:DOM851973 DYF851973:DYI851973 EIB851973:EIE851973 ERX851973:ESA851973 FBT851973:FBW851973 FLP851973:FLS851973 FVL851973:FVO851973 GFH851973:GFK851973 GPD851973:GPG851973 GYZ851973:GZC851973 HIV851973:HIY851973 HSR851973:HSU851973 ICN851973:ICQ851973 IMJ851973:IMM851973 IWF851973:IWI851973 JGB851973:JGE851973 JPX851973:JQA851973 JZT851973:JZW851973 KJP851973:KJS851973 KTL851973:KTO851973 LDH851973:LDK851973 LND851973:LNG851973 LWZ851973:LXC851973 MGV851973:MGY851973 MQR851973:MQU851973 NAN851973:NAQ851973 NKJ851973:NKM851973 NUF851973:NUI851973 OEB851973:OEE851973 ONX851973:OOA851973 OXT851973:OXW851973 PHP851973:PHS851973 PRL851973:PRO851973 QBH851973:QBK851973 QLD851973:QLG851973 QUZ851973:QVC851973 REV851973:REY851973 ROR851973:ROU851973 RYN851973:RYQ851973 SIJ851973:SIM851973 SSF851973:SSI851973 TCB851973:TCE851973 TLX851973:TMA851973 TVT851973:TVW851973 UFP851973:UFS851973 UPL851973:UPO851973 UZH851973:UZK851973 VJD851973:VJG851973 VSZ851973:VTC851973 WCV851973:WCY851973 WMR851973:WMU851973 WWN851973:WWQ851973 AF917509:AI917509 KB917509:KE917509 TX917509:UA917509 ADT917509:ADW917509 ANP917509:ANS917509 AXL917509:AXO917509 BHH917509:BHK917509 BRD917509:BRG917509 CAZ917509:CBC917509 CKV917509:CKY917509 CUR917509:CUU917509 DEN917509:DEQ917509 DOJ917509:DOM917509 DYF917509:DYI917509 EIB917509:EIE917509 ERX917509:ESA917509 FBT917509:FBW917509 FLP917509:FLS917509 FVL917509:FVO917509 GFH917509:GFK917509 GPD917509:GPG917509 GYZ917509:GZC917509 HIV917509:HIY917509 HSR917509:HSU917509 ICN917509:ICQ917509 IMJ917509:IMM917509 IWF917509:IWI917509 JGB917509:JGE917509 JPX917509:JQA917509 JZT917509:JZW917509 KJP917509:KJS917509 KTL917509:KTO917509 LDH917509:LDK917509 LND917509:LNG917509 LWZ917509:LXC917509 MGV917509:MGY917509 MQR917509:MQU917509 NAN917509:NAQ917509 NKJ917509:NKM917509 NUF917509:NUI917509 OEB917509:OEE917509 ONX917509:OOA917509 OXT917509:OXW917509 PHP917509:PHS917509 PRL917509:PRO917509 QBH917509:QBK917509 QLD917509:QLG917509 QUZ917509:QVC917509 REV917509:REY917509 ROR917509:ROU917509 RYN917509:RYQ917509 SIJ917509:SIM917509 SSF917509:SSI917509 TCB917509:TCE917509 TLX917509:TMA917509 TVT917509:TVW917509 UFP917509:UFS917509 UPL917509:UPO917509 UZH917509:UZK917509 VJD917509:VJG917509 VSZ917509:VTC917509 WCV917509:WCY917509 WMR917509:WMU917509 WWN917509:WWQ917509 AF983045:AI983045 KB983045:KE983045 TX983045:UA983045 ADT983045:ADW983045 ANP983045:ANS983045 AXL983045:AXO983045 BHH983045:BHK983045 BRD983045:BRG983045 CAZ983045:CBC983045 CKV983045:CKY983045 CUR983045:CUU983045 DEN983045:DEQ983045 DOJ983045:DOM983045 DYF983045:DYI983045 EIB983045:EIE983045 ERX983045:ESA983045 FBT983045:FBW983045 FLP983045:FLS983045 FVL983045:FVO983045 GFH983045:GFK983045 GPD983045:GPG983045 GYZ983045:GZC983045 HIV983045:HIY983045 HSR983045:HSU983045 ICN983045:ICQ983045 IMJ983045:IMM983045 IWF983045:IWI983045 JGB983045:JGE983045 JPX983045:JQA983045 JZT983045:JZW983045 KJP983045:KJS983045 KTL983045:KTO983045 LDH983045:LDK983045 LND983045:LNG983045 LWZ983045:LXC983045 MGV983045:MGY983045 MQR983045:MQU983045 NAN983045:NAQ983045 NKJ983045:NKM983045 NUF983045:NUI983045 OEB983045:OEE983045 ONX983045:OOA983045 OXT983045:OXW983045 PHP983045:PHS983045 PRL983045:PRO983045 QBH983045:QBK983045 QLD983045:QLG983045 QUZ983045:QVC983045 REV983045:REY983045 ROR983045:ROU983045 RYN983045:RYQ983045 SIJ983045:SIM983045 SSF983045:SSI983045 TCB983045:TCE983045 TLX983045:TMA983045 TVT983045:TVW983045 UFP983045:UFS983045 UPL983045:UPO983045 UZH983045:UZK983045 VJD983045:VJG983045 VSZ983045:VTC983045 WCV983045:WCY983045 WMR983045:WMU983045 WWN983045:WWQ983045 AI65518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AI131054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AI196590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AI262126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AI327662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AI393198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AI458734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AI524270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AI589806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AI655342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AI720878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AI786414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AI851950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AI917486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AI983022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AI65522 KE65522 UA65522 ADW65522 ANS65522 AXO65522 BHK65522 BRG65522 CBC65522 CKY65522 CUU65522 DEQ65522 DOM65522 DYI65522 EIE65522 ESA65522 FBW65522 FLS65522 FVO65522 GFK65522 GPG65522 GZC65522 HIY65522 HSU65522 ICQ65522 IMM65522 IWI65522 JGE65522 JQA65522 JZW65522 KJS65522 KTO65522 LDK65522 LNG65522 LXC65522 MGY65522 MQU65522 NAQ65522 NKM65522 NUI65522 OEE65522 OOA65522 OXW65522 PHS65522 PRO65522 QBK65522 QLG65522 QVC65522 REY65522 ROU65522 RYQ65522 SIM65522 SSI65522 TCE65522 TMA65522 TVW65522 UFS65522 UPO65522 UZK65522 VJG65522 VTC65522 WCY65522 WMU65522 WWQ65522 AI131058 KE131058 UA131058 ADW131058 ANS131058 AXO131058 BHK131058 BRG131058 CBC131058 CKY131058 CUU131058 DEQ131058 DOM131058 DYI131058 EIE131058 ESA131058 FBW131058 FLS131058 FVO131058 GFK131058 GPG131058 GZC131058 HIY131058 HSU131058 ICQ131058 IMM131058 IWI131058 JGE131058 JQA131058 JZW131058 KJS131058 KTO131058 LDK131058 LNG131058 LXC131058 MGY131058 MQU131058 NAQ131058 NKM131058 NUI131058 OEE131058 OOA131058 OXW131058 PHS131058 PRO131058 QBK131058 QLG131058 QVC131058 REY131058 ROU131058 RYQ131058 SIM131058 SSI131058 TCE131058 TMA131058 TVW131058 UFS131058 UPO131058 UZK131058 VJG131058 VTC131058 WCY131058 WMU131058 WWQ131058 AI196594 KE196594 UA196594 ADW196594 ANS196594 AXO196594 BHK196594 BRG196594 CBC196594 CKY196594 CUU196594 DEQ196594 DOM196594 DYI196594 EIE196594 ESA196594 FBW196594 FLS196594 FVO196594 GFK196594 GPG196594 GZC196594 HIY196594 HSU196594 ICQ196594 IMM196594 IWI196594 JGE196594 JQA196594 JZW196594 KJS196594 KTO196594 LDK196594 LNG196594 LXC196594 MGY196594 MQU196594 NAQ196594 NKM196594 NUI196594 OEE196594 OOA196594 OXW196594 PHS196594 PRO196594 QBK196594 QLG196594 QVC196594 REY196594 ROU196594 RYQ196594 SIM196594 SSI196594 TCE196594 TMA196594 TVW196594 UFS196594 UPO196594 UZK196594 VJG196594 VTC196594 WCY196594 WMU196594 WWQ196594 AI262130 KE262130 UA262130 ADW262130 ANS262130 AXO262130 BHK262130 BRG262130 CBC262130 CKY262130 CUU262130 DEQ262130 DOM262130 DYI262130 EIE262130 ESA262130 FBW262130 FLS262130 FVO262130 GFK262130 GPG262130 GZC262130 HIY262130 HSU262130 ICQ262130 IMM262130 IWI262130 JGE262130 JQA262130 JZW262130 KJS262130 KTO262130 LDK262130 LNG262130 LXC262130 MGY262130 MQU262130 NAQ262130 NKM262130 NUI262130 OEE262130 OOA262130 OXW262130 PHS262130 PRO262130 QBK262130 QLG262130 QVC262130 REY262130 ROU262130 RYQ262130 SIM262130 SSI262130 TCE262130 TMA262130 TVW262130 UFS262130 UPO262130 UZK262130 VJG262130 VTC262130 WCY262130 WMU262130 WWQ262130 AI327666 KE327666 UA327666 ADW327666 ANS327666 AXO327666 BHK327666 BRG327666 CBC327666 CKY327666 CUU327666 DEQ327666 DOM327666 DYI327666 EIE327666 ESA327666 FBW327666 FLS327666 FVO327666 GFK327666 GPG327666 GZC327666 HIY327666 HSU327666 ICQ327666 IMM327666 IWI327666 JGE327666 JQA327666 JZW327666 KJS327666 KTO327666 LDK327666 LNG327666 LXC327666 MGY327666 MQU327666 NAQ327666 NKM327666 NUI327666 OEE327666 OOA327666 OXW327666 PHS327666 PRO327666 QBK327666 QLG327666 QVC327666 REY327666 ROU327666 RYQ327666 SIM327666 SSI327666 TCE327666 TMA327666 TVW327666 UFS327666 UPO327666 UZK327666 VJG327666 VTC327666 WCY327666 WMU327666 WWQ327666 AI393202 KE393202 UA393202 ADW393202 ANS393202 AXO393202 BHK393202 BRG393202 CBC393202 CKY393202 CUU393202 DEQ393202 DOM393202 DYI393202 EIE393202 ESA393202 FBW393202 FLS393202 FVO393202 GFK393202 GPG393202 GZC393202 HIY393202 HSU393202 ICQ393202 IMM393202 IWI393202 JGE393202 JQA393202 JZW393202 KJS393202 KTO393202 LDK393202 LNG393202 LXC393202 MGY393202 MQU393202 NAQ393202 NKM393202 NUI393202 OEE393202 OOA393202 OXW393202 PHS393202 PRO393202 QBK393202 QLG393202 QVC393202 REY393202 ROU393202 RYQ393202 SIM393202 SSI393202 TCE393202 TMA393202 TVW393202 UFS393202 UPO393202 UZK393202 VJG393202 VTC393202 WCY393202 WMU393202 WWQ393202 AI458738 KE458738 UA458738 ADW458738 ANS458738 AXO458738 BHK458738 BRG458738 CBC458738 CKY458738 CUU458738 DEQ458738 DOM458738 DYI458738 EIE458738 ESA458738 FBW458738 FLS458738 FVO458738 GFK458738 GPG458738 GZC458738 HIY458738 HSU458738 ICQ458738 IMM458738 IWI458738 JGE458738 JQA458738 JZW458738 KJS458738 KTO458738 LDK458738 LNG458738 LXC458738 MGY458738 MQU458738 NAQ458738 NKM458738 NUI458738 OEE458738 OOA458738 OXW458738 PHS458738 PRO458738 QBK458738 QLG458738 QVC458738 REY458738 ROU458738 RYQ458738 SIM458738 SSI458738 TCE458738 TMA458738 TVW458738 UFS458738 UPO458738 UZK458738 VJG458738 VTC458738 WCY458738 WMU458738 WWQ458738 AI524274 KE524274 UA524274 ADW524274 ANS524274 AXO524274 BHK524274 BRG524274 CBC524274 CKY524274 CUU524274 DEQ524274 DOM524274 DYI524274 EIE524274 ESA524274 FBW524274 FLS524274 FVO524274 GFK524274 GPG524274 GZC524274 HIY524274 HSU524274 ICQ524274 IMM524274 IWI524274 JGE524274 JQA524274 JZW524274 KJS524274 KTO524274 LDK524274 LNG524274 LXC524274 MGY524274 MQU524274 NAQ524274 NKM524274 NUI524274 OEE524274 OOA524274 OXW524274 PHS524274 PRO524274 QBK524274 QLG524274 QVC524274 REY524274 ROU524274 RYQ524274 SIM524274 SSI524274 TCE524274 TMA524274 TVW524274 UFS524274 UPO524274 UZK524274 VJG524274 VTC524274 WCY524274 WMU524274 WWQ524274 AI589810 KE589810 UA589810 ADW589810 ANS589810 AXO589810 BHK589810 BRG589810 CBC589810 CKY589810 CUU589810 DEQ589810 DOM589810 DYI589810 EIE589810 ESA589810 FBW589810 FLS589810 FVO589810 GFK589810 GPG589810 GZC589810 HIY589810 HSU589810 ICQ589810 IMM589810 IWI589810 JGE589810 JQA589810 JZW589810 KJS589810 KTO589810 LDK589810 LNG589810 LXC589810 MGY589810 MQU589810 NAQ589810 NKM589810 NUI589810 OEE589810 OOA589810 OXW589810 PHS589810 PRO589810 QBK589810 QLG589810 QVC589810 REY589810 ROU589810 RYQ589810 SIM589810 SSI589810 TCE589810 TMA589810 TVW589810 UFS589810 UPO589810 UZK589810 VJG589810 VTC589810 WCY589810 WMU589810 WWQ589810 AI655346 KE655346 UA655346 ADW655346 ANS655346 AXO655346 BHK655346 BRG655346 CBC655346 CKY655346 CUU655346 DEQ655346 DOM655346 DYI655346 EIE655346 ESA655346 FBW655346 FLS655346 FVO655346 GFK655346 GPG655346 GZC655346 HIY655346 HSU655346 ICQ655346 IMM655346 IWI655346 JGE655346 JQA655346 JZW655346 KJS655346 KTO655346 LDK655346 LNG655346 LXC655346 MGY655346 MQU655346 NAQ655346 NKM655346 NUI655346 OEE655346 OOA655346 OXW655346 PHS655346 PRO655346 QBK655346 QLG655346 QVC655346 REY655346 ROU655346 RYQ655346 SIM655346 SSI655346 TCE655346 TMA655346 TVW655346 UFS655346 UPO655346 UZK655346 VJG655346 VTC655346 WCY655346 WMU655346 WWQ655346 AI720882 KE720882 UA720882 ADW720882 ANS720882 AXO720882 BHK720882 BRG720882 CBC720882 CKY720882 CUU720882 DEQ720882 DOM720882 DYI720882 EIE720882 ESA720882 FBW720882 FLS720882 FVO720882 GFK720882 GPG720882 GZC720882 HIY720882 HSU720882 ICQ720882 IMM720882 IWI720882 JGE720882 JQA720882 JZW720882 KJS720882 KTO720882 LDK720882 LNG720882 LXC720882 MGY720882 MQU720882 NAQ720882 NKM720882 NUI720882 OEE720882 OOA720882 OXW720882 PHS720882 PRO720882 QBK720882 QLG720882 QVC720882 REY720882 ROU720882 RYQ720882 SIM720882 SSI720882 TCE720882 TMA720882 TVW720882 UFS720882 UPO720882 UZK720882 VJG720882 VTC720882 WCY720882 WMU720882 WWQ720882 AI786418 KE786418 UA786418 ADW786418 ANS786418 AXO786418 BHK786418 BRG786418 CBC786418 CKY786418 CUU786418 DEQ786418 DOM786418 DYI786418 EIE786418 ESA786418 FBW786418 FLS786418 FVO786418 GFK786418 GPG786418 GZC786418 HIY786418 HSU786418 ICQ786418 IMM786418 IWI786418 JGE786418 JQA786418 JZW786418 KJS786418 KTO786418 LDK786418 LNG786418 LXC786418 MGY786418 MQU786418 NAQ786418 NKM786418 NUI786418 OEE786418 OOA786418 OXW786418 PHS786418 PRO786418 QBK786418 QLG786418 QVC786418 REY786418 ROU786418 RYQ786418 SIM786418 SSI786418 TCE786418 TMA786418 TVW786418 UFS786418 UPO786418 UZK786418 VJG786418 VTC786418 WCY786418 WMU786418 WWQ786418 AI851954 KE851954 UA851954 ADW851954 ANS851954 AXO851954 BHK851954 BRG851954 CBC851954 CKY851954 CUU851954 DEQ851954 DOM851954 DYI851954 EIE851954 ESA851954 FBW851954 FLS851954 FVO851954 GFK851954 GPG851954 GZC851954 HIY851954 HSU851954 ICQ851954 IMM851954 IWI851954 JGE851954 JQA851954 JZW851954 KJS851954 KTO851954 LDK851954 LNG851954 LXC851954 MGY851954 MQU851954 NAQ851954 NKM851954 NUI851954 OEE851954 OOA851954 OXW851954 PHS851954 PRO851954 QBK851954 QLG851954 QVC851954 REY851954 ROU851954 RYQ851954 SIM851954 SSI851954 TCE851954 TMA851954 TVW851954 UFS851954 UPO851954 UZK851954 VJG851954 VTC851954 WCY851954 WMU851954 WWQ851954 AI917490 KE917490 UA917490 ADW917490 ANS917490 AXO917490 BHK917490 BRG917490 CBC917490 CKY917490 CUU917490 DEQ917490 DOM917490 DYI917490 EIE917490 ESA917490 FBW917490 FLS917490 FVO917490 GFK917490 GPG917490 GZC917490 HIY917490 HSU917490 ICQ917490 IMM917490 IWI917490 JGE917490 JQA917490 JZW917490 KJS917490 KTO917490 LDK917490 LNG917490 LXC917490 MGY917490 MQU917490 NAQ917490 NKM917490 NUI917490 OEE917490 OOA917490 OXW917490 PHS917490 PRO917490 QBK917490 QLG917490 QVC917490 REY917490 ROU917490 RYQ917490 SIM917490 SSI917490 TCE917490 TMA917490 TVW917490 UFS917490 UPO917490 UZK917490 VJG917490 VTC917490 WCY917490 WMU917490 WWQ917490 AI983026 KE983026 UA983026 ADW983026 ANS983026 AXO983026 BHK983026 BRG983026 CBC983026 CKY983026 CUU983026 DEQ983026 DOM983026 DYI983026 EIE983026 ESA983026 FBW983026 FLS983026 FVO983026 GFK983026 GPG983026 GZC983026 HIY983026 HSU983026 ICQ983026 IMM983026 IWI983026 JGE983026 JQA983026 JZW983026 KJS983026 KTO983026 LDK983026 LNG983026 LXC983026 MGY983026 MQU983026 NAQ983026 NKM983026 NUI983026 OEE983026 OOA983026 OXW983026 PHS983026 PRO983026 QBK983026 QLG983026 QVC983026 REY983026 ROU983026 RYQ983026 SIM983026 SSI983026 TCE983026 TMA983026 TVW983026 UFS983026 UPO983026 UZK983026 VJG983026 VTC983026 WCY983026 WMU983026 WWQ983026 AH12:AJ12 KD12:KF12 TZ12:UB12 ADV12:ADX12 ANR12:ANT12 AXN12:AXP12 BHJ12:BHL12 BRF12:BRH12 CBB12:CBD12 CKX12:CKZ12 CUT12:CUV12 DEP12:DER12 DOL12:DON12 DYH12:DYJ12 EID12:EIF12 ERZ12:ESB12 FBV12:FBX12 FLR12:FLT12 FVN12:FVP12 GFJ12:GFL12 GPF12:GPH12 GZB12:GZD12 HIX12:HIZ12 HST12:HSV12 ICP12:ICR12 IML12:IMN12 IWH12:IWJ12 JGD12:JGF12 JPZ12:JQB12 JZV12:JZX12 KJR12:KJT12 KTN12:KTP12 LDJ12:LDL12 LNF12:LNH12 LXB12:LXD12 MGX12:MGZ12 MQT12:MQV12 NAP12:NAR12 NKL12:NKN12 NUH12:NUJ12 OED12:OEF12 ONZ12:OOB12 OXV12:OXX12 PHR12:PHT12 PRN12:PRP12 QBJ12:QBL12 QLF12:QLH12 QVB12:QVD12 REX12:REZ12 ROT12:ROV12 RYP12:RYR12 SIL12:SIN12 SSH12:SSJ12 TCD12:TCF12 TLZ12:TMB12 TVV12:TVX12 UFR12:UFT12 UPN12:UPP12 UZJ12:UZL12 VJF12:VJH12 VTB12:VTD12 WCX12:WCZ12 WMT12:WMV12 WWP12:WWR12 AH65548:AJ65548 KD65548:KF65548 TZ65548:UB65548 ADV65548:ADX65548 ANR65548:ANT65548 AXN65548:AXP65548 BHJ65548:BHL65548 BRF65548:BRH65548 CBB65548:CBD65548 CKX65548:CKZ65548 CUT65548:CUV65548 DEP65548:DER65548 DOL65548:DON65548 DYH65548:DYJ65548 EID65548:EIF65548 ERZ65548:ESB65548 FBV65548:FBX65548 FLR65548:FLT65548 FVN65548:FVP65548 GFJ65548:GFL65548 GPF65548:GPH65548 GZB65548:GZD65548 HIX65548:HIZ65548 HST65548:HSV65548 ICP65548:ICR65548 IML65548:IMN65548 IWH65548:IWJ65548 JGD65548:JGF65548 JPZ65548:JQB65548 JZV65548:JZX65548 KJR65548:KJT65548 KTN65548:KTP65548 LDJ65548:LDL65548 LNF65548:LNH65548 LXB65548:LXD65548 MGX65548:MGZ65548 MQT65548:MQV65548 NAP65548:NAR65548 NKL65548:NKN65548 NUH65548:NUJ65548 OED65548:OEF65548 ONZ65548:OOB65548 OXV65548:OXX65548 PHR65548:PHT65548 PRN65548:PRP65548 QBJ65548:QBL65548 QLF65548:QLH65548 QVB65548:QVD65548 REX65548:REZ65548 ROT65548:ROV65548 RYP65548:RYR65548 SIL65548:SIN65548 SSH65548:SSJ65548 TCD65548:TCF65548 TLZ65548:TMB65548 TVV65548:TVX65548 UFR65548:UFT65548 UPN65548:UPP65548 UZJ65548:UZL65548 VJF65548:VJH65548 VTB65548:VTD65548 WCX65548:WCZ65548 WMT65548:WMV65548 WWP65548:WWR65548 AH131084:AJ131084 KD131084:KF131084 TZ131084:UB131084 ADV131084:ADX131084 ANR131084:ANT131084 AXN131084:AXP131084 BHJ131084:BHL131084 BRF131084:BRH131084 CBB131084:CBD131084 CKX131084:CKZ131084 CUT131084:CUV131084 DEP131084:DER131084 DOL131084:DON131084 DYH131084:DYJ131084 EID131084:EIF131084 ERZ131084:ESB131084 FBV131084:FBX131084 FLR131084:FLT131084 FVN131084:FVP131084 GFJ131084:GFL131084 GPF131084:GPH131084 GZB131084:GZD131084 HIX131084:HIZ131084 HST131084:HSV131084 ICP131084:ICR131084 IML131084:IMN131084 IWH131084:IWJ131084 JGD131084:JGF131084 JPZ131084:JQB131084 JZV131084:JZX131084 KJR131084:KJT131084 KTN131084:KTP131084 LDJ131084:LDL131084 LNF131084:LNH131084 LXB131084:LXD131084 MGX131084:MGZ131084 MQT131084:MQV131084 NAP131084:NAR131084 NKL131084:NKN131084 NUH131084:NUJ131084 OED131084:OEF131084 ONZ131084:OOB131084 OXV131084:OXX131084 PHR131084:PHT131084 PRN131084:PRP131084 QBJ131084:QBL131084 QLF131084:QLH131084 QVB131084:QVD131084 REX131084:REZ131084 ROT131084:ROV131084 RYP131084:RYR131084 SIL131084:SIN131084 SSH131084:SSJ131084 TCD131084:TCF131084 TLZ131084:TMB131084 TVV131084:TVX131084 UFR131084:UFT131084 UPN131084:UPP131084 UZJ131084:UZL131084 VJF131084:VJH131084 VTB131084:VTD131084 WCX131084:WCZ131084 WMT131084:WMV131084 WWP131084:WWR131084 AH196620:AJ196620 KD196620:KF196620 TZ196620:UB196620 ADV196620:ADX196620 ANR196620:ANT196620 AXN196620:AXP196620 BHJ196620:BHL196620 BRF196620:BRH196620 CBB196620:CBD196620 CKX196620:CKZ196620 CUT196620:CUV196620 DEP196620:DER196620 DOL196620:DON196620 DYH196620:DYJ196620 EID196620:EIF196620 ERZ196620:ESB196620 FBV196620:FBX196620 FLR196620:FLT196620 FVN196620:FVP196620 GFJ196620:GFL196620 GPF196620:GPH196620 GZB196620:GZD196620 HIX196620:HIZ196620 HST196620:HSV196620 ICP196620:ICR196620 IML196620:IMN196620 IWH196620:IWJ196620 JGD196620:JGF196620 JPZ196620:JQB196620 JZV196620:JZX196620 KJR196620:KJT196620 KTN196620:KTP196620 LDJ196620:LDL196620 LNF196620:LNH196620 LXB196620:LXD196620 MGX196620:MGZ196620 MQT196620:MQV196620 NAP196620:NAR196620 NKL196620:NKN196620 NUH196620:NUJ196620 OED196620:OEF196620 ONZ196620:OOB196620 OXV196620:OXX196620 PHR196620:PHT196620 PRN196620:PRP196620 QBJ196620:QBL196620 QLF196620:QLH196620 QVB196620:QVD196620 REX196620:REZ196620 ROT196620:ROV196620 RYP196620:RYR196620 SIL196620:SIN196620 SSH196620:SSJ196620 TCD196620:TCF196620 TLZ196620:TMB196620 TVV196620:TVX196620 UFR196620:UFT196620 UPN196620:UPP196620 UZJ196620:UZL196620 VJF196620:VJH196620 VTB196620:VTD196620 WCX196620:WCZ196620 WMT196620:WMV196620 WWP196620:WWR196620 AH262156:AJ262156 KD262156:KF262156 TZ262156:UB262156 ADV262156:ADX262156 ANR262156:ANT262156 AXN262156:AXP262156 BHJ262156:BHL262156 BRF262156:BRH262156 CBB262156:CBD262156 CKX262156:CKZ262156 CUT262156:CUV262156 DEP262156:DER262156 DOL262156:DON262156 DYH262156:DYJ262156 EID262156:EIF262156 ERZ262156:ESB262156 FBV262156:FBX262156 FLR262156:FLT262156 FVN262156:FVP262156 GFJ262156:GFL262156 GPF262156:GPH262156 GZB262156:GZD262156 HIX262156:HIZ262156 HST262156:HSV262156 ICP262156:ICR262156 IML262156:IMN262156 IWH262156:IWJ262156 JGD262156:JGF262156 JPZ262156:JQB262156 JZV262156:JZX262156 KJR262156:KJT262156 KTN262156:KTP262156 LDJ262156:LDL262156 LNF262156:LNH262156 LXB262156:LXD262156 MGX262156:MGZ262156 MQT262156:MQV262156 NAP262156:NAR262156 NKL262156:NKN262156 NUH262156:NUJ262156 OED262156:OEF262156 ONZ262156:OOB262156 OXV262156:OXX262156 PHR262156:PHT262156 PRN262156:PRP262156 QBJ262156:QBL262156 QLF262156:QLH262156 QVB262156:QVD262156 REX262156:REZ262156 ROT262156:ROV262156 RYP262156:RYR262156 SIL262156:SIN262156 SSH262156:SSJ262156 TCD262156:TCF262156 TLZ262156:TMB262156 TVV262156:TVX262156 UFR262156:UFT262156 UPN262156:UPP262156 UZJ262156:UZL262156 VJF262156:VJH262156 VTB262156:VTD262156 WCX262156:WCZ262156 WMT262156:WMV262156 WWP262156:WWR262156 AH327692:AJ327692 KD327692:KF327692 TZ327692:UB327692 ADV327692:ADX327692 ANR327692:ANT327692 AXN327692:AXP327692 BHJ327692:BHL327692 BRF327692:BRH327692 CBB327692:CBD327692 CKX327692:CKZ327692 CUT327692:CUV327692 DEP327692:DER327692 DOL327692:DON327692 DYH327692:DYJ327692 EID327692:EIF327692 ERZ327692:ESB327692 FBV327692:FBX327692 FLR327692:FLT327692 FVN327692:FVP327692 GFJ327692:GFL327692 GPF327692:GPH327692 GZB327692:GZD327692 HIX327692:HIZ327692 HST327692:HSV327692 ICP327692:ICR327692 IML327692:IMN327692 IWH327692:IWJ327692 JGD327692:JGF327692 JPZ327692:JQB327692 JZV327692:JZX327692 KJR327692:KJT327692 KTN327692:KTP327692 LDJ327692:LDL327692 LNF327692:LNH327692 LXB327692:LXD327692 MGX327692:MGZ327692 MQT327692:MQV327692 NAP327692:NAR327692 NKL327692:NKN327692 NUH327692:NUJ327692 OED327692:OEF327692 ONZ327692:OOB327692 OXV327692:OXX327692 PHR327692:PHT327692 PRN327692:PRP327692 QBJ327692:QBL327692 QLF327692:QLH327692 QVB327692:QVD327692 REX327692:REZ327692 ROT327692:ROV327692 RYP327692:RYR327692 SIL327692:SIN327692 SSH327692:SSJ327692 TCD327692:TCF327692 TLZ327692:TMB327692 TVV327692:TVX327692 UFR327692:UFT327692 UPN327692:UPP327692 UZJ327692:UZL327692 VJF327692:VJH327692 VTB327692:VTD327692 WCX327692:WCZ327692 WMT327692:WMV327692 WWP327692:WWR327692 AH393228:AJ393228 KD393228:KF393228 TZ393228:UB393228 ADV393228:ADX393228 ANR393228:ANT393228 AXN393228:AXP393228 BHJ393228:BHL393228 BRF393228:BRH393228 CBB393228:CBD393228 CKX393228:CKZ393228 CUT393228:CUV393228 DEP393228:DER393228 DOL393228:DON393228 DYH393228:DYJ393228 EID393228:EIF393228 ERZ393228:ESB393228 FBV393228:FBX393228 FLR393228:FLT393228 FVN393228:FVP393228 GFJ393228:GFL393228 GPF393228:GPH393228 GZB393228:GZD393228 HIX393228:HIZ393228 HST393228:HSV393228 ICP393228:ICR393228 IML393228:IMN393228 IWH393228:IWJ393228 JGD393228:JGF393228 JPZ393228:JQB393228 JZV393228:JZX393228 KJR393228:KJT393228 KTN393228:KTP393228 LDJ393228:LDL393228 LNF393228:LNH393228 LXB393228:LXD393228 MGX393228:MGZ393228 MQT393228:MQV393228 NAP393228:NAR393228 NKL393228:NKN393228 NUH393228:NUJ393228 OED393228:OEF393228 ONZ393228:OOB393228 OXV393228:OXX393228 PHR393228:PHT393228 PRN393228:PRP393228 QBJ393228:QBL393228 QLF393228:QLH393228 QVB393228:QVD393228 REX393228:REZ393228 ROT393228:ROV393228 RYP393228:RYR393228 SIL393228:SIN393228 SSH393228:SSJ393228 TCD393228:TCF393228 TLZ393228:TMB393228 TVV393228:TVX393228 UFR393228:UFT393228 UPN393228:UPP393228 UZJ393228:UZL393228 VJF393228:VJH393228 VTB393228:VTD393228 WCX393228:WCZ393228 WMT393228:WMV393228 WWP393228:WWR393228 AH458764:AJ458764 KD458764:KF458764 TZ458764:UB458764 ADV458764:ADX458764 ANR458764:ANT458764 AXN458764:AXP458764 BHJ458764:BHL458764 BRF458764:BRH458764 CBB458764:CBD458764 CKX458764:CKZ458764 CUT458764:CUV458764 DEP458764:DER458764 DOL458764:DON458764 DYH458764:DYJ458764 EID458764:EIF458764 ERZ458764:ESB458764 FBV458764:FBX458764 FLR458764:FLT458764 FVN458764:FVP458764 GFJ458764:GFL458764 GPF458764:GPH458764 GZB458764:GZD458764 HIX458764:HIZ458764 HST458764:HSV458764 ICP458764:ICR458764 IML458764:IMN458764 IWH458764:IWJ458764 JGD458764:JGF458764 JPZ458764:JQB458764 JZV458764:JZX458764 KJR458764:KJT458764 KTN458764:KTP458764 LDJ458764:LDL458764 LNF458764:LNH458764 LXB458764:LXD458764 MGX458764:MGZ458764 MQT458764:MQV458764 NAP458764:NAR458764 NKL458764:NKN458764 NUH458764:NUJ458764 OED458764:OEF458764 ONZ458764:OOB458764 OXV458764:OXX458764 PHR458764:PHT458764 PRN458764:PRP458764 QBJ458764:QBL458764 QLF458764:QLH458764 QVB458764:QVD458764 REX458764:REZ458764 ROT458764:ROV458764 RYP458764:RYR458764 SIL458764:SIN458764 SSH458764:SSJ458764 TCD458764:TCF458764 TLZ458764:TMB458764 TVV458764:TVX458764 UFR458764:UFT458764 UPN458764:UPP458764 UZJ458764:UZL458764 VJF458764:VJH458764 VTB458764:VTD458764 WCX458764:WCZ458764 WMT458764:WMV458764 WWP458764:WWR458764 AH524300:AJ524300 KD524300:KF524300 TZ524300:UB524300 ADV524300:ADX524300 ANR524300:ANT524300 AXN524300:AXP524300 BHJ524300:BHL524300 BRF524300:BRH524300 CBB524300:CBD524300 CKX524300:CKZ524300 CUT524300:CUV524300 DEP524300:DER524300 DOL524300:DON524300 DYH524300:DYJ524300 EID524300:EIF524300 ERZ524300:ESB524300 FBV524300:FBX524300 FLR524300:FLT524300 FVN524300:FVP524300 GFJ524300:GFL524300 GPF524300:GPH524300 GZB524300:GZD524300 HIX524300:HIZ524300 HST524300:HSV524300 ICP524300:ICR524300 IML524300:IMN524300 IWH524300:IWJ524300 JGD524300:JGF524300 JPZ524300:JQB524300 JZV524300:JZX524300 KJR524300:KJT524300 KTN524300:KTP524300 LDJ524300:LDL524300 LNF524300:LNH524300 LXB524300:LXD524300 MGX524300:MGZ524300 MQT524300:MQV524300 NAP524300:NAR524300 NKL524300:NKN524300 NUH524300:NUJ524300 OED524300:OEF524300 ONZ524300:OOB524300 OXV524300:OXX524300 PHR524300:PHT524300 PRN524300:PRP524300 QBJ524300:QBL524300 QLF524300:QLH524300 QVB524300:QVD524300 REX524300:REZ524300 ROT524300:ROV524300 RYP524300:RYR524300 SIL524300:SIN524300 SSH524300:SSJ524300 TCD524300:TCF524300 TLZ524300:TMB524300 TVV524300:TVX524300 UFR524300:UFT524300 UPN524300:UPP524300 UZJ524300:UZL524300 VJF524300:VJH524300 VTB524300:VTD524300 WCX524300:WCZ524300 WMT524300:WMV524300 WWP524300:WWR524300 AH589836:AJ589836 KD589836:KF589836 TZ589836:UB589836 ADV589836:ADX589836 ANR589836:ANT589836 AXN589836:AXP589836 BHJ589836:BHL589836 BRF589836:BRH589836 CBB589836:CBD589836 CKX589836:CKZ589836 CUT589836:CUV589836 DEP589836:DER589836 DOL589836:DON589836 DYH589836:DYJ589836 EID589836:EIF589836 ERZ589836:ESB589836 FBV589836:FBX589836 FLR589836:FLT589836 FVN589836:FVP589836 GFJ589836:GFL589836 GPF589836:GPH589836 GZB589836:GZD589836 HIX589836:HIZ589836 HST589836:HSV589836 ICP589836:ICR589836 IML589836:IMN589836 IWH589836:IWJ589836 JGD589836:JGF589836 JPZ589836:JQB589836 JZV589836:JZX589836 KJR589836:KJT589836 KTN589836:KTP589836 LDJ589836:LDL589836 LNF589836:LNH589836 LXB589836:LXD589836 MGX589836:MGZ589836 MQT589836:MQV589836 NAP589836:NAR589836 NKL589836:NKN589836 NUH589836:NUJ589836 OED589836:OEF589836 ONZ589836:OOB589836 OXV589836:OXX589836 PHR589836:PHT589836 PRN589836:PRP589836 QBJ589836:QBL589836 QLF589836:QLH589836 QVB589836:QVD589836 REX589836:REZ589836 ROT589836:ROV589836 RYP589836:RYR589836 SIL589836:SIN589836 SSH589836:SSJ589836 TCD589836:TCF589836 TLZ589836:TMB589836 TVV589836:TVX589836 UFR589836:UFT589836 UPN589836:UPP589836 UZJ589836:UZL589836 VJF589836:VJH589836 VTB589836:VTD589836 WCX589836:WCZ589836 WMT589836:WMV589836 WWP589836:WWR589836 AH655372:AJ655372 KD655372:KF655372 TZ655372:UB655372 ADV655372:ADX655372 ANR655372:ANT655372 AXN655372:AXP655372 BHJ655372:BHL655372 BRF655372:BRH655372 CBB655372:CBD655372 CKX655372:CKZ655372 CUT655372:CUV655372 DEP655372:DER655372 DOL655372:DON655372 DYH655372:DYJ655372 EID655372:EIF655372 ERZ655372:ESB655372 FBV655372:FBX655372 FLR655372:FLT655372 FVN655372:FVP655372 GFJ655372:GFL655372 GPF655372:GPH655372 GZB655372:GZD655372 HIX655372:HIZ655372 HST655372:HSV655372 ICP655372:ICR655372 IML655372:IMN655372 IWH655372:IWJ655372 JGD655372:JGF655372 JPZ655372:JQB655372 JZV655372:JZX655372 KJR655372:KJT655372 KTN655372:KTP655372 LDJ655372:LDL655372 LNF655372:LNH655372 LXB655372:LXD655372 MGX655372:MGZ655372 MQT655372:MQV655372 NAP655372:NAR655372 NKL655372:NKN655372 NUH655372:NUJ655372 OED655372:OEF655372 ONZ655372:OOB655372 OXV655372:OXX655372 PHR655372:PHT655372 PRN655372:PRP655372 QBJ655372:QBL655372 QLF655372:QLH655372 QVB655372:QVD655372 REX655372:REZ655372 ROT655372:ROV655372 RYP655372:RYR655372 SIL655372:SIN655372 SSH655372:SSJ655372 TCD655372:TCF655372 TLZ655372:TMB655372 TVV655372:TVX655372 UFR655372:UFT655372 UPN655372:UPP655372 UZJ655372:UZL655372 VJF655372:VJH655372 VTB655372:VTD655372 WCX655372:WCZ655372 WMT655372:WMV655372 WWP655372:WWR655372 AH720908:AJ720908 KD720908:KF720908 TZ720908:UB720908 ADV720908:ADX720908 ANR720908:ANT720908 AXN720908:AXP720908 BHJ720908:BHL720908 BRF720908:BRH720908 CBB720908:CBD720908 CKX720908:CKZ720908 CUT720908:CUV720908 DEP720908:DER720908 DOL720908:DON720908 DYH720908:DYJ720908 EID720908:EIF720908 ERZ720908:ESB720908 FBV720908:FBX720908 FLR720908:FLT720908 FVN720908:FVP720908 GFJ720908:GFL720908 GPF720908:GPH720908 GZB720908:GZD720908 HIX720908:HIZ720908 HST720908:HSV720908 ICP720908:ICR720908 IML720908:IMN720908 IWH720908:IWJ720908 JGD720908:JGF720908 JPZ720908:JQB720908 JZV720908:JZX720908 KJR720908:KJT720908 KTN720908:KTP720908 LDJ720908:LDL720908 LNF720908:LNH720908 LXB720908:LXD720908 MGX720908:MGZ720908 MQT720908:MQV720908 NAP720908:NAR720908 NKL720908:NKN720908 NUH720908:NUJ720908 OED720908:OEF720908 ONZ720908:OOB720908 OXV720908:OXX720908 PHR720908:PHT720908 PRN720908:PRP720908 QBJ720908:QBL720908 QLF720908:QLH720908 QVB720908:QVD720908 REX720908:REZ720908 ROT720908:ROV720908 RYP720908:RYR720908 SIL720908:SIN720908 SSH720908:SSJ720908 TCD720908:TCF720908 TLZ720908:TMB720908 TVV720908:TVX720908 UFR720908:UFT720908 UPN720908:UPP720908 UZJ720908:UZL720908 VJF720908:VJH720908 VTB720908:VTD720908 WCX720908:WCZ720908 WMT720908:WMV720908 WWP720908:WWR720908 AH786444:AJ786444 KD786444:KF786444 TZ786444:UB786444 ADV786444:ADX786444 ANR786444:ANT786444 AXN786444:AXP786444 BHJ786444:BHL786444 BRF786444:BRH786444 CBB786444:CBD786444 CKX786444:CKZ786444 CUT786444:CUV786444 DEP786444:DER786444 DOL786444:DON786444 DYH786444:DYJ786444 EID786444:EIF786444 ERZ786444:ESB786444 FBV786444:FBX786444 FLR786444:FLT786444 FVN786444:FVP786444 GFJ786444:GFL786444 GPF786444:GPH786444 GZB786444:GZD786444 HIX786444:HIZ786444 HST786444:HSV786444 ICP786444:ICR786444 IML786444:IMN786444 IWH786444:IWJ786444 JGD786444:JGF786444 JPZ786444:JQB786444 JZV786444:JZX786444 KJR786444:KJT786444 KTN786444:KTP786444 LDJ786444:LDL786444 LNF786444:LNH786444 LXB786444:LXD786444 MGX786444:MGZ786444 MQT786444:MQV786444 NAP786444:NAR786444 NKL786444:NKN786444 NUH786444:NUJ786444 OED786444:OEF786444 ONZ786444:OOB786444 OXV786444:OXX786444 PHR786444:PHT786444 PRN786444:PRP786444 QBJ786444:QBL786444 QLF786444:QLH786444 QVB786444:QVD786444 REX786444:REZ786444 ROT786444:ROV786444 RYP786444:RYR786444 SIL786444:SIN786444 SSH786444:SSJ786444 TCD786444:TCF786444 TLZ786444:TMB786444 TVV786444:TVX786444 UFR786444:UFT786444 UPN786444:UPP786444 UZJ786444:UZL786444 VJF786444:VJH786444 VTB786444:VTD786444 WCX786444:WCZ786444 WMT786444:WMV786444 WWP786444:WWR786444 AH851980:AJ851980 KD851980:KF851980 TZ851980:UB851980 ADV851980:ADX851980 ANR851980:ANT851980 AXN851980:AXP851980 BHJ851980:BHL851980 BRF851980:BRH851980 CBB851980:CBD851980 CKX851980:CKZ851980 CUT851980:CUV851980 DEP851980:DER851980 DOL851980:DON851980 DYH851980:DYJ851980 EID851980:EIF851980 ERZ851980:ESB851980 FBV851980:FBX851980 FLR851980:FLT851980 FVN851980:FVP851980 GFJ851980:GFL851980 GPF851980:GPH851980 GZB851980:GZD851980 HIX851980:HIZ851980 HST851980:HSV851980 ICP851980:ICR851980 IML851980:IMN851980 IWH851980:IWJ851980 JGD851980:JGF851980 JPZ851980:JQB851980 JZV851980:JZX851980 KJR851980:KJT851980 KTN851980:KTP851980 LDJ851980:LDL851980 LNF851980:LNH851980 LXB851980:LXD851980 MGX851980:MGZ851980 MQT851980:MQV851980 NAP851980:NAR851980 NKL851980:NKN851980 NUH851980:NUJ851980 OED851980:OEF851980 ONZ851980:OOB851980 OXV851980:OXX851980 PHR851980:PHT851980 PRN851980:PRP851980 QBJ851980:QBL851980 QLF851980:QLH851980 QVB851980:QVD851980 REX851980:REZ851980 ROT851980:ROV851980 RYP851980:RYR851980 SIL851980:SIN851980 SSH851980:SSJ851980 TCD851980:TCF851980 TLZ851980:TMB851980 TVV851980:TVX851980 UFR851980:UFT851980 UPN851980:UPP851980 UZJ851980:UZL851980 VJF851980:VJH851980 VTB851980:VTD851980 WCX851980:WCZ851980 WMT851980:WMV851980 WWP851980:WWR851980 AH917516:AJ917516 KD917516:KF917516 TZ917516:UB917516 ADV917516:ADX917516 ANR917516:ANT917516 AXN917516:AXP917516 BHJ917516:BHL917516 BRF917516:BRH917516 CBB917516:CBD917516 CKX917516:CKZ917516 CUT917516:CUV917516 DEP917516:DER917516 DOL917516:DON917516 DYH917516:DYJ917516 EID917516:EIF917516 ERZ917516:ESB917516 FBV917516:FBX917516 FLR917516:FLT917516 FVN917516:FVP917516 GFJ917516:GFL917516 GPF917516:GPH917516 GZB917516:GZD917516 HIX917516:HIZ917516 HST917516:HSV917516 ICP917516:ICR917516 IML917516:IMN917516 IWH917516:IWJ917516 JGD917516:JGF917516 JPZ917516:JQB917516 JZV917516:JZX917516 KJR917516:KJT917516 KTN917516:KTP917516 LDJ917516:LDL917516 LNF917516:LNH917516 LXB917516:LXD917516 MGX917516:MGZ917516 MQT917516:MQV917516 NAP917516:NAR917516 NKL917516:NKN917516 NUH917516:NUJ917516 OED917516:OEF917516 ONZ917516:OOB917516 OXV917516:OXX917516 PHR917516:PHT917516 PRN917516:PRP917516 QBJ917516:QBL917516 QLF917516:QLH917516 QVB917516:QVD917516 REX917516:REZ917516 ROT917516:ROV917516 RYP917516:RYR917516 SIL917516:SIN917516 SSH917516:SSJ917516 TCD917516:TCF917516 TLZ917516:TMB917516 TVV917516:TVX917516 UFR917516:UFT917516 UPN917516:UPP917516 UZJ917516:UZL917516 VJF917516:VJH917516 VTB917516:VTD917516 WCX917516:WCZ917516 WMT917516:WMV917516 WWP917516:WWR917516 AH983052:AJ983052 KD983052:KF983052 TZ983052:UB983052 ADV983052:ADX983052 ANR983052:ANT983052 AXN983052:AXP983052 BHJ983052:BHL983052 BRF983052:BRH983052 CBB983052:CBD983052 CKX983052:CKZ983052 CUT983052:CUV983052 DEP983052:DER983052 DOL983052:DON983052 DYH983052:DYJ983052 EID983052:EIF983052 ERZ983052:ESB983052 FBV983052:FBX983052 FLR983052:FLT983052 FVN983052:FVP983052 GFJ983052:GFL983052 GPF983052:GPH983052 GZB983052:GZD983052 HIX983052:HIZ983052 HST983052:HSV983052 ICP983052:ICR983052 IML983052:IMN983052 IWH983052:IWJ983052 JGD983052:JGF983052 JPZ983052:JQB983052 JZV983052:JZX983052 KJR983052:KJT983052 KTN983052:KTP983052 LDJ983052:LDL983052 LNF983052:LNH983052 LXB983052:LXD983052 MGX983052:MGZ983052 MQT983052:MQV983052 NAP983052:NAR983052 NKL983052:NKN983052 NUH983052:NUJ983052 OED983052:OEF983052 ONZ983052:OOB983052 OXV983052:OXX983052 PHR983052:PHT983052 PRN983052:PRP983052 QBJ983052:QBL983052 QLF983052:QLH983052 QVB983052:QVD983052 REX983052:REZ983052 ROT983052:ROV983052 RYP983052:RYR983052 SIL983052:SIN983052 SSH983052:SSJ983052 TCD983052:TCF983052 TLZ983052:TMB983052 TVV983052:TVX983052 UFR983052:UFT983052 UPN983052:UPP983052 UZJ983052:UZL983052 VJF983052:VJH983052 VTB983052:VTD983052 WCX983052:WCZ983052 WMT983052:WMV983052 WWP983052:WWR983052 AF12:AF19 KB12:KB19 TX12:TX19 ADT12:ADT19 ANP12:ANP19 AXL12:AXL19 BHH12:BHH19 BRD12:BRD19 CAZ12:CAZ19 CKV12:CKV19 CUR12:CUR19 DEN12:DEN19 DOJ12:DOJ19 DYF12:DYF19 EIB12:EIB19 ERX12:ERX19 FBT12:FBT19 FLP12:FLP19 FVL12:FVL19 GFH12:GFH19 GPD12:GPD19 GYZ12:GYZ19 HIV12:HIV19 HSR12:HSR19 ICN12:ICN19 IMJ12:IMJ19 IWF12:IWF19 JGB12:JGB19 JPX12:JPX19 JZT12:JZT19 KJP12:KJP19 KTL12:KTL19 LDH12:LDH19 LND12:LND19 LWZ12:LWZ19 MGV12:MGV19 MQR12:MQR19 NAN12:NAN19 NKJ12:NKJ19 NUF12:NUF19 OEB12:OEB19 ONX12:ONX19 OXT12:OXT19 PHP12:PHP19 PRL12:PRL19 QBH12:QBH19 QLD12:QLD19 QUZ12:QUZ19 REV12:REV19 ROR12:ROR19 RYN12:RYN19 SIJ12:SIJ19 SSF12:SSF19 TCB12:TCB19 TLX12:TLX19 TVT12:TVT19 UFP12:UFP19 UPL12:UPL19 UZH12:UZH19 VJD12:VJD19 VSZ12:VSZ19 WCV12:WCV19 WMR12:WMR19 WWN12:WWN19 AF65548:AF65555 KB65548:KB65555 TX65548:TX65555 ADT65548:ADT65555 ANP65548:ANP65555 AXL65548:AXL65555 BHH65548:BHH65555 BRD65548:BRD65555 CAZ65548:CAZ65555 CKV65548:CKV65555 CUR65548:CUR65555 DEN65548:DEN65555 DOJ65548:DOJ65555 DYF65548:DYF65555 EIB65548:EIB65555 ERX65548:ERX65555 FBT65548:FBT65555 FLP65548:FLP65555 FVL65548:FVL65555 GFH65548:GFH65555 GPD65548:GPD65555 GYZ65548:GYZ65555 HIV65548:HIV65555 HSR65548:HSR65555 ICN65548:ICN65555 IMJ65548:IMJ65555 IWF65548:IWF65555 JGB65548:JGB65555 JPX65548:JPX65555 JZT65548:JZT65555 KJP65548:KJP65555 KTL65548:KTL65555 LDH65548:LDH65555 LND65548:LND65555 LWZ65548:LWZ65555 MGV65548:MGV65555 MQR65548:MQR65555 NAN65548:NAN65555 NKJ65548:NKJ65555 NUF65548:NUF65555 OEB65548:OEB65555 ONX65548:ONX65555 OXT65548:OXT65555 PHP65548:PHP65555 PRL65548:PRL65555 QBH65548:QBH65555 QLD65548:QLD65555 QUZ65548:QUZ65555 REV65548:REV65555 ROR65548:ROR65555 RYN65548:RYN65555 SIJ65548:SIJ65555 SSF65548:SSF65555 TCB65548:TCB65555 TLX65548:TLX65555 TVT65548:TVT65555 UFP65548:UFP65555 UPL65548:UPL65555 UZH65548:UZH65555 VJD65548:VJD65555 VSZ65548:VSZ65555 WCV65548:WCV65555 WMR65548:WMR65555 WWN65548:WWN65555 AF131084:AF131091 KB131084:KB131091 TX131084:TX131091 ADT131084:ADT131091 ANP131084:ANP131091 AXL131084:AXL131091 BHH131084:BHH131091 BRD131084:BRD131091 CAZ131084:CAZ131091 CKV131084:CKV131091 CUR131084:CUR131091 DEN131084:DEN131091 DOJ131084:DOJ131091 DYF131084:DYF131091 EIB131084:EIB131091 ERX131084:ERX131091 FBT131084:FBT131091 FLP131084:FLP131091 FVL131084:FVL131091 GFH131084:GFH131091 GPD131084:GPD131091 GYZ131084:GYZ131091 HIV131084:HIV131091 HSR131084:HSR131091 ICN131084:ICN131091 IMJ131084:IMJ131091 IWF131084:IWF131091 JGB131084:JGB131091 JPX131084:JPX131091 JZT131084:JZT131091 KJP131084:KJP131091 KTL131084:KTL131091 LDH131084:LDH131091 LND131084:LND131091 LWZ131084:LWZ131091 MGV131084:MGV131091 MQR131084:MQR131091 NAN131084:NAN131091 NKJ131084:NKJ131091 NUF131084:NUF131091 OEB131084:OEB131091 ONX131084:ONX131091 OXT131084:OXT131091 PHP131084:PHP131091 PRL131084:PRL131091 QBH131084:QBH131091 QLD131084:QLD131091 QUZ131084:QUZ131091 REV131084:REV131091 ROR131084:ROR131091 RYN131084:RYN131091 SIJ131084:SIJ131091 SSF131084:SSF131091 TCB131084:TCB131091 TLX131084:TLX131091 TVT131084:TVT131091 UFP131084:UFP131091 UPL131084:UPL131091 UZH131084:UZH131091 VJD131084:VJD131091 VSZ131084:VSZ131091 WCV131084:WCV131091 WMR131084:WMR131091 WWN131084:WWN131091 AF196620:AF196627 KB196620:KB196627 TX196620:TX196627 ADT196620:ADT196627 ANP196620:ANP196627 AXL196620:AXL196627 BHH196620:BHH196627 BRD196620:BRD196627 CAZ196620:CAZ196627 CKV196620:CKV196627 CUR196620:CUR196627 DEN196620:DEN196627 DOJ196620:DOJ196627 DYF196620:DYF196627 EIB196620:EIB196627 ERX196620:ERX196627 FBT196620:FBT196627 FLP196620:FLP196627 FVL196620:FVL196627 GFH196620:GFH196627 GPD196620:GPD196627 GYZ196620:GYZ196627 HIV196620:HIV196627 HSR196620:HSR196627 ICN196620:ICN196627 IMJ196620:IMJ196627 IWF196620:IWF196627 JGB196620:JGB196627 JPX196620:JPX196627 JZT196620:JZT196627 KJP196620:KJP196627 KTL196620:KTL196627 LDH196620:LDH196627 LND196620:LND196627 LWZ196620:LWZ196627 MGV196620:MGV196627 MQR196620:MQR196627 NAN196620:NAN196627 NKJ196620:NKJ196627 NUF196620:NUF196627 OEB196620:OEB196627 ONX196620:ONX196627 OXT196620:OXT196627 PHP196620:PHP196627 PRL196620:PRL196627 QBH196620:QBH196627 QLD196620:QLD196627 QUZ196620:QUZ196627 REV196620:REV196627 ROR196620:ROR196627 RYN196620:RYN196627 SIJ196620:SIJ196627 SSF196620:SSF196627 TCB196620:TCB196627 TLX196620:TLX196627 TVT196620:TVT196627 UFP196620:UFP196627 UPL196620:UPL196627 UZH196620:UZH196627 VJD196620:VJD196627 VSZ196620:VSZ196627 WCV196620:WCV196627 WMR196620:WMR196627 WWN196620:WWN196627 AF262156:AF262163 KB262156:KB262163 TX262156:TX262163 ADT262156:ADT262163 ANP262156:ANP262163 AXL262156:AXL262163 BHH262156:BHH262163 BRD262156:BRD262163 CAZ262156:CAZ262163 CKV262156:CKV262163 CUR262156:CUR262163 DEN262156:DEN262163 DOJ262156:DOJ262163 DYF262156:DYF262163 EIB262156:EIB262163 ERX262156:ERX262163 FBT262156:FBT262163 FLP262156:FLP262163 FVL262156:FVL262163 GFH262156:GFH262163 GPD262156:GPD262163 GYZ262156:GYZ262163 HIV262156:HIV262163 HSR262156:HSR262163 ICN262156:ICN262163 IMJ262156:IMJ262163 IWF262156:IWF262163 JGB262156:JGB262163 JPX262156:JPX262163 JZT262156:JZT262163 KJP262156:KJP262163 KTL262156:KTL262163 LDH262156:LDH262163 LND262156:LND262163 LWZ262156:LWZ262163 MGV262156:MGV262163 MQR262156:MQR262163 NAN262156:NAN262163 NKJ262156:NKJ262163 NUF262156:NUF262163 OEB262156:OEB262163 ONX262156:ONX262163 OXT262156:OXT262163 PHP262156:PHP262163 PRL262156:PRL262163 QBH262156:QBH262163 QLD262156:QLD262163 QUZ262156:QUZ262163 REV262156:REV262163 ROR262156:ROR262163 RYN262156:RYN262163 SIJ262156:SIJ262163 SSF262156:SSF262163 TCB262156:TCB262163 TLX262156:TLX262163 TVT262156:TVT262163 UFP262156:UFP262163 UPL262156:UPL262163 UZH262156:UZH262163 VJD262156:VJD262163 VSZ262156:VSZ262163 WCV262156:WCV262163 WMR262156:WMR262163 WWN262156:WWN262163 AF327692:AF327699 KB327692:KB327699 TX327692:TX327699 ADT327692:ADT327699 ANP327692:ANP327699 AXL327692:AXL327699 BHH327692:BHH327699 BRD327692:BRD327699 CAZ327692:CAZ327699 CKV327692:CKV327699 CUR327692:CUR327699 DEN327692:DEN327699 DOJ327692:DOJ327699 DYF327692:DYF327699 EIB327692:EIB327699 ERX327692:ERX327699 FBT327692:FBT327699 FLP327692:FLP327699 FVL327692:FVL327699 GFH327692:GFH327699 GPD327692:GPD327699 GYZ327692:GYZ327699 HIV327692:HIV327699 HSR327692:HSR327699 ICN327692:ICN327699 IMJ327692:IMJ327699 IWF327692:IWF327699 JGB327692:JGB327699 JPX327692:JPX327699 JZT327692:JZT327699 KJP327692:KJP327699 KTL327692:KTL327699 LDH327692:LDH327699 LND327692:LND327699 LWZ327692:LWZ327699 MGV327692:MGV327699 MQR327692:MQR327699 NAN327692:NAN327699 NKJ327692:NKJ327699 NUF327692:NUF327699 OEB327692:OEB327699 ONX327692:ONX327699 OXT327692:OXT327699 PHP327692:PHP327699 PRL327692:PRL327699 QBH327692:QBH327699 QLD327692:QLD327699 QUZ327692:QUZ327699 REV327692:REV327699 ROR327692:ROR327699 RYN327692:RYN327699 SIJ327692:SIJ327699 SSF327692:SSF327699 TCB327692:TCB327699 TLX327692:TLX327699 TVT327692:TVT327699 UFP327692:UFP327699 UPL327692:UPL327699 UZH327692:UZH327699 VJD327692:VJD327699 VSZ327692:VSZ327699 WCV327692:WCV327699 WMR327692:WMR327699 WWN327692:WWN327699 AF393228:AF393235 KB393228:KB393235 TX393228:TX393235 ADT393228:ADT393235 ANP393228:ANP393235 AXL393228:AXL393235 BHH393228:BHH393235 BRD393228:BRD393235 CAZ393228:CAZ393235 CKV393228:CKV393235 CUR393228:CUR393235 DEN393228:DEN393235 DOJ393228:DOJ393235 DYF393228:DYF393235 EIB393228:EIB393235 ERX393228:ERX393235 FBT393228:FBT393235 FLP393228:FLP393235 FVL393228:FVL393235 GFH393228:GFH393235 GPD393228:GPD393235 GYZ393228:GYZ393235 HIV393228:HIV393235 HSR393228:HSR393235 ICN393228:ICN393235 IMJ393228:IMJ393235 IWF393228:IWF393235 JGB393228:JGB393235 JPX393228:JPX393235 JZT393228:JZT393235 KJP393228:KJP393235 KTL393228:KTL393235 LDH393228:LDH393235 LND393228:LND393235 LWZ393228:LWZ393235 MGV393228:MGV393235 MQR393228:MQR393235 NAN393228:NAN393235 NKJ393228:NKJ393235 NUF393228:NUF393235 OEB393228:OEB393235 ONX393228:ONX393235 OXT393228:OXT393235 PHP393228:PHP393235 PRL393228:PRL393235 QBH393228:QBH393235 QLD393228:QLD393235 QUZ393228:QUZ393235 REV393228:REV393235 ROR393228:ROR393235 RYN393228:RYN393235 SIJ393228:SIJ393235 SSF393228:SSF393235 TCB393228:TCB393235 TLX393228:TLX393235 TVT393228:TVT393235 UFP393228:UFP393235 UPL393228:UPL393235 UZH393228:UZH393235 VJD393228:VJD393235 VSZ393228:VSZ393235 WCV393228:WCV393235 WMR393228:WMR393235 WWN393228:WWN393235 AF458764:AF458771 KB458764:KB458771 TX458764:TX458771 ADT458764:ADT458771 ANP458764:ANP458771 AXL458764:AXL458771 BHH458764:BHH458771 BRD458764:BRD458771 CAZ458764:CAZ458771 CKV458764:CKV458771 CUR458764:CUR458771 DEN458764:DEN458771 DOJ458764:DOJ458771 DYF458764:DYF458771 EIB458764:EIB458771 ERX458764:ERX458771 FBT458764:FBT458771 FLP458764:FLP458771 FVL458764:FVL458771 GFH458764:GFH458771 GPD458764:GPD458771 GYZ458764:GYZ458771 HIV458764:HIV458771 HSR458764:HSR458771 ICN458764:ICN458771 IMJ458764:IMJ458771 IWF458764:IWF458771 JGB458764:JGB458771 JPX458764:JPX458771 JZT458764:JZT458771 KJP458764:KJP458771 KTL458764:KTL458771 LDH458764:LDH458771 LND458764:LND458771 LWZ458764:LWZ458771 MGV458764:MGV458771 MQR458764:MQR458771 NAN458764:NAN458771 NKJ458764:NKJ458771 NUF458764:NUF458771 OEB458764:OEB458771 ONX458764:ONX458771 OXT458764:OXT458771 PHP458764:PHP458771 PRL458764:PRL458771 QBH458764:QBH458771 QLD458764:QLD458771 QUZ458764:QUZ458771 REV458764:REV458771 ROR458764:ROR458771 RYN458764:RYN458771 SIJ458764:SIJ458771 SSF458764:SSF458771 TCB458764:TCB458771 TLX458764:TLX458771 TVT458764:TVT458771 UFP458764:UFP458771 UPL458764:UPL458771 UZH458764:UZH458771 VJD458764:VJD458771 VSZ458764:VSZ458771 WCV458764:WCV458771 WMR458764:WMR458771 WWN458764:WWN458771 AF524300:AF524307 KB524300:KB524307 TX524300:TX524307 ADT524300:ADT524307 ANP524300:ANP524307 AXL524300:AXL524307 BHH524300:BHH524307 BRD524300:BRD524307 CAZ524300:CAZ524307 CKV524300:CKV524307 CUR524300:CUR524307 DEN524300:DEN524307 DOJ524300:DOJ524307 DYF524300:DYF524307 EIB524300:EIB524307 ERX524300:ERX524307 FBT524300:FBT524307 FLP524300:FLP524307 FVL524300:FVL524307 GFH524300:GFH524307 GPD524300:GPD524307 GYZ524300:GYZ524307 HIV524300:HIV524307 HSR524300:HSR524307 ICN524300:ICN524307 IMJ524300:IMJ524307 IWF524300:IWF524307 JGB524300:JGB524307 JPX524300:JPX524307 JZT524300:JZT524307 KJP524300:KJP524307 KTL524300:KTL524307 LDH524300:LDH524307 LND524300:LND524307 LWZ524300:LWZ524307 MGV524300:MGV524307 MQR524300:MQR524307 NAN524300:NAN524307 NKJ524300:NKJ524307 NUF524300:NUF524307 OEB524300:OEB524307 ONX524300:ONX524307 OXT524300:OXT524307 PHP524300:PHP524307 PRL524300:PRL524307 QBH524300:QBH524307 QLD524300:QLD524307 QUZ524300:QUZ524307 REV524300:REV524307 ROR524300:ROR524307 RYN524300:RYN524307 SIJ524300:SIJ524307 SSF524300:SSF524307 TCB524300:TCB524307 TLX524300:TLX524307 TVT524300:TVT524307 UFP524300:UFP524307 UPL524300:UPL524307 UZH524300:UZH524307 VJD524300:VJD524307 VSZ524300:VSZ524307 WCV524300:WCV524307 WMR524300:WMR524307 WWN524300:WWN524307 AF589836:AF589843 KB589836:KB589843 TX589836:TX589843 ADT589836:ADT589843 ANP589836:ANP589843 AXL589836:AXL589843 BHH589836:BHH589843 BRD589836:BRD589843 CAZ589836:CAZ589843 CKV589836:CKV589843 CUR589836:CUR589843 DEN589836:DEN589843 DOJ589836:DOJ589843 DYF589836:DYF589843 EIB589836:EIB589843 ERX589836:ERX589843 FBT589836:FBT589843 FLP589836:FLP589843 FVL589836:FVL589843 GFH589836:GFH589843 GPD589836:GPD589843 GYZ589836:GYZ589843 HIV589836:HIV589843 HSR589836:HSR589843 ICN589836:ICN589843 IMJ589836:IMJ589843 IWF589836:IWF589843 JGB589836:JGB589843 JPX589836:JPX589843 JZT589836:JZT589843 KJP589836:KJP589843 KTL589836:KTL589843 LDH589836:LDH589843 LND589836:LND589843 LWZ589836:LWZ589843 MGV589836:MGV589843 MQR589836:MQR589843 NAN589836:NAN589843 NKJ589836:NKJ589843 NUF589836:NUF589843 OEB589836:OEB589843 ONX589836:ONX589843 OXT589836:OXT589843 PHP589836:PHP589843 PRL589836:PRL589843 QBH589836:QBH589843 QLD589836:QLD589843 QUZ589836:QUZ589843 REV589836:REV589843 ROR589836:ROR589843 RYN589836:RYN589843 SIJ589836:SIJ589843 SSF589836:SSF589843 TCB589836:TCB589843 TLX589836:TLX589843 TVT589836:TVT589843 UFP589836:UFP589843 UPL589836:UPL589843 UZH589836:UZH589843 VJD589836:VJD589843 VSZ589836:VSZ589843 WCV589836:WCV589843 WMR589836:WMR589843 WWN589836:WWN589843 AF655372:AF655379 KB655372:KB655379 TX655372:TX655379 ADT655372:ADT655379 ANP655372:ANP655379 AXL655372:AXL655379 BHH655372:BHH655379 BRD655372:BRD655379 CAZ655372:CAZ655379 CKV655372:CKV655379 CUR655372:CUR655379 DEN655372:DEN655379 DOJ655372:DOJ655379 DYF655372:DYF655379 EIB655372:EIB655379 ERX655372:ERX655379 FBT655372:FBT655379 FLP655372:FLP655379 FVL655372:FVL655379 GFH655372:GFH655379 GPD655372:GPD655379 GYZ655372:GYZ655379 HIV655372:HIV655379 HSR655372:HSR655379 ICN655372:ICN655379 IMJ655372:IMJ655379 IWF655372:IWF655379 JGB655372:JGB655379 JPX655372:JPX655379 JZT655372:JZT655379 KJP655372:KJP655379 KTL655372:KTL655379 LDH655372:LDH655379 LND655372:LND655379 LWZ655372:LWZ655379 MGV655372:MGV655379 MQR655372:MQR655379 NAN655372:NAN655379 NKJ655372:NKJ655379 NUF655372:NUF655379 OEB655372:OEB655379 ONX655372:ONX655379 OXT655372:OXT655379 PHP655372:PHP655379 PRL655372:PRL655379 QBH655372:QBH655379 QLD655372:QLD655379 QUZ655372:QUZ655379 REV655372:REV655379 ROR655372:ROR655379 RYN655372:RYN655379 SIJ655372:SIJ655379 SSF655372:SSF655379 TCB655372:TCB655379 TLX655372:TLX655379 TVT655372:TVT655379 UFP655372:UFP655379 UPL655372:UPL655379 UZH655372:UZH655379 VJD655372:VJD655379 VSZ655372:VSZ655379 WCV655372:WCV655379 WMR655372:WMR655379 WWN655372:WWN655379 AF720908:AF720915 KB720908:KB720915 TX720908:TX720915 ADT720908:ADT720915 ANP720908:ANP720915 AXL720908:AXL720915 BHH720908:BHH720915 BRD720908:BRD720915 CAZ720908:CAZ720915 CKV720908:CKV720915 CUR720908:CUR720915 DEN720908:DEN720915 DOJ720908:DOJ720915 DYF720908:DYF720915 EIB720908:EIB720915 ERX720908:ERX720915 FBT720908:FBT720915 FLP720908:FLP720915 FVL720908:FVL720915 GFH720908:GFH720915 GPD720908:GPD720915 GYZ720908:GYZ720915 HIV720908:HIV720915 HSR720908:HSR720915 ICN720908:ICN720915 IMJ720908:IMJ720915 IWF720908:IWF720915 JGB720908:JGB720915 JPX720908:JPX720915 JZT720908:JZT720915 KJP720908:KJP720915 KTL720908:KTL720915 LDH720908:LDH720915 LND720908:LND720915 LWZ720908:LWZ720915 MGV720908:MGV720915 MQR720908:MQR720915 NAN720908:NAN720915 NKJ720908:NKJ720915 NUF720908:NUF720915 OEB720908:OEB720915 ONX720908:ONX720915 OXT720908:OXT720915 PHP720908:PHP720915 PRL720908:PRL720915 QBH720908:QBH720915 QLD720908:QLD720915 QUZ720908:QUZ720915 REV720908:REV720915 ROR720908:ROR720915 RYN720908:RYN720915 SIJ720908:SIJ720915 SSF720908:SSF720915 TCB720908:TCB720915 TLX720908:TLX720915 TVT720908:TVT720915 UFP720908:UFP720915 UPL720908:UPL720915 UZH720908:UZH720915 VJD720908:VJD720915 VSZ720908:VSZ720915 WCV720908:WCV720915 WMR720908:WMR720915 WWN720908:WWN720915 AF786444:AF786451 KB786444:KB786451 TX786444:TX786451 ADT786444:ADT786451 ANP786444:ANP786451 AXL786444:AXL786451 BHH786444:BHH786451 BRD786444:BRD786451 CAZ786444:CAZ786451 CKV786444:CKV786451 CUR786444:CUR786451 DEN786444:DEN786451 DOJ786444:DOJ786451 DYF786444:DYF786451 EIB786444:EIB786451 ERX786444:ERX786451 FBT786444:FBT786451 FLP786444:FLP786451 FVL786444:FVL786451 GFH786444:GFH786451 GPD786444:GPD786451 GYZ786444:GYZ786451 HIV786444:HIV786451 HSR786444:HSR786451 ICN786444:ICN786451 IMJ786444:IMJ786451 IWF786444:IWF786451 JGB786444:JGB786451 JPX786444:JPX786451 JZT786444:JZT786451 KJP786444:KJP786451 KTL786444:KTL786451 LDH786444:LDH786451 LND786444:LND786451 LWZ786444:LWZ786451 MGV786444:MGV786451 MQR786444:MQR786451 NAN786444:NAN786451 NKJ786444:NKJ786451 NUF786444:NUF786451 OEB786444:OEB786451 ONX786444:ONX786451 OXT786444:OXT786451 PHP786444:PHP786451 PRL786444:PRL786451 QBH786444:QBH786451 QLD786444:QLD786451 QUZ786444:QUZ786451 REV786444:REV786451 ROR786444:ROR786451 RYN786444:RYN786451 SIJ786444:SIJ786451 SSF786444:SSF786451 TCB786444:TCB786451 TLX786444:TLX786451 TVT786444:TVT786451 UFP786444:UFP786451 UPL786444:UPL786451 UZH786444:UZH786451 VJD786444:VJD786451 VSZ786444:VSZ786451 WCV786444:WCV786451 WMR786444:WMR786451 WWN786444:WWN786451 AF851980:AF851987 KB851980:KB851987 TX851980:TX851987 ADT851980:ADT851987 ANP851980:ANP851987 AXL851980:AXL851987 BHH851980:BHH851987 BRD851980:BRD851987 CAZ851980:CAZ851987 CKV851980:CKV851987 CUR851980:CUR851987 DEN851980:DEN851987 DOJ851980:DOJ851987 DYF851980:DYF851987 EIB851980:EIB851987 ERX851980:ERX851987 FBT851980:FBT851987 FLP851980:FLP851987 FVL851980:FVL851987 GFH851980:GFH851987 GPD851980:GPD851987 GYZ851980:GYZ851987 HIV851980:HIV851987 HSR851980:HSR851987 ICN851980:ICN851987 IMJ851980:IMJ851987 IWF851980:IWF851987 JGB851980:JGB851987 JPX851980:JPX851987 JZT851980:JZT851987 KJP851980:KJP851987 KTL851980:KTL851987 LDH851980:LDH851987 LND851980:LND851987 LWZ851980:LWZ851987 MGV851980:MGV851987 MQR851980:MQR851987 NAN851980:NAN851987 NKJ851980:NKJ851987 NUF851980:NUF851987 OEB851980:OEB851987 ONX851980:ONX851987 OXT851980:OXT851987 PHP851980:PHP851987 PRL851980:PRL851987 QBH851980:QBH851987 QLD851980:QLD851987 QUZ851980:QUZ851987 REV851980:REV851987 ROR851980:ROR851987 RYN851980:RYN851987 SIJ851980:SIJ851987 SSF851980:SSF851987 TCB851980:TCB851987 TLX851980:TLX851987 TVT851980:TVT851987 UFP851980:UFP851987 UPL851980:UPL851987 UZH851980:UZH851987 VJD851980:VJD851987 VSZ851980:VSZ851987 WCV851980:WCV851987 WMR851980:WMR851987 WWN851980:WWN851987 AF917516:AF917523 KB917516:KB917523 TX917516:TX917523 ADT917516:ADT917523 ANP917516:ANP917523 AXL917516:AXL917523 BHH917516:BHH917523 BRD917516:BRD917523 CAZ917516:CAZ917523 CKV917516:CKV917523 CUR917516:CUR917523 DEN917516:DEN917523 DOJ917516:DOJ917523 DYF917516:DYF917523 EIB917516:EIB917523 ERX917516:ERX917523 FBT917516:FBT917523 FLP917516:FLP917523 FVL917516:FVL917523 GFH917516:GFH917523 GPD917516:GPD917523 GYZ917516:GYZ917523 HIV917516:HIV917523 HSR917516:HSR917523 ICN917516:ICN917523 IMJ917516:IMJ917523 IWF917516:IWF917523 JGB917516:JGB917523 JPX917516:JPX917523 JZT917516:JZT917523 KJP917516:KJP917523 KTL917516:KTL917523 LDH917516:LDH917523 LND917516:LND917523 LWZ917516:LWZ917523 MGV917516:MGV917523 MQR917516:MQR917523 NAN917516:NAN917523 NKJ917516:NKJ917523 NUF917516:NUF917523 OEB917516:OEB917523 ONX917516:ONX917523 OXT917516:OXT917523 PHP917516:PHP917523 PRL917516:PRL917523 QBH917516:QBH917523 QLD917516:QLD917523 QUZ917516:QUZ917523 REV917516:REV917523 ROR917516:ROR917523 RYN917516:RYN917523 SIJ917516:SIJ917523 SSF917516:SSF917523 TCB917516:TCB917523 TLX917516:TLX917523 TVT917516:TVT917523 UFP917516:UFP917523 UPL917516:UPL917523 UZH917516:UZH917523 VJD917516:VJD917523 VSZ917516:VSZ917523 WCV917516:WCV917523 WMR917516:WMR917523 WWN917516:WWN917523 AF983052:AF983059 KB983052:KB983059 TX983052:TX983059 ADT983052:ADT983059 ANP983052:ANP983059 AXL983052:AXL983059 BHH983052:BHH983059 BRD983052:BRD983059 CAZ983052:CAZ983059 CKV983052:CKV983059 CUR983052:CUR983059 DEN983052:DEN983059 DOJ983052:DOJ983059 DYF983052:DYF983059 EIB983052:EIB983059 ERX983052:ERX983059 FBT983052:FBT983059 FLP983052:FLP983059 FVL983052:FVL983059 GFH983052:GFH983059 GPD983052:GPD983059 GYZ983052:GYZ983059 HIV983052:HIV983059 HSR983052:HSR983059 ICN983052:ICN983059 IMJ983052:IMJ983059 IWF983052:IWF983059 JGB983052:JGB983059 JPX983052:JPX983059 JZT983052:JZT983059 KJP983052:KJP983059 KTL983052:KTL983059 LDH983052:LDH983059 LND983052:LND983059 LWZ983052:LWZ983059 MGV983052:MGV983059 MQR983052:MQR983059 NAN983052:NAN983059 NKJ983052:NKJ983059 NUF983052:NUF983059 OEB983052:OEB983059 ONX983052:ONX983059 OXT983052:OXT983059 PHP983052:PHP983059 PRL983052:PRL983059 QBH983052:QBH983059 QLD983052:QLD983059 QUZ983052:QUZ983059 REV983052:REV983059 ROR983052:ROR983059 RYN983052:RYN983059 SIJ983052:SIJ983059 SSF983052:SSF983059 TCB983052:TCB983059 TLX983052:TLX983059 TVT983052:TVT983059 UFP983052:UFP983059 UPL983052:UPL983059 UZH983052:UZH983059 VJD983052:VJD983059 VSZ983052:VSZ983059 WCV983052:WCV983059 WMR983052:WMR983059 WWN983052:WWN983059 AH19:AI19 KD19:KE19 TZ19:UA19 ADV19:ADW19 ANR19:ANS19 AXN19:AXO19 BHJ19:BHK19 BRF19:BRG19 CBB19:CBC19 CKX19:CKY19 CUT19:CUU19 DEP19:DEQ19 DOL19:DOM19 DYH19:DYI19 EID19:EIE19 ERZ19:ESA19 FBV19:FBW19 FLR19:FLS19 FVN19:FVO19 GFJ19:GFK19 GPF19:GPG19 GZB19:GZC19 HIX19:HIY19 HST19:HSU19 ICP19:ICQ19 IML19:IMM19 IWH19:IWI19 JGD19:JGE19 JPZ19:JQA19 JZV19:JZW19 KJR19:KJS19 KTN19:KTO19 LDJ19:LDK19 LNF19:LNG19 LXB19:LXC19 MGX19:MGY19 MQT19:MQU19 NAP19:NAQ19 NKL19:NKM19 NUH19:NUI19 OED19:OEE19 ONZ19:OOA19 OXV19:OXW19 PHR19:PHS19 PRN19:PRO19 QBJ19:QBK19 QLF19:QLG19 QVB19:QVC19 REX19:REY19 ROT19:ROU19 RYP19:RYQ19 SIL19:SIM19 SSH19:SSI19 TCD19:TCE19 TLZ19:TMA19 TVV19:TVW19 UFR19:UFS19 UPN19:UPO19 UZJ19:UZK19 VJF19:VJG19 VTB19:VTC19 WCX19:WCY19 WMT19:WMU19 WWP19:WWQ19 AH65555:AI65555 KD65555:KE65555 TZ65555:UA65555 ADV65555:ADW65555 ANR65555:ANS65555 AXN65555:AXO65555 BHJ65555:BHK65555 BRF65555:BRG65555 CBB65555:CBC65555 CKX65555:CKY65555 CUT65555:CUU65555 DEP65555:DEQ65555 DOL65555:DOM65555 DYH65555:DYI65555 EID65555:EIE65555 ERZ65555:ESA65555 FBV65555:FBW65555 FLR65555:FLS65555 FVN65555:FVO65555 GFJ65555:GFK65555 GPF65555:GPG65555 GZB65555:GZC65555 HIX65555:HIY65555 HST65555:HSU65555 ICP65555:ICQ65555 IML65555:IMM65555 IWH65555:IWI65555 JGD65555:JGE65555 JPZ65555:JQA65555 JZV65555:JZW65555 KJR65555:KJS65555 KTN65555:KTO65555 LDJ65555:LDK65555 LNF65555:LNG65555 LXB65555:LXC65555 MGX65555:MGY65555 MQT65555:MQU65555 NAP65555:NAQ65555 NKL65555:NKM65555 NUH65555:NUI65555 OED65555:OEE65555 ONZ65555:OOA65555 OXV65555:OXW65555 PHR65555:PHS65555 PRN65555:PRO65555 QBJ65555:QBK65555 QLF65555:QLG65555 QVB65555:QVC65555 REX65555:REY65555 ROT65555:ROU65555 RYP65555:RYQ65555 SIL65555:SIM65555 SSH65555:SSI65555 TCD65555:TCE65555 TLZ65555:TMA65555 TVV65555:TVW65555 UFR65555:UFS65555 UPN65555:UPO65555 UZJ65555:UZK65555 VJF65555:VJG65555 VTB65555:VTC65555 WCX65555:WCY65555 WMT65555:WMU65555 WWP65555:WWQ65555 AH131091:AI131091 KD131091:KE131091 TZ131091:UA131091 ADV131091:ADW131091 ANR131091:ANS131091 AXN131091:AXO131091 BHJ131091:BHK131091 BRF131091:BRG131091 CBB131091:CBC131091 CKX131091:CKY131091 CUT131091:CUU131091 DEP131091:DEQ131091 DOL131091:DOM131091 DYH131091:DYI131091 EID131091:EIE131091 ERZ131091:ESA131091 FBV131091:FBW131091 FLR131091:FLS131091 FVN131091:FVO131091 GFJ131091:GFK131091 GPF131091:GPG131091 GZB131091:GZC131091 HIX131091:HIY131091 HST131091:HSU131091 ICP131091:ICQ131091 IML131091:IMM131091 IWH131091:IWI131091 JGD131091:JGE131091 JPZ131091:JQA131091 JZV131091:JZW131091 KJR131091:KJS131091 KTN131091:KTO131091 LDJ131091:LDK131091 LNF131091:LNG131091 LXB131091:LXC131091 MGX131091:MGY131091 MQT131091:MQU131091 NAP131091:NAQ131091 NKL131091:NKM131091 NUH131091:NUI131091 OED131091:OEE131091 ONZ131091:OOA131091 OXV131091:OXW131091 PHR131091:PHS131091 PRN131091:PRO131091 QBJ131091:QBK131091 QLF131091:QLG131091 QVB131091:QVC131091 REX131091:REY131091 ROT131091:ROU131091 RYP131091:RYQ131091 SIL131091:SIM131091 SSH131091:SSI131091 TCD131091:TCE131091 TLZ131091:TMA131091 TVV131091:TVW131091 UFR131091:UFS131091 UPN131091:UPO131091 UZJ131091:UZK131091 VJF131091:VJG131091 VTB131091:VTC131091 WCX131091:WCY131091 WMT131091:WMU131091 WWP131091:WWQ131091 AH196627:AI196627 KD196627:KE196627 TZ196627:UA196627 ADV196627:ADW196627 ANR196627:ANS196627 AXN196627:AXO196627 BHJ196627:BHK196627 BRF196627:BRG196627 CBB196627:CBC196627 CKX196627:CKY196627 CUT196627:CUU196627 DEP196627:DEQ196627 DOL196627:DOM196627 DYH196627:DYI196627 EID196627:EIE196627 ERZ196627:ESA196627 FBV196627:FBW196627 FLR196627:FLS196627 FVN196627:FVO196627 GFJ196627:GFK196627 GPF196627:GPG196627 GZB196627:GZC196627 HIX196627:HIY196627 HST196627:HSU196627 ICP196627:ICQ196627 IML196627:IMM196627 IWH196627:IWI196627 JGD196627:JGE196627 JPZ196627:JQA196627 JZV196627:JZW196627 KJR196627:KJS196627 KTN196627:KTO196627 LDJ196627:LDK196627 LNF196627:LNG196627 LXB196627:LXC196627 MGX196627:MGY196627 MQT196627:MQU196627 NAP196627:NAQ196627 NKL196627:NKM196627 NUH196627:NUI196627 OED196627:OEE196627 ONZ196627:OOA196627 OXV196627:OXW196627 PHR196627:PHS196627 PRN196627:PRO196627 QBJ196627:QBK196627 QLF196627:QLG196627 QVB196627:QVC196627 REX196627:REY196627 ROT196627:ROU196627 RYP196627:RYQ196627 SIL196627:SIM196627 SSH196627:SSI196627 TCD196627:TCE196627 TLZ196627:TMA196627 TVV196627:TVW196627 UFR196627:UFS196627 UPN196627:UPO196627 UZJ196627:UZK196627 VJF196627:VJG196627 VTB196627:VTC196627 WCX196627:WCY196627 WMT196627:WMU196627 WWP196627:WWQ196627 AH262163:AI262163 KD262163:KE262163 TZ262163:UA262163 ADV262163:ADW262163 ANR262163:ANS262163 AXN262163:AXO262163 BHJ262163:BHK262163 BRF262163:BRG262163 CBB262163:CBC262163 CKX262163:CKY262163 CUT262163:CUU262163 DEP262163:DEQ262163 DOL262163:DOM262163 DYH262163:DYI262163 EID262163:EIE262163 ERZ262163:ESA262163 FBV262163:FBW262163 FLR262163:FLS262163 FVN262163:FVO262163 GFJ262163:GFK262163 GPF262163:GPG262163 GZB262163:GZC262163 HIX262163:HIY262163 HST262163:HSU262163 ICP262163:ICQ262163 IML262163:IMM262163 IWH262163:IWI262163 JGD262163:JGE262163 JPZ262163:JQA262163 JZV262163:JZW262163 KJR262163:KJS262163 KTN262163:KTO262163 LDJ262163:LDK262163 LNF262163:LNG262163 LXB262163:LXC262163 MGX262163:MGY262163 MQT262163:MQU262163 NAP262163:NAQ262163 NKL262163:NKM262163 NUH262163:NUI262163 OED262163:OEE262163 ONZ262163:OOA262163 OXV262163:OXW262163 PHR262163:PHS262163 PRN262163:PRO262163 QBJ262163:QBK262163 QLF262163:QLG262163 QVB262163:QVC262163 REX262163:REY262163 ROT262163:ROU262163 RYP262163:RYQ262163 SIL262163:SIM262163 SSH262163:SSI262163 TCD262163:TCE262163 TLZ262163:TMA262163 TVV262163:TVW262163 UFR262163:UFS262163 UPN262163:UPO262163 UZJ262163:UZK262163 VJF262163:VJG262163 VTB262163:VTC262163 WCX262163:WCY262163 WMT262163:WMU262163 WWP262163:WWQ262163 AH327699:AI327699 KD327699:KE327699 TZ327699:UA327699 ADV327699:ADW327699 ANR327699:ANS327699 AXN327699:AXO327699 BHJ327699:BHK327699 BRF327699:BRG327699 CBB327699:CBC327699 CKX327699:CKY327699 CUT327699:CUU327699 DEP327699:DEQ327699 DOL327699:DOM327699 DYH327699:DYI327699 EID327699:EIE327699 ERZ327699:ESA327699 FBV327699:FBW327699 FLR327699:FLS327699 FVN327699:FVO327699 GFJ327699:GFK327699 GPF327699:GPG327699 GZB327699:GZC327699 HIX327699:HIY327699 HST327699:HSU327699 ICP327699:ICQ327699 IML327699:IMM327699 IWH327699:IWI327699 JGD327699:JGE327699 JPZ327699:JQA327699 JZV327699:JZW327699 KJR327699:KJS327699 KTN327699:KTO327699 LDJ327699:LDK327699 LNF327699:LNG327699 LXB327699:LXC327699 MGX327699:MGY327699 MQT327699:MQU327699 NAP327699:NAQ327699 NKL327699:NKM327699 NUH327699:NUI327699 OED327699:OEE327699 ONZ327699:OOA327699 OXV327699:OXW327699 PHR327699:PHS327699 PRN327699:PRO327699 QBJ327699:QBK327699 QLF327699:QLG327699 QVB327699:QVC327699 REX327699:REY327699 ROT327699:ROU327699 RYP327699:RYQ327699 SIL327699:SIM327699 SSH327699:SSI327699 TCD327699:TCE327699 TLZ327699:TMA327699 TVV327699:TVW327699 UFR327699:UFS327699 UPN327699:UPO327699 UZJ327699:UZK327699 VJF327699:VJG327699 VTB327699:VTC327699 WCX327699:WCY327699 WMT327699:WMU327699 WWP327699:WWQ327699 AH393235:AI393235 KD393235:KE393235 TZ393235:UA393235 ADV393235:ADW393235 ANR393235:ANS393235 AXN393235:AXO393235 BHJ393235:BHK393235 BRF393235:BRG393235 CBB393235:CBC393235 CKX393235:CKY393235 CUT393235:CUU393235 DEP393235:DEQ393235 DOL393235:DOM393235 DYH393235:DYI393235 EID393235:EIE393235 ERZ393235:ESA393235 FBV393235:FBW393235 FLR393235:FLS393235 FVN393235:FVO393235 GFJ393235:GFK393235 GPF393235:GPG393235 GZB393235:GZC393235 HIX393235:HIY393235 HST393235:HSU393235 ICP393235:ICQ393235 IML393235:IMM393235 IWH393235:IWI393235 JGD393235:JGE393235 JPZ393235:JQA393235 JZV393235:JZW393235 KJR393235:KJS393235 KTN393235:KTO393235 LDJ393235:LDK393235 LNF393235:LNG393235 LXB393235:LXC393235 MGX393235:MGY393235 MQT393235:MQU393235 NAP393235:NAQ393235 NKL393235:NKM393235 NUH393235:NUI393235 OED393235:OEE393235 ONZ393235:OOA393235 OXV393235:OXW393235 PHR393235:PHS393235 PRN393235:PRO393235 QBJ393235:QBK393235 QLF393235:QLG393235 QVB393235:QVC393235 REX393235:REY393235 ROT393235:ROU393235 RYP393235:RYQ393235 SIL393235:SIM393235 SSH393235:SSI393235 TCD393235:TCE393235 TLZ393235:TMA393235 TVV393235:TVW393235 UFR393235:UFS393235 UPN393235:UPO393235 UZJ393235:UZK393235 VJF393235:VJG393235 VTB393235:VTC393235 WCX393235:WCY393235 WMT393235:WMU393235 WWP393235:WWQ393235 AH458771:AI458771 KD458771:KE458771 TZ458771:UA458771 ADV458771:ADW458771 ANR458771:ANS458771 AXN458771:AXO458771 BHJ458771:BHK458771 BRF458771:BRG458771 CBB458771:CBC458771 CKX458771:CKY458771 CUT458771:CUU458771 DEP458771:DEQ458771 DOL458771:DOM458771 DYH458771:DYI458771 EID458771:EIE458771 ERZ458771:ESA458771 FBV458771:FBW458771 FLR458771:FLS458771 FVN458771:FVO458771 GFJ458771:GFK458771 GPF458771:GPG458771 GZB458771:GZC458771 HIX458771:HIY458771 HST458771:HSU458771 ICP458771:ICQ458771 IML458771:IMM458771 IWH458771:IWI458771 JGD458771:JGE458771 JPZ458771:JQA458771 JZV458771:JZW458771 KJR458771:KJS458771 KTN458771:KTO458771 LDJ458771:LDK458771 LNF458771:LNG458771 LXB458771:LXC458771 MGX458771:MGY458771 MQT458771:MQU458771 NAP458771:NAQ458771 NKL458771:NKM458771 NUH458771:NUI458771 OED458771:OEE458771 ONZ458771:OOA458771 OXV458771:OXW458771 PHR458771:PHS458771 PRN458771:PRO458771 QBJ458771:QBK458771 QLF458771:QLG458771 QVB458771:QVC458771 REX458771:REY458771 ROT458771:ROU458771 RYP458771:RYQ458771 SIL458771:SIM458771 SSH458771:SSI458771 TCD458771:TCE458771 TLZ458771:TMA458771 TVV458771:TVW458771 UFR458771:UFS458771 UPN458771:UPO458771 UZJ458771:UZK458771 VJF458771:VJG458771 VTB458771:VTC458771 WCX458771:WCY458771 WMT458771:WMU458771 WWP458771:WWQ458771 AH524307:AI524307 KD524307:KE524307 TZ524307:UA524307 ADV524307:ADW524307 ANR524307:ANS524307 AXN524307:AXO524307 BHJ524307:BHK524307 BRF524307:BRG524307 CBB524307:CBC524307 CKX524307:CKY524307 CUT524307:CUU524307 DEP524307:DEQ524307 DOL524307:DOM524307 DYH524307:DYI524307 EID524307:EIE524307 ERZ524307:ESA524307 FBV524307:FBW524307 FLR524307:FLS524307 FVN524307:FVO524307 GFJ524307:GFK524307 GPF524307:GPG524307 GZB524307:GZC524307 HIX524307:HIY524307 HST524307:HSU524307 ICP524307:ICQ524307 IML524307:IMM524307 IWH524307:IWI524307 JGD524307:JGE524307 JPZ524307:JQA524307 JZV524307:JZW524307 KJR524307:KJS524307 KTN524307:KTO524307 LDJ524307:LDK524307 LNF524307:LNG524307 LXB524307:LXC524307 MGX524307:MGY524307 MQT524307:MQU524307 NAP524307:NAQ524307 NKL524307:NKM524307 NUH524307:NUI524307 OED524307:OEE524307 ONZ524307:OOA524307 OXV524307:OXW524307 PHR524307:PHS524307 PRN524307:PRO524307 QBJ524307:QBK524307 QLF524307:QLG524307 QVB524307:QVC524307 REX524307:REY524307 ROT524307:ROU524307 RYP524307:RYQ524307 SIL524307:SIM524307 SSH524307:SSI524307 TCD524307:TCE524307 TLZ524307:TMA524307 TVV524307:TVW524307 UFR524307:UFS524307 UPN524307:UPO524307 UZJ524307:UZK524307 VJF524307:VJG524307 VTB524307:VTC524307 WCX524307:WCY524307 WMT524307:WMU524307 WWP524307:WWQ524307 AH589843:AI589843 KD589843:KE589843 TZ589843:UA589843 ADV589843:ADW589843 ANR589843:ANS589843 AXN589843:AXO589843 BHJ589843:BHK589843 BRF589843:BRG589843 CBB589843:CBC589843 CKX589843:CKY589843 CUT589843:CUU589843 DEP589843:DEQ589843 DOL589843:DOM589843 DYH589843:DYI589843 EID589843:EIE589843 ERZ589843:ESA589843 FBV589843:FBW589843 FLR589843:FLS589843 FVN589843:FVO589843 GFJ589843:GFK589843 GPF589843:GPG589843 GZB589843:GZC589843 HIX589843:HIY589843 HST589843:HSU589843 ICP589843:ICQ589843 IML589843:IMM589843 IWH589843:IWI589843 JGD589843:JGE589843 JPZ589843:JQA589843 JZV589843:JZW589843 KJR589843:KJS589843 KTN589843:KTO589843 LDJ589843:LDK589843 LNF589843:LNG589843 LXB589843:LXC589843 MGX589843:MGY589843 MQT589843:MQU589843 NAP589843:NAQ589843 NKL589843:NKM589843 NUH589843:NUI589843 OED589843:OEE589843 ONZ589843:OOA589843 OXV589843:OXW589843 PHR589843:PHS589843 PRN589843:PRO589843 QBJ589843:QBK589843 QLF589843:QLG589843 QVB589843:QVC589843 REX589843:REY589843 ROT589843:ROU589843 RYP589843:RYQ589843 SIL589843:SIM589843 SSH589843:SSI589843 TCD589843:TCE589843 TLZ589843:TMA589843 TVV589843:TVW589843 UFR589843:UFS589843 UPN589843:UPO589843 UZJ589843:UZK589843 VJF589843:VJG589843 VTB589843:VTC589843 WCX589843:WCY589843 WMT589843:WMU589843 WWP589843:WWQ589843 AH655379:AI655379 KD655379:KE655379 TZ655379:UA655379 ADV655379:ADW655379 ANR655379:ANS655379 AXN655379:AXO655379 BHJ655379:BHK655379 BRF655379:BRG655379 CBB655379:CBC655379 CKX655379:CKY655379 CUT655379:CUU655379 DEP655379:DEQ655379 DOL655379:DOM655379 DYH655379:DYI655379 EID655379:EIE655379 ERZ655379:ESA655379 FBV655379:FBW655379 FLR655379:FLS655379 FVN655379:FVO655379 GFJ655379:GFK655379 GPF655379:GPG655379 GZB655379:GZC655379 HIX655379:HIY655379 HST655379:HSU655379 ICP655379:ICQ655379 IML655379:IMM655379 IWH655379:IWI655379 JGD655379:JGE655379 JPZ655379:JQA655379 JZV655379:JZW655379 KJR655379:KJS655379 KTN655379:KTO655379 LDJ655379:LDK655379 LNF655379:LNG655379 LXB655379:LXC655379 MGX655379:MGY655379 MQT655379:MQU655379 NAP655379:NAQ655379 NKL655379:NKM655379 NUH655379:NUI655379 OED655379:OEE655379 ONZ655379:OOA655379 OXV655379:OXW655379 PHR655379:PHS655379 PRN655379:PRO655379 QBJ655379:QBK655379 QLF655379:QLG655379 QVB655379:QVC655379 REX655379:REY655379 ROT655379:ROU655379 RYP655379:RYQ655379 SIL655379:SIM655379 SSH655379:SSI655379 TCD655379:TCE655379 TLZ655379:TMA655379 TVV655379:TVW655379 UFR655379:UFS655379 UPN655379:UPO655379 UZJ655379:UZK655379 VJF655379:VJG655379 VTB655379:VTC655379 WCX655379:WCY655379 WMT655379:WMU655379 WWP655379:WWQ655379 AH720915:AI720915 KD720915:KE720915 TZ720915:UA720915 ADV720915:ADW720915 ANR720915:ANS720915 AXN720915:AXO720915 BHJ720915:BHK720915 BRF720915:BRG720915 CBB720915:CBC720915 CKX720915:CKY720915 CUT720915:CUU720915 DEP720915:DEQ720915 DOL720915:DOM720915 DYH720915:DYI720915 EID720915:EIE720915 ERZ720915:ESA720915 FBV720915:FBW720915 FLR720915:FLS720915 FVN720915:FVO720915 GFJ720915:GFK720915 GPF720915:GPG720915 GZB720915:GZC720915 HIX720915:HIY720915 HST720915:HSU720915 ICP720915:ICQ720915 IML720915:IMM720915 IWH720915:IWI720915 JGD720915:JGE720915 JPZ720915:JQA720915 JZV720915:JZW720915 KJR720915:KJS720915 KTN720915:KTO720915 LDJ720915:LDK720915 LNF720915:LNG720915 LXB720915:LXC720915 MGX720915:MGY720915 MQT720915:MQU720915 NAP720915:NAQ720915 NKL720915:NKM720915 NUH720915:NUI720915 OED720915:OEE720915 ONZ720915:OOA720915 OXV720915:OXW720915 PHR720915:PHS720915 PRN720915:PRO720915 QBJ720915:QBK720915 QLF720915:QLG720915 QVB720915:QVC720915 REX720915:REY720915 ROT720915:ROU720915 RYP720915:RYQ720915 SIL720915:SIM720915 SSH720915:SSI720915 TCD720915:TCE720915 TLZ720915:TMA720915 TVV720915:TVW720915 UFR720915:UFS720915 UPN720915:UPO720915 UZJ720915:UZK720915 VJF720915:VJG720915 VTB720915:VTC720915 WCX720915:WCY720915 WMT720915:WMU720915 WWP720915:WWQ720915 AH786451:AI786451 KD786451:KE786451 TZ786451:UA786451 ADV786451:ADW786451 ANR786451:ANS786451 AXN786451:AXO786451 BHJ786451:BHK786451 BRF786451:BRG786451 CBB786451:CBC786451 CKX786451:CKY786451 CUT786451:CUU786451 DEP786451:DEQ786451 DOL786451:DOM786451 DYH786451:DYI786451 EID786451:EIE786451 ERZ786451:ESA786451 FBV786451:FBW786451 FLR786451:FLS786451 FVN786451:FVO786451 GFJ786451:GFK786451 GPF786451:GPG786451 GZB786451:GZC786451 HIX786451:HIY786451 HST786451:HSU786451 ICP786451:ICQ786451 IML786451:IMM786451 IWH786451:IWI786451 JGD786451:JGE786451 JPZ786451:JQA786451 JZV786451:JZW786451 KJR786451:KJS786451 KTN786451:KTO786451 LDJ786451:LDK786451 LNF786451:LNG786451 LXB786451:LXC786451 MGX786451:MGY786451 MQT786451:MQU786451 NAP786451:NAQ786451 NKL786451:NKM786451 NUH786451:NUI786451 OED786451:OEE786451 ONZ786451:OOA786451 OXV786451:OXW786451 PHR786451:PHS786451 PRN786451:PRO786451 QBJ786451:QBK786451 QLF786451:QLG786451 QVB786451:QVC786451 REX786451:REY786451 ROT786451:ROU786451 RYP786451:RYQ786451 SIL786451:SIM786451 SSH786451:SSI786451 TCD786451:TCE786451 TLZ786451:TMA786451 TVV786451:TVW786451 UFR786451:UFS786451 UPN786451:UPO786451 UZJ786451:UZK786451 VJF786451:VJG786451 VTB786451:VTC786451 WCX786451:WCY786451 WMT786451:WMU786451 WWP786451:WWQ786451 AH851987:AI851987 KD851987:KE851987 TZ851987:UA851987 ADV851987:ADW851987 ANR851987:ANS851987 AXN851987:AXO851987 BHJ851987:BHK851987 BRF851987:BRG851987 CBB851987:CBC851987 CKX851987:CKY851987 CUT851987:CUU851987 DEP851987:DEQ851987 DOL851987:DOM851987 DYH851987:DYI851987 EID851987:EIE851987 ERZ851987:ESA851987 FBV851987:FBW851987 FLR851987:FLS851987 FVN851987:FVO851987 GFJ851987:GFK851987 GPF851987:GPG851987 GZB851987:GZC851987 HIX851987:HIY851987 HST851987:HSU851987 ICP851987:ICQ851987 IML851987:IMM851987 IWH851987:IWI851987 JGD851987:JGE851987 JPZ851987:JQA851987 JZV851987:JZW851987 KJR851987:KJS851987 KTN851987:KTO851987 LDJ851987:LDK851987 LNF851987:LNG851987 LXB851987:LXC851987 MGX851987:MGY851987 MQT851987:MQU851987 NAP851987:NAQ851987 NKL851987:NKM851987 NUH851987:NUI851987 OED851987:OEE851987 ONZ851987:OOA851987 OXV851987:OXW851987 PHR851987:PHS851987 PRN851987:PRO851987 QBJ851987:QBK851987 QLF851987:QLG851987 QVB851987:QVC851987 REX851987:REY851987 ROT851987:ROU851987 RYP851987:RYQ851987 SIL851987:SIM851987 SSH851987:SSI851987 TCD851987:TCE851987 TLZ851987:TMA851987 TVV851987:TVW851987 UFR851987:UFS851987 UPN851987:UPO851987 UZJ851987:UZK851987 VJF851987:VJG851987 VTB851987:VTC851987 WCX851987:WCY851987 WMT851987:WMU851987 WWP851987:WWQ851987 AH917523:AI917523 KD917523:KE917523 TZ917523:UA917523 ADV917523:ADW917523 ANR917523:ANS917523 AXN917523:AXO917523 BHJ917523:BHK917523 BRF917523:BRG917523 CBB917523:CBC917523 CKX917523:CKY917523 CUT917523:CUU917523 DEP917523:DEQ917523 DOL917523:DOM917523 DYH917523:DYI917523 EID917523:EIE917523 ERZ917523:ESA917523 FBV917523:FBW917523 FLR917523:FLS917523 FVN917523:FVO917523 GFJ917523:GFK917523 GPF917523:GPG917523 GZB917523:GZC917523 HIX917523:HIY917523 HST917523:HSU917523 ICP917523:ICQ917523 IML917523:IMM917523 IWH917523:IWI917523 JGD917523:JGE917523 JPZ917523:JQA917523 JZV917523:JZW917523 KJR917523:KJS917523 KTN917523:KTO917523 LDJ917523:LDK917523 LNF917523:LNG917523 LXB917523:LXC917523 MGX917523:MGY917523 MQT917523:MQU917523 NAP917523:NAQ917523 NKL917523:NKM917523 NUH917523:NUI917523 OED917523:OEE917523 ONZ917523:OOA917523 OXV917523:OXW917523 PHR917523:PHS917523 PRN917523:PRO917523 QBJ917523:QBK917523 QLF917523:QLG917523 QVB917523:QVC917523 REX917523:REY917523 ROT917523:ROU917523 RYP917523:RYQ917523 SIL917523:SIM917523 SSH917523:SSI917523 TCD917523:TCE917523 TLZ917523:TMA917523 TVV917523:TVW917523 UFR917523:UFS917523 UPN917523:UPO917523 UZJ917523:UZK917523 VJF917523:VJG917523 VTB917523:VTC917523 WCX917523:WCY917523 WMT917523:WMU917523 WWP917523:WWQ917523 AH983059:AI983059 KD983059:KE983059 TZ983059:UA983059 ADV983059:ADW983059 ANR983059:ANS983059 AXN983059:AXO983059 BHJ983059:BHK983059 BRF983059:BRG983059 CBB983059:CBC983059 CKX983059:CKY983059 CUT983059:CUU983059 DEP983059:DEQ983059 DOL983059:DOM983059 DYH983059:DYI983059 EID983059:EIE983059 ERZ983059:ESA983059 FBV983059:FBW983059 FLR983059:FLS983059 FVN983059:FVO983059 GFJ983059:GFK983059 GPF983059:GPG983059 GZB983059:GZC983059 HIX983059:HIY983059 HST983059:HSU983059 ICP983059:ICQ983059 IML983059:IMM983059 IWH983059:IWI983059 JGD983059:JGE983059 JPZ983059:JQA983059 JZV983059:JZW983059 KJR983059:KJS983059 KTN983059:KTO983059 LDJ983059:LDK983059 LNF983059:LNG983059 LXB983059:LXC983059 MGX983059:MGY983059 MQT983059:MQU983059 NAP983059:NAQ983059 NKL983059:NKM983059 NUH983059:NUI983059 OED983059:OEE983059 ONZ983059:OOA983059 OXV983059:OXW983059 PHR983059:PHS983059 PRN983059:PRO983059 QBJ983059:QBK983059 QLF983059:QLG983059 QVB983059:QVC983059 REX983059:REY983059 ROT983059:ROU983059 RYP983059:RYQ983059 SIL983059:SIM983059 SSH983059:SSI983059 TCD983059:TCE983059 TLZ983059:TMA983059 TVV983059:TVW983059 UFR983059:UFS983059 UPN983059:UPO983059 UZJ983059:UZK983059 VJF983059:VJG983059 VTB983059:VTC983059 WCX983059:WCY983059 WMT983059:WMU983059 WWP983059:WWQ983059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AH23:AI23 KD23:KE23 TZ23:UA23 ADV23:ADW23 ANR23:ANS23 AXN23:AXO23 BHJ23:BHK23 BRF23:BRG23 CBB23:CBC23 CKX23:CKY23 CUT23:CUU23 DEP23:DEQ23 DOL23:DOM23 DYH23:DYI23 EID23:EIE23 ERZ23:ESA23 FBV23:FBW23 FLR23:FLS23 FVN23:FVO23 GFJ23:GFK23 GPF23:GPG23 GZB23:GZC23 HIX23:HIY23 HST23:HSU23 ICP23:ICQ23 IML23:IMM23 IWH23:IWI23 JGD23:JGE23 JPZ23:JQA23 JZV23:JZW23 KJR23:KJS23 KTN23:KTO23 LDJ23:LDK23 LNF23:LNG23 LXB23:LXC23 MGX23:MGY23 MQT23:MQU23 NAP23:NAQ23 NKL23:NKM23 NUH23:NUI23 OED23:OEE23 ONZ23:OOA23 OXV23:OXW23 PHR23:PHS23 PRN23:PRO23 QBJ23:QBK23 QLF23:QLG23 QVB23:QVC23 REX23:REY23 ROT23:ROU23 RYP23:RYQ23 SIL23:SIM23 SSH23:SSI23 TCD23:TCE23 TLZ23:TMA23 TVV23:TVW23 UFR23:UFS23 UPN23:UPO23 UZJ23:UZK23 VJF23:VJG23 VTB23:VTC23 WCX23:WCY23 WMT23:WMU23 WWP23:WWQ23 AH65559:AI65559 KD65559:KE65559 TZ65559:UA65559 ADV65559:ADW65559 ANR65559:ANS65559 AXN65559:AXO65559 BHJ65559:BHK65559 BRF65559:BRG65559 CBB65559:CBC65559 CKX65559:CKY65559 CUT65559:CUU65559 DEP65559:DEQ65559 DOL65559:DOM65559 DYH65559:DYI65559 EID65559:EIE65559 ERZ65559:ESA65559 FBV65559:FBW65559 FLR65559:FLS65559 FVN65559:FVO65559 GFJ65559:GFK65559 GPF65559:GPG65559 GZB65559:GZC65559 HIX65559:HIY65559 HST65559:HSU65559 ICP65559:ICQ65559 IML65559:IMM65559 IWH65559:IWI65559 JGD65559:JGE65559 JPZ65559:JQA65559 JZV65559:JZW65559 KJR65559:KJS65559 KTN65559:KTO65559 LDJ65559:LDK65559 LNF65559:LNG65559 LXB65559:LXC65559 MGX65559:MGY65559 MQT65559:MQU65559 NAP65559:NAQ65559 NKL65559:NKM65559 NUH65559:NUI65559 OED65559:OEE65559 ONZ65559:OOA65559 OXV65559:OXW65559 PHR65559:PHS65559 PRN65559:PRO65559 QBJ65559:QBK65559 QLF65559:QLG65559 QVB65559:QVC65559 REX65559:REY65559 ROT65559:ROU65559 RYP65559:RYQ65559 SIL65559:SIM65559 SSH65559:SSI65559 TCD65559:TCE65559 TLZ65559:TMA65559 TVV65559:TVW65559 UFR65559:UFS65559 UPN65559:UPO65559 UZJ65559:UZK65559 VJF65559:VJG65559 VTB65559:VTC65559 WCX65559:WCY65559 WMT65559:WMU65559 WWP65559:WWQ65559 AH131095:AI131095 KD131095:KE131095 TZ131095:UA131095 ADV131095:ADW131095 ANR131095:ANS131095 AXN131095:AXO131095 BHJ131095:BHK131095 BRF131095:BRG131095 CBB131095:CBC131095 CKX131095:CKY131095 CUT131095:CUU131095 DEP131095:DEQ131095 DOL131095:DOM131095 DYH131095:DYI131095 EID131095:EIE131095 ERZ131095:ESA131095 FBV131095:FBW131095 FLR131095:FLS131095 FVN131095:FVO131095 GFJ131095:GFK131095 GPF131095:GPG131095 GZB131095:GZC131095 HIX131095:HIY131095 HST131095:HSU131095 ICP131095:ICQ131095 IML131095:IMM131095 IWH131095:IWI131095 JGD131095:JGE131095 JPZ131095:JQA131095 JZV131095:JZW131095 KJR131095:KJS131095 KTN131095:KTO131095 LDJ131095:LDK131095 LNF131095:LNG131095 LXB131095:LXC131095 MGX131095:MGY131095 MQT131095:MQU131095 NAP131095:NAQ131095 NKL131095:NKM131095 NUH131095:NUI131095 OED131095:OEE131095 ONZ131095:OOA131095 OXV131095:OXW131095 PHR131095:PHS131095 PRN131095:PRO131095 QBJ131095:QBK131095 QLF131095:QLG131095 QVB131095:QVC131095 REX131095:REY131095 ROT131095:ROU131095 RYP131095:RYQ131095 SIL131095:SIM131095 SSH131095:SSI131095 TCD131095:TCE131095 TLZ131095:TMA131095 TVV131095:TVW131095 UFR131095:UFS131095 UPN131095:UPO131095 UZJ131095:UZK131095 VJF131095:VJG131095 VTB131095:VTC131095 WCX131095:WCY131095 WMT131095:WMU131095 WWP131095:WWQ131095 AH196631:AI196631 KD196631:KE196631 TZ196631:UA196631 ADV196631:ADW196631 ANR196631:ANS196631 AXN196631:AXO196631 BHJ196631:BHK196631 BRF196631:BRG196631 CBB196631:CBC196631 CKX196631:CKY196631 CUT196631:CUU196631 DEP196631:DEQ196631 DOL196631:DOM196631 DYH196631:DYI196631 EID196631:EIE196631 ERZ196631:ESA196631 FBV196631:FBW196631 FLR196631:FLS196631 FVN196631:FVO196631 GFJ196631:GFK196631 GPF196631:GPG196631 GZB196631:GZC196631 HIX196631:HIY196631 HST196631:HSU196631 ICP196631:ICQ196631 IML196631:IMM196631 IWH196631:IWI196631 JGD196631:JGE196631 JPZ196631:JQA196631 JZV196631:JZW196631 KJR196631:KJS196631 KTN196631:KTO196631 LDJ196631:LDK196631 LNF196631:LNG196631 LXB196631:LXC196631 MGX196631:MGY196631 MQT196631:MQU196631 NAP196631:NAQ196631 NKL196631:NKM196631 NUH196631:NUI196631 OED196631:OEE196631 ONZ196631:OOA196631 OXV196631:OXW196631 PHR196631:PHS196631 PRN196631:PRO196631 QBJ196631:QBK196631 QLF196631:QLG196631 QVB196631:QVC196631 REX196631:REY196631 ROT196631:ROU196631 RYP196631:RYQ196631 SIL196631:SIM196631 SSH196631:SSI196631 TCD196631:TCE196631 TLZ196631:TMA196631 TVV196631:TVW196631 UFR196631:UFS196631 UPN196631:UPO196631 UZJ196631:UZK196631 VJF196631:VJG196631 VTB196631:VTC196631 WCX196631:WCY196631 WMT196631:WMU196631 WWP196631:WWQ196631 AH262167:AI262167 KD262167:KE262167 TZ262167:UA262167 ADV262167:ADW262167 ANR262167:ANS262167 AXN262167:AXO262167 BHJ262167:BHK262167 BRF262167:BRG262167 CBB262167:CBC262167 CKX262167:CKY262167 CUT262167:CUU262167 DEP262167:DEQ262167 DOL262167:DOM262167 DYH262167:DYI262167 EID262167:EIE262167 ERZ262167:ESA262167 FBV262167:FBW262167 FLR262167:FLS262167 FVN262167:FVO262167 GFJ262167:GFK262167 GPF262167:GPG262167 GZB262167:GZC262167 HIX262167:HIY262167 HST262167:HSU262167 ICP262167:ICQ262167 IML262167:IMM262167 IWH262167:IWI262167 JGD262167:JGE262167 JPZ262167:JQA262167 JZV262167:JZW262167 KJR262167:KJS262167 KTN262167:KTO262167 LDJ262167:LDK262167 LNF262167:LNG262167 LXB262167:LXC262167 MGX262167:MGY262167 MQT262167:MQU262167 NAP262167:NAQ262167 NKL262167:NKM262167 NUH262167:NUI262167 OED262167:OEE262167 ONZ262167:OOA262167 OXV262167:OXW262167 PHR262167:PHS262167 PRN262167:PRO262167 QBJ262167:QBK262167 QLF262167:QLG262167 QVB262167:QVC262167 REX262167:REY262167 ROT262167:ROU262167 RYP262167:RYQ262167 SIL262167:SIM262167 SSH262167:SSI262167 TCD262167:TCE262167 TLZ262167:TMA262167 TVV262167:TVW262167 UFR262167:UFS262167 UPN262167:UPO262167 UZJ262167:UZK262167 VJF262167:VJG262167 VTB262167:VTC262167 WCX262167:WCY262167 WMT262167:WMU262167 WWP262167:WWQ262167 AH327703:AI327703 KD327703:KE327703 TZ327703:UA327703 ADV327703:ADW327703 ANR327703:ANS327703 AXN327703:AXO327703 BHJ327703:BHK327703 BRF327703:BRG327703 CBB327703:CBC327703 CKX327703:CKY327703 CUT327703:CUU327703 DEP327703:DEQ327703 DOL327703:DOM327703 DYH327703:DYI327703 EID327703:EIE327703 ERZ327703:ESA327703 FBV327703:FBW327703 FLR327703:FLS327703 FVN327703:FVO327703 GFJ327703:GFK327703 GPF327703:GPG327703 GZB327703:GZC327703 HIX327703:HIY327703 HST327703:HSU327703 ICP327703:ICQ327703 IML327703:IMM327703 IWH327703:IWI327703 JGD327703:JGE327703 JPZ327703:JQA327703 JZV327703:JZW327703 KJR327703:KJS327703 KTN327703:KTO327703 LDJ327703:LDK327703 LNF327703:LNG327703 LXB327703:LXC327703 MGX327703:MGY327703 MQT327703:MQU327703 NAP327703:NAQ327703 NKL327703:NKM327703 NUH327703:NUI327703 OED327703:OEE327703 ONZ327703:OOA327703 OXV327703:OXW327703 PHR327703:PHS327703 PRN327703:PRO327703 QBJ327703:QBK327703 QLF327703:QLG327703 QVB327703:QVC327703 REX327703:REY327703 ROT327703:ROU327703 RYP327703:RYQ327703 SIL327703:SIM327703 SSH327703:SSI327703 TCD327703:TCE327703 TLZ327703:TMA327703 TVV327703:TVW327703 UFR327703:UFS327703 UPN327703:UPO327703 UZJ327703:UZK327703 VJF327703:VJG327703 VTB327703:VTC327703 WCX327703:WCY327703 WMT327703:WMU327703 WWP327703:WWQ327703 AH393239:AI393239 KD393239:KE393239 TZ393239:UA393239 ADV393239:ADW393239 ANR393239:ANS393239 AXN393239:AXO393239 BHJ393239:BHK393239 BRF393239:BRG393239 CBB393239:CBC393239 CKX393239:CKY393239 CUT393239:CUU393239 DEP393239:DEQ393239 DOL393239:DOM393239 DYH393239:DYI393239 EID393239:EIE393239 ERZ393239:ESA393239 FBV393239:FBW393239 FLR393239:FLS393239 FVN393239:FVO393239 GFJ393239:GFK393239 GPF393239:GPG393239 GZB393239:GZC393239 HIX393239:HIY393239 HST393239:HSU393239 ICP393239:ICQ393239 IML393239:IMM393239 IWH393239:IWI393239 JGD393239:JGE393239 JPZ393239:JQA393239 JZV393239:JZW393239 KJR393239:KJS393239 KTN393239:KTO393239 LDJ393239:LDK393239 LNF393239:LNG393239 LXB393239:LXC393239 MGX393239:MGY393239 MQT393239:MQU393239 NAP393239:NAQ393239 NKL393239:NKM393239 NUH393239:NUI393239 OED393239:OEE393239 ONZ393239:OOA393239 OXV393239:OXW393239 PHR393239:PHS393239 PRN393239:PRO393239 QBJ393239:QBK393239 QLF393239:QLG393239 QVB393239:QVC393239 REX393239:REY393239 ROT393239:ROU393239 RYP393239:RYQ393239 SIL393239:SIM393239 SSH393239:SSI393239 TCD393239:TCE393239 TLZ393239:TMA393239 TVV393239:TVW393239 UFR393239:UFS393239 UPN393239:UPO393239 UZJ393239:UZK393239 VJF393239:VJG393239 VTB393239:VTC393239 WCX393239:WCY393239 WMT393239:WMU393239 WWP393239:WWQ393239 AH458775:AI458775 KD458775:KE458775 TZ458775:UA458775 ADV458775:ADW458775 ANR458775:ANS458775 AXN458775:AXO458775 BHJ458775:BHK458775 BRF458775:BRG458775 CBB458775:CBC458775 CKX458775:CKY458775 CUT458775:CUU458775 DEP458775:DEQ458775 DOL458775:DOM458775 DYH458775:DYI458775 EID458775:EIE458775 ERZ458775:ESA458775 FBV458775:FBW458775 FLR458775:FLS458775 FVN458775:FVO458775 GFJ458775:GFK458775 GPF458775:GPG458775 GZB458775:GZC458775 HIX458775:HIY458775 HST458775:HSU458775 ICP458775:ICQ458775 IML458775:IMM458775 IWH458775:IWI458775 JGD458775:JGE458775 JPZ458775:JQA458775 JZV458775:JZW458775 KJR458775:KJS458775 KTN458775:KTO458775 LDJ458775:LDK458775 LNF458775:LNG458775 LXB458775:LXC458775 MGX458775:MGY458775 MQT458775:MQU458775 NAP458775:NAQ458775 NKL458775:NKM458775 NUH458775:NUI458775 OED458775:OEE458775 ONZ458775:OOA458775 OXV458775:OXW458775 PHR458775:PHS458775 PRN458775:PRO458775 QBJ458775:QBK458775 QLF458775:QLG458775 QVB458775:QVC458775 REX458775:REY458775 ROT458775:ROU458775 RYP458775:RYQ458775 SIL458775:SIM458775 SSH458775:SSI458775 TCD458775:TCE458775 TLZ458775:TMA458775 TVV458775:TVW458775 UFR458775:UFS458775 UPN458775:UPO458775 UZJ458775:UZK458775 VJF458775:VJG458775 VTB458775:VTC458775 WCX458775:WCY458775 WMT458775:WMU458775 WWP458775:WWQ458775 AH524311:AI524311 KD524311:KE524311 TZ524311:UA524311 ADV524311:ADW524311 ANR524311:ANS524311 AXN524311:AXO524311 BHJ524311:BHK524311 BRF524311:BRG524311 CBB524311:CBC524311 CKX524311:CKY524311 CUT524311:CUU524311 DEP524311:DEQ524311 DOL524311:DOM524311 DYH524311:DYI524311 EID524311:EIE524311 ERZ524311:ESA524311 FBV524311:FBW524311 FLR524311:FLS524311 FVN524311:FVO524311 GFJ524311:GFK524311 GPF524311:GPG524311 GZB524311:GZC524311 HIX524311:HIY524311 HST524311:HSU524311 ICP524311:ICQ524311 IML524311:IMM524311 IWH524311:IWI524311 JGD524311:JGE524311 JPZ524311:JQA524311 JZV524311:JZW524311 KJR524311:KJS524311 KTN524311:KTO524311 LDJ524311:LDK524311 LNF524311:LNG524311 LXB524311:LXC524311 MGX524311:MGY524311 MQT524311:MQU524311 NAP524311:NAQ524311 NKL524311:NKM524311 NUH524311:NUI524311 OED524311:OEE524311 ONZ524311:OOA524311 OXV524311:OXW524311 PHR524311:PHS524311 PRN524311:PRO524311 QBJ524311:QBK524311 QLF524311:QLG524311 QVB524311:QVC524311 REX524311:REY524311 ROT524311:ROU524311 RYP524311:RYQ524311 SIL524311:SIM524311 SSH524311:SSI524311 TCD524311:TCE524311 TLZ524311:TMA524311 TVV524311:TVW524311 UFR524311:UFS524311 UPN524311:UPO524311 UZJ524311:UZK524311 VJF524311:VJG524311 VTB524311:VTC524311 WCX524311:WCY524311 WMT524311:WMU524311 WWP524311:WWQ524311 AH589847:AI589847 KD589847:KE589847 TZ589847:UA589847 ADV589847:ADW589847 ANR589847:ANS589847 AXN589847:AXO589847 BHJ589847:BHK589847 BRF589847:BRG589847 CBB589847:CBC589847 CKX589847:CKY589847 CUT589847:CUU589847 DEP589847:DEQ589847 DOL589847:DOM589847 DYH589847:DYI589847 EID589847:EIE589847 ERZ589847:ESA589847 FBV589847:FBW589847 FLR589847:FLS589847 FVN589847:FVO589847 GFJ589847:GFK589847 GPF589847:GPG589847 GZB589847:GZC589847 HIX589847:HIY589847 HST589847:HSU589847 ICP589847:ICQ589847 IML589847:IMM589847 IWH589847:IWI589847 JGD589847:JGE589847 JPZ589847:JQA589847 JZV589847:JZW589847 KJR589847:KJS589847 KTN589847:KTO589847 LDJ589847:LDK589847 LNF589847:LNG589847 LXB589847:LXC589847 MGX589847:MGY589847 MQT589847:MQU589847 NAP589847:NAQ589847 NKL589847:NKM589847 NUH589847:NUI589847 OED589847:OEE589847 ONZ589847:OOA589847 OXV589847:OXW589847 PHR589847:PHS589847 PRN589847:PRO589847 QBJ589847:QBK589847 QLF589847:QLG589847 QVB589847:QVC589847 REX589847:REY589847 ROT589847:ROU589847 RYP589847:RYQ589847 SIL589847:SIM589847 SSH589847:SSI589847 TCD589847:TCE589847 TLZ589847:TMA589847 TVV589847:TVW589847 UFR589847:UFS589847 UPN589847:UPO589847 UZJ589847:UZK589847 VJF589847:VJG589847 VTB589847:VTC589847 WCX589847:WCY589847 WMT589847:WMU589847 WWP589847:WWQ589847 AH655383:AI655383 KD655383:KE655383 TZ655383:UA655383 ADV655383:ADW655383 ANR655383:ANS655383 AXN655383:AXO655383 BHJ655383:BHK655383 BRF655383:BRG655383 CBB655383:CBC655383 CKX655383:CKY655383 CUT655383:CUU655383 DEP655383:DEQ655383 DOL655383:DOM655383 DYH655383:DYI655383 EID655383:EIE655383 ERZ655383:ESA655383 FBV655383:FBW655383 FLR655383:FLS655383 FVN655383:FVO655383 GFJ655383:GFK655383 GPF655383:GPG655383 GZB655383:GZC655383 HIX655383:HIY655383 HST655383:HSU655383 ICP655383:ICQ655383 IML655383:IMM655383 IWH655383:IWI655383 JGD655383:JGE655383 JPZ655383:JQA655383 JZV655383:JZW655383 KJR655383:KJS655383 KTN655383:KTO655383 LDJ655383:LDK655383 LNF655383:LNG655383 LXB655383:LXC655383 MGX655383:MGY655383 MQT655383:MQU655383 NAP655383:NAQ655383 NKL655383:NKM655383 NUH655383:NUI655383 OED655383:OEE655383 ONZ655383:OOA655383 OXV655383:OXW655383 PHR655383:PHS655383 PRN655383:PRO655383 QBJ655383:QBK655383 QLF655383:QLG655383 QVB655383:QVC655383 REX655383:REY655383 ROT655383:ROU655383 RYP655383:RYQ655383 SIL655383:SIM655383 SSH655383:SSI655383 TCD655383:TCE655383 TLZ655383:TMA655383 TVV655383:TVW655383 UFR655383:UFS655383 UPN655383:UPO655383 UZJ655383:UZK655383 VJF655383:VJG655383 VTB655383:VTC655383 WCX655383:WCY655383 WMT655383:WMU655383 WWP655383:WWQ655383 AH720919:AI720919 KD720919:KE720919 TZ720919:UA720919 ADV720919:ADW720919 ANR720919:ANS720919 AXN720919:AXO720919 BHJ720919:BHK720919 BRF720919:BRG720919 CBB720919:CBC720919 CKX720919:CKY720919 CUT720919:CUU720919 DEP720919:DEQ720919 DOL720919:DOM720919 DYH720919:DYI720919 EID720919:EIE720919 ERZ720919:ESA720919 FBV720919:FBW720919 FLR720919:FLS720919 FVN720919:FVO720919 GFJ720919:GFK720919 GPF720919:GPG720919 GZB720919:GZC720919 HIX720919:HIY720919 HST720919:HSU720919 ICP720919:ICQ720919 IML720919:IMM720919 IWH720919:IWI720919 JGD720919:JGE720919 JPZ720919:JQA720919 JZV720919:JZW720919 KJR720919:KJS720919 KTN720919:KTO720919 LDJ720919:LDK720919 LNF720919:LNG720919 LXB720919:LXC720919 MGX720919:MGY720919 MQT720919:MQU720919 NAP720919:NAQ720919 NKL720919:NKM720919 NUH720919:NUI720919 OED720919:OEE720919 ONZ720919:OOA720919 OXV720919:OXW720919 PHR720919:PHS720919 PRN720919:PRO720919 QBJ720919:QBK720919 QLF720919:QLG720919 QVB720919:QVC720919 REX720919:REY720919 ROT720919:ROU720919 RYP720919:RYQ720919 SIL720919:SIM720919 SSH720919:SSI720919 TCD720919:TCE720919 TLZ720919:TMA720919 TVV720919:TVW720919 UFR720919:UFS720919 UPN720919:UPO720919 UZJ720919:UZK720919 VJF720919:VJG720919 VTB720919:VTC720919 WCX720919:WCY720919 WMT720919:WMU720919 WWP720919:WWQ720919 AH786455:AI786455 KD786455:KE786455 TZ786455:UA786455 ADV786455:ADW786455 ANR786455:ANS786455 AXN786455:AXO786455 BHJ786455:BHK786455 BRF786455:BRG786455 CBB786455:CBC786455 CKX786455:CKY786455 CUT786455:CUU786455 DEP786455:DEQ786455 DOL786455:DOM786455 DYH786455:DYI786455 EID786455:EIE786455 ERZ786455:ESA786455 FBV786455:FBW786455 FLR786455:FLS786455 FVN786455:FVO786455 GFJ786455:GFK786455 GPF786455:GPG786455 GZB786455:GZC786455 HIX786455:HIY786455 HST786455:HSU786455 ICP786455:ICQ786455 IML786455:IMM786455 IWH786455:IWI786455 JGD786455:JGE786455 JPZ786455:JQA786455 JZV786455:JZW786455 KJR786455:KJS786455 KTN786455:KTO786455 LDJ786455:LDK786455 LNF786455:LNG786455 LXB786455:LXC786455 MGX786455:MGY786455 MQT786455:MQU786455 NAP786455:NAQ786455 NKL786455:NKM786455 NUH786455:NUI786455 OED786455:OEE786455 ONZ786455:OOA786455 OXV786455:OXW786455 PHR786455:PHS786455 PRN786455:PRO786455 QBJ786455:QBK786455 QLF786455:QLG786455 QVB786455:QVC786455 REX786455:REY786455 ROT786455:ROU786455 RYP786455:RYQ786455 SIL786455:SIM786455 SSH786455:SSI786455 TCD786455:TCE786455 TLZ786455:TMA786455 TVV786455:TVW786455 UFR786455:UFS786455 UPN786455:UPO786455 UZJ786455:UZK786455 VJF786455:VJG786455 VTB786455:VTC786455 WCX786455:WCY786455 WMT786455:WMU786455 WWP786455:WWQ786455 AH851991:AI851991 KD851991:KE851991 TZ851991:UA851991 ADV851991:ADW851991 ANR851991:ANS851991 AXN851991:AXO851991 BHJ851991:BHK851991 BRF851991:BRG851991 CBB851991:CBC851991 CKX851991:CKY851991 CUT851991:CUU851991 DEP851991:DEQ851991 DOL851991:DOM851991 DYH851991:DYI851991 EID851991:EIE851991 ERZ851991:ESA851991 FBV851991:FBW851991 FLR851991:FLS851991 FVN851991:FVO851991 GFJ851991:GFK851991 GPF851991:GPG851991 GZB851991:GZC851991 HIX851991:HIY851991 HST851991:HSU851991 ICP851991:ICQ851991 IML851991:IMM851991 IWH851991:IWI851991 JGD851991:JGE851991 JPZ851991:JQA851991 JZV851991:JZW851991 KJR851991:KJS851991 KTN851991:KTO851991 LDJ851991:LDK851991 LNF851991:LNG851991 LXB851991:LXC851991 MGX851991:MGY851991 MQT851991:MQU851991 NAP851991:NAQ851991 NKL851991:NKM851991 NUH851991:NUI851991 OED851991:OEE851991 ONZ851991:OOA851991 OXV851991:OXW851991 PHR851991:PHS851991 PRN851991:PRO851991 QBJ851991:QBK851991 QLF851991:QLG851991 QVB851991:QVC851991 REX851991:REY851991 ROT851991:ROU851991 RYP851991:RYQ851991 SIL851991:SIM851991 SSH851991:SSI851991 TCD851991:TCE851991 TLZ851991:TMA851991 TVV851991:TVW851991 UFR851991:UFS851991 UPN851991:UPO851991 UZJ851991:UZK851991 VJF851991:VJG851991 VTB851991:VTC851991 WCX851991:WCY851991 WMT851991:WMU851991 WWP851991:WWQ851991 AH917527:AI917527 KD917527:KE917527 TZ917527:UA917527 ADV917527:ADW917527 ANR917527:ANS917527 AXN917527:AXO917527 BHJ917527:BHK917527 BRF917527:BRG917527 CBB917527:CBC917527 CKX917527:CKY917527 CUT917527:CUU917527 DEP917527:DEQ917527 DOL917527:DOM917527 DYH917527:DYI917527 EID917527:EIE917527 ERZ917527:ESA917527 FBV917527:FBW917527 FLR917527:FLS917527 FVN917527:FVO917527 GFJ917527:GFK917527 GPF917527:GPG917527 GZB917527:GZC917527 HIX917527:HIY917527 HST917527:HSU917527 ICP917527:ICQ917527 IML917527:IMM917527 IWH917527:IWI917527 JGD917527:JGE917527 JPZ917527:JQA917527 JZV917527:JZW917527 KJR917527:KJS917527 KTN917527:KTO917527 LDJ917527:LDK917527 LNF917527:LNG917527 LXB917527:LXC917527 MGX917527:MGY917527 MQT917527:MQU917527 NAP917527:NAQ917527 NKL917527:NKM917527 NUH917527:NUI917527 OED917527:OEE917527 ONZ917527:OOA917527 OXV917527:OXW917527 PHR917527:PHS917527 PRN917527:PRO917527 QBJ917527:QBK917527 QLF917527:QLG917527 QVB917527:QVC917527 REX917527:REY917527 ROT917527:ROU917527 RYP917527:RYQ917527 SIL917527:SIM917527 SSH917527:SSI917527 TCD917527:TCE917527 TLZ917527:TMA917527 TVV917527:TVW917527 UFR917527:UFS917527 UPN917527:UPO917527 UZJ917527:UZK917527 VJF917527:VJG917527 VTB917527:VTC917527 WCX917527:WCY917527 WMT917527:WMU917527 WWP917527:WWQ917527 AH983063:AI983063 KD983063:KE983063 TZ983063:UA983063 ADV983063:ADW983063 ANR983063:ANS983063 AXN983063:AXO983063 BHJ983063:BHK983063 BRF983063:BRG983063 CBB983063:CBC983063 CKX983063:CKY983063 CUT983063:CUU983063 DEP983063:DEQ983063 DOL983063:DOM983063 DYH983063:DYI983063 EID983063:EIE983063 ERZ983063:ESA983063 FBV983063:FBW983063 FLR983063:FLS983063 FVN983063:FVO983063 GFJ983063:GFK983063 GPF983063:GPG983063 GZB983063:GZC983063 HIX983063:HIY983063 HST983063:HSU983063 ICP983063:ICQ983063 IML983063:IMM983063 IWH983063:IWI983063 JGD983063:JGE983063 JPZ983063:JQA983063 JZV983063:JZW983063 KJR983063:KJS983063 KTN983063:KTO983063 LDJ983063:LDK983063 LNF983063:LNG983063 LXB983063:LXC983063 MGX983063:MGY983063 MQT983063:MQU983063 NAP983063:NAQ983063 NKL983063:NKM983063 NUH983063:NUI983063 OED983063:OEE983063 ONZ983063:OOA983063 OXV983063:OXW983063 PHR983063:PHS983063 PRN983063:PRO983063 QBJ983063:QBK983063 QLF983063:QLG983063 QVB983063:QVC983063 REX983063:REY983063 ROT983063:ROU983063 RYP983063:RYQ983063 SIL983063:SIM983063 SSH983063:SSI983063 TCD983063:TCE983063 TLZ983063:TMA983063 TVV983063:TVW983063 UFR983063:UFS983063 UPN983063:UPO983063 UZJ983063:UZK983063 VJF983063:VJG983063 VTB983063:VTC983063 WCX983063:WCY983063 WMT983063:WMU983063 WWP983063:WWQ983063 AF27 KB27 TX27 ADT27 ANP27 AXL27 BHH27 BRD27 CAZ27 CKV27 CUR27 DEN27 DOJ27 DYF27 EIB27 ERX27 FBT27 FLP27 FVL27 GFH27 GPD27 GYZ27 HIV27 HSR27 ICN27 IMJ27 IWF27 JGB27 JPX27 JZT27 KJP27 KTL27 LDH27 LND27 LWZ27 MGV27 MQR27 NAN27 NKJ27 NUF27 OEB27 ONX27 OXT27 PHP27 PRL27 QBH27 QLD27 QUZ27 REV27 ROR27 RYN27 SIJ27 SSF27 TCB27 TLX27 TVT27 UFP27 UPL27 UZH27 VJD27 VSZ27 WCV27 WMR27 WWN27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AH27:AI27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AH65563:AI65563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AH131099:AI131099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AH196635:AI196635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AH262171:AI262171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AH327707:AI327707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AH393243:AI393243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AH458779:AI458779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AH524315:AI524315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AH589851:AI589851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AH655387:AI655387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AH720923:AI720923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AH786459:AI786459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AH851995:AI851995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AH917531:AI917531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AH983067:AI983067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WWP983067:WWQ983067 AJ19:AJ27 KF19:KF27 UB19:UB27 ADX19:ADX27 ANT19:ANT27 AXP19:AXP27 BHL19:BHL27 BRH19:BRH27 CBD19:CBD27 CKZ19:CKZ27 CUV19:CUV27 DER19:DER27 DON19:DON27 DYJ19:DYJ27 EIF19:EIF27 ESB19:ESB27 FBX19:FBX27 FLT19:FLT27 FVP19:FVP27 GFL19:GFL27 GPH19:GPH27 GZD19:GZD27 HIZ19:HIZ27 HSV19:HSV27 ICR19:ICR27 IMN19:IMN27 IWJ19:IWJ27 JGF19:JGF27 JQB19:JQB27 JZX19:JZX27 KJT19:KJT27 KTP19:KTP27 LDL19:LDL27 LNH19:LNH27 LXD19:LXD27 MGZ19:MGZ27 MQV19:MQV27 NAR19:NAR27 NKN19:NKN27 NUJ19:NUJ27 OEF19:OEF27 OOB19:OOB27 OXX19:OXX27 PHT19:PHT27 PRP19:PRP27 QBL19:QBL27 QLH19:QLH27 QVD19:QVD27 REZ19:REZ27 ROV19:ROV27 RYR19:RYR27 SIN19:SIN27 SSJ19:SSJ27 TCF19:TCF27 TMB19:TMB27 TVX19:TVX27 UFT19:UFT27 UPP19:UPP27 UZL19:UZL27 VJH19:VJH27 VTD19:VTD27 WCZ19:WCZ27 WMV19:WMV27 WWR19:WWR27 AJ65555:AJ65563 KF65555:KF65563 UB65555:UB65563 ADX65555:ADX65563 ANT65555:ANT65563 AXP65555:AXP65563 BHL65555:BHL65563 BRH65555:BRH65563 CBD65555:CBD65563 CKZ65555:CKZ65563 CUV65555:CUV65563 DER65555:DER65563 DON65555:DON65563 DYJ65555:DYJ65563 EIF65555:EIF65563 ESB65555:ESB65563 FBX65555:FBX65563 FLT65555:FLT65563 FVP65555:FVP65563 GFL65555:GFL65563 GPH65555:GPH65563 GZD65555:GZD65563 HIZ65555:HIZ65563 HSV65555:HSV65563 ICR65555:ICR65563 IMN65555:IMN65563 IWJ65555:IWJ65563 JGF65555:JGF65563 JQB65555:JQB65563 JZX65555:JZX65563 KJT65555:KJT65563 KTP65555:KTP65563 LDL65555:LDL65563 LNH65555:LNH65563 LXD65555:LXD65563 MGZ65555:MGZ65563 MQV65555:MQV65563 NAR65555:NAR65563 NKN65555:NKN65563 NUJ65555:NUJ65563 OEF65555:OEF65563 OOB65555:OOB65563 OXX65555:OXX65563 PHT65555:PHT65563 PRP65555:PRP65563 QBL65555:QBL65563 QLH65555:QLH65563 QVD65555:QVD65563 REZ65555:REZ65563 ROV65555:ROV65563 RYR65555:RYR65563 SIN65555:SIN65563 SSJ65555:SSJ65563 TCF65555:TCF65563 TMB65555:TMB65563 TVX65555:TVX65563 UFT65555:UFT65563 UPP65555:UPP65563 UZL65555:UZL65563 VJH65555:VJH65563 VTD65555:VTD65563 WCZ65555:WCZ65563 WMV65555:WMV65563 WWR65555:WWR65563 AJ131091:AJ131099 KF131091:KF131099 UB131091:UB131099 ADX131091:ADX131099 ANT131091:ANT131099 AXP131091:AXP131099 BHL131091:BHL131099 BRH131091:BRH131099 CBD131091:CBD131099 CKZ131091:CKZ131099 CUV131091:CUV131099 DER131091:DER131099 DON131091:DON131099 DYJ131091:DYJ131099 EIF131091:EIF131099 ESB131091:ESB131099 FBX131091:FBX131099 FLT131091:FLT131099 FVP131091:FVP131099 GFL131091:GFL131099 GPH131091:GPH131099 GZD131091:GZD131099 HIZ131091:HIZ131099 HSV131091:HSV131099 ICR131091:ICR131099 IMN131091:IMN131099 IWJ131091:IWJ131099 JGF131091:JGF131099 JQB131091:JQB131099 JZX131091:JZX131099 KJT131091:KJT131099 KTP131091:KTP131099 LDL131091:LDL131099 LNH131091:LNH131099 LXD131091:LXD131099 MGZ131091:MGZ131099 MQV131091:MQV131099 NAR131091:NAR131099 NKN131091:NKN131099 NUJ131091:NUJ131099 OEF131091:OEF131099 OOB131091:OOB131099 OXX131091:OXX131099 PHT131091:PHT131099 PRP131091:PRP131099 QBL131091:QBL131099 QLH131091:QLH131099 QVD131091:QVD131099 REZ131091:REZ131099 ROV131091:ROV131099 RYR131091:RYR131099 SIN131091:SIN131099 SSJ131091:SSJ131099 TCF131091:TCF131099 TMB131091:TMB131099 TVX131091:TVX131099 UFT131091:UFT131099 UPP131091:UPP131099 UZL131091:UZL131099 VJH131091:VJH131099 VTD131091:VTD131099 WCZ131091:WCZ131099 WMV131091:WMV131099 WWR131091:WWR131099 AJ196627:AJ196635 KF196627:KF196635 UB196627:UB196635 ADX196627:ADX196635 ANT196627:ANT196635 AXP196627:AXP196635 BHL196627:BHL196635 BRH196627:BRH196635 CBD196627:CBD196635 CKZ196627:CKZ196635 CUV196627:CUV196635 DER196627:DER196635 DON196627:DON196635 DYJ196627:DYJ196635 EIF196627:EIF196635 ESB196627:ESB196635 FBX196627:FBX196635 FLT196627:FLT196635 FVP196627:FVP196635 GFL196627:GFL196635 GPH196627:GPH196635 GZD196627:GZD196635 HIZ196627:HIZ196635 HSV196627:HSV196635 ICR196627:ICR196635 IMN196627:IMN196635 IWJ196627:IWJ196635 JGF196627:JGF196635 JQB196627:JQB196635 JZX196627:JZX196635 KJT196627:KJT196635 KTP196627:KTP196635 LDL196627:LDL196635 LNH196627:LNH196635 LXD196627:LXD196635 MGZ196627:MGZ196635 MQV196627:MQV196635 NAR196627:NAR196635 NKN196627:NKN196635 NUJ196627:NUJ196635 OEF196627:OEF196635 OOB196627:OOB196635 OXX196627:OXX196635 PHT196627:PHT196635 PRP196627:PRP196635 QBL196627:QBL196635 QLH196627:QLH196635 QVD196627:QVD196635 REZ196627:REZ196635 ROV196627:ROV196635 RYR196627:RYR196635 SIN196627:SIN196635 SSJ196627:SSJ196635 TCF196627:TCF196635 TMB196627:TMB196635 TVX196627:TVX196635 UFT196627:UFT196635 UPP196627:UPP196635 UZL196627:UZL196635 VJH196627:VJH196635 VTD196627:VTD196635 WCZ196627:WCZ196635 WMV196627:WMV196635 WWR196627:WWR196635 AJ262163:AJ262171 KF262163:KF262171 UB262163:UB262171 ADX262163:ADX262171 ANT262163:ANT262171 AXP262163:AXP262171 BHL262163:BHL262171 BRH262163:BRH262171 CBD262163:CBD262171 CKZ262163:CKZ262171 CUV262163:CUV262171 DER262163:DER262171 DON262163:DON262171 DYJ262163:DYJ262171 EIF262163:EIF262171 ESB262163:ESB262171 FBX262163:FBX262171 FLT262163:FLT262171 FVP262163:FVP262171 GFL262163:GFL262171 GPH262163:GPH262171 GZD262163:GZD262171 HIZ262163:HIZ262171 HSV262163:HSV262171 ICR262163:ICR262171 IMN262163:IMN262171 IWJ262163:IWJ262171 JGF262163:JGF262171 JQB262163:JQB262171 JZX262163:JZX262171 KJT262163:KJT262171 KTP262163:KTP262171 LDL262163:LDL262171 LNH262163:LNH262171 LXD262163:LXD262171 MGZ262163:MGZ262171 MQV262163:MQV262171 NAR262163:NAR262171 NKN262163:NKN262171 NUJ262163:NUJ262171 OEF262163:OEF262171 OOB262163:OOB262171 OXX262163:OXX262171 PHT262163:PHT262171 PRP262163:PRP262171 QBL262163:QBL262171 QLH262163:QLH262171 QVD262163:QVD262171 REZ262163:REZ262171 ROV262163:ROV262171 RYR262163:RYR262171 SIN262163:SIN262171 SSJ262163:SSJ262171 TCF262163:TCF262171 TMB262163:TMB262171 TVX262163:TVX262171 UFT262163:UFT262171 UPP262163:UPP262171 UZL262163:UZL262171 VJH262163:VJH262171 VTD262163:VTD262171 WCZ262163:WCZ262171 WMV262163:WMV262171 WWR262163:WWR262171 AJ327699:AJ327707 KF327699:KF327707 UB327699:UB327707 ADX327699:ADX327707 ANT327699:ANT327707 AXP327699:AXP327707 BHL327699:BHL327707 BRH327699:BRH327707 CBD327699:CBD327707 CKZ327699:CKZ327707 CUV327699:CUV327707 DER327699:DER327707 DON327699:DON327707 DYJ327699:DYJ327707 EIF327699:EIF327707 ESB327699:ESB327707 FBX327699:FBX327707 FLT327699:FLT327707 FVP327699:FVP327707 GFL327699:GFL327707 GPH327699:GPH327707 GZD327699:GZD327707 HIZ327699:HIZ327707 HSV327699:HSV327707 ICR327699:ICR327707 IMN327699:IMN327707 IWJ327699:IWJ327707 JGF327699:JGF327707 JQB327699:JQB327707 JZX327699:JZX327707 KJT327699:KJT327707 KTP327699:KTP327707 LDL327699:LDL327707 LNH327699:LNH327707 LXD327699:LXD327707 MGZ327699:MGZ327707 MQV327699:MQV327707 NAR327699:NAR327707 NKN327699:NKN327707 NUJ327699:NUJ327707 OEF327699:OEF327707 OOB327699:OOB327707 OXX327699:OXX327707 PHT327699:PHT327707 PRP327699:PRP327707 QBL327699:QBL327707 QLH327699:QLH327707 QVD327699:QVD327707 REZ327699:REZ327707 ROV327699:ROV327707 RYR327699:RYR327707 SIN327699:SIN327707 SSJ327699:SSJ327707 TCF327699:TCF327707 TMB327699:TMB327707 TVX327699:TVX327707 UFT327699:UFT327707 UPP327699:UPP327707 UZL327699:UZL327707 VJH327699:VJH327707 VTD327699:VTD327707 WCZ327699:WCZ327707 WMV327699:WMV327707 WWR327699:WWR327707 AJ393235:AJ393243 KF393235:KF393243 UB393235:UB393243 ADX393235:ADX393243 ANT393235:ANT393243 AXP393235:AXP393243 BHL393235:BHL393243 BRH393235:BRH393243 CBD393235:CBD393243 CKZ393235:CKZ393243 CUV393235:CUV393243 DER393235:DER393243 DON393235:DON393243 DYJ393235:DYJ393243 EIF393235:EIF393243 ESB393235:ESB393243 FBX393235:FBX393243 FLT393235:FLT393243 FVP393235:FVP393243 GFL393235:GFL393243 GPH393235:GPH393243 GZD393235:GZD393243 HIZ393235:HIZ393243 HSV393235:HSV393243 ICR393235:ICR393243 IMN393235:IMN393243 IWJ393235:IWJ393243 JGF393235:JGF393243 JQB393235:JQB393243 JZX393235:JZX393243 KJT393235:KJT393243 KTP393235:KTP393243 LDL393235:LDL393243 LNH393235:LNH393243 LXD393235:LXD393243 MGZ393235:MGZ393243 MQV393235:MQV393243 NAR393235:NAR393243 NKN393235:NKN393243 NUJ393235:NUJ393243 OEF393235:OEF393243 OOB393235:OOB393243 OXX393235:OXX393243 PHT393235:PHT393243 PRP393235:PRP393243 QBL393235:QBL393243 QLH393235:QLH393243 QVD393235:QVD393243 REZ393235:REZ393243 ROV393235:ROV393243 RYR393235:RYR393243 SIN393235:SIN393243 SSJ393235:SSJ393243 TCF393235:TCF393243 TMB393235:TMB393243 TVX393235:TVX393243 UFT393235:UFT393243 UPP393235:UPP393243 UZL393235:UZL393243 VJH393235:VJH393243 VTD393235:VTD393243 WCZ393235:WCZ393243 WMV393235:WMV393243 WWR393235:WWR393243 AJ458771:AJ458779 KF458771:KF458779 UB458771:UB458779 ADX458771:ADX458779 ANT458771:ANT458779 AXP458771:AXP458779 BHL458771:BHL458779 BRH458771:BRH458779 CBD458771:CBD458779 CKZ458771:CKZ458779 CUV458771:CUV458779 DER458771:DER458779 DON458771:DON458779 DYJ458771:DYJ458779 EIF458771:EIF458779 ESB458771:ESB458779 FBX458771:FBX458779 FLT458771:FLT458779 FVP458771:FVP458779 GFL458771:GFL458779 GPH458771:GPH458779 GZD458771:GZD458779 HIZ458771:HIZ458779 HSV458771:HSV458779 ICR458771:ICR458779 IMN458771:IMN458779 IWJ458771:IWJ458779 JGF458771:JGF458779 JQB458771:JQB458779 JZX458771:JZX458779 KJT458771:KJT458779 KTP458771:KTP458779 LDL458771:LDL458779 LNH458771:LNH458779 LXD458771:LXD458779 MGZ458771:MGZ458779 MQV458771:MQV458779 NAR458771:NAR458779 NKN458771:NKN458779 NUJ458771:NUJ458779 OEF458771:OEF458779 OOB458771:OOB458779 OXX458771:OXX458779 PHT458771:PHT458779 PRP458771:PRP458779 QBL458771:QBL458779 QLH458771:QLH458779 QVD458771:QVD458779 REZ458771:REZ458779 ROV458771:ROV458779 RYR458771:RYR458779 SIN458771:SIN458779 SSJ458771:SSJ458779 TCF458771:TCF458779 TMB458771:TMB458779 TVX458771:TVX458779 UFT458771:UFT458779 UPP458771:UPP458779 UZL458771:UZL458779 VJH458771:VJH458779 VTD458771:VTD458779 WCZ458771:WCZ458779 WMV458771:WMV458779 WWR458771:WWR458779 AJ524307:AJ524315 KF524307:KF524315 UB524307:UB524315 ADX524307:ADX524315 ANT524307:ANT524315 AXP524307:AXP524315 BHL524307:BHL524315 BRH524307:BRH524315 CBD524307:CBD524315 CKZ524307:CKZ524315 CUV524307:CUV524315 DER524307:DER524315 DON524307:DON524315 DYJ524307:DYJ524315 EIF524307:EIF524315 ESB524307:ESB524315 FBX524307:FBX524315 FLT524307:FLT524315 FVP524307:FVP524315 GFL524307:GFL524315 GPH524307:GPH524315 GZD524307:GZD524315 HIZ524307:HIZ524315 HSV524307:HSV524315 ICR524307:ICR524315 IMN524307:IMN524315 IWJ524307:IWJ524315 JGF524307:JGF524315 JQB524307:JQB524315 JZX524307:JZX524315 KJT524307:KJT524315 KTP524307:KTP524315 LDL524307:LDL524315 LNH524307:LNH524315 LXD524307:LXD524315 MGZ524307:MGZ524315 MQV524307:MQV524315 NAR524307:NAR524315 NKN524307:NKN524315 NUJ524307:NUJ524315 OEF524307:OEF524315 OOB524307:OOB524315 OXX524307:OXX524315 PHT524307:PHT524315 PRP524307:PRP524315 QBL524307:QBL524315 QLH524307:QLH524315 QVD524307:QVD524315 REZ524307:REZ524315 ROV524307:ROV524315 RYR524307:RYR524315 SIN524307:SIN524315 SSJ524307:SSJ524315 TCF524307:TCF524315 TMB524307:TMB524315 TVX524307:TVX524315 UFT524307:UFT524315 UPP524307:UPP524315 UZL524307:UZL524315 VJH524307:VJH524315 VTD524307:VTD524315 WCZ524307:WCZ524315 WMV524307:WMV524315 WWR524307:WWR524315 AJ589843:AJ589851 KF589843:KF589851 UB589843:UB589851 ADX589843:ADX589851 ANT589843:ANT589851 AXP589843:AXP589851 BHL589843:BHL589851 BRH589843:BRH589851 CBD589843:CBD589851 CKZ589843:CKZ589851 CUV589843:CUV589851 DER589843:DER589851 DON589843:DON589851 DYJ589843:DYJ589851 EIF589843:EIF589851 ESB589843:ESB589851 FBX589843:FBX589851 FLT589843:FLT589851 FVP589843:FVP589851 GFL589843:GFL589851 GPH589843:GPH589851 GZD589843:GZD589851 HIZ589843:HIZ589851 HSV589843:HSV589851 ICR589843:ICR589851 IMN589843:IMN589851 IWJ589843:IWJ589851 JGF589843:JGF589851 JQB589843:JQB589851 JZX589843:JZX589851 KJT589843:KJT589851 KTP589843:KTP589851 LDL589843:LDL589851 LNH589843:LNH589851 LXD589843:LXD589851 MGZ589843:MGZ589851 MQV589843:MQV589851 NAR589843:NAR589851 NKN589843:NKN589851 NUJ589843:NUJ589851 OEF589843:OEF589851 OOB589843:OOB589851 OXX589843:OXX589851 PHT589843:PHT589851 PRP589843:PRP589851 QBL589843:QBL589851 QLH589843:QLH589851 QVD589843:QVD589851 REZ589843:REZ589851 ROV589843:ROV589851 RYR589843:RYR589851 SIN589843:SIN589851 SSJ589843:SSJ589851 TCF589843:TCF589851 TMB589843:TMB589851 TVX589843:TVX589851 UFT589843:UFT589851 UPP589843:UPP589851 UZL589843:UZL589851 VJH589843:VJH589851 VTD589843:VTD589851 WCZ589843:WCZ589851 WMV589843:WMV589851 WWR589843:WWR589851 AJ655379:AJ655387 KF655379:KF655387 UB655379:UB655387 ADX655379:ADX655387 ANT655379:ANT655387 AXP655379:AXP655387 BHL655379:BHL655387 BRH655379:BRH655387 CBD655379:CBD655387 CKZ655379:CKZ655387 CUV655379:CUV655387 DER655379:DER655387 DON655379:DON655387 DYJ655379:DYJ655387 EIF655379:EIF655387 ESB655379:ESB655387 FBX655379:FBX655387 FLT655379:FLT655387 FVP655379:FVP655387 GFL655379:GFL655387 GPH655379:GPH655387 GZD655379:GZD655387 HIZ655379:HIZ655387 HSV655379:HSV655387 ICR655379:ICR655387 IMN655379:IMN655387 IWJ655379:IWJ655387 JGF655379:JGF655387 JQB655379:JQB655387 JZX655379:JZX655387 KJT655379:KJT655387 KTP655379:KTP655387 LDL655379:LDL655387 LNH655379:LNH655387 LXD655379:LXD655387 MGZ655379:MGZ655387 MQV655379:MQV655387 NAR655379:NAR655387 NKN655379:NKN655387 NUJ655379:NUJ655387 OEF655379:OEF655387 OOB655379:OOB655387 OXX655379:OXX655387 PHT655379:PHT655387 PRP655379:PRP655387 QBL655379:QBL655387 QLH655379:QLH655387 QVD655379:QVD655387 REZ655379:REZ655387 ROV655379:ROV655387 RYR655379:RYR655387 SIN655379:SIN655387 SSJ655379:SSJ655387 TCF655379:TCF655387 TMB655379:TMB655387 TVX655379:TVX655387 UFT655379:UFT655387 UPP655379:UPP655387 UZL655379:UZL655387 VJH655379:VJH655387 VTD655379:VTD655387 WCZ655379:WCZ655387 WMV655379:WMV655387 WWR655379:WWR655387 AJ720915:AJ720923 KF720915:KF720923 UB720915:UB720923 ADX720915:ADX720923 ANT720915:ANT720923 AXP720915:AXP720923 BHL720915:BHL720923 BRH720915:BRH720923 CBD720915:CBD720923 CKZ720915:CKZ720923 CUV720915:CUV720923 DER720915:DER720923 DON720915:DON720923 DYJ720915:DYJ720923 EIF720915:EIF720923 ESB720915:ESB720923 FBX720915:FBX720923 FLT720915:FLT720923 FVP720915:FVP720923 GFL720915:GFL720923 GPH720915:GPH720923 GZD720915:GZD720923 HIZ720915:HIZ720923 HSV720915:HSV720923 ICR720915:ICR720923 IMN720915:IMN720923 IWJ720915:IWJ720923 JGF720915:JGF720923 JQB720915:JQB720923 JZX720915:JZX720923 KJT720915:KJT720923 KTP720915:KTP720923 LDL720915:LDL720923 LNH720915:LNH720923 LXD720915:LXD720923 MGZ720915:MGZ720923 MQV720915:MQV720923 NAR720915:NAR720923 NKN720915:NKN720923 NUJ720915:NUJ720923 OEF720915:OEF720923 OOB720915:OOB720923 OXX720915:OXX720923 PHT720915:PHT720923 PRP720915:PRP720923 QBL720915:QBL720923 QLH720915:QLH720923 QVD720915:QVD720923 REZ720915:REZ720923 ROV720915:ROV720923 RYR720915:RYR720923 SIN720915:SIN720923 SSJ720915:SSJ720923 TCF720915:TCF720923 TMB720915:TMB720923 TVX720915:TVX720923 UFT720915:UFT720923 UPP720915:UPP720923 UZL720915:UZL720923 VJH720915:VJH720923 VTD720915:VTD720923 WCZ720915:WCZ720923 WMV720915:WMV720923 WWR720915:WWR720923 AJ786451:AJ786459 KF786451:KF786459 UB786451:UB786459 ADX786451:ADX786459 ANT786451:ANT786459 AXP786451:AXP786459 BHL786451:BHL786459 BRH786451:BRH786459 CBD786451:CBD786459 CKZ786451:CKZ786459 CUV786451:CUV786459 DER786451:DER786459 DON786451:DON786459 DYJ786451:DYJ786459 EIF786451:EIF786459 ESB786451:ESB786459 FBX786451:FBX786459 FLT786451:FLT786459 FVP786451:FVP786459 GFL786451:GFL786459 GPH786451:GPH786459 GZD786451:GZD786459 HIZ786451:HIZ786459 HSV786451:HSV786459 ICR786451:ICR786459 IMN786451:IMN786459 IWJ786451:IWJ786459 JGF786451:JGF786459 JQB786451:JQB786459 JZX786451:JZX786459 KJT786451:KJT786459 KTP786451:KTP786459 LDL786451:LDL786459 LNH786451:LNH786459 LXD786451:LXD786459 MGZ786451:MGZ786459 MQV786451:MQV786459 NAR786451:NAR786459 NKN786451:NKN786459 NUJ786451:NUJ786459 OEF786451:OEF786459 OOB786451:OOB786459 OXX786451:OXX786459 PHT786451:PHT786459 PRP786451:PRP786459 QBL786451:QBL786459 QLH786451:QLH786459 QVD786451:QVD786459 REZ786451:REZ786459 ROV786451:ROV786459 RYR786451:RYR786459 SIN786451:SIN786459 SSJ786451:SSJ786459 TCF786451:TCF786459 TMB786451:TMB786459 TVX786451:TVX786459 UFT786451:UFT786459 UPP786451:UPP786459 UZL786451:UZL786459 VJH786451:VJH786459 VTD786451:VTD786459 WCZ786451:WCZ786459 WMV786451:WMV786459 WWR786451:WWR786459 AJ851987:AJ851995 KF851987:KF851995 UB851987:UB851995 ADX851987:ADX851995 ANT851987:ANT851995 AXP851987:AXP851995 BHL851987:BHL851995 BRH851987:BRH851995 CBD851987:CBD851995 CKZ851987:CKZ851995 CUV851987:CUV851995 DER851987:DER851995 DON851987:DON851995 DYJ851987:DYJ851995 EIF851987:EIF851995 ESB851987:ESB851995 FBX851987:FBX851995 FLT851987:FLT851995 FVP851987:FVP851995 GFL851987:GFL851995 GPH851987:GPH851995 GZD851987:GZD851995 HIZ851987:HIZ851995 HSV851987:HSV851995 ICR851987:ICR851995 IMN851987:IMN851995 IWJ851987:IWJ851995 JGF851987:JGF851995 JQB851987:JQB851995 JZX851987:JZX851995 KJT851987:KJT851995 KTP851987:KTP851995 LDL851987:LDL851995 LNH851987:LNH851995 LXD851987:LXD851995 MGZ851987:MGZ851995 MQV851987:MQV851995 NAR851987:NAR851995 NKN851987:NKN851995 NUJ851987:NUJ851995 OEF851987:OEF851995 OOB851987:OOB851995 OXX851987:OXX851995 PHT851987:PHT851995 PRP851987:PRP851995 QBL851987:QBL851995 QLH851987:QLH851995 QVD851987:QVD851995 REZ851987:REZ851995 ROV851987:ROV851995 RYR851987:RYR851995 SIN851987:SIN851995 SSJ851987:SSJ851995 TCF851987:TCF851995 TMB851987:TMB851995 TVX851987:TVX851995 UFT851987:UFT851995 UPP851987:UPP851995 UZL851987:UZL851995 VJH851987:VJH851995 VTD851987:VTD851995 WCZ851987:WCZ851995 WMV851987:WMV851995 WWR851987:WWR851995 AJ917523:AJ917531 KF917523:KF917531 UB917523:UB917531 ADX917523:ADX917531 ANT917523:ANT917531 AXP917523:AXP917531 BHL917523:BHL917531 BRH917523:BRH917531 CBD917523:CBD917531 CKZ917523:CKZ917531 CUV917523:CUV917531 DER917523:DER917531 DON917523:DON917531 DYJ917523:DYJ917531 EIF917523:EIF917531 ESB917523:ESB917531 FBX917523:FBX917531 FLT917523:FLT917531 FVP917523:FVP917531 GFL917523:GFL917531 GPH917523:GPH917531 GZD917523:GZD917531 HIZ917523:HIZ917531 HSV917523:HSV917531 ICR917523:ICR917531 IMN917523:IMN917531 IWJ917523:IWJ917531 JGF917523:JGF917531 JQB917523:JQB917531 JZX917523:JZX917531 KJT917523:KJT917531 KTP917523:KTP917531 LDL917523:LDL917531 LNH917523:LNH917531 LXD917523:LXD917531 MGZ917523:MGZ917531 MQV917523:MQV917531 NAR917523:NAR917531 NKN917523:NKN917531 NUJ917523:NUJ917531 OEF917523:OEF917531 OOB917523:OOB917531 OXX917523:OXX917531 PHT917523:PHT917531 PRP917523:PRP917531 QBL917523:QBL917531 QLH917523:QLH917531 QVD917523:QVD917531 REZ917523:REZ917531 ROV917523:ROV917531 RYR917523:RYR917531 SIN917523:SIN917531 SSJ917523:SSJ917531 TCF917523:TCF917531 TMB917523:TMB917531 TVX917523:TVX917531 UFT917523:UFT917531 UPP917523:UPP917531 UZL917523:UZL917531 VJH917523:VJH917531 VTD917523:VTD917531 WCZ917523:WCZ917531 WMV917523:WMV917531 WWR917523:WWR917531 AJ983059:AJ983067 KF983059:KF983067 UB983059:UB983067 ADX983059:ADX983067 ANT983059:ANT983067 AXP983059:AXP983067 BHL983059:BHL983067 BRH983059:BRH983067 CBD983059:CBD983067 CKZ983059:CKZ983067 CUV983059:CUV983067 DER983059:DER983067 DON983059:DON983067 DYJ983059:DYJ983067 EIF983059:EIF983067 ESB983059:ESB983067 FBX983059:FBX983067 FLT983059:FLT983067 FVP983059:FVP983067 GFL983059:GFL983067 GPH983059:GPH983067 GZD983059:GZD983067 HIZ983059:HIZ983067 HSV983059:HSV983067 ICR983059:ICR983067 IMN983059:IMN983067 IWJ983059:IWJ983067 JGF983059:JGF983067 JQB983059:JQB983067 JZX983059:JZX983067 KJT983059:KJT983067 KTP983059:KTP983067 LDL983059:LDL983067 LNH983059:LNH983067 LXD983059:LXD983067 MGZ983059:MGZ983067 MQV983059:MQV983067 NAR983059:NAR983067 NKN983059:NKN983067 NUJ983059:NUJ983067 OEF983059:OEF983067 OOB983059:OOB983067 OXX983059:OXX983067 PHT983059:PHT983067 PRP983059:PRP983067 QBL983059:QBL983067 QLH983059:QLH983067 QVD983059:QVD983067 REZ983059:REZ983067 ROV983059:ROV983067 RYR983059:RYR983067 SIN983059:SIN983067 SSJ983059:SSJ983067 TCF983059:TCF983067 TMB983059:TMB983067 TVX983059:TVX983067 UFT983059:UFT983067 UPP983059:UPP983067 UZL983059:UZL983067 VJH983059:VJH983067 VTD983059:VTD983067 WCZ983059:WCZ983067 WMV983059:WMV983067 WWR983059:WWR983067 AF31 KB31 TX31 ADT31 ANP31 AXL31 BHH31 BRD31 CAZ31 CKV31 CUR31 DEN31 DOJ31 DYF31 EIB31 ERX31 FBT31 FLP31 FVL31 GFH31 GPD31 GYZ31 HIV31 HSR31 ICN31 IMJ31 IWF31 JGB31 JPX31 JZT31 KJP31 KTL31 LDH31 LND31 LWZ31 MGV31 MQR31 NAN31 NKJ31 NUF31 OEB31 ONX31 OXT31 PHP31 PRL31 QBH31 QLD31 QUZ31 REV31 ROR31 RYN31 SIJ31 SSF31 TCB31 TLX31 TVT31 UFP31 UPL31 UZH31 VJD31 VSZ31 WCV31 WMR31 WWN31 AF65567 KB65567 TX65567 ADT65567 ANP65567 AXL65567 BHH65567 BRD65567 CAZ65567 CKV65567 CUR65567 DEN65567 DOJ65567 DYF65567 EIB65567 ERX65567 FBT65567 FLP65567 FVL65567 GFH65567 GPD65567 GYZ65567 HIV65567 HSR65567 ICN65567 IMJ65567 IWF65567 JGB65567 JPX65567 JZT65567 KJP65567 KTL65567 LDH65567 LND65567 LWZ65567 MGV65567 MQR65567 NAN65567 NKJ65567 NUF65567 OEB65567 ONX65567 OXT65567 PHP65567 PRL65567 QBH65567 QLD65567 QUZ65567 REV65567 ROR65567 RYN65567 SIJ65567 SSF65567 TCB65567 TLX65567 TVT65567 UFP65567 UPL65567 UZH65567 VJD65567 VSZ65567 WCV65567 WMR65567 WWN65567 AF131103 KB131103 TX131103 ADT131103 ANP131103 AXL131103 BHH131103 BRD131103 CAZ131103 CKV131103 CUR131103 DEN131103 DOJ131103 DYF131103 EIB131103 ERX131103 FBT131103 FLP131103 FVL131103 GFH131103 GPD131103 GYZ131103 HIV131103 HSR131103 ICN131103 IMJ131103 IWF131103 JGB131103 JPX131103 JZT131103 KJP131103 KTL131103 LDH131103 LND131103 LWZ131103 MGV131103 MQR131103 NAN131103 NKJ131103 NUF131103 OEB131103 ONX131103 OXT131103 PHP131103 PRL131103 QBH131103 QLD131103 QUZ131103 REV131103 ROR131103 RYN131103 SIJ131103 SSF131103 TCB131103 TLX131103 TVT131103 UFP131103 UPL131103 UZH131103 VJD131103 VSZ131103 WCV131103 WMR131103 WWN131103 AF196639 KB196639 TX196639 ADT196639 ANP196639 AXL196639 BHH196639 BRD196639 CAZ196639 CKV196639 CUR196639 DEN196639 DOJ196639 DYF196639 EIB196639 ERX196639 FBT196639 FLP196639 FVL196639 GFH196639 GPD196639 GYZ196639 HIV196639 HSR196639 ICN196639 IMJ196639 IWF196639 JGB196639 JPX196639 JZT196639 KJP196639 KTL196639 LDH196639 LND196639 LWZ196639 MGV196639 MQR196639 NAN196639 NKJ196639 NUF196639 OEB196639 ONX196639 OXT196639 PHP196639 PRL196639 QBH196639 QLD196639 QUZ196639 REV196639 ROR196639 RYN196639 SIJ196639 SSF196639 TCB196639 TLX196639 TVT196639 UFP196639 UPL196639 UZH196639 VJD196639 VSZ196639 WCV196639 WMR196639 WWN196639 AF262175 KB262175 TX262175 ADT262175 ANP262175 AXL262175 BHH262175 BRD262175 CAZ262175 CKV262175 CUR262175 DEN262175 DOJ262175 DYF262175 EIB262175 ERX262175 FBT262175 FLP262175 FVL262175 GFH262175 GPD262175 GYZ262175 HIV262175 HSR262175 ICN262175 IMJ262175 IWF262175 JGB262175 JPX262175 JZT262175 KJP262175 KTL262175 LDH262175 LND262175 LWZ262175 MGV262175 MQR262175 NAN262175 NKJ262175 NUF262175 OEB262175 ONX262175 OXT262175 PHP262175 PRL262175 QBH262175 QLD262175 QUZ262175 REV262175 ROR262175 RYN262175 SIJ262175 SSF262175 TCB262175 TLX262175 TVT262175 UFP262175 UPL262175 UZH262175 VJD262175 VSZ262175 WCV262175 WMR262175 WWN262175 AF327711 KB327711 TX327711 ADT327711 ANP327711 AXL327711 BHH327711 BRD327711 CAZ327711 CKV327711 CUR327711 DEN327711 DOJ327711 DYF327711 EIB327711 ERX327711 FBT327711 FLP327711 FVL327711 GFH327711 GPD327711 GYZ327711 HIV327711 HSR327711 ICN327711 IMJ327711 IWF327711 JGB327711 JPX327711 JZT327711 KJP327711 KTL327711 LDH327711 LND327711 LWZ327711 MGV327711 MQR327711 NAN327711 NKJ327711 NUF327711 OEB327711 ONX327711 OXT327711 PHP327711 PRL327711 QBH327711 QLD327711 QUZ327711 REV327711 ROR327711 RYN327711 SIJ327711 SSF327711 TCB327711 TLX327711 TVT327711 UFP327711 UPL327711 UZH327711 VJD327711 VSZ327711 WCV327711 WMR327711 WWN327711 AF393247 KB393247 TX393247 ADT393247 ANP393247 AXL393247 BHH393247 BRD393247 CAZ393247 CKV393247 CUR393247 DEN393247 DOJ393247 DYF393247 EIB393247 ERX393247 FBT393247 FLP393247 FVL393247 GFH393247 GPD393247 GYZ393247 HIV393247 HSR393247 ICN393247 IMJ393247 IWF393247 JGB393247 JPX393247 JZT393247 KJP393247 KTL393247 LDH393247 LND393247 LWZ393247 MGV393247 MQR393247 NAN393247 NKJ393247 NUF393247 OEB393247 ONX393247 OXT393247 PHP393247 PRL393247 QBH393247 QLD393247 QUZ393247 REV393247 ROR393247 RYN393247 SIJ393247 SSF393247 TCB393247 TLX393247 TVT393247 UFP393247 UPL393247 UZH393247 VJD393247 VSZ393247 WCV393247 WMR393247 WWN393247 AF458783 KB458783 TX458783 ADT458783 ANP458783 AXL458783 BHH458783 BRD458783 CAZ458783 CKV458783 CUR458783 DEN458783 DOJ458783 DYF458783 EIB458783 ERX458783 FBT458783 FLP458783 FVL458783 GFH458783 GPD458783 GYZ458783 HIV458783 HSR458783 ICN458783 IMJ458783 IWF458783 JGB458783 JPX458783 JZT458783 KJP458783 KTL458783 LDH458783 LND458783 LWZ458783 MGV458783 MQR458783 NAN458783 NKJ458783 NUF458783 OEB458783 ONX458783 OXT458783 PHP458783 PRL458783 QBH458783 QLD458783 QUZ458783 REV458783 ROR458783 RYN458783 SIJ458783 SSF458783 TCB458783 TLX458783 TVT458783 UFP458783 UPL458783 UZH458783 VJD458783 VSZ458783 WCV458783 WMR458783 WWN458783 AF524319 KB524319 TX524319 ADT524319 ANP524319 AXL524319 BHH524319 BRD524319 CAZ524319 CKV524319 CUR524319 DEN524319 DOJ524319 DYF524319 EIB524319 ERX524319 FBT524319 FLP524319 FVL524319 GFH524319 GPD524319 GYZ524319 HIV524319 HSR524319 ICN524319 IMJ524319 IWF524319 JGB524319 JPX524319 JZT524319 KJP524319 KTL524319 LDH524319 LND524319 LWZ524319 MGV524319 MQR524319 NAN524319 NKJ524319 NUF524319 OEB524319 ONX524319 OXT524319 PHP524319 PRL524319 QBH524319 QLD524319 QUZ524319 REV524319 ROR524319 RYN524319 SIJ524319 SSF524319 TCB524319 TLX524319 TVT524319 UFP524319 UPL524319 UZH524319 VJD524319 VSZ524319 WCV524319 WMR524319 WWN524319 AF589855 KB589855 TX589855 ADT589855 ANP589855 AXL589855 BHH589855 BRD589855 CAZ589855 CKV589855 CUR589855 DEN589855 DOJ589855 DYF589855 EIB589855 ERX589855 FBT589855 FLP589855 FVL589855 GFH589855 GPD589855 GYZ589855 HIV589855 HSR589855 ICN589855 IMJ589855 IWF589855 JGB589855 JPX589855 JZT589855 KJP589855 KTL589855 LDH589855 LND589855 LWZ589855 MGV589855 MQR589855 NAN589855 NKJ589855 NUF589855 OEB589855 ONX589855 OXT589855 PHP589855 PRL589855 QBH589855 QLD589855 QUZ589855 REV589855 ROR589855 RYN589855 SIJ589855 SSF589855 TCB589855 TLX589855 TVT589855 UFP589855 UPL589855 UZH589855 VJD589855 VSZ589855 WCV589855 WMR589855 WWN589855 AF655391 KB655391 TX655391 ADT655391 ANP655391 AXL655391 BHH655391 BRD655391 CAZ655391 CKV655391 CUR655391 DEN655391 DOJ655391 DYF655391 EIB655391 ERX655391 FBT655391 FLP655391 FVL655391 GFH655391 GPD655391 GYZ655391 HIV655391 HSR655391 ICN655391 IMJ655391 IWF655391 JGB655391 JPX655391 JZT655391 KJP655391 KTL655391 LDH655391 LND655391 LWZ655391 MGV655391 MQR655391 NAN655391 NKJ655391 NUF655391 OEB655391 ONX655391 OXT655391 PHP655391 PRL655391 QBH655391 QLD655391 QUZ655391 REV655391 ROR655391 RYN655391 SIJ655391 SSF655391 TCB655391 TLX655391 TVT655391 UFP655391 UPL655391 UZH655391 VJD655391 VSZ655391 WCV655391 WMR655391 WWN655391 AF720927 KB720927 TX720927 ADT720927 ANP720927 AXL720927 BHH720927 BRD720927 CAZ720927 CKV720927 CUR720927 DEN720927 DOJ720927 DYF720927 EIB720927 ERX720927 FBT720927 FLP720927 FVL720927 GFH720927 GPD720927 GYZ720927 HIV720927 HSR720927 ICN720927 IMJ720927 IWF720927 JGB720927 JPX720927 JZT720927 KJP720927 KTL720927 LDH720927 LND720927 LWZ720927 MGV720927 MQR720927 NAN720927 NKJ720927 NUF720927 OEB720927 ONX720927 OXT720927 PHP720927 PRL720927 QBH720927 QLD720927 QUZ720927 REV720927 ROR720927 RYN720927 SIJ720927 SSF720927 TCB720927 TLX720927 TVT720927 UFP720927 UPL720927 UZH720927 VJD720927 VSZ720927 WCV720927 WMR720927 WWN720927 AF786463 KB786463 TX786463 ADT786463 ANP786463 AXL786463 BHH786463 BRD786463 CAZ786463 CKV786463 CUR786463 DEN786463 DOJ786463 DYF786463 EIB786463 ERX786463 FBT786463 FLP786463 FVL786463 GFH786463 GPD786463 GYZ786463 HIV786463 HSR786463 ICN786463 IMJ786463 IWF786463 JGB786463 JPX786463 JZT786463 KJP786463 KTL786463 LDH786463 LND786463 LWZ786463 MGV786463 MQR786463 NAN786463 NKJ786463 NUF786463 OEB786463 ONX786463 OXT786463 PHP786463 PRL786463 QBH786463 QLD786463 QUZ786463 REV786463 ROR786463 RYN786463 SIJ786463 SSF786463 TCB786463 TLX786463 TVT786463 UFP786463 UPL786463 UZH786463 VJD786463 VSZ786463 WCV786463 WMR786463 WWN786463 AF851999 KB851999 TX851999 ADT851999 ANP851999 AXL851999 BHH851999 BRD851999 CAZ851999 CKV851999 CUR851999 DEN851999 DOJ851999 DYF851999 EIB851999 ERX851999 FBT851999 FLP851999 FVL851999 GFH851999 GPD851999 GYZ851999 HIV851999 HSR851999 ICN851999 IMJ851999 IWF851999 JGB851999 JPX851999 JZT851999 KJP851999 KTL851999 LDH851999 LND851999 LWZ851999 MGV851999 MQR851999 NAN851999 NKJ851999 NUF851999 OEB851999 ONX851999 OXT851999 PHP851999 PRL851999 QBH851999 QLD851999 QUZ851999 REV851999 ROR851999 RYN851999 SIJ851999 SSF851999 TCB851999 TLX851999 TVT851999 UFP851999 UPL851999 UZH851999 VJD851999 VSZ851999 WCV851999 WMR851999 WWN851999 AF917535 KB917535 TX917535 ADT917535 ANP917535 AXL917535 BHH917535 BRD917535 CAZ917535 CKV917535 CUR917535 DEN917535 DOJ917535 DYF917535 EIB917535 ERX917535 FBT917535 FLP917535 FVL917535 GFH917535 GPD917535 GYZ917535 HIV917535 HSR917535 ICN917535 IMJ917535 IWF917535 JGB917535 JPX917535 JZT917535 KJP917535 KTL917535 LDH917535 LND917535 LWZ917535 MGV917535 MQR917535 NAN917535 NKJ917535 NUF917535 OEB917535 ONX917535 OXT917535 PHP917535 PRL917535 QBH917535 QLD917535 QUZ917535 REV917535 ROR917535 RYN917535 SIJ917535 SSF917535 TCB917535 TLX917535 TVT917535 UFP917535 UPL917535 UZH917535 VJD917535 VSZ917535 WCV917535 WMR917535 WWN917535 AF983071 KB983071 TX983071 ADT983071 ANP983071 AXL983071 BHH983071 BRD983071 CAZ983071 CKV983071 CUR983071 DEN983071 DOJ983071 DYF983071 EIB983071 ERX983071 FBT983071 FLP983071 FVL983071 GFH983071 GPD983071 GYZ983071 HIV983071 HSR983071 ICN983071 IMJ983071 IWF983071 JGB983071 JPX983071 JZT983071 KJP983071 KTL983071 LDH983071 LND983071 LWZ983071 MGV983071 MQR983071 NAN983071 NKJ983071 NUF983071 OEB983071 ONX983071 OXT983071 PHP983071 PRL983071 QBH983071 QLD983071 QUZ983071 REV983071 ROR983071 RYN983071 SIJ983071 SSF983071 TCB983071 TLX983071 TVT983071 UFP983071 UPL983071 UZH983071 VJD983071 VSZ983071 WCV983071 WMR983071 WWN983071 AH31:AJ31 KD31:KF31 TZ31:UB31 ADV31:ADX31 ANR31:ANT31 AXN31:AXP31 BHJ31:BHL31 BRF31:BRH31 CBB31:CBD31 CKX31:CKZ31 CUT31:CUV31 DEP31:DER31 DOL31:DON31 DYH31:DYJ31 EID31:EIF31 ERZ31:ESB31 FBV31:FBX31 FLR31:FLT31 FVN31:FVP31 GFJ31:GFL31 GPF31:GPH31 GZB31:GZD31 HIX31:HIZ31 HST31:HSV31 ICP31:ICR31 IML31:IMN31 IWH31:IWJ31 JGD31:JGF31 JPZ31:JQB31 JZV31:JZX31 KJR31:KJT31 KTN31:KTP31 LDJ31:LDL31 LNF31:LNH31 LXB31:LXD31 MGX31:MGZ31 MQT31:MQV31 NAP31:NAR31 NKL31:NKN31 NUH31:NUJ31 OED31:OEF31 ONZ31:OOB31 OXV31:OXX31 PHR31:PHT31 PRN31:PRP31 QBJ31:QBL31 QLF31:QLH31 QVB31:QVD31 REX31:REZ31 ROT31:ROV31 RYP31:RYR31 SIL31:SIN31 SSH31:SSJ31 TCD31:TCF31 TLZ31:TMB31 TVV31:TVX31 UFR31:UFT31 UPN31:UPP31 UZJ31:UZL31 VJF31:VJH31 VTB31:VTD31 WCX31:WCZ31 WMT31:WMV31 WWP31:WWR31 AH65567:AJ65567 KD65567:KF65567 TZ65567:UB65567 ADV65567:ADX65567 ANR65567:ANT65567 AXN65567:AXP65567 BHJ65567:BHL65567 BRF65567:BRH65567 CBB65567:CBD65567 CKX65567:CKZ65567 CUT65567:CUV65567 DEP65567:DER65567 DOL65567:DON65567 DYH65567:DYJ65567 EID65567:EIF65567 ERZ65567:ESB65567 FBV65567:FBX65567 FLR65567:FLT65567 FVN65567:FVP65567 GFJ65567:GFL65567 GPF65567:GPH65567 GZB65567:GZD65567 HIX65567:HIZ65567 HST65567:HSV65567 ICP65567:ICR65567 IML65567:IMN65567 IWH65567:IWJ65567 JGD65567:JGF65567 JPZ65567:JQB65567 JZV65567:JZX65567 KJR65567:KJT65567 KTN65567:KTP65567 LDJ65567:LDL65567 LNF65567:LNH65567 LXB65567:LXD65567 MGX65567:MGZ65567 MQT65567:MQV65567 NAP65567:NAR65567 NKL65567:NKN65567 NUH65567:NUJ65567 OED65567:OEF65567 ONZ65567:OOB65567 OXV65567:OXX65567 PHR65567:PHT65567 PRN65567:PRP65567 QBJ65567:QBL65567 QLF65567:QLH65567 QVB65567:QVD65567 REX65567:REZ65567 ROT65567:ROV65567 RYP65567:RYR65567 SIL65567:SIN65567 SSH65567:SSJ65567 TCD65567:TCF65567 TLZ65567:TMB65567 TVV65567:TVX65567 UFR65567:UFT65567 UPN65567:UPP65567 UZJ65567:UZL65567 VJF65567:VJH65567 VTB65567:VTD65567 WCX65567:WCZ65567 WMT65567:WMV65567 WWP65567:WWR65567 AH131103:AJ131103 KD131103:KF131103 TZ131103:UB131103 ADV131103:ADX131103 ANR131103:ANT131103 AXN131103:AXP131103 BHJ131103:BHL131103 BRF131103:BRH131103 CBB131103:CBD131103 CKX131103:CKZ131103 CUT131103:CUV131103 DEP131103:DER131103 DOL131103:DON131103 DYH131103:DYJ131103 EID131103:EIF131103 ERZ131103:ESB131103 FBV131103:FBX131103 FLR131103:FLT131103 FVN131103:FVP131103 GFJ131103:GFL131103 GPF131103:GPH131103 GZB131103:GZD131103 HIX131103:HIZ131103 HST131103:HSV131103 ICP131103:ICR131103 IML131103:IMN131103 IWH131103:IWJ131103 JGD131103:JGF131103 JPZ131103:JQB131103 JZV131103:JZX131103 KJR131103:KJT131103 KTN131103:KTP131103 LDJ131103:LDL131103 LNF131103:LNH131103 LXB131103:LXD131103 MGX131103:MGZ131103 MQT131103:MQV131103 NAP131103:NAR131103 NKL131103:NKN131103 NUH131103:NUJ131103 OED131103:OEF131103 ONZ131103:OOB131103 OXV131103:OXX131103 PHR131103:PHT131103 PRN131103:PRP131103 QBJ131103:QBL131103 QLF131103:QLH131103 QVB131103:QVD131103 REX131103:REZ131103 ROT131103:ROV131103 RYP131103:RYR131103 SIL131103:SIN131103 SSH131103:SSJ131103 TCD131103:TCF131103 TLZ131103:TMB131103 TVV131103:TVX131103 UFR131103:UFT131103 UPN131103:UPP131103 UZJ131103:UZL131103 VJF131103:VJH131103 VTB131103:VTD131103 WCX131103:WCZ131103 WMT131103:WMV131103 WWP131103:WWR131103 AH196639:AJ196639 KD196639:KF196639 TZ196639:UB196639 ADV196639:ADX196639 ANR196639:ANT196639 AXN196639:AXP196639 BHJ196639:BHL196639 BRF196639:BRH196639 CBB196639:CBD196639 CKX196639:CKZ196639 CUT196639:CUV196639 DEP196639:DER196639 DOL196639:DON196639 DYH196639:DYJ196639 EID196639:EIF196639 ERZ196639:ESB196639 FBV196639:FBX196639 FLR196639:FLT196639 FVN196639:FVP196639 GFJ196639:GFL196639 GPF196639:GPH196639 GZB196639:GZD196639 HIX196639:HIZ196639 HST196639:HSV196639 ICP196639:ICR196639 IML196639:IMN196639 IWH196639:IWJ196639 JGD196639:JGF196639 JPZ196639:JQB196639 JZV196639:JZX196639 KJR196639:KJT196639 KTN196639:KTP196639 LDJ196639:LDL196639 LNF196639:LNH196639 LXB196639:LXD196639 MGX196639:MGZ196639 MQT196639:MQV196639 NAP196639:NAR196639 NKL196639:NKN196639 NUH196639:NUJ196639 OED196639:OEF196639 ONZ196639:OOB196639 OXV196639:OXX196639 PHR196639:PHT196639 PRN196639:PRP196639 QBJ196639:QBL196639 QLF196639:QLH196639 QVB196639:QVD196639 REX196639:REZ196639 ROT196639:ROV196639 RYP196639:RYR196639 SIL196639:SIN196639 SSH196639:SSJ196639 TCD196639:TCF196639 TLZ196639:TMB196639 TVV196639:TVX196639 UFR196639:UFT196639 UPN196639:UPP196639 UZJ196639:UZL196639 VJF196639:VJH196639 VTB196639:VTD196639 WCX196639:WCZ196639 WMT196639:WMV196639 WWP196639:WWR196639 AH262175:AJ262175 KD262175:KF262175 TZ262175:UB262175 ADV262175:ADX262175 ANR262175:ANT262175 AXN262175:AXP262175 BHJ262175:BHL262175 BRF262175:BRH262175 CBB262175:CBD262175 CKX262175:CKZ262175 CUT262175:CUV262175 DEP262175:DER262175 DOL262175:DON262175 DYH262175:DYJ262175 EID262175:EIF262175 ERZ262175:ESB262175 FBV262175:FBX262175 FLR262175:FLT262175 FVN262175:FVP262175 GFJ262175:GFL262175 GPF262175:GPH262175 GZB262175:GZD262175 HIX262175:HIZ262175 HST262175:HSV262175 ICP262175:ICR262175 IML262175:IMN262175 IWH262175:IWJ262175 JGD262175:JGF262175 JPZ262175:JQB262175 JZV262175:JZX262175 KJR262175:KJT262175 KTN262175:KTP262175 LDJ262175:LDL262175 LNF262175:LNH262175 LXB262175:LXD262175 MGX262175:MGZ262175 MQT262175:MQV262175 NAP262175:NAR262175 NKL262175:NKN262175 NUH262175:NUJ262175 OED262175:OEF262175 ONZ262175:OOB262175 OXV262175:OXX262175 PHR262175:PHT262175 PRN262175:PRP262175 QBJ262175:QBL262175 QLF262175:QLH262175 QVB262175:QVD262175 REX262175:REZ262175 ROT262175:ROV262175 RYP262175:RYR262175 SIL262175:SIN262175 SSH262175:SSJ262175 TCD262175:TCF262175 TLZ262175:TMB262175 TVV262175:TVX262175 UFR262175:UFT262175 UPN262175:UPP262175 UZJ262175:UZL262175 VJF262175:VJH262175 VTB262175:VTD262175 WCX262175:WCZ262175 WMT262175:WMV262175 WWP262175:WWR262175 AH327711:AJ327711 KD327711:KF327711 TZ327711:UB327711 ADV327711:ADX327711 ANR327711:ANT327711 AXN327711:AXP327711 BHJ327711:BHL327711 BRF327711:BRH327711 CBB327711:CBD327711 CKX327711:CKZ327711 CUT327711:CUV327711 DEP327711:DER327711 DOL327711:DON327711 DYH327711:DYJ327711 EID327711:EIF327711 ERZ327711:ESB327711 FBV327711:FBX327711 FLR327711:FLT327711 FVN327711:FVP327711 GFJ327711:GFL327711 GPF327711:GPH327711 GZB327711:GZD327711 HIX327711:HIZ327711 HST327711:HSV327711 ICP327711:ICR327711 IML327711:IMN327711 IWH327711:IWJ327711 JGD327711:JGF327711 JPZ327711:JQB327711 JZV327711:JZX327711 KJR327711:KJT327711 KTN327711:KTP327711 LDJ327711:LDL327711 LNF327711:LNH327711 LXB327711:LXD327711 MGX327711:MGZ327711 MQT327711:MQV327711 NAP327711:NAR327711 NKL327711:NKN327711 NUH327711:NUJ327711 OED327711:OEF327711 ONZ327711:OOB327711 OXV327711:OXX327711 PHR327711:PHT327711 PRN327711:PRP327711 QBJ327711:QBL327711 QLF327711:QLH327711 QVB327711:QVD327711 REX327711:REZ327711 ROT327711:ROV327711 RYP327711:RYR327711 SIL327711:SIN327711 SSH327711:SSJ327711 TCD327711:TCF327711 TLZ327711:TMB327711 TVV327711:TVX327711 UFR327711:UFT327711 UPN327711:UPP327711 UZJ327711:UZL327711 VJF327711:VJH327711 VTB327711:VTD327711 WCX327711:WCZ327711 WMT327711:WMV327711 WWP327711:WWR327711 AH393247:AJ393247 KD393247:KF393247 TZ393247:UB393247 ADV393247:ADX393247 ANR393247:ANT393247 AXN393247:AXP393247 BHJ393247:BHL393247 BRF393247:BRH393247 CBB393247:CBD393247 CKX393247:CKZ393247 CUT393247:CUV393247 DEP393247:DER393247 DOL393247:DON393247 DYH393247:DYJ393247 EID393247:EIF393247 ERZ393247:ESB393247 FBV393247:FBX393247 FLR393247:FLT393247 FVN393247:FVP393247 GFJ393247:GFL393247 GPF393247:GPH393247 GZB393247:GZD393247 HIX393247:HIZ393247 HST393247:HSV393247 ICP393247:ICR393247 IML393247:IMN393247 IWH393247:IWJ393247 JGD393247:JGF393247 JPZ393247:JQB393247 JZV393247:JZX393247 KJR393247:KJT393247 KTN393247:KTP393247 LDJ393247:LDL393247 LNF393247:LNH393247 LXB393247:LXD393247 MGX393247:MGZ393247 MQT393247:MQV393247 NAP393247:NAR393247 NKL393247:NKN393247 NUH393247:NUJ393247 OED393247:OEF393247 ONZ393247:OOB393247 OXV393247:OXX393247 PHR393247:PHT393247 PRN393247:PRP393247 QBJ393247:QBL393247 QLF393247:QLH393247 QVB393247:QVD393247 REX393247:REZ393247 ROT393247:ROV393247 RYP393247:RYR393247 SIL393247:SIN393247 SSH393247:SSJ393247 TCD393247:TCF393247 TLZ393247:TMB393247 TVV393247:TVX393247 UFR393247:UFT393247 UPN393247:UPP393247 UZJ393247:UZL393247 VJF393247:VJH393247 VTB393247:VTD393247 WCX393247:WCZ393247 WMT393247:WMV393247 WWP393247:WWR393247 AH458783:AJ458783 KD458783:KF458783 TZ458783:UB458783 ADV458783:ADX458783 ANR458783:ANT458783 AXN458783:AXP458783 BHJ458783:BHL458783 BRF458783:BRH458783 CBB458783:CBD458783 CKX458783:CKZ458783 CUT458783:CUV458783 DEP458783:DER458783 DOL458783:DON458783 DYH458783:DYJ458783 EID458783:EIF458783 ERZ458783:ESB458783 FBV458783:FBX458783 FLR458783:FLT458783 FVN458783:FVP458783 GFJ458783:GFL458783 GPF458783:GPH458783 GZB458783:GZD458783 HIX458783:HIZ458783 HST458783:HSV458783 ICP458783:ICR458783 IML458783:IMN458783 IWH458783:IWJ458783 JGD458783:JGF458783 JPZ458783:JQB458783 JZV458783:JZX458783 KJR458783:KJT458783 KTN458783:KTP458783 LDJ458783:LDL458783 LNF458783:LNH458783 LXB458783:LXD458783 MGX458783:MGZ458783 MQT458783:MQV458783 NAP458783:NAR458783 NKL458783:NKN458783 NUH458783:NUJ458783 OED458783:OEF458783 ONZ458783:OOB458783 OXV458783:OXX458783 PHR458783:PHT458783 PRN458783:PRP458783 QBJ458783:QBL458783 QLF458783:QLH458783 QVB458783:QVD458783 REX458783:REZ458783 ROT458783:ROV458783 RYP458783:RYR458783 SIL458783:SIN458783 SSH458783:SSJ458783 TCD458783:TCF458783 TLZ458783:TMB458783 TVV458783:TVX458783 UFR458783:UFT458783 UPN458783:UPP458783 UZJ458783:UZL458783 VJF458783:VJH458783 VTB458783:VTD458783 WCX458783:WCZ458783 WMT458783:WMV458783 WWP458783:WWR458783 AH524319:AJ524319 KD524319:KF524319 TZ524319:UB524319 ADV524319:ADX524319 ANR524319:ANT524319 AXN524319:AXP524319 BHJ524319:BHL524319 BRF524319:BRH524319 CBB524319:CBD524319 CKX524319:CKZ524319 CUT524319:CUV524319 DEP524319:DER524319 DOL524319:DON524319 DYH524319:DYJ524319 EID524319:EIF524319 ERZ524319:ESB524319 FBV524319:FBX524319 FLR524319:FLT524319 FVN524319:FVP524319 GFJ524319:GFL524319 GPF524319:GPH524319 GZB524319:GZD524319 HIX524319:HIZ524319 HST524319:HSV524319 ICP524319:ICR524319 IML524319:IMN524319 IWH524319:IWJ524319 JGD524319:JGF524319 JPZ524319:JQB524319 JZV524319:JZX524319 KJR524319:KJT524319 KTN524319:KTP524319 LDJ524319:LDL524319 LNF524319:LNH524319 LXB524319:LXD524319 MGX524319:MGZ524319 MQT524319:MQV524319 NAP524319:NAR524319 NKL524319:NKN524319 NUH524319:NUJ524319 OED524319:OEF524319 ONZ524319:OOB524319 OXV524319:OXX524319 PHR524319:PHT524319 PRN524319:PRP524319 QBJ524319:QBL524319 QLF524319:QLH524319 QVB524319:QVD524319 REX524319:REZ524319 ROT524319:ROV524319 RYP524319:RYR524319 SIL524319:SIN524319 SSH524319:SSJ524319 TCD524319:TCF524319 TLZ524319:TMB524319 TVV524319:TVX524319 UFR524319:UFT524319 UPN524319:UPP524319 UZJ524319:UZL524319 VJF524319:VJH524319 VTB524319:VTD524319 WCX524319:WCZ524319 WMT524319:WMV524319 WWP524319:WWR524319 AH589855:AJ589855 KD589855:KF589855 TZ589855:UB589855 ADV589855:ADX589855 ANR589855:ANT589855 AXN589855:AXP589855 BHJ589855:BHL589855 BRF589855:BRH589855 CBB589855:CBD589855 CKX589855:CKZ589855 CUT589855:CUV589855 DEP589855:DER589855 DOL589855:DON589855 DYH589855:DYJ589855 EID589855:EIF589855 ERZ589855:ESB589855 FBV589855:FBX589855 FLR589855:FLT589855 FVN589855:FVP589855 GFJ589855:GFL589855 GPF589855:GPH589855 GZB589855:GZD589855 HIX589855:HIZ589855 HST589855:HSV589855 ICP589855:ICR589855 IML589855:IMN589855 IWH589855:IWJ589855 JGD589855:JGF589855 JPZ589855:JQB589855 JZV589855:JZX589855 KJR589855:KJT589855 KTN589855:KTP589855 LDJ589855:LDL589855 LNF589855:LNH589855 LXB589855:LXD589855 MGX589855:MGZ589855 MQT589855:MQV589855 NAP589855:NAR589855 NKL589855:NKN589855 NUH589855:NUJ589855 OED589855:OEF589855 ONZ589855:OOB589855 OXV589855:OXX589855 PHR589855:PHT589855 PRN589855:PRP589855 QBJ589855:QBL589855 QLF589855:QLH589855 QVB589855:QVD589855 REX589855:REZ589855 ROT589855:ROV589855 RYP589855:RYR589855 SIL589855:SIN589855 SSH589855:SSJ589855 TCD589855:TCF589855 TLZ589855:TMB589855 TVV589855:TVX589855 UFR589855:UFT589855 UPN589855:UPP589855 UZJ589855:UZL589855 VJF589855:VJH589855 VTB589855:VTD589855 WCX589855:WCZ589855 WMT589855:WMV589855 WWP589855:WWR589855 AH655391:AJ655391 KD655391:KF655391 TZ655391:UB655391 ADV655391:ADX655391 ANR655391:ANT655391 AXN655391:AXP655391 BHJ655391:BHL655391 BRF655391:BRH655391 CBB655391:CBD655391 CKX655391:CKZ655391 CUT655391:CUV655391 DEP655391:DER655391 DOL655391:DON655391 DYH655391:DYJ655391 EID655391:EIF655391 ERZ655391:ESB655391 FBV655391:FBX655391 FLR655391:FLT655391 FVN655391:FVP655391 GFJ655391:GFL655391 GPF655391:GPH655391 GZB655391:GZD655391 HIX655391:HIZ655391 HST655391:HSV655391 ICP655391:ICR655391 IML655391:IMN655391 IWH655391:IWJ655391 JGD655391:JGF655391 JPZ655391:JQB655391 JZV655391:JZX655391 KJR655391:KJT655391 KTN655391:KTP655391 LDJ655391:LDL655391 LNF655391:LNH655391 LXB655391:LXD655391 MGX655391:MGZ655391 MQT655391:MQV655391 NAP655391:NAR655391 NKL655391:NKN655391 NUH655391:NUJ655391 OED655391:OEF655391 ONZ655391:OOB655391 OXV655391:OXX655391 PHR655391:PHT655391 PRN655391:PRP655391 QBJ655391:QBL655391 QLF655391:QLH655391 QVB655391:QVD655391 REX655391:REZ655391 ROT655391:ROV655391 RYP655391:RYR655391 SIL655391:SIN655391 SSH655391:SSJ655391 TCD655391:TCF655391 TLZ655391:TMB655391 TVV655391:TVX655391 UFR655391:UFT655391 UPN655391:UPP655391 UZJ655391:UZL655391 VJF655391:VJH655391 VTB655391:VTD655391 WCX655391:WCZ655391 WMT655391:WMV655391 WWP655391:WWR655391 AH720927:AJ720927 KD720927:KF720927 TZ720927:UB720927 ADV720927:ADX720927 ANR720927:ANT720927 AXN720927:AXP720927 BHJ720927:BHL720927 BRF720927:BRH720927 CBB720927:CBD720927 CKX720927:CKZ720927 CUT720927:CUV720927 DEP720927:DER720927 DOL720927:DON720927 DYH720927:DYJ720927 EID720927:EIF720927 ERZ720927:ESB720927 FBV720927:FBX720927 FLR720927:FLT720927 FVN720927:FVP720927 GFJ720927:GFL720927 GPF720927:GPH720927 GZB720927:GZD720927 HIX720927:HIZ720927 HST720927:HSV720927 ICP720927:ICR720927 IML720927:IMN720927 IWH720927:IWJ720927 JGD720927:JGF720927 JPZ720927:JQB720927 JZV720927:JZX720927 KJR720927:KJT720927 KTN720927:KTP720927 LDJ720927:LDL720927 LNF720927:LNH720927 LXB720927:LXD720927 MGX720927:MGZ720927 MQT720927:MQV720927 NAP720927:NAR720927 NKL720927:NKN720927 NUH720927:NUJ720927 OED720927:OEF720927 ONZ720927:OOB720927 OXV720927:OXX720927 PHR720927:PHT720927 PRN720927:PRP720927 QBJ720927:QBL720927 QLF720927:QLH720927 QVB720927:QVD720927 REX720927:REZ720927 ROT720927:ROV720927 RYP720927:RYR720927 SIL720927:SIN720927 SSH720927:SSJ720927 TCD720927:TCF720927 TLZ720927:TMB720927 TVV720927:TVX720927 UFR720927:UFT720927 UPN720927:UPP720927 UZJ720927:UZL720927 VJF720927:VJH720927 VTB720927:VTD720927 WCX720927:WCZ720927 WMT720927:WMV720927 WWP720927:WWR720927 AH786463:AJ786463 KD786463:KF786463 TZ786463:UB786463 ADV786463:ADX786463 ANR786463:ANT786463 AXN786463:AXP786463 BHJ786463:BHL786463 BRF786463:BRH786463 CBB786463:CBD786463 CKX786463:CKZ786463 CUT786463:CUV786463 DEP786463:DER786463 DOL786463:DON786463 DYH786463:DYJ786463 EID786463:EIF786463 ERZ786463:ESB786463 FBV786463:FBX786463 FLR786463:FLT786463 FVN786463:FVP786463 GFJ786463:GFL786463 GPF786463:GPH786463 GZB786463:GZD786463 HIX786463:HIZ786463 HST786463:HSV786463 ICP786463:ICR786463 IML786463:IMN786463 IWH786463:IWJ786463 JGD786463:JGF786463 JPZ786463:JQB786463 JZV786463:JZX786463 KJR786463:KJT786463 KTN786463:KTP786463 LDJ786463:LDL786463 LNF786463:LNH786463 LXB786463:LXD786463 MGX786463:MGZ786463 MQT786463:MQV786463 NAP786463:NAR786463 NKL786463:NKN786463 NUH786463:NUJ786463 OED786463:OEF786463 ONZ786463:OOB786463 OXV786463:OXX786463 PHR786463:PHT786463 PRN786463:PRP786463 QBJ786463:QBL786463 QLF786463:QLH786463 QVB786463:QVD786463 REX786463:REZ786463 ROT786463:ROV786463 RYP786463:RYR786463 SIL786463:SIN786463 SSH786463:SSJ786463 TCD786463:TCF786463 TLZ786463:TMB786463 TVV786463:TVX786463 UFR786463:UFT786463 UPN786463:UPP786463 UZJ786463:UZL786463 VJF786463:VJH786463 VTB786463:VTD786463 WCX786463:WCZ786463 WMT786463:WMV786463 WWP786463:WWR786463 AH851999:AJ851999 KD851999:KF851999 TZ851999:UB851999 ADV851999:ADX851999 ANR851999:ANT851999 AXN851999:AXP851999 BHJ851999:BHL851999 BRF851999:BRH851999 CBB851999:CBD851999 CKX851999:CKZ851999 CUT851999:CUV851999 DEP851999:DER851999 DOL851999:DON851999 DYH851999:DYJ851999 EID851999:EIF851999 ERZ851999:ESB851999 FBV851999:FBX851999 FLR851999:FLT851999 FVN851999:FVP851999 GFJ851999:GFL851999 GPF851999:GPH851999 GZB851999:GZD851999 HIX851999:HIZ851999 HST851999:HSV851999 ICP851999:ICR851999 IML851999:IMN851999 IWH851999:IWJ851999 JGD851999:JGF851999 JPZ851999:JQB851999 JZV851999:JZX851999 KJR851999:KJT851999 KTN851999:KTP851999 LDJ851999:LDL851999 LNF851999:LNH851999 LXB851999:LXD851999 MGX851999:MGZ851999 MQT851999:MQV851999 NAP851999:NAR851999 NKL851999:NKN851999 NUH851999:NUJ851999 OED851999:OEF851999 ONZ851999:OOB851999 OXV851999:OXX851999 PHR851999:PHT851999 PRN851999:PRP851999 QBJ851999:QBL851999 QLF851999:QLH851999 QVB851999:QVD851999 REX851999:REZ851999 ROT851999:ROV851999 RYP851999:RYR851999 SIL851999:SIN851999 SSH851999:SSJ851999 TCD851999:TCF851999 TLZ851999:TMB851999 TVV851999:TVX851999 UFR851999:UFT851999 UPN851999:UPP851999 UZJ851999:UZL851999 VJF851999:VJH851999 VTB851999:VTD851999 WCX851999:WCZ851999 WMT851999:WMV851999 WWP851999:WWR851999 AH917535:AJ917535 KD917535:KF917535 TZ917535:UB917535 ADV917535:ADX917535 ANR917535:ANT917535 AXN917535:AXP917535 BHJ917535:BHL917535 BRF917535:BRH917535 CBB917535:CBD917535 CKX917535:CKZ917535 CUT917535:CUV917535 DEP917535:DER917535 DOL917535:DON917535 DYH917535:DYJ917535 EID917535:EIF917535 ERZ917535:ESB917535 FBV917535:FBX917535 FLR917535:FLT917535 FVN917535:FVP917535 GFJ917535:GFL917535 GPF917535:GPH917535 GZB917535:GZD917535 HIX917535:HIZ917535 HST917535:HSV917535 ICP917535:ICR917535 IML917535:IMN917535 IWH917535:IWJ917535 JGD917535:JGF917535 JPZ917535:JQB917535 JZV917535:JZX917535 KJR917535:KJT917535 KTN917535:KTP917535 LDJ917535:LDL917535 LNF917535:LNH917535 LXB917535:LXD917535 MGX917535:MGZ917535 MQT917535:MQV917535 NAP917535:NAR917535 NKL917535:NKN917535 NUH917535:NUJ917535 OED917535:OEF917535 ONZ917535:OOB917535 OXV917535:OXX917535 PHR917535:PHT917535 PRN917535:PRP917535 QBJ917535:QBL917535 QLF917535:QLH917535 QVB917535:QVD917535 REX917535:REZ917535 ROT917535:ROV917535 RYP917535:RYR917535 SIL917535:SIN917535 SSH917535:SSJ917535 TCD917535:TCF917535 TLZ917535:TMB917535 TVV917535:TVX917535 UFR917535:UFT917535 UPN917535:UPP917535 UZJ917535:UZL917535 VJF917535:VJH917535 VTB917535:VTD917535 WCX917535:WCZ917535 WMT917535:WMV917535 WWP917535:WWR917535 AH983071:AJ983071 KD983071:KF983071 TZ983071:UB983071 ADV983071:ADX983071 ANR983071:ANT983071 AXN983071:AXP983071 BHJ983071:BHL983071 BRF983071:BRH983071 CBB983071:CBD983071 CKX983071:CKZ983071 CUT983071:CUV983071 DEP983071:DER983071 DOL983071:DON983071 DYH983071:DYJ983071 EID983071:EIF983071 ERZ983071:ESB983071 FBV983071:FBX983071 FLR983071:FLT983071 FVN983071:FVP983071 GFJ983071:GFL983071 GPF983071:GPH983071 GZB983071:GZD983071 HIX983071:HIZ983071 HST983071:HSV983071 ICP983071:ICR983071 IML983071:IMN983071 IWH983071:IWJ983071 JGD983071:JGF983071 JPZ983071:JQB983071 JZV983071:JZX983071 KJR983071:KJT983071 KTN983071:KTP983071 LDJ983071:LDL983071 LNF983071:LNH983071 LXB983071:LXD983071 MGX983071:MGZ983071 MQT983071:MQV983071 NAP983071:NAR983071 NKL983071:NKN983071 NUH983071:NUJ983071 OED983071:OEF983071 ONZ983071:OOB983071 OXV983071:OXX983071 PHR983071:PHT983071 PRN983071:PRP983071 QBJ983071:QBL983071 QLF983071:QLH983071 QVB983071:QVD983071 REX983071:REZ983071 ROT983071:ROV983071 RYP983071:RYR983071 SIL983071:SIN983071 SSH983071:SSJ983071 TCD983071:TCF983071 TLZ983071:TMB983071 TVV983071:TVX983071 UFR983071:UFT983071 UPN983071:UPP983071 UZJ983071:UZL983071 VJF983071:VJH983071 VTB983071:VTD983071 WCX983071:WCZ983071 WMT983071:WMV983071 WWP983071:WWR983071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AH36:AJ36 KD36:KF36 TZ36:UB36 ADV36:ADX36 ANR36:ANT36 AXN36:AXP36 BHJ36:BHL36 BRF36:BRH36 CBB36:CBD36 CKX36:CKZ36 CUT36:CUV36 DEP36:DER36 DOL36:DON36 DYH36:DYJ36 EID36:EIF36 ERZ36:ESB36 FBV36:FBX36 FLR36:FLT36 FVN36:FVP36 GFJ36:GFL36 GPF36:GPH36 GZB36:GZD36 HIX36:HIZ36 HST36:HSV36 ICP36:ICR36 IML36:IMN36 IWH36:IWJ36 JGD36:JGF36 JPZ36:JQB36 JZV36:JZX36 KJR36:KJT36 KTN36:KTP36 LDJ36:LDL36 LNF36:LNH36 LXB36:LXD36 MGX36:MGZ36 MQT36:MQV36 NAP36:NAR36 NKL36:NKN36 NUH36:NUJ36 OED36:OEF36 ONZ36:OOB36 OXV36:OXX36 PHR36:PHT36 PRN36:PRP36 QBJ36:QBL36 QLF36:QLH36 QVB36:QVD36 REX36:REZ36 ROT36:ROV36 RYP36:RYR36 SIL36:SIN36 SSH36:SSJ36 TCD36:TCF36 TLZ36:TMB36 TVV36:TVX36 UFR36:UFT36 UPN36:UPP36 UZJ36:UZL36 VJF36:VJH36 VTB36:VTD36 WCX36:WCZ36 WMT36:WMV36 WWP36:WWR36 AH65572:AJ65572 KD65572:KF65572 TZ65572:UB65572 ADV65572:ADX65572 ANR65572:ANT65572 AXN65572:AXP65572 BHJ65572:BHL65572 BRF65572:BRH65572 CBB65572:CBD65572 CKX65572:CKZ65572 CUT65572:CUV65572 DEP65572:DER65572 DOL65572:DON65572 DYH65572:DYJ65572 EID65572:EIF65572 ERZ65572:ESB65572 FBV65572:FBX65572 FLR65572:FLT65572 FVN65572:FVP65572 GFJ65572:GFL65572 GPF65572:GPH65572 GZB65572:GZD65572 HIX65572:HIZ65572 HST65572:HSV65572 ICP65572:ICR65572 IML65572:IMN65572 IWH65572:IWJ65572 JGD65572:JGF65572 JPZ65572:JQB65572 JZV65572:JZX65572 KJR65572:KJT65572 KTN65572:KTP65572 LDJ65572:LDL65572 LNF65572:LNH65572 LXB65572:LXD65572 MGX65572:MGZ65572 MQT65572:MQV65572 NAP65572:NAR65572 NKL65572:NKN65572 NUH65572:NUJ65572 OED65572:OEF65572 ONZ65572:OOB65572 OXV65572:OXX65572 PHR65572:PHT65572 PRN65572:PRP65572 QBJ65572:QBL65572 QLF65572:QLH65572 QVB65572:QVD65572 REX65572:REZ65572 ROT65572:ROV65572 RYP65572:RYR65572 SIL65572:SIN65572 SSH65572:SSJ65572 TCD65572:TCF65572 TLZ65572:TMB65572 TVV65572:TVX65572 UFR65572:UFT65572 UPN65572:UPP65572 UZJ65572:UZL65572 VJF65572:VJH65572 VTB65572:VTD65572 WCX65572:WCZ65572 WMT65572:WMV65572 WWP65572:WWR65572 AH131108:AJ131108 KD131108:KF131108 TZ131108:UB131108 ADV131108:ADX131108 ANR131108:ANT131108 AXN131108:AXP131108 BHJ131108:BHL131108 BRF131108:BRH131108 CBB131108:CBD131108 CKX131108:CKZ131108 CUT131108:CUV131108 DEP131108:DER131108 DOL131108:DON131108 DYH131108:DYJ131108 EID131108:EIF131108 ERZ131108:ESB131108 FBV131108:FBX131108 FLR131108:FLT131108 FVN131108:FVP131108 GFJ131108:GFL131108 GPF131108:GPH131108 GZB131108:GZD131108 HIX131108:HIZ131108 HST131108:HSV131108 ICP131108:ICR131108 IML131108:IMN131108 IWH131108:IWJ131108 JGD131108:JGF131108 JPZ131108:JQB131108 JZV131108:JZX131108 KJR131108:KJT131108 KTN131108:KTP131108 LDJ131108:LDL131108 LNF131108:LNH131108 LXB131108:LXD131108 MGX131108:MGZ131108 MQT131108:MQV131108 NAP131108:NAR131108 NKL131108:NKN131108 NUH131108:NUJ131108 OED131108:OEF131108 ONZ131108:OOB131108 OXV131108:OXX131108 PHR131108:PHT131108 PRN131108:PRP131108 QBJ131108:QBL131108 QLF131108:QLH131108 QVB131108:QVD131108 REX131108:REZ131108 ROT131108:ROV131108 RYP131108:RYR131108 SIL131108:SIN131108 SSH131108:SSJ131108 TCD131108:TCF131108 TLZ131108:TMB131108 TVV131108:TVX131108 UFR131108:UFT131108 UPN131108:UPP131108 UZJ131108:UZL131108 VJF131108:VJH131108 VTB131108:VTD131108 WCX131108:WCZ131108 WMT131108:WMV131108 WWP131108:WWR131108 AH196644:AJ196644 KD196644:KF196644 TZ196644:UB196644 ADV196644:ADX196644 ANR196644:ANT196644 AXN196644:AXP196644 BHJ196644:BHL196644 BRF196644:BRH196644 CBB196644:CBD196644 CKX196644:CKZ196644 CUT196644:CUV196644 DEP196644:DER196644 DOL196644:DON196644 DYH196644:DYJ196644 EID196644:EIF196644 ERZ196644:ESB196644 FBV196644:FBX196644 FLR196644:FLT196644 FVN196644:FVP196644 GFJ196644:GFL196644 GPF196644:GPH196644 GZB196644:GZD196644 HIX196644:HIZ196644 HST196644:HSV196644 ICP196644:ICR196644 IML196644:IMN196644 IWH196644:IWJ196644 JGD196644:JGF196644 JPZ196644:JQB196644 JZV196644:JZX196644 KJR196644:KJT196644 KTN196644:KTP196644 LDJ196644:LDL196644 LNF196644:LNH196644 LXB196644:LXD196644 MGX196644:MGZ196644 MQT196644:MQV196644 NAP196644:NAR196644 NKL196644:NKN196644 NUH196644:NUJ196644 OED196644:OEF196644 ONZ196644:OOB196644 OXV196644:OXX196644 PHR196644:PHT196644 PRN196644:PRP196644 QBJ196644:QBL196644 QLF196644:QLH196644 QVB196644:QVD196644 REX196644:REZ196644 ROT196644:ROV196644 RYP196644:RYR196644 SIL196644:SIN196644 SSH196644:SSJ196644 TCD196644:TCF196644 TLZ196644:TMB196644 TVV196644:TVX196644 UFR196644:UFT196644 UPN196644:UPP196644 UZJ196644:UZL196644 VJF196644:VJH196644 VTB196644:VTD196644 WCX196644:WCZ196644 WMT196644:WMV196644 WWP196644:WWR196644 AH262180:AJ262180 KD262180:KF262180 TZ262180:UB262180 ADV262180:ADX262180 ANR262180:ANT262180 AXN262180:AXP262180 BHJ262180:BHL262180 BRF262180:BRH262180 CBB262180:CBD262180 CKX262180:CKZ262180 CUT262180:CUV262180 DEP262180:DER262180 DOL262180:DON262180 DYH262180:DYJ262180 EID262180:EIF262180 ERZ262180:ESB262180 FBV262180:FBX262180 FLR262180:FLT262180 FVN262180:FVP262180 GFJ262180:GFL262180 GPF262180:GPH262180 GZB262180:GZD262180 HIX262180:HIZ262180 HST262180:HSV262180 ICP262180:ICR262180 IML262180:IMN262180 IWH262180:IWJ262180 JGD262180:JGF262180 JPZ262180:JQB262180 JZV262180:JZX262180 KJR262180:KJT262180 KTN262180:KTP262180 LDJ262180:LDL262180 LNF262180:LNH262180 LXB262180:LXD262180 MGX262180:MGZ262180 MQT262180:MQV262180 NAP262180:NAR262180 NKL262180:NKN262180 NUH262180:NUJ262180 OED262180:OEF262180 ONZ262180:OOB262180 OXV262180:OXX262180 PHR262180:PHT262180 PRN262180:PRP262180 QBJ262180:QBL262180 QLF262180:QLH262180 QVB262180:QVD262180 REX262180:REZ262180 ROT262180:ROV262180 RYP262180:RYR262180 SIL262180:SIN262180 SSH262180:SSJ262180 TCD262180:TCF262180 TLZ262180:TMB262180 TVV262180:TVX262180 UFR262180:UFT262180 UPN262180:UPP262180 UZJ262180:UZL262180 VJF262180:VJH262180 VTB262180:VTD262180 WCX262180:WCZ262180 WMT262180:WMV262180 WWP262180:WWR262180 AH327716:AJ327716 KD327716:KF327716 TZ327716:UB327716 ADV327716:ADX327716 ANR327716:ANT327716 AXN327716:AXP327716 BHJ327716:BHL327716 BRF327716:BRH327716 CBB327716:CBD327716 CKX327716:CKZ327716 CUT327716:CUV327716 DEP327716:DER327716 DOL327716:DON327716 DYH327716:DYJ327716 EID327716:EIF327716 ERZ327716:ESB327716 FBV327716:FBX327716 FLR327716:FLT327716 FVN327716:FVP327716 GFJ327716:GFL327716 GPF327716:GPH327716 GZB327716:GZD327716 HIX327716:HIZ327716 HST327716:HSV327716 ICP327716:ICR327716 IML327716:IMN327716 IWH327716:IWJ327716 JGD327716:JGF327716 JPZ327716:JQB327716 JZV327716:JZX327716 KJR327716:KJT327716 KTN327716:KTP327716 LDJ327716:LDL327716 LNF327716:LNH327716 LXB327716:LXD327716 MGX327716:MGZ327716 MQT327716:MQV327716 NAP327716:NAR327716 NKL327716:NKN327716 NUH327716:NUJ327716 OED327716:OEF327716 ONZ327716:OOB327716 OXV327716:OXX327716 PHR327716:PHT327716 PRN327716:PRP327716 QBJ327716:QBL327716 QLF327716:QLH327716 QVB327716:QVD327716 REX327716:REZ327716 ROT327716:ROV327716 RYP327716:RYR327716 SIL327716:SIN327716 SSH327716:SSJ327716 TCD327716:TCF327716 TLZ327716:TMB327716 TVV327716:TVX327716 UFR327716:UFT327716 UPN327716:UPP327716 UZJ327716:UZL327716 VJF327716:VJH327716 VTB327716:VTD327716 WCX327716:WCZ327716 WMT327716:WMV327716 WWP327716:WWR327716 AH393252:AJ393252 KD393252:KF393252 TZ393252:UB393252 ADV393252:ADX393252 ANR393252:ANT393252 AXN393252:AXP393252 BHJ393252:BHL393252 BRF393252:BRH393252 CBB393252:CBD393252 CKX393252:CKZ393252 CUT393252:CUV393252 DEP393252:DER393252 DOL393252:DON393252 DYH393252:DYJ393252 EID393252:EIF393252 ERZ393252:ESB393252 FBV393252:FBX393252 FLR393252:FLT393252 FVN393252:FVP393252 GFJ393252:GFL393252 GPF393252:GPH393252 GZB393252:GZD393252 HIX393252:HIZ393252 HST393252:HSV393252 ICP393252:ICR393252 IML393252:IMN393252 IWH393252:IWJ393252 JGD393252:JGF393252 JPZ393252:JQB393252 JZV393252:JZX393252 KJR393252:KJT393252 KTN393252:KTP393252 LDJ393252:LDL393252 LNF393252:LNH393252 LXB393252:LXD393252 MGX393252:MGZ393252 MQT393252:MQV393252 NAP393252:NAR393252 NKL393252:NKN393252 NUH393252:NUJ393252 OED393252:OEF393252 ONZ393252:OOB393252 OXV393252:OXX393252 PHR393252:PHT393252 PRN393252:PRP393252 QBJ393252:QBL393252 QLF393252:QLH393252 QVB393252:QVD393252 REX393252:REZ393252 ROT393252:ROV393252 RYP393252:RYR393252 SIL393252:SIN393252 SSH393252:SSJ393252 TCD393252:TCF393252 TLZ393252:TMB393252 TVV393252:TVX393252 UFR393252:UFT393252 UPN393252:UPP393252 UZJ393252:UZL393252 VJF393252:VJH393252 VTB393252:VTD393252 WCX393252:WCZ393252 WMT393252:WMV393252 WWP393252:WWR393252 AH458788:AJ458788 KD458788:KF458788 TZ458788:UB458788 ADV458788:ADX458788 ANR458788:ANT458788 AXN458788:AXP458788 BHJ458788:BHL458788 BRF458788:BRH458788 CBB458788:CBD458788 CKX458788:CKZ458788 CUT458788:CUV458788 DEP458788:DER458788 DOL458788:DON458788 DYH458788:DYJ458788 EID458788:EIF458788 ERZ458788:ESB458788 FBV458788:FBX458788 FLR458788:FLT458788 FVN458788:FVP458788 GFJ458788:GFL458788 GPF458788:GPH458788 GZB458788:GZD458788 HIX458788:HIZ458788 HST458788:HSV458788 ICP458788:ICR458788 IML458788:IMN458788 IWH458788:IWJ458788 JGD458788:JGF458788 JPZ458788:JQB458788 JZV458788:JZX458788 KJR458788:KJT458788 KTN458788:KTP458788 LDJ458788:LDL458788 LNF458788:LNH458788 LXB458788:LXD458788 MGX458788:MGZ458788 MQT458788:MQV458788 NAP458788:NAR458788 NKL458788:NKN458788 NUH458788:NUJ458788 OED458788:OEF458788 ONZ458788:OOB458788 OXV458788:OXX458788 PHR458788:PHT458788 PRN458788:PRP458788 QBJ458788:QBL458788 QLF458788:QLH458788 QVB458788:QVD458788 REX458788:REZ458788 ROT458788:ROV458788 RYP458788:RYR458788 SIL458788:SIN458788 SSH458788:SSJ458788 TCD458788:TCF458788 TLZ458788:TMB458788 TVV458788:TVX458788 UFR458788:UFT458788 UPN458788:UPP458788 UZJ458788:UZL458788 VJF458788:VJH458788 VTB458788:VTD458788 WCX458788:WCZ458788 WMT458788:WMV458788 WWP458788:WWR458788 AH524324:AJ524324 KD524324:KF524324 TZ524324:UB524324 ADV524324:ADX524324 ANR524324:ANT524324 AXN524324:AXP524324 BHJ524324:BHL524324 BRF524324:BRH524324 CBB524324:CBD524324 CKX524324:CKZ524324 CUT524324:CUV524324 DEP524324:DER524324 DOL524324:DON524324 DYH524324:DYJ524324 EID524324:EIF524324 ERZ524324:ESB524324 FBV524324:FBX524324 FLR524324:FLT524324 FVN524324:FVP524324 GFJ524324:GFL524324 GPF524324:GPH524324 GZB524324:GZD524324 HIX524324:HIZ524324 HST524324:HSV524324 ICP524324:ICR524324 IML524324:IMN524324 IWH524324:IWJ524324 JGD524324:JGF524324 JPZ524324:JQB524324 JZV524324:JZX524324 KJR524324:KJT524324 KTN524324:KTP524324 LDJ524324:LDL524324 LNF524324:LNH524324 LXB524324:LXD524324 MGX524324:MGZ524324 MQT524324:MQV524324 NAP524324:NAR524324 NKL524324:NKN524324 NUH524324:NUJ524324 OED524324:OEF524324 ONZ524324:OOB524324 OXV524324:OXX524324 PHR524324:PHT524324 PRN524324:PRP524324 QBJ524324:QBL524324 QLF524324:QLH524324 QVB524324:QVD524324 REX524324:REZ524324 ROT524324:ROV524324 RYP524324:RYR524324 SIL524324:SIN524324 SSH524324:SSJ524324 TCD524324:TCF524324 TLZ524324:TMB524324 TVV524324:TVX524324 UFR524324:UFT524324 UPN524324:UPP524324 UZJ524324:UZL524324 VJF524324:VJH524324 VTB524324:VTD524324 WCX524324:WCZ524324 WMT524324:WMV524324 WWP524324:WWR524324 AH589860:AJ589860 KD589860:KF589860 TZ589860:UB589860 ADV589860:ADX589860 ANR589860:ANT589860 AXN589860:AXP589860 BHJ589860:BHL589860 BRF589860:BRH589860 CBB589860:CBD589860 CKX589860:CKZ589860 CUT589860:CUV589860 DEP589860:DER589860 DOL589860:DON589860 DYH589860:DYJ589860 EID589860:EIF589860 ERZ589860:ESB589860 FBV589860:FBX589860 FLR589860:FLT589860 FVN589860:FVP589860 GFJ589860:GFL589860 GPF589860:GPH589860 GZB589860:GZD589860 HIX589860:HIZ589860 HST589860:HSV589860 ICP589860:ICR589860 IML589860:IMN589860 IWH589860:IWJ589860 JGD589860:JGF589860 JPZ589860:JQB589860 JZV589860:JZX589860 KJR589860:KJT589860 KTN589860:KTP589860 LDJ589860:LDL589860 LNF589860:LNH589860 LXB589860:LXD589860 MGX589860:MGZ589860 MQT589860:MQV589860 NAP589860:NAR589860 NKL589860:NKN589860 NUH589860:NUJ589860 OED589860:OEF589860 ONZ589860:OOB589860 OXV589860:OXX589860 PHR589860:PHT589860 PRN589860:PRP589860 QBJ589860:QBL589860 QLF589860:QLH589860 QVB589860:QVD589860 REX589860:REZ589860 ROT589860:ROV589860 RYP589860:RYR589860 SIL589860:SIN589860 SSH589860:SSJ589860 TCD589860:TCF589860 TLZ589860:TMB589860 TVV589860:TVX589860 UFR589860:UFT589860 UPN589860:UPP589860 UZJ589860:UZL589860 VJF589860:VJH589860 VTB589860:VTD589860 WCX589860:WCZ589860 WMT589860:WMV589860 WWP589860:WWR589860 AH655396:AJ655396 KD655396:KF655396 TZ655396:UB655396 ADV655396:ADX655396 ANR655396:ANT655396 AXN655396:AXP655396 BHJ655396:BHL655396 BRF655396:BRH655396 CBB655396:CBD655396 CKX655396:CKZ655396 CUT655396:CUV655396 DEP655396:DER655396 DOL655396:DON655396 DYH655396:DYJ655396 EID655396:EIF655396 ERZ655396:ESB655396 FBV655396:FBX655396 FLR655396:FLT655396 FVN655396:FVP655396 GFJ655396:GFL655396 GPF655396:GPH655396 GZB655396:GZD655396 HIX655396:HIZ655396 HST655396:HSV655396 ICP655396:ICR655396 IML655396:IMN655396 IWH655396:IWJ655396 JGD655396:JGF655396 JPZ655396:JQB655396 JZV655396:JZX655396 KJR655396:KJT655396 KTN655396:KTP655396 LDJ655396:LDL655396 LNF655396:LNH655396 LXB655396:LXD655396 MGX655396:MGZ655396 MQT655396:MQV655396 NAP655396:NAR655396 NKL655396:NKN655396 NUH655396:NUJ655396 OED655396:OEF655396 ONZ655396:OOB655396 OXV655396:OXX655396 PHR655396:PHT655396 PRN655396:PRP655396 QBJ655396:QBL655396 QLF655396:QLH655396 QVB655396:QVD655396 REX655396:REZ655396 ROT655396:ROV655396 RYP655396:RYR655396 SIL655396:SIN655396 SSH655396:SSJ655396 TCD655396:TCF655396 TLZ655396:TMB655396 TVV655396:TVX655396 UFR655396:UFT655396 UPN655396:UPP655396 UZJ655396:UZL655396 VJF655396:VJH655396 VTB655396:VTD655396 WCX655396:WCZ655396 WMT655396:WMV655396 WWP655396:WWR655396 AH720932:AJ720932 KD720932:KF720932 TZ720932:UB720932 ADV720932:ADX720932 ANR720932:ANT720932 AXN720932:AXP720932 BHJ720932:BHL720932 BRF720932:BRH720932 CBB720932:CBD720932 CKX720932:CKZ720932 CUT720932:CUV720932 DEP720932:DER720932 DOL720932:DON720932 DYH720932:DYJ720932 EID720932:EIF720932 ERZ720932:ESB720932 FBV720932:FBX720932 FLR720932:FLT720932 FVN720932:FVP720932 GFJ720932:GFL720932 GPF720932:GPH720932 GZB720932:GZD720932 HIX720932:HIZ720932 HST720932:HSV720932 ICP720932:ICR720932 IML720932:IMN720932 IWH720932:IWJ720932 JGD720932:JGF720932 JPZ720932:JQB720932 JZV720932:JZX720932 KJR720932:KJT720932 KTN720932:KTP720932 LDJ720932:LDL720932 LNF720932:LNH720932 LXB720932:LXD720932 MGX720932:MGZ720932 MQT720932:MQV720932 NAP720932:NAR720932 NKL720932:NKN720932 NUH720932:NUJ720932 OED720932:OEF720932 ONZ720932:OOB720932 OXV720932:OXX720932 PHR720932:PHT720932 PRN720932:PRP720932 QBJ720932:QBL720932 QLF720932:QLH720932 QVB720932:QVD720932 REX720932:REZ720932 ROT720932:ROV720932 RYP720932:RYR720932 SIL720932:SIN720932 SSH720932:SSJ720932 TCD720932:TCF720932 TLZ720932:TMB720932 TVV720932:TVX720932 UFR720932:UFT720932 UPN720932:UPP720932 UZJ720932:UZL720932 VJF720932:VJH720932 VTB720932:VTD720932 WCX720932:WCZ720932 WMT720932:WMV720932 WWP720932:WWR720932 AH786468:AJ786468 KD786468:KF786468 TZ786468:UB786468 ADV786468:ADX786468 ANR786468:ANT786468 AXN786468:AXP786468 BHJ786468:BHL786468 BRF786468:BRH786468 CBB786468:CBD786468 CKX786468:CKZ786468 CUT786468:CUV786468 DEP786468:DER786468 DOL786468:DON786468 DYH786468:DYJ786468 EID786468:EIF786468 ERZ786468:ESB786468 FBV786468:FBX786468 FLR786468:FLT786468 FVN786468:FVP786468 GFJ786468:GFL786468 GPF786468:GPH786468 GZB786468:GZD786468 HIX786468:HIZ786468 HST786468:HSV786468 ICP786468:ICR786468 IML786468:IMN786468 IWH786468:IWJ786468 JGD786468:JGF786468 JPZ786468:JQB786468 JZV786468:JZX786468 KJR786468:KJT786468 KTN786468:KTP786468 LDJ786468:LDL786468 LNF786468:LNH786468 LXB786468:LXD786468 MGX786468:MGZ786468 MQT786468:MQV786468 NAP786468:NAR786468 NKL786468:NKN786468 NUH786468:NUJ786468 OED786468:OEF786468 ONZ786468:OOB786468 OXV786468:OXX786468 PHR786468:PHT786468 PRN786468:PRP786468 QBJ786468:QBL786468 QLF786468:QLH786468 QVB786468:QVD786468 REX786468:REZ786468 ROT786468:ROV786468 RYP786468:RYR786468 SIL786468:SIN786468 SSH786468:SSJ786468 TCD786468:TCF786468 TLZ786468:TMB786468 TVV786468:TVX786468 UFR786468:UFT786468 UPN786468:UPP786468 UZJ786468:UZL786468 VJF786468:VJH786468 VTB786468:VTD786468 WCX786468:WCZ786468 WMT786468:WMV786468 WWP786468:WWR786468 AH852004:AJ852004 KD852004:KF852004 TZ852004:UB852004 ADV852004:ADX852004 ANR852004:ANT852004 AXN852004:AXP852004 BHJ852004:BHL852004 BRF852004:BRH852004 CBB852004:CBD852004 CKX852004:CKZ852004 CUT852004:CUV852004 DEP852004:DER852004 DOL852004:DON852004 DYH852004:DYJ852004 EID852004:EIF852004 ERZ852004:ESB852004 FBV852004:FBX852004 FLR852004:FLT852004 FVN852004:FVP852004 GFJ852004:GFL852004 GPF852004:GPH852004 GZB852004:GZD852004 HIX852004:HIZ852004 HST852004:HSV852004 ICP852004:ICR852004 IML852004:IMN852004 IWH852004:IWJ852004 JGD852004:JGF852004 JPZ852004:JQB852004 JZV852004:JZX852004 KJR852004:KJT852004 KTN852004:KTP852004 LDJ852004:LDL852004 LNF852004:LNH852004 LXB852004:LXD852004 MGX852004:MGZ852004 MQT852004:MQV852004 NAP852004:NAR852004 NKL852004:NKN852004 NUH852004:NUJ852004 OED852004:OEF852004 ONZ852004:OOB852004 OXV852004:OXX852004 PHR852004:PHT852004 PRN852004:PRP852004 QBJ852004:QBL852004 QLF852004:QLH852004 QVB852004:QVD852004 REX852004:REZ852004 ROT852004:ROV852004 RYP852004:RYR852004 SIL852004:SIN852004 SSH852004:SSJ852004 TCD852004:TCF852004 TLZ852004:TMB852004 TVV852004:TVX852004 UFR852004:UFT852004 UPN852004:UPP852004 UZJ852004:UZL852004 VJF852004:VJH852004 VTB852004:VTD852004 WCX852004:WCZ852004 WMT852004:WMV852004 WWP852004:WWR852004 AH917540:AJ917540 KD917540:KF917540 TZ917540:UB917540 ADV917540:ADX917540 ANR917540:ANT917540 AXN917540:AXP917540 BHJ917540:BHL917540 BRF917540:BRH917540 CBB917540:CBD917540 CKX917540:CKZ917540 CUT917540:CUV917540 DEP917540:DER917540 DOL917540:DON917540 DYH917540:DYJ917540 EID917540:EIF917540 ERZ917540:ESB917540 FBV917540:FBX917540 FLR917540:FLT917540 FVN917540:FVP917540 GFJ917540:GFL917540 GPF917540:GPH917540 GZB917540:GZD917540 HIX917540:HIZ917540 HST917540:HSV917540 ICP917540:ICR917540 IML917540:IMN917540 IWH917540:IWJ917540 JGD917540:JGF917540 JPZ917540:JQB917540 JZV917540:JZX917540 KJR917540:KJT917540 KTN917540:KTP917540 LDJ917540:LDL917540 LNF917540:LNH917540 LXB917540:LXD917540 MGX917540:MGZ917540 MQT917540:MQV917540 NAP917540:NAR917540 NKL917540:NKN917540 NUH917540:NUJ917540 OED917540:OEF917540 ONZ917540:OOB917540 OXV917540:OXX917540 PHR917540:PHT917540 PRN917540:PRP917540 QBJ917540:QBL917540 QLF917540:QLH917540 QVB917540:QVD917540 REX917540:REZ917540 ROT917540:ROV917540 RYP917540:RYR917540 SIL917540:SIN917540 SSH917540:SSJ917540 TCD917540:TCF917540 TLZ917540:TMB917540 TVV917540:TVX917540 UFR917540:UFT917540 UPN917540:UPP917540 UZJ917540:UZL917540 VJF917540:VJH917540 VTB917540:VTD917540 WCX917540:WCZ917540 WMT917540:WMV917540 WWP917540:WWR917540 AH983076:AJ983076 KD983076:KF983076 TZ983076:UB983076 ADV983076:ADX983076 ANR983076:ANT983076 AXN983076:AXP983076 BHJ983076:BHL983076 BRF983076:BRH983076 CBB983076:CBD983076 CKX983076:CKZ983076 CUT983076:CUV983076 DEP983076:DER983076 DOL983076:DON983076 DYH983076:DYJ983076 EID983076:EIF983076 ERZ983076:ESB983076 FBV983076:FBX983076 FLR983076:FLT983076 FVN983076:FVP983076 GFJ983076:GFL983076 GPF983076:GPH983076 GZB983076:GZD983076 HIX983076:HIZ983076 HST983076:HSV983076 ICP983076:ICR983076 IML983076:IMN983076 IWH983076:IWJ983076 JGD983076:JGF983076 JPZ983076:JQB983076 JZV983076:JZX983076 KJR983076:KJT983076 KTN983076:KTP983076 LDJ983076:LDL983076 LNF983076:LNH983076 LXB983076:LXD983076 MGX983076:MGZ983076 MQT983076:MQV983076 NAP983076:NAR983076 NKL983076:NKN983076 NUH983076:NUJ983076 OED983076:OEF983076 ONZ983076:OOB983076 OXV983076:OXX983076 PHR983076:PHT983076 PRN983076:PRP983076 QBJ983076:QBL983076 QLF983076:QLH983076 QVB983076:QVD983076 REX983076:REZ983076 ROT983076:ROV983076 RYP983076:RYR983076 SIL983076:SIN983076 SSH983076:SSJ983076 TCD983076:TCF983076 TLZ983076:TMB983076 TVV983076:TVX983076 UFR983076:UFT983076 UPN983076:UPP983076 UZJ983076:UZL983076 VJF983076:VJH983076 VTB983076:VTD983076 WCX983076:WCZ983076 WMT983076:WMV983076 WWP983076:WWR983076 AF41:AJ41 KB41:KF41 TX41:UB41 ADT41:ADX41 ANP41:ANT41 AXL41:AXP41 BHH41:BHL41 BRD41:BRH41 CAZ41:CBD41 CKV41:CKZ41 CUR41:CUV41 DEN41:DER41 DOJ41:DON41 DYF41:DYJ41 EIB41:EIF41 ERX41:ESB41 FBT41:FBX41 FLP41:FLT41 FVL41:FVP41 GFH41:GFL41 GPD41:GPH41 GYZ41:GZD41 HIV41:HIZ41 HSR41:HSV41 ICN41:ICR41 IMJ41:IMN41 IWF41:IWJ41 JGB41:JGF41 JPX41:JQB41 JZT41:JZX41 KJP41:KJT41 KTL41:KTP41 LDH41:LDL41 LND41:LNH41 LWZ41:LXD41 MGV41:MGZ41 MQR41:MQV41 NAN41:NAR41 NKJ41:NKN41 NUF41:NUJ41 OEB41:OEF41 ONX41:OOB41 OXT41:OXX41 PHP41:PHT41 PRL41:PRP41 QBH41:QBL41 QLD41:QLH41 QUZ41:QVD41 REV41:REZ41 ROR41:ROV41 RYN41:RYR41 SIJ41:SIN41 SSF41:SSJ41 TCB41:TCF41 TLX41:TMB41 TVT41:TVX41 UFP41:UFT41 UPL41:UPP41 UZH41:UZL41 VJD41:VJH41 VSZ41:VTD41 WCV41:WCZ41 WMR41:WMV41 WWN41:WWR41 AF65577:AJ65577 KB65577:KF65577 TX65577:UB65577 ADT65577:ADX65577 ANP65577:ANT65577 AXL65577:AXP65577 BHH65577:BHL65577 BRD65577:BRH65577 CAZ65577:CBD65577 CKV65577:CKZ65577 CUR65577:CUV65577 DEN65577:DER65577 DOJ65577:DON65577 DYF65577:DYJ65577 EIB65577:EIF65577 ERX65577:ESB65577 FBT65577:FBX65577 FLP65577:FLT65577 FVL65577:FVP65577 GFH65577:GFL65577 GPD65577:GPH65577 GYZ65577:GZD65577 HIV65577:HIZ65577 HSR65577:HSV65577 ICN65577:ICR65577 IMJ65577:IMN65577 IWF65577:IWJ65577 JGB65577:JGF65577 JPX65577:JQB65577 JZT65577:JZX65577 KJP65577:KJT65577 KTL65577:KTP65577 LDH65577:LDL65577 LND65577:LNH65577 LWZ65577:LXD65577 MGV65577:MGZ65577 MQR65577:MQV65577 NAN65577:NAR65577 NKJ65577:NKN65577 NUF65577:NUJ65577 OEB65577:OEF65577 ONX65577:OOB65577 OXT65577:OXX65577 PHP65577:PHT65577 PRL65577:PRP65577 QBH65577:QBL65577 QLD65577:QLH65577 QUZ65577:QVD65577 REV65577:REZ65577 ROR65577:ROV65577 RYN65577:RYR65577 SIJ65577:SIN65577 SSF65577:SSJ65577 TCB65577:TCF65577 TLX65577:TMB65577 TVT65577:TVX65577 UFP65577:UFT65577 UPL65577:UPP65577 UZH65577:UZL65577 VJD65577:VJH65577 VSZ65577:VTD65577 WCV65577:WCZ65577 WMR65577:WMV65577 WWN65577:WWR65577 AF131113:AJ131113 KB131113:KF131113 TX131113:UB131113 ADT131113:ADX131113 ANP131113:ANT131113 AXL131113:AXP131113 BHH131113:BHL131113 BRD131113:BRH131113 CAZ131113:CBD131113 CKV131113:CKZ131113 CUR131113:CUV131113 DEN131113:DER131113 DOJ131113:DON131113 DYF131113:DYJ131113 EIB131113:EIF131113 ERX131113:ESB131113 FBT131113:FBX131113 FLP131113:FLT131113 FVL131113:FVP131113 GFH131113:GFL131113 GPD131113:GPH131113 GYZ131113:GZD131113 HIV131113:HIZ131113 HSR131113:HSV131113 ICN131113:ICR131113 IMJ131113:IMN131113 IWF131113:IWJ131113 JGB131113:JGF131113 JPX131113:JQB131113 JZT131113:JZX131113 KJP131113:KJT131113 KTL131113:KTP131113 LDH131113:LDL131113 LND131113:LNH131113 LWZ131113:LXD131113 MGV131113:MGZ131113 MQR131113:MQV131113 NAN131113:NAR131113 NKJ131113:NKN131113 NUF131113:NUJ131113 OEB131113:OEF131113 ONX131113:OOB131113 OXT131113:OXX131113 PHP131113:PHT131113 PRL131113:PRP131113 QBH131113:QBL131113 QLD131113:QLH131113 QUZ131113:QVD131113 REV131113:REZ131113 ROR131113:ROV131113 RYN131113:RYR131113 SIJ131113:SIN131113 SSF131113:SSJ131113 TCB131113:TCF131113 TLX131113:TMB131113 TVT131113:TVX131113 UFP131113:UFT131113 UPL131113:UPP131113 UZH131113:UZL131113 VJD131113:VJH131113 VSZ131113:VTD131113 WCV131113:WCZ131113 WMR131113:WMV131113 WWN131113:WWR131113 AF196649:AJ196649 KB196649:KF196649 TX196649:UB196649 ADT196649:ADX196649 ANP196649:ANT196649 AXL196649:AXP196649 BHH196649:BHL196649 BRD196649:BRH196649 CAZ196649:CBD196649 CKV196649:CKZ196649 CUR196649:CUV196649 DEN196649:DER196649 DOJ196649:DON196649 DYF196649:DYJ196649 EIB196649:EIF196649 ERX196649:ESB196649 FBT196649:FBX196649 FLP196649:FLT196649 FVL196649:FVP196649 GFH196649:GFL196649 GPD196649:GPH196649 GYZ196649:GZD196649 HIV196649:HIZ196649 HSR196649:HSV196649 ICN196649:ICR196649 IMJ196649:IMN196649 IWF196649:IWJ196649 JGB196649:JGF196649 JPX196649:JQB196649 JZT196649:JZX196649 KJP196649:KJT196649 KTL196649:KTP196649 LDH196649:LDL196649 LND196649:LNH196649 LWZ196649:LXD196649 MGV196649:MGZ196649 MQR196649:MQV196649 NAN196649:NAR196649 NKJ196649:NKN196649 NUF196649:NUJ196649 OEB196649:OEF196649 ONX196649:OOB196649 OXT196649:OXX196649 PHP196649:PHT196649 PRL196649:PRP196649 QBH196649:QBL196649 QLD196649:QLH196649 QUZ196649:QVD196649 REV196649:REZ196649 ROR196649:ROV196649 RYN196649:RYR196649 SIJ196649:SIN196649 SSF196649:SSJ196649 TCB196649:TCF196649 TLX196649:TMB196649 TVT196649:TVX196649 UFP196649:UFT196649 UPL196649:UPP196649 UZH196649:UZL196649 VJD196649:VJH196649 VSZ196649:VTD196649 WCV196649:WCZ196649 WMR196649:WMV196649 WWN196649:WWR196649 AF262185:AJ262185 KB262185:KF262185 TX262185:UB262185 ADT262185:ADX262185 ANP262185:ANT262185 AXL262185:AXP262185 BHH262185:BHL262185 BRD262185:BRH262185 CAZ262185:CBD262185 CKV262185:CKZ262185 CUR262185:CUV262185 DEN262185:DER262185 DOJ262185:DON262185 DYF262185:DYJ262185 EIB262185:EIF262185 ERX262185:ESB262185 FBT262185:FBX262185 FLP262185:FLT262185 FVL262185:FVP262185 GFH262185:GFL262185 GPD262185:GPH262185 GYZ262185:GZD262185 HIV262185:HIZ262185 HSR262185:HSV262185 ICN262185:ICR262185 IMJ262185:IMN262185 IWF262185:IWJ262185 JGB262185:JGF262185 JPX262185:JQB262185 JZT262185:JZX262185 KJP262185:KJT262185 KTL262185:KTP262185 LDH262185:LDL262185 LND262185:LNH262185 LWZ262185:LXD262185 MGV262185:MGZ262185 MQR262185:MQV262185 NAN262185:NAR262185 NKJ262185:NKN262185 NUF262185:NUJ262185 OEB262185:OEF262185 ONX262185:OOB262185 OXT262185:OXX262185 PHP262185:PHT262185 PRL262185:PRP262185 QBH262185:QBL262185 QLD262185:QLH262185 QUZ262185:QVD262185 REV262185:REZ262185 ROR262185:ROV262185 RYN262185:RYR262185 SIJ262185:SIN262185 SSF262185:SSJ262185 TCB262185:TCF262185 TLX262185:TMB262185 TVT262185:TVX262185 UFP262185:UFT262185 UPL262185:UPP262185 UZH262185:UZL262185 VJD262185:VJH262185 VSZ262185:VTD262185 WCV262185:WCZ262185 WMR262185:WMV262185 WWN262185:WWR262185 AF327721:AJ327721 KB327721:KF327721 TX327721:UB327721 ADT327721:ADX327721 ANP327721:ANT327721 AXL327721:AXP327721 BHH327721:BHL327721 BRD327721:BRH327721 CAZ327721:CBD327721 CKV327721:CKZ327721 CUR327721:CUV327721 DEN327721:DER327721 DOJ327721:DON327721 DYF327721:DYJ327721 EIB327721:EIF327721 ERX327721:ESB327721 FBT327721:FBX327721 FLP327721:FLT327721 FVL327721:FVP327721 GFH327721:GFL327721 GPD327721:GPH327721 GYZ327721:GZD327721 HIV327721:HIZ327721 HSR327721:HSV327721 ICN327721:ICR327721 IMJ327721:IMN327721 IWF327721:IWJ327721 JGB327721:JGF327721 JPX327721:JQB327721 JZT327721:JZX327721 KJP327721:KJT327721 KTL327721:KTP327721 LDH327721:LDL327721 LND327721:LNH327721 LWZ327721:LXD327721 MGV327721:MGZ327721 MQR327721:MQV327721 NAN327721:NAR327721 NKJ327721:NKN327721 NUF327721:NUJ327721 OEB327721:OEF327721 ONX327721:OOB327721 OXT327721:OXX327721 PHP327721:PHT327721 PRL327721:PRP327721 QBH327721:QBL327721 QLD327721:QLH327721 QUZ327721:QVD327721 REV327721:REZ327721 ROR327721:ROV327721 RYN327721:RYR327721 SIJ327721:SIN327721 SSF327721:SSJ327721 TCB327721:TCF327721 TLX327721:TMB327721 TVT327721:TVX327721 UFP327721:UFT327721 UPL327721:UPP327721 UZH327721:UZL327721 VJD327721:VJH327721 VSZ327721:VTD327721 WCV327721:WCZ327721 WMR327721:WMV327721 WWN327721:WWR327721 AF393257:AJ393257 KB393257:KF393257 TX393257:UB393257 ADT393257:ADX393257 ANP393257:ANT393257 AXL393257:AXP393257 BHH393257:BHL393257 BRD393257:BRH393257 CAZ393257:CBD393257 CKV393257:CKZ393257 CUR393257:CUV393257 DEN393257:DER393257 DOJ393257:DON393257 DYF393257:DYJ393257 EIB393257:EIF393257 ERX393257:ESB393257 FBT393257:FBX393257 FLP393257:FLT393257 FVL393257:FVP393257 GFH393257:GFL393257 GPD393257:GPH393257 GYZ393257:GZD393257 HIV393257:HIZ393257 HSR393257:HSV393257 ICN393257:ICR393257 IMJ393257:IMN393257 IWF393257:IWJ393257 JGB393257:JGF393257 JPX393257:JQB393257 JZT393257:JZX393257 KJP393257:KJT393257 KTL393257:KTP393257 LDH393257:LDL393257 LND393257:LNH393257 LWZ393257:LXD393257 MGV393257:MGZ393257 MQR393257:MQV393257 NAN393257:NAR393257 NKJ393257:NKN393257 NUF393257:NUJ393257 OEB393257:OEF393257 ONX393257:OOB393257 OXT393257:OXX393257 PHP393257:PHT393257 PRL393257:PRP393257 QBH393257:QBL393257 QLD393257:QLH393257 QUZ393257:QVD393257 REV393257:REZ393257 ROR393257:ROV393257 RYN393257:RYR393257 SIJ393257:SIN393257 SSF393257:SSJ393257 TCB393257:TCF393257 TLX393257:TMB393257 TVT393257:TVX393257 UFP393257:UFT393257 UPL393257:UPP393257 UZH393257:UZL393257 VJD393257:VJH393257 VSZ393257:VTD393257 WCV393257:WCZ393257 WMR393257:WMV393257 WWN393257:WWR393257 AF458793:AJ458793 KB458793:KF458793 TX458793:UB458793 ADT458793:ADX458793 ANP458793:ANT458793 AXL458793:AXP458793 BHH458793:BHL458793 BRD458793:BRH458793 CAZ458793:CBD458793 CKV458793:CKZ458793 CUR458793:CUV458793 DEN458793:DER458793 DOJ458793:DON458793 DYF458793:DYJ458793 EIB458793:EIF458793 ERX458793:ESB458793 FBT458793:FBX458793 FLP458793:FLT458793 FVL458793:FVP458793 GFH458793:GFL458793 GPD458793:GPH458793 GYZ458793:GZD458793 HIV458793:HIZ458793 HSR458793:HSV458793 ICN458793:ICR458793 IMJ458793:IMN458793 IWF458793:IWJ458793 JGB458793:JGF458793 JPX458793:JQB458793 JZT458793:JZX458793 KJP458793:KJT458793 KTL458793:KTP458793 LDH458793:LDL458793 LND458793:LNH458793 LWZ458793:LXD458793 MGV458793:MGZ458793 MQR458793:MQV458793 NAN458793:NAR458793 NKJ458793:NKN458793 NUF458793:NUJ458793 OEB458793:OEF458793 ONX458793:OOB458793 OXT458793:OXX458793 PHP458793:PHT458793 PRL458793:PRP458793 QBH458793:QBL458793 QLD458793:QLH458793 QUZ458793:QVD458793 REV458793:REZ458793 ROR458793:ROV458793 RYN458793:RYR458793 SIJ458793:SIN458793 SSF458793:SSJ458793 TCB458793:TCF458793 TLX458793:TMB458793 TVT458793:TVX458793 UFP458793:UFT458793 UPL458793:UPP458793 UZH458793:UZL458793 VJD458793:VJH458793 VSZ458793:VTD458793 WCV458793:WCZ458793 WMR458793:WMV458793 WWN458793:WWR458793 AF524329:AJ524329 KB524329:KF524329 TX524329:UB524329 ADT524329:ADX524329 ANP524329:ANT524329 AXL524329:AXP524329 BHH524329:BHL524329 BRD524329:BRH524329 CAZ524329:CBD524329 CKV524329:CKZ524329 CUR524329:CUV524329 DEN524329:DER524329 DOJ524329:DON524329 DYF524329:DYJ524329 EIB524329:EIF524329 ERX524329:ESB524329 FBT524329:FBX524329 FLP524329:FLT524329 FVL524329:FVP524329 GFH524329:GFL524329 GPD524329:GPH524329 GYZ524329:GZD524329 HIV524329:HIZ524329 HSR524329:HSV524329 ICN524329:ICR524329 IMJ524329:IMN524329 IWF524329:IWJ524329 JGB524329:JGF524329 JPX524329:JQB524329 JZT524329:JZX524329 KJP524329:KJT524329 KTL524329:KTP524329 LDH524329:LDL524329 LND524329:LNH524329 LWZ524329:LXD524329 MGV524329:MGZ524329 MQR524329:MQV524329 NAN524329:NAR524329 NKJ524329:NKN524329 NUF524329:NUJ524329 OEB524329:OEF524329 ONX524329:OOB524329 OXT524329:OXX524329 PHP524329:PHT524329 PRL524329:PRP524329 QBH524329:QBL524329 QLD524329:QLH524329 QUZ524329:QVD524329 REV524329:REZ524329 ROR524329:ROV524329 RYN524329:RYR524329 SIJ524329:SIN524329 SSF524329:SSJ524329 TCB524329:TCF524329 TLX524329:TMB524329 TVT524329:TVX524329 UFP524329:UFT524329 UPL524329:UPP524329 UZH524329:UZL524329 VJD524329:VJH524329 VSZ524329:VTD524329 WCV524329:WCZ524329 WMR524329:WMV524329 WWN524329:WWR524329 AF589865:AJ589865 KB589865:KF589865 TX589865:UB589865 ADT589865:ADX589865 ANP589865:ANT589865 AXL589865:AXP589865 BHH589865:BHL589865 BRD589865:BRH589865 CAZ589865:CBD589865 CKV589865:CKZ589865 CUR589865:CUV589865 DEN589865:DER589865 DOJ589865:DON589865 DYF589865:DYJ589865 EIB589865:EIF589865 ERX589865:ESB589865 FBT589865:FBX589865 FLP589865:FLT589865 FVL589865:FVP589865 GFH589865:GFL589865 GPD589865:GPH589865 GYZ589865:GZD589865 HIV589865:HIZ589865 HSR589865:HSV589865 ICN589865:ICR589865 IMJ589865:IMN589865 IWF589865:IWJ589865 JGB589865:JGF589865 JPX589865:JQB589865 JZT589865:JZX589865 KJP589865:KJT589865 KTL589865:KTP589865 LDH589865:LDL589865 LND589865:LNH589865 LWZ589865:LXD589865 MGV589865:MGZ589865 MQR589865:MQV589865 NAN589865:NAR589865 NKJ589865:NKN589865 NUF589865:NUJ589865 OEB589865:OEF589865 ONX589865:OOB589865 OXT589865:OXX589865 PHP589865:PHT589865 PRL589865:PRP589865 QBH589865:QBL589865 QLD589865:QLH589865 QUZ589865:QVD589865 REV589865:REZ589865 ROR589865:ROV589865 RYN589865:RYR589865 SIJ589865:SIN589865 SSF589865:SSJ589865 TCB589865:TCF589865 TLX589865:TMB589865 TVT589865:TVX589865 UFP589865:UFT589865 UPL589865:UPP589865 UZH589865:UZL589865 VJD589865:VJH589865 VSZ589865:VTD589865 WCV589865:WCZ589865 WMR589865:WMV589865 WWN589865:WWR589865 AF655401:AJ655401 KB655401:KF655401 TX655401:UB655401 ADT655401:ADX655401 ANP655401:ANT655401 AXL655401:AXP655401 BHH655401:BHL655401 BRD655401:BRH655401 CAZ655401:CBD655401 CKV655401:CKZ655401 CUR655401:CUV655401 DEN655401:DER655401 DOJ655401:DON655401 DYF655401:DYJ655401 EIB655401:EIF655401 ERX655401:ESB655401 FBT655401:FBX655401 FLP655401:FLT655401 FVL655401:FVP655401 GFH655401:GFL655401 GPD655401:GPH655401 GYZ655401:GZD655401 HIV655401:HIZ655401 HSR655401:HSV655401 ICN655401:ICR655401 IMJ655401:IMN655401 IWF655401:IWJ655401 JGB655401:JGF655401 JPX655401:JQB655401 JZT655401:JZX655401 KJP655401:KJT655401 KTL655401:KTP655401 LDH655401:LDL655401 LND655401:LNH655401 LWZ655401:LXD655401 MGV655401:MGZ655401 MQR655401:MQV655401 NAN655401:NAR655401 NKJ655401:NKN655401 NUF655401:NUJ655401 OEB655401:OEF655401 ONX655401:OOB655401 OXT655401:OXX655401 PHP655401:PHT655401 PRL655401:PRP655401 QBH655401:QBL655401 QLD655401:QLH655401 QUZ655401:QVD655401 REV655401:REZ655401 ROR655401:ROV655401 RYN655401:RYR655401 SIJ655401:SIN655401 SSF655401:SSJ655401 TCB655401:TCF655401 TLX655401:TMB655401 TVT655401:TVX655401 UFP655401:UFT655401 UPL655401:UPP655401 UZH655401:UZL655401 VJD655401:VJH655401 VSZ655401:VTD655401 WCV655401:WCZ655401 WMR655401:WMV655401 WWN655401:WWR655401 AF720937:AJ720937 KB720937:KF720937 TX720937:UB720937 ADT720937:ADX720937 ANP720937:ANT720937 AXL720937:AXP720937 BHH720937:BHL720937 BRD720937:BRH720937 CAZ720937:CBD720937 CKV720937:CKZ720937 CUR720937:CUV720937 DEN720937:DER720937 DOJ720937:DON720937 DYF720937:DYJ720937 EIB720937:EIF720937 ERX720937:ESB720937 FBT720937:FBX720937 FLP720937:FLT720937 FVL720937:FVP720937 GFH720937:GFL720937 GPD720937:GPH720937 GYZ720937:GZD720937 HIV720937:HIZ720937 HSR720937:HSV720937 ICN720937:ICR720937 IMJ720937:IMN720937 IWF720937:IWJ720937 JGB720937:JGF720937 JPX720937:JQB720937 JZT720937:JZX720937 KJP720937:KJT720937 KTL720937:KTP720937 LDH720937:LDL720937 LND720937:LNH720937 LWZ720937:LXD720937 MGV720937:MGZ720937 MQR720937:MQV720937 NAN720937:NAR720937 NKJ720937:NKN720937 NUF720937:NUJ720937 OEB720937:OEF720937 ONX720937:OOB720937 OXT720937:OXX720937 PHP720937:PHT720937 PRL720937:PRP720937 QBH720937:QBL720937 QLD720937:QLH720937 QUZ720937:QVD720937 REV720937:REZ720937 ROR720937:ROV720937 RYN720937:RYR720937 SIJ720937:SIN720937 SSF720937:SSJ720937 TCB720937:TCF720937 TLX720937:TMB720937 TVT720937:TVX720937 UFP720937:UFT720937 UPL720937:UPP720937 UZH720937:UZL720937 VJD720937:VJH720937 VSZ720937:VTD720937 WCV720937:WCZ720937 WMR720937:WMV720937 WWN720937:WWR720937 AF786473:AJ786473 KB786473:KF786473 TX786473:UB786473 ADT786473:ADX786473 ANP786473:ANT786473 AXL786473:AXP786473 BHH786473:BHL786473 BRD786473:BRH786473 CAZ786473:CBD786473 CKV786473:CKZ786473 CUR786473:CUV786473 DEN786473:DER786473 DOJ786473:DON786473 DYF786473:DYJ786473 EIB786473:EIF786473 ERX786473:ESB786473 FBT786473:FBX786473 FLP786473:FLT786473 FVL786473:FVP786473 GFH786473:GFL786473 GPD786473:GPH786473 GYZ786473:GZD786473 HIV786473:HIZ786473 HSR786473:HSV786473 ICN786473:ICR786473 IMJ786473:IMN786473 IWF786473:IWJ786473 JGB786473:JGF786473 JPX786473:JQB786473 JZT786473:JZX786473 KJP786473:KJT786473 KTL786473:KTP786473 LDH786473:LDL786473 LND786473:LNH786473 LWZ786473:LXD786473 MGV786473:MGZ786473 MQR786473:MQV786473 NAN786473:NAR786473 NKJ786473:NKN786473 NUF786473:NUJ786473 OEB786473:OEF786473 ONX786473:OOB786473 OXT786473:OXX786473 PHP786473:PHT786473 PRL786473:PRP786473 QBH786473:QBL786473 QLD786473:QLH786473 QUZ786473:QVD786473 REV786473:REZ786473 ROR786473:ROV786473 RYN786473:RYR786473 SIJ786473:SIN786473 SSF786473:SSJ786473 TCB786473:TCF786473 TLX786473:TMB786473 TVT786473:TVX786473 UFP786473:UFT786473 UPL786473:UPP786473 UZH786473:UZL786473 VJD786473:VJH786473 VSZ786473:VTD786473 WCV786473:WCZ786473 WMR786473:WMV786473 WWN786473:WWR786473 AF852009:AJ852009 KB852009:KF852009 TX852009:UB852009 ADT852009:ADX852009 ANP852009:ANT852009 AXL852009:AXP852009 BHH852009:BHL852009 BRD852009:BRH852009 CAZ852009:CBD852009 CKV852009:CKZ852009 CUR852009:CUV852009 DEN852009:DER852009 DOJ852009:DON852009 DYF852009:DYJ852009 EIB852009:EIF852009 ERX852009:ESB852009 FBT852009:FBX852009 FLP852009:FLT852009 FVL852009:FVP852009 GFH852009:GFL852009 GPD852009:GPH852009 GYZ852009:GZD852009 HIV852009:HIZ852009 HSR852009:HSV852009 ICN852009:ICR852009 IMJ852009:IMN852009 IWF852009:IWJ852009 JGB852009:JGF852009 JPX852009:JQB852009 JZT852009:JZX852009 KJP852009:KJT852009 KTL852009:KTP852009 LDH852009:LDL852009 LND852009:LNH852009 LWZ852009:LXD852009 MGV852009:MGZ852009 MQR852009:MQV852009 NAN852009:NAR852009 NKJ852009:NKN852009 NUF852009:NUJ852009 OEB852009:OEF852009 ONX852009:OOB852009 OXT852009:OXX852009 PHP852009:PHT852009 PRL852009:PRP852009 QBH852009:QBL852009 QLD852009:QLH852009 QUZ852009:QVD852009 REV852009:REZ852009 ROR852009:ROV852009 RYN852009:RYR852009 SIJ852009:SIN852009 SSF852009:SSJ852009 TCB852009:TCF852009 TLX852009:TMB852009 TVT852009:TVX852009 UFP852009:UFT852009 UPL852009:UPP852009 UZH852009:UZL852009 VJD852009:VJH852009 VSZ852009:VTD852009 WCV852009:WCZ852009 WMR852009:WMV852009 WWN852009:WWR852009 AF917545:AJ917545 KB917545:KF917545 TX917545:UB917545 ADT917545:ADX917545 ANP917545:ANT917545 AXL917545:AXP917545 BHH917545:BHL917545 BRD917545:BRH917545 CAZ917545:CBD917545 CKV917545:CKZ917545 CUR917545:CUV917545 DEN917545:DER917545 DOJ917545:DON917545 DYF917545:DYJ917545 EIB917545:EIF917545 ERX917545:ESB917545 FBT917545:FBX917545 FLP917545:FLT917545 FVL917545:FVP917545 GFH917545:GFL917545 GPD917545:GPH917545 GYZ917545:GZD917545 HIV917545:HIZ917545 HSR917545:HSV917545 ICN917545:ICR917545 IMJ917545:IMN917545 IWF917545:IWJ917545 JGB917545:JGF917545 JPX917545:JQB917545 JZT917545:JZX917545 KJP917545:KJT917545 KTL917545:KTP917545 LDH917545:LDL917545 LND917545:LNH917545 LWZ917545:LXD917545 MGV917545:MGZ917545 MQR917545:MQV917545 NAN917545:NAR917545 NKJ917545:NKN917545 NUF917545:NUJ917545 OEB917545:OEF917545 ONX917545:OOB917545 OXT917545:OXX917545 PHP917545:PHT917545 PRL917545:PRP917545 QBH917545:QBL917545 QLD917545:QLH917545 QUZ917545:QVD917545 REV917545:REZ917545 ROR917545:ROV917545 RYN917545:RYR917545 SIJ917545:SIN917545 SSF917545:SSJ917545 TCB917545:TCF917545 TLX917545:TMB917545 TVT917545:TVX917545 UFP917545:UFT917545 UPL917545:UPP917545 UZH917545:UZL917545 VJD917545:VJH917545 VSZ917545:VTD917545 WCV917545:WCZ917545 WMR917545:WMV917545 WWN917545:WWR917545 AF983081:AJ983081 KB983081:KF983081 TX983081:UB983081 ADT983081:ADX983081 ANP983081:ANT983081 AXL983081:AXP983081 BHH983081:BHL983081 BRD983081:BRH983081 CAZ983081:CBD983081 CKV983081:CKZ983081 CUR983081:CUV983081 DEN983081:DER983081 DOJ983081:DON983081 DYF983081:DYJ983081 EIB983081:EIF983081 ERX983081:ESB983081 FBT983081:FBX983081 FLP983081:FLT983081 FVL983081:FVP983081 GFH983081:GFL983081 GPD983081:GPH983081 GYZ983081:GZD983081 HIV983081:HIZ983081 HSR983081:HSV983081 ICN983081:ICR983081 IMJ983081:IMN983081 IWF983081:IWJ983081 JGB983081:JGF983081 JPX983081:JQB983081 JZT983081:JZX983081 KJP983081:KJT983081 KTL983081:KTP983081 LDH983081:LDL983081 LND983081:LNH983081 LWZ983081:LXD983081 MGV983081:MGZ983081 MQR983081:MQV983081 NAN983081:NAR983081 NKJ983081:NKN983081 NUF983081:NUJ983081 OEB983081:OEF983081 ONX983081:OOB983081 OXT983081:OXX983081 PHP983081:PHT983081 PRL983081:PRP983081 QBH983081:QBL983081 QLD983081:QLH983081 QUZ983081:QVD983081 REV983081:REZ983081 ROR983081:ROV983081 RYN983081:RYR983081 SIJ983081:SIN983081 SSF983081:SSJ983081 TCB983081:TCF983081 TLX983081:TMB983081 TVT983081:TVX983081 UFP983081:UFT983081 UPL983081:UPP983081 UZH983081:UZL983081 VJD983081:VJH983081 VSZ983081:VTD983081 WCV983081:WCZ983081 WMR983081:WMV983081 WWN983081:WWR983081 AF44:AJ44 KB44:KF44 TX44:UB44 ADT44:ADX44 ANP44:ANT44 AXL44:AXP44 BHH44:BHL44 BRD44:BRH44 CAZ44:CBD44 CKV44:CKZ44 CUR44:CUV44 DEN44:DER44 DOJ44:DON44 DYF44:DYJ44 EIB44:EIF44 ERX44:ESB44 FBT44:FBX44 FLP44:FLT44 FVL44:FVP44 GFH44:GFL44 GPD44:GPH44 GYZ44:GZD44 HIV44:HIZ44 HSR44:HSV44 ICN44:ICR44 IMJ44:IMN44 IWF44:IWJ44 JGB44:JGF44 JPX44:JQB44 JZT44:JZX44 KJP44:KJT44 KTL44:KTP44 LDH44:LDL44 LND44:LNH44 LWZ44:LXD44 MGV44:MGZ44 MQR44:MQV44 NAN44:NAR44 NKJ44:NKN44 NUF44:NUJ44 OEB44:OEF44 ONX44:OOB44 OXT44:OXX44 PHP44:PHT44 PRL44:PRP44 QBH44:QBL44 QLD44:QLH44 QUZ44:QVD44 REV44:REZ44 ROR44:ROV44 RYN44:RYR44 SIJ44:SIN44 SSF44:SSJ44 TCB44:TCF44 TLX44:TMB44 TVT44:TVX44 UFP44:UFT44 UPL44:UPP44 UZH44:UZL44 VJD44:VJH44 VSZ44:VTD44 WCV44:WCZ44 WMR44:WMV44 WWN44:WWR44 AF65580:AJ65580 KB65580:KF65580 TX65580:UB65580 ADT65580:ADX65580 ANP65580:ANT65580 AXL65580:AXP65580 BHH65580:BHL65580 BRD65580:BRH65580 CAZ65580:CBD65580 CKV65580:CKZ65580 CUR65580:CUV65580 DEN65580:DER65580 DOJ65580:DON65580 DYF65580:DYJ65580 EIB65580:EIF65580 ERX65580:ESB65580 FBT65580:FBX65580 FLP65580:FLT65580 FVL65580:FVP65580 GFH65580:GFL65580 GPD65580:GPH65580 GYZ65580:GZD65580 HIV65580:HIZ65580 HSR65580:HSV65580 ICN65580:ICR65580 IMJ65580:IMN65580 IWF65580:IWJ65580 JGB65580:JGF65580 JPX65580:JQB65580 JZT65580:JZX65580 KJP65580:KJT65580 KTL65580:KTP65580 LDH65580:LDL65580 LND65580:LNH65580 LWZ65580:LXD65580 MGV65580:MGZ65580 MQR65580:MQV65580 NAN65580:NAR65580 NKJ65580:NKN65580 NUF65580:NUJ65580 OEB65580:OEF65580 ONX65580:OOB65580 OXT65580:OXX65580 PHP65580:PHT65580 PRL65580:PRP65580 QBH65580:QBL65580 QLD65580:QLH65580 QUZ65580:QVD65580 REV65580:REZ65580 ROR65580:ROV65580 RYN65580:RYR65580 SIJ65580:SIN65580 SSF65580:SSJ65580 TCB65580:TCF65580 TLX65580:TMB65580 TVT65580:TVX65580 UFP65580:UFT65580 UPL65580:UPP65580 UZH65580:UZL65580 VJD65580:VJH65580 VSZ65580:VTD65580 WCV65580:WCZ65580 WMR65580:WMV65580 WWN65580:WWR65580 AF131116:AJ131116 KB131116:KF131116 TX131116:UB131116 ADT131116:ADX131116 ANP131116:ANT131116 AXL131116:AXP131116 BHH131116:BHL131116 BRD131116:BRH131116 CAZ131116:CBD131116 CKV131116:CKZ131116 CUR131116:CUV131116 DEN131116:DER131116 DOJ131116:DON131116 DYF131116:DYJ131116 EIB131116:EIF131116 ERX131116:ESB131116 FBT131116:FBX131116 FLP131116:FLT131116 FVL131116:FVP131116 GFH131116:GFL131116 GPD131116:GPH131116 GYZ131116:GZD131116 HIV131116:HIZ131116 HSR131116:HSV131116 ICN131116:ICR131116 IMJ131116:IMN131116 IWF131116:IWJ131116 JGB131116:JGF131116 JPX131116:JQB131116 JZT131116:JZX131116 KJP131116:KJT131116 KTL131116:KTP131116 LDH131116:LDL131116 LND131116:LNH131116 LWZ131116:LXD131116 MGV131116:MGZ131116 MQR131116:MQV131116 NAN131116:NAR131116 NKJ131116:NKN131116 NUF131116:NUJ131116 OEB131116:OEF131116 ONX131116:OOB131116 OXT131116:OXX131116 PHP131116:PHT131116 PRL131116:PRP131116 QBH131116:QBL131116 QLD131116:QLH131116 QUZ131116:QVD131116 REV131116:REZ131116 ROR131116:ROV131116 RYN131116:RYR131116 SIJ131116:SIN131116 SSF131116:SSJ131116 TCB131116:TCF131116 TLX131116:TMB131116 TVT131116:TVX131116 UFP131116:UFT131116 UPL131116:UPP131116 UZH131116:UZL131116 VJD131116:VJH131116 VSZ131116:VTD131116 WCV131116:WCZ131116 WMR131116:WMV131116 WWN131116:WWR131116 AF196652:AJ196652 KB196652:KF196652 TX196652:UB196652 ADT196652:ADX196652 ANP196652:ANT196652 AXL196652:AXP196652 BHH196652:BHL196652 BRD196652:BRH196652 CAZ196652:CBD196652 CKV196652:CKZ196652 CUR196652:CUV196652 DEN196652:DER196652 DOJ196652:DON196652 DYF196652:DYJ196652 EIB196652:EIF196652 ERX196652:ESB196652 FBT196652:FBX196652 FLP196652:FLT196652 FVL196652:FVP196652 GFH196652:GFL196652 GPD196652:GPH196652 GYZ196652:GZD196652 HIV196652:HIZ196652 HSR196652:HSV196652 ICN196652:ICR196652 IMJ196652:IMN196652 IWF196652:IWJ196652 JGB196652:JGF196652 JPX196652:JQB196652 JZT196652:JZX196652 KJP196652:KJT196652 KTL196652:KTP196652 LDH196652:LDL196652 LND196652:LNH196652 LWZ196652:LXD196652 MGV196652:MGZ196652 MQR196652:MQV196652 NAN196652:NAR196652 NKJ196652:NKN196652 NUF196652:NUJ196652 OEB196652:OEF196652 ONX196652:OOB196652 OXT196652:OXX196652 PHP196652:PHT196652 PRL196652:PRP196652 QBH196652:QBL196652 QLD196652:QLH196652 QUZ196652:QVD196652 REV196652:REZ196652 ROR196652:ROV196652 RYN196652:RYR196652 SIJ196652:SIN196652 SSF196652:SSJ196652 TCB196652:TCF196652 TLX196652:TMB196652 TVT196652:TVX196652 UFP196652:UFT196652 UPL196652:UPP196652 UZH196652:UZL196652 VJD196652:VJH196652 VSZ196652:VTD196652 WCV196652:WCZ196652 WMR196652:WMV196652 WWN196652:WWR196652 AF262188:AJ262188 KB262188:KF262188 TX262188:UB262188 ADT262188:ADX262188 ANP262188:ANT262188 AXL262188:AXP262188 BHH262188:BHL262188 BRD262188:BRH262188 CAZ262188:CBD262188 CKV262188:CKZ262188 CUR262188:CUV262188 DEN262188:DER262188 DOJ262188:DON262188 DYF262188:DYJ262188 EIB262188:EIF262188 ERX262188:ESB262188 FBT262188:FBX262188 FLP262188:FLT262188 FVL262188:FVP262188 GFH262188:GFL262188 GPD262188:GPH262188 GYZ262188:GZD262188 HIV262188:HIZ262188 HSR262188:HSV262188 ICN262188:ICR262188 IMJ262188:IMN262188 IWF262188:IWJ262188 JGB262188:JGF262188 JPX262188:JQB262188 JZT262188:JZX262188 KJP262188:KJT262188 KTL262188:KTP262188 LDH262188:LDL262188 LND262188:LNH262188 LWZ262188:LXD262188 MGV262188:MGZ262188 MQR262188:MQV262188 NAN262188:NAR262188 NKJ262188:NKN262188 NUF262188:NUJ262188 OEB262188:OEF262188 ONX262188:OOB262188 OXT262188:OXX262188 PHP262188:PHT262188 PRL262188:PRP262188 QBH262188:QBL262188 QLD262188:QLH262188 QUZ262188:QVD262188 REV262188:REZ262188 ROR262188:ROV262188 RYN262188:RYR262188 SIJ262188:SIN262188 SSF262188:SSJ262188 TCB262188:TCF262188 TLX262188:TMB262188 TVT262188:TVX262188 UFP262188:UFT262188 UPL262188:UPP262188 UZH262188:UZL262188 VJD262188:VJH262188 VSZ262188:VTD262188 WCV262188:WCZ262188 WMR262188:WMV262188 WWN262188:WWR262188 AF327724:AJ327724 KB327724:KF327724 TX327724:UB327724 ADT327724:ADX327724 ANP327724:ANT327724 AXL327724:AXP327724 BHH327724:BHL327724 BRD327724:BRH327724 CAZ327724:CBD327724 CKV327724:CKZ327724 CUR327724:CUV327724 DEN327724:DER327724 DOJ327724:DON327724 DYF327724:DYJ327724 EIB327724:EIF327724 ERX327724:ESB327724 FBT327724:FBX327724 FLP327724:FLT327724 FVL327724:FVP327724 GFH327724:GFL327724 GPD327724:GPH327724 GYZ327724:GZD327724 HIV327724:HIZ327724 HSR327724:HSV327724 ICN327724:ICR327724 IMJ327724:IMN327724 IWF327724:IWJ327724 JGB327724:JGF327724 JPX327724:JQB327724 JZT327724:JZX327724 KJP327724:KJT327724 KTL327724:KTP327724 LDH327724:LDL327724 LND327724:LNH327724 LWZ327724:LXD327724 MGV327724:MGZ327724 MQR327724:MQV327724 NAN327724:NAR327724 NKJ327724:NKN327724 NUF327724:NUJ327724 OEB327724:OEF327724 ONX327724:OOB327724 OXT327724:OXX327724 PHP327724:PHT327724 PRL327724:PRP327724 QBH327724:QBL327724 QLD327724:QLH327724 QUZ327724:QVD327724 REV327724:REZ327724 ROR327724:ROV327724 RYN327724:RYR327724 SIJ327724:SIN327724 SSF327724:SSJ327724 TCB327724:TCF327724 TLX327724:TMB327724 TVT327724:TVX327724 UFP327724:UFT327724 UPL327724:UPP327724 UZH327724:UZL327724 VJD327724:VJH327724 VSZ327724:VTD327724 WCV327724:WCZ327724 WMR327724:WMV327724 WWN327724:WWR327724 AF393260:AJ393260 KB393260:KF393260 TX393260:UB393260 ADT393260:ADX393260 ANP393260:ANT393260 AXL393260:AXP393260 BHH393260:BHL393260 BRD393260:BRH393260 CAZ393260:CBD393260 CKV393260:CKZ393260 CUR393260:CUV393260 DEN393260:DER393260 DOJ393260:DON393260 DYF393260:DYJ393260 EIB393260:EIF393260 ERX393260:ESB393260 FBT393260:FBX393260 FLP393260:FLT393260 FVL393260:FVP393260 GFH393260:GFL393260 GPD393260:GPH393260 GYZ393260:GZD393260 HIV393260:HIZ393260 HSR393260:HSV393260 ICN393260:ICR393260 IMJ393260:IMN393260 IWF393260:IWJ393260 JGB393260:JGF393260 JPX393260:JQB393260 JZT393260:JZX393260 KJP393260:KJT393260 KTL393260:KTP393260 LDH393260:LDL393260 LND393260:LNH393260 LWZ393260:LXD393260 MGV393260:MGZ393260 MQR393260:MQV393260 NAN393260:NAR393260 NKJ393260:NKN393260 NUF393260:NUJ393260 OEB393260:OEF393260 ONX393260:OOB393260 OXT393260:OXX393260 PHP393260:PHT393260 PRL393260:PRP393260 QBH393260:QBL393260 QLD393260:QLH393260 QUZ393260:QVD393260 REV393260:REZ393260 ROR393260:ROV393260 RYN393260:RYR393260 SIJ393260:SIN393260 SSF393260:SSJ393260 TCB393260:TCF393260 TLX393260:TMB393260 TVT393260:TVX393260 UFP393260:UFT393260 UPL393260:UPP393260 UZH393260:UZL393260 VJD393260:VJH393260 VSZ393260:VTD393260 WCV393260:WCZ393260 WMR393260:WMV393260 WWN393260:WWR393260 AF458796:AJ458796 KB458796:KF458796 TX458796:UB458796 ADT458796:ADX458796 ANP458796:ANT458796 AXL458796:AXP458796 BHH458796:BHL458796 BRD458796:BRH458796 CAZ458796:CBD458796 CKV458796:CKZ458796 CUR458796:CUV458796 DEN458796:DER458796 DOJ458796:DON458796 DYF458796:DYJ458796 EIB458796:EIF458796 ERX458796:ESB458796 FBT458796:FBX458796 FLP458796:FLT458796 FVL458796:FVP458796 GFH458796:GFL458796 GPD458796:GPH458796 GYZ458796:GZD458796 HIV458796:HIZ458796 HSR458796:HSV458796 ICN458796:ICR458796 IMJ458796:IMN458796 IWF458796:IWJ458796 JGB458796:JGF458796 JPX458796:JQB458796 JZT458796:JZX458796 KJP458796:KJT458796 KTL458796:KTP458796 LDH458796:LDL458796 LND458796:LNH458796 LWZ458796:LXD458796 MGV458796:MGZ458796 MQR458796:MQV458796 NAN458796:NAR458796 NKJ458796:NKN458796 NUF458796:NUJ458796 OEB458796:OEF458796 ONX458796:OOB458796 OXT458796:OXX458796 PHP458796:PHT458796 PRL458796:PRP458796 QBH458796:QBL458796 QLD458796:QLH458796 QUZ458796:QVD458796 REV458796:REZ458796 ROR458796:ROV458796 RYN458796:RYR458796 SIJ458796:SIN458796 SSF458796:SSJ458796 TCB458796:TCF458796 TLX458796:TMB458796 TVT458796:TVX458796 UFP458796:UFT458796 UPL458796:UPP458796 UZH458796:UZL458796 VJD458796:VJH458796 VSZ458796:VTD458796 WCV458796:WCZ458796 WMR458796:WMV458796 WWN458796:WWR458796 AF524332:AJ524332 KB524332:KF524332 TX524332:UB524332 ADT524332:ADX524332 ANP524332:ANT524332 AXL524332:AXP524332 BHH524332:BHL524332 BRD524332:BRH524332 CAZ524332:CBD524332 CKV524332:CKZ524332 CUR524332:CUV524332 DEN524332:DER524332 DOJ524332:DON524332 DYF524332:DYJ524332 EIB524332:EIF524332 ERX524332:ESB524332 FBT524332:FBX524332 FLP524332:FLT524332 FVL524332:FVP524332 GFH524332:GFL524332 GPD524332:GPH524332 GYZ524332:GZD524332 HIV524332:HIZ524332 HSR524332:HSV524332 ICN524332:ICR524332 IMJ524332:IMN524332 IWF524332:IWJ524332 JGB524332:JGF524332 JPX524332:JQB524332 JZT524332:JZX524332 KJP524332:KJT524332 KTL524332:KTP524332 LDH524332:LDL524332 LND524332:LNH524332 LWZ524332:LXD524332 MGV524332:MGZ524332 MQR524332:MQV524332 NAN524332:NAR524332 NKJ524332:NKN524332 NUF524332:NUJ524332 OEB524332:OEF524332 ONX524332:OOB524332 OXT524332:OXX524332 PHP524332:PHT524332 PRL524332:PRP524332 QBH524332:QBL524332 QLD524332:QLH524332 QUZ524332:QVD524332 REV524332:REZ524332 ROR524332:ROV524332 RYN524332:RYR524332 SIJ524332:SIN524332 SSF524332:SSJ524332 TCB524332:TCF524332 TLX524332:TMB524332 TVT524332:TVX524332 UFP524332:UFT524332 UPL524332:UPP524332 UZH524332:UZL524332 VJD524332:VJH524332 VSZ524332:VTD524332 WCV524332:WCZ524332 WMR524332:WMV524332 WWN524332:WWR524332 AF589868:AJ589868 KB589868:KF589868 TX589868:UB589868 ADT589868:ADX589868 ANP589868:ANT589868 AXL589868:AXP589868 BHH589868:BHL589868 BRD589868:BRH589868 CAZ589868:CBD589868 CKV589868:CKZ589868 CUR589868:CUV589868 DEN589868:DER589868 DOJ589868:DON589868 DYF589868:DYJ589868 EIB589868:EIF589868 ERX589868:ESB589868 FBT589868:FBX589868 FLP589868:FLT589868 FVL589868:FVP589868 GFH589868:GFL589868 GPD589868:GPH589868 GYZ589868:GZD589868 HIV589868:HIZ589868 HSR589868:HSV589868 ICN589868:ICR589868 IMJ589868:IMN589868 IWF589868:IWJ589868 JGB589868:JGF589868 JPX589868:JQB589868 JZT589868:JZX589868 KJP589868:KJT589868 KTL589868:KTP589868 LDH589868:LDL589868 LND589868:LNH589868 LWZ589868:LXD589868 MGV589868:MGZ589868 MQR589868:MQV589868 NAN589868:NAR589868 NKJ589868:NKN589868 NUF589868:NUJ589868 OEB589868:OEF589868 ONX589868:OOB589868 OXT589868:OXX589868 PHP589868:PHT589868 PRL589868:PRP589868 QBH589868:QBL589868 QLD589868:QLH589868 QUZ589868:QVD589868 REV589868:REZ589868 ROR589868:ROV589868 RYN589868:RYR589868 SIJ589868:SIN589868 SSF589868:SSJ589868 TCB589868:TCF589868 TLX589868:TMB589868 TVT589868:TVX589868 UFP589868:UFT589868 UPL589868:UPP589868 UZH589868:UZL589868 VJD589868:VJH589868 VSZ589868:VTD589868 WCV589868:WCZ589868 WMR589868:WMV589868 WWN589868:WWR589868 AF655404:AJ655404 KB655404:KF655404 TX655404:UB655404 ADT655404:ADX655404 ANP655404:ANT655404 AXL655404:AXP655404 BHH655404:BHL655404 BRD655404:BRH655404 CAZ655404:CBD655404 CKV655404:CKZ655404 CUR655404:CUV655404 DEN655404:DER655404 DOJ655404:DON655404 DYF655404:DYJ655404 EIB655404:EIF655404 ERX655404:ESB655404 FBT655404:FBX655404 FLP655404:FLT655404 FVL655404:FVP655404 GFH655404:GFL655404 GPD655404:GPH655404 GYZ655404:GZD655404 HIV655404:HIZ655404 HSR655404:HSV655404 ICN655404:ICR655404 IMJ655404:IMN655404 IWF655404:IWJ655404 JGB655404:JGF655404 JPX655404:JQB655404 JZT655404:JZX655404 KJP655404:KJT655404 KTL655404:KTP655404 LDH655404:LDL655404 LND655404:LNH655404 LWZ655404:LXD655404 MGV655404:MGZ655404 MQR655404:MQV655404 NAN655404:NAR655404 NKJ655404:NKN655404 NUF655404:NUJ655404 OEB655404:OEF655404 ONX655404:OOB655404 OXT655404:OXX655404 PHP655404:PHT655404 PRL655404:PRP655404 QBH655404:QBL655404 QLD655404:QLH655404 QUZ655404:QVD655404 REV655404:REZ655404 ROR655404:ROV655404 RYN655404:RYR655404 SIJ655404:SIN655404 SSF655404:SSJ655404 TCB655404:TCF655404 TLX655404:TMB655404 TVT655404:TVX655404 UFP655404:UFT655404 UPL655404:UPP655404 UZH655404:UZL655404 VJD655404:VJH655404 VSZ655404:VTD655404 WCV655404:WCZ655404 WMR655404:WMV655404 WWN655404:WWR655404 AF720940:AJ720940 KB720940:KF720940 TX720940:UB720940 ADT720940:ADX720940 ANP720940:ANT720940 AXL720940:AXP720940 BHH720940:BHL720940 BRD720940:BRH720940 CAZ720940:CBD720940 CKV720940:CKZ720940 CUR720940:CUV720940 DEN720940:DER720940 DOJ720940:DON720940 DYF720940:DYJ720940 EIB720940:EIF720940 ERX720940:ESB720940 FBT720940:FBX720940 FLP720940:FLT720940 FVL720940:FVP720940 GFH720940:GFL720940 GPD720940:GPH720940 GYZ720940:GZD720940 HIV720940:HIZ720940 HSR720940:HSV720940 ICN720940:ICR720940 IMJ720940:IMN720940 IWF720940:IWJ720940 JGB720940:JGF720940 JPX720940:JQB720940 JZT720940:JZX720940 KJP720940:KJT720940 KTL720940:KTP720940 LDH720940:LDL720940 LND720940:LNH720940 LWZ720940:LXD720940 MGV720940:MGZ720940 MQR720940:MQV720940 NAN720940:NAR720940 NKJ720940:NKN720940 NUF720940:NUJ720940 OEB720940:OEF720940 ONX720940:OOB720940 OXT720940:OXX720940 PHP720940:PHT720940 PRL720940:PRP720940 QBH720940:QBL720940 QLD720940:QLH720940 QUZ720940:QVD720940 REV720940:REZ720940 ROR720940:ROV720940 RYN720940:RYR720940 SIJ720940:SIN720940 SSF720940:SSJ720940 TCB720940:TCF720940 TLX720940:TMB720940 TVT720940:TVX720940 UFP720940:UFT720940 UPL720940:UPP720940 UZH720940:UZL720940 VJD720940:VJH720940 VSZ720940:VTD720940 WCV720940:WCZ720940 WMR720940:WMV720940 WWN720940:WWR720940 AF786476:AJ786476 KB786476:KF786476 TX786476:UB786476 ADT786476:ADX786476 ANP786476:ANT786476 AXL786476:AXP786476 BHH786476:BHL786476 BRD786476:BRH786476 CAZ786476:CBD786476 CKV786476:CKZ786476 CUR786476:CUV786476 DEN786476:DER786476 DOJ786476:DON786476 DYF786476:DYJ786476 EIB786476:EIF786476 ERX786476:ESB786476 FBT786476:FBX786476 FLP786476:FLT786476 FVL786476:FVP786476 GFH786476:GFL786476 GPD786476:GPH786476 GYZ786476:GZD786476 HIV786476:HIZ786476 HSR786476:HSV786476 ICN786476:ICR786476 IMJ786476:IMN786476 IWF786476:IWJ786476 JGB786476:JGF786476 JPX786476:JQB786476 JZT786476:JZX786476 KJP786476:KJT786476 KTL786476:KTP786476 LDH786476:LDL786476 LND786476:LNH786476 LWZ786476:LXD786476 MGV786476:MGZ786476 MQR786476:MQV786476 NAN786476:NAR786476 NKJ786476:NKN786476 NUF786476:NUJ786476 OEB786476:OEF786476 ONX786476:OOB786476 OXT786476:OXX786476 PHP786476:PHT786476 PRL786476:PRP786476 QBH786476:QBL786476 QLD786476:QLH786476 QUZ786476:QVD786476 REV786476:REZ786476 ROR786476:ROV786476 RYN786476:RYR786476 SIJ786476:SIN786476 SSF786476:SSJ786476 TCB786476:TCF786476 TLX786476:TMB786476 TVT786476:TVX786476 UFP786476:UFT786476 UPL786476:UPP786476 UZH786476:UZL786476 VJD786476:VJH786476 VSZ786476:VTD786476 WCV786476:WCZ786476 WMR786476:WMV786476 WWN786476:WWR786476 AF852012:AJ852012 KB852012:KF852012 TX852012:UB852012 ADT852012:ADX852012 ANP852012:ANT852012 AXL852012:AXP852012 BHH852012:BHL852012 BRD852012:BRH852012 CAZ852012:CBD852012 CKV852012:CKZ852012 CUR852012:CUV852012 DEN852012:DER852012 DOJ852012:DON852012 DYF852012:DYJ852012 EIB852012:EIF852012 ERX852012:ESB852012 FBT852012:FBX852012 FLP852012:FLT852012 FVL852012:FVP852012 GFH852012:GFL852012 GPD852012:GPH852012 GYZ852012:GZD852012 HIV852012:HIZ852012 HSR852012:HSV852012 ICN852012:ICR852012 IMJ852012:IMN852012 IWF852012:IWJ852012 JGB852012:JGF852012 JPX852012:JQB852012 JZT852012:JZX852012 KJP852012:KJT852012 KTL852012:KTP852012 LDH852012:LDL852012 LND852012:LNH852012 LWZ852012:LXD852012 MGV852012:MGZ852012 MQR852012:MQV852012 NAN852012:NAR852012 NKJ852012:NKN852012 NUF852012:NUJ852012 OEB852012:OEF852012 ONX852012:OOB852012 OXT852012:OXX852012 PHP852012:PHT852012 PRL852012:PRP852012 QBH852012:QBL852012 QLD852012:QLH852012 QUZ852012:QVD852012 REV852012:REZ852012 ROR852012:ROV852012 RYN852012:RYR852012 SIJ852012:SIN852012 SSF852012:SSJ852012 TCB852012:TCF852012 TLX852012:TMB852012 TVT852012:TVX852012 UFP852012:UFT852012 UPL852012:UPP852012 UZH852012:UZL852012 VJD852012:VJH852012 VSZ852012:VTD852012 WCV852012:WCZ852012 WMR852012:WMV852012 WWN852012:WWR852012 AF917548:AJ917548 KB917548:KF917548 TX917548:UB917548 ADT917548:ADX917548 ANP917548:ANT917548 AXL917548:AXP917548 BHH917548:BHL917548 BRD917548:BRH917548 CAZ917548:CBD917548 CKV917548:CKZ917548 CUR917548:CUV917548 DEN917548:DER917548 DOJ917548:DON917548 DYF917548:DYJ917548 EIB917548:EIF917548 ERX917548:ESB917548 FBT917548:FBX917548 FLP917548:FLT917548 FVL917548:FVP917548 GFH917548:GFL917548 GPD917548:GPH917548 GYZ917548:GZD917548 HIV917548:HIZ917548 HSR917548:HSV917548 ICN917548:ICR917548 IMJ917548:IMN917548 IWF917548:IWJ917548 JGB917548:JGF917548 JPX917548:JQB917548 JZT917548:JZX917548 KJP917548:KJT917548 KTL917548:KTP917548 LDH917548:LDL917548 LND917548:LNH917548 LWZ917548:LXD917548 MGV917548:MGZ917548 MQR917548:MQV917548 NAN917548:NAR917548 NKJ917548:NKN917548 NUF917548:NUJ917548 OEB917548:OEF917548 ONX917548:OOB917548 OXT917548:OXX917548 PHP917548:PHT917548 PRL917548:PRP917548 QBH917548:QBL917548 QLD917548:QLH917548 QUZ917548:QVD917548 REV917548:REZ917548 ROR917548:ROV917548 RYN917548:RYR917548 SIJ917548:SIN917548 SSF917548:SSJ917548 TCB917548:TCF917548 TLX917548:TMB917548 TVT917548:TVX917548 UFP917548:UFT917548 UPL917548:UPP917548 UZH917548:UZL917548 VJD917548:VJH917548 VSZ917548:VTD917548 WCV917548:WCZ917548 WMR917548:WMV917548 WWN917548:WWR917548 AF983084:AJ983084 KB983084:KF983084 TX983084:UB983084 ADT983084:ADX983084 ANP983084:ANT983084 AXL983084:AXP983084 BHH983084:BHL983084 BRD983084:BRH983084 CAZ983084:CBD983084 CKV983084:CKZ983084 CUR983084:CUV983084 DEN983084:DER983084 DOJ983084:DON983084 DYF983084:DYJ983084 EIB983084:EIF983084 ERX983084:ESB983084 FBT983084:FBX983084 FLP983084:FLT983084 FVL983084:FVP983084 GFH983084:GFL983084 GPD983084:GPH983084 GYZ983084:GZD983084 HIV983084:HIZ983084 HSR983084:HSV983084 ICN983084:ICR983084 IMJ983084:IMN983084 IWF983084:IWJ983084 JGB983084:JGF983084 JPX983084:JQB983084 JZT983084:JZX983084 KJP983084:KJT983084 KTL983084:KTP983084 LDH983084:LDL983084 LND983084:LNH983084 LWZ983084:LXD983084 MGV983084:MGZ983084 MQR983084:MQV983084 NAN983084:NAR983084 NKJ983084:NKN983084 NUF983084:NUJ983084 OEB983084:OEF983084 ONX983084:OOB983084 OXT983084:OXX983084 PHP983084:PHT983084 PRL983084:PRP983084 QBH983084:QBL983084 QLD983084:QLH983084 QUZ983084:QVD983084 REV983084:REZ983084 ROR983084:ROV983084 RYN983084:RYR983084 SIJ983084:SIN983084 SSF983084:SSJ983084 TCB983084:TCF983084 TLX983084:TMB983084 TVT983084:TVX983084 UFP983084:UFT983084 UPL983084:UPP983084 UZH983084:UZL983084 VJD983084:VJH983084 VSZ983084:VTD983084 WCV983084:WCZ983084 WMR983084:WMV983084 WWN983084:WWR983084 AF48:AJ112 KB48:KF112 TX48:UB112 ADT48:ADX112 ANP48:ANT112 AXL48:AXP112 BHH48:BHL112 BRD48:BRH112 CAZ48:CBD112 CKV48:CKZ112 CUR48:CUV112 DEN48:DER112 DOJ48:DON112 DYF48:DYJ112 EIB48:EIF112 ERX48:ESB112 FBT48:FBX112 FLP48:FLT112 FVL48:FVP112 GFH48:GFL112 GPD48:GPH112 GYZ48:GZD112 HIV48:HIZ112 HSR48:HSV112 ICN48:ICR112 IMJ48:IMN112 IWF48:IWJ112 JGB48:JGF112 JPX48:JQB112 JZT48:JZX112 KJP48:KJT112 KTL48:KTP112 LDH48:LDL112 LND48:LNH112 LWZ48:LXD112 MGV48:MGZ112 MQR48:MQV112 NAN48:NAR112 NKJ48:NKN112 NUF48:NUJ112 OEB48:OEF112 ONX48:OOB112 OXT48:OXX112 PHP48:PHT112 PRL48:PRP112 QBH48:QBL112 QLD48:QLH112 QUZ48:QVD112 REV48:REZ112 ROR48:ROV112 RYN48:RYR112 SIJ48:SIN112 SSF48:SSJ112 TCB48:TCF112 TLX48:TMB112 TVT48:TVX112 UFP48:UFT112 UPL48:UPP112 UZH48:UZL112 VJD48:VJH112 VSZ48:VTD112 WCV48:WCZ112 WMR48:WMV112 WWN48:WWR112 AF65584:AJ65648 KB65584:KF65648 TX65584:UB65648 ADT65584:ADX65648 ANP65584:ANT65648 AXL65584:AXP65648 BHH65584:BHL65648 BRD65584:BRH65648 CAZ65584:CBD65648 CKV65584:CKZ65648 CUR65584:CUV65648 DEN65584:DER65648 DOJ65584:DON65648 DYF65584:DYJ65648 EIB65584:EIF65648 ERX65584:ESB65648 FBT65584:FBX65648 FLP65584:FLT65648 FVL65584:FVP65648 GFH65584:GFL65648 GPD65584:GPH65648 GYZ65584:GZD65648 HIV65584:HIZ65648 HSR65584:HSV65648 ICN65584:ICR65648 IMJ65584:IMN65648 IWF65584:IWJ65648 JGB65584:JGF65648 JPX65584:JQB65648 JZT65584:JZX65648 KJP65584:KJT65648 KTL65584:KTP65648 LDH65584:LDL65648 LND65584:LNH65648 LWZ65584:LXD65648 MGV65584:MGZ65648 MQR65584:MQV65648 NAN65584:NAR65648 NKJ65584:NKN65648 NUF65584:NUJ65648 OEB65584:OEF65648 ONX65584:OOB65648 OXT65584:OXX65648 PHP65584:PHT65648 PRL65584:PRP65648 QBH65584:QBL65648 QLD65584:QLH65648 QUZ65584:QVD65648 REV65584:REZ65648 ROR65584:ROV65648 RYN65584:RYR65648 SIJ65584:SIN65648 SSF65584:SSJ65648 TCB65584:TCF65648 TLX65584:TMB65648 TVT65584:TVX65648 UFP65584:UFT65648 UPL65584:UPP65648 UZH65584:UZL65648 VJD65584:VJH65648 VSZ65584:VTD65648 WCV65584:WCZ65648 WMR65584:WMV65648 WWN65584:WWR65648 AF131120:AJ131184 KB131120:KF131184 TX131120:UB131184 ADT131120:ADX131184 ANP131120:ANT131184 AXL131120:AXP131184 BHH131120:BHL131184 BRD131120:BRH131184 CAZ131120:CBD131184 CKV131120:CKZ131184 CUR131120:CUV131184 DEN131120:DER131184 DOJ131120:DON131184 DYF131120:DYJ131184 EIB131120:EIF131184 ERX131120:ESB131184 FBT131120:FBX131184 FLP131120:FLT131184 FVL131120:FVP131184 GFH131120:GFL131184 GPD131120:GPH131184 GYZ131120:GZD131184 HIV131120:HIZ131184 HSR131120:HSV131184 ICN131120:ICR131184 IMJ131120:IMN131184 IWF131120:IWJ131184 JGB131120:JGF131184 JPX131120:JQB131184 JZT131120:JZX131184 KJP131120:KJT131184 KTL131120:KTP131184 LDH131120:LDL131184 LND131120:LNH131184 LWZ131120:LXD131184 MGV131120:MGZ131184 MQR131120:MQV131184 NAN131120:NAR131184 NKJ131120:NKN131184 NUF131120:NUJ131184 OEB131120:OEF131184 ONX131120:OOB131184 OXT131120:OXX131184 PHP131120:PHT131184 PRL131120:PRP131184 QBH131120:QBL131184 QLD131120:QLH131184 QUZ131120:QVD131184 REV131120:REZ131184 ROR131120:ROV131184 RYN131120:RYR131184 SIJ131120:SIN131184 SSF131120:SSJ131184 TCB131120:TCF131184 TLX131120:TMB131184 TVT131120:TVX131184 UFP131120:UFT131184 UPL131120:UPP131184 UZH131120:UZL131184 VJD131120:VJH131184 VSZ131120:VTD131184 WCV131120:WCZ131184 WMR131120:WMV131184 WWN131120:WWR131184 AF196656:AJ196720 KB196656:KF196720 TX196656:UB196720 ADT196656:ADX196720 ANP196656:ANT196720 AXL196656:AXP196720 BHH196656:BHL196720 BRD196656:BRH196720 CAZ196656:CBD196720 CKV196656:CKZ196720 CUR196656:CUV196720 DEN196656:DER196720 DOJ196656:DON196720 DYF196656:DYJ196720 EIB196656:EIF196720 ERX196656:ESB196720 FBT196656:FBX196720 FLP196656:FLT196720 FVL196656:FVP196720 GFH196656:GFL196720 GPD196656:GPH196720 GYZ196656:GZD196720 HIV196656:HIZ196720 HSR196656:HSV196720 ICN196656:ICR196720 IMJ196656:IMN196720 IWF196656:IWJ196720 JGB196656:JGF196720 JPX196656:JQB196720 JZT196656:JZX196720 KJP196656:KJT196720 KTL196656:KTP196720 LDH196656:LDL196720 LND196656:LNH196720 LWZ196656:LXD196720 MGV196656:MGZ196720 MQR196656:MQV196720 NAN196656:NAR196720 NKJ196656:NKN196720 NUF196656:NUJ196720 OEB196656:OEF196720 ONX196656:OOB196720 OXT196656:OXX196720 PHP196656:PHT196720 PRL196656:PRP196720 QBH196656:QBL196720 QLD196656:QLH196720 QUZ196656:QVD196720 REV196656:REZ196720 ROR196656:ROV196720 RYN196656:RYR196720 SIJ196656:SIN196720 SSF196656:SSJ196720 TCB196656:TCF196720 TLX196656:TMB196720 TVT196656:TVX196720 UFP196656:UFT196720 UPL196656:UPP196720 UZH196656:UZL196720 VJD196656:VJH196720 VSZ196656:VTD196720 WCV196656:WCZ196720 WMR196656:WMV196720 WWN196656:WWR196720 AF262192:AJ262256 KB262192:KF262256 TX262192:UB262256 ADT262192:ADX262256 ANP262192:ANT262256 AXL262192:AXP262256 BHH262192:BHL262256 BRD262192:BRH262256 CAZ262192:CBD262256 CKV262192:CKZ262256 CUR262192:CUV262256 DEN262192:DER262256 DOJ262192:DON262256 DYF262192:DYJ262256 EIB262192:EIF262256 ERX262192:ESB262256 FBT262192:FBX262256 FLP262192:FLT262256 FVL262192:FVP262256 GFH262192:GFL262256 GPD262192:GPH262256 GYZ262192:GZD262256 HIV262192:HIZ262256 HSR262192:HSV262256 ICN262192:ICR262256 IMJ262192:IMN262256 IWF262192:IWJ262256 JGB262192:JGF262256 JPX262192:JQB262256 JZT262192:JZX262256 KJP262192:KJT262256 KTL262192:KTP262256 LDH262192:LDL262256 LND262192:LNH262256 LWZ262192:LXD262256 MGV262192:MGZ262256 MQR262192:MQV262256 NAN262192:NAR262256 NKJ262192:NKN262256 NUF262192:NUJ262256 OEB262192:OEF262256 ONX262192:OOB262256 OXT262192:OXX262256 PHP262192:PHT262256 PRL262192:PRP262256 QBH262192:QBL262256 QLD262192:QLH262256 QUZ262192:QVD262256 REV262192:REZ262256 ROR262192:ROV262256 RYN262192:RYR262256 SIJ262192:SIN262256 SSF262192:SSJ262256 TCB262192:TCF262256 TLX262192:TMB262256 TVT262192:TVX262256 UFP262192:UFT262256 UPL262192:UPP262256 UZH262192:UZL262256 VJD262192:VJH262256 VSZ262192:VTD262256 WCV262192:WCZ262256 WMR262192:WMV262256 WWN262192:WWR262256 AF327728:AJ327792 KB327728:KF327792 TX327728:UB327792 ADT327728:ADX327792 ANP327728:ANT327792 AXL327728:AXP327792 BHH327728:BHL327792 BRD327728:BRH327792 CAZ327728:CBD327792 CKV327728:CKZ327792 CUR327728:CUV327792 DEN327728:DER327792 DOJ327728:DON327792 DYF327728:DYJ327792 EIB327728:EIF327792 ERX327728:ESB327792 FBT327728:FBX327792 FLP327728:FLT327792 FVL327728:FVP327792 GFH327728:GFL327792 GPD327728:GPH327792 GYZ327728:GZD327792 HIV327728:HIZ327792 HSR327728:HSV327792 ICN327728:ICR327792 IMJ327728:IMN327792 IWF327728:IWJ327792 JGB327728:JGF327792 JPX327728:JQB327792 JZT327728:JZX327792 KJP327728:KJT327792 KTL327728:KTP327792 LDH327728:LDL327792 LND327728:LNH327792 LWZ327728:LXD327792 MGV327728:MGZ327792 MQR327728:MQV327792 NAN327728:NAR327792 NKJ327728:NKN327792 NUF327728:NUJ327792 OEB327728:OEF327792 ONX327728:OOB327792 OXT327728:OXX327792 PHP327728:PHT327792 PRL327728:PRP327792 QBH327728:QBL327792 QLD327728:QLH327792 QUZ327728:QVD327792 REV327728:REZ327792 ROR327728:ROV327792 RYN327728:RYR327792 SIJ327728:SIN327792 SSF327728:SSJ327792 TCB327728:TCF327792 TLX327728:TMB327792 TVT327728:TVX327792 UFP327728:UFT327792 UPL327728:UPP327792 UZH327728:UZL327792 VJD327728:VJH327792 VSZ327728:VTD327792 WCV327728:WCZ327792 WMR327728:WMV327792 WWN327728:WWR327792 AF393264:AJ393328 KB393264:KF393328 TX393264:UB393328 ADT393264:ADX393328 ANP393264:ANT393328 AXL393264:AXP393328 BHH393264:BHL393328 BRD393264:BRH393328 CAZ393264:CBD393328 CKV393264:CKZ393328 CUR393264:CUV393328 DEN393264:DER393328 DOJ393264:DON393328 DYF393264:DYJ393328 EIB393264:EIF393328 ERX393264:ESB393328 FBT393264:FBX393328 FLP393264:FLT393328 FVL393264:FVP393328 GFH393264:GFL393328 GPD393264:GPH393328 GYZ393264:GZD393328 HIV393264:HIZ393328 HSR393264:HSV393328 ICN393264:ICR393328 IMJ393264:IMN393328 IWF393264:IWJ393328 JGB393264:JGF393328 JPX393264:JQB393328 JZT393264:JZX393328 KJP393264:KJT393328 KTL393264:KTP393328 LDH393264:LDL393328 LND393264:LNH393328 LWZ393264:LXD393328 MGV393264:MGZ393328 MQR393264:MQV393328 NAN393264:NAR393328 NKJ393264:NKN393328 NUF393264:NUJ393328 OEB393264:OEF393328 ONX393264:OOB393328 OXT393264:OXX393328 PHP393264:PHT393328 PRL393264:PRP393328 QBH393264:QBL393328 QLD393264:QLH393328 QUZ393264:QVD393328 REV393264:REZ393328 ROR393264:ROV393328 RYN393264:RYR393328 SIJ393264:SIN393328 SSF393264:SSJ393328 TCB393264:TCF393328 TLX393264:TMB393328 TVT393264:TVX393328 UFP393264:UFT393328 UPL393264:UPP393328 UZH393264:UZL393328 VJD393264:VJH393328 VSZ393264:VTD393328 WCV393264:WCZ393328 WMR393264:WMV393328 WWN393264:WWR393328 AF458800:AJ458864 KB458800:KF458864 TX458800:UB458864 ADT458800:ADX458864 ANP458800:ANT458864 AXL458800:AXP458864 BHH458800:BHL458864 BRD458800:BRH458864 CAZ458800:CBD458864 CKV458800:CKZ458864 CUR458800:CUV458864 DEN458800:DER458864 DOJ458800:DON458864 DYF458800:DYJ458864 EIB458800:EIF458864 ERX458800:ESB458864 FBT458800:FBX458864 FLP458800:FLT458864 FVL458800:FVP458864 GFH458800:GFL458864 GPD458800:GPH458864 GYZ458800:GZD458864 HIV458800:HIZ458864 HSR458800:HSV458864 ICN458800:ICR458864 IMJ458800:IMN458864 IWF458800:IWJ458864 JGB458800:JGF458864 JPX458800:JQB458864 JZT458800:JZX458864 KJP458800:KJT458864 KTL458800:KTP458864 LDH458800:LDL458864 LND458800:LNH458864 LWZ458800:LXD458864 MGV458800:MGZ458864 MQR458800:MQV458864 NAN458800:NAR458864 NKJ458800:NKN458864 NUF458800:NUJ458864 OEB458800:OEF458864 ONX458800:OOB458864 OXT458800:OXX458864 PHP458800:PHT458864 PRL458800:PRP458864 QBH458800:QBL458864 QLD458800:QLH458864 QUZ458800:QVD458864 REV458800:REZ458864 ROR458800:ROV458864 RYN458800:RYR458864 SIJ458800:SIN458864 SSF458800:SSJ458864 TCB458800:TCF458864 TLX458800:TMB458864 TVT458800:TVX458864 UFP458800:UFT458864 UPL458800:UPP458864 UZH458800:UZL458864 VJD458800:VJH458864 VSZ458800:VTD458864 WCV458800:WCZ458864 WMR458800:WMV458864 WWN458800:WWR458864 AF524336:AJ524400 KB524336:KF524400 TX524336:UB524400 ADT524336:ADX524400 ANP524336:ANT524400 AXL524336:AXP524400 BHH524336:BHL524400 BRD524336:BRH524400 CAZ524336:CBD524400 CKV524336:CKZ524400 CUR524336:CUV524400 DEN524336:DER524400 DOJ524336:DON524400 DYF524336:DYJ524400 EIB524336:EIF524400 ERX524336:ESB524400 FBT524336:FBX524400 FLP524336:FLT524400 FVL524336:FVP524400 GFH524336:GFL524400 GPD524336:GPH524400 GYZ524336:GZD524400 HIV524336:HIZ524400 HSR524336:HSV524400 ICN524336:ICR524400 IMJ524336:IMN524400 IWF524336:IWJ524400 JGB524336:JGF524400 JPX524336:JQB524400 JZT524336:JZX524400 KJP524336:KJT524400 KTL524336:KTP524400 LDH524336:LDL524400 LND524336:LNH524400 LWZ524336:LXD524400 MGV524336:MGZ524400 MQR524336:MQV524400 NAN524336:NAR524400 NKJ524336:NKN524400 NUF524336:NUJ524400 OEB524336:OEF524400 ONX524336:OOB524400 OXT524336:OXX524400 PHP524336:PHT524400 PRL524336:PRP524400 QBH524336:QBL524400 QLD524336:QLH524400 QUZ524336:QVD524400 REV524336:REZ524400 ROR524336:ROV524400 RYN524336:RYR524400 SIJ524336:SIN524400 SSF524336:SSJ524400 TCB524336:TCF524400 TLX524336:TMB524400 TVT524336:TVX524400 UFP524336:UFT524400 UPL524336:UPP524400 UZH524336:UZL524400 VJD524336:VJH524400 VSZ524336:VTD524400 WCV524336:WCZ524400 WMR524336:WMV524400 WWN524336:WWR524400 AF589872:AJ589936 KB589872:KF589936 TX589872:UB589936 ADT589872:ADX589936 ANP589872:ANT589936 AXL589872:AXP589936 BHH589872:BHL589936 BRD589872:BRH589936 CAZ589872:CBD589936 CKV589872:CKZ589936 CUR589872:CUV589936 DEN589872:DER589936 DOJ589872:DON589936 DYF589872:DYJ589936 EIB589872:EIF589936 ERX589872:ESB589936 FBT589872:FBX589936 FLP589872:FLT589936 FVL589872:FVP589936 GFH589872:GFL589936 GPD589872:GPH589936 GYZ589872:GZD589936 HIV589872:HIZ589936 HSR589872:HSV589936 ICN589872:ICR589936 IMJ589872:IMN589936 IWF589872:IWJ589936 JGB589872:JGF589936 JPX589872:JQB589936 JZT589872:JZX589936 KJP589872:KJT589936 KTL589872:KTP589936 LDH589872:LDL589936 LND589872:LNH589936 LWZ589872:LXD589936 MGV589872:MGZ589936 MQR589872:MQV589936 NAN589872:NAR589936 NKJ589872:NKN589936 NUF589872:NUJ589936 OEB589872:OEF589936 ONX589872:OOB589936 OXT589872:OXX589936 PHP589872:PHT589936 PRL589872:PRP589936 QBH589872:QBL589936 QLD589872:QLH589936 QUZ589872:QVD589936 REV589872:REZ589936 ROR589872:ROV589936 RYN589872:RYR589936 SIJ589872:SIN589936 SSF589872:SSJ589936 TCB589872:TCF589936 TLX589872:TMB589936 TVT589872:TVX589936 UFP589872:UFT589936 UPL589872:UPP589936 UZH589872:UZL589936 VJD589872:VJH589936 VSZ589872:VTD589936 WCV589872:WCZ589936 WMR589872:WMV589936 WWN589872:WWR589936 AF655408:AJ655472 KB655408:KF655472 TX655408:UB655472 ADT655408:ADX655472 ANP655408:ANT655472 AXL655408:AXP655472 BHH655408:BHL655472 BRD655408:BRH655472 CAZ655408:CBD655472 CKV655408:CKZ655472 CUR655408:CUV655472 DEN655408:DER655472 DOJ655408:DON655472 DYF655408:DYJ655472 EIB655408:EIF655472 ERX655408:ESB655472 FBT655408:FBX655472 FLP655408:FLT655472 FVL655408:FVP655472 GFH655408:GFL655472 GPD655408:GPH655472 GYZ655408:GZD655472 HIV655408:HIZ655472 HSR655408:HSV655472 ICN655408:ICR655472 IMJ655408:IMN655472 IWF655408:IWJ655472 JGB655408:JGF655472 JPX655408:JQB655472 JZT655408:JZX655472 KJP655408:KJT655472 KTL655408:KTP655472 LDH655408:LDL655472 LND655408:LNH655472 LWZ655408:LXD655472 MGV655408:MGZ655472 MQR655408:MQV655472 NAN655408:NAR655472 NKJ655408:NKN655472 NUF655408:NUJ655472 OEB655408:OEF655472 ONX655408:OOB655472 OXT655408:OXX655472 PHP655408:PHT655472 PRL655408:PRP655472 QBH655408:QBL655472 QLD655408:QLH655472 QUZ655408:QVD655472 REV655408:REZ655472 ROR655408:ROV655472 RYN655408:RYR655472 SIJ655408:SIN655472 SSF655408:SSJ655472 TCB655408:TCF655472 TLX655408:TMB655472 TVT655408:TVX655472 UFP655408:UFT655472 UPL655408:UPP655472 UZH655408:UZL655472 VJD655408:VJH655472 VSZ655408:VTD655472 WCV655408:WCZ655472 WMR655408:WMV655472 WWN655408:WWR655472 AF720944:AJ721008 KB720944:KF721008 TX720944:UB721008 ADT720944:ADX721008 ANP720944:ANT721008 AXL720944:AXP721008 BHH720944:BHL721008 BRD720944:BRH721008 CAZ720944:CBD721008 CKV720944:CKZ721008 CUR720944:CUV721008 DEN720944:DER721008 DOJ720944:DON721008 DYF720944:DYJ721008 EIB720944:EIF721008 ERX720944:ESB721008 FBT720944:FBX721008 FLP720944:FLT721008 FVL720944:FVP721008 GFH720944:GFL721008 GPD720944:GPH721008 GYZ720944:GZD721008 HIV720944:HIZ721008 HSR720944:HSV721008 ICN720944:ICR721008 IMJ720944:IMN721008 IWF720944:IWJ721008 JGB720944:JGF721008 JPX720944:JQB721008 JZT720944:JZX721008 KJP720944:KJT721008 KTL720944:KTP721008 LDH720944:LDL721008 LND720944:LNH721008 LWZ720944:LXD721008 MGV720944:MGZ721008 MQR720944:MQV721008 NAN720944:NAR721008 NKJ720944:NKN721008 NUF720944:NUJ721008 OEB720944:OEF721008 ONX720944:OOB721008 OXT720944:OXX721008 PHP720944:PHT721008 PRL720944:PRP721008 QBH720944:QBL721008 QLD720944:QLH721008 QUZ720944:QVD721008 REV720944:REZ721008 ROR720944:ROV721008 RYN720944:RYR721008 SIJ720944:SIN721008 SSF720944:SSJ721008 TCB720944:TCF721008 TLX720944:TMB721008 TVT720944:TVX721008 UFP720944:UFT721008 UPL720944:UPP721008 UZH720944:UZL721008 VJD720944:VJH721008 VSZ720944:VTD721008 WCV720944:WCZ721008 WMR720944:WMV721008 WWN720944:WWR721008 AF786480:AJ786544 KB786480:KF786544 TX786480:UB786544 ADT786480:ADX786544 ANP786480:ANT786544 AXL786480:AXP786544 BHH786480:BHL786544 BRD786480:BRH786544 CAZ786480:CBD786544 CKV786480:CKZ786544 CUR786480:CUV786544 DEN786480:DER786544 DOJ786480:DON786544 DYF786480:DYJ786544 EIB786480:EIF786544 ERX786480:ESB786544 FBT786480:FBX786544 FLP786480:FLT786544 FVL786480:FVP786544 GFH786480:GFL786544 GPD786480:GPH786544 GYZ786480:GZD786544 HIV786480:HIZ786544 HSR786480:HSV786544 ICN786480:ICR786544 IMJ786480:IMN786544 IWF786480:IWJ786544 JGB786480:JGF786544 JPX786480:JQB786544 JZT786480:JZX786544 KJP786480:KJT786544 KTL786480:KTP786544 LDH786480:LDL786544 LND786480:LNH786544 LWZ786480:LXD786544 MGV786480:MGZ786544 MQR786480:MQV786544 NAN786480:NAR786544 NKJ786480:NKN786544 NUF786480:NUJ786544 OEB786480:OEF786544 ONX786480:OOB786544 OXT786480:OXX786544 PHP786480:PHT786544 PRL786480:PRP786544 QBH786480:QBL786544 QLD786480:QLH786544 QUZ786480:QVD786544 REV786480:REZ786544 ROR786480:ROV786544 RYN786480:RYR786544 SIJ786480:SIN786544 SSF786480:SSJ786544 TCB786480:TCF786544 TLX786480:TMB786544 TVT786480:TVX786544 UFP786480:UFT786544 UPL786480:UPP786544 UZH786480:UZL786544 VJD786480:VJH786544 VSZ786480:VTD786544 WCV786480:WCZ786544 WMR786480:WMV786544 WWN786480:WWR786544 AF852016:AJ852080 KB852016:KF852080 TX852016:UB852080 ADT852016:ADX852080 ANP852016:ANT852080 AXL852016:AXP852080 BHH852016:BHL852080 BRD852016:BRH852080 CAZ852016:CBD852080 CKV852016:CKZ852080 CUR852016:CUV852080 DEN852016:DER852080 DOJ852016:DON852080 DYF852016:DYJ852080 EIB852016:EIF852080 ERX852016:ESB852080 FBT852016:FBX852080 FLP852016:FLT852080 FVL852016:FVP852080 GFH852016:GFL852080 GPD852016:GPH852080 GYZ852016:GZD852080 HIV852016:HIZ852080 HSR852016:HSV852080 ICN852016:ICR852080 IMJ852016:IMN852080 IWF852016:IWJ852080 JGB852016:JGF852080 JPX852016:JQB852080 JZT852016:JZX852080 KJP852016:KJT852080 KTL852016:KTP852080 LDH852016:LDL852080 LND852016:LNH852080 LWZ852016:LXD852080 MGV852016:MGZ852080 MQR852016:MQV852080 NAN852016:NAR852080 NKJ852016:NKN852080 NUF852016:NUJ852080 OEB852016:OEF852080 ONX852016:OOB852080 OXT852016:OXX852080 PHP852016:PHT852080 PRL852016:PRP852080 QBH852016:QBL852080 QLD852016:QLH852080 QUZ852016:QVD852080 REV852016:REZ852080 ROR852016:ROV852080 RYN852016:RYR852080 SIJ852016:SIN852080 SSF852016:SSJ852080 TCB852016:TCF852080 TLX852016:TMB852080 TVT852016:TVX852080 UFP852016:UFT852080 UPL852016:UPP852080 UZH852016:UZL852080 VJD852016:VJH852080 VSZ852016:VTD852080 WCV852016:WCZ852080 WMR852016:WMV852080 WWN852016:WWR852080 AF917552:AJ917616 KB917552:KF917616 TX917552:UB917616 ADT917552:ADX917616 ANP917552:ANT917616 AXL917552:AXP917616 BHH917552:BHL917616 BRD917552:BRH917616 CAZ917552:CBD917616 CKV917552:CKZ917616 CUR917552:CUV917616 DEN917552:DER917616 DOJ917552:DON917616 DYF917552:DYJ917616 EIB917552:EIF917616 ERX917552:ESB917616 FBT917552:FBX917616 FLP917552:FLT917616 FVL917552:FVP917616 GFH917552:GFL917616 GPD917552:GPH917616 GYZ917552:GZD917616 HIV917552:HIZ917616 HSR917552:HSV917616 ICN917552:ICR917616 IMJ917552:IMN917616 IWF917552:IWJ917616 JGB917552:JGF917616 JPX917552:JQB917616 JZT917552:JZX917616 KJP917552:KJT917616 KTL917552:KTP917616 LDH917552:LDL917616 LND917552:LNH917616 LWZ917552:LXD917616 MGV917552:MGZ917616 MQR917552:MQV917616 NAN917552:NAR917616 NKJ917552:NKN917616 NUF917552:NUJ917616 OEB917552:OEF917616 ONX917552:OOB917616 OXT917552:OXX917616 PHP917552:PHT917616 PRL917552:PRP917616 QBH917552:QBL917616 QLD917552:QLH917616 QUZ917552:QVD917616 REV917552:REZ917616 ROR917552:ROV917616 RYN917552:RYR917616 SIJ917552:SIN917616 SSF917552:SSJ917616 TCB917552:TCF917616 TLX917552:TMB917616 TVT917552:TVX917616 UFP917552:UFT917616 UPL917552:UPP917616 UZH917552:UZL917616 VJD917552:VJH917616 VSZ917552:VTD917616 WCV917552:WCZ917616 WMR917552:WMV917616 WWN917552:WWR917616 AF983088:AJ983152 KB983088:KF983152 TX983088:UB983152 ADT983088:ADX983152 ANP983088:ANT983152 AXL983088:AXP983152 BHH983088:BHL983152 BRD983088:BRH983152 CAZ983088:CBD983152 CKV983088:CKZ983152 CUR983088:CUV983152 DEN983088:DER983152 DOJ983088:DON983152 DYF983088:DYJ983152 EIB983088:EIF983152 ERX983088:ESB983152 FBT983088:FBX983152 FLP983088:FLT983152 FVL983088:FVP983152 GFH983088:GFL983152 GPD983088:GPH983152 GYZ983088:GZD983152 HIV983088:HIZ983152 HSR983088:HSV983152 ICN983088:ICR983152 IMJ983088:IMN983152 IWF983088:IWJ983152 JGB983088:JGF983152 JPX983088:JQB983152 JZT983088:JZX983152 KJP983088:KJT983152 KTL983088:KTP983152 LDH983088:LDL983152 LND983088:LNH983152 LWZ983088:LXD983152 MGV983088:MGZ983152 MQR983088:MQV983152 NAN983088:NAR983152 NKJ983088:NKN983152 NUF983088:NUJ983152 OEB983088:OEF983152 ONX983088:OOB983152 OXT983088:OXX983152 PHP983088:PHT983152 PRL983088:PRP983152 QBH983088:QBL983152 QLD983088:QLH983152 QUZ983088:QVD983152 REV983088:REZ983152 ROR983088:ROV983152 RYN983088:RYR983152 SIJ983088:SIN983152 SSF983088:SSJ983152 TCB983088:TCF983152 TLX983088:TMB983152 TVT983088:TVX983152 UFP983088:UFT983152 UPL983088:UPP983152 UZH983088:UZL983152 VJD983088:VJH983152 VSZ983088:VTD983152 WCV983088:WCZ983152 WMR983088:WMV983152 WWN983088:WWR983152 AJ65512:AJ65525 KF65512:KF65525 UB65512:UB65525 ADX65512:ADX65525 ANT65512:ANT65525 AXP65512:AXP65525 BHL65512:BHL65525 BRH65512:BRH65525 CBD65512:CBD65525 CKZ65512:CKZ65525 CUV65512:CUV65525 DER65512:DER65525 DON65512:DON65525 DYJ65512:DYJ65525 EIF65512:EIF65525 ESB65512:ESB65525 FBX65512:FBX65525 FLT65512:FLT65525 FVP65512:FVP65525 GFL65512:GFL65525 GPH65512:GPH65525 GZD65512:GZD65525 HIZ65512:HIZ65525 HSV65512:HSV65525 ICR65512:ICR65525 IMN65512:IMN65525 IWJ65512:IWJ65525 JGF65512:JGF65525 JQB65512:JQB65525 JZX65512:JZX65525 KJT65512:KJT65525 KTP65512:KTP65525 LDL65512:LDL65525 LNH65512:LNH65525 LXD65512:LXD65525 MGZ65512:MGZ65525 MQV65512:MQV65525 NAR65512:NAR65525 NKN65512:NKN65525 NUJ65512:NUJ65525 OEF65512:OEF65525 OOB65512:OOB65525 OXX65512:OXX65525 PHT65512:PHT65525 PRP65512:PRP65525 QBL65512:QBL65525 QLH65512:QLH65525 QVD65512:QVD65525 REZ65512:REZ65525 ROV65512:ROV65525 RYR65512:RYR65525 SIN65512:SIN65525 SSJ65512:SSJ65525 TCF65512:TCF65525 TMB65512:TMB65525 TVX65512:TVX65525 UFT65512:UFT65525 UPP65512:UPP65525 UZL65512:UZL65525 VJH65512:VJH65525 VTD65512:VTD65525 WCZ65512:WCZ65525 WMV65512:WMV65525 WWR65512:WWR65525 AJ131048:AJ131061 KF131048:KF131061 UB131048:UB131061 ADX131048:ADX131061 ANT131048:ANT131061 AXP131048:AXP131061 BHL131048:BHL131061 BRH131048:BRH131061 CBD131048:CBD131061 CKZ131048:CKZ131061 CUV131048:CUV131061 DER131048:DER131061 DON131048:DON131061 DYJ131048:DYJ131061 EIF131048:EIF131061 ESB131048:ESB131061 FBX131048:FBX131061 FLT131048:FLT131061 FVP131048:FVP131061 GFL131048:GFL131061 GPH131048:GPH131061 GZD131048:GZD131061 HIZ131048:HIZ131061 HSV131048:HSV131061 ICR131048:ICR131061 IMN131048:IMN131061 IWJ131048:IWJ131061 JGF131048:JGF131061 JQB131048:JQB131061 JZX131048:JZX131061 KJT131048:KJT131061 KTP131048:KTP131061 LDL131048:LDL131061 LNH131048:LNH131061 LXD131048:LXD131061 MGZ131048:MGZ131061 MQV131048:MQV131061 NAR131048:NAR131061 NKN131048:NKN131061 NUJ131048:NUJ131061 OEF131048:OEF131061 OOB131048:OOB131061 OXX131048:OXX131061 PHT131048:PHT131061 PRP131048:PRP131061 QBL131048:QBL131061 QLH131048:QLH131061 QVD131048:QVD131061 REZ131048:REZ131061 ROV131048:ROV131061 RYR131048:RYR131061 SIN131048:SIN131061 SSJ131048:SSJ131061 TCF131048:TCF131061 TMB131048:TMB131061 TVX131048:TVX131061 UFT131048:UFT131061 UPP131048:UPP131061 UZL131048:UZL131061 VJH131048:VJH131061 VTD131048:VTD131061 WCZ131048:WCZ131061 WMV131048:WMV131061 WWR131048:WWR131061 AJ196584:AJ196597 KF196584:KF196597 UB196584:UB196597 ADX196584:ADX196597 ANT196584:ANT196597 AXP196584:AXP196597 BHL196584:BHL196597 BRH196584:BRH196597 CBD196584:CBD196597 CKZ196584:CKZ196597 CUV196584:CUV196597 DER196584:DER196597 DON196584:DON196597 DYJ196584:DYJ196597 EIF196584:EIF196597 ESB196584:ESB196597 FBX196584:FBX196597 FLT196584:FLT196597 FVP196584:FVP196597 GFL196584:GFL196597 GPH196584:GPH196597 GZD196584:GZD196597 HIZ196584:HIZ196597 HSV196584:HSV196597 ICR196584:ICR196597 IMN196584:IMN196597 IWJ196584:IWJ196597 JGF196584:JGF196597 JQB196584:JQB196597 JZX196584:JZX196597 KJT196584:KJT196597 KTP196584:KTP196597 LDL196584:LDL196597 LNH196584:LNH196597 LXD196584:LXD196597 MGZ196584:MGZ196597 MQV196584:MQV196597 NAR196584:NAR196597 NKN196584:NKN196597 NUJ196584:NUJ196597 OEF196584:OEF196597 OOB196584:OOB196597 OXX196584:OXX196597 PHT196584:PHT196597 PRP196584:PRP196597 QBL196584:QBL196597 QLH196584:QLH196597 QVD196584:QVD196597 REZ196584:REZ196597 ROV196584:ROV196597 RYR196584:RYR196597 SIN196584:SIN196597 SSJ196584:SSJ196597 TCF196584:TCF196597 TMB196584:TMB196597 TVX196584:TVX196597 UFT196584:UFT196597 UPP196584:UPP196597 UZL196584:UZL196597 VJH196584:VJH196597 VTD196584:VTD196597 WCZ196584:WCZ196597 WMV196584:WMV196597 WWR196584:WWR196597 AJ262120:AJ262133 KF262120:KF262133 UB262120:UB262133 ADX262120:ADX262133 ANT262120:ANT262133 AXP262120:AXP262133 BHL262120:BHL262133 BRH262120:BRH262133 CBD262120:CBD262133 CKZ262120:CKZ262133 CUV262120:CUV262133 DER262120:DER262133 DON262120:DON262133 DYJ262120:DYJ262133 EIF262120:EIF262133 ESB262120:ESB262133 FBX262120:FBX262133 FLT262120:FLT262133 FVP262120:FVP262133 GFL262120:GFL262133 GPH262120:GPH262133 GZD262120:GZD262133 HIZ262120:HIZ262133 HSV262120:HSV262133 ICR262120:ICR262133 IMN262120:IMN262133 IWJ262120:IWJ262133 JGF262120:JGF262133 JQB262120:JQB262133 JZX262120:JZX262133 KJT262120:KJT262133 KTP262120:KTP262133 LDL262120:LDL262133 LNH262120:LNH262133 LXD262120:LXD262133 MGZ262120:MGZ262133 MQV262120:MQV262133 NAR262120:NAR262133 NKN262120:NKN262133 NUJ262120:NUJ262133 OEF262120:OEF262133 OOB262120:OOB262133 OXX262120:OXX262133 PHT262120:PHT262133 PRP262120:PRP262133 QBL262120:QBL262133 QLH262120:QLH262133 QVD262120:QVD262133 REZ262120:REZ262133 ROV262120:ROV262133 RYR262120:RYR262133 SIN262120:SIN262133 SSJ262120:SSJ262133 TCF262120:TCF262133 TMB262120:TMB262133 TVX262120:TVX262133 UFT262120:UFT262133 UPP262120:UPP262133 UZL262120:UZL262133 VJH262120:VJH262133 VTD262120:VTD262133 WCZ262120:WCZ262133 WMV262120:WMV262133 WWR262120:WWR262133 AJ327656:AJ327669 KF327656:KF327669 UB327656:UB327669 ADX327656:ADX327669 ANT327656:ANT327669 AXP327656:AXP327669 BHL327656:BHL327669 BRH327656:BRH327669 CBD327656:CBD327669 CKZ327656:CKZ327669 CUV327656:CUV327669 DER327656:DER327669 DON327656:DON327669 DYJ327656:DYJ327669 EIF327656:EIF327669 ESB327656:ESB327669 FBX327656:FBX327669 FLT327656:FLT327669 FVP327656:FVP327669 GFL327656:GFL327669 GPH327656:GPH327669 GZD327656:GZD327669 HIZ327656:HIZ327669 HSV327656:HSV327669 ICR327656:ICR327669 IMN327656:IMN327669 IWJ327656:IWJ327669 JGF327656:JGF327669 JQB327656:JQB327669 JZX327656:JZX327669 KJT327656:KJT327669 KTP327656:KTP327669 LDL327656:LDL327669 LNH327656:LNH327669 LXD327656:LXD327669 MGZ327656:MGZ327669 MQV327656:MQV327669 NAR327656:NAR327669 NKN327656:NKN327669 NUJ327656:NUJ327669 OEF327656:OEF327669 OOB327656:OOB327669 OXX327656:OXX327669 PHT327656:PHT327669 PRP327656:PRP327669 QBL327656:QBL327669 QLH327656:QLH327669 QVD327656:QVD327669 REZ327656:REZ327669 ROV327656:ROV327669 RYR327656:RYR327669 SIN327656:SIN327669 SSJ327656:SSJ327669 TCF327656:TCF327669 TMB327656:TMB327669 TVX327656:TVX327669 UFT327656:UFT327669 UPP327656:UPP327669 UZL327656:UZL327669 VJH327656:VJH327669 VTD327656:VTD327669 WCZ327656:WCZ327669 WMV327656:WMV327669 WWR327656:WWR327669 AJ393192:AJ393205 KF393192:KF393205 UB393192:UB393205 ADX393192:ADX393205 ANT393192:ANT393205 AXP393192:AXP393205 BHL393192:BHL393205 BRH393192:BRH393205 CBD393192:CBD393205 CKZ393192:CKZ393205 CUV393192:CUV393205 DER393192:DER393205 DON393192:DON393205 DYJ393192:DYJ393205 EIF393192:EIF393205 ESB393192:ESB393205 FBX393192:FBX393205 FLT393192:FLT393205 FVP393192:FVP393205 GFL393192:GFL393205 GPH393192:GPH393205 GZD393192:GZD393205 HIZ393192:HIZ393205 HSV393192:HSV393205 ICR393192:ICR393205 IMN393192:IMN393205 IWJ393192:IWJ393205 JGF393192:JGF393205 JQB393192:JQB393205 JZX393192:JZX393205 KJT393192:KJT393205 KTP393192:KTP393205 LDL393192:LDL393205 LNH393192:LNH393205 LXD393192:LXD393205 MGZ393192:MGZ393205 MQV393192:MQV393205 NAR393192:NAR393205 NKN393192:NKN393205 NUJ393192:NUJ393205 OEF393192:OEF393205 OOB393192:OOB393205 OXX393192:OXX393205 PHT393192:PHT393205 PRP393192:PRP393205 QBL393192:QBL393205 QLH393192:QLH393205 QVD393192:QVD393205 REZ393192:REZ393205 ROV393192:ROV393205 RYR393192:RYR393205 SIN393192:SIN393205 SSJ393192:SSJ393205 TCF393192:TCF393205 TMB393192:TMB393205 TVX393192:TVX393205 UFT393192:UFT393205 UPP393192:UPP393205 UZL393192:UZL393205 VJH393192:VJH393205 VTD393192:VTD393205 WCZ393192:WCZ393205 WMV393192:WMV393205 WWR393192:WWR393205 AJ458728:AJ458741 KF458728:KF458741 UB458728:UB458741 ADX458728:ADX458741 ANT458728:ANT458741 AXP458728:AXP458741 BHL458728:BHL458741 BRH458728:BRH458741 CBD458728:CBD458741 CKZ458728:CKZ458741 CUV458728:CUV458741 DER458728:DER458741 DON458728:DON458741 DYJ458728:DYJ458741 EIF458728:EIF458741 ESB458728:ESB458741 FBX458728:FBX458741 FLT458728:FLT458741 FVP458728:FVP458741 GFL458728:GFL458741 GPH458728:GPH458741 GZD458728:GZD458741 HIZ458728:HIZ458741 HSV458728:HSV458741 ICR458728:ICR458741 IMN458728:IMN458741 IWJ458728:IWJ458741 JGF458728:JGF458741 JQB458728:JQB458741 JZX458728:JZX458741 KJT458728:KJT458741 KTP458728:KTP458741 LDL458728:LDL458741 LNH458728:LNH458741 LXD458728:LXD458741 MGZ458728:MGZ458741 MQV458728:MQV458741 NAR458728:NAR458741 NKN458728:NKN458741 NUJ458728:NUJ458741 OEF458728:OEF458741 OOB458728:OOB458741 OXX458728:OXX458741 PHT458728:PHT458741 PRP458728:PRP458741 QBL458728:QBL458741 QLH458728:QLH458741 QVD458728:QVD458741 REZ458728:REZ458741 ROV458728:ROV458741 RYR458728:RYR458741 SIN458728:SIN458741 SSJ458728:SSJ458741 TCF458728:TCF458741 TMB458728:TMB458741 TVX458728:TVX458741 UFT458728:UFT458741 UPP458728:UPP458741 UZL458728:UZL458741 VJH458728:VJH458741 VTD458728:VTD458741 WCZ458728:WCZ458741 WMV458728:WMV458741 WWR458728:WWR458741 AJ524264:AJ524277 KF524264:KF524277 UB524264:UB524277 ADX524264:ADX524277 ANT524264:ANT524277 AXP524264:AXP524277 BHL524264:BHL524277 BRH524264:BRH524277 CBD524264:CBD524277 CKZ524264:CKZ524277 CUV524264:CUV524277 DER524264:DER524277 DON524264:DON524277 DYJ524264:DYJ524277 EIF524264:EIF524277 ESB524264:ESB524277 FBX524264:FBX524277 FLT524264:FLT524277 FVP524264:FVP524277 GFL524264:GFL524277 GPH524264:GPH524277 GZD524264:GZD524277 HIZ524264:HIZ524277 HSV524264:HSV524277 ICR524264:ICR524277 IMN524264:IMN524277 IWJ524264:IWJ524277 JGF524264:JGF524277 JQB524264:JQB524277 JZX524264:JZX524277 KJT524264:KJT524277 KTP524264:KTP524277 LDL524264:LDL524277 LNH524264:LNH524277 LXD524264:LXD524277 MGZ524264:MGZ524277 MQV524264:MQV524277 NAR524264:NAR524277 NKN524264:NKN524277 NUJ524264:NUJ524277 OEF524264:OEF524277 OOB524264:OOB524277 OXX524264:OXX524277 PHT524264:PHT524277 PRP524264:PRP524277 QBL524264:QBL524277 QLH524264:QLH524277 QVD524264:QVD524277 REZ524264:REZ524277 ROV524264:ROV524277 RYR524264:RYR524277 SIN524264:SIN524277 SSJ524264:SSJ524277 TCF524264:TCF524277 TMB524264:TMB524277 TVX524264:TVX524277 UFT524264:UFT524277 UPP524264:UPP524277 UZL524264:UZL524277 VJH524264:VJH524277 VTD524264:VTD524277 WCZ524264:WCZ524277 WMV524264:WMV524277 WWR524264:WWR524277 AJ589800:AJ589813 KF589800:KF589813 UB589800:UB589813 ADX589800:ADX589813 ANT589800:ANT589813 AXP589800:AXP589813 BHL589800:BHL589813 BRH589800:BRH589813 CBD589800:CBD589813 CKZ589800:CKZ589813 CUV589800:CUV589813 DER589800:DER589813 DON589800:DON589813 DYJ589800:DYJ589813 EIF589800:EIF589813 ESB589800:ESB589813 FBX589800:FBX589813 FLT589800:FLT589813 FVP589800:FVP589813 GFL589800:GFL589813 GPH589800:GPH589813 GZD589800:GZD589813 HIZ589800:HIZ589813 HSV589800:HSV589813 ICR589800:ICR589813 IMN589800:IMN589813 IWJ589800:IWJ589813 JGF589800:JGF589813 JQB589800:JQB589813 JZX589800:JZX589813 KJT589800:KJT589813 KTP589800:KTP589813 LDL589800:LDL589813 LNH589800:LNH589813 LXD589800:LXD589813 MGZ589800:MGZ589813 MQV589800:MQV589813 NAR589800:NAR589813 NKN589800:NKN589813 NUJ589800:NUJ589813 OEF589800:OEF589813 OOB589800:OOB589813 OXX589800:OXX589813 PHT589800:PHT589813 PRP589800:PRP589813 QBL589800:QBL589813 QLH589800:QLH589813 QVD589800:QVD589813 REZ589800:REZ589813 ROV589800:ROV589813 RYR589800:RYR589813 SIN589800:SIN589813 SSJ589800:SSJ589813 TCF589800:TCF589813 TMB589800:TMB589813 TVX589800:TVX589813 UFT589800:UFT589813 UPP589800:UPP589813 UZL589800:UZL589813 VJH589800:VJH589813 VTD589800:VTD589813 WCZ589800:WCZ589813 WMV589800:WMV589813 WWR589800:WWR589813 AJ655336:AJ655349 KF655336:KF655349 UB655336:UB655349 ADX655336:ADX655349 ANT655336:ANT655349 AXP655336:AXP655349 BHL655336:BHL655349 BRH655336:BRH655349 CBD655336:CBD655349 CKZ655336:CKZ655349 CUV655336:CUV655349 DER655336:DER655349 DON655336:DON655349 DYJ655336:DYJ655349 EIF655336:EIF655349 ESB655336:ESB655349 FBX655336:FBX655349 FLT655336:FLT655349 FVP655336:FVP655349 GFL655336:GFL655349 GPH655336:GPH655349 GZD655336:GZD655349 HIZ655336:HIZ655349 HSV655336:HSV655349 ICR655336:ICR655349 IMN655336:IMN655349 IWJ655336:IWJ655349 JGF655336:JGF655349 JQB655336:JQB655349 JZX655336:JZX655349 KJT655336:KJT655349 KTP655336:KTP655349 LDL655336:LDL655349 LNH655336:LNH655349 LXD655336:LXD655349 MGZ655336:MGZ655349 MQV655336:MQV655349 NAR655336:NAR655349 NKN655336:NKN655349 NUJ655336:NUJ655349 OEF655336:OEF655349 OOB655336:OOB655349 OXX655336:OXX655349 PHT655336:PHT655349 PRP655336:PRP655349 QBL655336:QBL655349 QLH655336:QLH655349 QVD655336:QVD655349 REZ655336:REZ655349 ROV655336:ROV655349 RYR655336:RYR655349 SIN655336:SIN655349 SSJ655336:SSJ655349 TCF655336:TCF655349 TMB655336:TMB655349 TVX655336:TVX655349 UFT655336:UFT655349 UPP655336:UPP655349 UZL655336:UZL655349 VJH655336:VJH655349 VTD655336:VTD655349 WCZ655336:WCZ655349 WMV655336:WMV655349 WWR655336:WWR655349 AJ720872:AJ720885 KF720872:KF720885 UB720872:UB720885 ADX720872:ADX720885 ANT720872:ANT720885 AXP720872:AXP720885 BHL720872:BHL720885 BRH720872:BRH720885 CBD720872:CBD720885 CKZ720872:CKZ720885 CUV720872:CUV720885 DER720872:DER720885 DON720872:DON720885 DYJ720872:DYJ720885 EIF720872:EIF720885 ESB720872:ESB720885 FBX720872:FBX720885 FLT720872:FLT720885 FVP720872:FVP720885 GFL720872:GFL720885 GPH720872:GPH720885 GZD720872:GZD720885 HIZ720872:HIZ720885 HSV720872:HSV720885 ICR720872:ICR720885 IMN720872:IMN720885 IWJ720872:IWJ720885 JGF720872:JGF720885 JQB720872:JQB720885 JZX720872:JZX720885 KJT720872:KJT720885 KTP720872:KTP720885 LDL720872:LDL720885 LNH720872:LNH720885 LXD720872:LXD720885 MGZ720872:MGZ720885 MQV720872:MQV720885 NAR720872:NAR720885 NKN720872:NKN720885 NUJ720872:NUJ720885 OEF720872:OEF720885 OOB720872:OOB720885 OXX720872:OXX720885 PHT720872:PHT720885 PRP720872:PRP720885 QBL720872:QBL720885 QLH720872:QLH720885 QVD720872:QVD720885 REZ720872:REZ720885 ROV720872:ROV720885 RYR720872:RYR720885 SIN720872:SIN720885 SSJ720872:SSJ720885 TCF720872:TCF720885 TMB720872:TMB720885 TVX720872:TVX720885 UFT720872:UFT720885 UPP720872:UPP720885 UZL720872:UZL720885 VJH720872:VJH720885 VTD720872:VTD720885 WCZ720872:WCZ720885 WMV720872:WMV720885 WWR720872:WWR720885 AJ786408:AJ786421 KF786408:KF786421 UB786408:UB786421 ADX786408:ADX786421 ANT786408:ANT786421 AXP786408:AXP786421 BHL786408:BHL786421 BRH786408:BRH786421 CBD786408:CBD786421 CKZ786408:CKZ786421 CUV786408:CUV786421 DER786408:DER786421 DON786408:DON786421 DYJ786408:DYJ786421 EIF786408:EIF786421 ESB786408:ESB786421 FBX786408:FBX786421 FLT786408:FLT786421 FVP786408:FVP786421 GFL786408:GFL786421 GPH786408:GPH786421 GZD786408:GZD786421 HIZ786408:HIZ786421 HSV786408:HSV786421 ICR786408:ICR786421 IMN786408:IMN786421 IWJ786408:IWJ786421 JGF786408:JGF786421 JQB786408:JQB786421 JZX786408:JZX786421 KJT786408:KJT786421 KTP786408:KTP786421 LDL786408:LDL786421 LNH786408:LNH786421 LXD786408:LXD786421 MGZ786408:MGZ786421 MQV786408:MQV786421 NAR786408:NAR786421 NKN786408:NKN786421 NUJ786408:NUJ786421 OEF786408:OEF786421 OOB786408:OOB786421 OXX786408:OXX786421 PHT786408:PHT786421 PRP786408:PRP786421 QBL786408:QBL786421 QLH786408:QLH786421 QVD786408:QVD786421 REZ786408:REZ786421 ROV786408:ROV786421 RYR786408:RYR786421 SIN786408:SIN786421 SSJ786408:SSJ786421 TCF786408:TCF786421 TMB786408:TMB786421 TVX786408:TVX786421 UFT786408:UFT786421 UPP786408:UPP786421 UZL786408:UZL786421 VJH786408:VJH786421 VTD786408:VTD786421 WCZ786408:WCZ786421 WMV786408:WMV786421 WWR786408:WWR786421 AJ851944:AJ851957 KF851944:KF851957 UB851944:UB851957 ADX851944:ADX851957 ANT851944:ANT851957 AXP851944:AXP851957 BHL851944:BHL851957 BRH851944:BRH851957 CBD851944:CBD851957 CKZ851944:CKZ851957 CUV851944:CUV851957 DER851944:DER851957 DON851944:DON851957 DYJ851944:DYJ851957 EIF851944:EIF851957 ESB851944:ESB851957 FBX851944:FBX851957 FLT851944:FLT851957 FVP851944:FVP851957 GFL851944:GFL851957 GPH851944:GPH851957 GZD851944:GZD851957 HIZ851944:HIZ851957 HSV851944:HSV851957 ICR851944:ICR851957 IMN851944:IMN851957 IWJ851944:IWJ851957 JGF851944:JGF851957 JQB851944:JQB851957 JZX851944:JZX851957 KJT851944:KJT851957 KTP851944:KTP851957 LDL851944:LDL851957 LNH851944:LNH851957 LXD851944:LXD851957 MGZ851944:MGZ851957 MQV851944:MQV851957 NAR851944:NAR851957 NKN851944:NKN851957 NUJ851944:NUJ851957 OEF851944:OEF851957 OOB851944:OOB851957 OXX851944:OXX851957 PHT851944:PHT851957 PRP851944:PRP851957 QBL851944:QBL851957 QLH851944:QLH851957 QVD851944:QVD851957 REZ851944:REZ851957 ROV851944:ROV851957 RYR851944:RYR851957 SIN851944:SIN851957 SSJ851944:SSJ851957 TCF851944:TCF851957 TMB851944:TMB851957 TVX851944:TVX851957 UFT851944:UFT851957 UPP851944:UPP851957 UZL851944:UZL851957 VJH851944:VJH851957 VTD851944:VTD851957 WCZ851944:WCZ851957 WMV851944:WMV851957 WWR851944:WWR851957 AJ917480:AJ917493 KF917480:KF917493 UB917480:UB917493 ADX917480:ADX917493 ANT917480:ANT917493 AXP917480:AXP917493 BHL917480:BHL917493 BRH917480:BRH917493 CBD917480:CBD917493 CKZ917480:CKZ917493 CUV917480:CUV917493 DER917480:DER917493 DON917480:DON917493 DYJ917480:DYJ917493 EIF917480:EIF917493 ESB917480:ESB917493 FBX917480:FBX917493 FLT917480:FLT917493 FVP917480:FVP917493 GFL917480:GFL917493 GPH917480:GPH917493 GZD917480:GZD917493 HIZ917480:HIZ917493 HSV917480:HSV917493 ICR917480:ICR917493 IMN917480:IMN917493 IWJ917480:IWJ917493 JGF917480:JGF917493 JQB917480:JQB917493 JZX917480:JZX917493 KJT917480:KJT917493 KTP917480:KTP917493 LDL917480:LDL917493 LNH917480:LNH917493 LXD917480:LXD917493 MGZ917480:MGZ917493 MQV917480:MQV917493 NAR917480:NAR917493 NKN917480:NKN917493 NUJ917480:NUJ917493 OEF917480:OEF917493 OOB917480:OOB917493 OXX917480:OXX917493 PHT917480:PHT917493 PRP917480:PRP917493 QBL917480:QBL917493 QLH917480:QLH917493 QVD917480:QVD917493 REZ917480:REZ917493 ROV917480:ROV917493 RYR917480:RYR917493 SIN917480:SIN917493 SSJ917480:SSJ917493 TCF917480:TCF917493 TMB917480:TMB917493 TVX917480:TVX917493 UFT917480:UFT917493 UPP917480:UPP917493 UZL917480:UZL917493 VJH917480:VJH917493 VTD917480:VTD917493 WCZ917480:WCZ917493 WMV917480:WMV917493 WWR917480:WWR917493 AJ983016:AJ983029 KF983016:KF983029 UB983016:UB983029 ADX983016:ADX983029 ANT983016:ANT983029 AXP983016:AXP983029 BHL983016:BHL983029 BRH983016:BRH983029 CBD983016:CBD983029 CKZ983016:CKZ983029 CUV983016:CUV983029 DER983016:DER983029 DON983016:DON983029 DYJ983016:DYJ983029 EIF983016:EIF983029 ESB983016:ESB983029 FBX983016:FBX983029 FLT983016:FLT983029 FVP983016:FVP983029 GFL983016:GFL983029 GPH983016:GPH983029 GZD983016:GZD983029 HIZ983016:HIZ983029 HSV983016:HSV983029 ICR983016:ICR983029 IMN983016:IMN983029 IWJ983016:IWJ983029 JGF983016:JGF983029 JQB983016:JQB983029 JZX983016:JZX983029 KJT983016:KJT983029 KTP983016:KTP983029 LDL983016:LDL983029 LNH983016:LNH983029 LXD983016:LXD983029 MGZ983016:MGZ983029 MQV983016:MQV983029 NAR983016:NAR983029 NKN983016:NKN983029 NUJ983016:NUJ983029 OEF983016:OEF983029 OOB983016:OOB983029 OXX983016:OXX983029 PHT983016:PHT983029 PRP983016:PRP983029 QBL983016:QBL983029 QLH983016:QLH983029 QVD983016:QVD983029 REZ983016:REZ983029 ROV983016:ROV983029 RYR983016:RYR983029 SIN983016:SIN983029 SSJ983016:SSJ983029 TCF983016:TCF983029 TMB983016:TMB983029 TVX983016:TVX983029 UFT983016:UFT983029 UPP983016:UPP983029 UZL983016:UZL983029 VJH983016:VJH983029 VTD983016:VTD983029 WCZ983016:WCZ983029 WMV983016:WMV983029 WWR983016:WWR983029 AG65542:AG65572 KC65542:KC65572 TY65542:TY65572 ADU65542:ADU65572 ANQ65542:ANQ65572 AXM65542:AXM65572 BHI65542:BHI65572 BRE65542:BRE65572 CBA65542:CBA65572 CKW65542:CKW65572 CUS65542:CUS65572 DEO65542:DEO65572 DOK65542:DOK65572 DYG65542:DYG65572 EIC65542:EIC65572 ERY65542:ERY65572 FBU65542:FBU65572 FLQ65542:FLQ65572 FVM65542:FVM65572 GFI65542:GFI65572 GPE65542:GPE65572 GZA65542:GZA65572 HIW65542:HIW65572 HSS65542:HSS65572 ICO65542:ICO65572 IMK65542:IMK65572 IWG65542:IWG65572 JGC65542:JGC65572 JPY65542:JPY65572 JZU65542:JZU65572 KJQ65542:KJQ65572 KTM65542:KTM65572 LDI65542:LDI65572 LNE65542:LNE65572 LXA65542:LXA65572 MGW65542:MGW65572 MQS65542:MQS65572 NAO65542:NAO65572 NKK65542:NKK65572 NUG65542:NUG65572 OEC65542:OEC65572 ONY65542:ONY65572 OXU65542:OXU65572 PHQ65542:PHQ65572 PRM65542:PRM65572 QBI65542:QBI65572 QLE65542:QLE65572 QVA65542:QVA65572 REW65542:REW65572 ROS65542:ROS65572 RYO65542:RYO65572 SIK65542:SIK65572 SSG65542:SSG65572 TCC65542:TCC65572 TLY65542:TLY65572 TVU65542:TVU65572 UFQ65542:UFQ65572 UPM65542:UPM65572 UZI65542:UZI65572 VJE65542:VJE65572 VTA65542:VTA65572 WCW65542:WCW65572 WMS65542:WMS65572 WWO65542:WWO65572 AG131078:AG131108 KC131078:KC131108 TY131078:TY131108 ADU131078:ADU131108 ANQ131078:ANQ131108 AXM131078:AXM131108 BHI131078:BHI131108 BRE131078:BRE131108 CBA131078:CBA131108 CKW131078:CKW131108 CUS131078:CUS131108 DEO131078:DEO131108 DOK131078:DOK131108 DYG131078:DYG131108 EIC131078:EIC131108 ERY131078:ERY131108 FBU131078:FBU131108 FLQ131078:FLQ131108 FVM131078:FVM131108 GFI131078:GFI131108 GPE131078:GPE131108 GZA131078:GZA131108 HIW131078:HIW131108 HSS131078:HSS131108 ICO131078:ICO131108 IMK131078:IMK131108 IWG131078:IWG131108 JGC131078:JGC131108 JPY131078:JPY131108 JZU131078:JZU131108 KJQ131078:KJQ131108 KTM131078:KTM131108 LDI131078:LDI131108 LNE131078:LNE131108 LXA131078:LXA131108 MGW131078:MGW131108 MQS131078:MQS131108 NAO131078:NAO131108 NKK131078:NKK131108 NUG131078:NUG131108 OEC131078:OEC131108 ONY131078:ONY131108 OXU131078:OXU131108 PHQ131078:PHQ131108 PRM131078:PRM131108 QBI131078:QBI131108 QLE131078:QLE131108 QVA131078:QVA131108 REW131078:REW131108 ROS131078:ROS131108 RYO131078:RYO131108 SIK131078:SIK131108 SSG131078:SSG131108 TCC131078:TCC131108 TLY131078:TLY131108 TVU131078:TVU131108 UFQ131078:UFQ131108 UPM131078:UPM131108 UZI131078:UZI131108 VJE131078:VJE131108 VTA131078:VTA131108 WCW131078:WCW131108 WMS131078:WMS131108 WWO131078:WWO131108 AG196614:AG196644 KC196614:KC196644 TY196614:TY196644 ADU196614:ADU196644 ANQ196614:ANQ196644 AXM196614:AXM196644 BHI196614:BHI196644 BRE196614:BRE196644 CBA196614:CBA196644 CKW196614:CKW196644 CUS196614:CUS196644 DEO196614:DEO196644 DOK196614:DOK196644 DYG196614:DYG196644 EIC196614:EIC196644 ERY196614:ERY196644 FBU196614:FBU196644 FLQ196614:FLQ196644 FVM196614:FVM196644 GFI196614:GFI196644 GPE196614:GPE196644 GZA196614:GZA196644 HIW196614:HIW196644 HSS196614:HSS196644 ICO196614:ICO196644 IMK196614:IMK196644 IWG196614:IWG196644 JGC196614:JGC196644 JPY196614:JPY196644 JZU196614:JZU196644 KJQ196614:KJQ196644 KTM196614:KTM196644 LDI196614:LDI196644 LNE196614:LNE196644 LXA196614:LXA196644 MGW196614:MGW196644 MQS196614:MQS196644 NAO196614:NAO196644 NKK196614:NKK196644 NUG196614:NUG196644 OEC196614:OEC196644 ONY196614:ONY196644 OXU196614:OXU196644 PHQ196614:PHQ196644 PRM196614:PRM196644 QBI196614:QBI196644 QLE196614:QLE196644 QVA196614:QVA196644 REW196614:REW196644 ROS196614:ROS196644 RYO196614:RYO196644 SIK196614:SIK196644 SSG196614:SSG196644 TCC196614:TCC196644 TLY196614:TLY196644 TVU196614:TVU196644 UFQ196614:UFQ196644 UPM196614:UPM196644 UZI196614:UZI196644 VJE196614:VJE196644 VTA196614:VTA196644 WCW196614:WCW196644 WMS196614:WMS196644 WWO196614:WWO196644 AG262150:AG262180 KC262150:KC262180 TY262150:TY262180 ADU262150:ADU262180 ANQ262150:ANQ262180 AXM262150:AXM262180 BHI262150:BHI262180 BRE262150:BRE262180 CBA262150:CBA262180 CKW262150:CKW262180 CUS262150:CUS262180 DEO262150:DEO262180 DOK262150:DOK262180 DYG262150:DYG262180 EIC262150:EIC262180 ERY262150:ERY262180 FBU262150:FBU262180 FLQ262150:FLQ262180 FVM262150:FVM262180 GFI262150:GFI262180 GPE262150:GPE262180 GZA262150:GZA262180 HIW262150:HIW262180 HSS262150:HSS262180 ICO262150:ICO262180 IMK262150:IMK262180 IWG262150:IWG262180 JGC262150:JGC262180 JPY262150:JPY262180 JZU262150:JZU262180 KJQ262150:KJQ262180 KTM262150:KTM262180 LDI262150:LDI262180 LNE262150:LNE262180 LXA262150:LXA262180 MGW262150:MGW262180 MQS262150:MQS262180 NAO262150:NAO262180 NKK262150:NKK262180 NUG262150:NUG262180 OEC262150:OEC262180 ONY262150:ONY262180 OXU262150:OXU262180 PHQ262150:PHQ262180 PRM262150:PRM262180 QBI262150:QBI262180 QLE262150:QLE262180 QVA262150:QVA262180 REW262150:REW262180 ROS262150:ROS262180 RYO262150:RYO262180 SIK262150:SIK262180 SSG262150:SSG262180 TCC262150:TCC262180 TLY262150:TLY262180 TVU262150:TVU262180 UFQ262150:UFQ262180 UPM262150:UPM262180 UZI262150:UZI262180 VJE262150:VJE262180 VTA262150:VTA262180 WCW262150:WCW262180 WMS262150:WMS262180 WWO262150:WWO262180 AG327686:AG327716 KC327686:KC327716 TY327686:TY327716 ADU327686:ADU327716 ANQ327686:ANQ327716 AXM327686:AXM327716 BHI327686:BHI327716 BRE327686:BRE327716 CBA327686:CBA327716 CKW327686:CKW327716 CUS327686:CUS327716 DEO327686:DEO327716 DOK327686:DOK327716 DYG327686:DYG327716 EIC327686:EIC327716 ERY327686:ERY327716 FBU327686:FBU327716 FLQ327686:FLQ327716 FVM327686:FVM327716 GFI327686:GFI327716 GPE327686:GPE327716 GZA327686:GZA327716 HIW327686:HIW327716 HSS327686:HSS327716 ICO327686:ICO327716 IMK327686:IMK327716 IWG327686:IWG327716 JGC327686:JGC327716 JPY327686:JPY327716 JZU327686:JZU327716 KJQ327686:KJQ327716 KTM327686:KTM327716 LDI327686:LDI327716 LNE327686:LNE327716 LXA327686:LXA327716 MGW327686:MGW327716 MQS327686:MQS327716 NAO327686:NAO327716 NKK327686:NKK327716 NUG327686:NUG327716 OEC327686:OEC327716 ONY327686:ONY327716 OXU327686:OXU327716 PHQ327686:PHQ327716 PRM327686:PRM327716 QBI327686:QBI327716 QLE327686:QLE327716 QVA327686:QVA327716 REW327686:REW327716 ROS327686:ROS327716 RYO327686:RYO327716 SIK327686:SIK327716 SSG327686:SSG327716 TCC327686:TCC327716 TLY327686:TLY327716 TVU327686:TVU327716 UFQ327686:UFQ327716 UPM327686:UPM327716 UZI327686:UZI327716 VJE327686:VJE327716 VTA327686:VTA327716 WCW327686:WCW327716 WMS327686:WMS327716 WWO327686:WWO327716 AG393222:AG393252 KC393222:KC393252 TY393222:TY393252 ADU393222:ADU393252 ANQ393222:ANQ393252 AXM393222:AXM393252 BHI393222:BHI393252 BRE393222:BRE393252 CBA393222:CBA393252 CKW393222:CKW393252 CUS393222:CUS393252 DEO393222:DEO393252 DOK393222:DOK393252 DYG393222:DYG393252 EIC393222:EIC393252 ERY393222:ERY393252 FBU393222:FBU393252 FLQ393222:FLQ393252 FVM393222:FVM393252 GFI393222:GFI393252 GPE393222:GPE393252 GZA393222:GZA393252 HIW393222:HIW393252 HSS393222:HSS393252 ICO393222:ICO393252 IMK393222:IMK393252 IWG393222:IWG393252 JGC393222:JGC393252 JPY393222:JPY393252 JZU393222:JZU393252 KJQ393222:KJQ393252 KTM393222:KTM393252 LDI393222:LDI393252 LNE393222:LNE393252 LXA393222:LXA393252 MGW393222:MGW393252 MQS393222:MQS393252 NAO393222:NAO393252 NKK393222:NKK393252 NUG393222:NUG393252 OEC393222:OEC393252 ONY393222:ONY393252 OXU393222:OXU393252 PHQ393222:PHQ393252 PRM393222:PRM393252 QBI393222:QBI393252 QLE393222:QLE393252 QVA393222:QVA393252 REW393222:REW393252 ROS393222:ROS393252 RYO393222:RYO393252 SIK393222:SIK393252 SSG393222:SSG393252 TCC393222:TCC393252 TLY393222:TLY393252 TVU393222:TVU393252 UFQ393222:UFQ393252 UPM393222:UPM393252 UZI393222:UZI393252 VJE393222:VJE393252 VTA393222:VTA393252 WCW393222:WCW393252 WMS393222:WMS393252 WWO393222:WWO393252 AG458758:AG458788 KC458758:KC458788 TY458758:TY458788 ADU458758:ADU458788 ANQ458758:ANQ458788 AXM458758:AXM458788 BHI458758:BHI458788 BRE458758:BRE458788 CBA458758:CBA458788 CKW458758:CKW458788 CUS458758:CUS458788 DEO458758:DEO458788 DOK458758:DOK458788 DYG458758:DYG458788 EIC458758:EIC458788 ERY458758:ERY458788 FBU458758:FBU458788 FLQ458758:FLQ458788 FVM458758:FVM458788 GFI458758:GFI458788 GPE458758:GPE458788 GZA458758:GZA458788 HIW458758:HIW458788 HSS458758:HSS458788 ICO458758:ICO458788 IMK458758:IMK458788 IWG458758:IWG458788 JGC458758:JGC458788 JPY458758:JPY458788 JZU458758:JZU458788 KJQ458758:KJQ458788 KTM458758:KTM458788 LDI458758:LDI458788 LNE458758:LNE458788 LXA458758:LXA458788 MGW458758:MGW458788 MQS458758:MQS458788 NAO458758:NAO458788 NKK458758:NKK458788 NUG458758:NUG458788 OEC458758:OEC458788 ONY458758:ONY458788 OXU458758:OXU458788 PHQ458758:PHQ458788 PRM458758:PRM458788 QBI458758:QBI458788 QLE458758:QLE458788 QVA458758:QVA458788 REW458758:REW458788 ROS458758:ROS458788 RYO458758:RYO458788 SIK458758:SIK458788 SSG458758:SSG458788 TCC458758:TCC458788 TLY458758:TLY458788 TVU458758:TVU458788 UFQ458758:UFQ458788 UPM458758:UPM458788 UZI458758:UZI458788 VJE458758:VJE458788 VTA458758:VTA458788 WCW458758:WCW458788 WMS458758:WMS458788 WWO458758:WWO458788 AG524294:AG524324 KC524294:KC524324 TY524294:TY524324 ADU524294:ADU524324 ANQ524294:ANQ524324 AXM524294:AXM524324 BHI524294:BHI524324 BRE524294:BRE524324 CBA524294:CBA524324 CKW524294:CKW524324 CUS524294:CUS524324 DEO524294:DEO524324 DOK524294:DOK524324 DYG524294:DYG524324 EIC524294:EIC524324 ERY524294:ERY524324 FBU524294:FBU524324 FLQ524294:FLQ524324 FVM524294:FVM524324 GFI524294:GFI524324 GPE524294:GPE524324 GZA524294:GZA524324 HIW524294:HIW524324 HSS524294:HSS524324 ICO524294:ICO524324 IMK524294:IMK524324 IWG524294:IWG524324 JGC524294:JGC524324 JPY524294:JPY524324 JZU524294:JZU524324 KJQ524294:KJQ524324 KTM524294:KTM524324 LDI524294:LDI524324 LNE524294:LNE524324 LXA524294:LXA524324 MGW524294:MGW524324 MQS524294:MQS524324 NAO524294:NAO524324 NKK524294:NKK524324 NUG524294:NUG524324 OEC524294:OEC524324 ONY524294:ONY524324 OXU524294:OXU524324 PHQ524294:PHQ524324 PRM524294:PRM524324 QBI524294:QBI524324 QLE524294:QLE524324 QVA524294:QVA524324 REW524294:REW524324 ROS524294:ROS524324 RYO524294:RYO524324 SIK524294:SIK524324 SSG524294:SSG524324 TCC524294:TCC524324 TLY524294:TLY524324 TVU524294:TVU524324 UFQ524294:UFQ524324 UPM524294:UPM524324 UZI524294:UZI524324 VJE524294:VJE524324 VTA524294:VTA524324 WCW524294:WCW524324 WMS524294:WMS524324 WWO524294:WWO524324 AG589830:AG589860 KC589830:KC589860 TY589830:TY589860 ADU589830:ADU589860 ANQ589830:ANQ589860 AXM589830:AXM589860 BHI589830:BHI589860 BRE589830:BRE589860 CBA589830:CBA589860 CKW589830:CKW589860 CUS589830:CUS589860 DEO589830:DEO589860 DOK589830:DOK589860 DYG589830:DYG589860 EIC589830:EIC589860 ERY589830:ERY589860 FBU589830:FBU589860 FLQ589830:FLQ589860 FVM589830:FVM589860 GFI589830:GFI589860 GPE589830:GPE589860 GZA589830:GZA589860 HIW589830:HIW589860 HSS589830:HSS589860 ICO589830:ICO589860 IMK589830:IMK589860 IWG589830:IWG589860 JGC589830:JGC589860 JPY589830:JPY589860 JZU589830:JZU589860 KJQ589830:KJQ589860 KTM589830:KTM589860 LDI589830:LDI589860 LNE589830:LNE589860 LXA589830:LXA589860 MGW589830:MGW589860 MQS589830:MQS589860 NAO589830:NAO589860 NKK589830:NKK589860 NUG589830:NUG589860 OEC589830:OEC589860 ONY589830:ONY589860 OXU589830:OXU589860 PHQ589830:PHQ589860 PRM589830:PRM589860 QBI589830:QBI589860 QLE589830:QLE589860 QVA589830:QVA589860 REW589830:REW589860 ROS589830:ROS589860 RYO589830:RYO589860 SIK589830:SIK589860 SSG589830:SSG589860 TCC589830:TCC589860 TLY589830:TLY589860 TVU589830:TVU589860 UFQ589830:UFQ589860 UPM589830:UPM589860 UZI589830:UZI589860 VJE589830:VJE589860 VTA589830:VTA589860 WCW589830:WCW589860 WMS589830:WMS589860 WWO589830:WWO589860 AG655366:AG655396 KC655366:KC655396 TY655366:TY655396 ADU655366:ADU655396 ANQ655366:ANQ655396 AXM655366:AXM655396 BHI655366:BHI655396 BRE655366:BRE655396 CBA655366:CBA655396 CKW655366:CKW655396 CUS655366:CUS655396 DEO655366:DEO655396 DOK655366:DOK655396 DYG655366:DYG655396 EIC655366:EIC655396 ERY655366:ERY655396 FBU655366:FBU655396 FLQ655366:FLQ655396 FVM655366:FVM655396 GFI655366:GFI655396 GPE655366:GPE655396 GZA655366:GZA655396 HIW655366:HIW655396 HSS655366:HSS655396 ICO655366:ICO655396 IMK655366:IMK655396 IWG655366:IWG655396 JGC655366:JGC655396 JPY655366:JPY655396 JZU655366:JZU655396 KJQ655366:KJQ655396 KTM655366:KTM655396 LDI655366:LDI655396 LNE655366:LNE655396 LXA655366:LXA655396 MGW655366:MGW655396 MQS655366:MQS655396 NAO655366:NAO655396 NKK655366:NKK655396 NUG655366:NUG655396 OEC655366:OEC655396 ONY655366:ONY655396 OXU655366:OXU655396 PHQ655366:PHQ655396 PRM655366:PRM655396 QBI655366:QBI655396 QLE655366:QLE655396 QVA655366:QVA655396 REW655366:REW655396 ROS655366:ROS655396 RYO655366:RYO655396 SIK655366:SIK655396 SSG655366:SSG655396 TCC655366:TCC655396 TLY655366:TLY655396 TVU655366:TVU655396 UFQ655366:UFQ655396 UPM655366:UPM655396 UZI655366:UZI655396 VJE655366:VJE655396 VTA655366:VTA655396 WCW655366:WCW655396 WMS655366:WMS655396 WWO655366:WWO655396 AG720902:AG720932 KC720902:KC720932 TY720902:TY720932 ADU720902:ADU720932 ANQ720902:ANQ720932 AXM720902:AXM720932 BHI720902:BHI720932 BRE720902:BRE720932 CBA720902:CBA720932 CKW720902:CKW720932 CUS720902:CUS720932 DEO720902:DEO720932 DOK720902:DOK720932 DYG720902:DYG720932 EIC720902:EIC720932 ERY720902:ERY720932 FBU720902:FBU720932 FLQ720902:FLQ720932 FVM720902:FVM720932 GFI720902:GFI720932 GPE720902:GPE720932 GZA720902:GZA720932 HIW720902:HIW720932 HSS720902:HSS720932 ICO720902:ICO720932 IMK720902:IMK720932 IWG720902:IWG720932 JGC720902:JGC720932 JPY720902:JPY720932 JZU720902:JZU720932 KJQ720902:KJQ720932 KTM720902:KTM720932 LDI720902:LDI720932 LNE720902:LNE720932 LXA720902:LXA720932 MGW720902:MGW720932 MQS720902:MQS720932 NAO720902:NAO720932 NKK720902:NKK720932 NUG720902:NUG720932 OEC720902:OEC720932 ONY720902:ONY720932 OXU720902:OXU720932 PHQ720902:PHQ720932 PRM720902:PRM720932 QBI720902:QBI720932 QLE720902:QLE720932 QVA720902:QVA720932 REW720902:REW720932 ROS720902:ROS720932 RYO720902:RYO720932 SIK720902:SIK720932 SSG720902:SSG720932 TCC720902:TCC720932 TLY720902:TLY720932 TVU720902:TVU720932 UFQ720902:UFQ720932 UPM720902:UPM720932 UZI720902:UZI720932 VJE720902:VJE720932 VTA720902:VTA720932 WCW720902:WCW720932 WMS720902:WMS720932 WWO720902:WWO720932 AG786438:AG786468 KC786438:KC786468 TY786438:TY786468 ADU786438:ADU786468 ANQ786438:ANQ786468 AXM786438:AXM786468 BHI786438:BHI786468 BRE786438:BRE786468 CBA786438:CBA786468 CKW786438:CKW786468 CUS786438:CUS786468 DEO786438:DEO786468 DOK786438:DOK786468 DYG786438:DYG786468 EIC786438:EIC786468 ERY786438:ERY786468 FBU786438:FBU786468 FLQ786438:FLQ786468 FVM786438:FVM786468 GFI786438:GFI786468 GPE786438:GPE786468 GZA786438:GZA786468 HIW786438:HIW786468 HSS786438:HSS786468 ICO786438:ICO786468 IMK786438:IMK786468 IWG786438:IWG786468 JGC786438:JGC786468 JPY786438:JPY786468 JZU786438:JZU786468 KJQ786438:KJQ786468 KTM786438:KTM786468 LDI786438:LDI786468 LNE786438:LNE786468 LXA786438:LXA786468 MGW786438:MGW786468 MQS786438:MQS786468 NAO786438:NAO786468 NKK786438:NKK786468 NUG786438:NUG786468 OEC786438:OEC786468 ONY786438:ONY786468 OXU786438:OXU786468 PHQ786438:PHQ786468 PRM786438:PRM786468 QBI786438:QBI786468 QLE786438:QLE786468 QVA786438:QVA786468 REW786438:REW786468 ROS786438:ROS786468 RYO786438:RYO786468 SIK786438:SIK786468 SSG786438:SSG786468 TCC786438:TCC786468 TLY786438:TLY786468 TVU786438:TVU786468 UFQ786438:UFQ786468 UPM786438:UPM786468 UZI786438:UZI786468 VJE786438:VJE786468 VTA786438:VTA786468 WCW786438:WCW786468 WMS786438:WMS786468 WWO786438:WWO786468 AG851974:AG852004 KC851974:KC852004 TY851974:TY852004 ADU851974:ADU852004 ANQ851974:ANQ852004 AXM851974:AXM852004 BHI851974:BHI852004 BRE851974:BRE852004 CBA851974:CBA852004 CKW851974:CKW852004 CUS851974:CUS852004 DEO851974:DEO852004 DOK851974:DOK852004 DYG851974:DYG852004 EIC851974:EIC852004 ERY851974:ERY852004 FBU851974:FBU852004 FLQ851974:FLQ852004 FVM851974:FVM852004 GFI851974:GFI852004 GPE851974:GPE852004 GZA851974:GZA852004 HIW851974:HIW852004 HSS851974:HSS852004 ICO851974:ICO852004 IMK851974:IMK852004 IWG851974:IWG852004 JGC851974:JGC852004 JPY851974:JPY852004 JZU851974:JZU852004 KJQ851974:KJQ852004 KTM851974:KTM852004 LDI851974:LDI852004 LNE851974:LNE852004 LXA851974:LXA852004 MGW851974:MGW852004 MQS851974:MQS852004 NAO851974:NAO852004 NKK851974:NKK852004 NUG851974:NUG852004 OEC851974:OEC852004 ONY851974:ONY852004 OXU851974:OXU852004 PHQ851974:PHQ852004 PRM851974:PRM852004 QBI851974:QBI852004 QLE851974:QLE852004 QVA851974:QVA852004 REW851974:REW852004 ROS851974:ROS852004 RYO851974:RYO852004 SIK851974:SIK852004 SSG851974:SSG852004 TCC851974:TCC852004 TLY851974:TLY852004 TVU851974:TVU852004 UFQ851974:UFQ852004 UPM851974:UPM852004 UZI851974:UZI852004 VJE851974:VJE852004 VTA851974:VTA852004 WCW851974:WCW852004 WMS851974:WMS852004 WWO851974:WWO852004 AG917510:AG917540 KC917510:KC917540 TY917510:TY917540 ADU917510:ADU917540 ANQ917510:ANQ917540 AXM917510:AXM917540 BHI917510:BHI917540 BRE917510:BRE917540 CBA917510:CBA917540 CKW917510:CKW917540 CUS917510:CUS917540 DEO917510:DEO917540 DOK917510:DOK917540 DYG917510:DYG917540 EIC917510:EIC917540 ERY917510:ERY917540 FBU917510:FBU917540 FLQ917510:FLQ917540 FVM917510:FVM917540 GFI917510:GFI917540 GPE917510:GPE917540 GZA917510:GZA917540 HIW917510:HIW917540 HSS917510:HSS917540 ICO917510:ICO917540 IMK917510:IMK917540 IWG917510:IWG917540 JGC917510:JGC917540 JPY917510:JPY917540 JZU917510:JZU917540 KJQ917510:KJQ917540 KTM917510:KTM917540 LDI917510:LDI917540 LNE917510:LNE917540 LXA917510:LXA917540 MGW917510:MGW917540 MQS917510:MQS917540 NAO917510:NAO917540 NKK917510:NKK917540 NUG917510:NUG917540 OEC917510:OEC917540 ONY917510:ONY917540 OXU917510:OXU917540 PHQ917510:PHQ917540 PRM917510:PRM917540 QBI917510:QBI917540 QLE917510:QLE917540 QVA917510:QVA917540 REW917510:REW917540 ROS917510:ROS917540 RYO917510:RYO917540 SIK917510:SIK917540 SSG917510:SSG917540 TCC917510:TCC917540 TLY917510:TLY917540 TVU917510:TVU917540 UFQ917510:UFQ917540 UPM917510:UPM917540 UZI917510:UZI917540 VJE917510:VJE917540 VTA917510:VTA917540 WCW917510:WCW917540 WMS917510:WMS917540 WWO917510:WWO917540 AG983046:AG983076 KC983046:KC983076 TY983046:TY983076 ADU983046:ADU983076 ANQ983046:ANQ983076 AXM983046:AXM983076 BHI983046:BHI983076 BRE983046:BRE983076 CBA983046:CBA983076 CKW983046:CKW983076 CUS983046:CUS983076 DEO983046:DEO983076 DOK983046:DOK983076 DYG983046:DYG983076 EIC983046:EIC983076 ERY983046:ERY983076 FBU983046:FBU983076 FLQ983046:FLQ983076 FVM983046:FVM983076 GFI983046:GFI983076 GPE983046:GPE983076 GZA983046:GZA983076 HIW983046:HIW983076 HSS983046:HSS983076 ICO983046:ICO983076 IMK983046:IMK983076 IWG983046:IWG983076 JGC983046:JGC983076 JPY983046:JPY983076 JZU983046:JZU983076 KJQ983046:KJQ983076 KTM983046:KTM983076 LDI983046:LDI983076 LNE983046:LNE983076 LXA983046:LXA983076 MGW983046:MGW983076 MQS983046:MQS983076 NAO983046:NAO983076 NKK983046:NKK983076 NUG983046:NUG983076 OEC983046:OEC983076 ONY983046:ONY983076 OXU983046:OXU983076 PHQ983046:PHQ983076 PRM983046:PRM983076 QBI983046:QBI983076 QLE983046:QLE983076 QVA983046:QVA983076 REW983046:REW983076 ROS983046:ROS983076 RYO983046:RYO983076 SIK983046:SIK983076 SSG983046:SSG983076 TCC983046:TCC983076 TLY983046:TLY983076 TVU983046:TVU983076 UFQ983046:UFQ983076 UPM983046:UPM983076 UZI983046:UZI983076 VJE983046:VJE983076 VTA983046:VTA983076 WCW983046:WCW983076 WMS983046:WMS983076 WWO983046:WWO983076 WWO10:WWO36 WMS10:WMS36 WCW10:WCW36 VTA10:VTA36 VJE10:VJE36 UZI10:UZI36 UPM10:UPM36 UFQ10:UFQ36 TVU10:TVU36 TLY10:TLY36 TCC10:TCC36 SSG10:SSG36 SIK10:SIK36 RYO10:RYO36 ROS10:ROS36 REW10:REW36 QVA10:QVA36 QLE10:QLE36 QBI10:QBI36 PRM10:PRM36 PHQ10:PHQ36 OXU10:OXU36 ONY10:ONY36 OEC10:OEC36 NUG10:NUG36 NKK10:NKK36 NAO10:NAO36 MQS10:MQS36 MGW10:MGW36 LXA10:LXA36 LNE10:LNE36 LDI10:LDI36 KTM10:KTM36 KJQ10:KJQ36 JZU10:JZU36 JPY10:JPY36 JGC10:JGC36 IWG10:IWG36 IMK10:IMK36 ICO10:ICO36 HSS10:HSS36 HIW10:HIW36 GZA10:GZA36 GPE10:GPE36 GFI10:GFI36 FVM10:FVM36 FLQ10:FLQ36 FBU10:FBU36 ERY10:ERY36 EIC10:EIC36 DYG10:DYG36 DOK10:DOK36 DEO10:DEO36 CUS10:CUS36 CKW10:CKW36 CBA10:CBA36 BRE10:BRE36 BHI10:BHI36 AXM10:AXM36 ANQ10:ANQ36 ADU10:ADU36 TY10:TY36 KC10:KC36 AG10:AG36 AF9:AJ9 KB9:KF9 TX9:UB9 ADT9:ADX9 ANP9:ANT9 AXL9:AXP9 BHH9:BHL9 BRD9:BRH9 CAZ9:CBD9 CKV9:CKZ9 CUR9:CUV9 DEN9:DER9 DOJ9:DON9 DYF9:DYJ9 EIB9:EIF9 ERX9:ESB9 FBT9:FBX9 FLP9:FLT9 FVL9:FVP9 GFH9:GFL9 GPD9:GPH9 GYZ9:GZD9 HIV9:HIZ9 HSR9:HSV9 ICN9:ICR9 IMJ9:IMN9 IWF9:IWJ9 JGB9:JGF9 JPX9:JQB9 JZT9:JZX9 KJP9:KJT9 KTL9:KTP9 LDH9:LDL9 LND9:LNH9 LWZ9:LXD9 MGV9:MGZ9 MQR9:MQV9 NAN9:NAR9 NKJ9:NKN9 NUF9:NUJ9 OEB9:OEF9 ONX9:OOB9 OXT9:OXX9 PHP9:PHT9 PRL9:PRP9 QBH9:QBL9 QLD9:QLH9 QUZ9:QVD9 REV9:REZ9 ROR9:ROV9 RYN9:RYR9 SIJ9:SIN9 SSF9:SSJ9 TCB9:TCF9 TLX9:TMB9 TVT9:TVX9 UFP9:UFT9 UPL9:UPP9 UZH9:UZL9 VJD9:VJH9 VSZ9:VTD9 WCV9:WCZ9 WMR9:WMV9 WWN9:WWR9</xm:sqref>
        </x14:dataValidation>
        <x14:dataValidation type="list" showInputMessage="1" showErrorMessage="1" errorTitle="Rechazado" error="Solo son validadas las opciones de la lista">
          <x14:formula1>
            <xm:f>Efecto</xm:f>
          </x14:formula1>
          <xm:sqref>AD65509 JZ65509 TV65509 ADR65509 ANN65509 AXJ65509 BHF65509 BRB65509 CAX65509 CKT65509 CUP65509 DEL65509 DOH65509 DYD65509 EHZ65509 ERV65509 FBR65509 FLN65509 FVJ65509 GFF65509 GPB65509 GYX65509 HIT65509 HSP65509 ICL65509 IMH65509 IWD65509 JFZ65509 JPV65509 JZR65509 KJN65509 KTJ65509 LDF65509 LNB65509 LWX65509 MGT65509 MQP65509 NAL65509 NKH65509 NUD65509 ODZ65509 ONV65509 OXR65509 PHN65509 PRJ65509 QBF65509 QLB65509 QUX65509 RET65509 ROP65509 RYL65509 SIH65509 SSD65509 TBZ65509 TLV65509 TVR65509 UFN65509 UPJ65509 UZF65509 VJB65509 VSX65509 WCT65509 WMP65509 WWL65509 AD131045 JZ131045 TV131045 ADR131045 ANN131045 AXJ131045 BHF131045 BRB131045 CAX131045 CKT131045 CUP131045 DEL131045 DOH131045 DYD131045 EHZ131045 ERV131045 FBR131045 FLN131045 FVJ131045 GFF131045 GPB131045 GYX131045 HIT131045 HSP131045 ICL131045 IMH131045 IWD131045 JFZ131045 JPV131045 JZR131045 KJN131045 KTJ131045 LDF131045 LNB131045 LWX131045 MGT131045 MQP131045 NAL131045 NKH131045 NUD131045 ODZ131045 ONV131045 OXR131045 PHN131045 PRJ131045 QBF131045 QLB131045 QUX131045 RET131045 ROP131045 RYL131045 SIH131045 SSD131045 TBZ131045 TLV131045 TVR131045 UFN131045 UPJ131045 UZF131045 VJB131045 VSX131045 WCT131045 WMP131045 WWL131045 AD196581 JZ196581 TV196581 ADR196581 ANN196581 AXJ196581 BHF196581 BRB196581 CAX196581 CKT196581 CUP196581 DEL196581 DOH196581 DYD196581 EHZ196581 ERV196581 FBR196581 FLN196581 FVJ196581 GFF196581 GPB196581 GYX196581 HIT196581 HSP196581 ICL196581 IMH196581 IWD196581 JFZ196581 JPV196581 JZR196581 KJN196581 KTJ196581 LDF196581 LNB196581 LWX196581 MGT196581 MQP196581 NAL196581 NKH196581 NUD196581 ODZ196581 ONV196581 OXR196581 PHN196581 PRJ196581 QBF196581 QLB196581 QUX196581 RET196581 ROP196581 RYL196581 SIH196581 SSD196581 TBZ196581 TLV196581 TVR196581 UFN196581 UPJ196581 UZF196581 VJB196581 VSX196581 WCT196581 WMP196581 WWL196581 AD262117 JZ262117 TV262117 ADR262117 ANN262117 AXJ262117 BHF262117 BRB262117 CAX262117 CKT262117 CUP262117 DEL262117 DOH262117 DYD262117 EHZ262117 ERV262117 FBR262117 FLN262117 FVJ262117 GFF262117 GPB262117 GYX262117 HIT262117 HSP262117 ICL262117 IMH262117 IWD262117 JFZ262117 JPV262117 JZR262117 KJN262117 KTJ262117 LDF262117 LNB262117 LWX262117 MGT262117 MQP262117 NAL262117 NKH262117 NUD262117 ODZ262117 ONV262117 OXR262117 PHN262117 PRJ262117 QBF262117 QLB262117 QUX262117 RET262117 ROP262117 RYL262117 SIH262117 SSD262117 TBZ262117 TLV262117 TVR262117 UFN262117 UPJ262117 UZF262117 VJB262117 VSX262117 WCT262117 WMP262117 WWL262117 AD327653 JZ327653 TV327653 ADR327653 ANN327653 AXJ327653 BHF327653 BRB327653 CAX327653 CKT327653 CUP327653 DEL327653 DOH327653 DYD327653 EHZ327653 ERV327653 FBR327653 FLN327653 FVJ327653 GFF327653 GPB327653 GYX327653 HIT327653 HSP327653 ICL327653 IMH327653 IWD327653 JFZ327653 JPV327653 JZR327653 KJN327653 KTJ327653 LDF327653 LNB327653 LWX327653 MGT327653 MQP327653 NAL327653 NKH327653 NUD327653 ODZ327653 ONV327653 OXR327653 PHN327653 PRJ327653 QBF327653 QLB327653 QUX327653 RET327653 ROP327653 RYL327653 SIH327653 SSD327653 TBZ327653 TLV327653 TVR327653 UFN327653 UPJ327653 UZF327653 VJB327653 VSX327653 WCT327653 WMP327653 WWL327653 AD393189 JZ393189 TV393189 ADR393189 ANN393189 AXJ393189 BHF393189 BRB393189 CAX393189 CKT393189 CUP393189 DEL393189 DOH393189 DYD393189 EHZ393189 ERV393189 FBR393189 FLN393189 FVJ393189 GFF393189 GPB393189 GYX393189 HIT393189 HSP393189 ICL393189 IMH393189 IWD393189 JFZ393189 JPV393189 JZR393189 KJN393189 KTJ393189 LDF393189 LNB393189 LWX393189 MGT393189 MQP393189 NAL393189 NKH393189 NUD393189 ODZ393189 ONV393189 OXR393189 PHN393189 PRJ393189 QBF393189 QLB393189 QUX393189 RET393189 ROP393189 RYL393189 SIH393189 SSD393189 TBZ393189 TLV393189 TVR393189 UFN393189 UPJ393189 UZF393189 VJB393189 VSX393189 WCT393189 WMP393189 WWL393189 AD458725 JZ458725 TV458725 ADR458725 ANN458725 AXJ458725 BHF458725 BRB458725 CAX458725 CKT458725 CUP458725 DEL458725 DOH458725 DYD458725 EHZ458725 ERV458725 FBR458725 FLN458725 FVJ458725 GFF458725 GPB458725 GYX458725 HIT458725 HSP458725 ICL458725 IMH458725 IWD458725 JFZ458725 JPV458725 JZR458725 KJN458725 KTJ458725 LDF458725 LNB458725 LWX458725 MGT458725 MQP458725 NAL458725 NKH458725 NUD458725 ODZ458725 ONV458725 OXR458725 PHN458725 PRJ458725 QBF458725 QLB458725 QUX458725 RET458725 ROP458725 RYL458725 SIH458725 SSD458725 TBZ458725 TLV458725 TVR458725 UFN458725 UPJ458725 UZF458725 VJB458725 VSX458725 WCT458725 WMP458725 WWL458725 AD524261 JZ524261 TV524261 ADR524261 ANN524261 AXJ524261 BHF524261 BRB524261 CAX524261 CKT524261 CUP524261 DEL524261 DOH524261 DYD524261 EHZ524261 ERV524261 FBR524261 FLN524261 FVJ524261 GFF524261 GPB524261 GYX524261 HIT524261 HSP524261 ICL524261 IMH524261 IWD524261 JFZ524261 JPV524261 JZR524261 KJN524261 KTJ524261 LDF524261 LNB524261 LWX524261 MGT524261 MQP524261 NAL524261 NKH524261 NUD524261 ODZ524261 ONV524261 OXR524261 PHN524261 PRJ524261 QBF524261 QLB524261 QUX524261 RET524261 ROP524261 RYL524261 SIH524261 SSD524261 TBZ524261 TLV524261 TVR524261 UFN524261 UPJ524261 UZF524261 VJB524261 VSX524261 WCT524261 WMP524261 WWL524261 AD589797 JZ589797 TV589797 ADR589797 ANN589797 AXJ589797 BHF589797 BRB589797 CAX589797 CKT589797 CUP589797 DEL589797 DOH589797 DYD589797 EHZ589797 ERV589797 FBR589797 FLN589797 FVJ589797 GFF589797 GPB589797 GYX589797 HIT589797 HSP589797 ICL589797 IMH589797 IWD589797 JFZ589797 JPV589797 JZR589797 KJN589797 KTJ589797 LDF589797 LNB589797 LWX589797 MGT589797 MQP589797 NAL589797 NKH589797 NUD589797 ODZ589797 ONV589797 OXR589797 PHN589797 PRJ589797 QBF589797 QLB589797 QUX589797 RET589797 ROP589797 RYL589797 SIH589797 SSD589797 TBZ589797 TLV589797 TVR589797 UFN589797 UPJ589797 UZF589797 VJB589797 VSX589797 WCT589797 WMP589797 WWL589797 AD655333 JZ655333 TV655333 ADR655333 ANN655333 AXJ655333 BHF655333 BRB655333 CAX655333 CKT655333 CUP655333 DEL655333 DOH655333 DYD655333 EHZ655333 ERV655333 FBR655333 FLN655333 FVJ655333 GFF655333 GPB655333 GYX655333 HIT655333 HSP655333 ICL655333 IMH655333 IWD655333 JFZ655333 JPV655333 JZR655333 KJN655333 KTJ655333 LDF655333 LNB655333 LWX655333 MGT655333 MQP655333 NAL655333 NKH655333 NUD655333 ODZ655333 ONV655333 OXR655333 PHN655333 PRJ655333 QBF655333 QLB655333 QUX655333 RET655333 ROP655333 RYL655333 SIH655333 SSD655333 TBZ655333 TLV655333 TVR655333 UFN655333 UPJ655333 UZF655333 VJB655333 VSX655333 WCT655333 WMP655333 WWL655333 AD720869 JZ720869 TV720869 ADR720869 ANN720869 AXJ720869 BHF720869 BRB720869 CAX720869 CKT720869 CUP720869 DEL720869 DOH720869 DYD720869 EHZ720869 ERV720869 FBR720869 FLN720869 FVJ720869 GFF720869 GPB720869 GYX720869 HIT720869 HSP720869 ICL720869 IMH720869 IWD720869 JFZ720869 JPV720869 JZR720869 KJN720869 KTJ720869 LDF720869 LNB720869 LWX720869 MGT720869 MQP720869 NAL720869 NKH720869 NUD720869 ODZ720869 ONV720869 OXR720869 PHN720869 PRJ720869 QBF720869 QLB720869 QUX720869 RET720869 ROP720869 RYL720869 SIH720869 SSD720869 TBZ720869 TLV720869 TVR720869 UFN720869 UPJ720869 UZF720869 VJB720869 VSX720869 WCT720869 WMP720869 WWL720869 AD786405 JZ786405 TV786405 ADR786405 ANN786405 AXJ786405 BHF786405 BRB786405 CAX786405 CKT786405 CUP786405 DEL786405 DOH786405 DYD786405 EHZ786405 ERV786405 FBR786405 FLN786405 FVJ786405 GFF786405 GPB786405 GYX786405 HIT786405 HSP786405 ICL786405 IMH786405 IWD786405 JFZ786405 JPV786405 JZR786405 KJN786405 KTJ786405 LDF786405 LNB786405 LWX786405 MGT786405 MQP786405 NAL786405 NKH786405 NUD786405 ODZ786405 ONV786405 OXR786405 PHN786405 PRJ786405 QBF786405 QLB786405 QUX786405 RET786405 ROP786405 RYL786405 SIH786405 SSD786405 TBZ786405 TLV786405 TVR786405 UFN786405 UPJ786405 UZF786405 VJB786405 VSX786405 WCT786405 WMP786405 WWL786405 AD851941 JZ851941 TV851941 ADR851941 ANN851941 AXJ851941 BHF851941 BRB851941 CAX851941 CKT851941 CUP851941 DEL851941 DOH851941 DYD851941 EHZ851941 ERV851941 FBR851941 FLN851941 FVJ851941 GFF851941 GPB851941 GYX851941 HIT851941 HSP851941 ICL851941 IMH851941 IWD851941 JFZ851941 JPV851941 JZR851941 KJN851941 KTJ851941 LDF851941 LNB851941 LWX851941 MGT851941 MQP851941 NAL851941 NKH851941 NUD851941 ODZ851941 ONV851941 OXR851941 PHN851941 PRJ851941 QBF851941 QLB851941 QUX851941 RET851941 ROP851941 RYL851941 SIH851941 SSD851941 TBZ851941 TLV851941 TVR851941 UFN851941 UPJ851941 UZF851941 VJB851941 VSX851941 WCT851941 WMP851941 WWL851941 AD917477 JZ917477 TV917477 ADR917477 ANN917477 AXJ917477 BHF917477 BRB917477 CAX917477 CKT917477 CUP917477 DEL917477 DOH917477 DYD917477 EHZ917477 ERV917477 FBR917477 FLN917477 FVJ917477 GFF917477 GPB917477 GYX917477 HIT917477 HSP917477 ICL917477 IMH917477 IWD917477 JFZ917477 JPV917477 JZR917477 KJN917477 KTJ917477 LDF917477 LNB917477 LWX917477 MGT917477 MQP917477 NAL917477 NKH917477 NUD917477 ODZ917477 ONV917477 OXR917477 PHN917477 PRJ917477 QBF917477 QLB917477 QUX917477 RET917477 ROP917477 RYL917477 SIH917477 SSD917477 TBZ917477 TLV917477 TVR917477 UFN917477 UPJ917477 UZF917477 VJB917477 VSX917477 WCT917477 WMP917477 WWL917477 AD983013 JZ983013 TV983013 ADR983013 ANN983013 AXJ983013 BHF983013 BRB983013 CAX983013 CKT983013 CUP983013 DEL983013 DOH983013 DYD983013 EHZ983013 ERV983013 FBR983013 FLN983013 FVJ983013 GFF983013 GPB983013 GYX983013 HIT983013 HSP983013 ICL983013 IMH983013 IWD983013 JFZ983013 JPV983013 JZR983013 KJN983013 KTJ983013 LDF983013 LNB983013 LWX983013 MGT983013 MQP983013 NAL983013 NKH983013 NUD983013 ODZ983013 ONV983013 OXR983013 PHN983013 PRJ983013 QBF983013 QLB983013 QUX983013 RET983013 ROP983013 RYL983013 SIH983013 SSD983013 TBZ983013 TLV983013 TVR983013 UFN983013 UPJ983013 UZF983013 VJB983013 VSX983013 WCT983013 WMP983013 WWL983013 AD65512 JZ65512 TV65512 ADR65512 ANN65512 AXJ65512 BHF65512 BRB65512 CAX65512 CKT65512 CUP65512 DEL65512 DOH65512 DYD65512 EHZ65512 ERV65512 FBR65512 FLN65512 FVJ65512 GFF65512 GPB65512 GYX65512 HIT65512 HSP65512 ICL65512 IMH65512 IWD65512 JFZ65512 JPV65512 JZR65512 KJN65512 KTJ65512 LDF65512 LNB65512 LWX65512 MGT65512 MQP65512 NAL65512 NKH65512 NUD65512 ODZ65512 ONV65512 OXR65512 PHN65512 PRJ65512 QBF65512 QLB65512 QUX65512 RET65512 ROP65512 RYL65512 SIH65512 SSD65512 TBZ65512 TLV65512 TVR65512 UFN65512 UPJ65512 UZF65512 VJB65512 VSX65512 WCT65512 WMP65512 WWL65512 AD131048 JZ131048 TV131048 ADR131048 ANN131048 AXJ131048 BHF131048 BRB131048 CAX131048 CKT131048 CUP131048 DEL131048 DOH131048 DYD131048 EHZ131048 ERV131048 FBR131048 FLN131048 FVJ131048 GFF131048 GPB131048 GYX131048 HIT131048 HSP131048 ICL131048 IMH131048 IWD131048 JFZ131048 JPV131048 JZR131048 KJN131048 KTJ131048 LDF131048 LNB131048 LWX131048 MGT131048 MQP131048 NAL131048 NKH131048 NUD131048 ODZ131048 ONV131048 OXR131048 PHN131048 PRJ131048 QBF131048 QLB131048 QUX131048 RET131048 ROP131048 RYL131048 SIH131048 SSD131048 TBZ131048 TLV131048 TVR131048 UFN131048 UPJ131048 UZF131048 VJB131048 VSX131048 WCT131048 WMP131048 WWL131048 AD196584 JZ196584 TV196584 ADR196584 ANN196584 AXJ196584 BHF196584 BRB196584 CAX196584 CKT196584 CUP196584 DEL196584 DOH196584 DYD196584 EHZ196584 ERV196584 FBR196584 FLN196584 FVJ196584 GFF196584 GPB196584 GYX196584 HIT196584 HSP196584 ICL196584 IMH196584 IWD196584 JFZ196584 JPV196584 JZR196584 KJN196584 KTJ196584 LDF196584 LNB196584 LWX196584 MGT196584 MQP196584 NAL196584 NKH196584 NUD196584 ODZ196584 ONV196584 OXR196584 PHN196584 PRJ196584 QBF196584 QLB196584 QUX196584 RET196584 ROP196584 RYL196584 SIH196584 SSD196584 TBZ196584 TLV196584 TVR196584 UFN196584 UPJ196584 UZF196584 VJB196584 VSX196584 WCT196584 WMP196584 WWL196584 AD262120 JZ262120 TV262120 ADR262120 ANN262120 AXJ262120 BHF262120 BRB262120 CAX262120 CKT262120 CUP262120 DEL262120 DOH262120 DYD262120 EHZ262120 ERV262120 FBR262120 FLN262120 FVJ262120 GFF262120 GPB262120 GYX262120 HIT262120 HSP262120 ICL262120 IMH262120 IWD262120 JFZ262120 JPV262120 JZR262120 KJN262120 KTJ262120 LDF262120 LNB262120 LWX262120 MGT262120 MQP262120 NAL262120 NKH262120 NUD262120 ODZ262120 ONV262120 OXR262120 PHN262120 PRJ262120 QBF262120 QLB262120 QUX262120 RET262120 ROP262120 RYL262120 SIH262120 SSD262120 TBZ262120 TLV262120 TVR262120 UFN262120 UPJ262120 UZF262120 VJB262120 VSX262120 WCT262120 WMP262120 WWL262120 AD327656 JZ327656 TV327656 ADR327656 ANN327656 AXJ327656 BHF327656 BRB327656 CAX327656 CKT327656 CUP327656 DEL327656 DOH327656 DYD327656 EHZ327656 ERV327656 FBR327656 FLN327656 FVJ327656 GFF327656 GPB327656 GYX327656 HIT327656 HSP327656 ICL327656 IMH327656 IWD327656 JFZ327656 JPV327656 JZR327656 KJN327656 KTJ327656 LDF327656 LNB327656 LWX327656 MGT327656 MQP327656 NAL327656 NKH327656 NUD327656 ODZ327656 ONV327656 OXR327656 PHN327656 PRJ327656 QBF327656 QLB327656 QUX327656 RET327656 ROP327656 RYL327656 SIH327656 SSD327656 TBZ327656 TLV327656 TVR327656 UFN327656 UPJ327656 UZF327656 VJB327656 VSX327656 WCT327656 WMP327656 WWL327656 AD393192 JZ393192 TV393192 ADR393192 ANN393192 AXJ393192 BHF393192 BRB393192 CAX393192 CKT393192 CUP393192 DEL393192 DOH393192 DYD393192 EHZ393192 ERV393192 FBR393192 FLN393192 FVJ393192 GFF393192 GPB393192 GYX393192 HIT393192 HSP393192 ICL393192 IMH393192 IWD393192 JFZ393192 JPV393192 JZR393192 KJN393192 KTJ393192 LDF393192 LNB393192 LWX393192 MGT393192 MQP393192 NAL393192 NKH393192 NUD393192 ODZ393192 ONV393192 OXR393192 PHN393192 PRJ393192 QBF393192 QLB393192 QUX393192 RET393192 ROP393192 RYL393192 SIH393192 SSD393192 TBZ393192 TLV393192 TVR393192 UFN393192 UPJ393192 UZF393192 VJB393192 VSX393192 WCT393192 WMP393192 WWL393192 AD458728 JZ458728 TV458728 ADR458728 ANN458728 AXJ458728 BHF458728 BRB458728 CAX458728 CKT458728 CUP458728 DEL458728 DOH458728 DYD458728 EHZ458728 ERV458728 FBR458728 FLN458728 FVJ458728 GFF458728 GPB458728 GYX458728 HIT458728 HSP458728 ICL458728 IMH458728 IWD458728 JFZ458728 JPV458728 JZR458728 KJN458728 KTJ458728 LDF458728 LNB458728 LWX458728 MGT458728 MQP458728 NAL458728 NKH458728 NUD458728 ODZ458728 ONV458728 OXR458728 PHN458728 PRJ458728 QBF458728 QLB458728 QUX458728 RET458728 ROP458728 RYL458728 SIH458728 SSD458728 TBZ458728 TLV458728 TVR458728 UFN458728 UPJ458728 UZF458728 VJB458728 VSX458728 WCT458728 WMP458728 WWL458728 AD524264 JZ524264 TV524264 ADR524264 ANN524264 AXJ524264 BHF524264 BRB524264 CAX524264 CKT524264 CUP524264 DEL524264 DOH524264 DYD524264 EHZ524264 ERV524264 FBR524264 FLN524264 FVJ524264 GFF524264 GPB524264 GYX524264 HIT524264 HSP524264 ICL524264 IMH524264 IWD524264 JFZ524264 JPV524264 JZR524264 KJN524264 KTJ524264 LDF524264 LNB524264 LWX524264 MGT524264 MQP524264 NAL524264 NKH524264 NUD524264 ODZ524264 ONV524264 OXR524264 PHN524264 PRJ524264 QBF524264 QLB524264 QUX524264 RET524264 ROP524264 RYL524264 SIH524264 SSD524264 TBZ524264 TLV524264 TVR524264 UFN524264 UPJ524264 UZF524264 VJB524264 VSX524264 WCT524264 WMP524264 WWL524264 AD589800 JZ589800 TV589800 ADR589800 ANN589800 AXJ589800 BHF589800 BRB589800 CAX589800 CKT589800 CUP589800 DEL589800 DOH589800 DYD589800 EHZ589800 ERV589800 FBR589800 FLN589800 FVJ589800 GFF589800 GPB589800 GYX589800 HIT589800 HSP589800 ICL589800 IMH589800 IWD589800 JFZ589800 JPV589800 JZR589800 KJN589800 KTJ589800 LDF589800 LNB589800 LWX589800 MGT589800 MQP589800 NAL589800 NKH589800 NUD589800 ODZ589800 ONV589800 OXR589800 PHN589800 PRJ589800 QBF589800 QLB589800 QUX589800 RET589800 ROP589800 RYL589800 SIH589800 SSD589800 TBZ589800 TLV589800 TVR589800 UFN589800 UPJ589800 UZF589800 VJB589800 VSX589800 WCT589800 WMP589800 WWL589800 AD655336 JZ655336 TV655336 ADR655336 ANN655336 AXJ655336 BHF655336 BRB655336 CAX655336 CKT655336 CUP655336 DEL655336 DOH655336 DYD655336 EHZ655336 ERV655336 FBR655336 FLN655336 FVJ655336 GFF655336 GPB655336 GYX655336 HIT655336 HSP655336 ICL655336 IMH655336 IWD655336 JFZ655336 JPV655336 JZR655336 KJN655336 KTJ655336 LDF655336 LNB655336 LWX655336 MGT655336 MQP655336 NAL655336 NKH655336 NUD655336 ODZ655336 ONV655336 OXR655336 PHN655336 PRJ655336 QBF655336 QLB655336 QUX655336 RET655336 ROP655336 RYL655336 SIH655336 SSD655336 TBZ655336 TLV655336 TVR655336 UFN655336 UPJ655336 UZF655336 VJB655336 VSX655336 WCT655336 WMP655336 WWL655336 AD720872 JZ720872 TV720872 ADR720872 ANN720872 AXJ720872 BHF720872 BRB720872 CAX720872 CKT720872 CUP720872 DEL720872 DOH720872 DYD720872 EHZ720872 ERV720872 FBR720872 FLN720872 FVJ720872 GFF720872 GPB720872 GYX720872 HIT720872 HSP720872 ICL720872 IMH720872 IWD720872 JFZ720872 JPV720872 JZR720872 KJN720872 KTJ720872 LDF720872 LNB720872 LWX720872 MGT720872 MQP720872 NAL720872 NKH720872 NUD720872 ODZ720872 ONV720872 OXR720872 PHN720872 PRJ720872 QBF720872 QLB720872 QUX720872 RET720872 ROP720872 RYL720872 SIH720872 SSD720872 TBZ720872 TLV720872 TVR720872 UFN720872 UPJ720872 UZF720872 VJB720872 VSX720872 WCT720872 WMP720872 WWL720872 AD786408 JZ786408 TV786408 ADR786408 ANN786408 AXJ786408 BHF786408 BRB786408 CAX786408 CKT786408 CUP786408 DEL786408 DOH786408 DYD786408 EHZ786408 ERV786408 FBR786408 FLN786408 FVJ786408 GFF786408 GPB786408 GYX786408 HIT786408 HSP786408 ICL786408 IMH786408 IWD786408 JFZ786408 JPV786408 JZR786408 KJN786408 KTJ786408 LDF786408 LNB786408 LWX786408 MGT786408 MQP786408 NAL786408 NKH786408 NUD786408 ODZ786408 ONV786408 OXR786408 PHN786408 PRJ786408 QBF786408 QLB786408 QUX786408 RET786408 ROP786408 RYL786408 SIH786408 SSD786408 TBZ786408 TLV786408 TVR786408 UFN786408 UPJ786408 UZF786408 VJB786408 VSX786408 WCT786408 WMP786408 WWL786408 AD851944 JZ851944 TV851944 ADR851944 ANN851944 AXJ851944 BHF851944 BRB851944 CAX851944 CKT851944 CUP851944 DEL851944 DOH851944 DYD851944 EHZ851944 ERV851944 FBR851944 FLN851944 FVJ851944 GFF851944 GPB851944 GYX851944 HIT851944 HSP851944 ICL851944 IMH851944 IWD851944 JFZ851944 JPV851944 JZR851944 KJN851944 KTJ851944 LDF851944 LNB851944 LWX851944 MGT851944 MQP851944 NAL851944 NKH851944 NUD851944 ODZ851944 ONV851944 OXR851944 PHN851944 PRJ851944 QBF851944 QLB851944 QUX851944 RET851944 ROP851944 RYL851944 SIH851944 SSD851944 TBZ851944 TLV851944 TVR851944 UFN851944 UPJ851944 UZF851944 VJB851944 VSX851944 WCT851944 WMP851944 WWL851944 AD917480 JZ917480 TV917480 ADR917480 ANN917480 AXJ917480 BHF917480 BRB917480 CAX917480 CKT917480 CUP917480 DEL917480 DOH917480 DYD917480 EHZ917480 ERV917480 FBR917480 FLN917480 FVJ917480 GFF917480 GPB917480 GYX917480 HIT917480 HSP917480 ICL917480 IMH917480 IWD917480 JFZ917480 JPV917480 JZR917480 KJN917480 KTJ917480 LDF917480 LNB917480 LWX917480 MGT917480 MQP917480 NAL917480 NKH917480 NUD917480 ODZ917480 ONV917480 OXR917480 PHN917480 PRJ917480 QBF917480 QLB917480 QUX917480 RET917480 ROP917480 RYL917480 SIH917480 SSD917480 TBZ917480 TLV917480 TVR917480 UFN917480 UPJ917480 UZF917480 VJB917480 VSX917480 WCT917480 WMP917480 WWL917480 AD983016 JZ983016 TV983016 ADR983016 ANN983016 AXJ983016 BHF983016 BRB983016 CAX983016 CKT983016 CUP983016 DEL983016 DOH983016 DYD983016 EHZ983016 ERV983016 FBR983016 FLN983016 FVJ983016 GFF983016 GPB983016 GYX983016 HIT983016 HSP983016 ICL983016 IMH983016 IWD983016 JFZ983016 JPV983016 JZR983016 KJN983016 KTJ983016 LDF983016 LNB983016 LWX983016 MGT983016 MQP983016 NAL983016 NKH983016 NUD983016 ODZ983016 ONV983016 OXR983016 PHN983016 PRJ983016 QBF983016 QLB983016 QUX983016 RET983016 ROP983016 RYL983016 SIH983016 SSD983016 TBZ983016 TLV983016 TVR983016 UFN983016 UPJ983016 UZF983016 VJB983016 VSX983016 WCT983016 WMP983016 WWL983016 AD65514 JZ65514 TV65514 ADR65514 ANN65514 AXJ65514 BHF65514 BRB65514 CAX65514 CKT65514 CUP65514 DEL65514 DOH65514 DYD65514 EHZ65514 ERV65514 FBR65514 FLN65514 FVJ65514 GFF65514 GPB65514 GYX65514 HIT65514 HSP65514 ICL65514 IMH65514 IWD65514 JFZ65514 JPV65514 JZR65514 KJN65514 KTJ65514 LDF65514 LNB65514 LWX65514 MGT65514 MQP65514 NAL65514 NKH65514 NUD65514 ODZ65514 ONV65514 OXR65514 PHN65514 PRJ65514 QBF65514 QLB65514 QUX65514 RET65514 ROP65514 RYL65514 SIH65514 SSD65514 TBZ65514 TLV65514 TVR65514 UFN65514 UPJ65514 UZF65514 VJB65514 VSX65514 WCT65514 WMP65514 WWL65514 AD131050 JZ131050 TV131050 ADR131050 ANN131050 AXJ131050 BHF131050 BRB131050 CAX131050 CKT131050 CUP131050 DEL131050 DOH131050 DYD131050 EHZ131050 ERV131050 FBR131050 FLN131050 FVJ131050 GFF131050 GPB131050 GYX131050 HIT131050 HSP131050 ICL131050 IMH131050 IWD131050 JFZ131050 JPV131050 JZR131050 KJN131050 KTJ131050 LDF131050 LNB131050 LWX131050 MGT131050 MQP131050 NAL131050 NKH131050 NUD131050 ODZ131050 ONV131050 OXR131050 PHN131050 PRJ131050 QBF131050 QLB131050 QUX131050 RET131050 ROP131050 RYL131050 SIH131050 SSD131050 TBZ131050 TLV131050 TVR131050 UFN131050 UPJ131050 UZF131050 VJB131050 VSX131050 WCT131050 WMP131050 WWL131050 AD196586 JZ196586 TV196586 ADR196586 ANN196586 AXJ196586 BHF196586 BRB196586 CAX196586 CKT196586 CUP196586 DEL196586 DOH196586 DYD196586 EHZ196586 ERV196586 FBR196586 FLN196586 FVJ196586 GFF196586 GPB196586 GYX196586 HIT196586 HSP196586 ICL196586 IMH196586 IWD196586 JFZ196586 JPV196586 JZR196586 KJN196586 KTJ196586 LDF196586 LNB196586 LWX196586 MGT196586 MQP196586 NAL196586 NKH196586 NUD196586 ODZ196586 ONV196586 OXR196586 PHN196586 PRJ196586 QBF196586 QLB196586 QUX196586 RET196586 ROP196586 RYL196586 SIH196586 SSD196586 TBZ196586 TLV196586 TVR196586 UFN196586 UPJ196586 UZF196586 VJB196586 VSX196586 WCT196586 WMP196586 WWL196586 AD262122 JZ262122 TV262122 ADR262122 ANN262122 AXJ262122 BHF262122 BRB262122 CAX262122 CKT262122 CUP262122 DEL262122 DOH262122 DYD262122 EHZ262122 ERV262122 FBR262122 FLN262122 FVJ262122 GFF262122 GPB262122 GYX262122 HIT262122 HSP262122 ICL262122 IMH262122 IWD262122 JFZ262122 JPV262122 JZR262122 KJN262122 KTJ262122 LDF262122 LNB262122 LWX262122 MGT262122 MQP262122 NAL262122 NKH262122 NUD262122 ODZ262122 ONV262122 OXR262122 PHN262122 PRJ262122 QBF262122 QLB262122 QUX262122 RET262122 ROP262122 RYL262122 SIH262122 SSD262122 TBZ262122 TLV262122 TVR262122 UFN262122 UPJ262122 UZF262122 VJB262122 VSX262122 WCT262122 WMP262122 WWL262122 AD327658 JZ327658 TV327658 ADR327658 ANN327658 AXJ327658 BHF327658 BRB327658 CAX327658 CKT327658 CUP327658 DEL327658 DOH327658 DYD327658 EHZ327658 ERV327658 FBR327658 FLN327658 FVJ327658 GFF327658 GPB327658 GYX327658 HIT327658 HSP327658 ICL327658 IMH327658 IWD327658 JFZ327658 JPV327658 JZR327658 KJN327658 KTJ327658 LDF327658 LNB327658 LWX327658 MGT327658 MQP327658 NAL327658 NKH327658 NUD327658 ODZ327658 ONV327658 OXR327658 PHN327658 PRJ327658 QBF327658 QLB327658 QUX327658 RET327658 ROP327658 RYL327658 SIH327658 SSD327658 TBZ327658 TLV327658 TVR327658 UFN327658 UPJ327658 UZF327658 VJB327658 VSX327658 WCT327658 WMP327658 WWL327658 AD393194 JZ393194 TV393194 ADR393194 ANN393194 AXJ393194 BHF393194 BRB393194 CAX393194 CKT393194 CUP393194 DEL393194 DOH393194 DYD393194 EHZ393194 ERV393194 FBR393194 FLN393194 FVJ393194 GFF393194 GPB393194 GYX393194 HIT393194 HSP393194 ICL393194 IMH393194 IWD393194 JFZ393194 JPV393194 JZR393194 KJN393194 KTJ393194 LDF393194 LNB393194 LWX393194 MGT393194 MQP393194 NAL393194 NKH393194 NUD393194 ODZ393194 ONV393194 OXR393194 PHN393194 PRJ393194 QBF393194 QLB393194 QUX393194 RET393194 ROP393194 RYL393194 SIH393194 SSD393194 TBZ393194 TLV393194 TVR393194 UFN393194 UPJ393194 UZF393194 VJB393194 VSX393194 WCT393194 WMP393194 WWL393194 AD458730 JZ458730 TV458730 ADR458730 ANN458730 AXJ458730 BHF458730 BRB458730 CAX458730 CKT458730 CUP458730 DEL458730 DOH458730 DYD458730 EHZ458730 ERV458730 FBR458730 FLN458730 FVJ458730 GFF458730 GPB458730 GYX458730 HIT458730 HSP458730 ICL458730 IMH458730 IWD458730 JFZ458730 JPV458730 JZR458730 KJN458730 KTJ458730 LDF458730 LNB458730 LWX458730 MGT458730 MQP458730 NAL458730 NKH458730 NUD458730 ODZ458730 ONV458730 OXR458730 PHN458730 PRJ458730 QBF458730 QLB458730 QUX458730 RET458730 ROP458730 RYL458730 SIH458730 SSD458730 TBZ458730 TLV458730 TVR458730 UFN458730 UPJ458730 UZF458730 VJB458730 VSX458730 WCT458730 WMP458730 WWL458730 AD524266 JZ524266 TV524266 ADR524266 ANN524266 AXJ524266 BHF524266 BRB524266 CAX524266 CKT524266 CUP524266 DEL524266 DOH524266 DYD524266 EHZ524266 ERV524266 FBR524266 FLN524266 FVJ524266 GFF524266 GPB524266 GYX524266 HIT524266 HSP524266 ICL524266 IMH524266 IWD524266 JFZ524266 JPV524266 JZR524266 KJN524266 KTJ524266 LDF524266 LNB524266 LWX524266 MGT524266 MQP524266 NAL524266 NKH524266 NUD524266 ODZ524266 ONV524266 OXR524266 PHN524266 PRJ524266 QBF524266 QLB524266 QUX524266 RET524266 ROP524266 RYL524266 SIH524266 SSD524266 TBZ524266 TLV524266 TVR524266 UFN524266 UPJ524266 UZF524266 VJB524266 VSX524266 WCT524266 WMP524266 WWL524266 AD589802 JZ589802 TV589802 ADR589802 ANN589802 AXJ589802 BHF589802 BRB589802 CAX589802 CKT589802 CUP589802 DEL589802 DOH589802 DYD589802 EHZ589802 ERV589802 FBR589802 FLN589802 FVJ589802 GFF589802 GPB589802 GYX589802 HIT589802 HSP589802 ICL589802 IMH589802 IWD589802 JFZ589802 JPV589802 JZR589802 KJN589802 KTJ589802 LDF589802 LNB589802 LWX589802 MGT589802 MQP589802 NAL589802 NKH589802 NUD589802 ODZ589802 ONV589802 OXR589802 PHN589802 PRJ589802 QBF589802 QLB589802 QUX589802 RET589802 ROP589802 RYL589802 SIH589802 SSD589802 TBZ589802 TLV589802 TVR589802 UFN589802 UPJ589802 UZF589802 VJB589802 VSX589802 WCT589802 WMP589802 WWL589802 AD655338 JZ655338 TV655338 ADR655338 ANN655338 AXJ655338 BHF655338 BRB655338 CAX655338 CKT655338 CUP655338 DEL655338 DOH655338 DYD655338 EHZ655338 ERV655338 FBR655338 FLN655338 FVJ655338 GFF655338 GPB655338 GYX655338 HIT655338 HSP655338 ICL655338 IMH655338 IWD655338 JFZ655338 JPV655338 JZR655338 KJN655338 KTJ655338 LDF655338 LNB655338 LWX655338 MGT655338 MQP655338 NAL655338 NKH655338 NUD655338 ODZ655338 ONV655338 OXR655338 PHN655338 PRJ655338 QBF655338 QLB655338 QUX655338 RET655338 ROP655338 RYL655338 SIH655338 SSD655338 TBZ655338 TLV655338 TVR655338 UFN655338 UPJ655338 UZF655338 VJB655338 VSX655338 WCT655338 WMP655338 WWL655338 AD720874 JZ720874 TV720874 ADR720874 ANN720874 AXJ720874 BHF720874 BRB720874 CAX720874 CKT720874 CUP720874 DEL720874 DOH720874 DYD720874 EHZ720874 ERV720874 FBR720874 FLN720874 FVJ720874 GFF720874 GPB720874 GYX720874 HIT720874 HSP720874 ICL720874 IMH720874 IWD720874 JFZ720874 JPV720874 JZR720874 KJN720874 KTJ720874 LDF720874 LNB720874 LWX720874 MGT720874 MQP720874 NAL720874 NKH720874 NUD720874 ODZ720874 ONV720874 OXR720874 PHN720874 PRJ720874 QBF720874 QLB720874 QUX720874 RET720874 ROP720874 RYL720874 SIH720874 SSD720874 TBZ720874 TLV720874 TVR720874 UFN720874 UPJ720874 UZF720874 VJB720874 VSX720874 WCT720874 WMP720874 WWL720874 AD786410 JZ786410 TV786410 ADR786410 ANN786410 AXJ786410 BHF786410 BRB786410 CAX786410 CKT786410 CUP786410 DEL786410 DOH786410 DYD786410 EHZ786410 ERV786410 FBR786410 FLN786410 FVJ786410 GFF786410 GPB786410 GYX786410 HIT786410 HSP786410 ICL786410 IMH786410 IWD786410 JFZ786410 JPV786410 JZR786410 KJN786410 KTJ786410 LDF786410 LNB786410 LWX786410 MGT786410 MQP786410 NAL786410 NKH786410 NUD786410 ODZ786410 ONV786410 OXR786410 PHN786410 PRJ786410 QBF786410 QLB786410 QUX786410 RET786410 ROP786410 RYL786410 SIH786410 SSD786410 TBZ786410 TLV786410 TVR786410 UFN786410 UPJ786410 UZF786410 VJB786410 VSX786410 WCT786410 WMP786410 WWL786410 AD851946 JZ851946 TV851946 ADR851946 ANN851946 AXJ851946 BHF851946 BRB851946 CAX851946 CKT851946 CUP851946 DEL851946 DOH851946 DYD851946 EHZ851946 ERV851946 FBR851946 FLN851946 FVJ851946 GFF851946 GPB851946 GYX851946 HIT851946 HSP851946 ICL851946 IMH851946 IWD851946 JFZ851946 JPV851946 JZR851946 KJN851946 KTJ851946 LDF851946 LNB851946 LWX851946 MGT851946 MQP851946 NAL851946 NKH851946 NUD851946 ODZ851946 ONV851946 OXR851946 PHN851946 PRJ851946 QBF851946 QLB851946 QUX851946 RET851946 ROP851946 RYL851946 SIH851946 SSD851946 TBZ851946 TLV851946 TVR851946 UFN851946 UPJ851946 UZF851946 VJB851946 VSX851946 WCT851946 WMP851946 WWL851946 AD917482 JZ917482 TV917482 ADR917482 ANN917482 AXJ917482 BHF917482 BRB917482 CAX917482 CKT917482 CUP917482 DEL917482 DOH917482 DYD917482 EHZ917482 ERV917482 FBR917482 FLN917482 FVJ917482 GFF917482 GPB917482 GYX917482 HIT917482 HSP917482 ICL917482 IMH917482 IWD917482 JFZ917482 JPV917482 JZR917482 KJN917482 KTJ917482 LDF917482 LNB917482 LWX917482 MGT917482 MQP917482 NAL917482 NKH917482 NUD917482 ODZ917482 ONV917482 OXR917482 PHN917482 PRJ917482 QBF917482 QLB917482 QUX917482 RET917482 ROP917482 RYL917482 SIH917482 SSD917482 TBZ917482 TLV917482 TVR917482 UFN917482 UPJ917482 UZF917482 VJB917482 VSX917482 WCT917482 WMP917482 WWL917482 AD983018 JZ983018 TV983018 ADR983018 ANN983018 AXJ983018 BHF983018 BRB983018 CAX983018 CKT983018 CUP983018 DEL983018 DOH983018 DYD983018 EHZ983018 ERV983018 FBR983018 FLN983018 FVJ983018 GFF983018 GPB983018 GYX983018 HIT983018 HSP983018 ICL983018 IMH983018 IWD983018 JFZ983018 JPV983018 JZR983018 KJN983018 KTJ983018 LDF983018 LNB983018 LWX983018 MGT983018 MQP983018 NAL983018 NKH983018 NUD983018 ODZ983018 ONV983018 OXR983018 PHN983018 PRJ983018 QBF983018 QLB983018 QUX983018 RET983018 ROP983018 RYL983018 SIH983018 SSD983018 TBZ983018 TLV983018 TVR983018 UFN983018 UPJ983018 UZF983018 VJB983018 VSX983018 WCT983018 WMP983018 WWL983018 AD65522 JZ65522 TV65522 ADR65522 ANN65522 AXJ65522 BHF65522 BRB65522 CAX65522 CKT65522 CUP65522 DEL65522 DOH65522 DYD65522 EHZ65522 ERV65522 FBR65522 FLN65522 FVJ65522 GFF65522 GPB65522 GYX65522 HIT65522 HSP65522 ICL65522 IMH65522 IWD65522 JFZ65522 JPV65522 JZR65522 KJN65522 KTJ65522 LDF65522 LNB65522 LWX65522 MGT65522 MQP65522 NAL65522 NKH65522 NUD65522 ODZ65522 ONV65522 OXR65522 PHN65522 PRJ65522 QBF65522 QLB65522 QUX65522 RET65522 ROP65522 RYL65522 SIH65522 SSD65522 TBZ65522 TLV65522 TVR65522 UFN65522 UPJ65522 UZF65522 VJB65522 VSX65522 WCT65522 WMP65522 WWL65522 AD131058 JZ131058 TV131058 ADR131058 ANN131058 AXJ131058 BHF131058 BRB131058 CAX131058 CKT131058 CUP131058 DEL131058 DOH131058 DYD131058 EHZ131058 ERV131058 FBR131058 FLN131058 FVJ131058 GFF131058 GPB131058 GYX131058 HIT131058 HSP131058 ICL131058 IMH131058 IWD131058 JFZ131058 JPV131058 JZR131058 KJN131058 KTJ131058 LDF131058 LNB131058 LWX131058 MGT131058 MQP131058 NAL131058 NKH131058 NUD131058 ODZ131058 ONV131058 OXR131058 PHN131058 PRJ131058 QBF131058 QLB131058 QUX131058 RET131058 ROP131058 RYL131058 SIH131058 SSD131058 TBZ131058 TLV131058 TVR131058 UFN131058 UPJ131058 UZF131058 VJB131058 VSX131058 WCT131058 WMP131058 WWL131058 AD196594 JZ196594 TV196594 ADR196594 ANN196594 AXJ196594 BHF196594 BRB196594 CAX196594 CKT196594 CUP196594 DEL196594 DOH196594 DYD196594 EHZ196594 ERV196594 FBR196594 FLN196594 FVJ196594 GFF196594 GPB196594 GYX196594 HIT196594 HSP196594 ICL196594 IMH196594 IWD196594 JFZ196594 JPV196594 JZR196594 KJN196594 KTJ196594 LDF196594 LNB196594 LWX196594 MGT196594 MQP196594 NAL196594 NKH196594 NUD196594 ODZ196594 ONV196594 OXR196594 PHN196594 PRJ196594 QBF196594 QLB196594 QUX196594 RET196594 ROP196594 RYL196594 SIH196594 SSD196594 TBZ196594 TLV196594 TVR196594 UFN196594 UPJ196594 UZF196594 VJB196594 VSX196594 WCT196594 WMP196594 WWL196594 AD262130 JZ262130 TV262130 ADR262130 ANN262130 AXJ262130 BHF262130 BRB262130 CAX262130 CKT262130 CUP262130 DEL262130 DOH262130 DYD262130 EHZ262130 ERV262130 FBR262130 FLN262130 FVJ262130 GFF262130 GPB262130 GYX262130 HIT262130 HSP262130 ICL262130 IMH262130 IWD262130 JFZ262130 JPV262130 JZR262130 KJN262130 KTJ262130 LDF262130 LNB262130 LWX262130 MGT262130 MQP262130 NAL262130 NKH262130 NUD262130 ODZ262130 ONV262130 OXR262130 PHN262130 PRJ262130 QBF262130 QLB262130 QUX262130 RET262130 ROP262130 RYL262130 SIH262130 SSD262130 TBZ262130 TLV262130 TVR262130 UFN262130 UPJ262130 UZF262130 VJB262130 VSX262130 WCT262130 WMP262130 WWL262130 AD327666 JZ327666 TV327666 ADR327666 ANN327666 AXJ327666 BHF327666 BRB327666 CAX327666 CKT327666 CUP327666 DEL327666 DOH327666 DYD327666 EHZ327666 ERV327666 FBR327666 FLN327666 FVJ327666 GFF327666 GPB327666 GYX327666 HIT327666 HSP327666 ICL327666 IMH327666 IWD327666 JFZ327666 JPV327666 JZR327666 KJN327666 KTJ327666 LDF327666 LNB327666 LWX327666 MGT327666 MQP327666 NAL327666 NKH327666 NUD327666 ODZ327666 ONV327666 OXR327666 PHN327666 PRJ327666 QBF327666 QLB327666 QUX327666 RET327666 ROP327666 RYL327666 SIH327666 SSD327666 TBZ327666 TLV327666 TVR327666 UFN327666 UPJ327666 UZF327666 VJB327666 VSX327666 WCT327666 WMP327666 WWL327666 AD393202 JZ393202 TV393202 ADR393202 ANN393202 AXJ393202 BHF393202 BRB393202 CAX393202 CKT393202 CUP393202 DEL393202 DOH393202 DYD393202 EHZ393202 ERV393202 FBR393202 FLN393202 FVJ393202 GFF393202 GPB393202 GYX393202 HIT393202 HSP393202 ICL393202 IMH393202 IWD393202 JFZ393202 JPV393202 JZR393202 KJN393202 KTJ393202 LDF393202 LNB393202 LWX393202 MGT393202 MQP393202 NAL393202 NKH393202 NUD393202 ODZ393202 ONV393202 OXR393202 PHN393202 PRJ393202 QBF393202 QLB393202 QUX393202 RET393202 ROP393202 RYL393202 SIH393202 SSD393202 TBZ393202 TLV393202 TVR393202 UFN393202 UPJ393202 UZF393202 VJB393202 VSX393202 WCT393202 WMP393202 WWL393202 AD458738 JZ458738 TV458738 ADR458738 ANN458738 AXJ458738 BHF458738 BRB458738 CAX458738 CKT458738 CUP458738 DEL458738 DOH458738 DYD458738 EHZ458738 ERV458738 FBR458738 FLN458738 FVJ458738 GFF458738 GPB458738 GYX458738 HIT458738 HSP458738 ICL458738 IMH458738 IWD458738 JFZ458738 JPV458738 JZR458738 KJN458738 KTJ458738 LDF458738 LNB458738 LWX458738 MGT458738 MQP458738 NAL458738 NKH458738 NUD458738 ODZ458738 ONV458738 OXR458738 PHN458738 PRJ458738 QBF458738 QLB458738 QUX458738 RET458738 ROP458738 RYL458738 SIH458738 SSD458738 TBZ458738 TLV458738 TVR458738 UFN458738 UPJ458738 UZF458738 VJB458738 VSX458738 WCT458738 WMP458738 WWL458738 AD524274 JZ524274 TV524274 ADR524274 ANN524274 AXJ524274 BHF524274 BRB524274 CAX524274 CKT524274 CUP524274 DEL524274 DOH524274 DYD524274 EHZ524274 ERV524274 FBR524274 FLN524274 FVJ524274 GFF524274 GPB524274 GYX524274 HIT524274 HSP524274 ICL524274 IMH524274 IWD524274 JFZ524274 JPV524274 JZR524274 KJN524274 KTJ524274 LDF524274 LNB524274 LWX524274 MGT524274 MQP524274 NAL524274 NKH524274 NUD524274 ODZ524274 ONV524274 OXR524274 PHN524274 PRJ524274 QBF524274 QLB524274 QUX524274 RET524274 ROP524274 RYL524274 SIH524274 SSD524274 TBZ524274 TLV524274 TVR524274 UFN524274 UPJ524274 UZF524274 VJB524274 VSX524274 WCT524274 WMP524274 WWL524274 AD589810 JZ589810 TV589810 ADR589810 ANN589810 AXJ589810 BHF589810 BRB589810 CAX589810 CKT589810 CUP589810 DEL589810 DOH589810 DYD589810 EHZ589810 ERV589810 FBR589810 FLN589810 FVJ589810 GFF589810 GPB589810 GYX589810 HIT589810 HSP589810 ICL589810 IMH589810 IWD589810 JFZ589810 JPV589810 JZR589810 KJN589810 KTJ589810 LDF589810 LNB589810 LWX589810 MGT589810 MQP589810 NAL589810 NKH589810 NUD589810 ODZ589810 ONV589810 OXR589810 PHN589810 PRJ589810 QBF589810 QLB589810 QUX589810 RET589810 ROP589810 RYL589810 SIH589810 SSD589810 TBZ589810 TLV589810 TVR589810 UFN589810 UPJ589810 UZF589810 VJB589810 VSX589810 WCT589810 WMP589810 WWL589810 AD655346 JZ655346 TV655346 ADR655346 ANN655346 AXJ655346 BHF655346 BRB655346 CAX655346 CKT655346 CUP655346 DEL655346 DOH655346 DYD655346 EHZ655346 ERV655346 FBR655346 FLN655346 FVJ655346 GFF655346 GPB655346 GYX655346 HIT655346 HSP655346 ICL655346 IMH655346 IWD655346 JFZ655346 JPV655346 JZR655346 KJN655346 KTJ655346 LDF655346 LNB655346 LWX655346 MGT655346 MQP655346 NAL655346 NKH655346 NUD655346 ODZ655346 ONV655346 OXR655346 PHN655346 PRJ655346 QBF655346 QLB655346 QUX655346 RET655346 ROP655346 RYL655346 SIH655346 SSD655346 TBZ655346 TLV655346 TVR655346 UFN655346 UPJ655346 UZF655346 VJB655346 VSX655346 WCT655346 WMP655346 WWL655346 AD720882 JZ720882 TV720882 ADR720882 ANN720882 AXJ720882 BHF720882 BRB720882 CAX720882 CKT720882 CUP720882 DEL720882 DOH720882 DYD720882 EHZ720882 ERV720882 FBR720882 FLN720882 FVJ720882 GFF720882 GPB720882 GYX720882 HIT720882 HSP720882 ICL720882 IMH720882 IWD720882 JFZ720882 JPV720882 JZR720882 KJN720882 KTJ720882 LDF720882 LNB720882 LWX720882 MGT720882 MQP720882 NAL720882 NKH720882 NUD720882 ODZ720882 ONV720882 OXR720882 PHN720882 PRJ720882 QBF720882 QLB720882 QUX720882 RET720882 ROP720882 RYL720882 SIH720882 SSD720882 TBZ720882 TLV720882 TVR720882 UFN720882 UPJ720882 UZF720882 VJB720882 VSX720882 WCT720882 WMP720882 WWL720882 AD786418 JZ786418 TV786418 ADR786418 ANN786418 AXJ786418 BHF786418 BRB786418 CAX786418 CKT786418 CUP786418 DEL786418 DOH786418 DYD786418 EHZ786418 ERV786418 FBR786418 FLN786418 FVJ786418 GFF786418 GPB786418 GYX786418 HIT786418 HSP786418 ICL786418 IMH786418 IWD786418 JFZ786418 JPV786418 JZR786418 KJN786418 KTJ786418 LDF786418 LNB786418 LWX786418 MGT786418 MQP786418 NAL786418 NKH786418 NUD786418 ODZ786418 ONV786418 OXR786418 PHN786418 PRJ786418 QBF786418 QLB786418 QUX786418 RET786418 ROP786418 RYL786418 SIH786418 SSD786418 TBZ786418 TLV786418 TVR786418 UFN786418 UPJ786418 UZF786418 VJB786418 VSX786418 WCT786418 WMP786418 WWL786418 AD851954 JZ851954 TV851954 ADR851954 ANN851954 AXJ851954 BHF851954 BRB851954 CAX851954 CKT851954 CUP851954 DEL851954 DOH851954 DYD851954 EHZ851954 ERV851954 FBR851954 FLN851954 FVJ851954 GFF851954 GPB851954 GYX851954 HIT851954 HSP851954 ICL851954 IMH851954 IWD851954 JFZ851954 JPV851954 JZR851954 KJN851954 KTJ851954 LDF851954 LNB851954 LWX851954 MGT851954 MQP851954 NAL851954 NKH851954 NUD851954 ODZ851954 ONV851954 OXR851954 PHN851954 PRJ851954 QBF851954 QLB851954 QUX851954 RET851954 ROP851954 RYL851954 SIH851954 SSD851954 TBZ851954 TLV851954 TVR851954 UFN851954 UPJ851954 UZF851954 VJB851954 VSX851954 WCT851954 WMP851954 WWL851954 AD917490 JZ917490 TV917490 ADR917490 ANN917490 AXJ917490 BHF917490 BRB917490 CAX917490 CKT917490 CUP917490 DEL917490 DOH917490 DYD917490 EHZ917490 ERV917490 FBR917490 FLN917490 FVJ917490 GFF917490 GPB917490 GYX917490 HIT917490 HSP917490 ICL917490 IMH917490 IWD917490 JFZ917490 JPV917490 JZR917490 KJN917490 KTJ917490 LDF917490 LNB917490 LWX917490 MGT917490 MQP917490 NAL917490 NKH917490 NUD917490 ODZ917490 ONV917490 OXR917490 PHN917490 PRJ917490 QBF917490 QLB917490 QUX917490 RET917490 ROP917490 RYL917490 SIH917490 SSD917490 TBZ917490 TLV917490 TVR917490 UFN917490 UPJ917490 UZF917490 VJB917490 VSX917490 WCT917490 WMP917490 WWL917490 AD983026 JZ983026 TV983026 ADR983026 ANN983026 AXJ983026 BHF983026 BRB983026 CAX983026 CKT983026 CUP983026 DEL983026 DOH983026 DYD983026 EHZ983026 ERV983026 FBR983026 FLN983026 FVJ983026 GFF983026 GPB983026 GYX983026 HIT983026 HSP983026 ICL983026 IMH983026 IWD983026 JFZ983026 JPV983026 JZR983026 KJN983026 KTJ983026 LDF983026 LNB983026 LWX983026 MGT983026 MQP983026 NAL983026 NKH983026 NUD983026 ODZ983026 ONV983026 OXR983026 PHN983026 PRJ983026 QBF983026 QLB983026 QUX983026 RET983026 ROP983026 RYL983026 SIH983026 SSD983026 TBZ983026 TLV983026 TVR983026 UFN983026 UPJ983026 UZF983026 VJB983026 VSX983026 WCT983026 WMP983026 WWL983026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AD65528 JZ65528 TV65528 ADR65528 ANN65528 AXJ65528 BHF65528 BRB65528 CAX65528 CKT65528 CUP65528 DEL65528 DOH65528 DYD65528 EHZ65528 ERV65528 FBR65528 FLN65528 FVJ65528 GFF65528 GPB65528 GYX65528 HIT65528 HSP65528 ICL65528 IMH65528 IWD65528 JFZ65528 JPV65528 JZR65528 KJN65528 KTJ65528 LDF65528 LNB65528 LWX65528 MGT65528 MQP65528 NAL65528 NKH65528 NUD65528 ODZ65528 ONV65528 OXR65528 PHN65528 PRJ65528 QBF65528 QLB65528 QUX65528 RET65528 ROP65528 RYL65528 SIH65528 SSD65528 TBZ65528 TLV65528 TVR65528 UFN65528 UPJ65528 UZF65528 VJB65528 VSX65528 WCT65528 WMP65528 WWL65528 AD131064 JZ131064 TV131064 ADR131064 ANN131064 AXJ131064 BHF131064 BRB131064 CAX131064 CKT131064 CUP131064 DEL131064 DOH131064 DYD131064 EHZ131064 ERV131064 FBR131064 FLN131064 FVJ131064 GFF131064 GPB131064 GYX131064 HIT131064 HSP131064 ICL131064 IMH131064 IWD131064 JFZ131064 JPV131064 JZR131064 KJN131064 KTJ131064 LDF131064 LNB131064 LWX131064 MGT131064 MQP131064 NAL131064 NKH131064 NUD131064 ODZ131064 ONV131064 OXR131064 PHN131064 PRJ131064 QBF131064 QLB131064 QUX131064 RET131064 ROP131064 RYL131064 SIH131064 SSD131064 TBZ131064 TLV131064 TVR131064 UFN131064 UPJ131064 UZF131064 VJB131064 VSX131064 WCT131064 WMP131064 WWL131064 AD196600 JZ196600 TV196600 ADR196600 ANN196600 AXJ196600 BHF196600 BRB196600 CAX196600 CKT196600 CUP196600 DEL196600 DOH196600 DYD196600 EHZ196600 ERV196600 FBR196600 FLN196600 FVJ196600 GFF196600 GPB196600 GYX196600 HIT196600 HSP196600 ICL196600 IMH196600 IWD196600 JFZ196600 JPV196600 JZR196600 KJN196600 KTJ196600 LDF196600 LNB196600 LWX196600 MGT196600 MQP196600 NAL196600 NKH196600 NUD196600 ODZ196600 ONV196600 OXR196600 PHN196600 PRJ196600 QBF196600 QLB196600 QUX196600 RET196600 ROP196600 RYL196600 SIH196600 SSD196600 TBZ196600 TLV196600 TVR196600 UFN196600 UPJ196600 UZF196600 VJB196600 VSX196600 WCT196600 WMP196600 WWL196600 AD262136 JZ262136 TV262136 ADR262136 ANN262136 AXJ262136 BHF262136 BRB262136 CAX262136 CKT262136 CUP262136 DEL262136 DOH262136 DYD262136 EHZ262136 ERV262136 FBR262136 FLN262136 FVJ262136 GFF262136 GPB262136 GYX262136 HIT262136 HSP262136 ICL262136 IMH262136 IWD262136 JFZ262136 JPV262136 JZR262136 KJN262136 KTJ262136 LDF262136 LNB262136 LWX262136 MGT262136 MQP262136 NAL262136 NKH262136 NUD262136 ODZ262136 ONV262136 OXR262136 PHN262136 PRJ262136 QBF262136 QLB262136 QUX262136 RET262136 ROP262136 RYL262136 SIH262136 SSD262136 TBZ262136 TLV262136 TVR262136 UFN262136 UPJ262136 UZF262136 VJB262136 VSX262136 WCT262136 WMP262136 WWL262136 AD327672 JZ327672 TV327672 ADR327672 ANN327672 AXJ327672 BHF327672 BRB327672 CAX327672 CKT327672 CUP327672 DEL327672 DOH327672 DYD327672 EHZ327672 ERV327672 FBR327672 FLN327672 FVJ327672 GFF327672 GPB327672 GYX327672 HIT327672 HSP327672 ICL327672 IMH327672 IWD327672 JFZ327672 JPV327672 JZR327672 KJN327672 KTJ327672 LDF327672 LNB327672 LWX327672 MGT327672 MQP327672 NAL327672 NKH327672 NUD327672 ODZ327672 ONV327672 OXR327672 PHN327672 PRJ327672 QBF327672 QLB327672 QUX327672 RET327672 ROP327672 RYL327672 SIH327672 SSD327672 TBZ327672 TLV327672 TVR327672 UFN327672 UPJ327672 UZF327672 VJB327672 VSX327672 WCT327672 WMP327672 WWL327672 AD393208 JZ393208 TV393208 ADR393208 ANN393208 AXJ393208 BHF393208 BRB393208 CAX393208 CKT393208 CUP393208 DEL393208 DOH393208 DYD393208 EHZ393208 ERV393208 FBR393208 FLN393208 FVJ393208 GFF393208 GPB393208 GYX393208 HIT393208 HSP393208 ICL393208 IMH393208 IWD393208 JFZ393208 JPV393208 JZR393208 KJN393208 KTJ393208 LDF393208 LNB393208 LWX393208 MGT393208 MQP393208 NAL393208 NKH393208 NUD393208 ODZ393208 ONV393208 OXR393208 PHN393208 PRJ393208 QBF393208 QLB393208 QUX393208 RET393208 ROP393208 RYL393208 SIH393208 SSD393208 TBZ393208 TLV393208 TVR393208 UFN393208 UPJ393208 UZF393208 VJB393208 VSX393208 WCT393208 WMP393208 WWL393208 AD458744 JZ458744 TV458744 ADR458744 ANN458744 AXJ458744 BHF458744 BRB458744 CAX458744 CKT458744 CUP458744 DEL458744 DOH458744 DYD458744 EHZ458744 ERV458744 FBR458744 FLN458744 FVJ458744 GFF458744 GPB458744 GYX458744 HIT458744 HSP458744 ICL458744 IMH458744 IWD458744 JFZ458744 JPV458744 JZR458744 KJN458744 KTJ458744 LDF458744 LNB458744 LWX458744 MGT458744 MQP458744 NAL458744 NKH458744 NUD458744 ODZ458744 ONV458744 OXR458744 PHN458744 PRJ458744 QBF458744 QLB458744 QUX458744 RET458744 ROP458744 RYL458744 SIH458744 SSD458744 TBZ458744 TLV458744 TVR458744 UFN458744 UPJ458744 UZF458744 VJB458744 VSX458744 WCT458744 WMP458744 WWL458744 AD524280 JZ524280 TV524280 ADR524280 ANN524280 AXJ524280 BHF524280 BRB524280 CAX524280 CKT524280 CUP524280 DEL524280 DOH524280 DYD524280 EHZ524280 ERV524280 FBR524280 FLN524280 FVJ524280 GFF524280 GPB524280 GYX524280 HIT524280 HSP524280 ICL524280 IMH524280 IWD524280 JFZ524280 JPV524280 JZR524280 KJN524280 KTJ524280 LDF524280 LNB524280 LWX524280 MGT524280 MQP524280 NAL524280 NKH524280 NUD524280 ODZ524280 ONV524280 OXR524280 PHN524280 PRJ524280 QBF524280 QLB524280 QUX524280 RET524280 ROP524280 RYL524280 SIH524280 SSD524280 TBZ524280 TLV524280 TVR524280 UFN524280 UPJ524280 UZF524280 VJB524280 VSX524280 WCT524280 WMP524280 WWL524280 AD589816 JZ589816 TV589816 ADR589816 ANN589816 AXJ589816 BHF589816 BRB589816 CAX589816 CKT589816 CUP589816 DEL589816 DOH589816 DYD589816 EHZ589816 ERV589816 FBR589816 FLN589816 FVJ589816 GFF589816 GPB589816 GYX589816 HIT589816 HSP589816 ICL589816 IMH589816 IWD589816 JFZ589816 JPV589816 JZR589816 KJN589816 KTJ589816 LDF589816 LNB589816 LWX589816 MGT589816 MQP589816 NAL589816 NKH589816 NUD589816 ODZ589816 ONV589816 OXR589816 PHN589816 PRJ589816 QBF589816 QLB589816 QUX589816 RET589816 ROP589816 RYL589816 SIH589816 SSD589816 TBZ589816 TLV589816 TVR589816 UFN589816 UPJ589816 UZF589816 VJB589816 VSX589816 WCT589816 WMP589816 WWL589816 AD655352 JZ655352 TV655352 ADR655352 ANN655352 AXJ655352 BHF655352 BRB655352 CAX655352 CKT655352 CUP655352 DEL655352 DOH655352 DYD655352 EHZ655352 ERV655352 FBR655352 FLN655352 FVJ655352 GFF655352 GPB655352 GYX655352 HIT655352 HSP655352 ICL655352 IMH655352 IWD655352 JFZ655352 JPV655352 JZR655352 KJN655352 KTJ655352 LDF655352 LNB655352 LWX655352 MGT655352 MQP655352 NAL655352 NKH655352 NUD655352 ODZ655352 ONV655352 OXR655352 PHN655352 PRJ655352 QBF655352 QLB655352 QUX655352 RET655352 ROP655352 RYL655352 SIH655352 SSD655352 TBZ655352 TLV655352 TVR655352 UFN655352 UPJ655352 UZF655352 VJB655352 VSX655352 WCT655352 WMP655352 WWL655352 AD720888 JZ720888 TV720888 ADR720888 ANN720888 AXJ720888 BHF720888 BRB720888 CAX720888 CKT720888 CUP720888 DEL720888 DOH720888 DYD720888 EHZ720888 ERV720888 FBR720888 FLN720888 FVJ720888 GFF720888 GPB720888 GYX720888 HIT720888 HSP720888 ICL720888 IMH720888 IWD720888 JFZ720888 JPV720888 JZR720888 KJN720888 KTJ720888 LDF720888 LNB720888 LWX720888 MGT720888 MQP720888 NAL720888 NKH720888 NUD720888 ODZ720888 ONV720888 OXR720888 PHN720888 PRJ720888 QBF720888 QLB720888 QUX720888 RET720888 ROP720888 RYL720888 SIH720888 SSD720888 TBZ720888 TLV720888 TVR720888 UFN720888 UPJ720888 UZF720888 VJB720888 VSX720888 WCT720888 WMP720888 WWL720888 AD786424 JZ786424 TV786424 ADR786424 ANN786424 AXJ786424 BHF786424 BRB786424 CAX786424 CKT786424 CUP786424 DEL786424 DOH786424 DYD786424 EHZ786424 ERV786424 FBR786424 FLN786424 FVJ786424 GFF786424 GPB786424 GYX786424 HIT786424 HSP786424 ICL786424 IMH786424 IWD786424 JFZ786424 JPV786424 JZR786424 KJN786424 KTJ786424 LDF786424 LNB786424 LWX786424 MGT786424 MQP786424 NAL786424 NKH786424 NUD786424 ODZ786424 ONV786424 OXR786424 PHN786424 PRJ786424 QBF786424 QLB786424 QUX786424 RET786424 ROP786424 RYL786424 SIH786424 SSD786424 TBZ786424 TLV786424 TVR786424 UFN786424 UPJ786424 UZF786424 VJB786424 VSX786424 WCT786424 WMP786424 WWL786424 AD851960 JZ851960 TV851960 ADR851960 ANN851960 AXJ851960 BHF851960 BRB851960 CAX851960 CKT851960 CUP851960 DEL851960 DOH851960 DYD851960 EHZ851960 ERV851960 FBR851960 FLN851960 FVJ851960 GFF851960 GPB851960 GYX851960 HIT851960 HSP851960 ICL851960 IMH851960 IWD851960 JFZ851960 JPV851960 JZR851960 KJN851960 KTJ851960 LDF851960 LNB851960 LWX851960 MGT851960 MQP851960 NAL851960 NKH851960 NUD851960 ODZ851960 ONV851960 OXR851960 PHN851960 PRJ851960 QBF851960 QLB851960 QUX851960 RET851960 ROP851960 RYL851960 SIH851960 SSD851960 TBZ851960 TLV851960 TVR851960 UFN851960 UPJ851960 UZF851960 VJB851960 VSX851960 WCT851960 WMP851960 WWL851960 AD917496 JZ917496 TV917496 ADR917496 ANN917496 AXJ917496 BHF917496 BRB917496 CAX917496 CKT917496 CUP917496 DEL917496 DOH917496 DYD917496 EHZ917496 ERV917496 FBR917496 FLN917496 FVJ917496 GFF917496 GPB917496 GYX917496 HIT917496 HSP917496 ICL917496 IMH917496 IWD917496 JFZ917496 JPV917496 JZR917496 KJN917496 KTJ917496 LDF917496 LNB917496 LWX917496 MGT917496 MQP917496 NAL917496 NKH917496 NUD917496 ODZ917496 ONV917496 OXR917496 PHN917496 PRJ917496 QBF917496 QLB917496 QUX917496 RET917496 ROP917496 RYL917496 SIH917496 SSD917496 TBZ917496 TLV917496 TVR917496 UFN917496 UPJ917496 UZF917496 VJB917496 VSX917496 WCT917496 WMP917496 WWL917496 AD983032 JZ983032 TV983032 ADR983032 ANN983032 AXJ983032 BHF983032 BRB983032 CAX983032 CKT983032 CUP983032 DEL983032 DOH983032 DYD983032 EHZ983032 ERV983032 FBR983032 FLN983032 FVJ983032 GFF983032 GPB983032 GYX983032 HIT983032 HSP983032 ICL983032 IMH983032 IWD983032 JFZ983032 JPV983032 JZR983032 KJN983032 KTJ983032 LDF983032 LNB983032 LWX983032 MGT983032 MQP983032 NAL983032 NKH983032 NUD983032 ODZ983032 ONV983032 OXR983032 PHN983032 PRJ983032 QBF983032 QLB983032 QUX983032 RET983032 ROP983032 RYL983032 SIH983032 SSD983032 TBZ983032 TLV983032 TVR983032 UFN983032 UPJ983032 UZF983032 VJB983032 VSX983032 WCT983032 WMP983032 WWL983032 AD65533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AD131069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AD196605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AD262141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AD327677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AD393213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AD458749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AD524285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AD589821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AD655357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AD720893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AD786429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AD851965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AD917501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AD983037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AD65536 JZ65536 TV65536 ADR65536 ANN65536 AXJ65536 BHF65536 BRB65536 CAX65536 CKT65536 CUP65536 DEL65536 DOH65536 DYD65536 EHZ65536 ERV65536 FBR65536 FLN65536 FVJ65536 GFF65536 GPB65536 GYX65536 HIT65536 HSP65536 ICL65536 IMH65536 IWD65536 JFZ65536 JPV65536 JZR65536 KJN65536 KTJ65536 LDF65536 LNB65536 LWX65536 MGT65536 MQP65536 NAL65536 NKH65536 NUD65536 ODZ65536 ONV65536 OXR65536 PHN65536 PRJ65536 QBF65536 QLB65536 QUX65536 RET65536 ROP65536 RYL65536 SIH65536 SSD65536 TBZ65536 TLV65536 TVR65536 UFN65536 UPJ65536 UZF65536 VJB65536 VSX65536 WCT65536 WMP65536 WWL65536 AD131072 JZ131072 TV131072 ADR131072 ANN131072 AXJ131072 BHF131072 BRB131072 CAX131072 CKT131072 CUP131072 DEL131072 DOH131072 DYD131072 EHZ131072 ERV131072 FBR131072 FLN131072 FVJ131072 GFF131072 GPB131072 GYX131072 HIT131072 HSP131072 ICL131072 IMH131072 IWD131072 JFZ131072 JPV131072 JZR131072 KJN131072 KTJ131072 LDF131072 LNB131072 LWX131072 MGT131072 MQP131072 NAL131072 NKH131072 NUD131072 ODZ131072 ONV131072 OXR131072 PHN131072 PRJ131072 QBF131072 QLB131072 QUX131072 RET131072 ROP131072 RYL131072 SIH131072 SSD131072 TBZ131072 TLV131072 TVR131072 UFN131072 UPJ131072 UZF131072 VJB131072 VSX131072 WCT131072 WMP131072 WWL131072 AD196608 JZ196608 TV196608 ADR196608 ANN196608 AXJ196608 BHF196608 BRB196608 CAX196608 CKT196608 CUP196608 DEL196608 DOH196608 DYD196608 EHZ196608 ERV196608 FBR196608 FLN196608 FVJ196608 GFF196608 GPB196608 GYX196608 HIT196608 HSP196608 ICL196608 IMH196608 IWD196608 JFZ196608 JPV196608 JZR196608 KJN196608 KTJ196608 LDF196608 LNB196608 LWX196608 MGT196608 MQP196608 NAL196608 NKH196608 NUD196608 ODZ196608 ONV196608 OXR196608 PHN196608 PRJ196608 QBF196608 QLB196608 QUX196608 RET196608 ROP196608 RYL196608 SIH196608 SSD196608 TBZ196608 TLV196608 TVR196608 UFN196608 UPJ196608 UZF196608 VJB196608 VSX196608 WCT196608 WMP196608 WWL196608 AD262144 JZ262144 TV262144 ADR262144 ANN262144 AXJ262144 BHF262144 BRB262144 CAX262144 CKT262144 CUP262144 DEL262144 DOH262144 DYD262144 EHZ262144 ERV262144 FBR262144 FLN262144 FVJ262144 GFF262144 GPB262144 GYX262144 HIT262144 HSP262144 ICL262144 IMH262144 IWD262144 JFZ262144 JPV262144 JZR262144 KJN262144 KTJ262144 LDF262144 LNB262144 LWX262144 MGT262144 MQP262144 NAL262144 NKH262144 NUD262144 ODZ262144 ONV262144 OXR262144 PHN262144 PRJ262144 QBF262144 QLB262144 QUX262144 RET262144 ROP262144 RYL262144 SIH262144 SSD262144 TBZ262144 TLV262144 TVR262144 UFN262144 UPJ262144 UZF262144 VJB262144 VSX262144 WCT262144 WMP262144 WWL262144 AD327680 JZ327680 TV327680 ADR327680 ANN327680 AXJ327680 BHF327680 BRB327680 CAX327680 CKT327680 CUP327680 DEL327680 DOH327680 DYD327680 EHZ327680 ERV327680 FBR327680 FLN327680 FVJ327680 GFF327680 GPB327680 GYX327680 HIT327680 HSP327680 ICL327680 IMH327680 IWD327680 JFZ327680 JPV327680 JZR327680 KJN327680 KTJ327680 LDF327680 LNB327680 LWX327680 MGT327680 MQP327680 NAL327680 NKH327680 NUD327680 ODZ327680 ONV327680 OXR327680 PHN327680 PRJ327680 QBF327680 QLB327680 QUX327680 RET327680 ROP327680 RYL327680 SIH327680 SSD327680 TBZ327680 TLV327680 TVR327680 UFN327680 UPJ327680 UZF327680 VJB327680 VSX327680 WCT327680 WMP327680 WWL327680 AD393216 JZ393216 TV393216 ADR393216 ANN393216 AXJ393216 BHF393216 BRB393216 CAX393216 CKT393216 CUP393216 DEL393216 DOH393216 DYD393216 EHZ393216 ERV393216 FBR393216 FLN393216 FVJ393216 GFF393216 GPB393216 GYX393216 HIT393216 HSP393216 ICL393216 IMH393216 IWD393216 JFZ393216 JPV393216 JZR393216 KJN393216 KTJ393216 LDF393216 LNB393216 LWX393216 MGT393216 MQP393216 NAL393216 NKH393216 NUD393216 ODZ393216 ONV393216 OXR393216 PHN393216 PRJ393216 QBF393216 QLB393216 QUX393216 RET393216 ROP393216 RYL393216 SIH393216 SSD393216 TBZ393216 TLV393216 TVR393216 UFN393216 UPJ393216 UZF393216 VJB393216 VSX393216 WCT393216 WMP393216 WWL393216 AD458752 JZ458752 TV458752 ADR458752 ANN458752 AXJ458752 BHF458752 BRB458752 CAX458752 CKT458752 CUP458752 DEL458752 DOH458752 DYD458752 EHZ458752 ERV458752 FBR458752 FLN458752 FVJ458752 GFF458752 GPB458752 GYX458752 HIT458752 HSP458752 ICL458752 IMH458752 IWD458752 JFZ458752 JPV458752 JZR458752 KJN458752 KTJ458752 LDF458752 LNB458752 LWX458752 MGT458752 MQP458752 NAL458752 NKH458752 NUD458752 ODZ458752 ONV458752 OXR458752 PHN458752 PRJ458752 QBF458752 QLB458752 QUX458752 RET458752 ROP458752 RYL458752 SIH458752 SSD458752 TBZ458752 TLV458752 TVR458752 UFN458752 UPJ458752 UZF458752 VJB458752 VSX458752 WCT458752 WMP458752 WWL458752 AD524288 JZ524288 TV524288 ADR524288 ANN524288 AXJ524288 BHF524288 BRB524288 CAX524288 CKT524288 CUP524288 DEL524288 DOH524288 DYD524288 EHZ524288 ERV524288 FBR524288 FLN524288 FVJ524288 GFF524288 GPB524288 GYX524288 HIT524288 HSP524288 ICL524288 IMH524288 IWD524288 JFZ524288 JPV524288 JZR524288 KJN524288 KTJ524288 LDF524288 LNB524288 LWX524288 MGT524288 MQP524288 NAL524288 NKH524288 NUD524288 ODZ524288 ONV524288 OXR524288 PHN524288 PRJ524288 QBF524288 QLB524288 QUX524288 RET524288 ROP524288 RYL524288 SIH524288 SSD524288 TBZ524288 TLV524288 TVR524288 UFN524288 UPJ524288 UZF524288 VJB524288 VSX524288 WCT524288 WMP524288 WWL524288 AD589824 JZ589824 TV589824 ADR589824 ANN589824 AXJ589824 BHF589824 BRB589824 CAX589824 CKT589824 CUP589824 DEL589824 DOH589824 DYD589824 EHZ589824 ERV589824 FBR589824 FLN589824 FVJ589824 GFF589824 GPB589824 GYX589824 HIT589824 HSP589824 ICL589824 IMH589824 IWD589824 JFZ589824 JPV589824 JZR589824 KJN589824 KTJ589824 LDF589824 LNB589824 LWX589824 MGT589824 MQP589824 NAL589824 NKH589824 NUD589824 ODZ589824 ONV589824 OXR589824 PHN589824 PRJ589824 QBF589824 QLB589824 QUX589824 RET589824 ROP589824 RYL589824 SIH589824 SSD589824 TBZ589824 TLV589824 TVR589824 UFN589824 UPJ589824 UZF589824 VJB589824 VSX589824 WCT589824 WMP589824 WWL589824 AD655360 JZ655360 TV655360 ADR655360 ANN655360 AXJ655360 BHF655360 BRB655360 CAX655360 CKT655360 CUP655360 DEL655360 DOH655360 DYD655360 EHZ655360 ERV655360 FBR655360 FLN655360 FVJ655360 GFF655360 GPB655360 GYX655360 HIT655360 HSP655360 ICL655360 IMH655360 IWD655360 JFZ655360 JPV655360 JZR655360 KJN655360 KTJ655360 LDF655360 LNB655360 LWX655360 MGT655360 MQP655360 NAL655360 NKH655360 NUD655360 ODZ655360 ONV655360 OXR655360 PHN655360 PRJ655360 QBF655360 QLB655360 QUX655360 RET655360 ROP655360 RYL655360 SIH655360 SSD655360 TBZ655360 TLV655360 TVR655360 UFN655360 UPJ655360 UZF655360 VJB655360 VSX655360 WCT655360 WMP655360 WWL655360 AD720896 JZ720896 TV720896 ADR720896 ANN720896 AXJ720896 BHF720896 BRB720896 CAX720896 CKT720896 CUP720896 DEL720896 DOH720896 DYD720896 EHZ720896 ERV720896 FBR720896 FLN720896 FVJ720896 GFF720896 GPB720896 GYX720896 HIT720896 HSP720896 ICL720896 IMH720896 IWD720896 JFZ720896 JPV720896 JZR720896 KJN720896 KTJ720896 LDF720896 LNB720896 LWX720896 MGT720896 MQP720896 NAL720896 NKH720896 NUD720896 ODZ720896 ONV720896 OXR720896 PHN720896 PRJ720896 QBF720896 QLB720896 QUX720896 RET720896 ROP720896 RYL720896 SIH720896 SSD720896 TBZ720896 TLV720896 TVR720896 UFN720896 UPJ720896 UZF720896 VJB720896 VSX720896 WCT720896 WMP720896 WWL720896 AD786432 JZ786432 TV786432 ADR786432 ANN786432 AXJ786432 BHF786432 BRB786432 CAX786432 CKT786432 CUP786432 DEL786432 DOH786432 DYD786432 EHZ786432 ERV786432 FBR786432 FLN786432 FVJ786432 GFF786432 GPB786432 GYX786432 HIT786432 HSP786432 ICL786432 IMH786432 IWD786432 JFZ786432 JPV786432 JZR786432 KJN786432 KTJ786432 LDF786432 LNB786432 LWX786432 MGT786432 MQP786432 NAL786432 NKH786432 NUD786432 ODZ786432 ONV786432 OXR786432 PHN786432 PRJ786432 QBF786432 QLB786432 QUX786432 RET786432 ROP786432 RYL786432 SIH786432 SSD786432 TBZ786432 TLV786432 TVR786432 UFN786432 UPJ786432 UZF786432 VJB786432 VSX786432 WCT786432 WMP786432 WWL786432 AD851968 JZ851968 TV851968 ADR851968 ANN851968 AXJ851968 BHF851968 BRB851968 CAX851968 CKT851968 CUP851968 DEL851968 DOH851968 DYD851968 EHZ851968 ERV851968 FBR851968 FLN851968 FVJ851968 GFF851968 GPB851968 GYX851968 HIT851968 HSP851968 ICL851968 IMH851968 IWD851968 JFZ851968 JPV851968 JZR851968 KJN851968 KTJ851968 LDF851968 LNB851968 LWX851968 MGT851968 MQP851968 NAL851968 NKH851968 NUD851968 ODZ851968 ONV851968 OXR851968 PHN851968 PRJ851968 QBF851968 QLB851968 QUX851968 RET851968 ROP851968 RYL851968 SIH851968 SSD851968 TBZ851968 TLV851968 TVR851968 UFN851968 UPJ851968 UZF851968 VJB851968 VSX851968 WCT851968 WMP851968 WWL851968 AD917504 JZ917504 TV917504 ADR917504 ANN917504 AXJ917504 BHF917504 BRB917504 CAX917504 CKT917504 CUP917504 DEL917504 DOH917504 DYD917504 EHZ917504 ERV917504 FBR917504 FLN917504 FVJ917504 GFF917504 GPB917504 GYX917504 HIT917504 HSP917504 ICL917504 IMH917504 IWD917504 JFZ917504 JPV917504 JZR917504 KJN917504 KTJ917504 LDF917504 LNB917504 LWX917504 MGT917504 MQP917504 NAL917504 NKH917504 NUD917504 ODZ917504 ONV917504 OXR917504 PHN917504 PRJ917504 QBF917504 QLB917504 QUX917504 RET917504 ROP917504 RYL917504 SIH917504 SSD917504 TBZ917504 TLV917504 TVR917504 UFN917504 UPJ917504 UZF917504 VJB917504 VSX917504 WCT917504 WMP917504 WWL917504 AD983040 JZ983040 TV983040 ADR983040 ANN983040 AXJ983040 BHF983040 BRB983040 CAX983040 CKT983040 CUP983040 DEL983040 DOH983040 DYD983040 EHZ983040 ERV983040 FBR983040 FLN983040 FVJ983040 GFF983040 GPB983040 GYX983040 HIT983040 HSP983040 ICL983040 IMH983040 IWD983040 JFZ983040 JPV983040 JZR983040 KJN983040 KTJ983040 LDF983040 LNB983040 LWX983040 MGT983040 MQP983040 NAL983040 NKH983040 NUD983040 ODZ983040 ONV983040 OXR983040 PHN983040 PRJ983040 QBF983040 QLB983040 QUX983040 RET983040 ROP983040 RYL983040 SIH983040 SSD983040 TBZ983040 TLV983040 TVR983040 UFN983040 UPJ983040 UZF983040 VJB983040 VSX983040 WCT983040 WMP983040 WWL983040 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AD65518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AD131054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AD196590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AD262126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AD327662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AD393198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AD458734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AD524270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AD589806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AD655342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AD720878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AD786414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AD851950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AD917486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AD983022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AD12:AD41 JZ12:JZ41 TV12:TV41 ADR12:ADR41 ANN12:ANN41 AXJ12:AXJ41 BHF12:BHF41 BRB12:BRB41 CAX12:CAX41 CKT12:CKT41 CUP12:CUP41 DEL12:DEL41 DOH12:DOH41 DYD12:DYD41 EHZ12:EHZ41 ERV12:ERV41 FBR12:FBR41 FLN12:FLN41 FVJ12:FVJ41 GFF12:GFF41 GPB12:GPB41 GYX12:GYX41 HIT12:HIT41 HSP12:HSP41 ICL12:ICL41 IMH12:IMH41 IWD12:IWD41 JFZ12:JFZ41 JPV12:JPV41 JZR12:JZR41 KJN12:KJN41 KTJ12:KTJ41 LDF12:LDF41 LNB12:LNB41 LWX12:LWX41 MGT12:MGT41 MQP12:MQP41 NAL12:NAL41 NKH12:NKH41 NUD12:NUD41 ODZ12:ODZ41 ONV12:ONV41 OXR12:OXR41 PHN12:PHN41 PRJ12:PRJ41 QBF12:QBF41 QLB12:QLB41 QUX12:QUX41 RET12:RET41 ROP12:ROP41 RYL12:RYL41 SIH12:SIH41 SSD12:SSD41 TBZ12:TBZ41 TLV12:TLV41 TVR12:TVR41 UFN12:UFN41 UPJ12:UPJ41 UZF12:UZF41 VJB12:VJB41 VSX12:VSX41 WCT12:WCT41 WMP12:WMP41 WWL12:WWL41 AD65548:AD65577 JZ65548:JZ65577 TV65548:TV65577 ADR65548:ADR65577 ANN65548:ANN65577 AXJ65548:AXJ65577 BHF65548:BHF65577 BRB65548:BRB65577 CAX65548:CAX65577 CKT65548:CKT65577 CUP65548:CUP65577 DEL65548:DEL65577 DOH65548:DOH65577 DYD65548:DYD65577 EHZ65548:EHZ65577 ERV65548:ERV65577 FBR65548:FBR65577 FLN65548:FLN65577 FVJ65548:FVJ65577 GFF65548:GFF65577 GPB65548:GPB65577 GYX65548:GYX65577 HIT65548:HIT65577 HSP65548:HSP65577 ICL65548:ICL65577 IMH65548:IMH65577 IWD65548:IWD65577 JFZ65548:JFZ65577 JPV65548:JPV65577 JZR65548:JZR65577 KJN65548:KJN65577 KTJ65548:KTJ65577 LDF65548:LDF65577 LNB65548:LNB65577 LWX65548:LWX65577 MGT65548:MGT65577 MQP65548:MQP65577 NAL65548:NAL65577 NKH65548:NKH65577 NUD65548:NUD65577 ODZ65548:ODZ65577 ONV65548:ONV65577 OXR65548:OXR65577 PHN65548:PHN65577 PRJ65548:PRJ65577 QBF65548:QBF65577 QLB65548:QLB65577 QUX65548:QUX65577 RET65548:RET65577 ROP65548:ROP65577 RYL65548:RYL65577 SIH65548:SIH65577 SSD65548:SSD65577 TBZ65548:TBZ65577 TLV65548:TLV65577 TVR65548:TVR65577 UFN65548:UFN65577 UPJ65548:UPJ65577 UZF65548:UZF65577 VJB65548:VJB65577 VSX65548:VSX65577 WCT65548:WCT65577 WMP65548:WMP65577 WWL65548:WWL65577 AD131084:AD131113 JZ131084:JZ131113 TV131084:TV131113 ADR131084:ADR131113 ANN131084:ANN131113 AXJ131084:AXJ131113 BHF131084:BHF131113 BRB131084:BRB131113 CAX131084:CAX131113 CKT131084:CKT131113 CUP131084:CUP131113 DEL131084:DEL131113 DOH131084:DOH131113 DYD131084:DYD131113 EHZ131084:EHZ131113 ERV131084:ERV131113 FBR131084:FBR131113 FLN131084:FLN131113 FVJ131084:FVJ131113 GFF131084:GFF131113 GPB131084:GPB131113 GYX131084:GYX131113 HIT131084:HIT131113 HSP131084:HSP131113 ICL131084:ICL131113 IMH131084:IMH131113 IWD131084:IWD131113 JFZ131084:JFZ131113 JPV131084:JPV131113 JZR131084:JZR131113 KJN131084:KJN131113 KTJ131084:KTJ131113 LDF131084:LDF131113 LNB131084:LNB131113 LWX131084:LWX131113 MGT131084:MGT131113 MQP131084:MQP131113 NAL131084:NAL131113 NKH131084:NKH131113 NUD131084:NUD131113 ODZ131084:ODZ131113 ONV131084:ONV131113 OXR131084:OXR131113 PHN131084:PHN131113 PRJ131084:PRJ131113 QBF131084:QBF131113 QLB131084:QLB131113 QUX131084:QUX131113 RET131084:RET131113 ROP131084:ROP131113 RYL131084:RYL131113 SIH131084:SIH131113 SSD131084:SSD131113 TBZ131084:TBZ131113 TLV131084:TLV131113 TVR131084:TVR131113 UFN131084:UFN131113 UPJ131084:UPJ131113 UZF131084:UZF131113 VJB131084:VJB131113 VSX131084:VSX131113 WCT131084:WCT131113 WMP131084:WMP131113 WWL131084:WWL131113 AD196620:AD196649 JZ196620:JZ196649 TV196620:TV196649 ADR196620:ADR196649 ANN196620:ANN196649 AXJ196620:AXJ196649 BHF196620:BHF196649 BRB196620:BRB196649 CAX196620:CAX196649 CKT196620:CKT196649 CUP196620:CUP196649 DEL196620:DEL196649 DOH196620:DOH196649 DYD196620:DYD196649 EHZ196620:EHZ196649 ERV196620:ERV196649 FBR196620:FBR196649 FLN196620:FLN196649 FVJ196620:FVJ196649 GFF196620:GFF196649 GPB196620:GPB196649 GYX196620:GYX196649 HIT196620:HIT196649 HSP196620:HSP196649 ICL196620:ICL196649 IMH196620:IMH196649 IWD196620:IWD196649 JFZ196620:JFZ196649 JPV196620:JPV196649 JZR196620:JZR196649 KJN196620:KJN196649 KTJ196620:KTJ196649 LDF196620:LDF196649 LNB196620:LNB196649 LWX196620:LWX196649 MGT196620:MGT196649 MQP196620:MQP196649 NAL196620:NAL196649 NKH196620:NKH196649 NUD196620:NUD196649 ODZ196620:ODZ196649 ONV196620:ONV196649 OXR196620:OXR196649 PHN196620:PHN196649 PRJ196620:PRJ196649 QBF196620:QBF196649 QLB196620:QLB196649 QUX196620:QUX196649 RET196620:RET196649 ROP196620:ROP196649 RYL196620:RYL196649 SIH196620:SIH196649 SSD196620:SSD196649 TBZ196620:TBZ196649 TLV196620:TLV196649 TVR196620:TVR196649 UFN196620:UFN196649 UPJ196620:UPJ196649 UZF196620:UZF196649 VJB196620:VJB196649 VSX196620:VSX196649 WCT196620:WCT196649 WMP196620:WMP196649 WWL196620:WWL196649 AD262156:AD262185 JZ262156:JZ262185 TV262156:TV262185 ADR262156:ADR262185 ANN262156:ANN262185 AXJ262156:AXJ262185 BHF262156:BHF262185 BRB262156:BRB262185 CAX262156:CAX262185 CKT262156:CKT262185 CUP262156:CUP262185 DEL262156:DEL262185 DOH262156:DOH262185 DYD262156:DYD262185 EHZ262156:EHZ262185 ERV262156:ERV262185 FBR262156:FBR262185 FLN262156:FLN262185 FVJ262156:FVJ262185 GFF262156:GFF262185 GPB262156:GPB262185 GYX262156:GYX262185 HIT262156:HIT262185 HSP262156:HSP262185 ICL262156:ICL262185 IMH262156:IMH262185 IWD262156:IWD262185 JFZ262156:JFZ262185 JPV262156:JPV262185 JZR262156:JZR262185 KJN262156:KJN262185 KTJ262156:KTJ262185 LDF262156:LDF262185 LNB262156:LNB262185 LWX262156:LWX262185 MGT262156:MGT262185 MQP262156:MQP262185 NAL262156:NAL262185 NKH262156:NKH262185 NUD262156:NUD262185 ODZ262156:ODZ262185 ONV262156:ONV262185 OXR262156:OXR262185 PHN262156:PHN262185 PRJ262156:PRJ262185 QBF262156:QBF262185 QLB262156:QLB262185 QUX262156:QUX262185 RET262156:RET262185 ROP262156:ROP262185 RYL262156:RYL262185 SIH262156:SIH262185 SSD262156:SSD262185 TBZ262156:TBZ262185 TLV262156:TLV262185 TVR262156:TVR262185 UFN262156:UFN262185 UPJ262156:UPJ262185 UZF262156:UZF262185 VJB262156:VJB262185 VSX262156:VSX262185 WCT262156:WCT262185 WMP262156:WMP262185 WWL262156:WWL262185 AD327692:AD327721 JZ327692:JZ327721 TV327692:TV327721 ADR327692:ADR327721 ANN327692:ANN327721 AXJ327692:AXJ327721 BHF327692:BHF327721 BRB327692:BRB327721 CAX327692:CAX327721 CKT327692:CKT327721 CUP327692:CUP327721 DEL327692:DEL327721 DOH327692:DOH327721 DYD327692:DYD327721 EHZ327692:EHZ327721 ERV327692:ERV327721 FBR327692:FBR327721 FLN327692:FLN327721 FVJ327692:FVJ327721 GFF327692:GFF327721 GPB327692:GPB327721 GYX327692:GYX327721 HIT327692:HIT327721 HSP327692:HSP327721 ICL327692:ICL327721 IMH327692:IMH327721 IWD327692:IWD327721 JFZ327692:JFZ327721 JPV327692:JPV327721 JZR327692:JZR327721 KJN327692:KJN327721 KTJ327692:KTJ327721 LDF327692:LDF327721 LNB327692:LNB327721 LWX327692:LWX327721 MGT327692:MGT327721 MQP327692:MQP327721 NAL327692:NAL327721 NKH327692:NKH327721 NUD327692:NUD327721 ODZ327692:ODZ327721 ONV327692:ONV327721 OXR327692:OXR327721 PHN327692:PHN327721 PRJ327692:PRJ327721 QBF327692:QBF327721 QLB327692:QLB327721 QUX327692:QUX327721 RET327692:RET327721 ROP327692:ROP327721 RYL327692:RYL327721 SIH327692:SIH327721 SSD327692:SSD327721 TBZ327692:TBZ327721 TLV327692:TLV327721 TVR327692:TVR327721 UFN327692:UFN327721 UPJ327692:UPJ327721 UZF327692:UZF327721 VJB327692:VJB327721 VSX327692:VSX327721 WCT327692:WCT327721 WMP327692:WMP327721 WWL327692:WWL327721 AD393228:AD393257 JZ393228:JZ393257 TV393228:TV393257 ADR393228:ADR393257 ANN393228:ANN393257 AXJ393228:AXJ393257 BHF393228:BHF393257 BRB393228:BRB393257 CAX393228:CAX393257 CKT393228:CKT393257 CUP393228:CUP393257 DEL393228:DEL393257 DOH393228:DOH393257 DYD393228:DYD393257 EHZ393228:EHZ393257 ERV393228:ERV393257 FBR393228:FBR393257 FLN393228:FLN393257 FVJ393228:FVJ393257 GFF393228:GFF393257 GPB393228:GPB393257 GYX393228:GYX393257 HIT393228:HIT393257 HSP393228:HSP393257 ICL393228:ICL393257 IMH393228:IMH393257 IWD393228:IWD393257 JFZ393228:JFZ393257 JPV393228:JPV393257 JZR393228:JZR393257 KJN393228:KJN393257 KTJ393228:KTJ393257 LDF393228:LDF393257 LNB393228:LNB393257 LWX393228:LWX393257 MGT393228:MGT393257 MQP393228:MQP393257 NAL393228:NAL393257 NKH393228:NKH393257 NUD393228:NUD393257 ODZ393228:ODZ393257 ONV393228:ONV393257 OXR393228:OXR393257 PHN393228:PHN393257 PRJ393228:PRJ393257 QBF393228:QBF393257 QLB393228:QLB393257 QUX393228:QUX393257 RET393228:RET393257 ROP393228:ROP393257 RYL393228:RYL393257 SIH393228:SIH393257 SSD393228:SSD393257 TBZ393228:TBZ393257 TLV393228:TLV393257 TVR393228:TVR393257 UFN393228:UFN393257 UPJ393228:UPJ393257 UZF393228:UZF393257 VJB393228:VJB393257 VSX393228:VSX393257 WCT393228:WCT393257 WMP393228:WMP393257 WWL393228:WWL393257 AD458764:AD458793 JZ458764:JZ458793 TV458764:TV458793 ADR458764:ADR458793 ANN458764:ANN458793 AXJ458764:AXJ458793 BHF458764:BHF458793 BRB458764:BRB458793 CAX458764:CAX458793 CKT458764:CKT458793 CUP458764:CUP458793 DEL458764:DEL458793 DOH458764:DOH458793 DYD458764:DYD458793 EHZ458764:EHZ458793 ERV458764:ERV458793 FBR458764:FBR458793 FLN458764:FLN458793 FVJ458764:FVJ458793 GFF458764:GFF458793 GPB458764:GPB458793 GYX458764:GYX458793 HIT458764:HIT458793 HSP458764:HSP458793 ICL458764:ICL458793 IMH458764:IMH458793 IWD458764:IWD458793 JFZ458764:JFZ458793 JPV458764:JPV458793 JZR458764:JZR458793 KJN458764:KJN458793 KTJ458764:KTJ458793 LDF458764:LDF458793 LNB458764:LNB458793 LWX458764:LWX458793 MGT458764:MGT458793 MQP458764:MQP458793 NAL458764:NAL458793 NKH458764:NKH458793 NUD458764:NUD458793 ODZ458764:ODZ458793 ONV458764:ONV458793 OXR458764:OXR458793 PHN458764:PHN458793 PRJ458764:PRJ458793 QBF458764:QBF458793 QLB458764:QLB458793 QUX458764:QUX458793 RET458764:RET458793 ROP458764:ROP458793 RYL458764:RYL458793 SIH458764:SIH458793 SSD458764:SSD458793 TBZ458764:TBZ458793 TLV458764:TLV458793 TVR458764:TVR458793 UFN458764:UFN458793 UPJ458764:UPJ458793 UZF458764:UZF458793 VJB458764:VJB458793 VSX458764:VSX458793 WCT458764:WCT458793 WMP458764:WMP458793 WWL458764:WWL458793 AD524300:AD524329 JZ524300:JZ524329 TV524300:TV524329 ADR524300:ADR524329 ANN524300:ANN524329 AXJ524300:AXJ524329 BHF524300:BHF524329 BRB524300:BRB524329 CAX524300:CAX524329 CKT524300:CKT524329 CUP524300:CUP524329 DEL524300:DEL524329 DOH524300:DOH524329 DYD524300:DYD524329 EHZ524300:EHZ524329 ERV524300:ERV524329 FBR524300:FBR524329 FLN524300:FLN524329 FVJ524300:FVJ524329 GFF524300:GFF524329 GPB524300:GPB524329 GYX524300:GYX524329 HIT524300:HIT524329 HSP524300:HSP524329 ICL524300:ICL524329 IMH524300:IMH524329 IWD524300:IWD524329 JFZ524300:JFZ524329 JPV524300:JPV524329 JZR524300:JZR524329 KJN524300:KJN524329 KTJ524300:KTJ524329 LDF524300:LDF524329 LNB524300:LNB524329 LWX524300:LWX524329 MGT524300:MGT524329 MQP524300:MQP524329 NAL524300:NAL524329 NKH524300:NKH524329 NUD524300:NUD524329 ODZ524300:ODZ524329 ONV524300:ONV524329 OXR524300:OXR524329 PHN524300:PHN524329 PRJ524300:PRJ524329 QBF524300:QBF524329 QLB524300:QLB524329 QUX524300:QUX524329 RET524300:RET524329 ROP524300:ROP524329 RYL524300:RYL524329 SIH524300:SIH524329 SSD524300:SSD524329 TBZ524300:TBZ524329 TLV524300:TLV524329 TVR524300:TVR524329 UFN524300:UFN524329 UPJ524300:UPJ524329 UZF524300:UZF524329 VJB524300:VJB524329 VSX524300:VSX524329 WCT524300:WCT524329 WMP524300:WMP524329 WWL524300:WWL524329 AD589836:AD589865 JZ589836:JZ589865 TV589836:TV589865 ADR589836:ADR589865 ANN589836:ANN589865 AXJ589836:AXJ589865 BHF589836:BHF589865 BRB589836:BRB589865 CAX589836:CAX589865 CKT589836:CKT589865 CUP589836:CUP589865 DEL589836:DEL589865 DOH589836:DOH589865 DYD589836:DYD589865 EHZ589836:EHZ589865 ERV589836:ERV589865 FBR589836:FBR589865 FLN589836:FLN589865 FVJ589836:FVJ589865 GFF589836:GFF589865 GPB589836:GPB589865 GYX589836:GYX589865 HIT589836:HIT589865 HSP589836:HSP589865 ICL589836:ICL589865 IMH589836:IMH589865 IWD589836:IWD589865 JFZ589836:JFZ589865 JPV589836:JPV589865 JZR589836:JZR589865 KJN589836:KJN589865 KTJ589836:KTJ589865 LDF589836:LDF589865 LNB589836:LNB589865 LWX589836:LWX589865 MGT589836:MGT589865 MQP589836:MQP589865 NAL589836:NAL589865 NKH589836:NKH589865 NUD589836:NUD589865 ODZ589836:ODZ589865 ONV589836:ONV589865 OXR589836:OXR589865 PHN589836:PHN589865 PRJ589836:PRJ589865 QBF589836:QBF589865 QLB589836:QLB589865 QUX589836:QUX589865 RET589836:RET589865 ROP589836:ROP589865 RYL589836:RYL589865 SIH589836:SIH589865 SSD589836:SSD589865 TBZ589836:TBZ589865 TLV589836:TLV589865 TVR589836:TVR589865 UFN589836:UFN589865 UPJ589836:UPJ589865 UZF589836:UZF589865 VJB589836:VJB589865 VSX589836:VSX589865 WCT589836:WCT589865 WMP589836:WMP589865 WWL589836:WWL589865 AD655372:AD655401 JZ655372:JZ655401 TV655372:TV655401 ADR655372:ADR655401 ANN655372:ANN655401 AXJ655372:AXJ655401 BHF655372:BHF655401 BRB655372:BRB655401 CAX655372:CAX655401 CKT655372:CKT655401 CUP655372:CUP655401 DEL655372:DEL655401 DOH655372:DOH655401 DYD655372:DYD655401 EHZ655372:EHZ655401 ERV655372:ERV655401 FBR655372:FBR655401 FLN655372:FLN655401 FVJ655372:FVJ655401 GFF655372:GFF655401 GPB655372:GPB655401 GYX655372:GYX655401 HIT655372:HIT655401 HSP655372:HSP655401 ICL655372:ICL655401 IMH655372:IMH655401 IWD655372:IWD655401 JFZ655372:JFZ655401 JPV655372:JPV655401 JZR655372:JZR655401 KJN655372:KJN655401 KTJ655372:KTJ655401 LDF655372:LDF655401 LNB655372:LNB655401 LWX655372:LWX655401 MGT655372:MGT655401 MQP655372:MQP655401 NAL655372:NAL655401 NKH655372:NKH655401 NUD655372:NUD655401 ODZ655372:ODZ655401 ONV655372:ONV655401 OXR655372:OXR655401 PHN655372:PHN655401 PRJ655372:PRJ655401 QBF655372:QBF655401 QLB655372:QLB655401 QUX655372:QUX655401 RET655372:RET655401 ROP655372:ROP655401 RYL655372:RYL655401 SIH655372:SIH655401 SSD655372:SSD655401 TBZ655372:TBZ655401 TLV655372:TLV655401 TVR655372:TVR655401 UFN655372:UFN655401 UPJ655372:UPJ655401 UZF655372:UZF655401 VJB655372:VJB655401 VSX655372:VSX655401 WCT655372:WCT655401 WMP655372:WMP655401 WWL655372:WWL655401 AD720908:AD720937 JZ720908:JZ720937 TV720908:TV720937 ADR720908:ADR720937 ANN720908:ANN720937 AXJ720908:AXJ720937 BHF720908:BHF720937 BRB720908:BRB720937 CAX720908:CAX720937 CKT720908:CKT720937 CUP720908:CUP720937 DEL720908:DEL720937 DOH720908:DOH720937 DYD720908:DYD720937 EHZ720908:EHZ720937 ERV720908:ERV720937 FBR720908:FBR720937 FLN720908:FLN720937 FVJ720908:FVJ720937 GFF720908:GFF720937 GPB720908:GPB720937 GYX720908:GYX720937 HIT720908:HIT720937 HSP720908:HSP720937 ICL720908:ICL720937 IMH720908:IMH720937 IWD720908:IWD720937 JFZ720908:JFZ720937 JPV720908:JPV720937 JZR720908:JZR720937 KJN720908:KJN720937 KTJ720908:KTJ720937 LDF720908:LDF720937 LNB720908:LNB720937 LWX720908:LWX720937 MGT720908:MGT720937 MQP720908:MQP720937 NAL720908:NAL720937 NKH720908:NKH720937 NUD720908:NUD720937 ODZ720908:ODZ720937 ONV720908:ONV720937 OXR720908:OXR720937 PHN720908:PHN720937 PRJ720908:PRJ720937 QBF720908:QBF720937 QLB720908:QLB720937 QUX720908:QUX720937 RET720908:RET720937 ROP720908:ROP720937 RYL720908:RYL720937 SIH720908:SIH720937 SSD720908:SSD720937 TBZ720908:TBZ720937 TLV720908:TLV720937 TVR720908:TVR720937 UFN720908:UFN720937 UPJ720908:UPJ720937 UZF720908:UZF720937 VJB720908:VJB720937 VSX720908:VSX720937 WCT720908:WCT720937 WMP720908:WMP720937 WWL720908:WWL720937 AD786444:AD786473 JZ786444:JZ786473 TV786444:TV786473 ADR786444:ADR786473 ANN786444:ANN786473 AXJ786444:AXJ786473 BHF786444:BHF786473 BRB786444:BRB786473 CAX786444:CAX786473 CKT786444:CKT786473 CUP786444:CUP786473 DEL786444:DEL786473 DOH786444:DOH786473 DYD786444:DYD786473 EHZ786444:EHZ786473 ERV786444:ERV786473 FBR786444:FBR786473 FLN786444:FLN786473 FVJ786444:FVJ786473 GFF786444:GFF786473 GPB786444:GPB786473 GYX786444:GYX786473 HIT786444:HIT786473 HSP786444:HSP786473 ICL786444:ICL786473 IMH786444:IMH786473 IWD786444:IWD786473 JFZ786444:JFZ786473 JPV786444:JPV786473 JZR786444:JZR786473 KJN786444:KJN786473 KTJ786444:KTJ786473 LDF786444:LDF786473 LNB786444:LNB786473 LWX786444:LWX786473 MGT786444:MGT786473 MQP786444:MQP786473 NAL786444:NAL786473 NKH786444:NKH786473 NUD786444:NUD786473 ODZ786444:ODZ786473 ONV786444:ONV786473 OXR786444:OXR786473 PHN786444:PHN786473 PRJ786444:PRJ786473 QBF786444:QBF786473 QLB786444:QLB786473 QUX786444:QUX786473 RET786444:RET786473 ROP786444:ROP786473 RYL786444:RYL786473 SIH786444:SIH786473 SSD786444:SSD786473 TBZ786444:TBZ786473 TLV786444:TLV786473 TVR786444:TVR786473 UFN786444:UFN786473 UPJ786444:UPJ786473 UZF786444:UZF786473 VJB786444:VJB786473 VSX786444:VSX786473 WCT786444:WCT786473 WMP786444:WMP786473 WWL786444:WWL786473 AD851980:AD852009 JZ851980:JZ852009 TV851980:TV852009 ADR851980:ADR852009 ANN851980:ANN852009 AXJ851980:AXJ852009 BHF851980:BHF852009 BRB851980:BRB852009 CAX851980:CAX852009 CKT851980:CKT852009 CUP851980:CUP852009 DEL851980:DEL852009 DOH851980:DOH852009 DYD851980:DYD852009 EHZ851980:EHZ852009 ERV851980:ERV852009 FBR851980:FBR852009 FLN851980:FLN852009 FVJ851980:FVJ852009 GFF851980:GFF852009 GPB851980:GPB852009 GYX851980:GYX852009 HIT851980:HIT852009 HSP851980:HSP852009 ICL851980:ICL852009 IMH851980:IMH852009 IWD851980:IWD852009 JFZ851980:JFZ852009 JPV851980:JPV852009 JZR851980:JZR852009 KJN851980:KJN852009 KTJ851980:KTJ852009 LDF851980:LDF852009 LNB851980:LNB852009 LWX851980:LWX852009 MGT851980:MGT852009 MQP851980:MQP852009 NAL851980:NAL852009 NKH851980:NKH852009 NUD851980:NUD852009 ODZ851980:ODZ852009 ONV851980:ONV852009 OXR851980:OXR852009 PHN851980:PHN852009 PRJ851980:PRJ852009 QBF851980:QBF852009 QLB851980:QLB852009 QUX851980:QUX852009 RET851980:RET852009 ROP851980:ROP852009 RYL851980:RYL852009 SIH851980:SIH852009 SSD851980:SSD852009 TBZ851980:TBZ852009 TLV851980:TLV852009 TVR851980:TVR852009 UFN851980:UFN852009 UPJ851980:UPJ852009 UZF851980:UZF852009 VJB851980:VJB852009 VSX851980:VSX852009 WCT851980:WCT852009 WMP851980:WMP852009 WWL851980:WWL852009 AD917516:AD917545 JZ917516:JZ917545 TV917516:TV917545 ADR917516:ADR917545 ANN917516:ANN917545 AXJ917516:AXJ917545 BHF917516:BHF917545 BRB917516:BRB917545 CAX917516:CAX917545 CKT917516:CKT917545 CUP917516:CUP917545 DEL917516:DEL917545 DOH917516:DOH917545 DYD917516:DYD917545 EHZ917516:EHZ917545 ERV917516:ERV917545 FBR917516:FBR917545 FLN917516:FLN917545 FVJ917516:FVJ917545 GFF917516:GFF917545 GPB917516:GPB917545 GYX917516:GYX917545 HIT917516:HIT917545 HSP917516:HSP917545 ICL917516:ICL917545 IMH917516:IMH917545 IWD917516:IWD917545 JFZ917516:JFZ917545 JPV917516:JPV917545 JZR917516:JZR917545 KJN917516:KJN917545 KTJ917516:KTJ917545 LDF917516:LDF917545 LNB917516:LNB917545 LWX917516:LWX917545 MGT917516:MGT917545 MQP917516:MQP917545 NAL917516:NAL917545 NKH917516:NKH917545 NUD917516:NUD917545 ODZ917516:ODZ917545 ONV917516:ONV917545 OXR917516:OXR917545 PHN917516:PHN917545 PRJ917516:PRJ917545 QBF917516:QBF917545 QLB917516:QLB917545 QUX917516:QUX917545 RET917516:RET917545 ROP917516:ROP917545 RYL917516:RYL917545 SIH917516:SIH917545 SSD917516:SSD917545 TBZ917516:TBZ917545 TLV917516:TLV917545 TVR917516:TVR917545 UFN917516:UFN917545 UPJ917516:UPJ917545 UZF917516:UZF917545 VJB917516:VJB917545 VSX917516:VSX917545 WCT917516:WCT917545 WMP917516:WMP917545 WWL917516:WWL917545 AD983052:AD983081 JZ983052:JZ983081 TV983052:TV983081 ADR983052:ADR983081 ANN983052:ANN983081 AXJ983052:AXJ983081 BHF983052:BHF983081 BRB983052:BRB983081 CAX983052:CAX983081 CKT983052:CKT983081 CUP983052:CUP983081 DEL983052:DEL983081 DOH983052:DOH983081 DYD983052:DYD983081 EHZ983052:EHZ983081 ERV983052:ERV983081 FBR983052:FBR983081 FLN983052:FLN983081 FVJ983052:FVJ983081 GFF983052:GFF983081 GPB983052:GPB983081 GYX983052:GYX983081 HIT983052:HIT983081 HSP983052:HSP983081 ICL983052:ICL983081 IMH983052:IMH983081 IWD983052:IWD983081 JFZ983052:JFZ983081 JPV983052:JPV983081 JZR983052:JZR983081 KJN983052:KJN983081 KTJ983052:KTJ983081 LDF983052:LDF983081 LNB983052:LNB983081 LWX983052:LWX983081 MGT983052:MGT983081 MQP983052:MQP983081 NAL983052:NAL983081 NKH983052:NKH983081 NUD983052:NUD983081 ODZ983052:ODZ983081 ONV983052:ONV983081 OXR983052:OXR983081 PHN983052:PHN983081 PRJ983052:PRJ983081 QBF983052:QBF983081 QLB983052:QLB983081 QUX983052:QUX983081 RET983052:RET983081 ROP983052:ROP983081 RYL983052:RYL983081 SIH983052:SIH983081 SSD983052:SSD983081 TBZ983052:TBZ983081 TLV983052:TLV983081 TVR983052:TVR983081 UFN983052:UFN983081 UPJ983052:UPJ983081 UZF983052:UZF983081 VJB983052:VJB983081 VSX983052:VSX983081 WCT983052:WCT983081 WMP983052:WMP983081 WWL983052:WWL983081 AD44:AD54 JZ44:JZ54 TV44:TV54 ADR44:ADR54 ANN44:ANN54 AXJ44:AXJ54 BHF44:BHF54 BRB44:BRB54 CAX44:CAX54 CKT44:CKT54 CUP44:CUP54 DEL44:DEL54 DOH44:DOH54 DYD44:DYD54 EHZ44:EHZ54 ERV44:ERV54 FBR44:FBR54 FLN44:FLN54 FVJ44:FVJ54 GFF44:GFF54 GPB44:GPB54 GYX44:GYX54 HIT44:HIT54 HSP44:HSP54 ICL44:ICL54 IMH44:IMH54 IWD44:IWD54 JFZ44:JFZ54 JPV44:JPV54 JZR44:JZR54 KJN44:KJN54 KTJ44:KTJ54 LDF44:LDF54 LNB44:LNB54 LWX44:LWX54 MGT44:MGT54 MQP44:MQP54 NAL44:NAL54 NKH44:NKH54 NUD44:NUD54 ODZ44:ODZ54 ONV44:ONV54 OXR44:OXR54 PHN44:PHN54 PRJ44:PRJ54 QBF44:QBF54 QLB44:QLB54 QUX44:QUX54 RET44:RET54 ROP44:ROP54 RYL44:RYL54 SIH44:SIH54 SSD44:SSD54 TBZ44:TBZ54 TLV44:TLV54 TVR44:TVR54 UFN44:UFN54 UPJ44:UPJ54 UZF44:UZF54 VJB44:VJB54 VSX44:VSX54 WCT44:WCT54 WMP44:WMP54 WWL44:WWL54 AD65580:AD65590 JZ65580:JZ65590 TV65580:TV65590 ADR65580:ADR65590 ANN65580:ANN65590 AXJ65580:AXJ65590 BHF65580:BHF65590 BRB65580:BRB65590 CAX65580:CAX65590 CKT65580:CKT65590 CUP65580:CUP65590 DEL65580:DEL65590 DOH65580:DOH65590 DYD65580:DYD65590 EHZ65580:EHZ65590 ERV65580:ERV65590 FBR65580:FBR65590 FLN65580:FLN65590 FVJ65580:FVJ65590 GFF65580:GFF65590 GPB65580:GPB65590 GYX65580:GYX65590 HIT65580:HIT65590 HSP65580:HSP65590 ICL65580:ICL65590 IMH65580:IMH65590 IWD65580:IWD65590 JFZ65580:JFZ65590 JPV65580:JPV65590 JZR65580:JZR65590 KJN65580:KJN65590 KTJ65580:KTJ65590 LDF65580:LDF65590 LNB65580:LNB65590 LWX65580:LWX65590 MGT65580:MGT65590 MQP65580:MQP65590 NAL65580:NAL65590 NKH65580:NKH65590 NUD65580:NUD65590 ODZ65580:ODZ65590 ONV65580:ONV65590 OXR65580:OXR65590 PHN65580:PHN65590 PRJ65580:PRJ65590 QBF65580:QBF65590 QLB65580:QLB65590 QUX65580:QUX65590 RET65580:RET65590 ROP65580:ROP65590 RYL65580:RYL65590 SIH65580:SIH65590 SSD65580:SSD65590 TBZ65580:TBZ65590 TLV65580:TLV65590 TVR65580:TVR65590 UFN65580:UFN65590 UPJ65580:UPJ65590 UZF65580:UZF65590 VJB65580:VJB65590 VSX65580:VSX65590 WCT65580:WCT65590 WMP65580:WMP65590 WWL65580:WWL65590 AD131116:AD131126 JZ131116:JZ131126 TV131116:TV131126 ADR131116:ADR131126 ANN131116:ANN131126 AXJ131116:AXJ131126 BHF131116:BHF131126 BRB131116:BRB131126 CAX131116:CAX131126 CKT131116:CKT131126 CUP131116:CUP131126 DEL131116:DEL131126 DOH131116:DOH131126 DYD131116:DYD131126 EHZ131116:EHZ131126 ERV131116:ERV131126 FBR131116:FBR131126 FLN131116:FLN131126 FVJ131116:FVJ131126 GFF131116:GFF131126 GPB131116:GPB131126 GYX131116:GYX131126 HIT131116:HIT131126 HSP131116:HSP131126 ICL131116:ICL131126 IMH131116:IMH131126 IWD131116:IWD131126 JFZ131116:JFZ131126 JPV131116:JPV131126 JZR131116:JZR131126 KJN131116:KJN131126 KTJ131116:KTJ131126 LDF131116:LDF131126 LNB131116:LNB131126 LWX131116:LWX131126 MGT131116:MGT131126 MQP131116:MQP131126 NAL131116:NAL131126 NKH131116:NKH131126 NUD131116:NUD131126 ODZ131116:ODZ131126 ONV131116:ONV131126 OXR131116:OXR131126 PHN131116:PHN131126 PRJ131116:PRJ131126 QBF131116:QBF131126 QLB131116:QLB131126 QUX131116:QUX131126 RET131116:RET131126 ROP131116:ROP131126 RYL131116:RYL131126 SIH131116:SIH131126 SSD131116:SSD131126 TBZ131116:TBZ131126 TLV131116:TLV131126 TVR131116:TVR131126 UFN131116:UFN131126 UPJ131116:UPJ131126 UZF131116:UZF131126 VJB131116:VJB131126 VSX131116:VSX131126 WCT131116:WCT131126 WMP131116:WMP131126 WWL131116:WWL131126 AD196652:AD196662 JZ196652:JZ196662 TV196652:TV196662 ADR196652:ADR196662 ANN196652:ANN196662 AXJ196652:AXJ196662 BHF196652:BHF196662 BRB196652:BRB196662 CAX196652:CAX196662 CKT196652:CKT196662 CUP196652:CUP196662 DEL196652:DEL196662 DOH196652:DOH196662 DYD196652:DYD196662 EHZ196652:EHZ196662 ERV196652:ERV196662 FBR196652:FBR196662 FLN196652:FLN196662 FVJ196652:FVJ196662 GFF196652:GFF196662 GPB196652:GPB196662 GYX196652:GYX196662 HIT196652:HIT196662 HSP196652:HSP196662 ICL196652:ICL196662 IMH196652:IMH196662 IWD196652:IWD196662 JFZ196652:JFZ196662 JPV196652:JPV196662 JZR196652:JZR196662 KJN196652:KJN196662 KTJ196652:KTJ196662 LDF196652:LDF196662 LNB196652:LNB196662 LWX196652:LWX196662 MGT196652:MGT196662 MQP196652:MQP196662 NAL196652:NAL196662 NKH196652:NKH196662 NUD196652:NUD196662 ODZ196652:ODZ196662 ONV196652:ONV196662 OXR196652:OXR196662 PHN196652:PHN196662 PRJ196652:PRJ196662 QBF196652:QBF196662 QLB196652:QLB196662 QUX196652:QUX196662 RET196652:RET196662 ROP196652:ROP196662 RYL196652:RYL196662 SIH196652:SIH196662 SSD196652:SSD196662 TBZ196652:TBZ196662 TLV196652:TLV196662 TVR196652:TVR196662 UFN196652:UFN196662 UPJ196652:UPJ196662 UZF196652:UZF196662 VJB196652:VJB196662 VSX196652:VSX196662 WCT196652:WCT196662 WMP196652:WMP196662 WWL196652:WWL196662 AD262188:AD262198 JZ262188:JZ262198 TV262188:TV262198 ADR262188:ADR262198 ANN262188:ANN262198 AXJ262188:AXJ262198 BHF262188:BHF262198 BRB262188:BRB262198 CAX262188:CAX262198 CKT262188:CKT262198 CUP262188:CUP262198 DEL262188:DEL262198 DOH262188:DOH262198 DYD262188:DYD262198 EHZ262188:EHZ262198 ERV262188:ERV262198 FBR262188:FBR262198 FLN262188:FLN262198 FVJ262188:FVJ262198 GFF262188:GFF262198 GPB262188:GPB262198 GYX262188:GYX262198 HIT262188:HIT262198 HSP262188:HSP262198 ICL262188:ICL262198 IMH262188:IMH262198 IWD262188:IWD262198 JFZ262188:JFZ262198 JPV262188:JPV262198 JZR262188:JZR262198 KJN262188:KJN262198 KTJ262188:KTJ262198 LDF262188:LDF262198 LNB262188:LNB262198 LWX262188:LWX262198 MGT262188:MGT262198 MQP262188:MQP262198 NAL262188:NAL262198 NKH262188:NKH262198 NUD262188:NUD262198 ODZ262188:ODZ262198 ONV262188:ONV262198 OXR262188:OXR262198 PHN262188:PHN262198 PRJ262188:PRJ262198 QBF262188:QBF262198 QLB262188:QLB262198 QUX262188:QUX262198 RET262188:RET262198 ROP262188:ROP262198 RYL262188:RYL262198 SIH262188:SIH262198 SSD262188:SSD262198 TBZ262188:TBZ262198 TLV262188:TLV262198 TVR262188:TVR262198 UFN262188:UFN262198 UPJ262188:UPJ262198 UZF262188:UZF262198 VJB262188:VJB262198 VSX262188:VSX262198 WCT262188:WCT262198 WMP262188:WMP262198 WWL262188:WWL262198 AD327724:AD327734 JZ327724:JZ327734 TV327724:TV327734 ADR327724:ADR327734 ANN327724:ANN327734 AXJ327724:AXJ327734 BHF327724:BHF327734 BRB327724:BRB327734 CAX327724:CAX327734 CKT327724:CKT327734 CUP327724:CUP327734 DEL327724:DEL327734 DOH327724:DOH327734 DYD327724:DYD327734 EHZ327724:EHZ327734 ERV327724:ERV327734 FBR327724:FBR327734 FLN327724:FLN327734 FVJ327724:FVJ327734 GFF327724:GFF327734 GPB327724:GPB327734 GYX327724:GYX327734 HIT327724:HIT327734 HSP327724:HSP327734 ICL327724:ICL327734 IMH327724:IMH327734 IWD327724:IWD327734 JFZ327724:JFZ327734 JPV327724:JPV327734 JZR327724:JZR327734 KJN327724:KJN327734 KTJ327724:KTJ327734 LDF327724:LDF327734 LNB327724:LNB327734 LWX327724:LWX327734 MGT327724:MGT327734 MQP327724:MQP327734 NAL327724:NAL327734 NKH327724:NKH327734 NUD327724:NUD327734 ODZ327724:ODZ327734 ONV327724:ONV327734 OXR327724:OXR327734 PHN327724:PHN327734 PRJ327724:PRJ327734 QBF327724:QBF327734 QLB327724:QLB327734 QUX327724:QUX327734 RET327724:RET327734 ROP327724:ROP327734 RYL327724:RYL327734 SIH327724:SIH327734 SSD327724:SSD327734 TBZ327724:TBZ327734 TLV327724:TLV327734 TVR327724:TVR327734 UFN327724:UFN327734 UPJ327724:UPJ327734 UZF327724:UZF327734 VJB327724:VJB327734 VSX327724:VSX327734 WCT327724:WCT327734 WMP327724:WMP327734 WWL327724:WWL327734 AD393260:AD393270 JZ393260:JZ393270 TV393260:TV393270 ADR393260:ADR393270 ANN393260:ANN393270 AXJ393260:AXJ393270 BHF393260:BHF393270 BRB393260:BRB393270 CAX393260:CAX393270 CKT393260:CKT393270 CUP393260:CUP393270 DEL393260:DEL393270 DOH393260:DOH393270 DYD393260:DYD393270 EHZ393260:EHZ393270 ERV393260:ERV393270 FBR393260:FBR393270 FLN393260:FLN393270 FVJ393260:FVJ393270 GFF393260:GFF393270 GPB393260:GPB393270 GYX393260:GYX393270 HIT393260:HIT393270 HSP393260:HSP393270 ICL393260:ICL393270 IMH393260:IMH393270 IWD393260:IWD393270 JFZ393260:JFZ393270 JPV393260:JPV393270 JZR393260:JZR393270 KJN393260:KJN393270 KTJ393260:KTJ393270 LDF393260:LDF393270 LNB393260:LNB393270 LWX393260:LWX393270 MGT393260:MGT393270 MQP393260:MQP393270 NAL393260:NAL393270 NKH393260:NKH393270 NUD393260:NUD393270 ODZ393260:ODZ393270 ONV393260:ONV393270 OXR393260:OXR393270 PHN393260:PHN393270 PRJ393260:PRJ393270 QBF393260:QBF393270 QLB393260:QLB393270 QUX393260:QUX393270 RET393260:RET393270 ROP393260:ROP393270 RYL393260:RYL393270 SIH393260:SIH393270 SSD393260:SSD393270 TBZ393260:TBZ393270 TLV393260:TLV393270 TVR393260:TVR393270 UFN393260:UFN393270 UPJ393260:UPJ393270 UZF393260:UZF393270 VJB393260:VJB393270 VSX393260:VSX393270 WCT393260:WCT393270 WMP393260:WMP393270 WWL393260:WWL393270 AD458796:AD458806 JZ458796:JZ458806 TV458796:TV458806 ADR458796:ADR458806 ANN458796:ANN458806 AXJ458796:AXJ458806 BHF458796:BHF458806 BRB458796:BRB458806 CAX458796:CAX458806 CKT458796:CKT458806 CUP458796:CUP458806 DEL458796:DEL458806 DOH458796:DOH458806 DYD458796:DYD458806 EHZ458796:EHZ458806 ERV458796:ERV458806 FBR458796:FBR458806 FLN458796:FLN458806 FVJ458796:FVJ458806 GFF458796:GFF458806 GPB458796:GPB458806 GYX458796:GYX458806 HIT458796:HIT458806 HSP458796:HSP458806 ICL458796:ICL458806 IMH458796:IMH458806 IWD458796:IWD458806 JFZ458796:JFZ458806 JPV458796:JPV458806 JZR458796:JZR458806 KJN458796:KJN458806 KTJ458796:KTJ458806 LDF458796:LDF458806 LNB458796:LNB458806 LWX458796:LWX458806 MGT458796:MGT458806 MQP458796:MQP458806 NAL458796:NAL458806 NKH458796:NKH458806 NUD458796:NUD458806 ODZ458796:ODZ458806 ONV458796:ONV458806 OXR458796:OXR458806 PHN458796:PHN458806 PRJ458796:PRJ458806 QBF458796:QBF458806 QLB458796:QLB458806 QUX458796:QUX458806 RET458796:RET458806 ROP458796:ROP458806 RYL458796:RYL458806 SIH458796:SIH458806 SSD458796:SSD458806 TBZ458796:TBZ458806 TLV458796:TLV458806 TVR458796:TVR458806 UFN458796:UFN458806 UPJ458796:UPJ458806 UZF458796:UZF458806 VJB458796:VJB458806 VSX458796:VSX458806 WCT458796:WCT458806 WMP458796:WMP458806 WWL458796:WWL458806 AD524332:AD524342 JZ524332:JZ524342 TV524332:TV524342 ADR524332:ADR524342 ANN524332:ANN524342 AXJ524332:AXJ524342 BHF524332:BHF524342 BRB524332:BRB524342 CAX524332:CAX524342 CKT524332:CKT524342 CUP524332:CUP524342 DEL524332:DEL524342 DOH524332:DOH524342 DYD524332:DYD524342 EHZ524332:EHZ524342 ERV524332:ERV524342 FBR524332:FBR524342 FLN524332:FLN524342 FVJ524332:FVJ524342 GFF524332:GFF524342 GPB524332:GPB524342 GYX524332:GYX524342 HIT524332:HIT524342 HSP524332:HSP524342 ICL524332:ICL524342 IMH524332:IMH524342 IWD524332:IWD524342 JFZ524332:JFZ524342 JPV524332:JPV524342 JZR524332:JZR524342 KJN524332:KJN524342 KTJ524332:KTJ524342 LDF524332:LDF524342 LNB524332:LNB524342 LWX524332:LWX524342 MGT524332:MGT524342 MQP524332:MQP524342 NAL524332:NAL524342 NKH524332:NKH524342 NUD524332:NUD524342 ODZ524332:ODZ524342 ONV524332:ONV524342 OXR524332:OXR524342 PHN524332:PHN524342 PRJ524332:PRJ524342 QBF524332:QBF524342 QLB524332:QLB524342 QUX524332:QUX524342 RET524332:RET524342 ROP524332:ROP524342 RYL524332:RYL524342 SIH524332:SIH524342 SSD524332:SSD524342 TBZ524332:TBZ524342 TLV524332:TLV524342 TVR524332:TVR524342 UFN524332:UFN524342 UPJ524332:UPJ524342 UZF524332:UZF524342 VJB524332:VJB524342 VSX524332:VSX524342 WCT524332:WCT524342 WMP524332:WMP524342 WWL524332:WWL524342 AD589868:AD589878 JZ589868:JZ589878 TV589868:TV589878 ADR589868:ADR589878 ANN589868:ANN589878 AXJ589868:AXJ589878 BHF589868:BHF589878 BRB589868:BRB589878 CAX589868:CAX589878 CKT589868:CKT589878 CUP589868:CUP589878 DEL589868:DEL589878 DOH589868:DOH589878 DYD589868:DYD589878 EHZ589868:EHZ589878 ERV589868:ERV589878 FBR589868:FBR589878 FLN589868:FLN589878 FVJ589868:FVJ589878 GFF589868:GFF589878 GPB589868:GPB589878 GYX589868:GYX589878 HIT589868:HIT589878 HSP589868:HSP589878 ICL589868:ICL589878 IMH589868:IMH589878 IWD589868:IWD589878 JFZ589868:JFZ589878 JPV589868:JPV589878 JZR589868:JZR589878 KJN589868:KJN589878 KTJ589868:KTJ589878 LDF589868:LDF589878 LNB589868:LNB589878 LWX589868:LWX589878 MGT589868:MGT589878 MQP589868:MQP589878 NAL589868:NAL589878 NKH589868:NKH589878 NUD589868:NUD589878 ODZ589868:ODZ589878 ONV589868:ONV589878 OXR589868:OXR589878 PHN589868:PHN589878 PRJ589868:PRJ589878 QBF589868:QBF589878 QLB589868:QLB589878 QUX589868:QUX589878 RET589868:RET589878 ROP589868:ROP589878 RYL589868:RYL589878 SIH589868:SIH589878 SSD589868:SSD589878 TBZ589868:TBZ589878 TLV589868:TLV589878 TVR589868:TVR589878 UFN589868:UFN589878 UPJ589868:UPJ589878 UZF589868:UZF589878 VJB589868:VJB589878 VSX589868:VSX589878 WCT589868:WCT589878 WMP589868:WMP589878 WWL589868:WWL589878 AD655404:AD655414 JZ655404:JZ655414 TV655404:TV655414 ADR655404:ADR655414 ANN655404:ANN655414 AXJ655404:AXJ655414 BHF655404:BHF655414 BRB655404:BRB655414 CAX655404:CAX655414 CKT655404:CKT655414 CUP655404:CUP655414 DEL655404:DEL655414 DOH655404:DOH655414 DYD655404:DYD655414 EHZ655404:EHZ655414 ERV655404:ERV655414 FBR655404:FBR655414 FLN655404:FLN655414 FVJ655404:FVJ655414 GFF655404:GFF655414 GPB655404:GPB655414 GYX655404:GYX655414 HIT655404:HIT655414 HSP655404:HSP655414 ICL655404:ICL655414 IMH655404:IMH655414 IWD655404:IWD655414 JFZ655404:JFZ655414 JPV655404:JPV655414 JZR655404:JZR655414 KJN655404:KJN655414 KTJ655404:KTJ655414 LDF655404:LDF655414 LNB655404:LNB655414 LWX655404:LWX655414 MGT655404:MGT655414 MQP655404:MQP655414 NAL655404:NAL655414 NKH655404:NKH655414 NUD655404:NUD655414 ODZ655404:ODZ655414 ONV655404:ONV655414 OXR655404:OXR655414 PHN655404:PHN655414 PRJ655404:PRJ655414 QBF655404:QBF655414 QLB655404:QLB655414 QUX655404:QUX655414 RET655404:RET655414 ROP655404:ROP655414 RYL655404:RYL655414 SIH655404:SIH655414 SSD655404:SSD655414 TBZ655404:TBZ655414 TLV655404:TLV655414 TVR655404:TVR655414 UFN655404:UFN655414 UPJ655404:UPJ655414 UZF655404:UZF655414 VJB655404:VJB655414 VSX655404:VSX655414 WCT655404:WCT655414 WMP655404:WMP655414 WWL655404:WWL655414 AD720940:AD720950 JZ720940:JZ720950 TV720940:TV720950 ADR720940:ADR720950 ANN720940:ANN720950 AXJ720940:AXJ720950 BHF720940:BHF720950 BRB720940:BRB720950 CAX720940:CAX720950 CKT720940:CKT720950 CUP720940:CUP720950 DEL720940:DEL720950 DOH720940:DOH720950 DYD720940:DYD720950 EHZ720940:EHZ720950 ERV720940:ERV720950 FBR720940:FBR720950 FLN720940:FLN720950 FVJ720940:FVJ720950 GFF720940:GFF720950 GPB720940:GPB720950 GYX720940:GYX720950 HIT720940:HIT720950 HSP720940:HSP720950 ICL720940:ICL720950 IMH720940:IMH720950 IWD720940:IWD720950 JFZ720940:JFZ720950 JPV720940:JPV720950 JZR720940:JZR720950 KJN720940:KJN720950 KTJ720940:KTJ720950 LDF720940:LDF720950 LNB720940:LNB720950 LWX720940:LWX720950 MGT720940:MGT720950 MQP720940:MQP720950 NAL720940:NAL720950 NKH720940:NKH720950 NUD720940:NUD720950 ODZ720940:ODZ720950 ONV720940:ONV720950 OXR720940:OXR720950 PHN720940:PHN720950 PRJ720940:PRJ720950 QBF720940:QBF720950 QLB720940:QLB720950 QUX720940:QUX720950 RET720940:RET720950 ROP720940:ROP720950 RYL720940:RYL720950 SIH720940:SIH720950 SSD720940:SSD720950 TBZ720940:TBZ720950 TLV720940:TLV720950 TVR720940:TVR720950 UFN720940:UFN720950 UPJ720940:UPJ720950 UZF720940:UZF720950 VJB720940:VJB720950 VSX720940:VSX720950 WCT720940:WCT720950 WMP720940:WMP720950 WWL720940:WWL720950 AD786476:AD786486 JZ786476:JZ786486 TV786476:TV786486 ADR786476:ADR786486 ANN786476:ANN786486 AXJ786476:AXJ786486 BHF786476:BHF786486 BRB786476:BRB786486 CAX786476:CAX786486 CKT786476:CKT786486 CUP786476:CUP786486 DEL786476:DEL786486 DOH786476:DOH786486 DYD786476:DYD786486 EHZ786476:EHZ786486 ERV786476:ERV786486 FBR786476:FBR786486 FLN786476:FLN786486 FVJ786476:FVJ786486 GFF786476:GFF786486 GPB786476:GPB786486 GYX786476:GYX786486 HIT786476:HIT786486 HSP786476:HSP786486 ICL786476:ICL786486 IMH786476:IMH786486 IWD786476:IWD786486 JFZ786476:JFZ786486 JPV786476:JPV786486 JZR786476:JZR786486 KJN786476:KJN786486 KTJ786476:KTJ786486 LDF786476:LDF786486 LNB786476:LNB786486 LWX786476:LWX786486 MGT786476:MGT786486 MQP786476:MQP786486 NAL786476:NAL786486 NKH786476:NKH786486 NUD786476:NUD786486 ODZ786476:ODZ786486 ONV786476:ONV786486 OXR786476:OXR786486 PHN786476:PHN786486 PRJ786476:PRJ786486 QBF786476:QBF786486 QLB786476:QLB786486 QUX786476:QUX786486 RET786476:RET786486 ROP786476:ROP786486 RYL786476:RYL786486 SIH786476:SIH786486 SSD786476:SSD786486 TBZ786476:TBZ786486 TLV786476:TLV786486 TVR786476:TVR786486 UFN786476:UFN786486 UPJ786476:UPJ786486 UZF786476:UZF786486 VJB786476:VJB786486 VSX786476:VSX786486 WCT786476:WCT786486 WMP786476:WMP786486 WWL786476:WWL786486 AD852012:AD852022 JZ852012:JZ852022 TV852012:TV852022 ADR852012:ADR852022 ANN852012:ANN852022 AXJ852012:AXJ852022 BHF852012:BHF852022 BRB852012:BRB852022 CAX852012:CAX852022 CKT852012:CKT852022 CUP852012:CUP852022 DEL852012:DEL852022 DOH852012:DOH852022 DYD852012:DYD852022 EHZ852012:EHZ852022 ERV852012:ERV852022 FBR852012:FBR852022 FLN852012:FLN852022 FVJ852012:FVJ852022 GFF852012:GFF852022 GPB852012:GPB852022 GYX852012:GYX852022 HIT852012:HIT852022 HSP852012:HSP852022 ICL852012:ICL852022 IMH852012:IMH852022 IWD852012:IWD852022 JFZ852012:JFZ852022 JPV852012:JPV852022 JZR852012:JZR852022 KJN852012:KJN852022 KTJ852012:KTJ852022 LDF852012:LDF852022 LNB852012:LNB852022 LWX852012:LWX852022 MGT852012:MGT852022 MQP852012:MQP852022 NAL852012:NAL852022 NKH852012:NKH852022 NUD852012:NUD852022 ODZ852012:ODZ852022 ONV852012:ONV852022 OXR852012:OXR852022 PHN852012:PHN852022 PRJ852012:PRJ852022 QBF852012:QBF852022 QLB852012:QLB852022 QUX852012:QUX852022 RET852012:RET852022 ROP852012:ROP852022 RYL852012:RYL852022 SIH852012:SIH852022 SSD852012:SSD852022 TBZ852012:TBZ852022 TLV852012:TLV852022 TVR852012:TVR852022 UFN852012:UFN852022 UPJ852012:UPJ852022 UZF852012:UZF852022 VJB852012:VJB852022 VSX852012:VSX852022 WCT852012:WCT852022 WMP852012:WMP852022 WWL852012:WWL852022 AD917548:AD917558 JZ917548:JZ917558 TV917548:TV917558 ADR917548:ADR917558 ANN917548:ANN917558 AXJ917548:AXJ917558 BHF917548:BHF917558 BRB917548:BRB917558 CAX917548:CAX917558 CKT917548:CKT917558 CUP917548:CUP917558 DEL917548:DEL917558 DOH917548:DOH917558 DYD917548:DYD917558 EHZ917548:EHZ917558 ERV917548:ERV917558 FBR917548:FBR917558 FLN917548:FLN917558 FVJ917548:FVJ917558 GFF917548:GFF917558 GPB917548:GPB917558 GYX917548:GYX917558 HIT917548:HIT917558 HSP917548:HSP917558 ICL917548:ICL917558 IMH917548:IMH917558 IWD917548:IWD917558 JFZ917548:JFZ917558 JPV917548:JPV917558 JZR917548:JZR917558 KJN917548:KJN917558 KTJ917548:KTJ917558 LDF917548:LDF917558 LNB917548:LNB917558 LWX917548:LWX917558 MGT917548:MGT917558 MQP917548:MQP917558 NAL917548:NAL917558 NKH917548:NKH917558 NUD917548:NUD917558 ODZ917548:ODZ917558 ONV917548:ONV917558 OXR917548:OXR917558 PHN917548:PHN917558 PRJ917548:PRJ917558 QBF917548:QBF917558 QLB917548:QLB917558 QUX917548:QUX917558 RET917548:RET917558 ROP917548:ROP917558 RYL917548:RYL917558 SIH917548:SIH917558 SSD917548:SSD917558 TBZ917548:TBZ917558 TLV917548:TLV917558 TVR917548:TVR917558 UFN917548:UFN917558 UPJ917548:UPJ917558 UZF917548:UZF917558 VJB917548:VJB917558 VSX917548:VSX917558 WCT917548:WCT917558 WMP917548:WMP917558 WWL917548:WWL917558 AD983084:AD983094 JZ983084:JZ983094 TV983084:TV983094 ADR983084:ADR983094 ANN983084:ANN983094 AXJ983084:AXJ983094 BHF983084:BHF983094 BRB983084:BRB983094 CAX983084:CAX983094 CKT983084:CKT983094 CUP983084:CUP983094 DEL983084:DEL983094 DOH983084:DOH983094 DYD983084:DYD983094 EHZ983084:EHZ983094 ERV983084:ERV983094 FBR983084:FBR983094 FLN983084:FLN983094 FVJ983084:FVJ983094 GFF983084:GFF983094 GPB983084:GPB983094 GYX983084:GYX983094 HIT983084:HIT983094 HSP983084:HSP983094 ICL983084:ICL983094 IMH983084:IMH983094 IWD983084:IWD983094 JFZ983084:JFZ983094 JPV983084:JPV983094 JZR983084:JZR983094 KJN983084:KJN983094 KTJ983084:KTJ983094 LDF983084:LDF983094 LNB983084:LNB983094 LWX983084:LWX983094 MGT983084:MGT983094 MQP983084:MQP983094 NAL983084:NAL983094 NKH983084:NKH983094 NUD983084:NUD983094 ODZ983084:ODZ983094 ONV983084:ONV983094 OXR983084:OXR983094 PHN983084:PHN983094 PRJ983084:PRJ983094 QBF983084:QBF983094 QLB983084:QLB983094 QUX983084:QUX983094 RET983084:RET983094 ROP983084:ROP983094 RYL983084:RYL983094 SIH983084:SIH983094 SSD983084:SSD983094 TBZ983084:TBZ983094 TLV983084:TLV983094 TVR983084:TVR983094 UFN983084:UFN983094 UPJ983084:UPJ983094 UZF983084:UZF983094 VJB983084:VJB983094 VSX983084:VSX983094 WCT983084:WCT983094 WMP983084:WMP983094 WWL983084:WWL983094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xm:sqref>
        </x14:dataValidation>
        <x14:dataValidation type="list" allowBlank="1" showInputMessage="1" showErrorMessage="1">
          <x14:formula1>
            <xm:f>IMPACTO</xm:f>
          </x14:formula1>
          <xm:sqref>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R65509 JN65509 TJ65509 ADF65509 ANB65509 AWX65509 BGT65509 BQP65509 CAL65509 CKH65509 CUD65509 DDZ65509 DNV65509 DXR65509 EHN65509 ERJ65509 FBF65509 FLB65509 FUX65509 GET65509 GOP65509 GYL65509 HIH65509 HSD65509 IBZ65509 ILV65509 IVR65509 JFN65509 JPJ65509 JZF65509 KJB65509 KSX65509 LCT65509 LMP65509 LWL65509 MGH65509 MQD65509 MZZ65509 NJV65509 NTR65509 ODN65509 ONJ65509 OXF65509 PHB65509 PQX65509 QAT65509 QKP65509 QUL65509 REH65509 ROD65509 RXZ65509 SHV65509 SRR65509 TBN65509 TLJ65509 TVF65509 UFB65509 UOX65509 UYT65509 VIP65509 VSL65509 WCH65509 WMD65509 WVZ65509 R131045 JN131045 TJ131045 ADF131045 ANB131045 AWX131045 BGT131045 BQP131045 CAL131045 CKH131045 CUD131045 DDZ131045 DNV131045 DXR131045 EHN131045 ERJ131045 FBF131045 FLB131045 FUX131045 GET131045 GOP131045 GYL131045 HIH131045 HSD131045 IBZ131045 ILV131045 IVR131045 JFN131045 JPJ131045 JZF131045 KJB131045 KSX131045 LCT131045 LMP131045 LWL131045 MGH131045 MQD131045 MZZ131045 NJV131045 NTR131045 ODN131045 ONJ131045 OXF131045 PHB131045 PQX131045 QAT131045 QKP131045 QUL131045 REH131045 ROD131045 RXZ131045 SHV131045 SRR131045 TBN131045 TLJ131045 TVF131045 UFB131045 UOX131045 UYT131045 VIP131045 VSL131045 WCH131045 WMD131045 WVZ131045 R196581 JN196581 TJ196581 ADF196581 ANB196581 AWX196581 BGT196581 BQP196581 CAL196581 CKH196581 CUD196581 DDZ196581 DNV196581 DXR196581 EHN196581 ERJ196581 FBF196581 FLB196581 FUX196581 GET196581 GOP196581 GYL196581 HIH196581 HSD196581 IBZ196581 ILV196581 IVR196581 JFN196581 JPJ196581 JZF196581 KJB196581 KSX196581 LCT196581 LMP196581 LWL196581 MGH196581 MQD196581 MZZ196581 NJV196581 NTR196581 ODN196581 ONJ196581 OXF196581 PHB196581 PQX196581 QAT196581 QKP196581 QUL196581 REH196581 ROD196581 RXZ196581 SHV196581 SRR196581 TBN196581 TLJ196581 TVF196581 UFB196581 UOX196581 UYT196581 VIP196581 VSL196581 WCH196581 WMD196581 WVZ196581 R262117 JN262117 TJ262117 ADF262117 ANB262117 AWX262117 BGT262117 BQP262117 CAL262117 CKH262117 CUD262117 DDZ262117 DNV262117 DXR262117 EHN262117 ERJ262117 FBF262117 FLB262117 FUX262117 GET262117 GOP262117 GYL262117 HIH262117 HSD262117 IBZ262117 ILV262117 IVR262117 JFN262117 JPJ262117 JZF262117 KJB262117 KSX262117 LCT262117 LMP262117 LWL262117 MGH262117 MQD262117 MZZ262117 NJV262117 NTR262117 ODN262117 ONJ262117 OXF262117 PHB262117 PQX262117 QAT262117 QKP262117 QUL262117 REH262117 ROD262117 RXZ262117 SHV262117 SRR262117 TBN262117 TLJ262117 TVF262117 UFB262117 UOX262117 UYT262117 VIP262117 VSL262117 WCH262117 WMD262117 WVZ262117 R327653 JN327653 TJ327653 ADF327653 ANB327653 AWX327653 BGT327653 BQP327653 CAL327653 CKH327653 CUD327653 DDZ327653 DNV327653 DXR327653 EHN327653 ERJ327653 FBF327653 FLB327653 FUX327653 GET327653 GOP327653 GYL327653 HIH327653 HSD327653 IBZ327653 ILV327653 IVR327653 JFN327653 JPJ327653 JZF327653 KJB327653 KSX327653 LCT327653 LMP327653 LWL327653 MGH327653 MQD327653 MZZ327653 NJV327653 NTR327653 ODN327653 ONJ327653 OXF327653 PHB327653 PQX327653 QAT327653 QKP327653 QUL327653 REH327653 ROD327653 RXZ327653 SHV327653 SRR327653 TBN327653 TLJ327653 TVF327653 UFB327653 UOX327653 UYT327653 VIP327653 VSL327653 WCH327653 WMD327653 WVZ327653 R393189 JN393189 TJ393189 ADF393189 ANB393189 AWX393189 BGT393189 BQP393189 CAL393189 CKH393189 CUD393189 DDZ393189 DNV393189 DXR393189 EHN393189 ERJ393189 FBF393189 FLB393189 FUX393189 GET393189 GOP393189 GYL393189 HIH393189 HSD393189 IBZ393189 ILV393189 IVR393189 JFN393189 JPJ393189 JZF393189 KJB393189 KSX393189 LCT393189 LMP393189 LWL393189 MGH393189 MQD393189 MZZ393189 NJV393189 NTR393189 ODN393189 ONJ393189 OXF393189 PHB393189 PQX393189 QAT393189 QKP393189 QUL393189 REH393189 ROD393189 RXZ393189 SHV393189 SRR393189 TBN393189 TLJ393189 TVF393189 UFB393189 UOX393189 UYT393189 VIP393189 VSL393189 WCH393189 WMD393189 WVZ393189 R458725 JN458725 TJ458725 ADF458725 ANB458725 AWX458725 BGT458725 BQP458725 CAL458725 CKH458725 CUD458725 DDZ458725 DNV458725 DXR458725 EHN458725 ERJ458725 FBF458725 FLB458725 FUX458725 GET458725 GOP458725 GYL458725 HIH458725 HSD458725 IBZ458725 ILV458725 IVR458725 JFN458725 JPJ458725 JZF458725 KJB458725 KSX458725 LCT458725 LMP458725 LWL458725 MGH458725 MQD458725 MZZ458725 NJV458725 NTR458725 ODN458725 ONJ458725 OXF458725 PHB458725 PQX458725 QAT458725 QKP458725 QUL458725 REH458725 ROD458725 RXZ458725 SHV458725 SRR458725 TBN458725 TLJ458725 TVF458725 UFB458725 UOX458725 UYT458725 VIP458725 VSL458725 WCH458725 WMD458725 WVZ458725 R524261 JN524261 TJ524261 ADF524261 ANB524261 AWX524261 BGT524261 BQP524261 CAL524261 CKH524261 CUD524261 DDZ524261 DNV524261 DXR524261 EHN524261 ERJ524261 FBF524261 FLB524261 FUX524261 GET524261 GOP524261 GYL524261 HIH524261 HSD524261 IBZ524261 ILV524261 IVR524261 JFN524261 JPJ524261 JZF524261 KJB524261 KSX524261 LCT524261 LMP524261 LWL524261 MGH524261 MQD524261 MZZ524261 NJV524261 NTR524261 ODN524261 ONJ524261 OXF524261 PHB524261 PQX524261 QAT524261 QKP524261 QUL524261 REH524261 ROD524261 RXZ524261 SHV524261 SRR524261 TBN524261 TLJ524261 TVF524261 UFB524261 UOX524261 UYT524261 VIP524261 VSL524261 WCH524261 WMD524261 WVZ524261 R589797 JN589797 TJ589797 ADF589797 ANB589797 AWX589797 BGT589797 BQP589797 CAL589797 CKH589797 CUD589797 DDZ589797 DNV589797 DXR589797 EHN589797 ERJ589797 FBF589797 FLB589797 FUX589797 GET589797 GOP589797 GYL589797 HIH589797 HSD589797 IBZ589797 ILV589797 IVR589797 JFN589797 JPJ589797 JZF589797 KJB589797 KSX589797 LCT589797 LMP589797 LWL589797 MGH589797 MQD589797 MZZ589797 NJV589797 NTR589797 ODN589797 ONJ589797 OXF589797 PHB589797 PQX589797 QAT589797 QKP589797 QUL589797 REH589797 ROD589797 RXZ589797 SHV589797 SRR589797 TBN589797 TLJ589797 TVF589797 UFB589797 UOX589797 UYT589797 VIP589797 VSL589797 WCH589797 WMD589797 WVZ589797 R655333 JN655333 TJ655333 ADF655333 ANB655333 AWX655333 BGT655333 BQP655333 CAL655333 CKH655333 CUD655333 DDZ655333 DNV655333 DXR655333 EHN655333 ERJ655333 FBF655333 FLB655333 FUX655333 GET655333 GOP655333 GYL655333 HIH655333 HSD655333 IBZ655333 ILV655333 IVR655333 JFN655333 JPJ655333 JZF655333 KJB655333 KSX655333 LCT655333 LMP655333 LWL655333 MGH655333 MQD655333 MZZ655333 NJV655333 NTR655333 ODN655333 ONJ655333 OXF655333 PHB655333 PQX655333 QAT655333 QKP655333 QUL655333 REH655333 ROD655333 RXZ655333 SHV655333 SRR655333 TBN655333 TLJ655333 TVF655333 UFB655333 UOX655333 UYT655333 VIP655333 VSL655333 WCH655333 WMD655333 WVZ655333 R720869 JN720869 TJ720869 ADF720869 ANB720869 AWX720869 BGT720869 BQP720869 CAL720869 CKH720869 CUD720869 DDZ720869 DNV720869 DXR720869 EHN720869 ERJ720869 FBF720869 FLB720869 FUX720869 GET720869 GOP720869 GYL720869 HIH720869 HSD720869 IBZ720869 ILV720869 IVR720869 JFN720869 JPJ720869 JZF720869 KJB720869 KSX720869 LCT720869 LMP720869 LWL720869 MGH720869 MQD720869 MZZ720869 NJV720869 NTR720869 ODN720869 ONJ720869 OXF720869 PHB720869 PQX720869 QAT720869 QKP720869 QUL720869 REH720869 ROD720869 RXZ720869 SHV720869 SRR720869 TBN720869 TLJ720869 TVF720869 UFB720869 UOX720869 UYT720869 VIP720869 VSL720869 WCH720869 WMD720869 WVZ720869 R786405 JN786405 TJ786405 ADF786405 ANB786405 AWX786405 BGT786405 BQP786405 CAL786405 CKH786405 CUD786405 DDZ786405 DNV786405 DXR786405 EHN786405 ERJ786405 FBF786405 FLB786405 FUX786405 GET786405 GOP786405 GYL786405 HIH786405 HSD786405 IBZ786405 ILV786405 IVR786405 JFN786405 JPJ786405 JZF786405 KJB786405 KSX786405 LCT786405 LMP786405 LWL786405 MGH786405 MQD786405 MZZ786405 NJV786405 NTR786405 ODN786405 ONJ786405 OXF786405 PHB786405 PQX786405 QAT786405 QKP786405 QUL786405 REH786405 ROD786405 RXZ786405 SHV786405 SRR786405 TBN786405 TLJ786405 TVF786405 UFB786405 UOX786405 UYT786405 VIP786405 VSL786405 WCH786405 WMD786405 WVZ786405 R851941 JN851941 TJ851941 ADF851941 ANB851941 AWX851941 BGT851941 BQP851941 CAL851941 CKH851941 CUD851941 DDZ851941 DNV851941 DXR851941 EHN851941 ERJ851941 FBF851941 FLB851941 FUX851941 GET851941 GOP851941 GYL851941 HIH851941 HSD851941 IBZ851941 ILV851941 IVR851941 JFN851941 JPJ851941 JZF851941 KJB851941 KSX851941 LCT851941 LMP851941 LWL851941 MGH851941 MQD851941 MZZ851941 NJV851941 NTR851941 ODN851941 ONJ851941 OXF851941 PHB851941 PQX851941 QAT851941 QKP851941 QUL851941 REH851941 ROD851941 RXZ851941 SHV851941 SRR851941 TBN851941 TLJ851941 TVF851941 UFB851941 UOX851941 UYT851941 VIP851941 VSL851941 WCH851941 WMD851941 WVZ851941 R917477 JN917477 TJ917477 ADF917477 ANB917477 AWX917477 BGT917477 BQP917477 CAL917477 CKH917477 CUD917477 DDZ917477 DNV917477 DXR917477 EHN917477 ERJ917477 FBF917477 FLB917477 FUX917477 GET917477 GOP917477 GYL917477 HIH917477 HSD917477 IBZ917477 ILV917477 IVR917477 JFN917477 JPJ917477 JZF917477 KJB917477 KSX917477 LCT917477 LMP917477 LWL917477 MGH917477 MQD917477 MZZ917477 NJV917477 NTR917477 ODN917477 ONJ917477 OXF917477 PHB917477 PQX917477 QAT917477 QKP917477 QUL917477 REH917477 ROD917477 RXZ917477 SHV917477 SRR917477 TBN917477 TLJ917477 TVF917477 UFB917477 UOX917477 UYT917477 VIP917477 VSL917477 WCH917477 WMD917477 WVZ917477 R983013 JN983013 TJ983013 ADF983013 ANB983013 AWX983013 BGT983013 BQP983013 CAL983013 CKH983013 CUD983013 DDZ983013 DNV983013 DXR983013 EHN983013 ERJ983013 FBF983013 FLB983013 FUX983013 GET983013 GOP983013 GYL983013 HIH983013 HSD983013 IBZ983013 ILV983013 IVR983013 JFN983013 JPJ983013 JZF983013 KJB983013 KSX983013 LCT983013 LMP983013 LWL983013 MGH983013 MQD983013 MZZ983013 NJV983013 NTR983013 ODN983013 ONJ983013 OXF983013 PHB983013 PQX983013 QAT983013 QKP983013 QUL983013 REH983013 ROD983013 RXZ983013 SHV983013 SRR983013 TBN983013 TLJ983013 TVF983013 UFB983013 UOX983013 UYT983013 VIP983013 VSL983013 WCH983013 WMD983013 WVZ983013 R65512 JN65512 TJ65512 ADF65512 ANB65512 AWX65512 BGT65512 BQP65512 CAL65512 CKH65512 CUD65512 DDZ65512 DNV65512 DXR65512 EHN65512 ERJ65512 FBF65512 FLB65512 FUX65512 GET65512 GOP65512 GYL65512 HIH65512 HSD65512 IBZ65512 ILV65512 IVR65512 JFN65512 JPJ65512 JZF65512 KJB65512 KSX65512 LCT65512 LMP65512 LWL65512 MGH65512 MQD65512 MZZ65512 NJV65512 NTR65512 ODN65512 ONJ65512 OXF65512 PHB65512 PQX65512 QAT65512 QKP65512 QUL65512 REH65512 ROD65512 RXZ65512 SHV65512 SRR65512 TBN65512 TLJ65512 TVF65512 UFB65512 UOX65512 UYT65512 VIP65512 VSL65512 WCH65512 WMD65512 WVZ65512 R131048 JN131048 TJ131048 ADF131048 ANB131048 AWX131048 BGT131048 BQP131048 CAL131048 CKH131048 CUD131048 DDZ131048 DNV131048 DXR131048 EHN131048 ERJ131048 FBF131048 FLB131048 FUX131048 GET131048 GOP131048 GYL131048 HIH131048 HSD131048 IBZ131048 ILV131048 IVR131048 JFN131048 JPJ131048 JZF131048 KJB131048 KSX131048 LCT131048 LMP131048 LWL131048 MGH131048 MQD131048 MZZ131048 NJV131048 NTR131048 ODN131048 ONJ131048 OXF131048 PHB131048 PQX131048 QAT131048 QKP131048 QUL131048 REH131048 ROD131048 RXZ131048 SHV131048 SRR131048 TBN131048 TLJ131048 TVF131048 UFB131048 UOX131048 UYT131048 VIP131048 VSL131048 WCH131048 WMD131048 WVZ131048 R196584 JN196584 TJ196584 ADF196584 ANB196584 AWX196584 BGT196584 BQP196584 CAL196584 CKH196584 CUD196584 DDZ196584 DNV196584 DXR196584 EHN196584 ERJ196584 FBF196584 FLB196584 FUX196584 GET196584 GOP196584 GYL196584 HIH196584 HSD196584 IBZ196584 ILV196584 IVR196584 JFN196584 JPJ196584 JZF196584 KJB196584 KSX196584 LCT196584 LMP196584 LWL196584 MGH196584 MQD196584 MZZ196584 NJV196584 NTR196584 ODN196584 ONJ196584 OXF196584 PHB196584 PQX196584 QAT196584 QKP196584 QUL196584 REH196584 ROD196584 RXZ196584 SHV196584 SRR196584 TBN196584 TLJ196584 TVF196584 UFB196584 UOX196584 UYT196584 VIP196584 VSL196584 WCH196584 WMD196584 WVZ196584 R262120 JN262120 TJ262120 ADF262120 ANB262120 AWX262120 BGT262120 BQP262120 CAL262120 CKH262120 CUD262120 DDZ262120 DNV262120 DXR262120 EHN262120 ERJ262120 FBF262120 FLB262120 FUX262120 GET262120 GOP262120 GYL262120 HIH262120 HSD262120 IBZ262120 ILV262120 IVR262120 JFN262120 JPJ262120 JZF262120 KJB262120 KSX262120 LCT262120 LMP262120 LWL262120 MGH262120 MQD262120 MZZ262120 NJV262120 NTR262120 ODN262120 ONJ262120 OXF262120 PHB262120 PQX262120 QAT262120 QKP262120 QUL262120 REH262120 ROD262120 RXZ262120 SHV262120 SRR262120 TBN262120 TLJ262120 TVF262120 UFB262120 UOX262120 UYT262120 VIP262120 VSL262120 WCH262120 WMD262120 WVZ262120 R327656 JN327656 TJ327656 ADF327656 ANB327656 AWX327656 BGT327656 BQP327656 CAL327656 CKH327656 CUD327656 DDZ327656 DNV327656 DXR327656 EHN327656 ERJ327656 FBF327656 FLB327656 FUX327656 GET327656 GOP327656 GYL327656 HIH327656 HSD327656 IBZ327656 ILV327656 IVR327656 JFN327656 JPJ327656 JZF327656 KJB327656 KSX327656 LCT327656 LMP327656 LWL327656 MGH327656 MQD327656 MZZ327656 NJV327656 NTR327656 ODN327656 ONJ327656 OXF327656 PHB327656 PQX327656 QAT327656 QKP327656 QUL327656 REH327656 ROD327656 RXZ327656 SHV327656 SRR327656 TBN327656 TLJ327656 TVF327656 UFB327656 UOX327656 UYT327656 VIP327656 VSL327656 WCH327656 WMD327656 WVZ327656 R393192 JN393192 TJ393192 ADF393192 ANB393192 AWX393192 BGT393192 BQP393192 CAL393192 CKH393192 CUD393192 DDZ393192 DNV393192 DXR393192 EHN393192 ERJ393192 FBF393192 FLB393192 FUX393192 GET393192 GOP393192 GYL393192 HIH393192 HSD393192 IBZ393192 ILV393192 IVR393192 JFN393192 JPJ393192 JZF393192 KJB393192 KSX393192 LCT393192 LMP393192 LWL393192 MGH393192 MQD393192 MZZ393192 NJV393192 NTR393192 ODN393192 ONJ393192 OXF393192 PHB393192 PQX393192 QAT393192 QKP393192 QUL393192 REH393192 ROD393192 RXZ393192 SHV393192 SRR393192 TBN393192 TLJ393192 TVF393192 UFB393192 UOX393192 UYT393192 VIP393192 VSL393192 WCH393192 WMD393192 WVZ393192 R458728 JN458728 TJ458728 ADF458728 ANB458728 AWX458728 BGT458728 BQP458728 CAL458728 CKH458728 CUD458728 DDZ458728 DNV458728 DXR458728 EHN458728 ERJ458728 FBF458728 FLB458728 FUX458728 GET458728 GOP458728 GYL458728 HIH458728 HSD458728 IBZ458728 ILV458728 IVR458728 JFN458728 JPJ458728 JZF458728 KJB458728 KSX458728 LCT458728 LMP458728 LWL458728 MGH458728 MQD458728 MZZ458728 NJV458728 NTR458728 ODN458728 ONJ458728 OXF458728 PHB458728 PQX458728 QAT458728 QKP458728 QUL458728 REH458728 ROD458728 RXZ458728 SHV458728 SRR458728 TBN458728 TLJ458728 TVF458728 UFB458728 UOX458728 UYT458728 VIP458728 VSL458728 WCH458728 WMD458728 WVZ458728 R524264 JN524264 TJ524264 ADF524264 ANB524264 AWX524264 BGT524264 BQP524264 CAL524264 CKH524264 CUD524264 DDZ524264 DNV524264 DXR524264 EHN524264 ERJ524264 FBF524264 FLB524264 FUX524264 GET524264 GOP524264 GYL524264 HIH524264 HSD524264 IBZ524264 ILV524264 IVR524264 JFN524264 JPJ524264 JZF524264 KJB524264 KSX524264 LCT524264 LMP524264 LWL524264 MGH524264 MQD524264 MZZ524264 NJV524264 NTR524264 ODN524264 ONJ524264 OXF524264 PHB524264 PQX524264 QAT524264 QKP524264 QUL524264 REH524264 ROD524264 RXZ524264 SHV524264 SRR524264 TBN524264 TLJ524264 TVF524264 UFB524264 UOX524264 UYT524264 VIP524264 VSL524264 WCH524264 WMD524264 WVZ524264 R589800 JN589800 TJ589800 ADF589800 ANB589800 AWX589800 BGT589800 BQP589800 CAL589800 CKH589800 CUD589800 DDZ589800 DNV589800 DXR589800 EHN589800 ERJ589800 FBF589800 FLB589800 FUX589800 GET589800 GOP589800 GYL589800 HIH589800 HSD589800 IBZ589800 ILV589800 IVR589800 JFN589800 JPJ589800 JZF589800 KJB589800 KSX589800 LCT589800 LMP589800 LWL589800 MGH589800 MQD589800 MZZ589800 NJV589800 NTR589800 ODN589800 ONJ589800 OXF589800 PHB589800 PQX589800 QAT589800 QKP589800 QUL589800 REH589800 ROD589800 RXZ589800 SHV589800 SRR589800 TBN589800 TLJ589800 TVF589800 UFB589800 UOX589800 UYT589800 VIP589800 VSL589800 WCH589800 WMD589800 WVZ589800 R655336 JN655336 TJ655336 ADF655336 ANB655336 AWX655336 BGT655336 BQP655336 CAL655336 CKH655336 CUD655336 DDZ655336 DNV655336 DXR655336 EHN655336 ERJ655336 FBF655336 FLB655336 FUX655336 GET655336 GOP655336 GYL655336 HIH655336 HSD655336 IBZ655336 ILV655336 IVR655336 JFN655336 JPJ655336 JZF655336 KJB655336 KSX655336 LCT655336 LMP655336 LWL655336 MGH655336 MQD655336 MZZ655336 NJV655336 NTR655336 ODN655336 ONJ655336 OXF655336 PHB655336 PQX655336 QAT655336 QKP655336 QUL655336 REH655336 ROD655336 RXZ655336 SHV655336 SRR655336 TBN655336 TLJ655336 TVF655336 UFB655336 UOX655336 UYT655336 VIP655336 VSL655336 WCH655336 WMD655336 WVZ655336 R720872 JN720872 TJ720872 ADF720872 ANB720872 AWX720872 BGT720872 BQP720872 CAL720872 CKH720872 CUD720872 DDZ720872 DNV720872 DXR720872 EHN720872 ERJ720872 FBF720872 FLB720872 FUX720872 GET720872 GOP720872 GYL720872 HIH720872 HSD720872 IBZ720872 ILV720872 IVR720872 JFN720872 JPJ720872 JZF720872 KJB720872 KSX720872 LCT720872 LMP720872 LWL720872 MGH720872 MQD720872 MZZ720872 NJV720872 NTR720872 ODN720872 ONJ720872 OXF720872 PHB720872 PQX720872 QAT720872 QKP720872 QUL720872 REH720872 ROD720872 RXZ720872 SHV720872 SRR720872 TBN720872 TLJ720872 TVF720872 UFB720872 UOX720872 UYT720872 VIP720872 VSL720872 WCH720872 WMD720872 WVZ720872 R786408 JN786408 TJ786408 ADF786408 ANB786408 AWX786408 BGT786408 BQP786408 CAL786408 CKH786408 CUD786408 DDZ786408 DNV786408 DXR786408 EHN786408 ERJ786408 FBF786408 FLB786408 FUX786408 GET786408 GOP786408 GYL786408 HIH786408 HSD786408 IBZ786408 ILV786408 IVR786408 JFN786408 JPJ786408 JZF786408 KJB786408 KSX786408 LCT786408 LMP786408 LWL786408 MGH786408 MQD786408 MZZ786408 NJV786408 NTR786408 ODN786408 ONJ786408 OXF786408 PHB786408 PQX786408 QAT786408 QKP786408 QUL786408 REH786408 ROD786408 RXZ786408 SHV786408 SRR786408 TBN786408 TLJ786408 TVF786408 UFB786408 UOX786408 UYT786408 VIP786408 VSL786408 WCH786408 WMD786408 WVZ786408 R851944 JN851944 TJ851944 ADF851944 ANB851944 AWX851944 BGT851944 BQP851944 CAL851944 CKH851944 CUD851944 DDZ851944 DNV851944 DXR851944 EHN851944 ERJ851944 FBF851944 FLB851944 FUX851944 GET851944 GOP851944 GYL851944 HIH851944 HSD851944 IBZ851944 ILV851944 IVR851944 JFN851944 JPJ851944 JZF851944 KJB851944 KSX851944 LCT851944 LMP851944 LWL851944 MGH851944 MQD851944 MZZ851944 NJV851944 NTR851944 ODN851944 ONJ851944 OXF851944 PHB851944 PQX851944 QAT851944 QKP851944 QUL851944 REH851944 ROD851944 RXZ851944 SHV851944 SRR851944 TBN851944 TLJ851944 TVF851944 UFB851944 UOX851944 UYT851944 VIP851944 VSL851944 WCH851944 WMD851944 WVZ851944 R917480 JN917480 TJ917480 ADF917480 ANB917480 AWX917480 BGT917480 BQP917480 CAL917480 CKH917480 CUD917480 DDZ917480 DNV917480 DXR917480 EHN917480 ERJ917480 FBF917480 FLB917480 FUX917480 GET917480 GOP917480 GYL917480 HIH917480 HSD917480 IBZ917480 ILV917480 IVR917480 JFN917480 JPJ917480 JZF917480 KJB917480 KSX917480 LCT917480 LMP917480 LWL917480 MGH917480 MQD917480 MZZ917480 NJV917480 NTR917480 ODN917480 ONJ917480 OXF917480 PHB917480 PQX917480 QAT917480 QKP917480 QUL917480 REH917480 ROD917480 RXZ917480 SHV917480 SRR917480 TBN917480 TLJ917480 TVF917480 UFB917480 UOX917480 UYT917480 VIP917480 VSL917480 WCH917480 WMD917480 WVZ917480 R983016 JN983016 TJ983016 ADF983016 ANB983016 AWX983016 BGT983016 BQP983016 CAL983016 CKH983016 CUD983016 DDZ983016 DNV983016 DXR983016 EHN983016 ERJ983016 FBF983016 FLB983016 FUX983016 GET983016 GOP983016 GYL983016 HIH983016 HSD983016 IBZ983016 ILV983016 IVR983016 JFN983016 JPJ983016 JZF983016 KJB983016 KSX983016 LCT983016 LMP983016 LWL983016 MGH983016 MQD983016 MZZ983016 NJV983016 NTR983016 ODN983016 ONJ983016 OXF983016 PHB983016 PQX983016 QAT983016 QKP983016 QUL983016 REH983016 ROD983016 RXZ983016 SHV983016 SRR983016 TBN983016 TLJ983016 TVF983016 UFB983016 UOX983016 UYT983016 VIP983016 VSL983016 WCH983016 WMD983016 WVZ983016 R65514 JN65514 TJ65514 ADF65514 ANB65514 AWX65514 BGT65514 BQP65514 CAL65514 CKH65514 CUD65514 DDZ65514 DNV65514 DXR65514 EHN65514 ERJ65514 FBF65514 FLB65514 FUX65514 GET65514 GOP65514 GYL65514 HIH65514 HSD65514 IBZ65514 ILV65514 IVR65514 JFN65514 JPJ65514 JZF65514 KJB65514 KSX65514 LCT65514 LMP65514 LWL65514 MGH65514 MQD65514 MZZ65514 NJV65514 NTR65514 ODN65514 ONJ65514 OXF65514 PHB65514 PQX65514 QAT65514 QKP65514 QUL65514 REH65514 ROD65514 RXZ65514 SHV65514 SRR65514 TBN65514 TLJ65514 TVF65514 UFB65514 UOX65514 UYT65514 VIP65514 VSL65514 WCH65514 WMD65514 WVZ65514 R131050 JN131050 TJ131050 ADF131050 ANB131050 AWX131050 BGT131050 BQP131050 CAL131050 CKH131050 CUD131050 DDZ131050 DNV131050 DXR131050 EHN131050 ERJ131050 FBF131050 FLB131050 FUX131050 GET131050 GOP131050 GYL131050 HIH131050 HSD131050 IBZ131050 ILV131050 IVR131050 JFN131050 JPJ131050 JZF131050 KJB131050 KSX131050 LCT131050 LMP131050 LWL131050 MGH131050 MQD131050 MZZ131050 NJV131050 NTR131050 ODN131050 ONJ131050 OXF131050 PHB131050 PQX131050 QAT131050 QKP131050 QUL131050 REH131050 ROD131050 RXZ131050 SHV131050 SRR131050 TBN131050 TLJ131050 TVF131050 UFB131050 UOX131050 UYT131050 VIP131050 VSL131050 WCH131050 WMD131050 WVZ131050 R196586 JN196586 TJ196586 ADF196586 ANB196586 AWX196586 BGT196586 BQP196586 CAL196586 CKH196586 CUD196586 DDZ196586 DNV196586 DXR196586 EHN196586 ERJ196586 FBF196586 FLB196586 FUX196586 GET196586 GOP196586 GYL196586 HIH196586 HSD196586 IBZ196586 ILV196586 IVR196586 JFN196586 JPJ196586 JZF196586 KJB196586 KSX196586 LCT196586 LMP196586 LWL196586 MGH196586 MQD196586 MZZ196586 NJV196586 NTR196586 ODN196586 ONJ196586 OXF196586 PHB196586 PQX196586 QAT196586 QKP196586 QUL196586 REH196586 ROD196586 RXZ196586 SHV196586 SRR196586 TBN196586 TLJ196586 TVF196586 UFB196586 UOX196586 UYT196586 VIP196586 VSL196586 WCH196586 WMD196586 WVZ196586 R262122 JN262122 TJ262122 ADF262122 ANB262122 AWX262122 BGT262122 BQP262122 CAL262122 CKH262122 CUD262122 DDZ262122 DNV262122 DXR262122 EHN262122 ERJ262122 FBF262122 FLB262122 FUX262122 GET262122 GOP262122 GYL262122 HIH262122 HSD262122 IBZ262122 ILV262122 IVR262122 JFN262122 JPJ262122 JZF262122 KJB262122 KSX262122 LCT262122 LMP262122 LWL262122 MGH262122 MQD262122 MZZ262122 NJV262122 NTR262122 ODN262122 ONJ262122 OXF262122 PHB262122 PQX262122 QAT262122 QKP262122 QUL262122 REH262122 ROD262122 RXZ262122 SHV262122 SRR262122 TBN262122 TLJ262122 TVF262122 UFB262122 UOX262122 UYT262122 VIP262122 VSL262122 WCH262122 WMD262122 WVZ262122 R327658 JN327658 TJ327658 ADF327658 ANB327658 AWX327658 BGT327658 BQP327658 CAL327658 CKH327658 CUD327658 DDZ327658 DNV327658 DXR327658 EHN327658 ERJ327658 FBF327658 FLB327658 FUX327658 GET327658 GOP327658 GYL327658 HIH327658 HSD327658 IBZ327658 ILV327658 IVR327658 JFN327658 JPJ327658 JZF327658 KJB327658 KSX327658 LCT327658 LMP327658 LWL327658 MGH327658 MQD327658 MZZ327658 NJV327658 NTR327658 ODN327658 ONJ327658 OXF327658 PHB327658 PQX327658 QAT327658 QKP327658 QUL327658 REH327658 ROD327658 RXZ327658 SHV327658 SRR327658 TBN327658 TLJ327658 TVF327658 UFB327658 UOX327658 UYT327658 VIP327658 VSL327658 WCH327658 WMD327658 WVZ327658 R393194 JN393194 TJ393194 ADF393194 ANB393194 AWX393194 BGT393194 BQP393194 CAL393194 CKH393194 CUD393194 DDZ393194 DNV393194 DXR393194 EHN393194 ERJ393194 FBF393194 FLB393194 FUX393194 GET393194 GOP393194 GYL393194 HIH393194 HSD393194 IBZ393194 ILV393194 IVR393194 JFN393194 JPJ393194 JZF393194 KJB393194 KSX393194 LCT393194 LMP393194 LWL393194 MGH393194 MQD393194 MZZ393194 NJV393194 NTR393194 ODN393194 ONJ393194 OXF393194 PHB393194 PQX393194 QAT393194 QKP393194 QUL393194 REH393194 ROD393194 RXZ393194 SHV393194 SRR393194 TBN393194 TLJ393194 TVF393194 UFB393194 UOX393194 UYT393194 VIP393194 VSL393194 WCH393194 WMD393194 WVZ393194 R458730 JN458730 TJ458730 ADF458730 ANB458730 AWX458730 BGT458730 BQP458730 CAL458730 CKH458730 CUD458730 DDZ458730 DNV458730 DXR458730 EHN458730 ERJ458730 FBF458730 FLB458730 FUX458730 GET458730 GOP458730 GYL458730 HIH458730 HSD458730 IBZ458730 ILV458730 IVR458730 JFN458730 JPJ458730 JZF458730 KJB458730 KSX458730 LCT458730 LMP458730 LWL458730 MGH458730 MQD458730 MZZ458730 NJV458730 NTR458730 ODN458730 ONJ458730 OXF458730 PHB458730 PQX458730 QAT458730 QKP458730 QUL458730 REH458730 ROD458730 RXZ458730 SHV458730 SRR458730 TBN458730 TLJ458730 TVF458730 UFB458730 UOX458730 UYT458730 VIP458730 VSL458730 WCH458730 WMD458730 WVZ458730 R524266 JN524266 TJ524266 ADF524266 ANB524266 AWX524266 BGT524266 BQP524266 CAL524266 CKH524266 CUD524266 DDZ524266 DNV524266 DXR524266 EHN524266 ERJ524266 FBF524266 FLB524266 FUX524266 GET524266 GOP524266 GYL524266 HIH524266 HSD524266 IBZ524266 ILV524266 IVR524266 JFN524266 JPJ524266 JZF524266 KJB524266 KSX524266 LCT524266 LMP524266 LWL524266 MGH524266 MQD524266 MZZ524266 NJV524266 NTR524266 ODN524266 ONJ524266 OXF524266 PHB524266 PQX524266 QAT524266 QKP524266 QUL524266 REH524266 ROD524266 RXZ524266 SHV524266 SRR524266 TBN524266 TLJ524266 TVF524266 UFB524266 UOX524266 UYT524266 VIP524266 VSL524266 WCH524266 WMD524266 WVZ524266 R589802 JN589802 TJ589802 ADF589802 ANB589802 AWX589802 BGT589802 BQP589802 CAL589802 CKH589802 CUD589802 DDZ589802 DNV589802 DXR589802 EHN589802 ERJ589802 FBF589802 FLB589802 FUX589802 GET589802 GOP589802 GYL589802 HIH589802 HSD589802 IBZ589802 ILV589802 IVR589802 JFN589802 JPJ589802 JZF589802 KJB589802 KSX589802 LCT589802 LMP589802 LWL589802 MGH589802 MQD589802 MZZ589802 NJV589802 NTR589802 ODN589802 ONJ589802 OXF589802 PHB589802 PQX589802 QAT589802 QKP589802 QUL589802 REH589802 ROD589802 RXZ589802 SHV589802 SRR589802 TBN589802 TLJ589802 TVF589802 UFB589802 UOX589802 UYT589802 VIP589802 VSL589802 WCH589802 WMD589802 WVZ589802 R655338 JN655338 TJ655338 ADF655338 ANB655338 AWX655338 BGT655338 BQP655338 CAL655338 CKH655338 CUD655338 DDZ655338 DNV655338 DXR655338 EHN655338 ERJ655338 FBF655338 FLB655338 FUX655338 GET655338 GOP655338 GYL655338 HIH655338 HSD655338 IBZ655338 ILV655338 IVR655338 JFN655338 JPJ655338 JZF655338 KJB655338 KSX655338 LCT655338 LMP655338 LWL655338 MGH655338 MQD655338 MZZ655338 NJV655338 NTR655338 ODN655338 ONJ655338 OXF655338 PHB655338 PQX655338 QAT655338 QKP655338 QUL655338 REH655338 ROD655338 RXZ655338 SHV655338 SRR655338 TBN655338 TLJ655338 TVF655338 UFB655338 UOX655338 UYT655338 VIP655338 VSL655338 WCH655338 WMD655338 WVZ655338 R720874 JN720874 TJ720874 ADF720874 ANB720874 AWX720874 BGT720874 BQP720874 CAL720874 CKH720874 CUD720874 DDZ720874 DNV720874 DXR720874 EHN720874 ERJ720874 FBF720874 FLB720874 FUX720874 GET720874 GOP720874 GYL720874 HIH720874 HSD720874 IBZ720874 ILV720874 IVR720874 JFN720874 JPJ720874 JZF720874 KJB720874 KSX720874 LCT720874 LMP720874 LWL720874 MGH720874 MQD720874 MZZ720874 NJV720874 NTR720874 ODN720874 ONJ720874 OXF720874 PHB720874 PQX720874 QAT720874 QKP720874 QUL720874 REH720874 ROD720874 RXZ720874 SHV720874 SRR720874 TBN720874 TLJ720874 TVF720874 UFB720874 UOX720874 UYT720874 VIP720874 VSL720874 WCH720874 WMD720874 WVZ720874 R786410 JN786410 TJ786410 ADF786410 ANB786410 AWX786410 BGT786410 BQP786410 CAL786410 CKH786410 CUD786410 DDZ786410 DNV786410 DXR786410 EHN786410 ERJ786410 FBF786410 FLB786410 FUX786410 GET786410 GOP786410 GYL786410 HIH786410 HSD786410 IBZ786410 ILV786410 IVR786410 JFN786410 JPJ786410 JZF786410 KJB786410 KSX786410 LCT786410 LMP786410 LWL786410 MGH786410 MQD786410 MZZ786410 NJV786410 NTR786410 ODN786410 ONJ786410 OXF786410 PHB786410 PQX786410 QAT786410 QKP786410 QUL786410 REH786410 ROD786410 RXZ786410 SHV786410 SRR786410 TBN786410 TLJ786410 TVF786410 UFB786410 UOX786410 UYT786410 VIP786410 VSL786410 WCH786410 WMD786410 WVZ786410 R851946 JN851946 TJ851946 ADF851946 ANB851946 AWX851946 BGT851946 BQP851946 CAL851946 CKH851946 CUD851946 DDZ851946 DNV851946 DXR851946 EHN851946 ERJ851946 FBF851946 FLB851946 FUX851946 GET851946 GOP851946 GYL851946 HIH851946 HSD851946 IBZ851946 ILV851946 IVR851946 JFN851946 JPJ851946 JZF851946 KJB851946 KSX851946 LCT851946 LMP851946 LWL851946 MGH851946 MQD851946 MZZ851946 NJV851946 NTR851946 ODN851946 ONJ851946 OXF851946 PHB851946 PQX851946 QAT851946 QKP851946 QUL851946 REH851946 ROD851946 RXZ851946 SHV851946 SRR851946 TBN851946 TLJ851946 TVF851946 UFB851946 UOX851946 UYT851946 VIP851946 VSL851946 WCH851946 WMD851946 WVZ851946 R917482 JN917482 TJ917482 ADF917482 ANB917482 AWX917482 BGT917482 BQP917482 CAL917482 CKH917482 CUD917482 DDZ917482 DNV917482 DXR917482 EHN917482 ERJ917482 FBF917482 FLB917482 FUX917482 GET917482 GOP917482 GYL917482 HIH917482 HSD917482 IBZ917482 ILV917482 IVR917482 JFN917482 JPJ917482 JZF917482 KJB917482 KSX917482 LCT917482 LMP917482 LWL917482 MGH917482 MQD917482 MZZ917482 NJV917482 NTR917482 ODN917482 ONJ917482 OXF917482 PHB917482 PQX917482 QAT917482 QKP917482 QUL917482 REH917482 ROD917482 RXZ917482 SHV917482 SRR917482 TBN917482 TLJ917482 TVF917482 UFB917482 UOX917482 UYT917482 VIP917482 VSL917482 WCH917482 WMD917482 WVZ917482 R983018 JN983018 TJ983018 ADF983018 ANB983018 AWX983018 BGT983018 BQP983018 CAL983018 CKH983018 CUD983018 DDZ983018 DNV983018 DXR983018 EHN983018 ERJ983018 FBF983018 FLB983018 FUX983018 GET983018 GOP983018 GYL983018 HIH983018 HSD983018 IBZ983018 ILV983018 IVR983018 JFN983018 JPJ983018 JZF983018 KJB983018 KSX983018 LCT983018 LMP983018 LWL983018 MGH983018 MQD983018 MZZ983018 NJV983018 NTR983018 ODN983018 ONJ983018 OXF983018 PHB983018 PQX983018 QAT983018 QKP983018 QUL983018 REH983018 ROD983018 RXZ983018 SHV983018 SRR983018 TBN983018 TLJ983018 TVF983018 UFB983018 UOX983018 UYT983018 VIP983018 VSL983018 WCH983018 WMD983018 WVZ983018 R65518 JN65518 TJ65518 ADF65518 ANB65518 AWX65518 BGT65518 BQP65518 CAL65518 CKH65518 CUD65518 DDZ65518 DNV65518 DXR65518 EHN65518 ERJ65518 FBF65518 FLB65518 FUX65518 GET65518 GOP65518 GYL65518 HIH65518 HSD65518 IBZ65518 ILV65518 IVR65518 JFN65518 JPJ65518 JZF65518 KJB65518 KSX65518 LCT65518 LMP65518 LWL65518 MGH65518 MQD65518 MZZ65518 NJV65518 NTR65518 ODN65518 ONJ65518 OXF65518 PHB65518 PQX65518 QAT65518 QKP65518 QUL65518 REH65518 ROD65518 RXZ65518 SHV65518 SRR65518 TBN65518 TLJ65518 TVF65518 UFB65518 UOX65518 UYT65518 VIP65518 VSL65518 WCH65518 WMD65518 WVZ65518 R131054 JN131054 TJ131054 ADF131054 ANB131054 AWX131054 BGT131054 BQP131054 CAL131054 CKH131054 CUD131054 DDZ131054 DNV131054 DXR131054 EHN131054 ERJ131054 FBF131054 FLB131054 FUX131054 GET131054 GOP131054 GYL131054 HIH131054 HSD131054 IBZ131054 ILV131054 IVR131054 JFN131054 JPJ131054 JZF131054 KJB131054 KSX131054 LCT131054 LMP131054 LWL131054 MGH131054 MQD131054 MZZ131054 NJV131054 NTR131054 ODN131054 ONJ131054 OXF131054 PHB131054 PQX131054 QAT131054 QKP131054 QUL131054 REH131054 ROD131054 RXZ131054 SHV131054 SRR131054 TBN131054 TLJ131054 TVF131054 UFB131054 UOX131054 UYT131054 VIP131054 VSL131054 WCH131054 WMD131054 WVZ131054 R196590 JN196590 TJ196590 ADF196590 ANB196590 AWX196590 BGT196590 BQP196590 CAL196590 CKH196590 CUD196590 DDZ196590 DNV196590 DXR196590 EHN196590 ERJ196590 FBF196590 FLB196590 FUX196590 GET196590 GOP196590 GYL196590 HIH196590 HSD196590 IBZ196590 ILV196590 IVR196590 JFN196590 JPJ196590 JZF196590 KJB196590 KSX196590 LCT196590 LMP196590 LWL196590 MGH196590 MQD196590 MZZ196590 NJV196590 NTR196590 ODN196590 ONJ196590 OXF196590 PHB196590 PQX196590 QAT196590 QKP196590 QUL196590 REH196590 ROD196590 RXZ196590 SHV196590 SRR196590 TBN196590 TLJ196590 TVF196590 UFB196590 UOX196590 UYT196590 VIP196590 VSL196590 WCH196590 WMD196590 WVZ196590 R262126 JN262126 TJ262126 ADF262126 ANB262126 AWX262126 BGT262126 BQP262126 CAL262126 CKH262126 CUD262126 DDZ262126 DNV262126 DXR262126 EHN262126 ERJ262126 FBF262126 FLB262126 FUX262126 GET262126 GOP262126 GYL262126 HIH262126 HSD262126 IBZ262126 ILV262126 IVR262126 JFN262126 JPJ262126 JZF262126 KJB262126 KSX262126 LCT262126 LMP262126 LWL262126 MGH262126 MQD262126 MZZ262126 NJV262126 NTR262126 ODN262126 ONJ262126 OXF262126 PHB262126 PQX262126 QAT262126 QKP262126 QUL262126 REH262126 ROD262126 RXZ262126 SHV262126 SRR262126 TBN262126 TLJ262126 TVF262126 UFB262126 UOX262126 UYT262126 VIP262126 VSL262126 WCH262126 WMD262126 WVZ262126 R327662 JN327662 TJ327662 ADF327662 ANB327662 AWX327662 BGT327662 BQP327662 CAL327662 CKH327662 CUD327662 DDZ327662 DNV327662 DXR327662 EHN327662 ERJ327662 FBF327662 FLB327662 FUX327662 GET327662 GOP327662 GYL327662 HIH327662 HSD327662 IBZ327662 ILV327662 IVR327662 JFN327662 JPJ327662 JZF327662 KJB327662 KSX327662 LCT327662 LMP327662 LWL327662 MGH327662 MQD327662 MZZ327662 NJV327662 NTR327662 ODN327662 ONJ327662 OXF327662 PHB327662 PQX327662 QAT327662 QKP327662 QUL327662 REH327662 ROD327662 RXZ327662 SHV327662 SRR327662 TBN327662 TLJ327662 TVF327662 UFB327662 UOX327662 UYT327662 VIP327662 VSL327662 WCH327662 WMD327662 WVZ327662 R393198 JN393198 TJ393198 ADF393198 ANB393198 AWX393198 BGT393198 BQP393198 CAL393198 CKH393198 CUD393198 DDZ393198 DNV393198 DXR393198 EHN393198 ERJ393198 FBF393198 FLB393198 FUX393198 GET393198 GOP393198 GYL393198 HIH393198 HSD393198 IBZ393198 ILV393198 IVR393198 JFN393198 JPJ393198 JZF393198 KJB393198 KSX393198 LCT393198 LMP393198 LWL393198 MGH393198 MQD393198 MZZ393198 NJV393198 NTR393198 ODN393198 ONJ393198 OXF393198 PHB393198 PQX393198 QAT393198 QKP393198 QUL393198 REH393198 ROD393198 RXZ393198 SHV393198 SRR393198 TBN393198 TLJ393198 TVF393198 UFB393198 UOX393198 UYT393198 VIP393198 VSL393198 WCH393198 WMD393198 WVZ393198 R458734 JN458734 TJ458734 ADF458734 ANB458734 AWX458734 BGT458734 BQP458734 CAL458734 CKH458734 CUD458734 DDZ458734 DNV458734 DXR458734 EHN458734 ERJ458734 FBF458734 FLB458734 FUX458734 GET458734 GOP458734 GYL458734 HIH458734 HSD458734 IBZ458734 ILV458734 IVR458734 JFN458734 JPJ458734 JZF458734 KJB458734 KSX458734 LCT458734 LMP458734 LWL458734 MGH458734 MQD458734 MZZ458734 NJV458734 NTR458734 ODN458734 ONJ458734 OXF458734 PHB458734 PQX458734 QAT458734 QKP458734 QUL458734 REH458734 ROD458734 RXZ458734 SHV458734 SRR458734 TBN458734 TLJ458734 TVF458734 UFB458734 UOX458734 UYT458734 VIP458734 VSL458734 WCH458734 WMD458734 WVZ458734 R524270 JN524270 TJ524270 ADF524270 ANB524270 AWX524270 BGT524270 BQP524270 CAL524270 CKH524270 CUD524270 DDZ524270 DNV524270 DXR524270 EHN524270 ERJ524270 FBF524270 FLB524270 FUX524270 GET524270 GOP524270 GYL524270 HIH524270 HSD524270 IBZ524270 ILV524270 IVR524270 JFN524270 JPJ524270 JZF524270 KJB524270 KSX524270 LCT524270 LMP524270 LWL524270 MGH524270 MQD524270 MZZ524270 NJV524270 NTR524270 ODN524270 ONJ524270 OXF524270 PHB524270 PQX524270 QAT524270 QKP524270 QUL524270 REH524270 ROD524270 RXZ524270 SHV524270 SRR524270 TBN524270 TLJ524270 TVF524270 UFB524270 UOX524270 UYT524270 VIP524270 VSL524270 WCH524270 WMD524270 WVZ524270 R589806 JN589806 TJ589806 ADF589806 ANB589806 AWX589806 BGT589806 BQP589806 CAL589806 CKH589806 CUD589806 DDZ589806 DNV589806 DXR589806 EHN589806 ERJ589806 FBF589806 FLB589806 FUX589806 GET589806 GOP589806 GYL589806 HIH589806 HSD589806 IBZ589806 ILV589806 IVR589806 JFN589806 JPJ589806 JZF589806 KJB589806 KSX589806 LCT589806 LMP589806 LWL589806 MGH589806 MQD589806 MZZ589806 NJV589806 NTR589806 ODN589806 ONJ589806 OXF589806 PHB589806 PQX589806 QAT589806 QKP589806 QUL589806 REH589806 ROD589806 RXZ589806 SHV589806 SRR589806 TBN589806 TLJ589806 TVF589806 UFB589806 UOX589806 UYT589806 VIP589806 VSL589806 WCH589806 WMD589806 WVZ589806 R655342 JN655342 TJ655342 ADF655342 ANB655342 AWX655342 BGT655342 BQP655342 CAL655342 CKH655342 CUD655342 DDZ655342 DNV655342 DXR655342 EHN655342 ERJ655342 FBF655342 FLB655342 FUX655342 GET655342 GOP655342 GYL655342 HIH655342 HSD655342 IBZ655342 ILV655342 IVR655342 JFN655342 JPJ655342 JZF655342 KJB655342 KSX655342 LCT655342 LMP655342 LWL655342 MGH655342 MQD655342 MZZ655342 NJV655342 NTR655342 ODN655342 ONJ655342 OXF655342 PHB655342 PQX655342 QAT655342 QKP655342 QUL655342 REH655342 ROD655342 RXZ655342 SHV655342 SRR655342 TBN655342 TLJ655342 TVF655342 UFB655342 UOX655342 UYT655342 VIP655342 VSL655342 WCH655342 WMD655342 WVZ655342 R720878 JN720878 TJ720878 ADF720878 ANB720878 AWX720878 BGT720878 BQP720878 CAL720878 CKH720878 CUD720878 DDZ720878 DNV720878 DXR720878 EHN720878 ERJ720878 FBF720878 FLB720878 FUX720878 GET720878 GOP720878 GYL720878 HIH720878 HSD720878 IBZ720878 ILV720878 IVR720878 JFN720878 JPJ720878 JZF720878 KJB720878 KSX720878 LCT720878 LMP720878 LWL720878 MGH720878 MQD720878 MZZ720878 NJV720878 NTR720878 ODN720878 ONJ720878 OXF720878 PHB720878 PQX720878 QAT720878 QKP720878 QUL720878 REH720878 ROD720878 RXZ720878 SHV720878 SRR720878 TBN720878 TLJ720878 TVF720878 UFB720878 UOX720878 UYT720878 VIP720878 VSL720878 WCH720878 WMD720878 WVZ720878 R786414 JN786414 TJ786414 ADF786414 ANB786414 AWX786414 BGT786414 BQP786414 CAL786414 CKH786414 CUD786414 DDZ786414 DNV786414 DXR786414 EHN786414 ERJ786414 FBF786414 FLB786414 FUX786414 GET786414 GOP786414 GYL786414 HIH786414 HSD786414 IBZ786414 ILV786414 IVR786414 JFN786414 JPJ786414 JZF786414 KJB786414 KSX786414 LCT786414 LMP786414 LWL786414 MGH786414 MQD786414 MZZ786414 NJV786414 NTR786414 ODN786414 ONJ786414 OXF786414 PHB786414 PQX786414 QAT786414 QKP786414 QUL786414 REH786414 ROD786414 RXZ786414 SHV786414 SRR786414 TBN786414 TLJ786414 TVF786414 UFB786414 UOX786414 UYT786414 VIP786414 VSL786414 WCH786414 WMD786414 WVZ786414 R851950 JN851950 TJ851950 ADF851950 ANB851950 AWX851950 BGT851950 BQP851950 CAL851950 CKH851950 CUD851950 DDZ851950 DNV851950 DXR851950 EHN851950 ERJ851950 FBF851950 FLB851950 FUX851950 GET851950 GOP851950 GYL851950 HIH851950 HSD851950 IBZ851950 ILV851950 IVR851950 JFN851950 JPJ851950 JZF851950 KJB851950 KSX851950 LCT851950 LMP851950 LWL851950 MGH851950 MQD851950 MZZ851950 NJV851950 NTR851950 ODN851950 ONJ851950 OXF851950 PHB851950 PQX851950 QAT851950 QKP851950 QUL851950 REH851950 ROD851950 RXZ851950 SHV851950 SRR851950 TBN851950 TLJ851950 TVF851950 UFB851950 UOX851950 UYT851950 VIP851950 VSL851950 WCH851950 WMD851950 WVZ851950 R917486 JN917486 TJ917486 ADF917486 ANB917486 AWX917486 BGT917486 BQP917486 CAL917486 CKH917486 CUD917486 DDZ917486 DNV917486 DXR917486 EHN917486 ERJ917486 FBF917486 FLB917486 FUX917486 GET917486 GOP917486 GYL917486 HIH917486 HSD917486 IBZ917486 ILV917486 IVR917486 JFN917486 JPJ917486 JZF917486 KJB917486 KSX917486 LCT917486 LMP917486 LWL917486 MGH917486 MQD917486 MZZ917486 NJV917486 NTR917486 ODN917486 ONJ917486 OXF917486 PHB917486 PQX917486 QAT917486 QKP917486 QUL917486 REH917486 ROD917486 RXZ917486 SHV917486 SRR917486 TBN917486 TLJ917486 TVF917486 UFB917486 UOX917486 UYT917486 VIP917486 VSL917486 WCH917486 WMD917486 WVZ917486 R983022 JN983022 TJ983022 ADF983022 ANB983022 AWX983022 BGT983022 BQP983022 CAL983022 CKH983022 CUD983022 DDZ983022 DNV983022 DXR983022 EHN983022 ERJ983022 FBF983022 FLB983022 FUX983022 GET983022 GOP983022 GYL983022 HIH983022 HSD983022 IBZ983022 ILV983022 IVR983022 JFN983022 JPJ983022 JZF983022 KJB983022 KSX983022 LCT983022 LMP983022 LWL983022 MGH983022 MQD983022 MZZ983022 NJV983022 NTR983022 ODN983022 ONJ983022 OXF983022 PHB983022 PQX983022 QAT983022 QKP983022 QUL983022 REH983022 ROD983022 RXZ983022 SHV983022 SRR983022 TBN983022 TLJ983022 TVF983022 UFB983022 UOX983022 UYT983022 VIP983022 VSL983022 WCH983022 WMD983022 WVZ983022 R65522 JN65522 TJ65522 ADF65522 ANB65522 AWX65522 BGT65522 BQP65522 CAL65522 CKH65522 CUD65522 DDZ65522 DNV65522 DXR65522 EHN65522 ERJ65522 FBF65522 FLB65522 FUX65522 GET65522 GOP65522 GYL65522 HIH65522 HSD65522 IBZ65522 ILV65522 IVR65522 JFN65522 JPJ65522 JZF65522 KJB65522 KSX65522 LCT65522 LMP65522 LWL65522 MGH65522 MQD65522 MZZ65522 NJV65522 NTR65522 ODN65522 ONJ65522 OXF65522 PHB65522 PQX65522 QAT65522 QKP65522 QUL65522 REH65522 ROD65522 RXZ65522 SHV65522 SRR65522 TBN65522 TLJ65522 TVF65522 UFB65522 UOX65522 UYT65522 VIP65522 VSL65522 WCH65522 WMD65522 WVZ65522 R131058 JN131058 TJ131058 ADF131058 ANB131058 AWX131058 BGT131058 BQP131058 CAL131058 CKH131058 CUD131058 DDZ131058 DNV131058 DXR131058 EHN131058 ERJ131058 FBF131058 FLB131058 FUX131058 GET131058 GOP131058 GYL131058 HIH131058 HSD131058 IBZ131058 ILV131058 IVR131058 JFN131058 JPJ131058 JZF131058 KJB131058 KSX131058 LCT131058 LMP131058 LWL131058 MGH131058 MQD131058 MZZ131058 NJV131058 NTR131058 ODN131058 ONJ131058 OXF131058 PHB131058 PQX131058 QAT131058 QKP131058 QUL131058 REH131058 ROD131058 RXZ131058 SHV131058 SRR131058 TBN131058 TLJ131058 TVF131058 UFB131058 UOX131058 UYT131058 VIP131058 VSL131058 WCH131058 WMD131058 WVZ131058 R196594 JN196594 TJ196594 ADF196594 ANB196594 AWX196594 BGT196594 BQP196594 CAL196594 CKH196594 CUD196594 DDZ196594 DNV196594 DXR196594 EHN196594 ERJ196594 FBF196594 FLB196594 FUX196594 GET196594 GOP196594 GYL196594 HIH196594 HSD196594 IBZ196594 ILV196594 IVR196594 JFN196594 JPJ196594 JZF196594 KJB196594 KSX196594 LCT196594 LMP196594 LWL196594 MGH196594 MQD196594 MZZ196594 NJV196594 NTR196594 ODN196594 ONJ196594 OXF196594 PHB196594 PQX196594 QAT196594 QKP196594 QUL196594 REH196594 ROD196594 RXZ196594 SHV196594 SRR196594 TBN196594 TLJ196594 TVF196594 UFB196594 UOX196594 UYT196594 VIP196594 VSL196594 WCH196594 WMD196594 WVZ196594 R262130 JN262130 TJ262130 ADF262130 ANB262130 AWX262130 BGT262130 BQP262130 CAL262130 CKH262130 CUD262130 DDZ262130 DNV262130 DXR262130 EHN262130 ERJ262130 FBF262130 FLB262130 FUX262130 GET262130 GOP262130 GYL262130 HIH262130 HSD262130 IBZ262130 ILV262130 IVR262130 JFN262130 JPJ262130 JZF262130 KJB262130 KSX262130 LCT262130 LMP262130 LWL262130 MGH262130 MQD262130 MZZ262130 NJV262130 NTR262130 ODN262130 ONJ262130 OXF262130 PHB262130 PQX262130 QAT262130 QKP262130 QUL262130 REH262130 ROD262130 RXZ262130 SHV262130 SRR262130 TBN262130 TLJ262130 TVF262130 UFB262130 UOX262130 UYT262130 VIP262130 VSL262130 WCH262130 WMD262130 WVZ262130 R327666 JN327666 TJ327666 ADF327666 ANB327666 AWX327666 BGT327666 BQP327666 CAL327666 CKH327666 CUD327666 DDZ327666 DNV327666 DXR327666 EHN327666 ERJ327666 FBF327666 FLB327666 FUX327666 GET327666 GOP327666 GYL327666 HIH327666 HSD327666 IBZ327666 ILV327666 IVR327666 JFN327666 JPJ327666 JZF327666 KJB327666 KSX327666 LCT327666 LMP327666 LWL327666 MGH327666 MQD327666 MZZ327666 NJV327666 NTR327666 ODN327666 ONJ327666 OXF327666 PHB327666 PQX327666 QAT327666 QKP327666 QUL327666 REH327666 ROD327666 RXZ327666 SHV327666 SRR327666 TBN327666 TLJ327666 TVF327666 UFB327666 UOX327666 UYT327666 VIP327666 VSL327666 WCH327666 WMD327666 WVZ327666 R393202 JN393202 TJ393202 ADF393202 ANB393202 AWX393202 BGT393202 BQP393202 CAL393202 CKH393202 CUD393202 DDZ393202 DNV393202 DXR393202 EHN393202 ERJ393202 FBF393202 FLB393202 FUX393202 GET393202 GOP393202 GYL393202 HIH393202 HSD393202 IBZ393202 ILV393202 IVR393202 JFN393202 JPJ393202 JZF393202 KJB393202 KSX393202 LCT393202 LMP393202 LWL393202 MGH393202 MQD393202 MZZ393202 NJV393202 NTR393202 ODN393202 ONJ393202 OXF393202 PHB393202 PQX393202 QAT393202 QKP393202 QUL393202 REH393202 ROD393202 RXZ393202 SHV393202 SRR393202 TBN393202 TLJ393202 TVF393202 UFB393202 UOX393202 UYT393202 VIP393202 VSL393202 WCH393202 WMD393202 WVZ393202 R458738 JN458738 TJ458738 ADF458738 ANB458738 AWX458738 BGT458738 BQP458738 CAL458738 CKH458738 CUD458738 DDZ458738 DNV458738 DXR458738 EHN458738 ERJ458738 FBF458738 FLB458738 FUX458738 GET458738 GOP458738 GYL458738 HIH458738 HSD458738 IBZ458738 ILV458738 IVR458738 JFN458738 JPJ458738 JZF458738 KJB458738 KSX458738 LCT458738 LMP458738 LWL458738 MGH458738 MQD458738 MZZ458738 NJV458738 NTR458738 ODN458738 ONJ458738 OXF458738 PHB458738 PQX458738 QAT458738 QKP458738 QUL458738 REH458738 ROD458738 RXZ458738 SHV458738 SRR458738 TBN458738 TLJ458738 TVF458738 UFB458738 UOX458738 UYT458738 VIP458738 VSL458738 WCH458738 WMD458738 WVZ458738 R524274 JN524274 TJ524274 ADF524274 ANB524274 AWX524274 BGT524274 BQP524274 CAL524274 CKH524274 CUD524274 DDZ524274 DNV524274 DXR524274 EHN524274 ERJ524274 FBF524274 FLB524274 FUX524274 GET524274 GOP524274 GYL524274 HIH524274 HSD524274 IBZ524274 ILV524274 IVR524274 JFN524274 JPJ524274 JZF524274 KJB524274 KSX524274 LCT524274 LMP524274 LWL524274 MGH524274 MQD524274 MZZ524274 NJV524274 NTR524274 ODN524274 ONJ524274 OXF524274 PHB524274 PQX524274 QAT524274 QKP524274 QUL524274 REH524274 ROD524274 RXZ524274 SHV524274 SRR524274 TBN524274 TLJ524274 TVF524274 UFB524274 UOX524274 UYT524274 VIP524274 VSL524274 WCH524274 WMD524274 WVZ524274 R589810 JN589810 TJ589810 ADF589810 ANB589810 AWX589810 BGT589810 BQP589810 CAL589810 CKH589810 CUD589810 DDZ589810 DNV589810 DXR589810 EHN589810 ERJ589810 FBF589810 FLB589810 FUX589810 GET589810 GOP589810 GYL589810 HIH589810 HSD589810 IBZ589810 ILV589810 IVR589810 JFN589810 JPJ589810 JZF589810 KJB589810 KSX589810 LCT589810 LMP589810 LWL589810 MGH589810 MQD589810 MZZ589810 NJV589810 NTR589810 ODN589810 ONJ589810 OXF589810 PHB589810 PQX589810 QAT589810 QKP589810 QUL589810 REH589810 ROD589810 RXZ589810 SHV589810 SRR589810 TBN589810 TLJ589810 TVF589810 UFB589810 UOX589810 UYT589810 VIP589810 VSL589810 WCH589810 WMD589810 WVZ589810 R655346 JN655346 TJ655346 ADF655346 ANB655346 AWX655346 BGT655346 BQP655346 CAL655346 CKH655346 CUD655346 DDZ655346 DNV655346 DXR655346 EHN655346 ERJ655346 FBF655346 FLB655346 FUX655346 GET655346 GOP655346 GYL655346 HIH655346 HSD655346 IBZ655346 ILV655346 IVR655346 JFN655346 JPJ655346 JZF655346 KJB655346 KSX655346 LCT655346 LMP655346 LWL655346 MGH655346 MQD655346 MZZ655346 NJV655346 NTR655346 ODN655346 ONJ655346 OXF655346 PHB655346 PQX655346 QAT655346 QKP655346 QUL655346 REH655346 ROD655346 RXZ655346 SHV655346 SRR655346 TBN655346 TLJ655346 TVF655346 UFB655346 UOX655346 UYT655346 VIP655346 VSL655346 WCH655346 WMD655346 WVZ655346 R720882 JN720882 TJ720882 ADF720882 ANB720882 AWX720882 BGT720882 BQP720882 CAL720882 CKH720882 CUD720882 DDZ720882 DNV720882 DXR720882 EHN720882 ERJ720882 FBF720882 FLB720882 FUX720882 GET720882 GOP720882 GYL720882 HIH720882 HSD720882 IBZ720882 ILV720882 IVR720882 JFN720882 JPJ720882 JZF720882 KJB720882 KSX720882 LCT720882 LMP720882 LWL720882 MGH720882 MQD720882 MZZ720882 NJV720882 NTR720882 ODN720882 ONJ720882 OXF720882 PHB720882 PQX720882 QAT720882 QKP720882 QUL720882 REH720882 ROD720882 RXZ720882 SHV720882 SRR720882 TBN720882 TLJ720882 TVF720882 UFB720882 UOX720882 UYT720882 VIP720882 VSL720882 WCH720882 WMD720882 WVZ720882 R786418 JN786418 TJ786418 ADF786418 ANB786418 AWX786418 BGT786418 BQP786418 CAL786418 CKH786418 CUD786418 DDZ786418 DNV786418 DXR786418 EHN786418 ERJ786418 FBF786418 FLB786418 FUX786418 GET786418 GOP786418 GYL786418 HIH786418 HSD786418 IBZ786418 ILV786418 IVR786418 JFN786418 JPJ786418 JZF786418 KJB786418 KSX786418 LCT786418 LMP786418 LWL786418 MGH786418 MQD786418 MZZ786418 NJV786418 NTR786418 ODN786418 ONJ786418 OXF786418 PHB786418 PQX786418 QAT786418 QKP786418 QUL786418 REH786418 ROD786418 RXZ786418 SHV786418 SRR786418 TBN786418 TLJ786418 TVF786418 UFB786418 UOX786418 UYT786418 VIP786418 VSL786418 WCH786418 WMD786418 WVZ786418 R851954 JN851954 TJ851954 ADF851954 ANB851954 AWX851954 BGT851954 BQP851954 CAL851954 CKH851954 CUD851954 DDZ851954 DNV851954 DXR851954 EHN851954 ERJ851954 FBF851954 FLB851954 FUX851954 GET851954 GOP851954 GYL851954 HIH851954 HSD851954 IBZ851954 ILV851954 IVR851954 JFN851954 JPJ851954 JZF851954 KJB851954 KSX851954 LCT851954 LMP851954 LWL851954 MGH851954 MQD851954 MZZ851954 NJV851954 NTR851954 ODN851954 ONJ851954 OXF851954 PHB851954 PQX851954 QAT851954 QKP851954 QUL851954 REH851954 ROD851954 RXZ851954 SHV851954 SRR851954 TBN851954 TLJ851954 TVF851954 UFB851954 UOX851954 UYT851954 VIP851954 VSL851954 WCH851954 WMD851954 WVZ851954 R917490 JN917490 TJ917490 ADF917490 ANB917490 AWX917490 BGT917490 BQP917490 CAL917490 CKH917490 CUD917490 DDZ917490 DNV917490 DXR917490 EHN917490 ERJ917490 FBF917490 FLB917490 FUX917490 GET917490 GOP917490 GYL917490 HIH917490 HSD917490 IBZ917490 ILV917490 IVR917490 JFN917490 JPJ917490 JZF917490 KJB917490 KSX917490 LCT917490 LMP917490 LWL917490 MGH917490 MQD917490 MZZ917490 NJV917490 NTR917490 ODN917490 ONJ917490 OXF917490 PHB917490 PQX917490 QAT917490 QKP917490 QUL917490 REH917490 ROD917490 RXZ917490 SHV917490 SRR917490 TBN917490 TLJ917490 TVF917490 UFB917490 UOX917490 UYT917490 VIP917490 VSL917490 WCH917490 WMD917490 WVZ917490 R983026 JN983026 TJ983026 ADF983026 ANB983026 AWX983026 BGT983026 BQP983026 CAL983026 CKH983026 CUD983026 DDZ983026 DNV983026 DXR983026 EHN983026 ERJ983026 FBF983026 FLB983026 FUX983026 GET983026 GOP983026 GYL983026 HIH983026 HSD983026 IBZ983026 ILV983026 IVR983026 JFN983026 JPJ983026 JZF983026 KJB983026 KSX983026 LCT983026 LMP983026 LWL983026 MGH983026 MQD983026 MZZ983026 NJV983026 NTR983026 ODN983026 ONJ983026 OXF983026 PHB983026 PQX983026 QAT983026 QKP983026 QUL983026 REH983026 ROD983026 RXZ983026 SHV983026 SRR983026 TBN983026 TLJ983026 TVF983026 UFB983026 UOX983026 UYT983026 VIP983026 VSL983026 WCH983026 WMD983026 WVZ983026 R65525 JN65525 TJ65525 ADF65525 ANB65525 AWX65525 BGT65525 BQP65525 CAL65525 CKH65525 CUD65525 DDZ65525 DNV65525 DXR65525 EHN65525 ERJ65525 FBF65525 FLB65525 FUX65525 GET65525 GOP65525 GYL65525 HIH65525 HSD65525 IBZ65525 ILV65525 IVR65525 JFN65525 JPJ65525 JZF65525 KJB65525 KSX65525 LCT65525 LMP65525 LWL65525 MGH65525 MQD65525 MZZ65525 NJV65525 NTR65525 ODN65525 ONJ65525 OXF65525 PHB65525 PQX65525 QAT65525 QKP65525 QUL65525 REH65525 ROD65525 RXZ65525 SHV65525 SRR65525 TBN65525 TLJ65525 TVF65525 UFB65525 UOX65525 UYT65525 VIP65525 VSL65525 WCH65525 WMD65525 WVZ65525 R131061 JN131061 TJ131061 ADF131061 ANB131061 AWX131061 BGT131061 BQP131061 CAL131061 CKH131061 CUD131061 DDZ131061 DNV131061 DXR131061 EHN131061 ERJ131061 FBF131061 FLB131061 FUX131061 GET131061 GOP131061 GYL131061 HIH131061 HSD131061 IBZ131061 ILV131061 IVR131061 JFN131061 JPJ131061 JZF131061 KJB131061 KSX131061 LCT131061 LMP131061 LWL131061 MGH131061 MQD131061 MZZ131061 NJV131061 NTR131061 ODN131061 ONJ131061 OXF131061 PHB131061 PQX131061 QAT131061 QKP131061 QUL131061 REH131061 ROD131061 RXZ131061 SHV131061 SRR131061 TBN131061 TLJ131061 TVF131061 UFB131061 UOX131061 UYT131061 VIP131061 VSL131061 WCH131061 WMD131061 WVZ131061 R196597 JN196597 TJ196597 ADF196597 ANB196597 AWX196597 BGT196597 BQP196597 CAL196597 CKH196597 CUD196597 DDZ196597 DNV196597 DXR196597 EHN196597 ERJ196597 FBF196597 FLB196597 FUX196597 GET196597 GOP196597 GYL196597 HIH196597 HSD196597 IBZ196597 ILV196597 IVR196597 JFN196597 JPJ196597 JZF196597 KJB196597 KSX196597 LCT196597 LMP196597 LWL196597 MGH196597 MQD196597 MZZ196597 NJV196597 NTR196597 ODN196597 ONJ196597 OXF196597 PHB196597 PQX196597 QAT196597 QKP196597 QUL196597 REH196597 ROD196597 RXZ196597 SHV196597 SRR196597 TBN196597 TLJ196597 TVF196597 UFB196597 UOX196597 UYT196597 VIP196597 VSL196597 WCH196597 WMD196597 WVZ196597 R262133 JN262133 TJ262133 ADF262133 ANB262133 AWX262133 BGT262133 BQP262133 CAL262133 CKH262133 CUD262133 DDZ262133 DNV262133 DXR262133 EHN262133 ERJ262133 FBF262133 FLB262133 FUX262133 GET262133 GOP262133 GYL262133 HIH262133 HSD262133 IBZ262133 ILV262133 IVR262133 JFN262133 JPJ262133 JZF262133 KJB262133 KSX262133 LCT262133 LMP262133 LWL262133 MGH262133 MQD262133 MZZ262133 NJV262133 NTR262133 ODN262133 ONJ262133 OXF262133 PHB262133 PQX262133 QAT262133 QKP262133 QUL262133 REH262133 ROD262133 RXZ262133 SHV262133 SRR262133 TBN262133 TLJ262133 TVF262133 UFB262133 UOX262133 UYT262133 VIP262133 VSL262133 WCH262133 WMD262133 WVZ262133 R327669 JN327669 TJ327669 ADF327669 ANB327669 AWX327669 BGT327669 BQP327669 CAL327669 CKH327669 CUD327669 DDZ327669 DNV327669 DXR327669 EHN327669 ERJ327669 FBF327669 FLB327669 FUX327669 GET327669 GOP327669 GYL327669 HIH327669 HSD327669 IBZ327669 ILV327669 IVR327669 JFN327669 JPJ327669 JZF327669 KJB327669 KSX327669 LCT327669 LMP327669 LWL327669 MGH327669 MQD327669 MZZ327669 NJV327669 NTR327669 ODN327669 ONJ327669 OXF327669 PHB327669 PQX327669 QAT327669 QKP327669 QUL327669 REH327669 ROD327669 RXZ327669 SHV327669 SRR327669 TBN327669 TLJ327669 TVF327669 UFB327669 UOX327669 UYT327669 VIP327669 VSL327669 WCH327669 WMD327669 WVZ327669 R393205 JN393205 TJ393205 ADF393205 ANB393205 AWX393205 BGT393205 BQP393205 CAL393205 CKH393205 CUD393205 DDZ393205 DNV393205 DXR393205 EHN393205 ERJ393205 FBF393205 FLB393205 FUX393205 GET393205 GOP393205 GYL393205 HIH393205 HSD393205 IBZ393205 ILV393205 IVR393205 JFN393205 JPJ393205 JZF393205 KJB393205 KSX393205 LCT393205 LMP393205 LWL393205 MGH393205 MQD393205 MZZ393205 NJV393205 NTR393205 ODN393205 ONJ393205 OXF393205 PHB393205 PQX393205 QAT393205 QKP393205 QUL393205 REH393205 ROD393205 RXZ393205 SHV393205 SRR393205 TBN393205 TLJ393205 TVF393205 UFB393205 UOX393205 UYT393205 VIP393205 VSL393205 WCH393205 WMD393205 WVZ393205 R458741 JN458741 TJ458741 ADF458741 ANB458741 AWX458741 BGT458741 BQP458741 CAL458741 CKH458741 CUD458741 DDZ458741 DNV458741 DXR458741 EHN458741 ERJ458741 FBF458741 FLB458741 FUX458741 GET458741 GOP458741 GYL458741 HIH458741 HSD458741 IBZ458741 ILV458741 IVR458741 JFN458741 JPJ458741 JZF458741 KJB458741 KSX458741 LCT458741 LMP458741 LWL458741 MGH458741 MQD458741 MZZ458741 NJV458741 NTR458741 ODN458741 ONJ458741 OXF458741 PHB458741 PQX458741 QAT458741 QKP458741 QUL458741 REH458741 ROD458741 RXZ458741 SHV458741 SRR458741 TBN458741 TLJ458741 TVF458741 UFB458741 UOX458741 UYT458741 VIP458741 VSL458741 WCH458741 WMD458741 WVZ458741 R524277 JN524277 TJ524277 ADF524277 ANB524277 AWX524277 BGT524277 BQP524277 CAL524277 CKH524277 CUD524277 DDZ524277 DNV524277 DXR524277 EHN524277 ERJ524277 FBF524277 FLB524277 FUX524277 GET524277 GOP524277 GYL524277 HIH524277 HSD524277 IBZ524277 ILV524277 IVR524277 JFN524277 JPJ524277 JZF524277 KJB524277 KSX524277 LCT524277 LMP524277 LWL524277 MGH524277 MQD524277 MZZ524277 NJV524277 NTR524277 ODN524277 ONJ524277 OXF524277 PHB524277 PQX524277 QAT524277 QKP524277 QUL524277 REH524277 ROD524277 RXZ524277 SHV524277 SRR524277 TBN524277 TLJ524277 TVF524277 UFB524277 UOX524277 UYT524277 VIP524277 VSL524277 WCH524277 WMD524277 WVZ524277 R589813 JN589813 TJ589813 ADF589813 ANB589813 AWX589813 BGT589813 BQP589813 CAL589813 CKH589813 CUD589813 DDZ589813 DNV589813 DXR589813 EHN589813 ERJ589813 FBF589813 FLB589813 FUX589813 GET589813 GOP589813 GYL589813 HIH589813 HSD589813 IBZ589813 ILV589813 IVR589813 JFN589813 JPJ589813 JZF589813 KJB589813 KSX589813 LCT589813 LMP589813 LWL589813 MGH589813 MQD589813 MZZ589813 NJV589813 NTR589813 ODN589813 ONJ589813 OXF589813 PHB589813 PQX589813 QAT589813 QKP589813 QUL589813 REH589813 ROD589813 RXZ589813 SHV589813 SRR589813 TBN589813 TLJ589813 TVF589813 UFB589813 UOX589813 UYT589813 VIP589813 VSL589813 WCH589813 WMD589813 WVZ589813 R655349 JN655349 TJ655349 ADF655349 ANB655349 AWX655349 BGT655349 BQP655349 CAL655349 CKH655349 CUD655349 DDZ655349 DNV655349 DXR655349 EHN655349 ERJ655349 FBF655349 FLB655349 FUX655349 GET655349 GOP655349 GYL655349 HIH655349 HSD655349 IBZ655349 ILV655349 IVR655349 JFN655349 JPJ655349 JZF655349 KJB655349 KSX655349 LCT655349 LMP655349 LWL655349 MGH655349 MQD655349 MZZ655349 NJV655349 NTR655349 ODN655349 ONJ655349 OXF655349 PHB655349 PQX655349 QAT655349 QKP655349 QUL655349 REH655349 ROD655349 RXZ655349 SHV655349 SRR655349 TBN655349 TLJ655349 TVF655349 UFB655349 UOX655349 UYT655349 VIP655349 VSL655349 WCH655349 WMD655349 WVZ655349 R720885 JN720885 TJ720885 ADF720885 ANB720885 AWX720885 BGT720885 BQP720885 CAL720885 CKH720885 CUD720885 DDZ720885 DNV720885 DXR720885 EHN720885 ERJ720885 FBF720885 FLB720885 FUX720885 GET720885 GOP720885 GYL720885 HIH720885 HSD720885 IBZ720885 ILV720885 IVR720885 JFN720885 JPJ720885 JZF720885 KJB720885 KSX720885 LCT720885 LMP720885 LWL720885 MGH720885 MQD720885 MZZ720885 NJV720885 NTR720885 ODN720885 ONJ720885 OXF720885 PHB720885 PQX720885 QAT720885 QKP720885 QUL720885 REH720885 ROD720885 RXZ720885 SHV720885 SRR720885 TBN720885 TLJ720885 TVF720885 UFB720885 UOX720885 UYT720885 VIP720885 VSL720885 WCH720885 WMD720885 WVZ720885 R786421 JN786421 TJ786421 ADF786421 ANB786421 AWX786421 BGT786421 BQP786421 CAL786421 CKH786421 CUD786421 DDZ786421 DNV786421 DXR786421 EHN786421 ERJ786421 FBF786421 FLB786421 FUX786421 GET786421 GOP786421 GYL786421 HIH786421 HSD786421 IBZ786421 ILV786421 IVR786421 JFN786421 JPJ786421 JZF786421 KJB786421 KSX786421 LCT786421 LMP786421 LWL786421 MGH786421 MQD786421 MZZ786421 NJV786421 NTR786421 ODN786421 ONJ786421 OXF786421 PHB786421 PQX786421 QAT786421 QKP786421 QUL786421 REH786421 ROD786421 RXZ786421 SHV786421 SRR786421 TBN786421 TLJ786421 TVF786421 UFB786421 UOX786421 UYT786421 VIP786421 VSL786421 WCH786421 WMD786421 WVZ786421 R851957 JN851957 TJ851957 ADF851957 ANB851957 AWX851957 BGT851957 BQP851957 CAL851957 CKH851957 CUD851957 DDZ851957 DNV851957 DXR851957 EHN851957 ERJ851957 FBF851957 FLB851957 FUX851957 GET851957 GOP851957 GYL851957 HIH851957 HSD851957 IBZ851957 ILV851957 IVR851957 JFN851957 JPJ851957 JZF851957 KJB851957 KSX851957 LCT851957 LMP851957 LWL851957 MGH851957 MQD851957 MZZ851957 NJV851957 NTR851957 ODN851957 ONJ851957 OXF851957 PHB851957 PQX851957 QAT851957 QKP851957 QUL851957 REH851957 ROD851957 RXZ851957 SHV851957 SRR851957 TBN851957 TLJ851957 TVF851957 UFB851957 UOX851957 UYT851957 VIP851957 VSL851957 WCH851957 WMD851957 WVZ851957 R917493 JN917493 TJ917493 ADF917493 ANB917493 AWX917493 BGT917493 BQP917493 CAL917493 CKH917493 CUD917493 DDZ917493 DNV917493 DXR917493 EHN917493 ERJ917493 FBF917493 FLB917493 FUX917493 GET917493 GOP917493 GYL917493 HIH917493 HSD917493 IBZ917493 ILV917493 IVR917493 JFN917493 JPJ917493 JZF917493 KJB917493 KSX917493 LCT917493 LMP917493 LWL917493 MGH917493 MQD917493 MZZ917493 NJV917493 NTR917493 ODN917493 ONJ917493 OXF917493 PHB917493 PQX917493 QAT917493 QKP917493 QUL917493 REH917493 ROD917493 RXZ917493 SHV917493 SRR917493 TBN917493 TLJ917493 TVF917493 UFB917493 UOX917493 UYT917493 VIP917493 VSL917493 WCH917493 WMD917493 WVZ917493 R983029 JN983029 TJ983029 ADF983029 ANB983029 AWX983029 BGT983029 BQP983029 CAL983029 CKH983029 CUD983029 DDZ983029 DNV983029 DXR983029 EHN983029 ERJ983029 FBF983029 FLB983029 FUX983029 GET983029 GOP983029 GYL983029 HIH983029 HSD983029 IBZ983029 ILV983029 IVR983029 JFN983029 JPJ983029 JZF983029 KJB983029 KSX983029 LCT983029 LMP983029 LWL983029 MGH983029 MQD983029 MZZ983029 NJV983029 NTR983029 ODN983029 ONJ983029 OXF983029 PHB983029 PQX983029 QAT983029 QKP983029 QUL983029 REH983029 ROD983029 RXZ983029 SHV983029 SRR983029 TBN983029 TLJ983029 TVF983029 UFB983029 UOX983029 UYT983029 VIP983029 VSL983029 WCH983029 WMD983029 WVZ983029 R65528 JN65528 TJ65528 ADF65528 ANB65528 AWX65528 BGT65528 BQP65528 CAL65528 CKH65528 CUD65528 DDZ65528 DNV65528 DXR65528 EHN65528 ERJ65528 FBF65528 FLB65528 FUX65528 GET65528 GOP65528 GYL65528 HIH65528 HSD65528 IBZ65528 ILV65528 IVR65528 JFN65528 JPJ65528 JZF65528 KJB65528 KSX65528 LCT65528 LMP65528 LWL65528 MGH65528 MQD65528 MZZ65528 NJV65528 NTR65528 ODN65528 ONJ65528 OXF65528 PHB65528 PQX65528 QAT65528 QKP65528 QUL65528 REH65528 ROD65528 RXZ65528 SHV65528 SRR65528 TBN65528 TLJ65528 TVF65528 UFB65528 UOX65528 UYT65528 VIP65528 VSL65528 WCH65528 WMD65528 WVZ65528 R131064 JN131064 TJ131064 ADF131064 ANB131064 AWX131064 BGT131064 BQP131064 CAL131064 CKH131064 CUD131064 DDZ131064 DNV131064 DXR131064 EHN131064 ERJ131064 FBF131064 FLB131064 FUX131064 GET131064 GOP131064 GYL131064 HIH131064 HSD131064 IBZ131064 ILV131064 IVR131064 JFN131064 JPJ131064 JZF131064 KJB131064 KSX131064 LCT131064 LMP131064 LWL131064 MGH131064 MQD131064 MZZ131064 NJV131064 NTR131064 ODN131064 ONJ131064 OXF131064 PHB131064 PQX131064 QAT131064 QKP131064 QUL131064 REH131064 ROD131064 RXZ131064 SHV131064 SRR131064 TBN131064 TLJ131064 TVF131064 UFB131064 UOX131064 UYT131064 VIP131064 VSL131064 WCH131064 WMD131064 WVZ131064 R196600 JN196600 TJ196600 ADF196600 ANB196600 AWX196600 BGT196600 BQP196600 CAL196600 CKH196600 CUD196600 DDZ196600 DNV196600 DXR196600 EHN196600 ERJ196600 FBF196600 FLB196600 FUX196600 GET196600 GOP196600 GYL196600 HIH196600 HSD196600 IBZ196600 ILV196600 IVR196600 JFN196600 JPJ196600 JZF196600 KJB196600 KSX196600 LCT196600 LMP196600 LWL196600 MGH196600 MQD196600 MZZ196600 NJV196600 NTR196600 ODN196600 ONJ196600 OXF196600 PHB196600 PQX196600 QAT196600 QKP196600 QUL196600 REH196600 ROD196600 RXZ196600 SHV196600 SRR196600 TBN196600 TLJ196600 TVF196600 UFB196600 UOX196600 UYT196600 VIP196600 VSL196600 WCH196600 WMD196600 WVZ196600 R262136 JN262136 TJ262136 ADF262136 ANB262136 AWX262136 BGT262136 BQP262136 CAL262136 CKH262136 CUD262136 DDZ262136 DNV262136 DXR262136 EHN262136 ERJ262136 FBF262136 FLB262136 FUX262136 GET262136 GOP262136 GYL262136 HIH262136 HSD262136 IBZ262136 ILV262136 IVR262136 JFN262136 JPJ262136 JZF262136 KJB262136 KSX262136 LCT262136 LMP262136 LWL262136 MGH262136 MQD262136 MZZ262136 NJV262136 NTR262136 ODN262136 ONJ262136 OXF262136 PHB262136 PQX262136 QAT262136 QKP262136 QUL262136 REH262136 ROD262136 RXZ262136 SHV262136 SRR262136 TBN262136 TLJ262136 TVF262136 UFB262136 UOX262136 UYT262136 VIP262136 VSL262136 WCH262136 WMD262136 WVZ262136 R327672 JN327672 TJ327672 ADF327672 ANB327672 AWX327672 BGT327672 BQP327672 CAL327672 CKH327672 CUD327672 DDZ327672 DNV327672 DXR327672 EHN327672 ERJ327672 FBF327672 FLB327672 FUX327672 GET327672 GOP327672 GYL327672 HIH327672 HSD327672 IBZ327672 ILV327672 IVR327672 JFN327672 JPJ327672 JZF327672 KJB327672 KSX327672 LCT327672 LMP327672 LWL327672 MGH327672 MQD327672 MZZ327672 NJV327672 NTR327672 ODN327672 ONJ327672 OXF327672 PHB327672 PQX327672 QAT327672 QKP327672 QUL327672 REH327672 ROD327672 RXZ327672 SHV327672 SRR327672 TBN327672 TLJ327672 TVF327672 UFB327672 UOX327672 UYT327672 VIP327672 VSL327672 WCH327672 WMD327672 WVZ327672 R393208 JN393208 TJ393208 ADF393208 ANB393208 AWX393208 BGT393208 BQP393208 CAL393208 CKH393208 CUD393208 DDZ393208 DNV393208 DXR393208 EHN393208 ERJ393208 FBF393208 FLB393208 FUX393208 GET393208 GOP393208 GYL393208 HIH393208 HSD393208 IBZ393208 ILV393208 IVR393208 JFN393208 JPJ393208 JZF393208 KJB393208 KSX393208 LCT393208 LMP393208 LWL393208 MGH393208 MQD393208 MZZ393208 NJV393208 NTR393208 ODN393208 ONJ393208 OXF393208 PHB393208 PQX393208 QAT393208 QKP393208 QUL393208 REH393208 ROD393208 RXZ393208 SHV393208 SRR393208 TBN393208 TLJ393208 TVF393208 UFB393208 UOX393208 UYT393208 VIP393208 VSL393208 WCH393208 WMD393208 WVZ393208 R458744 JN458744 TJ458744 ADF458744 ANB458744 AWX458744 BGT458744 BQP458744 CAL458744 CKH458744 CUD458744 DDZ458744 DNV458744 DXR458744 EHN458744 ERJ458744 FBF458744 FLB458744 FUX458744 GET458744 GOP458744 GYL458744 HIH458744 HSD458744 IBZ458744 ILV458744 IVR458744 JFN458744 JPJ458744 JZF458744 KJB458744 KSX458744 LCT458744 LMP458744 LWL458744 MGH458744 MQD458744 MZZ458744 NJV458744 NTR458744 ODN458744 ONJ458744 OXF458744 PHB458744 PQX458744 QAT458744 QKP458744 QUL458744 REH458744 ROD458744 RXZ458744 SHV458744 SRR458744 TBN458744 TLJ458744 TVF458744 UFB458744 UOX458744 UYT458744 VIP458744 VSL458744 WCH458744 WMD458744 WVZ458744 R524280 JN524280 TJ524280 ADF524280 ANB524280 AWX524280 BGT524280 BQP524280 CAL524280 CKH524280 CUD524280 DDZ524280 DNV524280 DXR524280 EHN524280 ERJ524280 FBF524280 FLB524280 FUX524280 GET524280 GOP524280 GYL524280 HIH524280 HSD524280 IBZ524280 ILV524280 IVR524280 JFN524280 JPJ524280 JZF524280 KJB524280 KSX524280 LCT524280 LMP524280 LWL524280 MGH524280 MQD524280 MZZ524280 NJV524280 NTR524280 ODN524280 ONJ524280 OXF524280 PHB524280 PQX524280 QAT524280 QKP524280 QUL524280 REH524280 ROD524280 RXZ524280 SHV524280 SRR524280 TBN524280 TLJ524280 TVF524280 UFB524280 UOX524280 UYT524280 VIP524280 VSL524280 WCH524280 WMD524280 WVZ524280 R589816 JN589816 TJ589816 ADF589816 ANB589816 AWX589816 BGT589816 BQP589816 CAL589816 CKH589816 CUD589816 DDZ589816 DNV589816 DXR589816 EHN589816 ERJ589816 FBF589816 FLB589816 FUX589816 GET589816 GOP589816 GYL589816 HIH589816 HSD589816 IBZ589816 ILV589816 IVR589816 JFN589816 JPJ589816 JZF589816 KJB589816 KSX589816 LCT589816 LMP589816 LWL589816 MGH589816 MQD589816 MZZ589816 NJV589816 NTR589816 ODN589816 ONJ589816 OXF589816 PHB589816 PQX589816 QAT589816 QKP589816 QUL589816 REH589816 ROD589816 RXZ589816 SHV589816 SRR589816 TBN589816 TLJ589816 TVF589816 UFB589816 UOX589816 UYT589816 VIP589816 VSL589816 WCH589816 WMD589816 WVZ589816 R655352 JN655352 TJ655352 ADF655352 ANB655352 AWX655352 BGT655352 BQP655352 CAL655352 CKH655352 CUD655352 DDZ655352 DNV655352 DXR655352 EHN655352 ERJ655352 FBF655352 FLB655352 FUX655352 GET655352 GOP655352 GYL655352 HIH655352 HSD655352 IBZ655352 ILV655352 IVR655352 JFN655352 JPJ655352 JZF655352 KJB655352 KSX655352 LCT655352 LMP655352 LWL655352 MGH655352 MQD655352 MZZ655352 NJV655352 NTR655352 ODN655352 ONJ655352 OXF655352 PHB655352 PQX655352 QAT655352 QKP655352 QUL655352 REH655352 ROD655352 RXZ655352 SHV655352 SRR655352 TBN655352 TLJ655352 TVF655352 UFB655352 UOX655352 UYT655352 VIP655352 VSL655352 WCH655352 WMD655352 WVZ655352 R720888 JN720888 TJ720888 ADF720888 ANB720888 AWX720888 BGT720888 BQP720888 CAL720888 CKH720888 CUD720888 DDZ720888 DNV720888 DXR720888 EHN720888 ERJ720888 FBF720888 FLB720888 FUX720888 GET720888 GOP720888 GYL720888 HIH720888 HSD720888 IBZ720888 ILV720888 IVR720888 JFN720888 JPJ720888 JZF720888 KJB720888 KSX720888 LCT720888 LMP720888 LWL720888 MGH720888 MQD720888 MZZ720888 NJV720888 NTR720888 ODN720888 ONJ720888 OXF720888 PHB720888 PQX720888 QAT720888 QKP720888 QUL720888 REH720888 ROD720888 RXZ720888 SHV720888 SRR720888 TBN720888 TLJ720888 TVF720888 UFB720888 UOX720888 UYT720888 VIP720888 VSL720888 WCH720888 WMD720888 WVZ720888 R786424 JN786424 TJ786424 ADF786424 ANB786424 AWX786424 BGT786424 BQP786424 CAL786424 CKH786424 CUD786424 DDZ786424 DNV786424 DXR786424 EHN786424 ERJ786424 FBF786424 FLB786424 FUX786424 GET786424 GOP786424 GYL786424 HIH786424 HSD786424 IBZ786424 ILV786424 IVR786424 JFN786424 JPJ786424 JZF786424 KJB786424 KSX786424 LCT786424 LMP786424 LWL786424 MGH786424 MQD786424 MZZ786424 NJV786424 NTR786424 ODN786424 ONJ786424 OXF786424 PHB786424 PQX786424 QAT786424 QKP786424 QUL786424 REH786424 ROD786424 RXZ786424 SHV786424 SRR786424 TBN786424 TLJ786424 TVF786424 UFB786424 UOX786424 UYT786424 VIP786424 VSL786424 WCH786424 WMD786424 WVZ786424 R851960 JN851960 TJ851960 ADF851960 ANB851960 AWX851960 BGT851960 BQP851960 CAL851960 CKH851960 CUD851960 DDZ851960 DNV851960 DXR851960 EHN851960 ERJ851960 FBF851960 FLB851960 FUX851960 GET851960 GOP851960 GYL851960 HIH851960 HSD851960 IBZ851960 ILV851960 IVR851960 JFN851960 JPJ851960 JZF851960 KJB851960 KSX851960 LCT851960 LMP851960 LWL851960 MGH851960 MQD851960 MZZ851960 NJV851960 NTR851960 ODN851960 ONJ851960 OXF851960 PHB851960 PQX851960 QAT851960 QKP851960 QUL851960 REH851960 ROD851960 RXZ851960 SHV851960 SRR851960 TBN851960 TLJ851960 TVF851960 UFB851960 UOX851960 UYT851960 VIP851960 VSL851960 WCH851960 WMD851960 WVZ851960 R917496 JN917496 TJ917496 ADF917496 ANB917496 AWX917496 BGT917496 BQP917496 CAL917496 CKH917496 CUD917496 DDZ917496 DNV917496 DXR917496 EHN917496 ERJ917496 FBF917496 FLB917496 FUX917496 GET917496 GOP917496 GYL917496 HIH917496 HSD917496 IBZ917496 ILV917496 IVR917496 JFN917496 JPJ917496 JZF917496 KJB917496 KSX917496 LCT917496 LMP917496 LWL917496 MGH917496 MQD917496 MZZ917496 NJV917496 NTR917496 ODN917496 ONJ917496 OXF917496 PHB917496 PQX917496 QAT917496 QKP917496 QUL917496 REH917496 ROD917496 RXZ917496 SHV917496 SRR917496 TBN917496 TLJ917496 TVF917496 UFB917496 UOX917496 UYT917496 VIP917496 VSL917496 WCH917496 WMD917496 WVZ917496 R983032 JN983032 TJ983032 ADF983032 ANB983032 AWX983032 BGT983032 BQP983032 CAL983032 CKH983032 CUD983032 DDZ983032 DNV983032 DXR983032 EHN983032 ERJ983032 FBF983032 FLB983032 FUX983032 GET983032 GOP983032 GYL983032 HIH983032 HSD983032 IBZ983032 ILV983032 IVR983032 JFN983032 JPJ983032 JZF983032 KJB983032 KSX983032 LCT983032 LMP983032 LWL983032 MGH983032 MQD983032 MZZ983032 NJV983032 NTR983032 ODN983032 ONJ983032 OXF983032 PHB983032 PQX983032 QAT983032 QKP983032 QUL983032 REH983032 ROD983032 RXZ983032 SHV983032 SRR983032 TBN983032 TLJ983032 TVF983032 UFB983032 UOX983032 UYT983032 VIP983032 VSL983032 WCH983032 WMD983032 WVZ983032 R65533 JN65533 TJ65533 ADF65533 ANB65533 AWX65533 BGT65533 BQP65533 CAL65533 CKH65533 CUD65533 DDZ65533 DNV65533 DXR65533 EHN65533 ERJ65533 FBF65533 FLB65533 FUX65533 GET65533 GOP65533 GYL65533 HIH65533 HSD65533 IBZ65533 ILV65533 IVR65533 JFN65533 JPJ65533 JZF65533 KJB65533 KSX65533 LCT65533 LMP65533 LWL65533 MGH65533 MQD65533 MZZ65533 NJV65533 NTR65533 ODN65533 ONJ65533 OXF65533 PHB65533 PQX65533 QAT65533 QKP65533 QUL65533 REH65533 ROD65533 RXZ65533 SHV65533 SRR65533 TBN65533 TLJ65533 TVF65533 UFB65533 UOX65533 UYT65533 VIP65533 VSL65533 WCH65533 WMD65533 WVZ65533 R131069 JN131069 TJ131069 ADF131069 ANB131069 AWX131069 BGT131069 BQP131069 CAL131069 CKH131069 CUD131069 DDZ131069 DNV131069 DXR131069 EHN131069 ERJ131069 FBF131069 FLB131069 FUX131069 GET131069 GOP131069 GYL131069 HIH131069 HSD131069 IBZ131069 ILV131069 IVR131069 JFN131069 JPJ131069 JZF131069 KJB131069 KSX131069 LCT131069 LMP131069 LWL131069 MGH131069 MQD131069 MZZ131069 NJV131069 NTR131069 ODN131069 ONJ131069 OXF131069 PHB131069 PQX131069 QAT131069 QKP131069 QUL131069 REH131069 ROD131069 RXZ131069 SHV131069 SRR131069 TBN131069 TLJ131069 TVF131069 UFB131069 UOX131069 UYT131069 VIP131069 VSL131069 WCH131069 WMD131069 WVZ131069 R196605 JN196605 TJ196605 ADF196605 ANB196605 AWX196605 BGT196605 BQP196605 CAL196605 CKH196605 CUD196605 DDZ196605 DNV196605 DXR196605 EHN196605 ERJ196605 FBF196605 FLB196605 FUX196605 GET196605 GOP196605 GYL196605 HIH196605 HSD196605 IBZ196605 ILV196605 IVR196605 JFN196605 JPJ196605 JZF196605 KJB196605 KSX196605 LCT196605 LMP196605 LWL196605 MGH196605 MQD196605 MZZ196605 NJV196605 NTR196605 ODN196605 ONJ196605 OXF196605 PHB196605 PQX196605 QAT196605 QKP196605 QUL196605 REH196605 ROD196605 RXZ196605 SHV196605 SRR196605 TBN196605 TLJ196605 TVF196605 UFB196605 UOX196605 UYT196605 VIP196605 VSL196605 WCH196605 WMD196605 WVZ196605 R262141 JN262141 TJ262141 ADF262141 ANB262141 AWX262141 BGT262141 BQP262141 CAL262141 CKH262141 CUD262141 DDZ262141 DNV262141 DXR262141 EHN262141 ERJ262141 FBF262141 FLB262141 FUX262141 GET262141 GOP262141 GYL262141 HIH262141 HSD262141 IBZ262141 ILV262141 IVR262141 JFN262141 JPJ262141 JZF262141 KJB262141 KSX262141 LCT262141 LMP262141 LWL262141 MGH262141 MQD262141 MZZ262141 NJV262141 NTR262141 ODN262141 ONJ262141 OXF262141 PHB262141 PQX262141 QAT262141 QKP262141 QUL262141 REH262141 ROD262141 RXZ262141 SHV262141 SRR262141 TBN262141 TLJ262141 TVF262141 UFB262141 UOX262141 UYT262141 VIP262141 VSL262141 WCH262141 WMD262141 WVZ262141 R327677 JN327677 TJ327677 ADF327677 ANB327677 AWX327677 BGT327677 BQP327677 CAL327677 CKH327677 CUD327677 DDZ327677 DNV327677 DXR327677 EHN327677 ERJ327677 FBF327677 FLB327677 FUX327677 GET327677 GOP327677 GYL327677 HIH327677 HSD327677 IBZ327677 ILV327677 IVR327677 JFN327677 JPJ327677 JZF327677 KJB327677 KSX327677 LCT327677 LMP327677 LWL327677 MGH327677 MQD327677 MZZ327677 NJV327677 NTR327677 ODN327677 ONJ327677 OXF327677 PHB327677 PQX327677 QAT327677 QKP327677 QUL327677 REH327677 ROD327677 RXZ327677 SHV327677 SRR327677 TBN327677 TLJ327677 TVF327677 UFB327677 UOX327677 UYT327677 VIP327677 VSL327677 WCH327677 WMD327677 WVZ327677 R393213 JN393213 TJ393213 ADF393213 ANB393213 AWX393213 BGT393213 BQP393213 CAL393213 CKH393213 CUD393213 DDZ393213 DNV393213 DXR393213 EHN393213 ERJ393213 FBF393213 FLB393213 FUX393213 GET393213 GOP393213 GYL393213 HIH393213 HSD393213 IBZ393213 ILV393213 IVR393213 JFN393213 JPJ393213 JZF393213 KJB393213 KSX393213 LCT393213 LMP393213 LWL393213 MGH393213 MQD393213 MZZ393213 NJV393213 NTR393213 ODN393213 ONJ393213 OXF393213 PHB393213 PQX393213 QAT393213 QKP393213 QUL393213 REH393213 ROD393213 RXZ393213 SHV393213 SRR393213 TBN393213 TLJ393213 TVF393213 UFB393213 UOX393213 UYT393213 VIP393213 VSL393213 WCH393213 WMD393213 WVZ393213 R458749 JN458749 TJ458749 ADF458749 ANB458749 AWX458749 BGT458749 BQP458749 CAL458749 CKH458749 CUD458749 DDZ458749 DNV458749 DXR458749 EHN458749 ERJ458749 FBF458749 FLB458749 FUX458749 GET458749 GOP458749 GYL458749 HIH458749 HSD458749 IBZ458749 ILV458749 IVR458749 JFN458749 JPJ458749 JZF458749 KJB458749 KSX458749 LCT458749 LMP458749 LWL458749 MGH458749 MQD458749 MZZ458749 NJV458749 NTR458749 ODN458749 ONJ458749 OXF458749 PHB458749 PQX458749 QAT458749 QKP458749 QUL458749 REH458749 ROD458749 RXZ458749 SHV458749 SRR458749 TBN458749 TLJ458749 TVF458749 UFB458749 UOX458749 UYT458749 VIP458749 VSL458749 WCH458749 WMD458749 WVZ458749 R524285 JN524285 TJ524285 ADF524285 ANB524285 AWX524285 BGT524285 BQP524285 CAL524285 CKH524285 CUD524285 DDZ524285 DNV524285 DXR524285 EHN524285 ERJ524285 FBF524285 FLB524285 FUX524285 GET524285 GOP524285 GYL524285 HIH524285 HSD524285 IBZ524285 ILV524285 IVR524285 JFN524285 JPJ524285 JZF524285 KJB524285 KSX524285 LCT524285 LMP524285 LWL524285 MGH524285 MQD524285 MZZ524285 NJV524285 NTR524285 ODN524285 ONJ524285 OXF524285 PHB524285 PQX524285 QAT524285 QKP524285 QUL524285 REH524285 ROD524285 RXZ524285 SHV524285 SRR524285 TBN524285 TLJ524285 TVF524285 UFB524285 UOX524285 UYT524285 VIP524285 VSL524285 WCH524285 WMD524285 WVZ524285 R589821 JN589821 TJ589821 ADF589821 ANB589821 AWX589821 BGT589821 BQP589821 CAL589821 CKH589821 CUD589821 DDZ589821 DNV589821 DXR589821 EHN589821 ERJ589821 FBF589821 FLB589821 FUX589821 GET589821 GOP589821 GYL589821 HIH589821 HSD589821 IBZ589821 ILV589821 IVR589821 JFN589821 JPJ589821 JZF589821 KJB589821 KSX589821 LCT589821 LMP589821 LWL589821 MGH589821 MQD589821 MZZ589821 NJV589821 NTR589821 ODN589821 ONJ589821 OXF589821 PHB589821 PQX589821 QAT589821 QKP589821 QUL589821 REH589821 ROD589821 RXZ589821 SHV589821 SRR589821 TBN589821 TLJ589821 TVF589821 UFB589821 UOX589821 UYT589821 VIP589821 VSL589821 WCH589821 WMD589821 WVZ589821 R655357 JN655357 TJ655357 ADF655357 ANB655357 AWX655357 BGT655357 BQP655357 CAL655357 CKH655357 CUD655357 DDZ655357 DNV655357 DXR655357 EHN655357 ERJ655357 FBF655357 FLB655357 FUX655357 GET655357 GOP655357 GYL655357 HIH655357 HSD655357 IBZ655357 ILV655357 IVR655357 JFN655357 JPJ655357 JZF655357 KJB655357 KSX655357 LCT655357 LMP655357 LWL655357 MGH655357 MQD655357 MZZ655357 NJV655357 NTR655357 ODN655357 ONJ655357 OXF655357 PHB655357 PQX655357 QAT655357 QKP655357 QUL655357 REH655357 ROD655357 RXZ655357 SHV655357 SRR655357 TBN655357 TLJ655357 TVF655357 UFB655357 UOX655357 UYT655357 VIP655357 VSL655357 WCH655357 WMD655357 WVZ655357 R720893 JN720893 TJ720893 ADF720893 ANB720893 AWX720893 BGT720893 BQP720893 CAL720893 CKH720893 CUD720893 DDZ720893 DNV720893 DXR720893 EHN720893 ERJ720893 FBF720893 FLB720893 FUX720893 GET720893 GOP720893 GYL720893 HIH720893 HSD720893 IBZ720893 ILV720893 IVR720893 JFN720893 JPJ720893 JZF720893 KJB720893 KSX720893 LCT720893 LMP720893 LWL720893 MGH720893 MQD720893 MZZ720893 NJV720893 NTR720893 ODN720893 ONJ720893 OXF720893 PHB720893 PQX720893 QAT720893 QKP720893 QUL720893 REH720893 ROD720893 RXZ720893 SHV720893 SRR720893 TBN720893 TLJ720893 TVF720893 UFB720893 UOX720893 UYT720893 VIP720893 VSL720893 WCH720893 WMD720893 WVZ720893 R786429 JN786429 TJ786429 ADF786429 ANB786429 AWX786429 BGT786429 BQP786429 CAL786429 CKH786429 CUD786429 DDZ786429 DNV786429 DXR786429 EHN786429 ERJ786429 FBF786429 FLB786429 FUX786429 GET786429 GOP786429 GYL786429 HIH786429 HSD786429 IBZ786429 ILV786429 IVR786429 JFN786429 JPJ786429 JZF786429 KJB786429 KSX786429 LCT786429 LMP786429 LWL786429 MGH786429 MQD786429 MZZ786429 NJV786429 NTR786429 ODN786429 ONJ786429 OXF786429 PHB786429 PQX786429 QAT786429 QKP786429 QUL786429 REH786429 ROD786429 RXZ786429 SHV786429 SRR786429 TBN786429 TLJ786429 TVF786429 UFB786429 UOX786429 UYT786429 VIP786429 VSL786429 WCH786429 WMD786429 WVZ786429 R851965 JN851965 TJ851965 ADF851965 ANB851965 AWX851965 BGT851965 BQP851965 CAL851965 CKH851965 CUD851965 DDZ851965 DNV851965 DXR851965 EHN851965 ERJ851965 FBF851965 FLB851965 FUX851965 GET851965 GOP851965 GYL851965 HIH851965 HSD851965 IBZ851965 ILV851965 IVR851965 JFN851965 JPJ851965 JZF851965 KJB851965 KSX851965 LCT851965 LMP851965 LWL851965 MGH851965 MQD851965 MZZ851965 NJV851965 NTR851965 ODN851965 ONJ851965 OXF851965 PHB851965 PQX851965 QAT851965 QKP851965 QUL851965 REH851965 ROD851965 RXZ851965 SHV851965 SRR851965 TBN851965 TLJ851965 TVF851965 UFB851965 UOX851965 UYT851965 VIP851965 VSL851965 WCH851965 WMD851965 WVZ851965 R917501 JN917501 TJ917501 ADF917501 ANB917501 AWX917501 BGT917501 BQP917501 CAL917501 CKH917501 CUD917501 DDZ917501 DNV917501 DXR917501 EHN917501 ERJ917501 FBF917501 FLB917501 FUX917501 GET917501 GOP917501 GYL917501 HIH917501 HSD917501 IBZ917501 ILV917501 IVR917501 JFN917501 JPJ917501 JZF917501 KJB917501 KSX917501 LCT917501 LMP917501 LWL917501 MGH917501 MQD917501 MZZ917501 NJV917501 NTR917501 ODN917501 ONJ917501 OXF917501 PHB917501 PQX917501 QAT917501 QKP917501 QUL917501 REH917501 ROD917501 RXZ917501 SHV917501 SRR917501 TBN917501 TLJ917501 TVF917501 UFB917501 UOX917501 UYT917501 VIP917501 VSL917501 WCH917501 WMD917501 WVZ917501 R983037 JN983037 TJ983037 ADF983037 ANB983037 AWX983037 BGT983037 BQP983037 CAL983037 CKH983037 CUD983037 DDZ983037 DNV983037 DXR983037 EHN983037 ERJ983037 FBF983037 FLB983037 FUX983037 GET983037 GOP983037 GYL983037 HIH983037 HSD983037 IBZ983037 ILV983037 IVR983037 JFN983037 JPJ983037 JZF983037 KJB983037 KSX983037 LCT983037 LMP983037 LWL983037 MGH983037 MQD983037 MZZ983037 NJV983037 NTR983037 ODN983037 ONJ983037 OXF983037 PHB983037 PQX983037 QAT983037 QKP983037 QUL983037 REH983037 ROD983037 RXZ983037 SHV983037 SRR983037 TBN983037 TLJ983037 TVF983037 UFB983037 UOX983037 UYT983037 VIP983037 VSL983037 WCH983037 WMD983037 WVZ983037 R65536 JN65536 TJ65536 ADF65536 ANB65536 AWX65536 BGT65536 BQP65536 CAL65536 CKH65536 CUD65536 DDZ65536 DNV65536 DXR65536 EHN65536 ERJ65536 FBF65536 FLB65536 FUX65536 GET65536 GOP65536 GYL65536 HIH65536 HSD65536 IBZ65536 ILV65536 IVR65536 JFN65536 JPJ65536 JZF65536 KJB65536 KSX65536 LCT65536 LMP65536 LWL65536 MGH65536 MQD65536 MZZ65536 NJV65536 NTR65536 ODN65536 ONJ65536 OXF65536 PHB65536 PQX65536 QAT65536 QKP65536 QUL65536 REH65536 ROD65536 RXZ65536 SHV65536 SRR65536 TBN65536 TLJ65536 TVF65536 UFB65536 UOX65536 UYT65536 VIP65536 VSL65536 WCH65536 WMD65536 WVZ65536 R131072 JN131072 TJ131072 ADF131072 ANB131072 AWX131072 BGT131072 BQP131072 CAL131072 CKH131072 CUD131072 DDZ131072 DNV131072 DXR131072 EHN131072 ERJ131072 FBF131072 FLB131072 FUX131072 GET131072 GOP131072 GYL131072 HIH131072 HSD131072 IBZ131072 ILV131072 IVR131072 JFN131072 JPJ131072 JZF131072 KJB131072 KSX131072 LCT131072 LMP131072 LWL131072 MGH131072 MQD131072 MZZ131072 NJV131072 NTR131072 ODN131072 ONJ131072 OXF131072 PHB131072 PQX131072 QAT131072 QKP131072 QUL131072 REH131072 ROD131072 RXZ131072 SHV131072 SRR131072 TBN131072 TLJ131072 TVF131072 UFB131072 UOX131072 UYT131072 VIP131072 VSL131072 WCH131072 WMD131072 WVZ131072 R196608 JN196608 TJ196608 ADF196608 ANB196608 AWX196608 BGT196608 BQP196608 CAL196608 CKH196608 CUD196608 DDZ196608 DNV196608 DXR196608 EHN196608 ERJ196608 FBF196608 FLB196608 FUX196608 GET196608 GOP196608 GYL196608 HIH196608 HSD196608 IBZ196608 ILV196608 IVR196608 JFN196608 JPJ196608 JZF196608 KJB196608 KSX196608 LCT196608 LMP196608 LWL196608 MGH196608 MQD196608 MZZ196608 NJV196608 NTR196608 ODN196608 ONJ196608 OXF196608 PHB196608 PQX196608 QAT196608 QKP196608 QUL196608 REH196608 ROD196608 RXZ196608 SHV196608 SRR196608 TBN196608 TLJ196608 TVF196608 UFB196608 UOX196608 UYT196608 VIP196608 VSL196608 WCH196608 WMD196608 WVZ196608 R262144 JN262144 TJ262144 ADF262144 ANB262144 AWX262144 BGT262144 BQP262144 CAL262144 CKH262144 CUD262144 DDZ262144 DNV262144 DXR262144 EHN262144 ERJ262144 FBF262144 FLB262144 FUX262144 GET262144 GOP262144 GYL262144 HIH262144 HSD262144 IBZ262144 ILV262144 IVR262144 JFN262144 JPJ262144 JZF262144 KJB262144 KSX262144 LCT262144 LMP262144 LWL262144 MGH262144 MQD262144 MZZ262144 NJV262144 NTR262144 ODN262144 ONJ262144 OXF262144 PHB262144 PQX262144 QAT262144 QKP262144 QUL262144 REH262144 ROD262144 RXZ262144 SHV262144 SRR262144 TBN262144 TLJ262144 TVF262144 UFB262144 UOX262144 UYT262144 VIP262144 VSL262144 WCH262144 WMD262144 WVZ262144 R327680 JN327680 TJ327680 ADF327680 ANB327680 AWX327680 BGT327680 BQP327680 CAL327680 CKH327680 CUD327680 DDZ327680 DNV327680 DXR327680 EHN327680 ERJ327680 FBF327680 FLB327680 FUX327680 GET327680 GOP327680 GYL327680 HIH327680 HSD327680 IBZ327680 ILV327680 IVR327680 JFN327680 JPJ327680 JZF327680 KJB327680 KSX327680 LCT327680 LMP327680 LWL327680 MGH327680 MQD327680 MZZ327680 NJV327680 NTR327680 ODN327680 ONJ327680 OXF327680 PHB327680 PQX327680 QAT327680 QKP327680 QUL327680 REH327680 ROD327680 RXZ327680 SHV327680 SRR327680 TBN327680 TLJ327680 TVF327680 UFB327680 UOX327680 UYT327680 VIP327680 VSL327680 WCH327680 WMD327680 WVZ327680 R393216 JN393216 TJ393216 ADF393216 ANB393216 AWX393216 BGT393216 BQP393216 CAL393216 CKH393216 CUD393216 DDZ393216 DNV393216 DXR393216 EHN393216 ERJ393216 FBF393216 FLB393216 FUX393216 GET393216 GOP393216 GYL393216 HIH393216 HSD393216 IBZ393216 ILV393216 IVR393216 JFN393216 JPJ393216 JZF393216 KJB393216 KSX393216 LCT393216 LMP393216 LWL393216 MGH393216 MQD393216 MZZ393216 NJV393216 NTR393216 ODN393216 ONJ393216 OXF393216 PHB393216 PQX393216 QAT393216 QKP393216 QUL393216 REH393216 ROD393216 RXZ393216 SHV393216 SRR393216 TBN393216 TLJ393216 TVF393216 UFB393216 UOX393216 UYT393216 VIP393216 VSL393216 WCH393216 WMD393216 WVZ393216 R458752 JN458752 TJ458752 ADF458752 ANB458752 AWX458752 BGT458752 BQP458752 CAL458752 CKH458752 CUD458752 DDZ458752 DNV458752 DXR458752 EHN458752 ERJ458752 FBF458752 FLB458752 FUX458752 GET458752 GOP458752 GYL458752 HIH458752 HSD458752 IBZ458752 ILV458752 IVR458752 JFN458752 JPJ458752 JZF458752 KJB458752 KSX458752 LCT458752 LMP458752 LWL458752 MGH458752 MQD458752 MZZ458752 NJV458752 NTR458752 ODN458752 ONJ458752 OXF458752 PHB458752 PQX458752 QAT458752 QKP458752 QUL458752 REH458752 ROD458752 RXZ458752 SHV458752 SRR458752 TBN458752 TLJ458752 TVF458752 UFB458752 UOX458752 UYT458752 VIP458752 VSL458752 WCH458752 WMD458752 WVZ458752 R524288 JN524288 TJ524288 ADF524288 ANB524288 AWX524288 BGT524288 BQP524288 CAL524288 CKH524288 CUD524288 DDZ524288 DNV524288 DXR524288 EHN524288 ERJ524288 FBF524288 FLB524288 FUX524288 GET524288 GOP524288 GYL524288 HIH524288 HSD524288 IBZ524288 ILV524288 IVR524288 JFN524288 JPJ524288 JZF524288 KJB524288 KSX524288 LCT524288 LMP524288 LWL524288 MGH524288 MQD524288 MZZ524288 NJV524288 NTR524288 ODN524288 ONJ524288 OXF524288 PHB524288 PQX524288 QAT524288 QKP524288 QUL524288 REH524288 ROD524288 RXZ524288 SHV524288 SRR524288 TBN524288 TLJ524288 TVF524288 UFB524288 UOX524288 UYT524288 VIP524288 VSL524288 WCH524288 WMD524288 WVZ524288 R589824 JN589824 TJ589824 ADF589824 ANB589824 AWX589824 BGT589824 BQP589824 CAL589824 CKH589824 CUD589824 DDZ589824 DNV589824 DXR589824 EHN589824 ERJ589824 FBF589824 FLB589824 FUX589824 GET589824 GOP589824 GYL589824 HIH589824 HSD589824 IBZ589824 ILV589824 IVR589824 JFN589824 JPJ589824 JZF589824 KJB589824 KSX589824 LCT589824 LMP589824 LWL589824 MGH589824 MQD589824 MZZ589824 NJV589824 NTR589824 ODN589824 ONJ589824 OXF589824 PHB589824 PQX589824 QAT589824 QKP589824 QUL589824 REH589824 ROD589824 RXZ589824 SHV589824 SRR589824 TBN589824 TLJ589824 TVF589824 UFB589824 UOX589824 UYT589824 VIP589824 VSL589824 WCH589824 WMD589824 WVZ589824 R655360 JN655360 TJ655360 ADF655360 ANB655360 AWX655360 BGT655360 BQP655360 CAL655360 CKH655360 CUD655360 DDZ655360 DNV655360 DXR655360 EHN655360 ERJ655360 FBF655360 FLB655360 FUX655360 GET655360 GOP655360 GYL655360 HIH655360 HSD655360 IBZ655360 ILV655360 IVR655360 JFN655360 JPJ655360 JZF655360 KJB655360 KSX655360 LCT655360 LMP655360 LWL655360 MGH655360 MQD655360 MZZ655360 NJV655360 NTR655360 ODN655360 ONJ655360 OXF655360 PHB655360 PQX655360 QAT655360 QKP655360 QUL655360 REH655360 ROD655360 RXZ655360 SHV655360 SRR655360 TBN655360 TLJ655360 TVF655360 UFB655360 UOX655360 UYT655360 VIP655360 VSL655360 WCH655360 WMD655360 WVZ655360 R720896 JN720896 TJ720896 ADF720896 ANB720896 AWX720896 BGT720896 BQP720896 CAL720896 CKH720896 CUD720896 DDZ720896 DNV720896 DXR720896 EHN720896 ERJ720896 FBF720896 FLB720896 FUX720896 GET720896 GOP720896 GYL720896 HIH720896 HSD720896 IBZ720896 ILV720896 IVR720896 JFN720896 JPJ720896 JZF720896 KJB720896 KSX720896 LCT720896 LMP720896 LWL720896 MGH720896 MQD720896 MZZ720896 NJV720896 NTR720896 ODN720896 ONJ720896 OXF720896 PHB720896 PQX720896 QAT720896 QKP720896 QUL720896 REH720896 ROD720896 RXZ720896 SHV720896 SRR720896 TBN720896 TLJ720896 TVF720896 UFB720896 UOX720896 UYT720896 VIP720896 VSL720896 WCH720896 WMD720896 WVZ720896 R786432 JN786432 TJ786432 ADF786432 ANB786432 AWX786432 BGT786432 BQP786432 CAL786432 CKH786432 CUD786432 DDZ786432 DNV786432 DXR786432 EHN786432 ERJ786432 FBF786432 FLB786432 FUX786432 GET786432 GOP786432 GYL786432 HIH786432 HSD786432 IBZ786432 ILV786432 IVR786432 JFN786432 JPJ786432 JZF786432 KJB786432 KSX786432 LCT786432 LMP786432 LWL786432 MGH786432 MQD786432 MZZ786432 NJV786432 NTR786432 ODN786432 ONJ786432 OXF786432 PHB786432 PQX786432 QAT786432 QKP786432 QUL786432 REH786432 ROD786432 RXZ786432 SHV786432 SRR786432 TBN786432 TLJ786432 TVF786432 UFB786432 UOX786432 UYT786432 VIP786432 VSL786432 WCH786432 WMD786432 WVZ786432 R851968 JN851968 TJ851968 ADF851968 ANB851968 AWX851968 BGT851968 BQP851968 CAL851968 CKH851968 CUD851968 DDZ851968 DNV851968 DXR851968 EHN851968 ERJ851968 FBF851968 FLB851968 FUX851968 GET851968 GOP851968 GYL851968 HIH851968 HSD851968 IBZ851968 ILV851968 IVR851968 JFN851968 JPJ851968 JZF851968 KJB851968 KSX851968 LCT851968 LMP851968 LWL851968 MGH851968 MQD851968 MZZ851968 NJV851968 NTR851968 ODN851968 ONJ851968 OXF851968 PHB851968 PQX851968 QAT851968 QKP851968 QUL851968 REH851968 ROD851968 RXZ851968 SHV851968 SRR851968 TBN851968 TLJ851968 TVF851968 UFB851968 UOX851968 UYT851968 VIP851968 VSL851968 WCH851968 WMD851968 WVZ851968 R917504 JN917504 TJ917504 ADF917504 ANB917504 AWX917504 BGT917504 BQP917504 CAL917504 CKH917504 CUD917504 DDZ917504 DNV917504 DXR917504 EHN917504 ERJ917504 FBF917504 FLB917504 FUX917504 GET917504 GOP917504 GYL917504 HIH917504 HSD917504 IBZ917504 ILV917504 IVR917504 JFN917504 JPJ917504 JZF917504 KJB917504 KSX917504 LCT917504 LMP917504 LWL917504 MGH917504 MQD917504 MZZ917504 NJV917504 NTR917504 ODN917504 ONJ917504 OXF917504 PHB917504 PQX917504 QAT917504 QKP917504 QUL917504 REH917504 ROD917504 RXZ917504 SHV917504 SRR917504 TBN917504 TLJ917504 TVF917504 UFB917504 UOX917504 UYT917504 VIP917504 VSL917504 WCH917504 WMD917504 WVZ917504 R983040 JN983040 TJ983040 ADF983040 ANB983040 AWX983040 BGT983040 BQP983040 CAL983040 CKH983040 CUD983040 DDZ983040 DNV983040 DXR983040 EHN983040 ERJ983040 FBF983040 FLB983040 FUX983040 GET983040 GOP983040 GYL983040 HIH983040 HSD983040 IBZ983040 ILV983040 IVR983040 JFN983040 JPJ983040 JZF983040 KJB983040 KSX983040 LCT983040 LMP983040 LWL983040 MGH983040 MQD983040 MZZ983040 NJV983040 NTR983040 ODN983040 ONJ983040 OXF983040 PHB983040 PQX983040 QAT983040 QKP983040 QUL983040 REH983040 ROD983040 RXZ983040 SHV983040 SRR983040 TBN983040 TLJ983040 TVF983040 UFB983040 UOX983040 UYT983040 VIP983040 VSL983040 WCH983040 WMD983040 WVZ983040 R12:R112 JN12:JN112 TJ12:TJ112 ADF12:ADF112 ANB12:ANB112 AWX12:AWX112 BGT12:BGT112 BQP12:BQP112 CAL12:CAL112 CKH12:CKH112 CUD12:CUD112 DDZ12:DDZ112 DNV12:DNV112 DXR12:DXR112 EHN12:EHN112 ERJ12:ERJ112 FBF12:FBF112 FLB12:FLB112 FUX12:FUX112 GET12:GET112 GOP12:GOP112 GYL12:GYL112 HIH12:HIH112 HSD12:HSD112 IBZ12:IBZ112 ILV12:ILV112 IVR12:IVR112 JFN12:JFN112 JPJ12:JPJ112 JZF12:JZF112 KJB12:KJB112 KSX12:KSX112 LCT12:LCT112 LMP12:LMP112 LWL12:LWL112 MGH12:MGH112 MQD12:MQD112 MZZ12:MZZ112 NJV12:NJV112 NTR12:NTR112 ODN12:ODN112 ONJ12:ONJ112 OXF12:OXF112 PHB12:PHB112 PQX12:PQX112 QAT12:QAT112 QKP12:QKP112 QUL12:QUL112 REH12:REH112 ROD12:ROD112 RXZ12:RXZ112 SHV12:SHV112 SRR12:SRR112 TBN12:TBN112 TLJ12:TLJ112 TVF12:TVF112 UFB12:UFB112 UOX12:UOX112 UYT12:UYT112 VIP12:VIP112 VSL12:VSL112 WCH12:WCH112 WMD12:WMD112 WVZ12:WVZ112 R65548:R65648 JN65548:JN65648 TJ65548:TJ65648 ADF65548:ADF65648 ANB65548:ANB65648 AWX65548:AWX65648 BGT65548:BGT65648 BQP65548:BQP65648 CAL65548:CAL65648 CKH65548:CKH65648 CUD65548:CUD65648 DDZ65548:DDZ65648 DNV65548:DNV65648 DXR65548:DXR65648 EHN65548:EHN65648 ERJ65548:ERJ65648 FBF65548:FBF65648 FLB65548:FLB65648 FUX65548:FUX65648 GET65548:GET65648 GOP65548:GOP65648 GYL65548:GYL65648 HIH65548:HIH65648 HSD65548:HSD65648 IBZ65548:IBZ65648 ILV65548:ILV65648 IVR65548:IVR65648 JFN65548:JFN65648 JPJ65548:JPJ65648 JZF65548:JZF65648 KJB65548:KJB65648 KSX65548:KSX65648 LCT65548:LCT65648 LMP65548:LMP65648 LWL65548:LWL65648 MGH65548:MGH65648 MQD65548:MQD65648 MZZ65548:MZZ65648 NJV65548:NJV65648 NTR65548:NTR65648 ODN65548:ODN65648 ONJ65548:ONJ65648 OXF65548:OXF65648 PHB65548:PHB65648 PQX65548:PQX65648 QAT65548:QAT65648 QKP65548:QKP65648 QUL65548:QUL65648 REH65548:REH65648 ROD65548:ROD65648 RXZ65548:RXZ65648 SHV65548:SHV65648 SRR65548:SRR65648 TBN65548:TBN65648 TLJ65548:TLJ65648 TVF65548:TVF65648 UFB65548:UFB65648 UOX65548:UOX65648 UYT65548:UYT65648 VIP65548:VIP65648 VSL65548:VSL65648 WCH65548:WCH65648 WMD65548:WMD65648 WVZ65548:WVZ65648 R131084:R131184 JN131084:JN131184 TJ131084:TJ131184 ADF131084:ADF131184 ANB131084:ANB131184 AWX131084:AWX131184 BGT131084:BGT131184 BQP131084:BQP131184 CAL131084:CAL131184 CKH131084:CKH131184 CUD131084:CUD131184 DDZ131084:DDZ131184 DNV131084:DNV131184 DXR131084:DXR131184 EHN131084:EHN131184 ERJ131084:ERJ131184 FBF131084:FBF131184 FLB131084:FLB131184 FUX131084:FUX131184 GET131084:GET131184 GOP131084:GOP131184 GYL131084:GYL131184 HIH131084:HIH131184 HSD131084:HSD131184 IBZ131084:IBZ131184 ILV131084:ILV131184 IVR131084:IVR131184 JFN131084:JFN131184 JPJ131084:JPJ131184 JZF131084:JZF131184 KJB131084:KJB131184 KSX131084:KSX131184 LCT131084:LCT131184 LMP131084:LMP131184 LWL131084:LWL131184 MGH131084:MGH131184 MQD131084:MQD131184 MZZ131084:MZZ131184 NJV131084:NJV131184 NTR131084:NTR131184 ODN131084:ODN131184 ONJ131084:ONJ131184 OXF131084:OXF131184 PHB131084:PHB131184 PQX131084:PQX131184 QAT131084:QAT131184 QKP131084:QKP131184 QUL131084:QUL131184 REH131084:REH131184 ROD131084:ROD131184 RXZ131084:RXZ131184 SHV131084:SHV131184 SRR131084:SRR131184 TBN131084:TBN131184 TLJ131084:TLJ131184 TVF131084:TVF131184 UFB131084:UFB131184 UOX131084:UOX131184 UYT131084:UYT131184 VIP131084:VIP131184 VSL131084:VSL131184 WCH131084:WCH131184 WMD131084:WMD131184 WVZ131084:WVZ131184 R196620:R196720 JN196620:JN196720 TJ196620:TJ196720 ADF196620:ADF196720 ANB196620:ANB196720 AWX196620:AWX196720 BGT196620:BGT196720 BQP196620:BQP196720 CAL196620:CAL196720 CKH196620:CKH196720 CUD196620:CUD196720 DDZ196620:DDZ196720 DNV196620:DNV196720 DXR196620:DXR196720 EHN196620:EHN196720 ERJ196620:ERJ196720 FBF196620:FBF196720 FLB196620:FLB196720 FUX196620:FUX196720 GET196620:GET196720 GOP196620:GOP196720 GYL196620:GYL196720 HIH196620:HIH196720 HSD196620:HSD196720 IBZ196620:IBZ196720 ILV196620:ILV196720 IVR196620:IVR196720 JFN196620:JFN196720 JPJ196620:JPJ196720 JZF196620:JZF196720 KJB196620:KJB196720 KSX196620:KSX196720 LCT196620:LCT196720 LMP196620:LMP196720 LWL196620:LWL196720 MGH196620:MGH196720 MQD196620:MQD196720 MZZ196620:MZZ196720 NJV196620:NJV196720 NTR196620:NTR196720 ODN196620:ODN196720 ONJ196620:ONJ196720 OXF196620:OXF196720 PHB196620:PHB196720 PQX196620:PQX196720 QAT196620:QAT196720 QKP196620:QKP196720 QUL196620:QUL196720 REH196620:REH196720 ROD196620:ROD196720 RXZ196620:RXZ196720 SHV196620:SHV196720 SRR196620:SRR196720 TBN196620:TBN196720 TLJ196620:TLJ196720 TVF196620:TVF196720 UFB196620:UFB196720 UOX196620:UOX196720 UYT196620:UYT196720 VIP196620:VIP196720 VSL196620:VSL196720 WCH196620:WCH196720 WMD196620:WMD196720 WVZ196620:WVZ196720 R262156:R262256 JN262156:JN262256 TJ262156:TJ262256 ADF262156:ADF262256 ANB262156:ANB262256 AWX262156:AWX262256 BGT262156:BGT262256 BQP262156:BQP262256 CAL262156:CAL262256 CKH262156:CKH262256 CUD262156:CUD262256 DDZ262156:DDZ262256 DNV262156:DNV262256 DXR262156:DXR262256 EHN262156:EHN262256 ERJ262156:ERJ262256 FBF262156:FBF262256 FLB262156:FLB262256 FUX262156:FUX262256 GET262156:GET262256 GOP262156:GOP262256 GYL262156:GYL262256 HIH262156:HIH262256 HSD262156:HSD262256 IBZ262156:IBZ262256 ILV262156:ILV262256 IVR262156:IVR262256 JFN262156:JFN262256 JPJ262156:JPJ262256 JZF262156:JZF262256 KJB262156:KJB262256 KSX262156:KSX262256 LCT262156:LCT262256 LMP262156:LMP262256 LWL262156:LWL262256 MGH262156:MGH262256 MQD262156:MQD262256 MZZ262156:MZZ262256 NJV262156:NJV262256 NTR262156:NTR262256 ODN262156:ODN262256 ONJ262156:ONJ262256 OXF262156:OXF262256 PHB262156:PHB262256 PQX262156:PQX262256 QAT262156:QAT262256 QKP262156:QKP262256 QUL262156:QUL262256 REH262156:REH262256 ROD262156:ROD262256 RXZ262156:RXZ262256 SHV262156:SHV262256 SRR262156:SRR262256 TBN262156:TBN262256 TLJ262156:TLJ262256 TVF262156:TVF262256 UFB262156:UFB262256 UOX262156:UOX262256 UYT262156:UYT262256 VIP262156:VIP262256 VSL262156:VSL262256 WCH262156:WCH262256 WMD262156:WMD262256 WVZ262156:WVZ262256 R327692:R327792 JN327692:JN327792 TJ327692:TJ327792 ADF327692:ADF327792 ANB327692:ANB327792 AWX327692:AWX327792 BGT327692:BGT327792 BQP327692:BQP327792 CAL327692:CAL327792 CKH327692:CKH327792 CUD327692:CUD327792 DDZ327692:DDZ327792 DNV327692:DNV327792 DXR327692:DXR327792 EHN327692:EHN327792 ERJ327692:ERJ327792 FBF327692:FBF327792 FLB327692:FLB327792 FUX327692:FUX327792 GET327692:GET327792 GOP327692:GOP327792 GYL327692:GYL327792 HIH327692:HIH327792 HSD327692:HSD327792 IBZ327692:IBZ327792 ILV327692:ILV327792 IVR327692:IVR327792 JFN327692:JFN327792 JPJ327692:JPJ327792 JZF327692:JZF327792 KJB327692:KJB327792 KSX327692:KSX327792 LCT327692:LCT327792 LMP327692:LMP327792 LWL327692:LWL327792 MGH327692:MGH327792 MQD327692:MQD327792 MZZ327692:MZZ327792 NJV327692:NJV327792 NTR327692:NTR327792 ODN327692:ODN327792 ONJ327692:ONJ327792 OXF327692:OXF327792 PHB327692:PHB327792 PQX327692:PQX327792 QAT327692:QAT327792 QKP327692:QKP327792 QUL327692:QUL327792 REH327692:REH327792 ROD327692:ROD327792 RXZ327692:RXZ327792 SHV327692:SHV327792 SRR327692:SRR327792 TBN327692:TBN327792 TLJ327692:TLJ327792 TVF327692:TVF327792 UFB327692:UFB327792 UOX327692:UOX327792 UYT327692:UYT327792 VIP327692:VIP327792 VSL327692:VSL327792 WCH327692:WCH327792 WMD327692:WMD327792 WVZ327692:WVZ327792 R393228:R393328 JN393228:JN393328 TJ393228:TJ393328 ADF393228:ADF393328 ANB393228:ANB393328 AWX393228:AWX393328 BGT393228:BGT393328 BQP393228:BQP393328 CAL393228:CAL393328 CKH393228:CKH393328 CUD393228:CUD393328 DDZ393228:DDZ393328 DNV393228:DNV393328 DXR393228:DXR393328 EHN393228:EHN393328 ERJ393228:ERJ393328 FBF393228:FBF393328 FLB393228:FLB393328 FUX393228:FUX393328 GET393228:GET393328 GOP393228:GOP393328 GYL393228:GYL393328 HIH393228:HIH393328 HSD393228:HSD393328 IBZ393228:IBZ393328 ILV393228:ILV393328 IVR393228:IVR393328 JFN393228:JFN393328 JPJ393228:JPJ393328 JZF393228:JZF393328 KJB393228:KJB393328 KSX393228:KSX393328 LCT393228:LCT393328 LMP393228:LMP393328 LWL393228:LWL393328 MGH393228:MGH393328 MQD393228:MQD393328 MZZ393228:MZZ393328 NJV393228:NJV393328 NTR393228:NTR393328 ODN393228:ODN393328 ONJ393228:ONJ393328 OXF393228:OXF393328 PHB393228:PHB393328 PQX393228:PQX393328 QAT393228:QAT393328 QKP393228:QKP393328 QUL393228:QUL393328 REH393228:REH393328 ROD393228:ROD393328 RXZ393228:RXZ393328 SHV393228:SHV393328 SRR393228:SRR393328 TBN393228:TBN393328 TLJ393228:TLJ393328 TVF393228:TVF393328 UFB393228:UFB393328 UOX393228:UOX393328 UYT393228:UYT393328 VIP393228:VIP393328 VSL393228:VSL393328 WCH393228:WCH393328 WMD393228:WMD393328 WVZ393228:WVZ393328 R458764:R458864 JN458764:JN458864 TJ458764:TJ458864 ADF458764:ADF458864 ANB458764:ANB458864 AWX458764:AWX458864 BGT458764:BGT458864 BQP458764:BQP458864 CAL458764:CAL458864 CKH458764:CKH458864 CUD458764:CUD458864 DDZ458764:DDZ458864 DNV458764:DNV458864 DXR458764:DXR458864 EHN458764:EHN458864 ERJ458764:ERJ458864 FBF458764:FBF458864 FLB458764:FLB458864 FUX458764:FUX458864 GET458764:GET458864 GOP458764:GOP458864 GYL458764:GYL458864 HIH458764:HIH458864 HSD458764:HSD458864 IBZ458764:IBZ458864 ILV458764:ILV458864 IVR458764:IVR458864 JFN458764:JFN458864 JPJ458764:JPJ458864 JZF458764:JZF458864 KJB458764:KJB458864 KSX458764:KSX458864 LCT458764:LCT458864 LMP458764:LMP458864 LWL458764:LWL458864 MGH458764:MGH458864 MQD458764:MQD458864 MZZ458764:MZZ458864 NJV458764:NJV458864 NTR458764:NTR458864 ODN458764:ODN458864 ONJ458764:ONJ458864 OXF458764:OXF458864 PHB458764:PHB458864 PQX458764:PQX458864 QAT458764:QAT458864 QKP458764:QKP458864 QUL458764:QUL458864 REH458764:REH458864 ROD458764:ROD458864 RXZ458764:RXZ458864 SHV458764:SHV458864 SRR458764:SRR458864 TBN458764:TBN458864 TLJ458764:TLJ458864 TVF458764:TVF458864 UFB458764:UFB458864 UOX458764:UOX458864 UYT458764:UYT458864 VIP458764:VIP458864 VSL458764:VSL458864 WCH458764:WCH458864 WMD458764:WMD458864 WVZ458764:WVZ458864 R524300:R524400 JN524300:JN524400 TJ524300:TJ524400 ADF524300:ADF524400 ANB524300:ANB524400 AWX524300:AWX524400 BGT524300:BGT524400 BQP524300:BQP524400 CAL524300:CAL524400 CKH524300:CKH524400 CUD524300:CUD524400 DDZ524300:DDZ524400 DNV524300:DNV524400 DXR524300:DXR524400 EHN524300:EHN524400 ERJ524300:ERJ524400 FBF524300:FBF524400 FLB524300:FLB524400 FUX524300:FUX524400 GET524300:GET524400 GOP524300:GOP524400 GYL524300:GYL524400 HIH524300:HIH524400 HSD524300:HSD524400 IBZ524300:IBZ524400 ILV524300:ILV524400 IVR524300:IVR524400 JFN524300:JFN524400 JPJ524300:JPJ524400 JZF524300:JZF524400 KJB524300:KJB524400 KSX524300:KSX524400 LCT524300:LCT524400 LMP524300:LMP524400 LWL524300:LWL524400 MGH524300:MGH524400 MQD524300:MQD524400 MZZ524300:MZZ524400 NJV524300:NJV524400 NTR524300:NTR524400 ODN524300:ODN524400 ONJ524300:ONJ524400 OXF524300:OXF524400 PHB524300:PHB524400 PQX524300:PQX524400 QAT524300:QAT524400 QKP524300:QKP524400 QUL524300:QUL524400 REH524300:REH524400 ROD524300:ROD524400 RXZ524300:RXZ524400 SHV524300:SHV524400 SRR524300:SRR524400 TBN524300:TBN524400 TLJ524300:TLJ524400 TVF524300:TVF524400 UFB524300:UFB524400 UOX524300:UOX524400 UYT524300:UYT524400 VIP524300:VIP524400 VSL524300:VSL524400 WCH524300:WCH524400 WMD524300:WMD524400 WVZ524300:WVZ524400 R589836:R589936 JN589836:JN589936 TJ589836:TJ589936 ADF589836:ADF589936 ANB589836:ANB589936 AWX589836:AWX589936 BGT589836:BGT589936 BQP589836:BQP589936 CAL589836:CAL589936 CKH589836:CKH589936 CUD589836:CUD589936 DDZ589836:DDZ589936 DNV589836:DNV589936 DXR589836:DXR589936 EHN589836:EHN589936 ERJ589836:ERJ589936 FBF589836:FBF589936 FLB589836:FLB589936 FUX589836:FUX589936 GET589836:GET589936 GOP589836:GOP589936 GYL589836:GYL589936 HIH589836:HIH589936 HSD589836:HSD589936 IBZ589836:IBZ589936 ILV589836:ILV589936 IVR589836:IVR589936 JFN589836:JFN589936 JPJ589836:JPJ589936 JZF589836:JZF589936 KJB589836:KJB589936 KSX589836:KSX589936 LCT589836:LCT589936 LMP589836:LMP589936 LWL589836:LWL589936 MGH589836:MGH589936 MQD589836:MQD589936 MZZ589836:MZZ589936 NJV589836:NJV589936 NTR589836:NTR589936 ODN589836:ODN589936 ONJ589836:ONJ589936 OXF589836:OXF589936 PHB589836:PHB589936 PQX589836:PQX589936 QAT589836:QAT589936 QKP589836:QKP589936 QUL589836:QUL589936 REH589836:REH589936 ROD589836:ROD589936 RXZ589836:RXZ589936 SHV589836:SHV589936 SRR589836:SRR589936 TBN589836:TBN589936 TLJ589836:TLJ589936 TVF589836:TVF589936 UFB589836:UFB589936 UOX589836:UOX589936 UYT589836:UYT589936 VIP589836:VIP589936 VSL589836:VSL589936 WCH589836:WCH589936 WMD589836:WMD589936 WVZ589836:WVZ589936 R655372:R655472 JN655372:JN655472 TJ655372:TJ655472 ADF655372:ADF655472 ANB655372:ANB655472 AWX655372:AWX655472 BGT655372:BGT655472 BQP655372:BQP655472 CAL655372:CAL655472 CKH655372:CKH655472 CUD655372:CUD655472 DDZ655372:DDZ655472 DNV655372:DNV655472 DXR655372:DXR655472 EHN655372:EHN655472 ERJ655372:ERJ655472 FBF655372:FBF655472 FLB655372:FLB655472 FUX655372:FUX655472 GET655372:GET655472 GOP655372:GOP655472 GYL655372:GYL655472 HIH655372:HIH655472 HSD655372:HSD655472 IBZ655372:IBZ655472 ILV655372:ILV655472 IVR655372:IVR655472 JFN655372:JFN655472 JPJ655372:JPJ655472 JZF655372:JZF655472 KJB655372:KJB655472 KSX655372:KSX655472 LCT655372:LCT655472 LMP655372:LMP655472 LWL655372:LWL655472 MGH655372:MGH655472 MQD655372:MQD655472 MZZ655372:MZZ655472 NJV655372:NJV655472 NTR655372:NTR655472 ODN655372:ODN655472 ONJ655372:ONJ655472 OXF655372:OXF655472 PHB655372:PHB655472 PQX655372:PQX655472 QAT655372:QAT655472 QKP655372:QKP655472 QUL655372:QUL655472 REH655372:REH655472 ROD655372:ROD655472 RXZ655372:RXZ655472 SHV655372:SHV655472 SRR655372:SRR655472 TBN655372:TBN655472 TLJ655372:TLJ655472 TVF655372:TVF655472 UFB655372:UFB655472 UOX655372:UOX655472 UYT655372:UYT655472 VIP655372:VIP655472 VSL655372:VSL655472 WCH655372:WCH655472 WMD655372:WMD655472 WVZ655372:WVZ655472 R720908:R721008 JN720908:JN721008 TJ720908:TJ721008 ADF720908:ADF721008 ANB720908:ANB721008 AWX720908:AWX721008 BGT720908:BGT721008 BQP720908:BQP721008 CAL720908:CAL721008 CKH720908:CKH721008 CUD720908:CUD721008 DDZ720908:DDZ721008 DNV720908:DNV721008 DXR720908:DXR721008 EHN720908:EHN721008 ERJ720908:ERJ721008 FBF720908:FBF721008 FLB720908:FLB721008 FUX720908:FUX721008 GET720908:GET721008 GOP720908:GOP721008 GYL720908:GYL721008 HIH720908:HIH721008 HSD720908:HSD721008 IBZ720908:IBZ721008 ILV720908:ILV721008 IVR720908:IVR721008 JFN720908:JFN721008 JPJ720908:JPJ721008 JZF720908:JZF721008 KJB720908:KJB721008 KSX720908:KSX721008 LCT720908:LCT721008 LMP720908:LMP721008 LWL720908:LWL721008 MGH720908:MGH721008 MQD720908:MQD721008 MZZ720908:MZZ721008 NJV720908:NJV721008 NTR720908:NTR721008 ODN720908:ODN721008 ONJ720908:ONJ721008 OXF720908:OXF721008 PHB720908:PHB721008 PQX720908:PQX721008 QAT720908:QAT721008 QKP720908:QKP721008 QUL720908:QUL721008 REH720908:REH721008 ROD720908:ROD721008 RXZ720908:RXZ721008 SHV720908:SHV721008 SRR720908:SRR721008 TBN720908:TBN721008 TLJ720908:TLJ721008 TVF720908:TVF721008 UFB720908:UFB721008 UOX720908:UOX721008 UYT720908:UYT721008 VIP720908:VIP721008 VSL720908:VSL721008 WCH720908:WCH721008 WMD720908:WMD721008 WVZ720908:WVZ721008 R786444:R786544 JN786444:JN786544 TJ786444:TJ786544 ADF786444:ADF786544 ANB786444:ANB786544 AWX786444:AWX786544 BGT786444:BGT786544 BQP786444:BQP786544 CAL786444:CAL786544 CKH786444:CKH786544 CUD786444:CUD786544 DDZ786444:DDZ786544 DNV786444:DNV786544 DXR786444:DXR786544 EHN786444:EHN786544 ERJ786444:ERJ786544 FBF786444:FBF786544 FLB786444:FLB786544 FUX786444:FUX786544 GET786444:GET786544 GOP786444:GOP786544 GYL786444:GYL786544 HIH786444:HIH786544 HSD786444:HSD786544 IBZ786444:IBZ786544 ILV786444:ILV786544 IVR786444:IVR786544 JFN786444:JFN786544 JPJ786444:JPJ786544 JZF786444:JZF786544 KJB786444:KJB786544 KSX786444:KSX786544 LCT786444:LCT786544 LMP786444:LMP786544 LWL786444:LWL786544 MGH786444:MGH786544 MQD786444:MQD786544 MZZ786444:MZZ786544 NJV786444:NJV786544 NTR786444:NTR786544 ODN786444:ODN786544 ONJ786444:ONJ786544 OXF786444:OXF786544 PHB786444:PHB786544 PQX786444:PQX786544 QAT786444:QAT786544 QKP786444:QKP786544 QUL786444:QUL786544 REH786444:REH786544 ROD786444:ROD786544 RXZ786444:RXZ786544 SHV786444:SHV786544 SRR786444:SRR786544 TBN786444:TBN786544 TLJ786444:TLJ786544 TVF786444:TVF786544 UFB786444:UFB786544 UOX786444:UOX786544 UYT786444:UYT786544 VIP786444:VIP786544 VSL786444:VSL786544 WCH786444:WCH786544 WMD786444:WMD786544 WVZ786444:WVZ786544 R851980:R852080 JN851980:JN852080 TJ851980:TJ852080 ADF851980:ADF852080 ANB851980:ANB852080 AWX851980:AWX852080 BGT851980:BGT852080 BQP851980:BQP852080 CAL851980:CAL852080 CKH851980:CKH852080 CUD851980:CUD852080 DDZ851980:DDZ852080 DNV851980:DNV852080 DXR851980:DXR852080 EHN851980:EHN852080 ERJ851980:ERJ852080 FBF851980:FBF852080 FLB851980:FLB852080 FUX851980:FUX852080 GET851980:GET852080 GOP851980:GOP852080 GYL851980:GYL852080 HIH851980:HIH852080 HSD851980:HSD852080 IBZ851980:IBZ852080 ILV851980:ILV852080 IVR851980:IVR852080 JFN851980:JFN852080 JPJ851980:JPJ852080 JZF851980:JZF852080 KJB851980:KJB852080 KSX851980:KSX852080 LCT851980:LCT852080 LMP851980:LMP852080 LWL851980:LWL852080 MGH851980:MGH852080 MQD851980:MQD852080 MZZ851980:MZZ852080 NJV851980:NJV852080 NTR851980:NTR852080 ODN851980:ODN852080 ONJ851980:ONJ852080 OXF851980:OXF852080 PHB851980:PHB852080 PQX851980:PQX852080 QAT851980:QAT852080 QKP851980:QKP852080 QUL851980:QUL852080 REH851980:REH852080 ROD851980:ROD852080 RXZ851980:RXZ852080 SHV851980:SHV852080 SRR851980:SRR852080 TBN851980:TBN852080 TLJ851980:TLJ852080 TVF851980:TVF852080 UFB851980:UFB852080 UOX851980:UOX852080 UYT851980:UYT852080 VIP851980:VIP852080 VSL851980:VSL852080 WCH851980:WCH852080 WMD851980:WMD852080 WVZ851980:WVZ852080 R917516:R917616 JN917516:JN917616 TJ917516:TJ917616 ADF917516:ADF917616 ANB917516:ANB917616 AWX917516:AWX917616 BGT917516:BGT917616 BQP917516:BQP917616 CAL917516:CAL917616 CKH917516:CKH917616 CUD917516:CUD917616 DDZ917516:DDZ917616 DNV917516:DNV917616 DXR917516:DXR917616 EHN917516:EHN917616 ERJ917516:ERJ917616 FBF917516:FBF917616 FLB917516:FLB917616 FUX917516:FUX917616 GET917516:GET917616 GOP917516:GOP917616 GYL917516:GYL917616 HIH917516:HIH917616 HSD917516:HSD917616 IBZ917516:IBZ917616 ILV917516:ILV917616 IVR917516:IVR917616 JFN917516:JFN917616 JPJ917516:JPJ917616 JZF917516:JZF917616 KJB917516:KJB917616 KSX917516:KSX917616 LCT917516:LCT917616 LMP917516:LMP917616 LWL917516:LWL917616 MGH917516:MGH917616 MQD917516:MQD917616 MZZ917516:MZZ917616 NJV917516:NJV917616 NTR917516:NTR917616 ODN917516:ODN917616 ONJ917516:ONJ917616 OXF917516:OXF917616 PHB917516:PHB917616 PQX917516:PQX917616 QAT917516:QAT917616 QKP917516:QKP917616 QUL917516:QUL917616 REH917516:REH917616 ROD917516:ROD917616 RXZ917516:RXZ917616 SHV917516:SHV917616 SRR917516:SRR917616 TBN917516:TBN917616 TLJ917516:TLJ917616 TVF917516:TVF917616 UFB917516:UFB917616 UOX917516:UOX917616 UYT917516:UYT917616 VIP917516:VIP917616 VSL917516:VSL917616 WCH917516:WCH917616 WMD917516:WMD917616 WVZ917516:WVZ917616 R983052:R983152 JN983052:JN983152 TJ983052:TJ983152 ADF983052:ADF983152 ANB983052:ANB983152 AWX983052:AWX983152 BGT983052:BGT983152 BQP983052:BQP983152 CAL983052:CAL983152 CKH983052:CKH983152 CUD983052:CUD983152 DDZ983052:DDZ983152 DNV983052:DNV983152 DXR983052:DXR983152 EHN983052:EHN983152 ERJ983052:ERJ983152 FBF983052:FBF983152 FLB983052:FLB983152 FUX983052:FUX983152 GET983052:GET983152 GOP983052:GOP983152 GYL983052:GYL983152 HIH983052:HIH983152 HSD983052:HSD983152 IBZ983052:IBZ983152 ILV983052:ILV983152 IVR983052:IVR983152 JFN983052:JFN983152 JPJ983052:JPJ983152 JZF983052:JZF983152 KJB983052:KJB983152 KSX983052:KSX983152 LCT983052:LCT983152 LMP983052:LMP983152 LWL983052:LWL983152 MGH983052:MGH983152 MQD983052:MQD983152 MZZ983052:MZZ983152 NJV983052:NJV983152 NTR983052:NTR983152 ODN983052:ODN983152 ONJ983052:ONJ983152 OXF983052:OXF983152 PHB983052:PHB983152 PQX983052:PQX983152 QAT983052:QAT983152 QKP983052:QKP983152 QUL983052:QUL983152 REH983052:REH983152 ROD983052:ROD983152 RXZ983052:RXZ983152 SHV983052:SHV983152 SRR983052:SRR983152 TBN983052:TBN983152 TLJ983052:TLJ983152 TVF983052:TVF983152 UFB983052:UFB983152 UOX983052:UOX983152 UYT983052:UYT983152 VIP983052:VIP983152 VSL983052:VSL983152 WCH983052:WCH983152 WMD983052:WMD983152 WVZ983052:WVZ983152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xm:sqref>
        </x14:dataValidation>
        <x14:dataValidation type="list" allowBlank="1" showInputMessage="1" showErrorMessage="1">
          <x14:formula1>
            <xm:f>PROBAB</xm:f>
          </x14:formula1>
          <xm:sqref>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Q65512 JM65512 TI65512 ADE65512 ANA65512 AWW65512 BGS65512 BQO65512 CAK65512 CKG65512 CUC65512 DDY65512 DNU65512 DXQ65512 EHM65512 ERI65512 FBE65512 FLA65512 FUW65512 GES65512 GOO65512 GYK65512 HIG65512 HSC65512 IBY65512 ILU65512 IVQ65512 JFM65512 JPI65512 JZE65512 KJA65512 KSW65512 LCS65512 LMO65512 LWK65512 MGG65512 MQC65512 MZY65512 NJU65512 NTQ65512 ODM65512 ONI65512 OXE65512 PHA65512 PQW65512 QAS65512 QKO65512 QUK65512 REG65512 ROC65512 RXY65512 SHU65512 SRQ65512 TBM65512 TLI65512 TVE65512 UFA65512 UOW65512 UYS65512 VIO65512 VSK65512 WCG65512 WMC65512 WVY65512 Q131048 JM131048 TI131048 ADE131048 ANA131048 AWW131048 BGS131048 BQO131048 CAK131048 CKG131048 CUC131048 DDY131048 DNU131048 DXQ131048 EHM131048 ERI131048 FBE131048 FLA131048 FUW131048 GES131048 GOO131048 GYK131048 HIG131048 HSC131048 IBY131048 ILU131048 IVQ131048 JFM131048 JPI131048 JZE131048 KJA131048 KSW131048 LCS131048 LMO131048 LWK131048 MGG131048 MQC131048 MZY131048 NJU131048 NTQ131048 ODM131048 ONI131048 OXE131048 PHA131048 PQW131048 QAS131048 QKO131048 QUK131048 REG131048 ROC131048 RXY131048 SHU131048 SRQ131048 TBM131048 TLI131048 TVE131048 UFA131048 UOW131048 UYS131048 VIO131048 VSK131048 WCG131048 WMC131048 WVY131048 Q196584 JM196584 TI196584 ADE196584 ANA196584 AWW196584 BGS196584 BQO196584 CAK196584 CKG196584 CUC196584 DDY196584 DNU196584 DXQ196584 EHM196584 ERI196584 FBE196584 FLA196584 FUW196584 GES196584 GOO196584 GYK196584 HIG196584 HSC196584 IBY196584 ILU196584 IVQ196584 JFM196584 JPI196584 JZE196584 KJA196584 KSW196584 LCS196584 LMO196584 LWK196584 MGG196584 MQC196584 MZY196584 NJU196584 NTQ196584 ODM196584 ONI196584 OXE196584 PHA196584 PQW196584 QAS196584 QKO196584 QUK196584 REG196584 ROC196584 RXY196584 SHU196584 SRQ196584 TBM196584 TLI196584 TVE196584 UFA196584 UOW196584 UYS196584 VIO196584 VSK196584 WCG196584 WMC196584 WVY196584 Q262120 JM262120 TI262120 ADE262120 ANA262120 AWW262120 BGS262120 BQO262120 CAK262120 CKG262120 CUC262120 DDY262120 DNU262120 DXQ262120 EHM262120 ERI262120 FBE262120 FLA262120 FUW262120 GES262120 GOO262120 GYK262120 HIG262120 HSC262120 IBY262120 ILU262120 IVQ262120 JFM262120 JPI262120 JZE262120 KJA262120 KSW262120 LCS262120 LMO262120 LWK262120 MGG262120 MQC262120 MZY262120 NJU262120 NTQ262120 ODM262120 ONI262120 OXE262120 PHA262120 PQW262120 QAS262120 QKO262120 QUK262120 REG262120 ROC262120 RXY262120 SHU262120 SRQ262120 TBM262120 TLI262120 TVE262120 UFA262120 UOW262120 UYS262120 VIO262120 VSK262120 WCG262120 WMC262120 WVY262120 Q327656 JM327656 TI327656 ADE327656 ANA327656 AWW327656 BGS327656 BQO327656 CAK327656 CKG327656 CUC327656 DDY327656 DNU327656 DXQ327656 EHM327656 ERI327656 FBE327656 FLA327656 FUW327656 GES327656 GOO327656 GYK327656 HIG327656 HSC327656 IBY327656 ILU327656 IVQ327656 JFM327656 JPI327656 JZE327656 KJA327656 KSW327656 LCS327656 LMO327656 LWK327656 MGG327656 MQC327656 MZY327656 NJU327656 NTQ327656 ODM327656 ONI327656 OXE327656 PHA327656 PQW327656 QAS327656 QKO327656 QUK327656 REG327656 ROC327656 RXY327656 SHU327656 SRQ327656 TBM327656 TLI327656 TVE327656 UFA327656 UOW327656 UYS327656 VIO327656 VSK327656 WCG327656 WMC327656 WVY327656 Q393192 JM393192 TI393192 ADE393192 ANA393192 AWW393192 BGS393192 BQO393192 CAK393192 CKG393192 CUC393192 DDY393192 DNU393192 DXQ393192 EHM393192 ERI393192 FBE393192 FLA393192 FUW393192 GES393192 GOO393192 GYK393192 HIG393192 HSC393192 IBY393192 ILU393192 IVQ393192 JFM393192 JPI393192 JZE393192 KJA393192 KSW393192 LCS393192 LMO393192 LWK393192 MGG393192 MQC393192 MZY393192 NJU393192 NTQ393192 ODM393192 ONI393192 OXE393192 PHA393192 PQW393192 QAS393192 QKO393192 QUK393192 REG393192 ROC393192 RXY393192 SHU393192 SRQ393192 TBM393192 TLI393192 TVE393192 UFA393192 UOW393192 UYS393192 VIO393192 VSK393192 WCG393192 WMC393192 WVY393192 Q458728 JM458728 TI458728 ADE458728 ANA458728 AWW458728 BGS458728 BQO458728 CAK458728 CKG458728 CUC458728 DDY458728 DNU458728 DXQ458728 EHM458728 ERI458728 FBE458728 FLA458728 FUW458728 GES458728 GOO458728 GYK458728 HIG458728 HSC458728 IBY458728 ILU458728 IVQ458728 JFM458728 JPI458728 JZE458728 KJA458728 KSW458728 LCS458728 LMO458728 LWK458728 MGG458728 MQC458728 MZY458728 NJU458728 NTQ458728 ODM458728 ONI458728 OXE458728 PHA458728 PQW458728 QAS458728 QKO458728 QUK458728 REG458728 ROC458728 RXY458728 SHU458728 SRQ458728 TBM458728 TLI458728 TVE458728 UFA458728 UOW458728 UYS458728 VIO458728 VSK458728 WCG458728 WMC458728 WVY458728 Q524264 JM524264 TI524264 ADE524264 ANA524264 AWW524264 BGS524264 BQO524264 CAK524264 CKG524264 CUC524264 DDY524264 DNU524264 DXQ524264 EHM524264 ERI524264 FBE524264 FLA524264 FUW524264 GES524264 GOO524264 GYK524264 HIG524264 HSC524264 IBY524264 ILU524264 IVQ524264 JFM524264 JPI524264 JZE524264 KJA524264 KSW524264 LCS524264 LMO524264 LWK524264 MGG524264 MQC524264 MZY524264 NJU524264 NTQ524264 ODM524264 ONI524264 OXE524264 PHA524264 PQW524264 QAS524264 QKO524264 QUK524264 REG524264 ROC524264 RXY524264 SHU524264 SRQ524264 TBM524264 TLI524264 TVE524264 UFA524264 UOW524264 UYS524264 VIO524264 VSK524264 WCG524264 WMC524264 WVY524264 Q589800 JM589800 TI589800 ADE589800 ANA589800 AWW589800 BGS589800 BQO589800 CAK589800 CKG589800 CUC589800 DDY589800 DNU589800 DXQ589800 EHM589800 ERI589800 FBE589800 FLA589800 FUW589800 GES589800 GOO589800 GYK589800 HIG589800 HSC589800 IBY589800 ILU589800 IVQ589800 JFM589800 JPI589800 JZE589800 KJA589800 KSW589800 LCS589800 LMO589800 LWK589800 MGG589800 MQC589800 MZY589800 NJU589800 NTQ589800 ODM589800 ONI589800 OXE589800 PHA589800 PQW589800 QAS589800 QKO589800 QUK589800 REG589800 ROC589800 RXY589800 SHU589800 SRQ589800 TBM589800 TLI589800 TVE589800 UFA589800 UOW589800 UYS589800 VIO589800 VSK589800 WCG589800 WMC589800 WVY589800 Q655336 JM655336 TI655336 ADE655336 ANA655336 AWW655336 BGS655336 BQO655336 CAK655336 CKG655336 CUC655336 DDY655336 DNU655336 DXQ655336 EHM655336 ERI655336 FBE655336 FLA655336 FUW655336 GES655336 GOO655336 GYK655336 HIG655336 HSC655336 IBY655336 ILU655336 IVQ655336 JFM655336 JPI655336 JZE655336 KJA655336 KSW655336 LCS655336 LMO655336 LWK655336 MGG655336 MQC655336 MZY655336 NJU655336 NTQ655336 ODM655336 ONI655336 OXE655336 PHA655336 PQW655336 QAS655336 QKO655336 QUK655336 REG655336 ROC655336 RXY655336 SHU655336 SRQ655336 TBM655336 TLI655336 TVE655336 UFA655336 UOW655336 UYS655336 VIO655336 VSK655336 WCG655336 WMC655336 WVY655336 Q720872 JM720872 TI720872 ADE720872 ANA720872 AWW720872 BGS720872 BQO720872 CAK720872 CKG720872 CUC720872 DDY720872 DNU720872 DXQ720872 EHM720872 ERI720872 FBE720872 FLA720872 FUW720872 GES720872 GOO720872 GYK720872 HIG720872 HSC720872 IBY720872 ILU720872 IVQ720872 JFM720872 JPI720872 JZE720872 KJA720872 KSW720872 LCS720872 LMO720872 LWK720872 MGG720872 MQC720872 MZY720872 NJU720872 NTQ720872 ODM720872 ONI720872 OXE720872 PHA720872 PQW720872 QAS720872 QKO720872 QUK720872 REG720872 ROC720872 RXY720872 SHU720872 SRQ720872 TBM720872 TLI720872 TVE720872 UFA720872 UOW720872 UYS720872 VIO720872 VSK720872 WCG720872 WMC720872 WVY720872 Q786408 JM786408 TI786408 ADE786408 ANA786408 AWW786408 BGS786408 BQO786408 CAK786408 CKG786408 CUC786408 DDY786408 DNU786408 DXQ786408 EHM786408 ERI786408 FBE786408 FLA786408 FUW786408 GES786408 GOO786408 GYK786408 HIG786408 HSC786408 IBY786408 ILU786408 IVQ786408 JFM786408 JPI786408 JZE786408 KJA786408 KSW786408 LCS786408 LMO786408 LWK786408 MGG786408 MQC786408 MZY786408 NJU786408 NTQ786408 ODM786408 ONI786408 OXE786408 PHA786408 PQW786408 QAS786408 QKO786408 QUK786408 REG786408 ROC786408 RXY786408 SHU786408 SRQ786408 TBM786408 TLI786408 TVE786408 UFA786408 UOW786408 UYS786408 VIO786408 VSK786408 WCG786408 WMC786408 WVY786408 Q851944 JM851944 TI851944 ADE851944 ANA851944 AWW851944 BGS851944 BQO851944 CAK851944 CKG851944 CUC851944 DDY851944 DNU851944 DXQ851944 EHM851944 ERI851944 FBE851944 FLA851944 FUW851944 GES851944 GOO851944 GYK851944 HIG851944 HSC851944 IBY851944 ILU851944 IVQ851944 JFM851944 JPI851944 JZE851944 KJA851944 KSW851944 LCS851944 LMO851944 LWK851944 MGG851944 MQC851944 MZY851944 NJU851944 NTQ851944 ODM851944 ONI851944 OXE851944 PHA851944 PQW851944 QAS851944 QKO851944 QUK851944 REG851944 ROC851944 RXY851944 SHU851944 SRQ851944 TBM851944 TLI851944 TVE851944 UFA851944 UOW851944 UYS851944 VIO851944 VSK851944 WCG851944 WMC851944 WVY851944 Q917480 JM917480 TI917480 ADE917480 ANA917480 AWW917480 BGS917480 BQO917480 CAK917480 CKG917480 CUC917480 DDY917480 DNU917480 DXQ917480 EHM917480 ERI917480 FBE917480 FLA917480 FUW917480 GES917480 GOO917480 GYK917480 HIG917480 HSC917480 IBY917480 ILU917480 IVQ917480 JFM917480 JPI917480 JZE917480 KJA917480 KSW917480 LCS917480 LMO917480 LWK917480 MGG917480 MQC917480 MZY917480 NJU917480 NTQ917480 ODM917480 ONI917480 OXE917480 PHA917480 PQW917480 QAS917480 QKO917480 QUK917480 REG917480 ROC917480 RXY917480 SHU917480 SRQ917480 TBM917480 TLI917480 TVE917480 UFA917480 UOW917480 UYS917480 VIO917480 VSK917480 WCG917480 WMC917480 WVY917480 Q983016 JM983016 TI983016 ADE983016 ANA983016 AWW983016 BGS983016 BQO983016 CAK983016 CKG983016 CUC983016 DDY983016 DNU983016 DXQ983016 EHM983016 ERI983016 FBE983016 FLA983016 FUW983016 GES983016 GOO983016 GYK983016 HIG983016 HSC983016 IBY983016 ILU983016 IVQ983016 JFM983016 JPI983016 JZE983016 KJA983016 KSW983016 LCS983016 LMO983016 LWK983016 MGG983016 MQC983016 MZY983016 NJU983016 NTQ983016 ODM983016 ONI983016 OXE983016 PHA983016 PQW983016 QAS983016 QKO983016 QUK983016 REG983016 ROC983016 RXY983016 SHU983016 SRQ983016 TBM983016 TLI983016 TVE983016 UFA983016 UOW983016 UYS983016 VIO983016 VSK983016 WCG983016 WMC983016 WVY983016 Q65514 JM65514 TI65514 ADE65514 ANA65514 AWW65514 BGS65514 BQO65514 CAK65514 CKG65514 CUC65514 DDY65514 DNU65514 DXQ65514 EHM65514 ERI65514 FBE65514 FLA65514 FUW65514 GES65514 GOO65514 GYK65514 HIG65514 HSC65514 IBY65514 ILU65514 IVQ65514 JFM65514 JPI65514 JZE65514 KJA65514 KSW65514 LCS65514 LMO65514 LWK65514 MGG65514 MQC65514 MZY65514 NJU65514 NTQ65514 ODM65514 ONI65514 OXE65514 PHA65514 PQW65514 QAS65514 QKO65514 QUK65514 REG65514 ROC65514 RXY65514 SHU65514 SRQ65514 TBM65514 TLI65514 TVE65514 UFA65514 UOW65514 UYS65514 VIO65514 VSK65514 WCG65514 WMC65514 WVY65514 Q131050 JM131050 TI131050 ADE131050 ANA131050 AWW131050 BGS131050 BQO131050 CAK131050 CKG131050 CUC131050 DDY131050 DNU131050 DXQ131050 EHM131050 ERI131050 FBE131050 FLA131050 FUW131050 GES131050 GOO131050 GYK131050 HIG131050 HSC131050 IBY131050 ILU131050 IVQ131050 JFM131050 JPI131050 JZE131050 KJA131050 KSW131050 LCS131050 LMO131050 LWK131050 MGG131050 MQC131050 MZY131050 NJU131050 NTQ131050 ODM131050 ONI131050 OXE131050 PHA131050 PQW131050 QAS131050 QKO131050 QUK131050 REG131050 ROC131050 RXY131050 SHU131050 SRQ131050 TBM131050 TLI131050 TVE131050 UFA131050 UOW131050 UYS131050 VIO131050 VSK131050 WCG131050 WMC131050 WVY131050 Q196586 JM196586 TI196586 ADE196586 ANA196586 AWW196586 BGS196586 BQO196586 CAK196586 CKG196586 CUC196586 DDY196586 DNU196586 DXQ196586 EHM196586 ERI196586 FBE196586 FLA196586 FUW196586 GES196586 GOO196586 GYK196586 HIG196586 HSC196586 IBY196586 ILU196586 IVQ196586 JFM196586 JPI196586 JZE196586 KJA196586 KSW196586 LCS196586 LMO196586 LWK196586 MGG196586 MQC196586 MZY196586 NJU196586 NTQ196586 ODM196586 ONI196586 OXE196586 PHA196586 PQW196586 QAS196586 QKO196586 QUK196586 REG196586 ROC196586 RXY196586 SHU196586 SRQ196586 TBM196586 TLI196586 TVE196586 UFA196586 UOW196586 UYS196586 VIO196586 VSK196586 WCG196586 WMC196586 WVY196586 Q262122 JM262122 TI262122 ADE262122 ANA262122 AWW262122 BGS262122 BQO262122 CAK262122 CKG262122 CUC262122 DDY262122 DNU262122 DXQ262122 EHM262122 ERI262122 FBE262122 FLA262122 FUW262122 GES262122 GOO262122 GYK262122 HIG262122 HSC262122 IBY262122 ILU262122 IVQ262122 JFM262122 JPI262122 JZE262122 KJA262122 KSW262122 LCS262122 LMO262122 LWK262122 MGG262122 MQC262122 MZY262122 NJU262122 NTQ262122 ODM262122 ONI262122 OXE262122 PHA262122 PQW262122 QAS262122 QKO262122 QUK262122 REG262122 ROC262122 RXY262122 SHU262122 SRQ262122 TBM262122 TLI262122 TVE262122 UFA262122 UOW262122 UYS262122 VIO262122 VSK262122 WCG262122 WMC262122 WVY262122 Q327658 JM327658 TI327658 ADE327658 ANA327658 AWW327658 BGS327658 BQO327658 CAK327658 CKG327658 CUC327658 DDY327658 DNU327658 DXQ327658 EHM327658 ERI327658 FBE327658 FLA327658 FUW327658 GES327658 GOO327658 GYK327658 HIG327658 HSC327658 IBY327658 ILU327658 IVQ327658 JFM327658 JPI327658 JZE327658 KJA327658 KSW327658 LCS327658 LMO327658 LWK327658 MGG327658 MQC327658 MZY327658 NJU327658 NTQ327658 ODM327658 ONI327658 OXE327658 PHA327658 PQW327658 QAS327658 QKO327658 QUK327658 REG327658 ROC327658 RXY327658 SHU327658 SRQ327658 TBM327658 TLI327658 TVE327658 UFA327658 UOW327658 UYS327658 VIO327658 VSK327658 WCG327658 WMC327658 WVY327658 Q393194 JM393194 TI393194 ADE393194 ANA393194 AWW393194 BGS393194 BQO393194 CAK393194 CKG393194 CUC393194 DDY393194 DNU393194 DXQ393194 EHM393194 ERI393194 FBE393194 FLA393194 FUW393194 GES393194 GOO393194 GYK393194 HIG393194 HSC393194 IBY393194 ILU393194 IVQ393194 JFM393194 JPI393194 JZE393194 KJA393194 KSW393194 LCS393194 LMO393194 LWK393194 MGG393194 MQC393194 MZY393194 NJU393194 NTQ393194 ODM393194 ONI393194 OXE393194 PHA393194 PQW393194 QAS393194 QKO393194 QUK393194 REG393194 ROC393194 RXY393194 SHU393194 SRQ393194 TBM393194 TLI393194 TVE393194 UFA393194 UOW393194 UYS393194 VIO393194 VSK393194 WCG393194 WMC393194 WVY393194 Q458730 JM458730 TI458730 ADE458730 ANA458730 AWW458730 BGS458730 BQO458730 CAK458730 CKG458730 CUC458730 DDY458730 DNU458730 DXQ458730 EHM458730 ERI458730 FBE458730 FLA458730 FUW458730 GES458730 GOO458730 GYK458730 HIG458730 HSC458730 IBY458730 ILU458730 IVQ458730 JFM458730 JPI458730 JZE458730 KJA458730 KSW458730 LCS458730 LMO458730 LWK458730 MGG458730 MQC458730 MZY458730 NJU458730 NTQ458730 ODM458730 ONI458730 OXE458730 PHA458730 PQW458730 QAS458730 QKO458730 QUK458730 REG458730 ROC458730 RXY458730 SHU458730 SRQ458730 TBM458730 TLI458730 TVE458730 UFA458730 UOW458730 UYS458730 VIO458730 VSK458730 WCG458730 WMC458730 WVY458730 Q524266 JM524266 TI524266 ADE524266 ANA524266 AWW524266 BGS524266 BQO524266 CAK524266 CKG524266 CUC524266 DDY524266 DNU524266 DXQ524266 EHM524266 ERI524266 FBE524266 FLA524266 FUW524266 GES524266 GOO524266 GYK524266 HIG524266 HSC524266 IBY524266 ILU524266 IVQ524266 JFM524266 JPI524266 JZE524266 KJA524266 KSW524266 LCS524266 LMO524266 LWK524266 MGG524266 MQC524266 MZY524266 NJU524266 NTQ524266 ODM524266 ONI524266 OXE524266 PHA524266 PQW524266 QAS524266 QKO524266 QUK524266 REG524266 ROC524266 RXY524266 SHU524266 SRQ524266 TBM524266 TLI524266 TVE524266 UFA524266 UOW524266 UYS524266 VIO524266 VSK524266 WCG524266 WMC524266 WVY524266 Q589802 JM589802 TI589802 ADE589802 ANA589802 AWW589802 BGS589802 BQO589802 CAK589802 CKG589802 CUC589802 DDY589802 DNU589802 DXQ589802 EHM589802 ERI589802 FBE589802 FLA589802 FUW589802 GES589802 GOO589802 GYK589802 HIG589802 HSC589802 IBY589802 ILU589802 IVQ589802 JFM589802 JPI589802 JZE589802 KJA589802 KSW589802 LCS589802 LMO589802 LWK589802 MGG589802 MQC589802 MZY589802 NJU589802 NTQ589802 ODM589802 ONI589802 OXE589802 PHA589802 PQW589802 QAS589802 QKO589802 QUK589802 REG589802 ROC589802 RXY589802 SHU589802 SRQ589802 TBM589802 TLI589802 TVE589802 UFA589802 UOW589802 UYS589802 VIO589802 VSK589802 WCG589802 WMC589802 WVY589802 Q655338 JM655338 TI655338 ADE655338 ANA655338 AWW655338 BGS655338 BQO655338 CAK655338 CKG655338 CUC655338 DDY655338 DNU655338 DXQ655338 EHM655338 ERI655338 FBE655338 FLA655338 FUW655338 GES655338 GOO655338 GYK655338 HIG655338 HSC655338 IBY655338 ILU655338 IVQ655338 JFM655338 JPI655338 JZE655338 KJA655338 KSW655338 LCS655338 LMO655338 LWK655338 MGG655338 MQC655338 MZY655338 NJU655338 NTQ655338 ODM655338 ONI655338 OXE655338 PHA655338 PQW655338 QAS655338 QKO655338 QUK655338 REG655338 ROC655338 RXY655338 SHU655338 SRQ655338 TBM655338 TLI655338 TVE655338 UFA655338 UOW655338 UYS655338 VIO655338 VSK655338 WCG655338 WMC655338 WVY655338 Q720874 JM720874 TI720874 ADE720874 ANA720874 AWW720874 BGS720874 BQO720874 CAK720874 CKG720874 CUC720874 DDY720874 DNU720874 DXQ720874 EHM720874 ERI720874 FBE720874 FLA720874 FUW720874 GES720874 GOO720874 GYK720874 HIG720874 HSC720874 IBY720874 ILU720874 IVQ720874 JFM720874 JPI720874 JZE720874 KJA720874 KSW720874 LCS720874 LMO720874 LWK720874 MGG720874 MQC720874 MZY720874 NJU720874 NTQ720874 ODM720874 ONI720874 OXE720874 PHA720874 PQW720874 QAS720874 QKO720874 QUK720874 REG720874 ROC720874 RXY720874 SHU720874 SRQ720874 TBM720874 TLI720874 TVE720874 UFA720874 UOW720874 UYS720874 VIO720874 VSK720874 WCG720874 WMC720874 WVY720874 Q786410 JM786410 TI786410 ADE786410 ANA786410 AWW786410 BGS786410 BQO786410 CAK786410 CKG786410 CUC786410 DDY786410 DNU786410 DXQ786410 EHM786410 ERI786410 FBE786410 FLA786410 FUW786410 GES786410 GOO786410 GYK786410 HIG786410 HSC786410 IBY786410 ILU786410 IVQ786410 JFM786410 JPI786410 JZE786410 KJA786410 KSW786410 LCS786410 LMO786410 LWK786410 MGG786410 MQC786410 MZY786410 NJU786410 NTQ786410 ODM786410 ONI786410 OXE786410 PHA786410 PQW786410 QAS786410 QKO786410 QUK786410 REG786410 ROC786410 RXY786410 SHU786410 SRQ786410 TBM786410 TLI786410 TVE786410 UFA786410 UOW786410 UYS786410 VIO786410 VSK786410 WCG786410 WMC786410 WVY786410 Q851946 JM851946 TI851946 ADE851946 ANA851946 AWW851946 BGS851946 BQO851946 CAK851946 CKG851946 CUC851946 DDY851946 DNU851946 DXQ851946 EHM851946 ERI851946 FBE851946 FLA851946 FUW851946 GES851946 GOO851946 GYK851946 HIG851946 HSC851946 IBY851946 ILU851946 IVQ851946 JFM851946 JPI851946 JZE851946 KJA851946 KSW851946 LCS851946 LMO851946 LWK851946 MGG851946 MQC851946 MZY851946 NJU851946 NTQ851946 ODM851946 ONI851946 OXE851946 PHA851946 PQW851946 QAS851946 QKO851946 QUK851946 REG851946 ROC851946 RXY851946 SHU851946 SRQ851946 TBM851946 TLI851946 TVE851946 UFA851946 UOW851946 UYS851946 VIO851946 VSK851946 WCG851946 WMC851946 WVY851946 Q917482 JM917482 TI917482 ADE917482 ANA917482 AWW917482 BGS917482 BQO917482 CAK917482 CKG917482 CUC917482 DDY917482 DNU917482 DXQ917482 EHM917482 ERI917482 FBE917482 FLA917482 FUW917482 GES917482 GOO917482 GYK917482 HIG917482 HSC917482 IBY917482 ILU917482 IVQ917482 JFM917482 JPI917482 JZE917482 KJA917482 KSW917482 LCS917482 LMO917482 LWK917482 MGG917482 MQC917482 MZY917482 NJU917482 NTQ917482 ODM917482 ONI917482 OXE917482 PHA917482 PQW917482 QAS917482 QKO917482 QUK917482 REG917482 ROC917482 RXY917482 SHU917482 SRQ917482 TBM917482 TLI917482 TVE917482 UFA917482 UOW917482 UYS917482 VIO917482 VSK917482 WCG917482 WMC917482 WVY917482 Q983018 JM983018 TI983018 ADE983018 ANA983018 AWW983018 BGS983018 BQO983018 CAK983018 CKG983018 CUC983018 DDY983018 DNU983018 DXQ983018 EHM983018 ERI983018 FBE983018 FLA983018 FUW983018 GES983018 GOO983018 GYK983018 HIG983018 HSC983018 IBY983018 ILU983018 IVQ983018 JFM983018 JPI983018 JZE983018 KJA983018 KSW983018 LCS983018 LMO983018 LWK983018 MGG983018 MQC983018 MZY983018 NJU983018 NTQ983018 ODM983018 ONI983018 OXE983018 PHA983018 PQW983018 QAS983018 QKO983018 QUK983018 REG983018 ROC983018 RXY983018 SHU983018 SRQ983018 TBM983018 TLI983018 TVE983018 UFA983018 UOW983018 UYS983018 VIO983018 VSK983018 WCG983018 WMC983018 WVY983018 Q65518 JM65518 TI65518 ADE65518 ANA65518 AWW65518 BGS65518 BQO65518 CAK65518 CKG65518 CUC65518 DDY65518 DNU65518 DXQ65518 EHM65518 ERI65518 FBE65518 FLA65518 FUW65518 GES65518 GOO65518 GYK65518 HIG65518 HSC65518 IBY65518 ILU65518 IVQ65518 JFM65518 JPI65518 JZE65518 KJA65518 KSW65518 LCS65518 LMO65518 LWK65518 MGG65518 MQC65518 MZY65518 NJU65518 NTQ65518 ODM65518 ONI65518 OXE65518 PHA65518 PQW65518 QAS65518 QKO65518 QUK65518 REG65518 ROC65518 RXY65518 SHU65518 SRQ65518 TBM65518 TLI65518 TVE65518 UFA65518 UOW65518 UYS65518 VIO65518 VSK65518 WCG65518 WMC65518 WVY65518 Q131054 JM131054 TI131054 ADE131054 ANA131054 AWW131054 BGS131054 BQO131054 CAK131054 CKG131054 CUC131054 DDY131054 DNU131054 DXQ131054 EHM131054 ERI131054 FBE131054 FLA131054 FUW131054 GES131054 GOO131054 GYK131054 HIG131054 HSC131054 IBY131054 ILU131054 IVQ131054 JFM131054 JPI131054 JZE131054 KJA131054 KSW131054 LCS131054 LMO131054 LWK131054 MGG131054 MQC131054 MZY131054 NJU131054 NTQ131054 ODM131054 ONI131054 OXE131054 PHA131054 PQW131054 QAS131054 QKO131054 QUK131054 REG131054 ROC131054 RXY131054 SHU131054 SRQ131054 TBM131054 TLI131054 TVE131054 UFA131054 UOW131054 UYS131054 VIO131054 VSK131054 WCG131054 WMC131054 WVY131054 Q196590 JM196590 TI196590 ADE196590 ANA196590 AWW196590 BGS196590 BQO196590 CAK196590 CKG196590 CUC196590 DDY196590 DNU196590 DXQ196590 EHM196590 ERI196590 FBE196590 FLA196590 FUW196590 GES196590 GOO196590 GYK196590 HIG196590 HSC196590 IBY196590 ILU196590 IVQ196590 JFM196590 JPI196590 JZE196590 KJA196590 KSW196590 LCS196590 LMO196590 LWK196590 MGG196590 MQC196590 MZY196590 NJU196590 NTQ196590 ODM196590 ONI196590 OXE196590 PHA196590 PQW196590 QAS196590 QKO196590 QUK196590 REG196590 ROC196590 RXY196590 SHU196590 SRQ196590 TBM196590 TLI196590 TVE196590 UFA196590 UOW196590 UYS196590 VIO196590 VSK196590 WCG196590 WMC196590 WVY196590 Q262126 JM262126 TI262126 ADE262126 ANA262126 AWW262126 BGS262126 BQO262126 CAK262126 CKG262126 CUC262126 DDY262126 DNU262126 DXQ262126 EHM262126 ERI262126 FBE262126 FLA262126 FUW262126 GES262126 GOO262126 GYK262126 HIG262126 HSC262126 IBY262126 ILU262126 IVQ262126 JFM262126 JPI262126 JZE262126 KJA262126 KSW262126 LCS262126 LMO262126 LWK262126 MGG262126 MQC262126 MZY262126 NJU262126 NTQ262126 ODM262126 ONI262126 OXE262126 PHA262126 PQW262126 QAS262126 QKO262126 QUK262126 REG262126 ROC262126 RXY262126 SHU262126 SRQ262126 TBM262126 TLI262126 TVE262126 UFA262126 UOW262126 UYS262126 VIO262126 VSK262126 WCG262126 WMC262126 WVY262126 Q327662 JM327662 TI327662 ADE327662 ANA327662 AWW327662 BGS327662 BQO327662 CAK327662 CKG327662 CUC327662 DDY327662 DNU327662 DXQ327662 EHM327662 ERI327662 FBE327662 FLA327662 FUW327662 GES327662 GOO327662 GYK327662 HIG327662 HSC327662 IBY327662 ILU327662 IVQ327662 JFM327662 JPI327662 JZE327662 KJA327662 KSW327662 LCS327662 LMO327662 LWK327662 MGG327662 MQC327662 MZY327662 NJU327662 NTQ327662 ODM327662 ONI327662 OXE327662 PHA327662 PQW327662 QAS327662 QKO327662 QUK327662 REG327662 ROC327662 RXY327662 SHU327662 SRQ327662 TBM327662 TLI327662 TVE327662 UFA327662 UOW327662 UYS327662 VIO327662 VSK327662 WCG327662 WMC327662 WVY327662 Q393198 JM393198 TI393198 ADE393198 ANA393198 AWW393198 BGS393198 BQO393198 CAK393198 CKG393198 CUC393198 DDY393198 DNU393198 DXQ393198 EHM393198 ERI393198 FBE393198 FLA393198 FUW393198 GES393198 GOO393198 GYK393198 HIG393198 HSC393198 IBY393198 ILU393198 IVQ393198 JFM393198 JPI393198 JZE393198 KJA393198 KSW393198 LCS393198 LMO393198 LWK393198 MGG393198 MQC393198 MZY393198 NJU393198 NTQ393198 ODM393198 ONI393198 OXE393198 PHA393198 PQW393198 QAS393198 QKO393198 QUK393198 REG393198 ROC393198 RXY393198 SHU393198 SRQ393198 TBM393198 TLI393198 TVE393198 UFA393198 UOW393198 UYS393198 VIO393198 VSK393198 WCG393198 WMC393198 WVY393198 Q458734 JM458734 TI458734 ADE458734 ANA458734 AWW458734 BGS458734 BQO458734 CAK458734 CKG458734 CUC458734 DDY458734 DNU458734 DXQ458734 EHM458734 ERI458734 FBE458734 FLA458734 FUW458734 GES458734 GOO458734 GYK458734 HIG458734 HSC458734 IBY458734 ILU458734 IVQ458734 JFM458734 JPI458734 JZE458734 KJA458734 KSW458734 LCS458734 LMO458734 LWK458734 MGG458734 MQC458734 MZY458734 NJU458734 NTQ458734 ODM458734 ONI458734 OXE458734 PHA458734 PQW458734 QAS458734 QKO458734 QUK458734 REG458734 ROC458734 RXY458734 SHU458734 SRQ458734 TBM458734 TLI458734 TVE458734 UFA458734 UOW458734 UYS458734 VIO458734 VSK458734 WCG458734 WMC458734 WVY458734 Q524270 JM524270 TI524270 ADE524270 ANA524270 AWW524270 BGS524270 BQO524270 CAK524270 CKG524270 CUC524270 DDY524270 DNU524270 DXQ524270 EHM524270 ERI524270 FBE524270 FLA524270 FUW524270 GES524270 GOO524270 GYK524270 HIG524270 HSC524270 IBY524270 ILU524270 IVQ524270 JFM524270 JPI524270 JZE524270 KJA524270 KSW524270 LCS524270 LMO524270 LWK524270 MGG524270 MQC524270 MZY524270 NJU524270 NTQ524270 ODM524270 ONI524270 OXE524270 PHA524270 PQW524270 QAS524270 QKO524270 QUK524270 REG524270 ROC524270 RXY524270 SHU524270 SRQ524270 TBM524270 TLI524270 TVE524270 UFA524270 UOW524270 UYS524270 VIO524270 VSK524270 WCG524270 WMC524270 WVY524270 Q589806 JM589806 TI589806 ADE589806 ANA589806 AWW589806 BGS589806 BQO589806 CAK589806 CKG589806 CUC589806 DDY589806 DNU589806 DXQ589806 EHM589806 ERI589806 FBE589806 FLA589806 FUW589806 GES589806 GOO589806 GYK589806 HIG589806 HSC589806 IBY589806 ILU589806 IVQ589806 JFM589806 JPI589806 JZE589806 KJA589806 KSW589806 LCS589806 LMO589806 LWK589806 MGG589806 MQC589806 MZY589806 NJU589806 NTQ589806 ODM589806 ONI589806 OXE589806 PHA589806 PQW589806 QAS589806 QKO589806 QUK589806 REG589806 ROC589806 RXY589806 SHU589806 SRQ589806 TBM589806 TLI589806 TVE589806 UFA589806 UOW589806 UYS589806 VIO589806 VSK589806 WCG589806 WMC589806 WVY589806 Q655342 JM655342 TI655342 ADE655342 ANA655342 AWW655342 BGS655342 BQO655342 CAK655342 CKG655342 CUC655342 DDY655342 DNU655342 DXQ655342 EHM655342 ERI655342 FBE655342 FLA655342 FUW655342 GES655342 GOO655342 GYK655342 HIG655342 HSC655342 IBY655342 ILU655342 IVQ655342 JFM655342 JPI655342 JZE655342 KJA655342 KSW655342 LCS655342 LMO655342 LWK655342 MGG655342 MQC655342 MZY655342 NJU655342 NTQ655342 ODM655342 ONI655342 OXE655342 PHA655342 PQW655342 QAS655342 QKO655342 QUK655342 REG655342 ROC655342 RXY655342 SHU655342 SRQ655342 TBM655342 TLI655342 TVE655342 UFA655342 UOW655342 UYS655342 VIO655342 VSK655342 WCG655342 WMC655342 WVY655342 Q720878 JM720878 TI720878 ADE720878 ANA720878 AWW720878 BGS720878 BQO720878 CAK720878 CKG720878 CUC720878 DDY720878 DNU720878 DXQ720878 EHM720878 ERI720878 FBE720878 FLA720878 FUW720878 GES720878 GOO720878 GYK720878 HIG720878 HSC720878 IBY720878 ILU720878 IVQ720878 JFM720878 JPI720878 JZE720878 KJA720878 KSW720878 LCS720878 LMO720878 LWK720878 MGG720878 MQC720878 MZY720878 NJU720878 NTQ720878 ODM720878 ONI720878 OXE720878 PHA720878 PQW720878 QAS720878 QKO720878 QUK720878 REG720878 ROC720878 RXY720878 SHU720878 SRQ720878 TBM720878 TLI720878 TVE720878 UFA720878 UOW720878 UYS720878 VIO720878 VSK720878 WCG720878 WMC720878 WVY720878 Q786414 JM786414 TI786414 ADE786414 ANA786414 AWW786414 BGS786414 BQO786414 CAK786414 CKG786414 CUC786414 DDY786414 DNU786414 DXQ786414 EHM786414 ERI786414 FBE786414 FLA786414 FUW786414 GES786414 GOO786414 GYK786414 HIG786414 HSC786414 IBY786414 ILU786414 IVQ786414 JFM786414 JPI786414 JZE786414 KJA786414 KSW786414 LCS786414 LMO786414 LWK786414 MGG786414 MQC786414 MZY786414 NJU786414 NTQ786414 ODM786414 ONI786414 OXE786414 PHA786414 PQW786414 QAS786414 QKO786414 QUK786414 REG786414 ROC786414 RXY786414 SHU786414 SRQ786414 TBM786414 TLI786414 TVE786414 UFA786414 UOW786414 UYS786414 VIO786414 VSK786414 WCG786414 WMC786414 WVY786414 Q851950 JM851950 TI851950 ADE851950 ANA851950 AWW851950 BGS851950 BQO851950 CAK851950 CKG851950 CUC851950 DDY851950 DNU851950 DXQ851950 EHM851950 ERI851950 FBE851950 FLA851950 FUW851950 GES851950 GOO851950 GYK851950 HIG851950 HSC851950 IBY851950 ILU851950 IVQ851950 JFM851950 JPI851950 JZE851950 KJA851950 KSW851950 LCS851950 LMO851950 LWK851950 MGG851950 MQC851950 MZY851950 NJU851950 NTQ851950 ODM851950 ONI851950 OXE851950 PHA851950 PQW851950 QAS851950 QKO851950 QUK851950 REG851950 ROC851950 RXY851950 SHU851950 SRQ851950 TBM851950 TLI851950 TVE851950 UFA851950 UOW851950 UYS851950 VIO851950 VSK851950 WCG851950 WMC851950 WVY851950 Q917486 JM917486 TI917486 ADE917486 ANA917486 AWW917486 BGS917486 BQO917486 CAK917486 CKG917486 CUC917486 DDY917486 DNU917486 DXQ917486 EHM917486 ERI917486 FBE917486 FLA917486 FUW917486 GES917486 GOO917486 GYK917486 HIG917486 HSC917486 IBY917486 ILU917486 IVQ917486 JFM917486 JPI917486 JZE917486 KJA917486 KSW917486 LCS917486 LMO917486 LWK917486 MGG917486 MQC917486 MZY917486 NJU917486 NTQ917486 ODM917486 ONI917486 OXE917486 PHA917486 PQW917486 QAS917486 QKO917486 QUK917486 REG917486 ROC917486 RXY917486 SHU917486 SRQ917486 TBM917486 TLI917486 TVE917486 UFA917486 UOW917486 UYS917486 VIO917486 VSK917486 WCG917486 WMC917486 WVY917486 Q983022 JM983022 TI983022 ADE983022 ANA983022 AWW983022 BGS983022 BQO983022 CAK983022 CKG983022 CUC983022 DDY983022 DNU983022 DXQ983022 EHM983022 ERI983022 FBE983022 FLA983022 FUW983022 GES983022 GOO983022 GYK983022 HIG983022 HSC983022 IBY983022 ILU983022 IVQ983022 JFM983022 JPI983022 JZE983022 KJA983022 KSW983022 LCS983022 LMO983022 LWK983022 MGG983022 MQC983022 MZY983022 NJU983022 NTQ983022 ODM983022 ONI983022 OXE983022 PHA983022 PQW983022 QAS983022 QKO983022 QUK983022 REG983022 ROC983022 RXY983022 SHU983022 SRQ983022 TBM983022 TLI983022 TVE983022 UFA983022 UOW983022 UYS983022 VIO983022 VSK983022 WCG983022 WMC983022 WVY983022 Q65522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Q131058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Q196594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Q262130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Q327666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Q393202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Q458738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Q524274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Q589810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Q655346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Q720882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Q786418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Q851954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Q917490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Q983026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Q65525 JM65525 TI65525 ADE65525 ANA65525 AWW65525 BGS65525 BQO65525 CAK65525 CKG65525 CUC65525 DDY65525 DNU65525 DXQ65525 EHM65525 ERI65525 FBE65525 FLA65525 FUW65525 GES65525 GOO65525 GYK65525 HIG65525 HSC65525 IBY65525 ILU65525 IVQ65525 JFM65525 JPI65525 JZE65525 KJA65525 KSW65525 LCS65525 LMO65525 LWK65525 MGG65525 MQC65525 MZY65525 NJU65525 NTQ65525 ODM65525 ONI65525 OXE65525 PHA65525 PQW65525 QAS65525 QKO65525 QUK65525 REG65525 ROC65525 RXY65525 SHU65525 SRQ65525 TBM65525 TLI65525 TVE65525 UFA65525 UOW65525 UYS65525 VIO65525 VSK65525 WCG65525 WMC65525 WVY65525 Q131061 JM131061 TI131061 ADE131061 ANA131061 AWW131061 BGS131061 BQO131061 CAK131061 CKG131061 CUC131061 DDY131061 DNU131061 DXQ131061 EHM131061 ERI131061 FBE131061 FLA131061 FUW131061 GES131061 GOO131061 GYK131061 HIG131061 HSC131061 IBY131061 ILU131061 IVQ131061 JFM131061 JPI131061 JZE131061 KJA131061 KSW131061 LCS131061 LMO131061 LWK131061 MGG131061 MQC131061 MZY131061 NJU131061 NTQ131061 ODM131061 ONI131061 OXE131061 PHA131061 PQW131061 QAS131061 QKO131061 QUK131061 REG131061 ROC131061 RXY131061 SHU131061 SRQ131061 TBM131061 TLI131061 TVE131061 UFA131061 UOW131061 UYS131061 VIO131061 VSK131061 WCG131061 WMC131061 WVY131061 Q196597 JM196597 TI196597 ADE196597 ANA196597 AWW196597 BGS196597 BQO196597 CAK196597 CKG196597 CUC196597 DDY196597 DNU196597 DXQ196597 EHM196597 ERI196597 FBE196597 FLA196597 FUW196597 GES196597 GOO196597 GYK196597 HIG196597 HSC196597 IBY196597 ILU196597 IVQ196597 JFM196597 JPI196597 JZE196597 KJA196597 KSW196597 LCS196597 LMO196597 LWK196597 MGG196597 MQC196597 MZY196597 NJU196597 NTQ196597 ODM196597 ONI196597 OXE196597 PHA196597 PQW196597 QAS196597 QKO196597 QUK196597 REG196597 ROC196597 RXY196597 SHU196597 SRQ196597 TBM196597 TLI196597 TVE196597 UFA196597 UOW196597 UYS196597 VIO196597 VSK196597 WCG196597 WMC196597 WVY196597 Q262133 JM262133 TI262133 ADE262133 ANA262133 AWW262133 BGS262133 BQO262133 CAK262133 CKG262133 CUC262133 DDY262133 DNU262133 DXQ262133 EHM262133 ERI262133 FBE262133 FLA262133 FUW262133 GES262133 GOO262133 GYK262133 HIG262133 HSC262133 IBY262133 ILU262133 IVQ262133 JFM262133 JPI262133 JZE262133 KJA262133 KSW262133 LCS262133 LMO262133 LWK262133 MGG262133 MQC262133 MZY262133 NJU262133 NTQ262133 ODM262133 ONI262133 OXE262133 PHA262133 PQW262133 QAS262133 QKO262133 QUK262133 REG262133 ROC262133 RXY262133 SHU262133 SRQ262133 TBM262133 TLI262133 TVE262133 UFA262133 UOW262133 UYS262133 VIO262133 VSK262133 WCG262133 WMC262133 WVY262133 Q327669 JM327669 TI327669 ADE327669 ANA327669 AWW327669 BGS327669 BQO327669 CAK327669 CKG327669 CUC327669 DDY327669 DNU327669 DXQ327669 EHM327669 ERI327669 FBE327669 FLA327669 FUW327669 GES327669 GOO327669 GYK327669 HIG327669 HSC327669 IBY327669 ILU327669 IVQ327669 JFM327669 JPI327669 JZE327669 KJA327669 KSW327669 LCS327669 LMO327669 LWK327669 MGG327669 MQC327669 MZY327669 NJU327669 NTQ327669 ODM327669 ONI327669 OXE327669 PHA327669 PQW327669 QAS327669 QKO327669 QUK327669 REG327669 ROC327669 RXY327669 SHU327669 SRQ327669 TBM327669 TLI327669 TVE327669 UFA327669 UOW327669 UYS327669 VIO327669 VSK327669 WCG327669 WMC327669 WVY327669 Q393205 JM393205 TI393205 ADE393205 ANA393205 AWW393205 BGS393205 BQO393205 CAK393205 CKG393205 CUC393205 DDY393205 DNU393205 DXQ393205 EHM393205 ERI393205 FBE393205 FLA393205 FUW393205 GES393205 GOO393205 GYK393205 HIG393205 HSC393205 IBY393205 ILU393205 IVQ393205 JFM393205 JPI393205 JZE393205 KJA393205 KSW393205 LCS393205 LMO393205 LWK393205 MGG393205 MQC393205 MZY393205 NJU393205 NTQ393205 ODM393205 ONI393205 OXE393205 PHA393205 PQW393205 QAS393205 QKO393205 QUK393205 REG393205 ROC393205 RXY393205 SHU393205 SRQ393205 TBM393205 TLI393205 TVE393205 UFA393205 UOW393205 UYS393205 VIO393205 VSK393205 WCG393205 WMC393205 WVY393205 Q458741 JM458741 TI458741 ADE458741 ANA458741 AWW458741 BGS458741 BQO458741 CAK458741 CKG458741 CUC458741 DDY458741 DNU458741 DXQ458741 EHM458741 ERI458741 FBE458741 FLA458741 FUW458741 GES458741 GOO458741 GYK458741 HIG458741 HSC458741 IBY458741 ILU458741 IVQ458741 JFM458741 JPI458741 JZE458741 KJA458741 KSW458741 LCS458741 LMO458741 LWK458741 MGG458741 MQC458741 MZY458741 NJU458741 NTQ458741 ODM458741 ONI458741 OXE458741 PHA458741 PQW458741 QAS458741 QKO458741 QUK458741 REG458741 ROC458741 RXY458741 SHU458741 SRQ458741 TBM458741 TLI458741 TVE458741 UFA458741 UOW458741 UYS458741 VIO458741 VSK458741 WCG458741 WMC458741 WVY458741 Q524277 JM524277 TI524277 ADE524277 ANA524277 AWW524277 BGS524277 BQO524277 CAK524277 CKG524277 CUC524277 DDY524277 DNU524277 DXQ524277 EHM524277 ERI524277 FBE524277 FLA524277 FUW524277 GES524277 GOO524277 GYK524277 HIG524277 HSC524277 IBY524277 ILU524277 IVQ524277 JFM524277 JPI524277 JZE524277 KJA524277 KSW524277 LCS524277 LMO524277 LWK524277 MGG524277 MQC524277 MZY524277 NJU524277 NTQ524277 ODM524277 ONI524277 OXE524277 PHA524277 PQW524277 QAS524277 QKO524277 QUK524277 REG524277 ROC524277 RXY524277 SHU524277 SRQ524277 TBM524277 TLI524277 TVE524277 UFA524277 UOW524277 UYS524277 VIO524277 VSK524277 WCG524277 WMC524277 WVY524277 Q589813 JM589813 TI589813 ADE589813 ANA589813 AWW589813 BGS589813 BQO589813 CAK589813 CKG589813 CUC589813 DDY589813 DNU589813 DXQ589813 EHM589813 ERI589813 FBE589813 FLA589813 FUW589813 GES589813 GOO589813 GYK589813 HIG589813 HSC589813 IBY589813 ILU589813 IVQ589813 JFM589813 JPI589813 JZE589813 KJA589813 KSW589813 LCS589813 LMO589813 LWK589813 MGG589813 MQC589813 MZY589813 NJU589813 NTQ589813 ODM589813 ONI589813 OXE589813 PHA589813 PQW589813 QAS589813 QKO589813 QUK589813 REG589813 ROC589813 RXY589813 SHU589813 SRQ589813 TBM589813 TLI589813 TVE589813 UFA589813 UOW589813 UYS589813 VIO589813 VSK589813 WCG589813 WMC589813 WVY589813 Q655349 JM655349 TI655349 ADE655349 ANA655349 AWW655349 BGS655349 BQO655349 CAK655349 CKG655349 CUC655349 DDY655349 DNU655349 DXQ655349 EHM655349 ERI655349 FBE655349 FLA655349 FUW655349 GES655349 GOO655349 GYK655349 HIG655349 HSC655349 IBY655349 ILU655349 IVQ655349 JFM655349 JPI655349 JZE655349 KJA655349 KSW655349 LCS655349 LMO655349 LWK655349 MGG655349 MQC655349 MZY655349 NJU655349 NTQ655349 ODM655349 ONI655349 OXE655349 PHA655349 PQW655349 QAS655349 QKO655349 QUK655349 REG655349 ROC655349 RXY655349 SHU655349 SRQ655349 TBM655349 TLI655349 TVE655349 UFA655349 UOW655349 UYS655349 VIO655349 VSK655349 WCG655349 WMC655349 WVY655349 Q720885 JM720885 TI720885 ADE720885 ANA720885 AWW720885 BGS720885 BQO720885 CAK720885 CKG720885 CUC720885 DDY720885 DNU720885 DXQ720885 EHM720885 ERI720885 FBE720885 FLA720885 FUW720885 GES720885 GOO720885 GYK720885 HIG720885 HSC720885 IBY720885 ILU720885 IVQ720885 JFM720885 JPI720885 JZE720885 KJA720885 KSW720885 LCS720885 LMO720885 LWK720885 MGG720885 MQC720885 MZY720885 NJU720885 NTQ720885 ODM720885 ONI720885 OXE720885 PHA720885 PQW720885 QAS720885 QKO720885 QUK720885 REG720885 ROC720885 RXY720885 SHU720885 SRQ720885 TBM720885 TLI720885 TVE720885 UFA720885 UOW720885 UYS720885 VIO720885 VSK720885 WCG720885 WMC720885 WVY720885 Q786421 JM786421 TI786421 ADE786421 ANA786421 AWW786421 BGS786421 BQO786421 CAK786421 CKG786421 CUC786421 DDY786421 DNU786421 DXQ786421 EHM786421 ERI786421 FBE786421 FLA786421 FUW786421 GES786421 GOO786421 GYK786421 HIG786421 HSC786421 IBY786421 ILU786421 IVQ786421 JFM786421 JPI786421 JZE786421 KJA786421 KSW786421 LCS786421 LMO786421 LWK786421 MGG786421 MQC786421 MZY786421 NJU786421 NTQ786421 ODM786421 ONI786421 OXE786421 PHA786421 PQW786421 QAS786421 QKO786421 QUK786421 REG786421 ROC786421 RXY786421 SHU786421 SRQ786421 TBM786421 TLI786421 TVE786421 UFA786421 UOW786421 UYS786421 VIO786421 VSK786421 WCG786421 WMC786421 WVY786421 Q851957 JM851957 TI851957 ADE851957 ANA851957 AWW851957 BGS851957 BQO851957 CAK851957 CKG851957 CUC851957 DDY851957 DNU851957 DXQ851957 EHM851957 ERI851957 FBE851957 FLA851957 FUW851957 GES851957 GOO851957 GYK851957 HIG851957 HSC851957 IBY851957 ILU851957 IVQ851957 JFM851957 JPI851957 JZE851957 KJA851957 KSW851957 LCS851957 LMO851957 LWK851957 MGG851957 MQC851957 MZY851957 NJU851957 NTQ851957 ODM851957 ONI851957 OXE851957 PHA851957 PQW851957 QAS851957 QKO851957 QUK851957 REG851957 ROC851957 RXY851957 SHU851957 SRQ851957 TBM851957 TLI851957 TVE851957 UFA851957 UOW851957 UYS851957 VIO851957 VSK851957 WCG851957 WMC851957 WVY851957 Q917493 JM917493 TI917493 ADE917493 ANA917493 AWW917493 BGS917493 BQO917493 CAK917493 CKG917493 CUC917493 DDY917493 DNU917493 DXQ917493 EHM917493 ERI917493 FBE917493 FLA917493 FUW917493 GES917493 GOO917493 GYK917493 HIG917493 HSC917493 IBY917493 ILU917493 IVQ917493 JFM917493 JPI917493 JZE917493 KJA917493 KSW917493 LCS917493 LMO917493 LWK917493 MGG917493 MQC917493 MZY917493 NJU917493 NTQ917493 ODM917493 ONI917493 OXE917493 PHA917493 PQW917493 QAS917493 QKO917493 QUK917493 REG917493 ROC917493 RXY917493 SHU917493 SRQ917493 TBM917493 TLI917493 TVE917493 UFA917493 UOW917493 UYS917493 VIO917493 VSK917493 WCG917493 WMC917493 WVY917493 Q983029 JM983029 TI983029 ADE983029 ANA983029 AWW983029 BGS983029 BQO983029 CAK983029 CKG983029 CUC983029 DDY983029 DNU983029 DXQ983029 EHM983029 ERI983029 FBE983029 FLA983029 FUW983029 GES983029 GOO983029 GYK983029 HIG983029 HSC983029 IBY983029 ILU983029 IVQ983029 JFM983029 JPI983029 JZE983029 KJA983029 KSW983029 LCS983029 LMO983029 LWK983029 MGG983029 MQC983029 MZY983029 NJU983029 NTQ983029 ODM983029 ONI983029 OXE983029 PHA983029 PQW983029 QAS983029 QKO983029 QUK983029 REG983029 ROC983029 RXY983029 SHU983029 SRQ983029 TBM983029 TLI983029 TVE983029 UFA983029 UOW983029 UYS983029 VIO983029 VSK983029 WCG983029 WMC983029 WVY983029 Q65528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Q131064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Q196600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Q262136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Q327672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Q393208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Q458744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Q524280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Q589816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Q655352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Q720888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Q786424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Q851960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Q917496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Q983032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Q65533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Q131069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Q196605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Q262141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Q327677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Q393213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Q458749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Q524285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Q589821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Q655357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Q720893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Q786429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Q851965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Q917501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Q983037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Q65536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Q131072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Q196608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Q262144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Q327680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Q393216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Q458752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Q524288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Q589824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Q655360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Q720896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Q786432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Q851968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Q917504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Q983040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Q12:Q112 JM12:JM112 TI12:TI112 ADE12:ADE112 ANA12:ANA112 AWW12:AWW112 BGS12:BGS112 BQO12:BQO112 CAK12:CAK112 CKG12:CKG112 CUC12:CUC112 DDY12:DDY112 DNU12:DNU112 DXQ12:DXQ112 EHM12:EHM112 ERI12:ERI112 FBE12:FBE112 FLA12:FLA112 FUW12:FUW112 GES12:GES112 GOO12:GOO112 GYK12:GYK112 HIG12:HIG112 HSC12:HSC112 IBY12:IBY112 ILU12:ILU112 IVQ12:IVQ112 JFM12:JFM112 JPI12:JPI112 JZE12:JZE112 KJA12:KJA112 KSW12:KSW112 LCS12:LCS112 LMO12:LMO112 LWK12:LWK112 MGG12:MGG112 MQC12:MQC112 MZY12:MZY112 NJU12:NJU112 NTQ12:NTQ112 ODM12:ODM112 ONI12:ONI112 OXE12:OXE112 PHA12:PHA112 PQW12:PQW112 QAS12:QAS112 QKO12:QKO112 QUK12:QUK112 REG12:REG112 ROC12:ROC112 RXY12:RXY112 SHU12:SHU112 SRQ12:SRQ112 TBM12:TBM112 TLI12:TLI112 TVE12:TVE112 UFA12:UFA112 UOW12:UOW112 UYS12:UYS112 VIO12:VIO112 VSK12:VSK112 WCG12:WCG112 WMC12:WMC112 WVY12:WVY112 Q65548:Q65648 JM65548:JM65648 TI65548:TI65648 ADE65548:ADE65648 ANA65548:ANA65648 AWW65548:AWW65648 BGS65548:BGS65648 BQO65548:BQO65648 CAK65548:CAK65648 CKG65548:CKG65648 CUC65548:CUC65648 DDY65548:DDY65648 DNU65548:DNU65648 DXQ65548:DXQ65648 EHM65548:EHM65648 ERI65548:ERI65648 FBE65548:FBE65648 FLA65548:FLA65648 FUW65548:FUW65648 GES65548:GES65648 GOO65548:GOO65648 GYK65548:GYK65648 HIG65548:HIG65648 HSC65548:HSC65648 IBY65548:IBY65648 ILU65548:ILU65648 IVQ65548:IVQ65648 JFM65548:JFM65648 JPI65548:JPI65648 JZE65548:JZE65648 KJA65548:KJA65648 KSW65548:KSW65648 LCS65548:LCS65648 LMO65548:LMO65648 LWK65548:LWK65648 MGG65548:MGG65648 MQC65548:MQC65648 MZY65548:MZY65648 NJU65548:NJU65648 NTQ65548:NTQ65648 ODM65548:ODM65648 ONI65548:ONI65648 OXE65548:OXE65648 PHA65548:PHA65648 PQW65548:PQW65648 QAS65548:QAS65648 QKO65548:QKO65648 QUK65548:QUK65648 REG65548:REG65648 ROC65548:ROC65648 RXY65548:RXY65648 SHU65548:SHU65648 SRQ65548:SRQ65648 TBM65548:TBM65648 TLI65548:TLI65648 TVE65548:TVE65648 UFA65548:UFA65648 UOW65548:UOW65648 UYS65548:UYS65648 VIO65548:VIO65648 VSK65548:VSK65648 WCG65548:WCG65648 WMC65548:WMC65648 WVY65548:WVY65648 Q131084:Q131184 JM131084:JM131184 TI131084:TI131184 ADE131084:ADE131184 ANA131084:ANA131184 AWW131084:AWW131184 BGS131084:BGS131184 BQO131084:BQO131184 CAK131084:CAK131184 CKG131084:CKG131184 CUC131084:CUC131184 DDY131084:DDY131184 DNU131084:DNU131184 DXQ131084:DXQ131184 EHM131084:EHM131184 ERI131084:ERI131184 FBE131084:FBE131184 FLA131084:FLA131184 FUW131084:FUW131184 GES131084:GES131184 GOO131084:GOO131184 GYK131084:GYK131184 HIG131084:HIG131184 HSC131084:HSC131184 IBY131084:IBY131184 ILU131084:ILU131184 IVQ131084:IVQ131184 JFM131084:JFM131184 JPI131084:JPI131184 JZE131084:JZE131184 KJA131084:KJA131184 KSW131084:KSW131184 LCS131084:LCS131184 LMO131084:LMO131184 LWK131084:LWK131184 MGG131084:MGG131184 MQC131084:MQC131184 MZY131084:MZY131184 NJU131084:NJU131184 NTQ131084:NTQ131184 ODM131084:ODM131184 ONI131084:ONI131184 OXE131084:OXE131184 PHA131084:PHA131184 PQW131084:PQW131184 QAS131084:QAS131184 QKO131084:QKO131184 QUK131084:QUK131184 REG131084:REG131184 ROC131084:ROC131184 RXY131084:RXY131184 SHU131084:SHU131184 SRQ131084:SRQ131184 TBM131084:TBM131184 TLI131084:TLI131184 TVE131084:TVE131184 UFA131084:UFA131184 UOW131084:UOW131184 UYS131084:UYS131184 VIO131084:VIO131184 VSK131084:VSK131184 WCG131084:WCG131184 WMC131084:WMC131184 WVY131084:WVY131184 Q196620:Q196720 JM196620:JM196720 TI196620:TI196720 ADE196620:ADE196720 ANA196620:ANA196720 AWW196620:AWW196720 BGS196620:BGS196720 BQO196620:BQO196720 CAK196620:CAK196720 CKG196620:CKG196720 CUC196620:CUC196720 DDY196620:DDY196720 DNU196620:DNU196720 DXQ196620:DXQ196720 EHM196620:EHM196720 ERI196620:ERI196720 FBE196620:FBE196720 FLA196620:FLA196720 FUW196620:FUW196720 GES196620:GES196720 GOO196620:GOO196720 GYK196620:GYK196720 HIG196620:HIG196720 HSC196620:HSC196720 IBY196620:IBY196720 ILU196620:ILU196720 IVQ196620:IVQ196720 JFM196620:JFM196720 JPI196620:JPI196720 JZE196620:JZE196720 KJA196620:KJA196720 KSW196620:KSW196720 LCS196620:LCS196720 LMO196620:LMO196720 LWK196620:LWK196720 MGG196620:MGG196720 MQC196620:MQC196720 MZY196620:MZY196720 NJU196620:NJU196720 NTQ196620:NTQ196720 ODM196620:ODM196720 ONI196620:ONI196720 OXE196620:OXE196720 PHA196620:PHA196720 PQW196620:PQW196720 QAS196620:QAS196720 QKO196620:QKO196720 QUK196620:QUK196720 REG196620:REG196720 ROC196620:ROC196720 RXY196620:RXY196720 SHU196620:SHU196720 SRQ196620:SRQ196720 TBM196620:TBM196720 TLI196620:TLI196720 TVE196620:TVE196720 UFA196620:UFA196720 UOW196620:UOW196720 UYS196620:UYS196720 VIO196620:VIO196720 VSK196620:VSK196720 WCG196620:WCG196720 WMC196620:WMC196720 WVY196620:WVY196720 Q262156:Q262256 JM262156:JM262256 TI262156:TI262256 ADE262156:ADE262256 ANA262156:ANA262256 AWW262156:AWW262256 BGS262156:BGS262256 BQO262156:BQO262256 CAK262156:CAK262256 CKG262156:CKG262256 CUC262156:CUC262256 DDY262156:DDY262256 DNU262156:DNU262256 DXQ262156:DXQ262256 EHM262156:EHM262256 ERI262156:ERI262256 FBE262156:FBE262256 FLA262156:FLA262256 FUW262156:FUW262256 GES262156:GES262256 GOO262156:GOO262256 GYK262156:GYK262256 HIG262156:HIG262256 HSC262156:HSC262256 IBY262156:IBY262256 ILU262156:ILU262256 IVQ262156:IVQ262256 JFM262156:JFM262256 JPI262156:JPI262256 JZE262156:JZE262256 KJA262156:KJA262256 KSW262156:KSW262256 LCS262156:LCS262256 LMO262156:LMO262256 LWK262156:LWK262256 MGG262156:MGG262256 MQC262156:MQC262256 MZY262156:MZY262256 NJU262156:NJU262256 NTQ262156:NTQ262256 ODM262156:ODM262256 ONI262156:ONI262256 OXE262156:OXE262256 PHA262156:PHA262256 PQW262156:PQW262256 QAS262156:QAS262256 QKO262156:QKO262256 QUK262156:QUK262256 REG262156:REG262256 ROC262156:ROC262256 RXY262156:RXY262256 SHU262156:SHU262256 SRQ262156:SRQ262256 TBM262156:TBM262256 TLI262156:TLI262256 TVE262156:TVE262256 UFA262156:UFA262256 UOW262156:UOW262256 UYS262156:UYS262256 VIO262156:VIO262256 VSK262156:VSK262256 WCG262156:WCG262256 WMC262156:WMC262256 WVY262156:WVY262256 Q327692:Q327792 JM327692:JM327792 TI327692:TI327792 ADE327692:ADE327792 ANA327692:ANA327792 AWW327692:AWW327792 BGS327692:BGS327792 BQO327692:BQO327792 CAK327692:CAK327792 CKG327692:CKG327792 CUC327692:CUC327792 DDY327692:DDY327792 DNU327692:DNU327792 DXQ327692:DXQ327792 EHM327692:EHM327792 ERI327692:ERI327792 FBE327692:FBE327792 FLA327692:FLA327792 FUW327692:FUW327792 GES327692:GES327792 GOO327692:GOO327792 GYK327692:GYK327792 HIG327692:HIG327792 HSC327692:HSC327792 IBY327692:IBY327792 ILU327692:ILU327792 IVQ327692:IVQ327792 JFM327692:JFM327792 JPI327692:JPI327792 JZE327692:JZE327792 KJA327692:KJA327792 KSW327692:KSW327792 LCS327692:LCS327792 LMO327692:LMO327792 LWK327692:LWK327792 MGG327692:MGG327792 MQC327692:MQC327792 MZY327692:MZY327792 NJU327692:NJU327792 NTQ327692:NTQ327792 ODM327692:ODM327792 ONI327692:ONI327792 OXE327692:OXE327792 PHA327692:PHA327792 PQW327692:PQW327792 QAS327692:QAS327792 QKO327692:QKO327792 QUK327692:QUK327792 REG327692:REG327792 ROC327692:ROC327792 RXY327692:RXY327792 SHU327692:SHU327792 SRQ327692:SRQ327792 TBM327692:TBM327792 TLI327692:TLI327792 TVE327692:TVE327792 UFA327692:UFA327792 UOW327692:UOW327792 UYS327692:UYS327792 VIO327692:VIO327792 VSK327692:VSK327792 WCG327692:WCG327792 WMC327692:WMC327792 WVY327692:WVY327792 Q393228:Q393328 JM393228:JM393328 TI393228:TI393328 ADE393228:ADE393328 ANA393228:ANA393328 AWW393228:AWW393328 BGS393228:BGS393328 BQO393228:BQO393328 CAK393228:CAK393328 CKG393228:CKG393328 CUC393228:CUC393328 DDY393228:DDY393328 DNU393228:DNU393328 DXQ393228:DXQ393328 EHM393228:EHM393328 ERI393228:ERI393328 FBE393228:FBE393328 FLA393228:FLA393328 FUW393228:FUW393328 GES393228:GES393328 GOO393228:GOO393328 GYK393228:GYK393328 HIG393228:HIG393328 HSC393228:HSC393328 IBY393228:IBY393328 ILU393228:ILU393328 IVQ393228:IVQ393328 JFM393228:JFM393328 JPI393228:JPI393328 JZE393228:JZE393328 KJA393228:KJA393328 KSW393228:KSW393328 LCS393228:LCS393328 LMO393228:LMO393328 LWK393228:LWK393328 MGG393228:MGG393328 MQC393228:MQC393328 MZY393228:MZY393328 NJU393228:NJU393328 NTQ393228:NTQ393328 ODM393228:ODM393328 ONI393228:ONI393328 OXE393228:OXE393328 PHA393228:PHA393328 PQW393228:PQW393328 QAS393228:QAS393328 QKO393228:QKO393328 QUK393228:QUK393328 REG393228:REG393328 ROC393228:ROC393328 RXY393228:RXY393328 SHU393228:SHU393328 SRQ393228:SRQ393328 TBM393228:TBM393328 TLI393228:TLI393328 TVE393228:TVE393328 UFA393228:UFA393328 UOW393228:UOW393328 UYS393228:UYS393328 VIO393228:VIO393328 VSK393228:VSK393328 WCG393228:WCG393328 WMC393228:WMC393328 WVY393228:WVY393328 Q458764:Q458864 JM458764:JM458864 TI458764:TI458864 ADE458764:ADE458864 ANA458764:ANA458864 AWW458764:AWW458864 BGS458764:BGS458864 BQO458764:BQO458864 CAK458764:CAK458864 CKG458764:CKG458864 CUC458764:CUC458864 DDY458764:DDY458864 DNU458764:DNU458864 DXQ458764:DXQ458864 EHM458764:EHM458864 ERI458764:ERI458864 FBE458764:FBE458864 FLA458764:FLA458864 FUW458764:FUW458864 GES458764:GES458864 GOO458764:GOO458864 GYK458764:GYK458864 HIG458764:HIG458864 HSC458764:HSC458864 IBY458764:IBY458864 ILU458764:ILU458864 IVQ458764:IVQ458864 JFM458764:JFM458864 JPI458764:JPI458864 JZE458764:JZE458864 KJA458764:KJA458864 KSW458764:KSW458864 LCS458764:LCS458864 LMO458764:LMO458864 LWK458764:LWK458864 MGG458764:MGG458864 MQC458764:MQC458864 MZY458764:MZY458864 NJU458764:NJU458864 NTQ458764:NTQ458864 ODM458764:ODM458864 ONI458764:ONI458864 OXE458764:OXE458864 PHA458764:PHA458864 PQW458764:PQW458864 QAS458764:QAS458864 QKO458764:QKO458864 QUK458764:QUK458864 REG458764:REG458864 ROC458764:ROC458864 RXY458764:RXY458864 SHU458764:SHU458864 SRQ458764:SRQ458864 TBM458764:TBM458864 TLI458764:TLI458864 TVE458764:TVE458864 UFA458764:UFA458864 UOW458764:UOW458864 UYS458764:UYS458864 VIO458764:VIO458864 VSK458764:VSK458864 WCG458764:WCG458864 WMC458764:WMC458864 WVY458764:WVY458864 Q524300:Q524400 JM524300:JM524400 TI524300:TI524400 ADE524300:ADE524400 ANA524300:ANA524400 AWW524300:AWW524400 BGS524300:BGS524400 BQO524300:BQO524400 CAK524300:CAK524400 CKG524300:CKG524400 CUC524300:CUC524400 DDY524300:DDY524400 DNU524300:DNU524400 DXQ524300:DXQ524400 EHM524300:EHM524400 ERI524300:ERI524400 FBE524300:FBE524400 FLA524300:FLA524400 FUW524300:FUW524400 GES524300:GES524400 GOO524300:GOO524400 GYK524300:GYK524400 HIG524300:HIG524400 HSC524300:HSC524400 IBY524300:IBY524400 ILU524300:ILU524400 IVQ524300:IVQ524400 JFM524300:JFM524400 JPI524300:JPI524400 JZE524300:JZE524400 KJA524300:KJA524400 KSW524300:KSW524400 LCS524300:LCS524400 LMO524300:LMO524400 LWK524300:LWK524400 MGG524300:MGG524400 MQC524300:MQC524400 MZY524300:MZY524400 NJU524300:NJU524400 NTQ524300:NTQ524400 ODM524300:ODM524400 ONI524300:ONI524400 OXE524300:OXE524400 PHA524300:PHA524400 PQW524300:PQW524400 QAS524300:QAS524400 QKO524300:QKO524400 QUK524300:QUK524400 REG524300:REG524400 ROC524300:ROC524400 RXY524300:RXY524400 SHU524300:SHU524400 SRQ524300:SRQ524400 TBM524300:TBM524400 TLI524300:TLI524400 TVE524300:TVE524400 UFA524300:UFA524400 UOW524300:UOW524400 UYS524300:UYS524400 VIO524300:VIO524400 VSK524300:VSK524400 WCG524300:WCG524400 WMC524300:WMC524400 WVY524300:WVY524400 Q589836:Q589936 JM589836:JM589936 TI589836:TI589936 ADE589836:ADE589936 ANA589836:ANA589936 AWW589836:AWW589936 BGS589836:BGS589936 BQO589836:BQO589936 CAK589836:CAK589936 CKG589836:CKG589936 CUC589836:CUC589936 DDY589836:DDY589936 DNU589836:DNU589936 DXQ589836:DXQ589936 EHM589836:EHM589936 ERI589836:ERI589936 FBE589836:FBE589936 FLA589836:FLA589936 FUW589836:FUW589936 GES589836:GES589936 GOO589836:GOO589936 GYK589836:GYK589936 HIG589836:HIG589936 HSC589836:HSC589936 IBY589836:IBY589936 ILU589836:ILU589936 IVQ589836:IVQ589936 JFM589836:JFM589936 JPI589836:JPI589936 JZE589836:JZE589936 KJA589836:KJA589936 KSW589836:KSW589936 LCS589836:LCS589936 LMO589836:LMO589936 LWK589836:LWK589936 MGG589836:MGG589936 MQC589836:MQC589936 MZY589836:MZY589936 NJU589836:NJU589936 NTQ589836:NTQ589936 ODM589836:ODM589936 ONI589836:ONI589936 OXE589836:OXE589936 PHA589836:PHA589936 PQW589836:PQW589936 QAS589836:QAS589936 QKO589836:QKO589936 QUK589836:QUK589936 REG589836:REG589936 ROC589836:ROC589936 RXY589836:RXY589936 SHU589836:SHU589936 SRQ589836:SRQ589936 TBM589836:TBM589936 TLI589836:TLI589936 TVE589836:TVE589936 UFA589836:UFA589936 UOW589836:UOW589936 UYS589836:UYS589936 VIO589836:VIO589936 VSK589836:VSK589936 WCG589836:WCG589936 WMC589836:WMC589936 WVY589836:WVY589936 Q655372:Q655472 JM655372:JM655472 TI655372:TI655472 ADE655372:ADE655472 ANA655372:ANA655472 AWW655372:AWW655472 BGS655372:BGS655472 BQO655372:BQO655472 CAK655372:CAK655472 CKG655372:CKG655472 CUC655372:CUC655472 DDY655372:DDY655472 DNU655372:DNU655472 DXQ655372:DXQ655472 EHM655372:EHM655472 ERI655372:ERI655472 FBE655372:FBE655472 FLA655372:FLA655472 FUW655372:FUW655472 GES655372:GES655472 GOO655372:GOO655472 GYK655372:GYK655472 HIG655372:HIG655472 HSC655372:HSC655472 IBY655372:IBY655472 ILU655372:ILU655472 IVQ655372:IVQ655472 JFM655372:JFM655472 JPI655372:JPI655472 JZE655372:JZE655472 KJA655372:KJA655472 KSW655372:KSW655472 LCS655372:LCS655472 LMO655372:LMO655472 LWK655372:LWK655472 MGG655372:MGG655472 MQC655372:MQC655472 MZY655372:MZY655472 NJU655372:NJU655472 NTQ655372:NTQ655472 ODM655372:ODM655472 ONI655372:ONI655472 OXE655372:OXE655472 PHA655372:PHA655472 PQW655372:PQW655472 QAS655372:QAS655472 QKO655372:QKO655472 QUK655372:QUK655472 REG655372:REG655472 ROC655372:ROC655472 RXY655372:RXY655472 SHU655372:SHU655472 SRQ655372:SRQ655472 TBM655372:TBM655472 TLI655372:TLI655472 TVE655372:TVE655472 UFA655372:UFA655472 UOW655372:UOW655472 UYS655372:UYS655472 VIO655372:VIO655472 VSK655372:VSK655472 WCG655372:WCG655472 WMC655372:WMC655472 WVY655372:WVY655472 Q720908:Q721008 JM720908:JM721008 TI720908:TI721008 ADE720908:ADE721008 ANA720908:ANA721008 AWW720908:AWW721008 BGS720908:BGS721008 BQO720908:BQO721008 CAK720908:CAK721008 CKG720908:CKG721008 CUC720908:CUC721008 DDY720908:DDY721008 DNU720908:DNU721008 DXQ720908:DXQ721008 EHM720908:EHM721008 ERI720908:ERI721008 FBE720908:FBE721008 FLA720908:FLA721008 FUW720908:FUW721008 GES720908:GES721008 GOO720908:GOO721008 GYK720908:GYK721008 HIG720908:HIG721008 HSC720908:HSC721008 IBY720908:IBY721008 ILU720908:ILU721008 IVQ720908:IVQ721008 JFM720908:JFM721008 JPI720908:JPI721008 JZE720908:JZE721008 KJA720908:KJA721008 KSW720908:KSW721008 LCS720908:LCS721008 LMO720908:LMO721008 LWK720908:LWK721008 MGG720908:MGG721008 MQC720908:MQC721008 MZY720908:MZY721008 NJU720908:NJU721008 NTQ720908:NTQ721008 ODM720908:ODM721008 ONI720908:ONI721008 OXE720908:OXE721008 PHA720908:PHA721008 PQW720908:PQW721008 QAS720908:QAS721008 QKO720908:QKO721008 QUK720908:QUK721008 REG720908:REG721008 ROC720908:ROC721008 RXY720908:RXY721008 SHU720908:SHU721008 SRQ720908:SRQ721008 TBM720908:TBM721008 TLI720908:TLI721008 TVE720908:TVE721008 UFA720908:UFA721008 UOW720908:UOW721008 UYS720908:UYS721008 VIO720908:VIO721008 VSK720908:VSK721008 WCG720908:WCG721008 WMC720908:WMC721008 WVY720908:WVY721008 Q786444:Q786544 JM786444:JM786544 TI786444:TI786544 ADE786444:ADE786544 ANA786444:ANA786544 AWW786444:AWW786544 BGS786444:BGS786544 BQO786444:BQO786544 CAK786444:CAK786544 CKG786444:CKG786544 CUC786444:CUC786544 DDY786444:DDY786544 DNU786444:DNU786544 DXQ786444:DXQ786544 EHM786444:EHM786544 ERI786444:ERI786544 FBE786444:FBE786544 FLA786444:FLA786544 FUW786444:FUW786544 GES786444:GES786544 GOO786444:GOO786544 GYK786444:GYK786544 HIG786444:HIG786544 HSC786444:HSC786544 IBY786444:IBY786544 ILU786444:ILU786544 IVQ786444:IVQ786544 JFM786444:JFM786544 JPI786444:JPI786544 JZE786444:JZE786544 KJA786444:KJA786544 KSW786444:KSW786544 LCS786444:LCS786544 LMO786444:LMO786544 LWK786444:LWK786544 MGG786444:MGG786544 MQC786444:MQC786544 MZY786444:MZY786544 NJU786444:NJU786544 NTQ786444:NTQ786544 ODM786444:ODM786544 ONI786444:ONI786544 OXE786444:OXE786544 PHA786444:PHA786544 PQW786444:PQW786544 QAS786444:QAS786544 QKO786444:QKO786544 QUK786444:QUK786544 REG786444:REG786544 ROC786444:ROC786544 RXY786444:RXY786544 SHU786444:SHU786544 SRQ786444:SRQ786544 TBM786444:TBM786544 TLI786444:TLI786544 TVE786444:TVE786544 UFA786444:UFA786544 UOW786444:UOW786544 UYS786444:UYS786544 VIO786444:VIO786544 VSK786444:VSK786544 WCG786444:WCG786544 WMC786444:WMC786544 WVY786444:WVY786544 Q851980:Q852080 JM851980:JM852080 TI851980:TI852080 ADE851980:ADE852080 ANA851980:ANA852080 AWW851980:AWW852080 BGS851980:BGS852080 BQO851980:BQO852080 CAK851980:CAK852080 CKG851980:CKG852080 CUC851980:CUC852080 DDY851980:DDY852080 DNU851980:DNU852080 DXQ851980:DXQ852080 EHM851980:EHM852080 ERI851980:ERI852080 FBE851980:FBE852080 FLA851980:FLA852080 FUW851980:FUW852080 GES851980:GES852080 GOO851980:GOO852080 GYK851980:GYK852080 HIG851980:HIG852080 HSC851980:HSC852080 IBY851980:IBY852080 ILU851980:ILU852080 IVQ851980:IVQ852080 JFM851980:JFM852080 JPI851980:JPI852080 JZE851980:JZE852080 KJA851980:KJA852080 KSW851980:KSW852080 LCS851980:LCS852080 LMO851980:LMO852080 LWK851980:LWK852080 MGG851980:MGG852080 MQC851980:MQC852080 MZY851980:MZY852080 NJU851980:NJU852080 NTQ851980:NTQ852080 ODM851980:ODM852080 ONI851980:ONI852080 OXE851980:OXE852080 PHA851980:PHA852080 PQW851980:PQW852080 QAS851980:QAS852080 QKO851980:QKO852080 QUK851980:QUK852080 REG851980:REG852080 ROC851980:ROC852080 RXY851980:RXY852080 SHU851980:SHU852080 SRQ851980:SRQ852080 TBM851980:TBM852080 TLI851980:TLI852080 TVE851980:TVE852080 UFA851980:UFA852080 UOW851980:UOW852080 UYS851980:UYS852080 VIO851980:VIO852080 VSK851980:VSK852080 WCG851980:WCG852080 WMC851980:WMC852080 WVY851980:WVY852080 Q917516:Q917616 JM917516:JM917616 TI917516:TI917616 ADE917516:ADE917616 ANA917516:ANA917616 AWW917516:AWW917616 BGS917516:BGS917616 BQO917516:BQO917616 CAK917516:CAK917616 CKG917516:CKG917616 CUC917516:CUC917616 DDY917516:DDY917616 DNU917516:DNU917616 DXQ917516:DXQ917616 EHM917516:EHM917616 ERI917516:ERI917616 FBE917516:FBE917616 FLA917516:FLA917616 FUW917516:FUW917616 GES917516:GES917616 GOO917516:GOO917616 GYK917516:GYK917616 HIG917516:HIG917616 HSC917516:HSC917616 IBY917516:IBY917616 ILU917516:ILU917616 IVQ917516:IVQ917616 JFM917516:JFM917616 JPI917516:JPI917616 JZE917516:JZE917616 KJA917516:KJA917616 KSW917516:KSW917616 LCS917516:LCS917616 LMO917516:LMO917616 LWK917516:LWK917616 MGG917516:MGG917616 MQC917516:MQC917616 MZY917516:MZY917616 NJU917516:NJU917616 NTQ917516:NTQ917616 ODM917516:ODM917616 ONI917516:ONI917616 OXE917516:OXE917616 PHA917516:PHA917616 PQW917516:PQW917616 QAS917516:QAS917616 QKO917516:QKO917616 QUK917516:QUK917616 REG917516:REG917616 ROC917516:ROC917616 RXY917516:RXY917616 SHU917516:SHU917616 SRQ917516:SRQ917616 TBM917516:TBM917616 TLI917516:TLI917616 TVE917516:TVE917616 UFA917516:UFA917616 UOW917516:UOW917616 UYS917516:UYS917616 VIO917516:VIO917616 VSK917516:VSK917616 WCG917516:WCG917616 WMC917516:WMC917616 WVY917516:WVY917616 Q983052:Q983152 JM983052:JM983152 TI983052:TI983152 ADE983052:ADE983152 ANA983052:ANA983152 AWW983052:AWW983152 BGS983052:BGS983152 BQO983052:BQO983152 CAK983052:CAK983152 CKG983052:CKG983152 CUC983052:CUC983152 DDY983052:DDY983152 DNU983052:DNU983152 DXQ983052:DXQ983152 EHM983052:EHM983152 ERI983052:ERI983152 FBE983052:FBE983152 FLA983052:FLA983152 FUW983052:FUW983152 GES983052:GES983152 GOO983052:GOO983152 GYK983052:GYK983152 HIG983052:HIG983152 HSC983052:HSC983152 IBY983052:IBY983152 ILU983052:ILU983152 IVQ983052:IVQ983152 JFM983052:JFM983152 JPI983052:JPI983152 JZE983052:JZE983152 KJA983052:KJA983152 KSW983052:KSW983152 LCS983052:LCS983152 LMO983052:LMO983152 LWK983052:LWK983152 MGG983052:MGG983152 MQC983052:MQC983152 MZY983052:MZY983152 NJU983052:NJU983152 NTQ983052:NTQ983152 ODM983052:ODM983152 ONI983052:ONI983152 OXE983052:OXE983152 PHA983052:PHA983152 PQW983052:PQW983152 QAS983052:QAS983152 QKO983052:QKO983152 QUK983052:QUK983152 REG983052:REG983152 ROC983052:ROC983152 RXY983052:RXY983152 SHU983052:SHU983152 SRQ983052:SRQ983152 TBM983052:TBM983152 TLI983052:TLI983152 TVE983052:TVE983152 UFA983052:UFA983152 UOW983052:UOW983152 UYS983052:UYS983152 VIO983052:VIO983152 VSK983052:VSK983152 WCG983052:WCG983152 WMC983052:WMC983152 WVY983052:WVY983152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28"/>
  <sheetViews>
    <sheetView showGridLines="0" view="pageBreakPreview" zoomScale="110" zoomScaleNormal="100" zoomScaleSheetLayoutView="11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5" width="13.5703125" style="185" customWidth="1"/>
    <col min="26" max="26" width="0.85546875" style="185" customWidth="1"/>
    <col min="27" max="27" width="16.5703125" style="185" customWidth="1"/>
    <col min="28" max="28" width="19" style="185" customWidth="1"/>
    <col min="29" max="29" width="4.140625" style="182" customWidth="1"/>
    <col min="30" max="30" width="2.5703125"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9.710937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1" width="13.5703125" style="165" customWidth="1"/>
    <col min="282" max="282" width="0.85546875" style="165" customWidth="1"/>
    <col min="283" max="283" width="16.5703125" style="165" customWidth="1"/>
    <col min="284" max="284" width="19" style="165" customWidth="1"/>
    <col min="285" max="285" width="4.140625" style="165" customWidth="1"/>
    <col min="286" max="286" width="2.5703125"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9.710937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7" width="13.5703125" style="165" customWidth="1"/>
    <col min="538" max="538" width="0.85546875" style="165" customWidth="1"/>
    <col min="539" max="539" width="16.5703125" style="165" customWidth="1"/>
    <col min="540" max="540" width="19" style="165" customWidth="1"/>
    <col min="541" max="541" width="4.140625" style="165" customWidth="1"/>
    <col min="542" max="542" width="2.5703125"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9.710937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3" width="13.5703125" style="165" customWidth="1"/>
    <col min="794" max="794" width="0.85546875" style="165" customWidth="1"/>
    <col min="795" max="795" width="16.5703125" style="165" customWidth="1"/>
    <col min="796" max="796" width="19" style="165" customWidth="1"/>
    <col min="797" max="797" width="4.140625" style="165" customWidth="1"/>
    <col min="798" max="798" width="2.5703125"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9.710937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49" width="13.5703125" style="165" customWidth="1"/>
    <col min="1050" max="1050" width="0.85546875" style="165" customWidth="1"/>
    <col min="1051" max="1051" width="16.5703125" style="165" customWidth="1"/>
    <col min="1052" max="1052" width="19" style="165" customWidth="1"/>
    <col min="1053" max="1053" width="4.140625" style="165" customWidth="1"/>
    <col min="1054" max="1054" width="2.5703125"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9.710937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5" width="13.5703125" style="165" customWidth="1"/>
    <col min="1306" max="1306" width="0.85546875" style="165" customWidth="1"/>
    <col min="1307" max="1307" width="16.5703125" style="165" customWidth="1"/>
    <col min="1308" max="1308" width="19" style="165" customWidth="1"/>
    <col min="1309" max="1309" width="4.140625" style="165" customWidth="1"/>
    <col min="1310" max="1310" width="2.5703125"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9.710937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1" width="13.5703125" style="165" customWidth="1"/>
    <col min="1562" max="1562" width="0.85546875" style="165" customWidth="1"/>
    <col min="1563" max="1563" width="16.5703125" style="165" customWidth="1"/>
    <col min="1564" max="1564" width="19" style="165" customWidth="1"/>
    <col min="1565" max="1565" width="4.140625" style="165" customWidth="1"/>
    <col min="1566" max="1566" width="2.5703125"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9.710937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7" width="13.5703125" style="165" customWidth="1"/>
    <col min="1818" max="1818" width="0.85546875" style="165" customWidth="1"/>
    <col min="1819" max="1819" width="16.5703125" style="165" customWidth="1"/>
    <col min="1820" max="1820" width="19" style="165" customWidth="1"/>
    <col min="1821" max="1821" width="4.140625" style="165" customWidth="1"/>
    <col min="1822" max="1822" width="2.5703125"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9.710937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3" width="13.5703125" style="165" customWidth="1"/>
    <col min="2074" max="2074" width="0.85546875" style="165" customWidth="1"/>
    <col min="2075" max="2075" width="16.5703125" style="165" customWidth="1"/>
    <col min="2076" max="2076" width="19" style="165" customWidth="1"/>
    <col min="2077" max="2077" width="4.140625" style="165" customWidth="1"/>
    <col min="2078" max="2078" width="2.5703125"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9.710937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29" width="13.5703125" style="165" customWidth="1"/>
    <col min="2330" max="2330" width="0.85546875" style="165" customWidth="1"/>
    <col min="2331" max="2331" width="16.5703125" style="165" customWidth="1"/>
    <col min="2332" max="2332" width="19" style="165" customWidth="1"/>
    <col min="2333" max="2333" width="4.140625" style="165" customWidth="1"/>
    <col min="2334" max="2334" width="2.5703125"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9.710937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5" width="13.5703125" style="165" customWidth="1"/>
    <col min="2586" max="2586" width="0.85546875" style="165" customWidth="1"/>
    <col min="2587" max="2587" width="16.5703125" style="165" customWidth="1"/>
    <col min="2588" max="2588" width="19" style="165" customWidth="1"/>
    <col min="2589" max="2589" width="4.140625" style="165" customWidth="1"/>
    <col min="2590" max="2590" width="2.5703125"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9.710937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1" width="13.5703125" style="165" customWidth="1"/>
    <col min="2842" max="2842" width="0.85546875" style="165" customWidth="1"/>
    <col min="2843" max="2843" width="16.5703125" style="165" customWidth="1"/>
    <col min="2844" max="2844" width="19" style="165" customWidth="1"/>
    <col min="2845" max="2845" width="4.140625" style="165" customWidth="1"/>
    <col min="2846" max="2846" width="2.5703125"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9.710937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7" width="13.5703125" style="165" customWidth="1"/>
    <col min="3098" max="3098" width="0.85546875" style="165" customWidth="1"/>
    <col min="3099" max="3099" width="16.5703125" style="165" customWidth="1"/>
    <col min="3100" max="3100" width="19" style="165" customWidth="1"/>
    <col min="3101" max="3101" width="4.140625" style="165" customWidth="1"/>
    <col min="3102" max="3102" width="2.5703125"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9.710937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3" width="13.5703125" style="165" customWidth="1"/>
    <col min="3354" max="3354" width="0.85546875" style="165" customWidth="1"/>
    <col min="3355" max="3355" width="16.5703125" style="165" customWidth="1"/>
    <col min="3356" max="3356" width="19" style="165" customWidth="1"/>
    <col min="3357" max="3357" width="4.140625" style="165" customWidth="1"/>
    <col min="3358" max="3358" width="2.5703125"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9.710937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09" width="13.5703125" style="165" customWidth="1"/>
    <col min="3610" max="3610" width="0.85546875" style="165" customWidth="1"/>
    <col min="3611" max="3611" width="16.5703125" style="165" customWidth="1"/>
    <col min="3612" max="3612" width="19" style="165" customWidth="1"/>
    <col min="3613" max="3613" width="4.140625" style="165" customWidth="1"/>
    <col min="3614" max="3614" width="2.5703125"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9.710937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5" width="13.5703125" style="165" customWidth="1"/>
    <col min="3866" max="3866" width="0.85546875" style="165" customWidth="1"/>
    <col min="3867" max="3867" width="16.5703125" style="165" customWidth="1"/>
    <col min="3868" max="3868" width="19" style="165" customWidth="1"/>
    <col min="3869" max="3869" width="4.140625" style="165" customWidth="1"/>
    <col min="3870" max="3870" width="2.5703125"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9.710937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1" width="13.5703125" style="165" customWidth="1"/>
    <col min="4122" max="4122" width="0.85546875" style="165" customWidth="1"/>
    <col min="4123" max="4123" width="16.5703125" style="165" customWidth="1"/>
    <col min="4124" max="4124" width="19" style="165" customWidth="1"/>
    <col min="4125" max="4125" width="4.140625" style="165" customWidth="1"/>
    <col min="4126" max="4126" width="2.5703125"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9.710937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7" width="13.5703125" style="165" customWidth="1"/>
    <col min="4378" max="4378" width="0.85546875" style="165" customWidth="1"/>
    <col min="4379" max="4379" width="16.5703125" style="165" customWidth="1"/>
    <col min="4380" max="4380" width="19" style="165" customWidth="1"/>
    <col min="4381" max="4381" width="4.140625" style="165" customWidth="1"/>
    <col min="4382" max="4382" width="2.5703125"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9.710937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3" width="13.5703125" style="165" customWidth="1"/>
    <col min="4634" max="4634" width="0.85546875" style="165" customWidth="1"/>
    <col min="4635" max="4635" width="16.5703125" style="165" customWidth="1"/>
    <col min="4636" max="4636" width="19" style="165" customWidth="1"/>
    <col min="4637" max="4637" width="4.140625" style="165" customWidth="1"/>
    <col min="4638" max="4638" width="2.5703125"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9.710937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89" width="13.5703125" style="165" customWidth="1"/>
    <col min="4890" max="4890" width="0.85546875" style="165" customWidth="1"/>
    <col min="4891" max="4891" width="16.5703125" style="165" customWidth="1"/>
    <col min="4892" max="4892" width="19" style="165" customWidth="1"/>
    <col min="4893" max="4893" width="4.140625" style="165" customWidth="1"/>
    <col min="4894" max="4894" width="2.5703125"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9.710937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5" width="13.5703125" style="165" customWidth="1"/>
    <col min="5146" max="5146" width="0.85546875" style="165" customWidth="1"/>
    <col min="5147" max="5147" width="16.5703125" style="165" customWidth="1"/>
    <col min="5148" max="5148" width="19" style="165" customWidth="1"/>
    <col min="5149" max="5149" width="4.140625" style="165" customWidth="1"/>
    <col min="5150" max="5150" width="2.5703125"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9.710937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1" width="13.5703125" style="165" customWidth="1"/>
    <col min="5402" max="5402" width="0.85546875" style="165" customWidth="1"/>
    <col min="5403" max="5403" width="16.5703125" style="165" customWidth="1"/>
    <col min="5404" max="5404" width="19" style="165" customWidth="1"/>
    <col min="5405" max="5405" width="4.140625" style="165" customWidth="1"/>
    <col min="5406" max="5406" width="2.5703125"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9.710937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7" width="13.5703125" style="165" customWidth="1"/>
    <col min="5658" max="5658" width="0.85546875" style="165" customWidth="1"/>
    <col min="5659" max="5659" width="16.5703125" style="165" customWidth="1"/>
    <col min="5660" max="5660" width="19" style="165" customWidth="1"/>
    <col min="5661" max="5661" width="4.140625" style="165" customWidth="1"/>
    <col min="5662" max="5662" width="2.5703125"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9.710937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3" width="13.5703125" style="165" customWidth="1"/>
    <col min="5914" max="5914" width="0.85546875" style="165" customWidth="1"/>
    <col min="5915" max="5915" width="16.5703125" style="165" customWidth="1"/>
    <col min="5916" max="5916" width="19" style="165" customWidth="1"/>
    <col min="5917" max="5917" width="4.140625" style="165" customWidth="1"/>
    <col min="5918" max="5918" width="2.5703125"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9.710937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69" width="13.5703125" style="165" customWidth="1"/>
    <col min="6170" max="6170" width="0.85546875" style="165" customWidth="1"/>
    <col min="6171" max="6171" width="16.5703125" style="165" customWidth="1"/>
    <col min="6172" max="6172" width="19" style="165" customWidth="1"/>
    <col min="6173" max="6173" width="4.140625" style="165" customWidth="1"/>
    <col min="6174" max="6174" width="2.5703125"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9.710937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5" width="13.5703125" style="165" customWidth="1"/>
    <col min="6426" max="6426" width="0.85546875" style="165" customWidth="1"/>
    <col min="6427" max="6427" width="16.5703125" style="165" customWidth="1"/>
    <col min="6428" max="6428" width="19" style="165" customWidth="1"/>
    <col min="6429" max="6429" width="4.140625" style="165" customWidth="1"/>
    <col min="6430" max="6430" width="2.5703125"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9.710937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1" width="13.5703125" style="165" customWidth="1"/>
    <col min="6682" max="6682" width="0.85546875" style="165" customWidth="1"/>
    <col min="6683" max="6683" width="16.5703125" style="165" customWidth="1"/>
    <col min="6684" max="6684" width="19" style="165" customWidth="1"/>
    <col min="6685" max="6685" width="4.140625" style="165" customWidth="1"/>
    <col min="6686" max="6686" width="2.5703125"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9.710937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7" width="13.5703125" style="165" customWidth="1"/>
    <col min="6938" max="6938" width="0.85546875" style="165" customWidth="1"/>
    <col min="6939" max="6939" width="16.5703125" style="165" customWidth="1"/>
    <col min="6940" max="6940" width="19" style="165" customWidth="1"/>
    <col min="6941" max="6941" width="4.140625" style="165" customWidth="1"/>
    <col min="6942" max="6942" width="2.5703125"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9.710937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3" width="13.5703125" style="165" customWidth="1"/>
    <col min="7194" max="7194" width="0.85546875" style="165" customWidth="1"/>
    <col min="7195" max="7195" width="16.5703125" style="165" customWidth="1"/>
    <col min="7196" max="7196" width="19" style="165" customWidth="1"/>
    <col min="7197" max="7197" width="4.140625" style="165" customWidth="1"/>
    <col min="7198" max="7198" width="2.5703125"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9.710937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49" width="13.5703125" style="165" customWidth="1"/>
    <col min="7450" max="7450" width="0.85546875" style="165" customWidth="1"/>
    <col min="7451" max="7451" width="16.5703125" style="165" customWidth="1"/>
    <col min="7452" max="7452" width="19" style="165" customWidth="1"/>
    <col min="7453" max="7453" width="4.140625" style="165" customWidth="1"/>
    <col min="7454" max="7454" width="2.5703125"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9.710937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5" width="13.5703125" style="165" customWidth="1"/>
    <col min="7706" max="7706" width="0.85546875" style="165" customWidth="1"/>
    <col min="7707" max="7707" width="16.5703125" style="165" customWidth="1"/>
    <col min="7708" max="7708" width="19" style="165" customWidth="1"/>
    <col min="7709" max="7709" width="4.140625" style="165" customWidth="1"/>
    <col min="7710" max="7710" width="2.5703125"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9.710937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1" width="13.5703125" style="165" customWidth="1"/>
    <col min="7962" max="7962" width="0.85546875" style="165" customWidth="1"/>
    <col min="7963" max="7963" width="16.5703125" style="165" customWidth="1"/>
    <col min="7964" max="7964" width="19" style="165" customWidth="1"/>
    <col min="7965" max="7965" width="4.140625" style="165" customWidth="1"/>
    <col min="7966" max="7966" width="2.5703125"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9.710937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7" width="13.5703125" style="165" customWidth="1"/>
    <col min="8218" max="8218" width="0.85546875" style="165" customWidth="1"/>
    <col min="8219" max="8219" width="16.5703125" style="165" customWidth="1"/>
    <col min="8220" max="8220" width="19" style="165" customWidth="1"/>
    <col min="8221" max="8221" width="4.140625" style="165" customWidth="1"/>
    <col min="8222" max="8222" width="2.5703125"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9.710937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3" width="13.5703125" style="165" customWidth="1"/>
    <col min="8474" max="8474" width="0.85546875" style="165" customWidth="1"/>
    <col min="8475" max="8475" width="16.5703125" style="165" customWidth="1"/>
    <col min="8476" max="8476" width="19" style="165" customWidth="1"/>
    <col min="8477" max="8477" width="4.140625" style="165" customWidth="1"/>
    <col min="8478" max="8478" width="2.5703125"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9.710937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29" width="13.5703125" style="165" customWidth="1"/>
    <col min="8730" max="8730" width="0.85546875" style="165" customWidth="1"/>
    <col min="8731" max="8731" width="16.5703125" style="165" customWidth="1"/>
    <col min="8732" max="8732" width="19" style="165" customWidth="1"/>
    <col min="8733" max="8733" width="4.140625" style="165" customWidth="1"/>
    <col min="8734" max="8734" width="2.5703125"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9.710937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5" width="13.5703125" style="165" customWidth="1"/>
    <col min="8986" max="8986" width="0.85546875" style="165" customWidth="1"/>
    <col min="8987" max="8987" width="16.5703125" style="165" customWidth="1"/>
    <col min="8988" max="8988" width="19" style="165" customWidth="1"/>
    <col min="8989" max="8989" width="4.140625" style="165" customWidth="1"/>
    <col min="8990" max="8990" width="2.5703125"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9.710937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1" width="13.5703125" style="165" customWidth="1"/>
    <col min="9242" max="9242" width="0.85546875" style="165" customWidth="1"/>
    <col min="9243" max="9243" width="16.5703125" style="165" customWidth="1"/>
    <col min="9244" max="9244" width="19" style="165" customWidth="1"/>
    <col min="9245" max="9245" width="4.140625" style="165" customWidth="1"/>
    <col min="9246" max="9246" width="2.5703125"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9.710937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7" width="13.5703125" style="165" customWidth="1"/>
    <col min="9498" max="9498" width="0.85546875" style="165" customWidth="1"/>
    <col min="9499" max="9499" width="16.5703125" style="165" customWidth="1"/>
    <col min="9500" max="9500" width="19" style="165" customWidth="1"/>
    <col min="9501" max="9501" width="4.140625" style="165" customWidth="1"/>
    <col min="9502" max="9502" width="2.5703125"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9.710937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3" width="13.5703125" style="165" customWidth="1"/>
    <col min="9754" max="9754" width="0.85546875" style="165" customWidth="1"/>
    <col min="9755" max="9755" width="16.5703125" style="165" customWidth="1"/>
    <col min="9756" max="9756" width="19" style="165" customWidth="1"/>
    <col min="9757" max="9757" width="4.140625" style="165" customWidth="1"/>
    <col min="9758" max="9758" width="2.5703125"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9.710937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09" width="13.5703125" style="165" customWidth="1"/>
    <col min="10010" max="10010" width="0.85546875" style="165" customWidth="1"/>
    <col min="10011" max="10011" width="16.5703125" style="165" customWidth="1"/>
    <col min="10012" max="10012" width="19" style="165" customWidth="1"/>
    <col min="10013" max="10013" width="4.140625" style="165" customWidth="1"/>
    <col min="10014" max="10014" width="2.5703125"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9.710937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5" width="13.5703125" style="165" customWidth="1"/>
    <col min="10266" max="10266" width="0.85546875" style="165" customWidth="1"/>
    <col min="10267" max="10267" width="16.5703125" style="165" customWidth="1"/>
    <col min="10268" max="10268" width="19" style="165" customWidth="1"/>
    <col min="10269" max="10269" width="4.140625" style="165" customWidth="1"/>
    <col min="10270" max="10270" width="2.5703125"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9.710937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1" width="13.5703125" style="165" customWidth="1"/>
    <col min="10522" max="10522" width="0.85546875" style="165" customWidth="1"/>
    <col min="10523" max="10523" width="16.5703125" style="165" customWidth="1"/>
    <col min="10524" max="10524" width="19" style="165" customWidth="1"/>
    <col min="10525" max="10525" width="4.140625" style="165" customWidth="1"/>
    <col min="10526" max="10526" width="2.5703125"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9.710937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7" width="13.5703125" style="165" customWidth="1"/>
    <col min="10778" max="10778" width="0.85546875" style="165" customWidth="1"/>
    <col min="10779" max="10779" width="16.5703125" style="165" customWidth="1"/>
    <col min="10780" max="10780" width="19" style="165" customWidth="1"/>
    <col min="10781" max="10781" width="4.140625" style="165" customWidth="1"/>
    <col min="10782" max="10782" width="2.5703125"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9.710937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3" width="13.5703125" style="165" customWidth="1"/>
    <col min="11034" max="11034" width="0.85546875" style="165" customWidth="1"/>
    <col min="11035" max="11035" width="16.5703125" style="165" customWidth="1"/>
    <col min="11036" max="11036" width="19" style="165" customWidth="1"/>
    <col min="11037" max="11037" width="4.140625" style="165" customWidth="1"/>
    <col min="11038" max="11038" width="2.5703125"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9.710937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89" width="13.5703125" style="165" customWidth="1"/>
    <col min="11290" max="11290" width="0.85546875" style="165" customWidth="1"/>
    <col min="11291" max="11291" width="16.5703125" style="165" customWidth="1"/>
    <col min="11292" max="11292" width="19" style="165" customWidth="1"/>
    <col min="11293" max="11293" width="4.140625" style="165" customWidth="1"/>
    <col min="11294" max="11294" width="2.5703125"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9.710937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5" width="13.5703125" style="165" customWidth="1"/>
    <col min="11546" max="11546" width="0.85546875" style="165" customWidth="1"/>
    <col min="11547" max="11547" width="16.5703125" style="165" customWidth="1"/>
    <col min="11548" max="11548" width="19" style="165" customWidth="1"/>
    <col min="11549" max="11549" width="4.140625" style="165" customWidth="1"/>
    <col min="11550" max="11550" width="2.5703125"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9.710937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1" width="13.5703125" style="165" customWidth="1"/>
    <col min="11802" max="11802" width="0.85546875" style="165" customWidth="1"/>
    <col min="11803" max="11803" width="16.5703125" style="165" customWidth="1"/>
    <col min="11804" max="11804" width="19" style="165" customWidth="1"/>
    <col min="11805" max="11805" width="4.140625" style="165" customWidth="1"/>
    <col min="11806" max="11806" width="2.5703125"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9.710937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7" width="13.5703125" style="165" customWidth="1"/>
    <col min="12058" max="12058" width="0.85546875" style="165" customWidth="1"/>
    <col min="12059" max="12059" width="16.5703125" style="165" customWidth="1"/>
    <col min="12060" max="12060" width="19" style="165" customWidth="1"/>
    <col min="12061" max="12061" width="4.140625" style="165" customWidth="1"/>
    <col min="12062" max="12062" width="2.5703125"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9.710937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3" width="13.5703125" style="165" customWidth="1"/>
    <col min="12314" max="12314" width="0.85546875" style="165" customWidth="1"/>
    <col min="12315" max="12315" width="16.5703125" style="165" customWidth="1"/>
    <col min="12316" max="12316" width="19" style="165" customWidth="1"/>
    <col min="12317" max="12317" width="4.140625" style="165" customWidth="1"/>
    <col min="12318" max="12318" width="2.5703125"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9.710937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69" width="13.5703125" style="165" customWidth="1"/>
    <col min="12570" max="12570" width="0.85546875" style="165" customWidth="1"/>
    <col min="12571" max="12571" width="16.5703125" style="165" customWidth="1"/>
    <col min="12572" max="12572" width="19" style="165" customWidth="1"/>
    <col min="12573" max="12573" width="4.140625" style="165" customWidth="1"/>
    <col min="12574" max="12574" width="2.5703125"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9.710937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5" width="13.5703125" style="165" customWidth="1"/>
    <col min="12826" max="12826" width="0.85546875" style="165" customWidth="1"/>
    <col min="12827" max="12827" width="16.5703125" style="165" customWidth="1"/>
    <col min="12828" max="12828" width="19" style="165" customWidth="1"/>
    <col min="12829" max="12829" width="4.140625" style="165" customWidth="1"/>
    <col min="12830" max="12830" width="2.5703125"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9.710937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1" width="13.5703125" style="165" customWidth="1"/>
    <col min="13082" max="13082" width="0.85546875" style="165" customWidth="1"/>
    <col min="13083" max="13083" width="16.5703125" style="165" customWidth="1"/>
    <col min="13084" max="13084" width="19" style="165" customWidth="1"/>
    <col min="13085" max="13085" width="4.140625" style="165" customWidth="1"/>
    <col min="13086" max="13086" width="2.5703125"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9.710937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7" width="13.5703125" style="165" customWidth="1"/>
    <col min="13338" max="13338" width="0.85546875" style="165" customWidth="1"/>
    <col min="13339" max="13339" width="16.5703125" style="165" customWidth="1"/>
    <col min="13340" max="13340" width="19" style="165" customWidth="1"/>
    <col min="13341" max="13341" width="4.140625" style="165" customWidth="1"/>
    <col min="13342" max="13342" width="2.5703125"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9.710937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3" width="13.5703125" style="165" customWidth="1"/>
    <col min="13594" max="13594" width="0.85546875" style="165" customWidth="1"/>
    <col min="13595" max="13595" width="16.5703125" style="165" customWidth="1"/>
    <col min="13596" max="13596" width="19" style="165" customWidth="1"/>
    <col min="13597" max="13597" width="4.140625" style="165" customWidth="1"/>
    <col min="13598" max="13598" width="2.5703125"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9.710937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49" width="13.5703125" style="165" customWidth="1"/>
    <col min="13850" max="13850" width="0.85546875" style="165" customWidth="1"/>
    <col min="13851" max="13851" width="16.5703125" style="165" customWidth="1"/>
    <col min="13852" max="13852" width="19" style="165" customWidth="1"/>
    <col min="13853" max="13853" width="4.140625" style="165" customWidth="1"/>
    <col min="13854" max="13854" width="2.5703125"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9.710937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5" width="13.5703125" style="165" customWidth="1"/>
    <col min="14106" max="14106" width="0.85546875" style="165" customWidth="1"/>
    <col min="14107" max="14107" width="16.5703125" style="165" customWidth="1"/>
    <col min="14108" max="14108" width="19" style="165" customWidth="1"/>
    <col min="14109" max="14109" width="4.140625" style="165" customWidth="1"/>
    <col min="14110" max="14110" width="2.5703125"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9.710937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1" width="13.5703125" style="165" customWidth="1"/>
    <col min="14362" max="14362" width="0.85546875" style="165" customWidth="1"/>
    <col min="14363" max="14363" width="16.5703125" style="165" customWidth="1"/>
    <col min="14364" max="14364" width="19" style="165" customWidth="1"/>
    <col min="14365" max="14365" width="4.140625" style="165" customWidth="1"/>
    <col min="14366" max="14366" width="2.5703125"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9.710937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7" width="13.5703125" style="165" customWidth="1"/>
    <col min="14618" max="14618" width="0.85546875" style="165" customWidth="1"/>
    <col min="14619" max="14619" width="16.5703125" style="165" customWidth="1"/>
    <col min="14620" max="14620" width="19" style="165" customWidth="1"/>
    <col min="14621" max="14621" width="4.140625" style="165" customWidth="1"/>
    <col min="14622" max="14622" width="2.5703125"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9.710937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3" width="13.5703125" style="165" customWidth="1"/>
    <col min="14874" max="14874" width="0.85546875" style="165" customWidth="1"/>
    <col min="14875" max="14875" width="16.5703125" style="165" customWidth="1"/>
    <col min="14876" max="14876" width="19" style="165" customWidth="1"/>
    <col min="14877" max="14877" width="4.140625" style="165" customWidth="1"/>
    <col min="14878" max="14878" width="2.5703125"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9.710937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29" width="13.5703125" style="165" customWidth="1"/>
    <col min="15130" max="15130" width="0.85546875" style="165" customWidth="1"/>
    <col min="15131" max="15131" width="16.5703125" style="165" customWidth="1"/>
    <col min="15132" max="15132" width="19" style="165" customWidth="1"/>
    <col min="15133" max="15133" width="4.140625" style="165" customWidth="1"/>
    <col min="15134" max="15134" width="2.5703125"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9.710937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5" width="13.5703125" style="165" customWidth="1"/>
    <col min="15386" max="15386" width="0.85546875" style="165" customWidth="1"/>
    <col min="15387" max="15387" width="16.5703125" style="165" customWidth="1"/>
    <col min="15388" max="15388" width="19" style="165" customWidth="1"/>
    <col min="15389" max="15389" width="4.140625" style="165" customWidth="1"/>
    <col min="15390" max="15390" width="2.5703125"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9.710937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1" width="13.5703125" style="165" customWidth="1"/>
    <col min="15642" max="15642" width="0.85546875" style="165" customWidth="1"/>
    <col min="15643" max="15643" width="16.5703125" style="165" customWidth="1"/>
    <col min="15644" max="15644" width="19" style="165" customWidth="1"/>
    <col min="15645" max="15645" width="4.140625" style="165" customWidth="1"/>
    <col min="15646" max="15646" width="2.5703125"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9.710937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7" width="13.5703125" style="165" customWidth="1"/>
    <col min="15898" max="15898" width="0.85546875" style="165" customWidth="1"/>
    <col min="15899" max="15899" width="16.5703125" style="165" customWidth="1"/>
    <col min="15900" max="15900" width="19" style="165" customWidth="1"/>
    <col min="15901" max="15901" width="4.140625" style="165" customWidth="1"/>
    <col min="15902" max="15902" width="2.5703125"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9.710937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3" width="13.5703125" style="165" customWidth="1"/>
    <col min="16154" max="16154" width="0.85546875" style="165" customWidth="1"/>
    <col min="16155" max="16155" width="16.5703125" style="165" customWidth="1"/>
    <col min="16156" max="16156" width="19" style="165" customWidth="1"/>
    <col min="16157" max="16157" width="4.140625" style="165" customWidth="1"/>
    <col min="16158" max="16158" width="2.5703125"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9.710937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928</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t="s">
        <v>929</v>
      </c>
      <c r="O3" s="646"/>
      <c r="P3" s="647"/>
      <c r="Q3" s="647"/>
      <c r="R3" s="647"/>
      <c r="S3" s="647"/>
      <c r="T3" s="647"/>
      <c r="U3" s="647"/>
      <c r="V3" s="648"/>
      <c r="W3" s="136"/>
      <c r="X3" s="652" t="s">
        <v>247</v>
      </c>
      <c r="Y3" s="690" t="s">
        <v>930</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203"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204"/>
      <c r="B5" s="152"/>
      <c r="C5" s="152"/>
      <c r="D5" s="152"/>
      <c r="E5" s="152"/>
      <c r="F5" s="204"/>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204"/>
    </row>
    <row r="6" spans="1:47" s="154" customFormat="1" ht="11.25" customHeight="1" x14ac:dyDescent="0.2">
      <c r="A6" s="1215" t="s">
        <v>46</v>
      </c>
      <c r="B6" s="1215"/>
      <c r="C6" s="1215"/>
      <c r="D6" s="1215"/>
      <c r="E6" s="1215"/>
      <c r="F6" s="1215"/>
      <c r="G6" s="1215"/>
      <c r="H6" s="1215"/>
      <c r="I6" s="1215"/>
      <c r="J6" s="1215"/>
      <c r="K6" s="1215"/>
      <c r="L6" s="1215"/>
      <c r="M6" s="1215"/>
      <c r="N6" s="1215"/>
      <c r="O6" s="1215"/>
      <c r="P6" s="1215"/>
      <c r="Q6" s="1216" t="s">
        <v>387</v>
      </c>
      <c r="R6" s="1216"/>
      <c r="S6" s="1216"/>
      <c r="T6" s="1216"/>
      <c r="U6" s="1216"/>
      <c r="V6" s="1216"/>
      <c r="W6" s="162"/>
      <c r="X6" s="1217" t="s">
        <v>48</v>
      </c>
      <c r="Y6" s="1217"/>
      <c r="Z6" s="1217"/>
      <c r="AA6" s="1217"/>
      <c r="AB6" s="1217"/>
      <c r="AC6" s="603" t="s">
        <v>195</v>
      </c>
      <c r="AD6" s="603" t="s">
        <v>249</v>
      </c>
      <c r="AE6" s="156"/>
      <c r="AF6" s="1211" t="s">
        <v>250</v>
      </c>
      <c r="AG6" s="1211"/>
      <c r="AH6" s="1211"/>
      <c r="AI6" s="1211"/>
      <c r="AJ6" s="1211"/>
      <c r="AK6" s="1211"/>
      <c r="AL6" s="1211"/>
    </row>
    <row r="7" spans="1:47" s="154" customFormat="1" ht="20.25" customHeight="1" x14ac:dyDescent="0.2">
      <c r="A7" s="608" t="s">
        <v>386</v>
      </c>
      <c r="B7" s="603" t="s">
        <v>251</v>
      </c>
      <c r="C7" s="608" t="s">
        <v>385</v>
      </c>
      <c r="D7" s="608"/>
      <c r="E7" s="608"/>
      <c r="F7" s="608" t="s">
        <v>384</v>
      </c>
      <c r="G7" s="608" t="s">
        <v>383</v>
      </c>
      <c r="H7" s="608"/>
      <c r="I7" s="608"/>
      <c r="J7" s="608" t="s">
        <v>49</v>
      </c>
      <c r="K7" s="608"/>
      <c r="L7" s="608"/>
      <c r="M7" s="1220" t="s">
        <v>47</v>
      </c>
      <c r="N7" s="1220"/>
      <c r="O7" s="1220"/>
      <c r="P7" s="1220"/>
      <c r="Q7" s="1211" t="s">
        <v>248</v>
      </c>
      <c r="R7" s="1211"/>
      <c r="S7" s="1211"/>
      <c r="T7" s="1211"/>
      <c r="U7" s="1211"/>
      <c r="V7" s="1211"/>
      <c r="W7" s="158"/>
      <c r="X7" s="621" t="s">
        <v>1095</v>
      </c>
      <c r="Y7" s="621"/>
      <c r="Z7" s="621"/>
      <c r="AA7" s="608" t="s">
        <v>382</v>
      </c>
      <c r="AB7" s="608" t="s">
        <v>252</v>
      </c>
      <c r="AC7" s="603"/>
      <c r="AD7" s="603"/>
      <c r="AE7" s="158"/>
      <c r="AF7" s="1211"/>
      <c r="AG7" s="1211"/>
      <c r="AH7" s="1211"/>
      <c r="AI7" s="1211"/>
      <c r="AJ7" s="1211"/>
      <c r="AK7" s="1211"/>
      <c r="AL7" s="1211"/>
    </row>
    <row r="8" spans="1:47" ht="14.25" customHeight="1" x14ac:dyDescent="0.2">
      <c r="A8" s="608"/>
      <c r="B8" s="603"/>
      <c r="C8" s="608"/>
      <c r="D8" s="608"/>
      <c r="E8" s="608"/>
      <c r="F8" s="608"/>
      <c r="G8" s="608"/>
      <c r="H8" s="608"/>
      <c r="I8" s="608"/>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8"/>
      <c r="AB8" s="608"/>
      <c r="AC8" s="603"/>
      <c r="AD8" s="603"/>
      <c r="AE8" s="162"/>
      <c r="AF8" s="163" t="s">
        <v>253</v>
      </c>
      <c r="AG8" s="163" t="s">
        <v>119</v>
      </c>
      <c r="AH8" s="160" t="s">
        <v>51</v>
      </c>
      <c r="AI8" s="164" t="s">
        <v>120</v>
      </c>
      <c r="AJ8" s="160" t="s">
        <v>52</v>
      </c>
      <c r="AK8" s="161" t="s">
        <v>55</v>
      </c>
      <c r="AL8" s="160" t="s">
        <v>55</v>
      </c>
    </row>
    <row r="9" spans="1:47" s="171" customFormat="1" ht="78" hidden="1" customHeight="1" x14ac:dyDescent="0.2">
      <c r="A9" s="175"/>
      <c r="B9" s="220"/>
      <c r="C9" s="550"/>
      <c r="D9" s="550"/>
      <c r="E9" s="550"/>
      <c r="F9" s="229"/>
      <c r="G9" s="550"/>
      <c r="H9" s="550"/>
      <c r="I9" s="550"/>
      <c r="J9" s="550"/>
      <c r="K9" s="550"/>
      <c r="L9" s="550"/>
      <c r="M9" s="175"/>
      <c r="N9" s="175"/>
      <c r="O9" s="175"/>
      <c r="P9" s="175"/>
      <c r="Q9" s="220"/>
      <c r="R9" s="220"/>
      <c r="S9" s="221"/>
      <c r="T9" s="349" t="e">
        <f>VLOOKUP(Q9,[8]Listas!$D$6:$E$10,2,0)</f>
        <v>#N/A</v>
      </c>
      <c r="U9" s="349" t="e">
        <f>HLOOKUP(R9,[8]Listas!$F$4:$J$5,2,0)</f>
        <v>#N/A</v>
      </c>
      <c r="V9" s="222" t="e">
        <f>INDEX([8]Listas!$F$6:$J$10,MATCH(Q9,[8]Listas!$D$6:$D$10,0),MATCH(R9,[8]Listas!$F$4:$J$4,0))</f>
        <v>#N/A</v>
      </c>
      <c r="W9" s="221"/>
      <c r="X9" s="550"/>
      <c r="Y9" s="550"/>
      <c r="Z9" s="550"/>
      <c r="AA9" s="229"/>
      <c r="AB9" s="201"/>
      <c r="AC9" s="175"/>
      <c r="AD9" s="229"/>
      <c r="AE9" s="221"/>
      <c r="AF9" s="349">
        <f t="shared" ref="AF9:AF57" si="0">IF(AC9&lt;=33,0,IF(AC9&gt;81,2,1))</f>
        <v>0</v>
      </c>
      <c r="AG9" s="352" t="e">
        <f t="shared" ref="AG9:AG57" si="1">IF(OR(AD9="Probabilidad",AD9="Ambos"),T9-AF9,T9)</f>
        <v>#N/A</v>
      </c>
      <c r="AH9" s="350" t="e">
        <f>IF(AG9&lt;=1,"Remota",VLOOKUP(AG9,[8]Listas!$C$6:$D$10,2,0))</f>
        <v>#N/A</v>
      </c>
      <c r="AI9" s="352" t="e">
        <f t="shared" ref="AI9:AI57" si="2">IF(OR(AD9="Impacto",AD9="Ambos"),U9-AF9,U9)</f>
        <v>#N/A</v>
      </c>
      <c r="AJ9" s="350" t="e">
        <f>IF(AI9&lt;=1,"Insignificante",HLOOKUP(AI9,[8]Listas!$F$3:$J$4,2,0))</f>
        <v>#N/A</v>
      </c>
      <c r="AK9" s="351" t="e">
        <f t="shared" ref="AK9:AK57" si="3">AG9*AI9</f>
        <v>#N/A</v>
      </c>
      <c r="AL9" s="222" t="e">
        <f>INDEX([8]Listas!$F$6:$J$10,MATCH(AH9,[8]Listas!$D$6:$D$10,0),MATCH(AJ9,[8]Listas!$F$4:$J$4,0))</f>
        <v>#N/A</v>
      </c>
    </row>
    <row r="10" spans="1:47" s="171" customFormat="1" ht="78" hidden="1" customHeight="1" x14ac:dyDescent="0.2">
      <c r="A10" s="175"/>
      <c r="B10" s="220"/>
      <c r="C10" s="550"/>
      <c r="D10" s="550"/>
      <c r="E10" s="550"/>
      <c r="F10" s="229"/>
      <c r="G10" s="550"/>
      <c r="H10" s="550"/>
      <c r="I10" s="550"/>
      <c r="J10" s="550"/>
      <c r="K10" s="550"/>
      <c r="L10" s="550"/>
      <c r="M10" s="175"/>
      <c r="N10" s="175"/>
      <c r="O10" s="175"/>
      <c r="P10" s="175"/>
      <c r="Q10" s="220"/>
      <c r="R10" s="220"/>
      <c r="S10" s="221"/>
      <c r="T10" s="349" t="e">
        <f>VLOOKUP(Q10,[8]Listas!$D$6:$E$10,2,0)</f>
        <v>#N/A</v>
      </c>
      <c r="U10" s="349" t="e">
        <f>HLOOKUP(R10,[8]Listas!$F$4:$J$5,2,0)</f>
        <v>#N/A</v>
      </c>
      <c r="V10" s="222" t="e">
        <f>INDEX([8]Listas!$F$6:$J$10,MATCH(Q10,[8]Listas!$D$6:$D$10,0),MATCH(R10,[8]Listas!$F$4:$J$4,0))</f>
        <v>#N/A</v>
      </c>
      <c r="W10" s="221"/>
      <c r="X10" s="550"/>
      <c r="Y10" s="550"/>
      <c r="Z10" s="550"/>
      <c r="AA10" s="229"/>
      <c r="AB10" s="201"/>
      <c r="AC10" s="175"/>
      <c r="AD10" s="229"/>
      <c r="AE10" s="221"/>
      <c r="AF10" s="349">
        <f t="shared" si="0"/>
        <v>0</v>
      </c>
      <c r="AG10" s="352" t="e">
        <f t="shared" si="1"/>
        <v>#N/A</v>
      </c>
      <c r="AH10" s="350" t="e">
        <f>IF(AG10&lt;=1,"Remota",VLOOKUP(AG10,[8]Listas!$C$6:$D$10,2,0))</f>
        <v>#N/A</v>
      </c>
      <c r="AI10" s="352" t="e">
        <f t="shared" si="2"/>
        <v>#N/A</v>
      </c>
      <c r="AJ10" s="350" t="e">
        <f>IF(AI10&lt;=1,"Insignificante",HLOOKUP(AI10,[8]Listas!$F$3:$J$4,2,0))</f>
        <v>#N/A</v>
      </c>
      <c r="AK10" s="351" t="e">
        <f t="shared" si="3"/>
        <v>#N/A</v>
      </c>
      <c r="AL10" s="222" t="e">
        <f>INDEX([8]Listas!$F$6:$J$10,MATCH(AH10,[8]Listas!$D$6:$D$10,0),MATCH(AJ10,[8]Listas!$F$4:$J$4,0))</f>
        <v>#N/A</v>
      </c>
    </row>
    <row r="11" spans="1:47" s="171" customFormat="1" ht="78" hidden="1" customHeight="1" x14ac:dyDescent="0.2">
      <c r="A11" s="175"/>
      <c r="B11" s="220"/>
      <c r="C11" s="550"/>
      <c r="D11" s="550"/>
      <c r="E11" s="550"/>
      <c r="F11" s="229"/>
      <c r="G11" s="550"/>
      <c r="H11" s="550"/>
      <c r="I11" s="550"/>
      <c r="J11" s="550"/>
      <c r="K11" s="550"/>
      <c r="L11" s="550"/>
      <c r="M11" s="175"/>
      <c r="N11" s="175"/>
      <c r="O11" s="175"/>
      <c r="P11" s="175"/>
      <c r="Q11" s="220"/>
      <c r="R11" s="220"/>
      <c r="S11" s="221"/>
      <c r="T11" s="349" t="e">
        <f>VLOOKUP(Q11,[8]Listas!$D$6:$E$10,2,0)</f>
        <v>#N/A</v>
      </c>
      <c r="U11" s="349" t="e">
        <f>HLOOKUP(R11,[8]Listas!$F$4:$J$5,2,0)</f>
        <v>#N/A</v>
      </c>
      <c r="V11" s="222" t="e">
        <f>INDEX([8]Listas!$F$6:$J$10,MATCH(Q11,[8]Listas!$D$6:$D$10,0),MATCH(R11,[8]Listas!$F$4:$J$4,0))</f>
        <v>#N/A</v>
      </c>
      <c r="W11" s="221"/>
      <c r="X11" s="550"/>
      <c r="Y11" s="550"/>
      <c r="Z11" s="550"/>
      <c r="AA11" s="229"/>
      <c r="AB11" s="201"/>
      <c r="AC11" s="175"/>
      <c r="AD11" s="229"/>
      <c r="AE11" s="221"/>
      <c r="AF11" s="349">
        <f t="shared" si="0"/>
        <v>0</v>
      </c>
      <c r="AG11" s="352" t="e">
        <f t="shared" si="1"/>
        <v>#N/A</v>
      </c>
      <c r="AH11" s="350" t="e">
        <f>IF(AG11&lt;=1,"Remota",VLOOKUP(AG11,[8]Listas!$C$6:$D$10,2,0))</f>
        <v>#N/A</v>
      </c>
      <c r="AI11" s="352" t="e">
        <f t="shared" si="2"/>
        <v>#N/A</v>
      </c>
      <c r="AJ11" s="350" t="e">
        <f>IF(AI11&lt;=1,"Insignificante",HLOOKUP(AI11,[8]Listas!$F$3:$J$4,2,0))</f>
        <v>#N/A</v>
      </c>
      <c r="AK11" s="351" t="e">
        <f t="shared" si="3"/>
        <v>#N/A</v>
      </c>
      <c r="AL11" s="222" t="e">
        <f>INDEX([8]Listas!$F$6:$J$10,MATCH(AH11,[8]Listas!$D$6:$D$10,0),MATCH(AJ11,[8]Listas!$F$4:$J$4,0))</f>
        <v>#N/A</v>
      </c>
    </row>
    <row r="12" spans="1:47" s="171" customFormat="1" ht="124.5" hidden="1" customHeight="1" x14ac:dyDescent="0.2">
      <c r="A12" s="175"/>
      <c r="B12" s="220"/>
      <c r="C12" s="550"/>
      <c r="D12" s="550"/>
      <c r="E12" s="550"/>
      <c r="F12" s="229"/>
      <c r="G12" s="550"/>
      <c r="H12" s="550"/>
      <c r="I12" s="550"/>
      <c r="J12" s="550"/>
      <c r="K12" s="550"/>
      <c r="L12" s="550"/>
      <c r="M12" s="175"/>
      <c r="N12" s="175"/>
      <c r="O12" s="175"/>
      <c r="P12" s="175"/>
      <c r="Q12" s="220"/>
      <c r="R12" s="220"/>
      <c r="S12" s="221"/>
      <c r="T12" s="349" t="e">
        <f>VLOOKUP(Q12,[8]Listas!$D$6:$E$10,2,0)</f>
        <v>#N/A</v>
      </c>
      <c r="U12" s="349" t="e">
        <f>HLOOKUP(R12,[8]Listas!$F$4:$J$5,2,0)</f>
        <v>#N/A</v>
      </c>
      <c r="V12" s="222" t="e">
        <f>INDEX([8]Listas!$F$6:$J$10,MATCH(Q12,[8]Listas!$D$6:$D$10,0),MATCH(R12,[8]Listas!$F$4:$J$4,0))</f>
        <v>#N/A</v>
      </c>
      <c r="W12" s="221"/>
      <c r="X12" s="550"/>
      <c r="Y12" s="550"/>
      <c r="Z12" s="550"/>
      <c r="AA12" s="229"/>
      <c r="AB12" s="201"/>
      <c r="AC12" s="175"/>
      <c r="AD12" s="229"/>
      <c r="AE12" s="221"/>
      <c r="AF12" s="349">
        <f t="shared" si="0"/>
        <v>0</v>
      </c>
      <c r="AG12" s="352" t="e">
        <f t="shared" si="1"/>
        <v>#N/A</v>
      </c>
      <c r="AH12" s="350" t="e">
        <f>IF(AG12&lt;=1,"Remota",VLOOKUP(AG12,[8]Listas!$C$6:$D$10,2,0))</f>
        <v>#N/A</v>
      </c>
      <c r="AI12" s="352" t="e">
        <f t="shared" si="2"/>
        <v>#N/A</v>
      </c>
      <c r="AJ12" s="350" t="e">
        <f>IF(AI12&lt;=1,"Insignificante",HLOOKUP(AI12,[8]Listas!$F$3:$J$4,2,0))</f>
        <v>#N/A</v>
      </c>
      <c r="AK12" s="351" t="e">
        <f t="shared" si="3"/>
        <v>#N/A</v>
      </c>
      <c r="AL12" s="222" t="e">
        <f>INDEX([8]Listas!$F$6:$J$10,MATCH(AH12,[8]Listas!$D$6:$D$10,0),MATCH(AJ12,[8]Listas!$F$4:$J$4,0))</f>
        <v>#N/A</v>
      </c>
    </row>
    <row r="13" spans="1:47" s="171" customFormat="1" ht="124.5" hidden="1" customHeight="1" x14ac:dyDescent="0.2">
      <c r="A13" s="175"/>
      <c r="B13" s="220"/>
      <c r="C13" s="550"/>
      <c r="D13" s="550"/>
      <c r="E13" s="550"/>
      <c r="F13" s="229"/>
      <c r="G13" s="550"/>
      <c r="H13" s="550"/>
      <c r="I13" s="550"/>
      <c r="J13" s="550"/>
      <c r="K13" s="550"/>
      <c r="L13" s="550"/>
      <c r="M13" s="175"/>
      <c r="N13" s="175"/>
      <c r="O13" s="175"/>
      <c r="P13" s="175"/>
      <c r="Q13" s="220"/>
      <c r="R13" s="220"/>
      <c r="S13" s="221"/>
      <c r="T13" s="349" t="e">
        <f>VLOOKUP(Q13,[8]Listas!$D$6:$E$10,2,0)</f>
        <v>#N/A</v>
      </c>
      <c r="U13" s="349" t="e">
        <f>HLOOKUP(R13,[8]Listas!$F$4:$J$5,2,0)</f>
        <v>#N/A</v>
      </c>
      <c r="V13" s="222" t="e">
        <f>INDEX([8]Listas!$F$6:$J$10,MATCH(Q13,[8]Listas!$D$6:$D$10,0),MATCH(R13,[8]Listas!$F$4:$J$4,0))</f>
        <v>#N/A</v>
      </c>
      <c r="W13" s="221"/>
      <c r="X13" s="550"/>
      <c r="Y13" s="550"/>
      <c r="Z13" s="550"/>
      <c r="AA13" s="229"/>
      <c r="AB13" s="201"/>
      <c r="AC13" s="175"/>
      <c r="AD13" s="229"/>
      <c r="AE13" s="221"/>
      <c r="AF13" s="349">
        <f t="shared" si="0"/>
        <v>0</v>
      </c>
      <c r="AG13" s="352" t="e">
        <f t="shared" si="1"/>
        <v>#N/A</v>
      </c>
      <c r="AH13" s="350" t="e">
        <f>IF(AG13&lt;=1,"Remota",VLOOKUP(AG13,[8]Listas!$C$6:$D$10,2,0))</f>
        <v>#N/A</v>
      </c>
      <c r="AI13" s="352" t="e">
        <f t="shared" si="2"/>
        <v>#N/A</v>
      </c>
      <c r="AJ13" s="350" t="e">
        <f>IF(AI13&lt;=1,"Insignificante",HLOOKUP(AI13,[8]Listas!$F$3:$J$4,2,0))</f>
        <v>#N/A</v>
      </c>
      <c r="AK13" s="351" t="e">
        <f t="shared" si="3"/>
        <v>#N/A</v>
      </c>
      <c r="AL13" s="222" t="e">
        <f>INDEX([8]Listas!$F$6:$J$10,MATCH(AH13,[8]Listas!$D$6:$D$10,0),MATCH(AJ13,[8]Listas!$F$4:$J$4,0))</f>
        <v>#N/A</v>
      </c>
    </row>
    <row r="14" spans="1:47" s="171" customFormat="1" ht="124.5" hidden="1" customHeight="1" x14ac:dyDescent="0.2">
      <c r="A14" s="175"/>
      <c r="B14" s="220"/>
      <c r="C14" s="550"/>
      <c r="D14" s="550"/>
      <c r="E14" s="550"/>
      <c r="F14" s="229"/>
      <c r="G14" s="550"/>
      <c r="H14" s="550"/>
      <c r="I14" s="550"/>
      <c r="J14" s="550"/>
      <c r="K14" s="550"/>
      <c r="L14" s="550"/>
      <c r="M14" s="175"/>
      <c r="N14" s="175"/>
      <c r="O14" s="175"/>
      <c r="P14" s="175"/>
      <c r="Q14" s="220"/>
      <c r="R14" s="220"/>
      <c r="S14" s="221"/>
      <c r="T14" s="349" t="e">
        <f>VLOOKUP(Q14,[8]Listas!$D$6:$E$10,2,0)</f>
        <v>#N/A</v>
      </c>
      <c r="U14" s="349" t="e">
        <f>HLOOKUP(R14,[8]Listas!$F$4:$J$5,2,0)</f>
        <v>#N/A</v>
      </c>
      <c r="V14" s="222" t="e">
        <f>INDEX([8]Listas!$F$6:$J$10,MATCH(Q14,[8]Listas!$D$6:$D$10,0),MATCH(R14,[8]Listas!$F$4:$J$4,0))</f>
        <v>#N/A</v>
      </c>
      <c r="W14" s="221"/>
      <c r="X14" s="550"/>
      <c r="Y14" s="550"/>
      <c r="Z14" s="550"/>
      <c r="AA14" s="229"/>
      <c r="AB14" s="201"/>
      <c r="AC14" s="175"/>
      <c r="AD14" s="229"/>
      <c r="AE14" s="221"/>
      <c r="AF14" s="349">
        <f t="shared" si="0"/>
        <v>0</v>
      </c>
      <c r="AG14" s="352" t="e">
        <f t="shared" si="1"/>
        <v>#N/A</v>
      </c>
      <c r="AH14" s="350" t="e">
        <f>IF(AG14&lt;=1,"Remota",VLOOKUP(AG14,[8]Listas!$C$6:$D$10,2,0))</f>
        <v>#N/A</v>
      </c>
      <c r="AI14" s="352" t="e">
        <f t="shared" si="2"/>
        <v>#N/A</v>
      </c>
      <c r="AJ14" s="350" t="e">
        <f>IF(AI14&lt;=1,"Insignificante",HLOOKUP(AI14,[8]Listas!$F$3:$J$4,2,0))</f>
        <v>#N/A</v>
      </c>
      <c r="AK14" s="351" t="e">
        <f t="shared" si="3"/>
        <v>#N/A</v>
      </c>
      <c r="AL14" s="222" t="e">
        <f>INDEX([8]Listas!$F$6:$J$10,MATCH(AH14,[8]Listas!$D$6:$D$10,0),MATCH(AJ14,[8]Listas!$F$4:$J$4,0))</f>
        <v>#N/A</v>
      </c>
    </row>
    <row r="15" spans="1:47" s="171" customFormat="1" ht="78" hidden="1" customHeight="1" x14ac:dyDescent="0.2">
      <c r="A15" s="175"/>
      <c r="B15" s="220"/>
      <c r="C15" s="550"/>
      <c r="D15" s="550"/>
      <c r="E15" s="550"/>
      <c r="F15" s="229"/>
      <c r="G15" s="550"/>
      <c r="H15" s="550"/>
      <c r="I15" s="550"/>
      <c r="J15" s="550"/>
      <c r="K15" s="550"/>
      <c r="L15" s="550"/>
      <c r="M15" s="175"/>
      <c r="N15" s="175"/>
      <c r="O15" s="175"/>
      <c r="P15" s="175"/>
      <c r="Q15" s="220"/>
      <c r="R15" s="220"/>
      <c r="S15" s="221"/>
      <c r="T15" s="349" t="e">
        <f>VLOOKUP(Q15,[8]Listas!$D$6:$E$10,2,0)</f>
        <v>#N/A</v>
      </c>
      <c r="U15" s="349" t="e">
        <f>HLOOKUP(R15,[8]Listas!$F$4:$J$5,2,0)</f>
        <v>#N/A</v>
      </c>
      <c r="V15" s="222" t="e">
        <f>INDEX([8]Listas!$F$6:$J$10,MATCH(Q15,[8]Listas!$D$6:$D$10,0),MATCH(R15,[8]Listas!$F$4:$J$4,0))</f>
        <v>#N/A</v>
      </c>
      <c r="W15" s="221"/>
      <c r="X15" s="550"/>
      <c r="Y15" s="550"/>
      <c r="Z15" s="550"/>
      <c r="AA15" s="229"/>
      <c r="AB15" s="201"/>
      <c r="AC15" s="175"/>
      <c r="AD15" s="229"/>
      <c r="AE15" s="221"/>
      <c r="AF15" s="349">
        <f t="shared" si="0"/>
        <v>0</v>
      </c>
      <c r="AG15" s="352" t="e">
        <f t="shared" si="1"/>
        <v>#N/A</v>
      </c>
      <c r="AH15" s="350" t="e">
        <f>IF(AG15&lt;=1,"Remota",VLOOKUP(AG15,[8]Listas!$C$6:$D$10,2,0))</f>
        <v>#N/A</v>
      </c>
      <c r="AI15" s="352" t="e">
        <f t="shared" si="2"/>
        <v>#N/A</v>
      </c>
      <c r="AJ15" s="350" t="e">
        <f>IF(AI15&lt;=1,"Insignificante",HLOOKUP(AI15,[8]Listas!$F$3:$J$4,2,0))</f>
        <v>#N/A</v>
      </c>
      <c r="AK15" s="351" t="e">
        <f t="shared" si="3"/>
        <v>#N/A</v>
      </c>
      <c r="AL15" s="222" t="e">
        <f>INDEX([8]Listas!$F$6:$J$10,MATCH(AH15,[8]Listas!$D$6:$D$10,0),MATCH(AJ15,[8]Listas!$F$4:$J$4,0))</f>
        <v>#N/A</v>
      </c>
    </row>
    <row r="16" spans="1:47" s="171" customFormat="1" ht="78" hidden="1" customHeight="1" x14ac:dyDescent="0.2">
      <c r="A16" s="175"/>
      <c r="B16" s="220"/>
      <c r="C16" s="550"/>
      <c r="D16" s="550"/>
      <c r="E16" s="550"/>
      <c r="F16" s="229"/>
      <c r="G16" s="550"/>
      <c r="H16" s="550"/>
      <c r="I16" s="550"/>
      <c r="J16" s="550"/>
      <c r="K16" s="550"/>
      <c r="L16" s="550"/>
      <c r="M16" s="175"/>
      <c r="N16" s="175"/>
      <c r="O16" s="175"/>
      <c r="P16" s="175"/>
      <c r="Q16" s="220"/>
      <c r="R16" s="220"/>
      <c r="S16" s="221"/>
      <c r="T16" s="349" t="e">
        <f>VLOOKUP(Q16,[8]Listas!$D$6:$E$10,2,0)</f>
        <v>#N/A</v>
      </c>
      <c r="U16" s="349" t="e">
        <f>HLOOKUP(R16,[8]Listas!$F$4:$J$5,2,0)</f>
        <v>#N/A</v>
      </c>
      <c r="V16" s="222" t="e">
        <f>INDEX([8]Listas!$F$6:$J$10,MATCH(Q16,[8]Listas!$D$6:$D$10,0),MATCH(R16,[8]Listas!$F$4:$J$4,0))</f>
        <v>#N/A</v>
      </c>
      <c r="W16" s="221"/>
      <c r="X16" s="550"/>
      <c r="Y16" s="550"/>
      <c r="Z16" s="550"/>
      <c r="AA16" s="229"/>
      <c r="AB16" s="201"/>
      <c r="AC16" s="175"/>
      <c r="AD16" s="229"/>
      <c r="AE16" s="221"/>
      <c r="AF16" s="349">
        <f t="shared" si="0"/>
        <v>0</v>
      </c>
      <c r="AG16" s="352" t="e">
        <f t="shared" si="1"/>
        <v>#N/A</v>
      </c>
      <c r="AH16" s="350" t="e">
        <f>IF(AG16&lt;=1,"Remota",VLOOKUP(AG16,[8]Listas!$C$6:$D$10,2,0))</f>
        <v>#N/A</v>
      </c>
      <c r="AI16" s="352" t="e">
        <f t="shared" si="2"/>
        <v>#N/A</v>
      </c>
      <c r="AJ16" s="350" t="e">
        <f>IF(AI16&lt;=1,"Insignificante",HLOOKUP(AI16,[8]Listas!$F$3:$J$4,2,0))</f>
        <v>#N/A</v>
      </c>
      <c r="AK16" s="351" t="e">
        <f t="shared" si="3"/>
        <v>#N/A</v>
      </c>
      <c r="AL16" s="222" t="e">
        <f>INDEX([8]Listas!$F$6:$J$10,MATCH(AH16,[8]Listas!$D$6:$D$10,0),MATCH(AJ16,[8]Listas!$F$4:$J$4,0))</f>
        <v>#N/A</v>
      </c>
    </row>
    <row r="17" spans="1:38" s="171" customFormat="1" ht="78" hidden="1" customHeight="1" x14ac:dyDescent="0.2">
      <c r="A17" s="175"/>
      <c r="B17" s="220"/>
      <c r="C17" s="550"/>
      <c r="D17" s="550"/>
      <c r="E17" s="550"/>
      <c r="F17" s="229"/>
      <c r="G17" s="550"/>
      <c r="H17" s="550"/>
      <c r="I17" s="550"/>
      <c r="J17" s="550"/>
      <c r="K17" s="550"/>
      <c r="L17" s="550"/>
      <c r="M17" s="175"/>
      <c r="N17" s="175"/>
      <c r="O17" s="175"/>
      <c r="P17" s="175"/>
      <c r="Q17" s="220"/>
      <c r="R17" s="220"/>
      <c r="S17" s="221"/>
      <c r="T17" s="349" t="e">
        <f>VLOOKUP(Q17,[8]Listas!$D$6:$E$10,2,0)</f>
        <v>#N/A</v>
      </c>
      <c r="U17" s="349" t="e">
        <f>HLOOKUP(R17,[8]Listas!$F$4:$J$5,2,0)</f>
        <v>#N/A</v>
      </c>
      <c r="V17" s="222" t="e">
        <f>INDEX([8]Listas!$F$6:$J$10,MATCH(Q17,[8]Listas!$D$6:$D$10,0),MATCH(R17,[8]Listas!$F$4:$J$4,0))</f>
        <v>#N/A</v>
      </c>
      <c r="W17" s="221"/>
      <c r="X17" s="550"/>
      <c r="Y17" s="550"/>
      <c r="Z17" s="550"/>
      <c r="AA17" s="229"/>
      <c r="AB17" s="201"/>
      <c r="AC17" s="175"/>
      <c r="AD17" s="229"/>
      <c r="AE17" s="221"/>
      <c r="AF17" s="349">
        <f t="shared" si="0"/>
        <v>0</v>
      </c>
      <c r="AG17" s="352" t="e">
        <f t="shared" si="1"/>
        <v>#N/A</v>
      </c>
      <c r="AH17" s="350" t="e">
        <f>IF(AG17&lt;=1,"Remota",VLOOKUP(AG17,[8]Listas!$C$6:$D$10,2,0))</f>
        <v>#N/A</v>
      </c>
      <c r="AI17" s="352" t="e">
        <f t="shared" si="2"/>
        <v>#N/A</v>
      </c>
      <c r="AJ17" s="350" t="e">
        <f>IF(AI17&lt;=1,"Insignificante",HLOOKUP(AI17,[8]Listas!$F$3:$J$4,2,0))</f>
        <v>#N/A</v>
      </c>
      <c r="AK17" s="351" t="e">
        <f t="shared" si="3"/>
        <v>#N/A</v>
      </c>
      <c r="AL17" s="222" t="e">
        <f>INDEX([8]Listas!$F$6:$J$10,MATCH(AH17,[8]Listas!$D$6:$D$10,0),MATCH(AJ17,[8]Listas!$F$4:$J$4,0))</f>
        <v>#N/A</v>
      </c>
    </row>
    <row r="18" spans="1:38" s="171" customFormat="1" ht="78" hidden="1" customHeight="1" x14ac:dyDescent="0.2">
      <c r="A18" s="175"/>
      <c r="B18" s="220"/>
      <c r="C18" s="550"/>
      <c r="D18" s="550"/>
      <c r="E18" s="550"/>
      <c r="F18" s="229"/>
      <c r="G18" s="550"/>
      <c r="H18" s="550"/>
      <c r="I18" s="550"/>
      <c r="J18" s="550"/>
      <c r="K18" s="550"/>
      <c r="L18" s="550"/>
      <c r="M18" s="175"/>
      <c r="N18" s="175"/>
      <c r="O18" s="175"/>
      <c r="P18" s="175"/>
      <c r="Q18" s="220"/>
      <c r="R18" s="220"/>
      <c r="S18" s="221"/>
      <c r="T18" s="349" t="e">
        <f>VLOOKUP(Q18,[8]Listas!$D$6:$E$10,2,0)</f>
        <v>#N/A</v>
      </c>
      <c r="U18" s="349" t="e">
        <f>HLOOKUP(R18,[8]Listas!$F$4:$J$5,2,0)</f>
        <v>#N/A</v>
      </c>
      <c r="V18" s="222" t="e">
        <f>INDEX([8]Listas!$F$6:$J$10,MATCH(Q18,[8]Listas!$D$6:$D$10,0),MATCH(R18,[8]Listas!$F$4:$J$4,0))</f>
        <v>#N/A</v>
      </c>
      <c r="W18" s="221"/>
      <c r="X18" s="550"/>
      <c r="Y18" s="550"/>
      <c r="Z18" s="550"/>
      <c r="AA18" s="229"/>
      <c r="AB18" s="201"/>
      <c r="AC18" s="175"/>
      <c r="AD18" s="229"/>
      <c r="AE18" s="221"/>
      <c r="AF18" s="349">
        <f t="shared" si="0"/>
        <v>0</v>
      </c>
      <c r="AG18" s="352" t="e">
        <f t="shared" si="1"/>
        <v>#N/A</v>
      </c>
      <c r="AH18" s="350" t="e">
        <f>IF(AG18&lt;=1,"Remota",VLOOKUP(AG18,[8]Listas!$C$6:$D$10,2,0))</f>
        <v>#N/A</v>
      </c>
      <c r="AI18" s="352" t="e">
        <f t="shared" si="2"/>
        <v>#N/A</v>
      </c>
      <c r="AJ18" s="350" t="e">
        <f>IF(AI18&lt;=1,"Insignificante",HLOOKUP(AI18,[8]Listas!$F$3:$J$4,2,0))</f>
        <v>#N/A</v>
      </c>
      <c r="AK18" s="351" t="e">
        <f t="shared" si="3"/>
        <v>#N/A</v>
      </c>
      <c r="AL18" s="222" t="e">
        <f>INDEX([8]Listas!$F$6:$J$10,MATCH(AH18,[8]Listas!$D$6:$D$10,0),MATCH(AJ18,[8]Listas!$F$4:$J$4,0))</f>
        <v>#N/A</v>
      </c>
    </row>
    <row r="19" spans="1:38" s="171" customFormat="1" ht="78" hidden="1" customHeight="1" x14ac:dyDescent="0.2">
      <c r="A19" s="175"/>
      <c r="B19" s="220"/>
      <c r="C19" s="550"/>
      <c r="D19" s="550"/>
      <c r="E19" s="550"/>
      <c r="F19" s="229"/>
      <c r="G19" s="550"/>
      <c r="H19" s="550"/>
      <c r="I19" s="550"/>
      <c r="J19" s="550"/>
      <c r="K19" s="550"/>
      <c r="L19" s="550"/>
      <c r="M19" s="175"/>
      <c r="N19" s="175"/>
      <c r="O19" s="175"/>
      <c r="P19" s="175"/>
      <c r="Q19" s="220"/>
      <c r="R19" s="220"/>
      <c r="S19" s="221"/>
      <c r="T19" s="349" t="e">
        <f>VLOOKUP(Q19,[8]Listas!$D$6:$E$10,2,0)</f>
        <v>#N/A</v>
      </c>
      <c r="U19" s="349" t="e">
        <f>HLOOKUP(R19,[8]Listas!$F$4:$J$5,2,0)</f>
        <v>#N/A</v>
      </c>
      <c r="V19" s="222" t="e">
        <f>INDEX([8]Listas!$F$6:$J$10,MATCH(Q19,[8]Listas!$D$6:$D$10,0),MATCH(R19,[8]Listas!$F$4:$J$4,0))</f>
        <v>#N/A</v>
      </c>
      <c r="W19" s="221"/>
      <c r="X19" s="550"/>
      <c r="Y19" s="550"/>
      <c r="Z19" s="550"/>
      <c r="AA19" s="229"/>
      <c r="AB19" s="201"/>
      <c r="AC19" s="175"/>
      <c r="AD19" s="229"/>
      <c r="AE19" s="221"/>
      <c r="AF19" s="349">
        <f t="shared" si="0"/>
        <v>0</v>
      </c>
      <c r="AG19" s="352" t="e">
        <f t="shared" si="1"/>
        <v>#N/A</v>
      </c>
      <c r="AH19" s="350" t="e">
        <f>IF(AG19&lt;=1,"Remota",VLOOKUP(AG19,[8]Listas!$C$6:$D$10,2,0))</f>
        <v>#N/A</v>
      </c>
      <c r="AI19" s="352" t="e">
        <f t="shared" si="2"/>
        <v>#N/A</v>
      </c>
      <c r="AJ19" s="350" t="e">
        <f>IF(AI19&lt;=1,"Insignificante",HLOOKUP(AI19,[8]Listas!$F$3:$J$4,2,0))</f>
        <v>#N/A</v>
      </c>
      <c r="AK19" s="351" t="e">
        <f t="shared" si="3"/>
        <v>#N/A</v>
      </c>
      <c r="AL19" s="222" t="e">
        <f>INDEX([8]Listas!$F$6:$J$10,MATCH(AH19,[8]Listas!$D$6:$D$10,0),MATCH(AJ19,[8]Listas!$F$4:$J$4,0))</f>
        <v>#N/A</v>
      </c>
    </row>
    <row r="20" spans="1:38" s="171" customFormat="1" ht="78" hidden="1" customHeight="1" x14ac:dyDescent="0.2">
      <c r="A20" s="175"/>
      <c r="B20" s="220"/>
      <c r="C20" s="550"/>
      <c r="D20" s="550"/>
      <c r="E20" s="550"/>
      <c r="F20" s="229"/>
      <c r="G20" s="550"/>
      <c r="H20" s="550"/>
      <c r="I20" s="550"/>
      <c r="J20" s="550"/>
      <c r="K20" s="550"/>
      <c r="L20" s="550"/>
      <c r="M20" s="175"/>
      <c r="N20" s="175"/>
      <c r="O20" s="175"/>
      <c r="P20" s="175"/>
      <c r="Q20" s="220"/>
      <c r="R20" s="220"/>
      <c r="S20" s="221"/>
      <c r="T20" s="349" t="e">
        <f>VLOOKUP(Q20,[8]Listas!$D$6:$E$10,2,0)</f>
        <v>#N/A</v>
      </c>
      <c r="U20" s="349" t="e">
        <f>HLOOKUP(R20,[8]Listas!$F$4:$J$5,2,0)</f>
        <v>#N/A</v>
      </c>
      <c r="V20" s="222" t="e">
        <f>INDEX([8]Listas!$F$6:$J$10,MATCH(Q20,[8]Listas!$D$6:$D$10,0),MATCH(R20,[8]Listas!$F$4:$J$4,0))</f>
        <v>#N/A</v>
      </c>
      <c r="W20" s="221"/>
      <c r="X20" s="550"/>
      <c r="Y20" s="550"/>
      <c r="Z20" s="550"/>
      <c r="AA20" s="229"/>
      <c r="AB20" s="201"/>
      <c r="AC20" s="175"/>
      <c r="AD20" s="229"/>
      <c r="AE20" s="221"/>
      <c r="AF20" s="349">
        <f t="shared" si="0"/>
        <v>0</v>
      </c>
      <c r="AG20" s="352" t="e">
        <f t="shared" si="1"/>
        <v>#N/A</v>
      </c>
      <c r="AH20" s="350" t="e">
        <f>IF(AG20&lt;=1,"Remota",VLOOKUP(AG20,[8]Listas!$C$6:$D$10,2,0))</f>
        <v>#N/A</v>
      </c>
      <c r="AI20" s="352" t="e">
        <f t="shared" si="2"/>
        <v>#N/A</v>
      </c>
      <c r="AJ20" s="350" t="e">
        <f>IF(AI20&lt;=1,"Insignificante",HLOOKUP(AI20,[8]Listas!$F$3:$J$4,2,0))</f>
        <v>#N/A</v>
      </c>
      <c r="AK20" s="351" t="e">
        <f t="shared" si="3"/>
        <v>#N/A</v>
      </c>
      <c r="AL20" s="222" t="e">
        <f>INDEX([8]Listas!$F$6:$J$10,MATCH(AH20,[8]Listas!$D$6:$D$10,0),MATCH(AJ20,[8]Listas!$F$4:$J$4,0))</f>
        <v>#N/A</v>
      </c>
    </row>
    <row r="21" spans="1:38" s="171" customFormat="1" ht="78" hidden="1" customHeight="1" x14ac:dyDescent="0.2">
      <c r="A21" s="175"/>
      <c r="B21" s="220"/>
      <c r="C21" s="550"/>
      <c r="D21" s="550"/>
      <c r="E21" s="550"/>
      <c r="F21" s="229"/>
      <c r="G21" s="550"/>
      <c r="H21" s="550"/>
      <c r="I21" s="550"/>
      <c r="J21" s="550"/>
      <c r="K21" s="550"/>
      <c r="L21" s="550"/>
      <c r="M21" s="175"/>
      <c r="N21" s="175"/>
      <c r="O21" s="175"/>
      <c r="P21" s="175"/>
      <c r="Q21" s="220"/>
      <c r="R21" s="220"/>
      <c r="S21" s="221"/>
      <c r="T21" s="349" t="e">
        <f>VLOOKUP(Q21,[8]Listas!$D$6:$E$10,2,0)</f>
        <v>#N/A</v>
      </c>
      <c r="U21" s="349" t="e">
        <f>HLOOKUP(R21,[8]Listas!$F$4:$J$5,2,0)</f>
        <v>#N/A</v>
      </c>
      <c r="V21" s="222" t="e">
        <f>INDEX([8]Listas!$F$6:$J$10,MATCH(Q21,[8]Listas!$D$6:$D$10,0),MATCH(R21,[8]Listas!$F$4:$J$4,0))</f>
        <v>#N/A</v>
      </c>
      <c r="W21" s="221"/>
      <c r="X21" s="550"/>
      <c r="Y21" s="550"/>
      <c r="Z21" s="550"/>
      <c r="AA21" s="229"/>
      <c r="AB21" s="201"/>
      <c r="AC21" s="175"/>
      <c r="AD21" s="229"/>
      <c r="AE21" s="221"/>
      <c r="AF21" s="349">
        <f t="shared" si="0"/>
        <v>0</v>
      </c>
      <c r="AG21" s="352" t="e">
        <f t="shared" si="1"/>
        <v>#N/A</v>
      </c>
      <c r="AH21" s="350" t="e">
        <f>IF(AG21&lt;=1,"Remota",VLOOKUP(AG21,[8]Listas!$C$6:$D$10,2,0))</f>
        <v>#N/A</v>
      </c>
      <c r="AI21" s="352" t="e">
        <f t="shared" si="2"/>
        <v>#N/A</v>
      </c>
      <c r="AJ21" s="350" t="e">
        <f>IF(AI21&lt;=1,"Insignificante",HLOOKUP(AI21,[8]Listas!$F$3:$J$4,2,0))</f>
        <v>#N/A</v>
      </c>
      <c r="AK21" s="351" t="e">
        <f t="shared" si="3"/>
        <v>#N/A</v>
      </c>
      <c r="AL21" s="222" t="e">
        <f>INDEX([8]Listas!$F$6:$J$10,MATCH(AH21,[8]Listas!$D$6:$D$10,0),MATCH(AJ21,[8]Listas!$F$4:$J$4,0))</f>
        <v>#N/A</v>
      </c>
    </row>
    <row r="22" spans="1:38" s="171" customFormat="1" ht="78" hidden="1" customHeight="1" x14ac:dyDescent="0.2">
      <c r="A22" s="175"/>
      <c r="B22" s="220"/>
      <c r="C22" s="550"/>
      <c r="D22" s="550"/>
      <c r="E22" s="550"/>
      <c r="F22" s="229"/>
      <c r="G22" s="550"/>
      <c r="H22" s="550"/>
      <c r="I22" s="550"/>
      <c r="J22" s="550"/>
      <c r="K22" s="550"/>
      <c r="L22" s="550"/>
      <c r="M22" s="175"/>
      <c r="N22" s="175"/>
      <c r="O22" s="175"/>
      <c r="P22" s="175"/>
      <c r="Q22" s="220"/>
      <c r="R22" s="220"/>
      <c r="S22" s="221"/>
      <c r="T22" s="349" t="e">
        <f>VLOOKUP(Q22,[8]Listas!$D$6:$E$10,2,0)</f>
        <v>#N/A</v>
      </c>
      <c r="U22" s="349" t="e">
        <f>HLOOKUP(R22,[8]Listas!$F$4:$J$5,2,0)</f>
        <v>#N/A</v>
      </c>
      <c r="V22" s="222" t="e">
        <f>INDEX([8]Listas!$F$6:$J$10,MATCH(Q22,[8]Listas!$D$6:$D$10,0),MATCH(R22,[8]Listas!$F$4:$J$4,0))</f>
        <v>#N/A</v>
      </c>
      <c r="W22" s="221"/>
      <c r="X22" s="550"/>
      <c r="Y22" s="550"/>
      <c r="Z22" s="550"/>
      <c r="AA22" s="229"/>
      <c r="AB22" s="201"/>
      <c r="AC22" s="175"/>
      <c r="AD22" s="229"/>
      <c r="AE22" s="221"/>
      <c r="AF22" s="349">
        <f t="shared" si="0"/>
        <v>0</v>
      </c>
      <c r="AG22" s="352" t="e">
        <f t="shared" si="1"/>
        <v>#N/A</v>
      </c>
      <c r="AH22" s="350" t="e">
        <f>IF(AG22&lt;=1,"Remota",VLOOKUP(AG22,[8]Listas!$C$6:$D$10,2,0))</f>
        <v>#N/A</v>
      </c>
      <c r="AI22" s="352" t="e">
        <f t="shared" si="2"/>
        <v>#N/A</v>
      </c>
      <c r="AJ22" s="350" t="e">
        <f>IF(AI22&lt;=1,"Insignificante",HLOOKUP(AI22,[8]Listas!$F$3:$J$4,2,0))</f>
        <v>#N/A</v>
      </c>
      <c r="AK22" s="351" t="e">
        <f t="shared" si="3"/>
        <v>#N/A</v>
      </c>
      <c r="AL22" s="222" t="e">
        <f>INDEX([8]Listas!$F$6:$J$10,MATCH(AH22,[8]Listas!$D$6:$D$10,0),MATCH(AJ22,[8]Listas!$F$4:$J$4,0))</f>
        <v>#N/A</v>
      </c>
    </row>
    <row r="23" spans="1:38" s="171" customFormat="1" ht="78" hidden="1" customHeight="1" x14ac:dyDescent="0.2">
      <c r="A23" s="175"/>
      <c r="B23" s="220"/>
      <c r="C23" s="550"/>
      <c r="D23" s="550"/>
      <c r="E23" s="550"/>
      <c r="F23" s="229"/>
      <c r="G23" s="550"/>
      <c r="H23" s="550"/>
      <c r="I23" s="550"/>
      <c r="J23" s="550"/>
      <c r="K23" s="550"/>
      <c r="L23" s="550"/>
      <c r="M23" s="175"/>
      <c r="N23" s="175"/>
      <c r="O23" s="175"/>
      <c r="P23" s="175"/>
      <c r="Q23" s="220"/>
      <c r="R23" s="220"/>
      <c r="S23" s="221"/>
      <c r="T23" s="349" t="e">
        <f>VLOOKUP(Q23,[8]Listas!$D$6:$E$10,2,0)</f>
        <v>#N/A</v>
      </c>
      <c r="U23" s="349" t="e">
        <f>HLOOKUP(R23,[8]Listas!$F$4:$J$5,2,0)</f>
        <v>#N/A</v>
      </c>
      <c r="V23" s="222" t="e">
        <f>INDEX([8]Listas!$F$6:$J$10,MATCH(Q23,[8]Listas!$D$6:$D$10,0),MATCH(R23,[8]Listas!$F$4:$J$4,0))</f>
        <v>#N/A</v>
      </c>
      <c r="W23" s="221"/>
      <c r="X23" s="550"/>
      <c r="Y23" s="550"/>
      <c r="Z23" s="550"/>
      <c r="AA23" s="229"/>
      <c r="AB23" s="201"/>
      <c r="AC23" s="175"/>
      <c r="AD23" s="229"/>
      <c r="AE23" s="221"/>
      <c r="AF23" s="349">
        <f t="shared" si="0"/>
        <v>0</v>
      </c>
      <c r="AG23" s="352" t="e">
        <f t="shared" si="1"/>
        <v>#N/A</v>
      </c>
      <c r="AH23" s="350" t="e">
        <f>IF(AG23&lt;=1,"Remota",VLOOKUP(AG23,[8]Listas!$C$6:$D$10,2,0))</f>
        <v>#N/A</v>
      </c>
      <c r="AI23" s="352" t="e">
        <f t="shared" si="2"/>
        <v>#N/A</v>
      </c>
      <c r="AJ23" s="350" t="e">
        <f>IF(AI23&lt;=1,"Insignificante",HLOOKUP(AI23,[8]Listas!$F$3:$J$4,2,0))</f>
        <v>#N/A</v>
      </c>
      <c r="AK23" s="351" t="e">
        <f t="shared" si="3"/>
        <v>#N/A</v>
      </c>
      <c r="AL23" s="222" t="e">
        <f>INDEX([8]Listas!$F$6:$J$10,MATCH(AH23,[8]Listas!$D$6:$D$10,0),MATCH(AJ23,[8]Listas!$F$4:$J$4,0))</f>
        <v>#N/A</v>
      </c>
    </row>
    <row r="24" spans="1:38" s="171" customFormat="1" ht="78" hidden="1" customHeight="1" x14ac:dyDescent="0.2">
      <c r="A24" s="175"/>
      <c r="B24" s="220"/>
      <c r="C24" s="550"/>
      <c r="D24" s="550"/>
      <c r="E24" s="550"/>
      <c r="F24" s="229"/>
      <c r="G24" s="550"/>
      <c r="H24" s="550"/>
      <c r="I24" s="550"/>
      <c r="J24" s="550"/>
      <c r="K24" s="550"/>
      <c r="L24" s="550"/>
      <c r="M24" s="175"/>
      <c r="N24" s="175"/>
      <c r="O24" s="175"/>
      <c r="P24" s="175"/>
      <c r="Q24" s="220"/>
      <c r="R24" s="220"/>
      <c r="S24" s="221"/>
      <c r="T24" s="349" t="e">
        <f>VLOOKUP(Q24,[8]Listas!$D$6:$E$10,2,0)</f>
        <v>#N/A</v>
      </c>
      <c r="U24" s="349" t="e">
        <f>HLOOKUP(R24,[8]Listas!$F$4:$J$5,2,0)</f>
        <v>#N/A</v>
      </c>
      <c r="V24" s="222" t="e">
        <f>INDEX([8]Listas!$F$6:$J$10,MATCH(Q24,[8]Listas!$D$6:$D$10,0),MATCH(R24,[8]Listas!$F$4:$J$4,0))</f>
        <v>#N/A</v>
      </c>
      <c r="W24" s="221"/>
      <c r="X24" s="550"/>
      <c r="Y24" s="550"/>
      <c r="Z24" s="550"/>
      <c r="AA24" s="229"/>
      <c r="AB24" s="201"/>
      <c r="AC24" s="175"/>
      <c r="AD24" s="229"/>
      <c r="AE24" s="221"/>
      <c r="AF24" s="349">
        <f t="shared" si="0"/>
        <v>0</v>
      </c>
      <c r="AG24" s="352" t="e">
        <f t="shared" si="1"/>
        <v>#N/A</v>
      </c>
      <c r="AH24" s="350" t="e">
        <f>IF(AG24&lt;=1,"Remota",VLOOKUP(AG24,[8]Listas!$C$6:$D$10,2,0))</f>
        <v>#N/A</v>
      </c>
      <c r="AI24" s="352" t="e">
        <f t="shared" si="2"/>
        <v>#N/A</v>
      </c>
      <c r="AJ24" s="350" t="e">
        <f>IF(AI24&lt;=1,"Insignificante",HLOOKUP(AI24,[8]Listas!$F$3:$J$4,2,0))</f>
        <v>#N/A</v>
      </c>
      <c r="AK24" s="351" t="e">
        <f t="shared" si="3"/>
        <v>#N/A</v>
      </c>
      <c r="AL24" s="222" t="e">
        <f>INDEX([8]Listas!$F$6:$J$10,MATCH(AH24,[8]Listas!$D$6:$D$10,0),MATCH(AJ24,[8]Listas!$F$4:$J$4,0))</f>
        <v>#N/A</v>
      </c>
    </row>
    <row r="25" spans="1:38" s="171" customFormat="1" ht="78" hidden="1" customHeight="1" x14ac:dyDescent="0.2">
      <c r="A25" s="175"/>
      <c r="B25" s="220"/>
      <c r="C25" s="550"/>
      <c r="D25" s="550"/>
      <c r="E25" s="550"/>
      <c r="F25" s="229"/>
      <c r="G25" s="550"/>
      <c r="H25" s="550"/>
      <c r="I25" s="550"/>
      <c r="J25" s="550"/>
      <c r="K25" s="550"/>
      <c r="L25" s="550"/>
      <c r="M25" s="175"/>
      <c r="N25" s="175"/>
      <c r="O25" s="175"/>
      <c r="P25" s="175"/>
      <c r="Q25" s="220"/>
      <c r="R25" s="220"/>
      <c r="S25" s="221"/>
      <c r="T25" s="349" t="e">
        <f>VLOOKUP(Q25,[8]Listas!$D$6:$E$10,2,0)</f>
        <v>#N/A</v>
      </c>
      <c r="U25" s="349" t="e">
        <f>HLOOKUP(R25,[8]Listas!$F$4:$J$5,2,0)</f>
        <v>#N/A</v>
      </c>
      <c r="V25" s="222" t="e">
        <f>INDEX([8]Listas!$F$6:$J$10,MATCH(Q25,[8]Listas!$D$6:$D$10,0),MATCH(R25,[8]Listas!$F$4:$J$4,0))</f>
        <v>#N/A</v>
      </c>
      <c r="W25" s="221"/>
      <c r="X25" s="550"/>
      <c r="Y25" s="550"/>
      <c r="Z25" s="550"/>
      <c r="AA25" s="229"/>
      <c r="AB25" s="201"/>
      <c r="AC25" s="175"/>
      <c r="AD25" s="229"/>
      <c r="AE25" s="221"/>
      <c r="AF25" s="349">
        <f t="shared" si="0"/>
        <v>0</v>
      </c>
      <c r="AG25" s="352" t="e">
        <f t="shared" si="1"/>
        <v>#N/A</v>
      </c>
      <c r="AH25" s="350" t="e">
        <f>IF(AG25&lt;=1,"Remota",VLOOKUP(AG25,[8]Listas!$C$6:$D$10,2,0))</f>
        <v>#N/A</v>
      </c>
      <c r="AI25" s="352" t="e">
        <f t="shared" si="2"/>
        <v>#N/A</v>
      </c>
      <c r="AJ25" s="350" t="e">
        <f>IF(AI25&lt;=1,"Insignificante",HLOOKUP(AI25,[8]Listas!$F$3:$J$4,2,0))</f>
        <v>#N/A</v>
      </c>
      <c r="AK25" s="351" t="e">
        <f t="shared" si="3"/>
        <v>#N/A</v>
      </c>
      <c r="AL25" s="222" t="e">
        <f>INDEX([8]Listas!$F$6:$J$10,MATCH(AH25,[8]Listas!$D$6:$D$10,0),MATCH(AJ25,[8]Listas!$F$4:$J$4,0))</f>
        <v>#N/A</v>
      </c>
    </row>
    <row r="26" spans="1:38" s="171" customFormat="1" ht="78" hidden="1" customHeight="1" x14ac:dyDescent="0.2">
      <c r="A26" s="175"/>
      <c r="B26" s="220"/>
      <c r="C26" s="550"/>
      <c r="D26" s="550"/>
      <c r="E26" s="550"/>
      <c r="F26" s="229"/>
      <c r="G26" s="550"/>
      <c r="H26" s="550"/>
      <c r="I26" s="550"/>
      <c r="J26" s="550"/>
      <c r="K26" s="550"/>
      <c r="L26" s="550"/>
      <c r="M26" s="175"/>
      <c r="N26" s="175"/>
      <c r="O26" s="175"/>
      <c r="P26" s="175"/>
      <c r="Q26" s="220"/>
      <c r="R26" s="220"/>
      <c r="S26" s="221"/>
      <c r="T26" s="349" t="e">
        <f>VLOOKUP(Q26,[8]Listas!$D$6:$E$10,2,0)</f>
        <v>#N/A</v>
      </c>
      <c r="U26" s="349" t="e">
        <f>HLOOKUP(R26,[8]Listas!$F$4:$J$5,2,0)</f>
        <v>#N/A</v>
      </c>
      <c r="V26" s="222" t="e">
        <f>INDEX([8]Listas!$F$6:$J$10,MATCH(Q26,[8]Listas!$D$6:$D$10,0),MATCH(R26,[8]Listas!$F$4:$J$4,0))</f>
        <v>#N/A</v>
      </c>
      <c r="W26" s="221"/>
      <c r="X26" s="550"/>
      <c r="Y26" s="550"/>
      <c r="Z26" s="550"/>
      <c r="AA26" s="229"/>
      <c r="AB26" s="201"/>
      <c r="AC26" s="175"/>
      <c r="AD26" s="229"/>
      <c r="AE26" s="221"/>
      <c r="AF26" s="349">
        <f t="shared" si="0"/>
        <v>0</v>
      </c>
      <c r="AG26" s="352" t="e">
        <f t="shared" si="1"/>
        <v>#N/A</v>
      </c>
      <c r="AH26" s="350" t="e">
        <f>IF(AG26&lt;=1,"Remota",VLOOKUP(AG26,[8]Listas!$C$6:$D$10,2,0))</f>
        <v>#N/A</v>
      </c>
      <c r="AI26" s="352" t="e">
        <f t="shared" si="2"/>
        <v>#N/A</v>
      </c>
      <c r="AJ26" s="350" t="e">
        <f>IF(AI26&lt;=1,"Insignificante",HLOOKUP(AI26,[8]Listas!$F$3:$J$4,2,0))</f>
        <v>#N/A</v>
      </c>
      <c r="AK26" s="351" t="e">
        <f t="shared" si="3"/>
        <v>#N/A</v>
      </c>
      <c r="AL26" s="222" t="e">
        <f>INDEX([8]Listas!$F$6:$J$10,MATCH(AH26,[8]Listas!$D$6:$D$10,0),MATCH(AJ26,[8]Listas!$F$4:$J$4,0))</f>
        <v>#N/A</v>
      </c>
    </row>
    <row r="27" spans="1:38" s="171" customFormat="1" ht="78" hidden="1" customHeight="1" x14ac:dyDescent="0.2">
      <c r="A27" s="175"/>
      <c r="B27" s="220"/>
      <c r="C27" s="550"/>
      <c r="D27" s="550"/>
      <c r="E27" s="550"/>
      <c r="F27" s="229"/>
      <c r="G27" s="550"/>
      <c r="H27" s="550"/>
      <c r="I27" s="550"/>
      <c r="J27" s="550"/>
      <c r="K27" s="550"/>
      <c r="L27" s="550"/>
      <c r="M27" s="175"/>
      <c r="N27" s="175"/>
      <c r="O27" s="175"/>
      <c r="P27" s="175"/>
      <c r="Q27" s="220"/>
      <c r="R27" s="220"/>
      <c r="S27" s="221"/>
      <c r="T27" s="349" t="e">
        <f>VLOOKUP(Q27,[8]Listas!$D$6:$E$10,2,0)</f>
        <v>#N/A</v>
      </c>
      <c r="U27" s="349" t="e">
        <f>HLOOKUP(R27,[8]Listas!$F$4:$J$5,2,0)</f>
        <v>#N/A</v>
      </c>
      <c r="V27" s="222" t="e">
        <f>INDEX([8]Listas!$F$6:$J$10,MATCH(Q27,[8]Listas!$D$6:$D$10,0),MATCH(R27,[8]Listas!$F$4:$J$4,0))</f>
        <v>#N/A</v>
      </c>
      <c r="W27" s="221"/>
      <c r="X27" s="550"/>
      <c r="Y27" s="550"/>
      <c r="Z27" s="550"/>
      <c r="AA27" s="229"/>
      <c r="AB27" s="201"/>
      <c r="AC27" s="175"/>
      <c r="AD27" s="229"/>
      <c r="AE27" s="221"/>
      <c r="AF27" s="349">
        <f t="shared" si="0"/>
        <v>0</v>
      </c>
      <c r="AG27" s="352" t="e">
        <f t="shared" si="1"/>
        <v>#N/A</v>
      </c>
      <c r="AH27" s="350" t="e">
        <f>IF(AG27&lt;=1,"Remota",VLOOKUP(AG27,[8]Listas!$C$6:$D$10,2,0))</f>
        <v>#N/A</v>
      </c>
      <c r="AI27" s="352" t="e">
        <f t="shared" si="2"/>
        <v>#N/A</v>
      </c>
      <c r="AJ27" s="350" t="e">
        <f>IF(AI27&lt;=1,"Insignificante",HLOOKUP(AI27,[8]Listas!$F$3:$J$4,2,0))</f>
        <v>#N/A</v>
      </c>
      <c r="AK27" s="351" t="e">
        <f t="shared" si="3"/>
        <v>#N/A</v>
      </c>
      <c r="AL27" s="222" t="e">
        <f>INDEX([8]Listas!$F$6:$J$10,MATCH(AH27,[8]Listas!$D$6:$D$10,0),MATCH(AJ27,[8]Listas!$F$4:$J$4,0))</f>
        <v>#N/A</v>
      </c>
    </row>
    <row r="28" spans="1:38" s="171" customFormat="1" ht="78" hidden="1" customHeight="1" x14ac:dyDescent="0.2">
      <c r="A28" s="175"/>
      <c r="B28" s="220"/>
      <c r="C28" s="550"/>
      <c r="D28" s="550"/>
      <c r="E28" s="550"/>
      <c r="F28" s="229"/>
      <c r="G28" s="550"/>
      <c r="H28" s="550"/>
      <c r="I28" s="550"/>
      <c r="J28" s="550"/>
      <c r="K28" s="550"/>
      <c r="L28" s="550"/>
      <c r="M28" s="175"/>
      <c r="N28" s="175"/>
      <c r="O28" s="175"/>
      <c r="P28" s="175"/>
      <c r="Q28" s="220"/>
      <c r="R28" s="220"/>
      <c r="S28" s="221"/>
      <c r="T28" s="349" t="e">
        <f>VLOOKUP(Q28,[8]Listas!$D$6:$E$10,2,0)</f>
        <v>#N/A</v>
      </c>
      <c r="U28" s="349" t="e">
        <f>HLOOKUP(R28,[8]Listas!$F$4:$J$5,2,0)</f>
        <v>#N/A</v>
      </c>
      <c r="V28" s="222" t="e">
        <f>INDEX([8]Listas!$F$6:$J$10,MATCH(Q28,[8]Listas!$D$6:$D$10,0),MATCH(R28,[8]Listas!$F$4:$J$4,0))</f>
        <v>#N/A</v>
      </c>
      <c r="W28" s="221"/>
      <c r="X28" s="550"/>
      <c r="Y28" s="550"/>
      <c r="Z28" s="550"/>
      <c r="AA28" s="229"/>
      <c r="AB28" s="201"/>
      <c r="AC28" s="175"/>
      <c r="AD28" s="229"/>
      <c r="AE28" s="221"/>
      <c r="AF28" s="349">
        <f t="shared" si="0"/>
        <v>0</v>
      </c>
      <c r="AG28" s="352" t="e">
        <f t="shared" si="1"/>
        <v>#N/A</v>
      </c>
      <c r="AH28" s="350" t="e">
        <f>IF(AG28&lt;=1,"Remota",VLOOKUP(AG28,[8]Listas!$C$6:$D$10,2,0))</f>
        <v>#N/A</v>
      </c>
      <c r="AI28" s="352" t="e">
        <f t="shared" si="2"/>
        <v>#N/A</v>
      </c>
      <c r="AJ28" s="350" t="e">
        <f>IF(AI28&lt;=1,"Insignificante",HLOOKUP(AI28,[8]Listas!$F$3:$J$4,2,0))</f>
        <v>#N/A</v>
      </c>
      <c r="AK28" s="351" t="e">
        <f t="shared" si="3"/>
        <v>#N/A</v>
      </c>
      <c r="AL28" s="222" t="e">
        <f>INDEX([8]Listas!$F$6:$J$10,MATCH(AH28,[8]Listas!$D$6:$D$10,0),MATCH(AJ28,[8]Listas!$F$4:$J$4,0))</f>
        <v>#N/A</v>
      </c>
    </row>
    <row r="29" spans="1:38" s="171" customFormat="1" ht="78" hidden="1" customHeight="1" x14ac:dyDescent="0.2">
      <c r="A29" s="175"/>
      <c r="B29" s="220"/>
      <c r="C29" s="550"/>
      <c r="D29" s="550"/>
      <c r="E29" s="550"/>
      <c r="F29" s="229"/>
      <c r="G29" s="550"/>
      <c r="H29" s="550"/>
      <c r="I29" s="550"/>
      <c r="J29" s="550"/>
      <c r="K29" s="550"/>
      <c r="L29" s="550"/>
      <c r="M29" s="175"/>
      <c r="N29" s="175"/>
      <c r="O29" s="175"/>
      <c r="P29" s="175"/>
      <c r="Q29" s="220"/>
      <c r="R29" s="220"/>
      <c r="S29" s="221"/>
      <c r="T29" s="349" t="e">
        <f>VLOOKUP(Q29,[8]Listas!$D$6:$E$10,2,0)</f>
        <v>#N/A</v>
      </c>
      <c r="U29" s="349" t="e">
        <f>HLOOKUP(R29,[8]Listas!$F$4:$J$5,2,0)</f>
        <v>#N/A</v>
      </c>
      <c r="V29" s="222" t="e">
        <f>INDEX([8]Listas!$F$6:$J$10,MATCH(Q29,[8]Listas!$D$6:$D$10,0),MATCH(R29,[8]Listas!$F$4:$J$4,0))</f>
        <v>#N/A</v>
      </c>
      <c r="W29" s="221"/>
      <c r="X29" s="550"/>
      <c r="Y29" s="550"/>
      <c r="Z29" s="550"/>
      <c r="AA29" s="229"/>
      <c r="AB29" s="201"/>
      <c r="AC29" s="175"/>
      <c r="AD29" s="229"/>
      <c r="AE29" s="221"/>
      <c r="AF29" s="349">
        <f t="shared" si="0"/>
        <v>0</v>
      </c>
      <c r="AG29" s="352" t="e">
        <f t="shared" si="1"/>
        <v>#N/A</v>
      </c>
      <c r="AH29" s="350" t="e">
        <f>IF(AG29&lt;=1,"Remota",VLOOKUP(AG29,[8]Listas!$C$6:$D$10,2,0))</f>
        <v>#N/A</v>
      </c>
      <c r="AI29" s="352" t="e">
        <f t="shared" si="2"/>
        <v>#N/A</v>
      </c>
      <c r="AJ29" s="350" t="e">
        <f>IF(AI29&lt;=1,"Insignificante",HLOOKUP(AI29,[8]Listas!$F$3:$J$4,2,0))</f>
        <v>#N/A</v>
      </c>
      <c r="AK29" s="351" t="e">
        <f t="shared" si="3"/>
        <v>#N/A</v>
      </c>
      <c r="AL29" s="222" t="e">
        <f>INDEX([8]Listas!$F$6:$J$10,MATCH(AH29,[8]Listas!$D$6:$D$10,0),MATCH(AJ29,[8]Listas!$F$4:$J$4,0))</f>
        <v>#N/A</v>
      </c>
    </row>
    <row r="30" spans="1:38" s="171" customFormat="1" ht="78" hidden="1" customHeight="1" x14ac:dyDescent="0.2">
      <c r="A30" s="175"/>
      <c r="B30" s="220"/>
      <c r="C30" s="550"/>
      <c r="D30" s="550"/>
      <c r="E30" s="550"/>
      <c r="F30" s="229"/>
      <c r="G30" s="550"/>
      <c r="H30" s="550"/>
      <c r="I30" s="550"/>
      <c r="J30" s="550"/>
      <c r="K30" s="550"/>
      <c r="L30" s="550"/>
      <c r="M30" s="175"/>
      <c r="N30" s="175"/>
      <c r="O30" s="175"/>
      <c r="P30" s="175"/>
      <c r="Q30" s="220"/>
      <c r="R30" s="220"/>
      <c r="S30" s="221"/>
      <c r="T30" s="349" t="e">
        <f>VLOOKUP(Q30,[8]Listas!$D$6:$E$10,2,0)</f>
        <v>#N/A</v>
      </c>
      <c r="U30" s="349" t="e">
        <f>HLOOKUP(R30,[8]Listas!$F$4:$J$5,2,0)</f>
        <v>#N/A</v>
      </c>
      <c r="V30" s="222" t="e">
        <f>INDEX([8]Listas!$F$6:$J$10,MATCH(Q30,[8]Listas!$D$6:$D$10,0),MATCH(R30,[8]Listas!$F$4:$J$4,0))</f>
        <v>#N/A</v>
      </c>
      <c r="W30" s="221"/>
      <c r="X30" s="550"/>
      <c r="Y30" s="550"/>
      <c r="Z30" s="550"/>
      <c r="AA30" s="229"/>
      <c r="AB30" s="201"/>
      <c r="AC30" s="175"/>
      <c r="AD30" s="229"/>
      <c r="AE30" s="221"/>
      <c r="AF30" s="349">
        <f t="shared" si="0"/>
        <v>0</v>
      </c>
      <c r="AG30" s="352" t="e">
        <f t="shared" si="1"/>
        <v>#N/A</v>
      </c>
      <c r="AH30" s="350" t="e">
        <f>IF(AG30&lt;=1,"Remota",VLOOKUP(AG30,[8]Listas!$C$6:$D$10,2,0))</f>
        <v>#N/A</v>
      </c>
      <c r="AI30" s="352" t="e">
        <f t="shared" si="2"/>
        <v>#N/A</v>
      </c>
      <c r="AJ30" s="350" t="e">
        <f>IF(AI30&lt;=1,"Insignificante",HLOOKUP(AI30,[8]Listas!$F$3:$J$4,2,0))</f>
        <v>#N/A</v>
      </c>
      <c r="AK30" s="351" t="e">
        <f t="shared" si="3"/>
        <v>#N/A</v>
      </c>
      <c r="AL30" s="222" t="e">
        <f>INDEX([8]Listas!$F$6:$J$10,MATCH(AH30,[8]Listas!$D$6:$D$10,0),MATCH(AJ30,[8]Listas!$F$4:$J$4,0))</f>
        <v>#N/A</v>
      </c>
    </row>
    <row r="31" spans="1:38" s="171" customFormat="1" ht="124.5" hidden="1" customHeight="1" x14ac:dyDescent="0.2">
      <c r="A31" s="175"/>
      <c r="B31" s="220"/>
      <c r="C31" s="550"/>
      <c r="D31" s="550"/>
      <c r="E31" s="550"/>
      <c r="F31" s="229"/>
      <c r="G31" s="550"/>
      <c r="H31" s="550"/>
      <c r="I31" s="550"/>
      <c r="J31" s="550"/>
      <c r="K31" s="550"/>
      <c r="L31" s="550"/>
      <c r="M31" s="175"/>
      <c r="N31" s="175"/>
      <c r="O31" s="175"/>
      <c r="P31" s="175"/>
      <c r="Q31" s="220"/>
      <c r="R31" s="220"/>
      <c r="S31" s="221"/>
      <c r="T31" s="349" t="e">
        <f>VLOOKUP(Q31,[8]Listas!$D$6:$E$10,2,0)</f>
        <v>#N/A</v>
      </c>
      <c r="U31" s="349" t="e">
        <f>HLOOKUP(R31,[8]Listas!$F$4:$J$5,2,0)</f>
        <v>#N/A</v>
      </c>
      <c r="V31" s="222" t="e">
        <f>INDEX([8]Listas!$F$6:$J$10,MATCH(Q31,[8]Listas!$D$6:$D$10,0),MATCH(R31,[8]Listas!$F$4:$J$4,0))</f>
        <v>#N/A</v>
      </c>
      <c r="W31" s="221"/>
      <c r="X31" s="550"/>
      <c r="Y31" s="550"/>
      <c r="Z31" s="550"/>
      <c r="AA31" s="229"/>
      <c r="AB31" s="201"/>
      <c r="AC31" s="175"/>
      <c r="AD31" s="229"/>
      <c r="AE31" s="221"/>
      <c r="AF31" s="349">
        <f t="shared" si="0"/>
        <v>0</v>
      </c>
      <c r="AG31" s="352" t="e">
        <f t="shared" si="1"/>
        <v>#N/A</v>
      </c>
      <c r="AH31" s="350" t="e">
        <f>IF(AG31&lt;=1,"Remota",VLOOKUP(AG31,[8]Listas!$C$6:$D$10,2,0))</f>
        <v>#N/A</v>
      </c>
      <c r="AI31" s="352" t="e">
        <f t="shared" si="2"/>
        <v>#N/A</v>
      </c>
      <c r="AJ31" s="350" t="e">
        <f>IF(AI31&lt;=1,"Insignificante",HLOOKUP(AI31,[8]Listas!$F$3:$J$4,2,0))</f>
        <v>#N/A</v>
      </c>
      <c r="AK31" s="351" t="e">
        <f t="shared" si="3"/>
        <v>#N/A</v>
      </c>
      <c r="AL31" s="222" t="e">
        <f>INDEX([8]Listas!$F$6:$J$10,MATCH(AH31,[8]Listas!$D$6:$D$10,0),MATCH(AJ31,[8]Listas!$F$4:$J$4,0))</f>
        <v>#N/A</v>
      </c>
    </row>
    <row r="32" spans="1:38" s="171" customFormat="1" ht="124.5" hidden="1" customHeight="1" x14ac:dyDescent="0.2">
      <c r="A32" s="175"/>
      <c r="B32" s="220"/>
      <c r="C32" s="550"/>
      <c r="D32" s="550"/>
      <c r="E32" s="550"/>
      <c r="F32" s="229"/>
      <c r="G32" s="550"/>
      <c r="H32" s="550"/>
      <c r="I32" s="550"/>
      <c r="J32" s="550"/>
      <c r="K32" s="550"/>
      <c r="L32" s="550"/>
      <c r="M32" s="175"/>
      <c r="N32" s="175"/>
      <c r="O32" s="175"/>
      <c r="P32" s="175"/>
      <c r="Q32" s="220"/>
      <c r="R32" s="220"/>
      <c r="S32" s="221"/>
      <c r="T32" s="349" t="e">
        <f>VLOOKUP(Q32,[8]Listas!$D$6:$E$10,2,0)</f>
        <v>#N/A</v>
      </c>
      <c r="U32" s="349" t="e">
        <f>HLOOKUP(R32,[8]Listas!$F$4:$J$5,2,0)</f>
        <v>#N/A</v>
      </c>
      <c r="V32" s="222" t="e">
        <f>INDEX([8]Listas!$F$6:$J$10,MATCH(Q32,[8]Listas!$D$6:$D$10,0),MATCH(R32,[8]Listas!$F$4:$J$4,0))</f>
        <v>#N/A</v>
      </c>
      <c r="W32" s="221"/>
      <c r="X32" s="550"/>
      <c r="Y32" s="550"/>
      <c r="Z32" s="550"/>
      <c r="AA32" s="229"/>
      <c r="AB32" s="201"/>
      <c r="AC32" s="175"/>
      <c r="AD32" s="229"/>
      <c r="AE32" s="221"/>
      <c r="AF32" s="349">
        <f t="shared" si="0"/>
        <v>0</v>
      </c>
      <c r="AG32" s="352" t="e">
        <f t="shared" si="1"/>
        <v>#N/A</v>
      </c>
      <c r="AH32" s="350" t="e">
        <f>IF(AG32&lt;=1,"Remota",VLOOKUP(AG32,[8]Listas!$C$6:$D$10,2,0))</f>
        <v>#N/A</v>
      </c>
      <c r="AI32" s="352" t="e">
        <f t="shared" si="2"/>
        <v>#N/A</v>
      </c>
      <c r="AJ32" s="350" t="e">
        <f>IF(AI32&lt;=1,"Insignificante",HLOOKUP(AI32,[8]Listas!$F$3:$J$4,2,0))</f>
        <v>#N/A</v>
      </c>
      <c r="AK32" s="351" t="e">
        <f t="shared" si="3"/>
        <v>#N/A</v>
      </c>
      <c r="AL32" s="222" t="e">
        <f>INDEX([8]Listas!$F$6:$J$10,MATCH(AH32,[8]Listas!$D$6:$D$10,0),MATCH(AJ32,[8]Listas!$F$4:$J$4,0))</f>
        <v>#N/A</v>
      </c>
    </row>
    <row r="33" spans="1:38" s="171" customFormat="1" ht="124.5" hidden="1" customHeight="1" x14ac:dyDescent="0.2">
      <c r="A33" s="175"/>
      <c r="B33" s="220"/>
      <c r="C33" s="550"/>
      <c r="D33" s="550"/>
      <c r="E33" s="550"/>
      <c r="F33" s="229"/>
      <c r="G33" s="550"/>
      <c r="H33" s="550"/>
      <c r="I33" s="550"/>
      <c r="J33" s="550"/>
      <c r="K33" s="550"/>
      <c r="L33" s="550"/>
      <c r="M33" s="175"/>
      <c r="N33" s="175"/>
      <c r="O33" s="175"/>
      <c r="P33" s="175"/>
      <c r="Q33" s="220"/>
      <c r="R33" s="220"/>
      <c r="S33" s="221"/>
      <c r="T33" s="349" t="e">
        <f>VLOOKUP(Q33,[8]Listas!$D$6:$E$10,2,0)</f>
        <v>#N/A</v>
      </c>
      <c r="U33" s="349" t="e">
        <f>HLOOKUP(R33,[8]Listas!$F$4:$J$5,2,0)</f>
        <v>#N/A</v>
      </c>
      <c r="V33" s="222" t="e">
        <f>INDEX([8]Listas!$F$6:$J$10,MATCH(Q33,[8]Listas!$D$6:$D$10,0),MATCH(R33,[8]Listas!$F$4:$J$4,0))</f>
        <v>#N/A</v>
      </c>
      <c r="W33" s="221"/>
      <c r="X33" s="550"/>
      <c r="Y33" s="550"/>
      <c r="Z33" s="550"/>
      <c r="AA33" s="229"/>
      <c r="AB33" s="201"/>
      <c r="AC33" s="175"/>
      <c r="AD33" s="229"/>
      <c r="AE33" s="221"/>
      <c r="AF33" s="349">
        <f t="shared" si="0"/>
        <v>0</v>
      </c>
      <c r="AG33" s="352" t="e">
        <f t="shared" si="1"/>
        <v>#N/A</v>
      </c>
      <c r="AH33" s="350" t="e">
        <f>IF(AG33&lt;=1,"Remota",VLOOKUP(AG33,[8]Listas!$C$6:$D$10,2,0))</f>
        <v>#N/A</v>
      </c>
      <c r="AI33" s="352" t="e">
        <f t="shared" si="2"/>
        <v>#N/A</v>
      </c>
      <c r="AJ33" s="350" t="e">
        <f>IF(AI33&lt;=1,"Insignificante",HLOOKUP(AI33,[8]Listas!$F$3:$J$4,2,0))</f>
        <v>#N/A</v>
      </c>
      <c r="AK33" s="351" t="e">
        <f t="shared" si="3"/>
        <v>#N/A</v>
      </c>
      <c r="AL33" s="222" t="e">
        <f>INDEX([8]Listas!$F$6:$J$10,MATCH(AH33,[8]Listas!$D$6:$D$10,0),MATCH(AJ33,[8]Listas!$F$4:$J$4,0))</f>
        <v>#N/A</v>
      </c>
    </row>
    <row r="34" spans="1:38" s="171" customFormat="1" ht="78" hidden="1" customHeight="1" x14ac:dyDescent="0.2">
      <c r="A34" s="175"/>
      <c r="B34" s="220"/>
      <c r="C34" s="550"/>
      <c r="D34" s="550"/>
      <c r="E34" s="550"/>
      <c r="F34" s="229"/>
      <c r="G34" s="550"/>
      <c r="H34" s="550"/>
      <c r="I34" s="550"/>
      <c r="J34" s="550"/>
      <c r="K34" s="550"/>
      <c r="L34" s="550"/>
      <c r="M34" s="175"/>
      <c r="N34" s="175"/>
      <c r="O34" s="175"/>
      <c r="P34" s="175"/>
      <c r="Q34" s="220"/>
      <c r="R34" s="220"/>
      <c r="S34" s="221"/>
      <c r="T34" s="349" t="e">
        <f>VLOOKUP(Q34,[8]Listas!$D$6:$E$10,2,0)</f>
        <v>#N/A</v>
      </c>
      <c r="U34" s="349" t="e">
        <f>HLOOKUP(R34,[8]Listas!$F$4:$J$5,2,0)</f>
        <v>#N/A</v>
      </c>
      <c r="V34" s="222" t="e">
        <f>INDEX([8]Listas!$F$6:$J$10,MATCH(Q34,[8]Listas!$D$6:$D$10,0),MATCH(R34,[8]Listas!$F$4:$J$4,0))</f>
        <v>#N/A</v>
      </c>
      <c r="W34" s="221"/>
      <c r="X34" s="550"/>
      <c r="Y34" s="550"/>
      <c r="Z34" s="550"/>
      <c r="AA34" s="229"/>
      <c r="AB34" s="201"/>
      <c r="AC34" s="175"/>
      <c r="AD34" s="229"/>
      <c r="AE34" s="221"/>
      <c r="AF34" s="349">
        <f t="shared" si="0"/>
        <v>0</v>
      </c>
      <c r="AG34" s="352" t="e">
        <f t="shared" si="1"/>
        <v>#N/A</v>
      </c>
      <c r="AH34" s="350" t="e">
        <f>IF(AG34&lt;=1,"Remota",VLOOKUP(AG34,[8]Listas!$C$6:$D$10,2,0))</f>
        <v>#N/A</v>
      </c>
      <c r="AI34" s="352" t="e">
        <f t="shared" si="2"/>
        <v>#N/A</v>
      </c>
      <c r="AJ34" s="350" t="e">
        <f>IF(AI34&lt;=1,"Insignificante",HLOOKUP(AI34,[8]Listas!$F$3:$J$4,2,0))</f>
        <v>#N/A</v>
      </c>
      <c r="AK34" s="351" t="e">
        <f t="shared" si="3"/>
        <v>#N/A</v>
      </c>
      <c r="AL34" s="222" t="e">
        <f>INDEX([8]Listas!$F$6:$J$10,MATCH(AH34,[8]Listas!$D$6:$D$10,0),MATCH(AJ34,[8]Listas!$F$4:$J$4,0))</f>
        <v>#N/A</v>
      </c>
    </row>
    <row r="35" spans="1:38" s="171" customFormat="1" ht="78" hidden="1" customHeight="1" x14ac:dyDescent="0.2">
      <c r="A35" s="175"/>
      <c r="B35" s="220"/>
      <c r="C35" s="550"/>
      <c r="D35" s="550"/>
      <c r="E35" s="550"/>
      <c r="F35" s="229"/>
      <c r="G35" s="550"/>
      <c r="H35" s="550"/>
      <c r="I35" s="550"/>
      <c r="J35" s="550"/>
      <c r="K35" s="550"/>
      <c r="L35" s="550"/>
      <c r="M35" s="175"/>
      <c r="N35" s="175"/>
      <c r="O35" s="175"/>
      <c r="P35" s="175"/>
      <c r="Q35" s="220"/>
      <c r="R35" s="220"/>
      <c r="S35" s="221"/>
      <c r="T35" s="349" t="e">
        <f>VLOOKUP(Q35,[8]Listas!$D$6:$E$10,2,0)</f>
        <v>#N/A</v>
      </c>
      <c r="U35" s="349" t="e">
        <f>HLOOKUP(R35,[8]Listas!$F$4:$J$5,2,0)</f>
        <v>#N/A</v>
      </c>
      <c r="V35" s="222" t="e">
        <f>INDEX([8]Listas!$F$6:$J$10,MATCH(Q35,[8]Listas!$D$6:$D$10,0),MATCH(R35,[8]Listas!$F$4:$J$4,0))</f>
        <v>#N/A</v>
      </c>
      <c r="W35" s="221"/>
      <c r="X35" s="550"/>
      <c r="Y35" s="550"/>
      <c r="Z35" s="550"/>
      <c r="AA35" s="229"/>
      <c r="AB35" s="201"/>
      <c r="AC35" s="175"/>
      <c r="AD35" s="229"/>
      <c r="AE35" s="221"/>
      <c r="AF35" s="349">
        <f t="shared" si="0"/>
        <v>0</v>
      </c>
      <c r="AG35" s="352" t="e">
        <f t="shared" si="1"/>
        <v>#N/A</v>
      </c>
      <c r="AH35" s="350" t="e">
        <f>IF(AG35&lt;=1,"Remota",VLOOKUP(AG35,[8]Listas!$C$6:$D$10,2,0))</f>
        <v>#N/A</v>
      </c>
      <c r="AI35" s="352" t="e">
        <f t="shared" si="2"/>
        <v>#N/A</v>
      </c>
      <c r="AJ35" s="350" t="e">
        <f>IF(AI35&lt;=1,"Insignificante",HLOOKUP(AI35,[8]Listas!$F$3:$J$4,2,0))</f>
        <v>#N/A</v>
      </c>
      <c r="AK35" s="351" t="e">
        <f t="shared" si="3"/>
        <v>#N/A</v>
      </c>
      <c r="AL35" s="222" t="e">
        <f>INDEX([8]Listas!$F$6:$J$10,MATCH(AH35,[8]Listas!$D$6:$D$10,0),MATCH(AJ35,[8]Listas!$F$4:$J$4,0))</f>
        <v>#N/A</v>
      </c>
    </row>
    <row r="36" spans="1:38" s="171" customFormat="1" ht="78" hidden="1" customHeight="1" x14ac:dyDescent="0.2">
      <c r="A36" s="175"/>
      <c r="B36" s="220"/>
      <c r="C36" s="550"/>
      <c r="D36" s="550"/>
      <c r="E36" s="550"/>
      <c r="F36" s="229"/>
      <c r="G36" s="550"/>
      <c r="H36" s="550"/>
      <c r="I36" s="550"/>
      <c r="J36" s="550"/>
      <c r="K36" s="550"/>
      <c r="L36" s="550"/>
      <c r="M36" s="175"/>
      <c r="N36" s="175"/>
      <c r="O36" s="175"/>
      <c r="P36" s="175"/>
      <c r="Q36" s="220"/>
      <c r="R36" s="220"/>
      <c r="S36" s="221"/>
      <c r="T36" s="349" t="e">
        <f>VLOOKUP(Q36,[8]Listas!$D$6:$E$10,2,0)</f>
        <v>#N/A</v>
      </c>
      <c r="U36" s="349" t="e">
        <f>HLOOKUP(R36,[8]Listas!$F$4:$J$5,2,0)</f>
        <v>#N/A</v>
      </c>
      <c r="V36" s="222" t="e">
        <f>INDEX([8]Listas!$F$6:$J$10,MATCH(Q36,[8]Listas!$D$6:$D$10,0),MATCH(R36,[8]Listas!$F$4:$J$4,0))</f>
        <v>#N/A</v>
      </c>
      <c r="W36" s="221"/>
      <c r="X36" s="550"/>
      <c r="Y36" s="550"/>
      <c r="Z36" s="550"/>
      <c r="AA36" s="229"/>
      <c r="AB36" s="201"/>
      <c r="AC36" s="175"/>
      <c r="AD36" s="229"/>
      <c r="AE36" s="221"/>
      <c r="AF36" s="349">
        <f t="shared" si="0"/>
        <v>0</v>
      </c>
      <c r="AG36" s="352" t="e">
        <f t="shared" si="1"/>
        <v>#N/A</v>
      </c>
      <c r="AH36" s="350" t="e">
        <f>IF(AG36&lt;=1,"Remota",VLOOKUP(AG36,[8]Listas!$C$6:$D$10,2,0))</f>
        <v>#N/A</v>
      </c>
      <c r="AI36" s="352" t="e">
        <f t="shared" si="2"/>
        <v>#N/A</v>
      </c>
      <c r="AJ36" s="350" t="e">
        <f>IF(AI36&lt;=1,"Insignificante",HLOOKUP(AI36,[8]Listas!$F$3:$J$4,2,0))</f>
        <v>#N/A</v>
      </c>
      <c r="AK36" s="351" t="e">
        <f t="shared" si="3"/>
        <v>#N/A</v>
      </c>
      <c r="AL36" s="222" t="e">
        <f>INDEX([8]Listas!$F$6:$J$10,MATCH(AH36,[8]Listas!$D$6:$D$10,0),MATCH(AJ36,[8]Listas!$F$4:$J$4,0))</f>
        <v>#N/A</v>
      </c>
    </row>
    <row r="37" spans="1:38" s="171" customFormat="1" ht="78" hidden="1" customHeight="1" x14ac:dyDescent="0.2">
      <c r="A37" s="175"/>
      <c r="B37" s="220"/>
      <c r="C37" s="550"/>
      <c r="D37" s="550"/>
      <c r="E37" s="550"/>
      <c r="F37" s="229"/>
      <c r="G37" s="550"/>
      <c r="H37" s="550"/>
      <c r="I37" s="550"/>
      <c r="J37" s="550"/>
      <c r="K37" s="550"/>
      <c r="L37" s="550"/>
      <c r="M37" s="175"/>
      <c r="N37" s="175"/>
      <c r="O37" s="175"/>
      <c r="P37" s="175"/>
      <c r="Q37" s="220"/>
      <c r="R37" s="220"/>
      <c r="S37" s="221"/>
      <c r="T37" s="349" t="e">
        <f>VLOOKUP(Q37,[8]Listas!$D$6:$E$10,2,0)</f>
        <v>#N/A</v>
      </c>
      <c r="U37" s="349" t="e">
        <f>HLOOKUP(R37,[8]Listas!$F$4:$J$5,2,0)</f>
        <v>#N/A</v>
      </c>
      <c r="V37" s="222" t="e">
        <f>INDEX([8]Listas!$F$6:$J$10,MATCH(Q37,[8]Listas!$D$6:$D$10,0),MATCH(R37,[8]Listas!$F$4:$J$4,0))</f>
        <v>#N/A</v>
      </c>
      <c r="W37" s="221"/>
      <c r="X37" s="550"/>
      <c r="Y37" s="550"/>
      <c r="Z37" s="550"/>
      <c r="AA37" s="229"/>
      <c r="AB37" s="201"/>
      <c r="AC37" s="175"/>
      <c r="AD37" s="229"/>
      <c r="AE37" s="221"/>
      <c r="AF37" s="349">
        <f t="shared" si="0"/>
        <v>0</v>
      </c>
      <c r="AG37" s="352" t="e">
        <f t="shared" si="1"/>
        <v>#N/A</v>
      </c>
      <c r="AH37" s="350" t="e">
        <f>IF(AG37&lt;=1,"Remota",VLOOKUP(AG37,[8]Listas!$C$6:$D$10,2,0))</f>
        <v>#N/A</v>
      </c>
      <c r="AI37" s="352" t="e">
        <f t="shared" si="2"/>
        <v>#N/A</v>
      </c>
      <c r="AJ37" s="350" t="e">
        <f>IF(AI37&lt;=1,"Insignificante",HLOOKUP(AI37,[8]Listas!$F$3:$J$4,2,0))</f>
        <v>#N/A</v>
      </c>
      <c r="AK37" s="351" t="e">
        <f t="shared" si="3"/>
        <v>#N/A</v>
      </c>
      <c r="AL37" s="222" t="e">
        <f>INDEX([8]Listas!$F$6:$J$10,MATCH(AH37,[8]Listas!$D$6:$D$10,0),MATCH(AJ37,[8]Listas!$F$4:$J$4,0))</f>
        <v>#N/A</v>
      </c>
    </row>
    <row r="38" spans="1:38" s="171" customFormat="1" ht="78" hidden="1" customHeight="1" x14ac:dyDescent="0.2">
      <c r="A38" s="175"/>
      <c r="B38" s="220"/>
      <c r="C38" s="550"/>
      <c r="D38" s="550"/>
      <c r="E38" s="550"/>
      <c r="F38" s="229"/>
      <c r="G38" s="550"/>
      <c r="H38" s="550"/>
      <c r="I38" s="550"/>
      <c r="J38" s="550"/>
      <c r="K38" s="550"/>
      <c r="L38" s="550"/>
      <c r="M38" s="175"/>
      <c r="N38" s="175"/>
      <c r="O38" s="175"/>
      <c r="P38" s="175"/>
      <c r="Q38" s="220"/>
      <c r="R38" s="220"/>
      <c r="S38" s="221"/>
      <c r="T38" s="349" t="e">
        <f>VLOOKUP(Q38,[8]Listas!$D$6:$E$10,2,0)</f>
        <v>#N/A</v>
      </c>
      <c r="U38" s="349" t="e">
        <f>HLOOKUP(R38,[8]Listas!$F$4:$J$5,2,0)</f>
        <v>#N/A</v>
      </c>
      <c r="V38" s="222" t="e">
        <f>INDEX([8]Listas!$F$6:$J$10,MATCH(Q38,[8]Listas!$D$6:$D$10,0),MATCH(R38,[8]Listas!$F$4:$J$4,0))</f>
        <v>#N/A</v>
      </c>
      <c r="W38" s="221"/>
      <c r="X38" s="550"/>
      <c r="Y38" s="550"/>
      <c r="Z38" s="550"/>
      <c r="AA38" s="229"/>
      <c r="AB38" s="201"/>
      <c r="AC38" s="175"/>
      <c r="AD38" s="229"/>
      <c r="AE38" s="221"/>
      <c r="AF38" s="349">
        <f t="shared" si="0"/>
        <v>0</v>
      </c>
      <c r="AG38" s="352" t="e">
        <f t="shared" si="1"/>
        <v>#N/A</v>
      </c>
      <c r="AH38" s="350" t="e">
        <f>IF(AG38&lt;=1,"Remota",VLOOKUP(AG38,[8]Listas!$C$6:$D$10,2,0))</f>
        <v>#N/A</v>
      </c>
      <c r="AI38" s="352" t="e">
        <f t="shared" si="2"/>
        <v>#N/A</v>
      </c>
      <c r="AJ38" s="350" t="e">
        <f>IF(AI38&lt;=1,"Insignificante",HLOOKUP(AI38,[8]Listas!$F$3:$J$4,2,0))</f>
        <v>#N/A</v>
      </c>
      <c r="AK38" s="351" t="e">
        <f t="shared" si="3"/>
        <v>#N/A</v>
      </c>
      <c r="AL38" s="222" t="e">
        <f>INDEX([8]Listas!$F$6:$J$10,MATCH(AH38,[8]Listas!$D$6:$D$10,0),MATCH(AJ38,[8]Listas!$F$4:$J$4,0))</f>
        <v>#N/A</v>
      </c>
    </row>
    <row r="39" spans="1:38" s="171" customFormat="1" ht="78" hidden="1" customHeight="1" x14ac:dyDescent="0.2">
      <c r="A39" s="175"/>
      <c r="B39" s="220"/>
      <c r="C39" s="550"/>
      <c r="D39" s="550"/>
      <c r="E39" s="550"/>
      <c r="F39" s="229"/>
      <c r="G39" s="550"/>
      <c r="H39" s="550"/>
      <c r="I39" s="550"/>
      <c r="J39" s="550"/>
      <c r="K39" s="550"/>
      <c r="L39" s="550"/>
      <c r="M39" s="175"/>
      <c r="N39" s="175"/>
      <c r="O39" s="175"/>
      <c r="P39" s="175"/>
      <c r="Q39" s="220"/>
      <c r="R39" s="220"/>
      <c r="S39" s="221"/>
      <c r="T39" s="349" t="e">
        <f>VLOOKUP(Q39,[8]Listas!$D$6:$E$10,2,0)</f>
        <v>#N/A</v>
      </c>
      <c r="U39" s="349" t="e">
        <f>HLOOKUP(R39,[8]Listas!$F$4:$J$5,2,0)</f>
        <v>#N/A</v>
      </c>
      <c r="V39" s="222" t="e">
        <f>INDEX([8]Listas!$F$6:$J$10,MATCH(Q39,[8]Listas!$D$6:$D$10,0),MATCH(R39,[8]Listas!$F$4:$J$4,0))</f>
        <v>#N/A</v>
      </c>
      <c r="W39" s="221"/>
      <c r="X39" s="550"/>
      <c r="Y39" s="550"/>
      <c r="Z39" s="550"/>
      <c r="AA39" s="229"/>
      <c r="AB39" s="201"/>
      <c r="AC39" s="175"/>
      <c r="AD39" s="229"/>
      <c r="AE39" s="221"/>
      <c r="AF39" s="349">
        <f t="shared" si="0"/>
        <v>0</v>
      </c>
      <c r="AG39" s="352" t="e">
        <f t="shared" si="1"/>
        <v>#N/A</v>
      </c>
      <c r="AH39" s="350" t="e">
        <f>IF(AG39&lt;=1,"Remota",VLOOKUP(AG39,[8]Listas!$C$6:$D$10,2,0))</f>
        <v>#N/A</v>
      </c>
      <c r="AI39" s="352" t="e">
        <f t="shared" si="2"/>
        <v>#N/A</v>
      </c>
      <c r="AJ39" s="350" t="e">
        <f>IF(AI39&lt;=1,"Insignificante",HLOOKUP(AI39,[8]Listas!$F$3:$J$4,2,0))</f>
        <v>#N/A</v>
      </c>
      <c r="AK39" s="351" t="e">
        <f t="shared" si="3"/>
        <v>#N/A</v>
      </c>
      <c r="AL39" s="222" t="e">
        <f>INDEX([8]Listas!$F$6:$J$10,MATCH(AH39,[8]Listas!$D$6:$D$10,0),MATCH(AJ39,[8]Listas!$F$4:$J$4,0))</f>
        <v>#N/A</v>
      </c>
    </row>
    <row r="40" spans="1:38" s="171" customFormat="1" ht="78" hidden="1" customHeight="1" x14ac:dyDescent="0.2">
      <c r="A40" s="175"/>
      <c r="B40" s="220"/>
      <c r="C40" s="550"/>
      <c r="D40" s="550"/>
      <c r="E40" s="550"/>
      <c r="F40" s="229"/>
      <c r="G40" s="550"/>
      <c r="H40" s="550"/>
      <c r="I40" s="550"/>
      <c r="J40" s="550"/>
      <c r="K40" s="550"/>
      <c r="L40" s="550"/>
      <c r="M40" s="175"/>
      <c r="N40" s="175"/>
      <c r="O40" s="175"/>
      <c r="P40" s="175"/>
      <c r="Q40" s="220"/>
      <c r="R40" s="220"/>
      <c r="S40" s="221"/>
      <c r="T40" s="349" t="e">
        <f>VLOOKUP(Q40,[8]Listas!$D$6:$E$10,2,0)</f>
        <v>#N/A</v>
      </c>
      <c r="U40" s="349" t="e">
        <f>HLOOKUP(R40,[8]Listas!$F$4:$J$5,2,0)</f>
        <v>#N/A</v>
      </c>
      <c r="V40" s="222" t="e">
        <f>INDEX([8]Listas!$F$6:$J$10,MATCH(Q40,[8]Listas!$D$6:$D$10,0),MATCH(R40,[8]Listas!$F$4:$J$4,0))</f>
        <v>#N/A</v>
      </c>
      <c r="W40" s="221"/>
      <c r="X40" s="550"/>
      <c r="Y40" s="550"/>
      <c r="Z40" s="550"/>
      <c r="AA40" s="229"/>
      <c r="AB40" s="201"/>
      <c r="AC40" s="175"/>
      <c r="AD40" s="229"/>
      <c r="AE40" s="221"/>
      <c r="AF40" s="349">
        <f t="shared" si="0"/>
        <v>0</v>
      </c>
      <c r="AG40" s="352" t="e">
        <f t="shared" si="1"/>
        <v>#N/A</v>
      </c>
      <c r="AH40" s="350" t="e">
        <f>IF(AG40&lt;=1,"Remota",VLOOKUP(AG40,[8]Listas!$C$6:$D$10,2,0))</f>
        <v>#N/A</v>
      </c>
      <c r="AI40" s="352" t="e">
        <f t="shared" si="2"/>
        <v>#N/A</v>
      </c>
      <c r="AJ40" s="350" t="e">
        <f>IF(AI40&lt;=1,"Insignificante",HLOOKUP(AI40,[8]Listas!$F$3:$J$4,2,0))</f>
        <v>#N/A</v>
      </c>
      <c r="AK40" s="351" t="e">
        <f t="shared" si="3"/>
        <v>#N/A</v>
      </c>
      <c r="AL40" s="222" t="e">
        <f>INDEX([8]Listas!$F$6:$J$10,MATCH(AH40,[8]Listas!$D$6:$D$10,0),MATCH(AJ40,[8]Listas!$F$4:$J$4,0))</f>
        <v>#N/A</v>
      </c>
    </row>
    <row r="41" spans="1:38" s="171" customFormat="1" ht="78" hidden="1" customHeight="1" x14ac:dyDescent="0.2">
      <c r="A41" s="175"/>
      <c r="B41" s="220"/>
      <c r="C41" s="550"/>
      <c r="D41" s="550"/>
      <c r="E41" s="550"/>
      <c r="F41" s="229"/>
      <c r="G41" s="550"/>
      <c r="H41" s="550"/>
      <c r="I41" s="550"/>
      <c r="J41" s="550"/>
      <c r="K41" s="550"/>
      <c r="L41" s="550"/>
      <c r="M41" s="175"/>
      <c r="N41" s="175"/>
      <c r="O41" s="175"/>
      <c r="P41" s="175"/>
      <c r="Q41" s="220"/>
      <c r="R41" s="220"/>
      <c r="S41" s="221"/>
      <c r="T41" s="349" t="e">
        <f>VLOOKUP(Q41,[8]Listas!$D$6:$E$10,2,0)</f>
        <v>#N/A</v>
      </c>
      <c r="U41" s="349" t="e">
        <f>HLOOKUP(R41,[8]Listas!$F$4:$J$5,2,0)</f>
        <v>#N/A</v>
      </c>
      <c r="V41" s="222" t="e">
        <f>INDEX([8]Listas!$F$6:$J$10,MATCH(Q41,[8]Listas!$D$6:$D$10,0),MATCH(R41,[8]Listas!$F$4:$J$4,0))</f>
        <v>#N/A</v>
      </c>
      <c r="W41" s="221"/>
      <c r="X41" s="550"/>
      <c r="Y41" s="550"/>
      <c r="Z41" s="550"/>
      <c r="AA41" s="229"/>
      <c r="AB41" s="201"/>
      <c r="AC41" s="175"/>
      <c r="AD41" s="229"/>
      <c r="AE41" s="221"/>
      <c r="AF41" s="349">
        <f t="shared" si="0"/>
        <v>0</v>
      </c>
      <c r="AG41" s="352" t="e">
        <f t="shared" si="1"/>
        <v>#N/A</v>
      </c>
      <c r="AH41" s="350" t="e">
        <f>IF(AG41&lt;=1,"Remota",VLOOKUP(AG41,[8]Listas!$C$6:$D$10,2,0))</f>
        <v>#N/A</v>
      </c>
      <c r="AI41" s="352" t="e">
        <f t="shared" si="2"/>
        <v>#N/A</v>
      </c>
      <c r="AJ41" s="350" t="e">
        <f>IF(AI41&lt;=1,"Insignificante",HLOOKUP(AI41,[8]Listas!$F$3:$J$4,2,0))</f>
        <v>#N/A</v>
      </c>
      <c r="AK41" s="351" t="e">
        <f t="shared" si="3"/>
        <v>#N/A</v>
      </c>
      <c r="AL41" s="222" t="e">
        <f>INDEX([8]Listas!$F$6:$J$10,MATCH(AH41,[8]Listas!$D$6:$D$10,0),MATCH(AJ41,[8]Listas!$F$4:$J$4,0))</f>
        <v>#N/A</v>
      </c>
    </row>
    <row r="42" spans="1:38" s="171" customFormat="1" ht="78" hidden="1" customHeight="1" x14ac:dyDescent="0.2">
      <c r="A42" s="175"/>
      <c r="B42" s="220"/>
      <c r="C42" s="550"/>
      <c r="D42" s="550"/>
      <c r="E42" s="550"/>
      <c r="F42" s="229"/>
      <c r="G42" s="550"/>
      <c r="H42" s="550"/>
      <c r="I42" s="550"/>
      <c r="J42" s="550"/>
      <c r="K42" s="550"/>
      <c r="L42" s="550"/>
      <c r="M42" s="175"/>
      <c r="N42" s="175"/>
      <c r="O42" s="175"/>
      <c r="P42" s="175"/>
      <c r="Q42" s="220"/>
      <c r="R42" s="220"/>
      <c r="S42" s="221"/>
      <c r="T42" s="349" t="e">
        <f>VLOOKUP(Q42,[8]Listas!$D$6:$E$10,2,0)</f>
        <v>#N/A</v>
      </c>
      <c r="U42" s="349" t="e">
        <f>HLOOKUP(R42,[8]Listas!$F$4:$J$5,2,0)</f>
        <v>#N/A</v>
      </c>
      <c r="V42" s="222" t="e">
        <f>INDEX([8]Listas!$F$6:$J$10,MATCH(Q42,[8]Listas!$D$6:$D$10,0),MATCH(R42,[8]Listas!$F$4:$J$4,0))</f>
        <v>#N/A</v>
      </c>
      <c r="W42" s="221"/>
      <c r="X42" s="550"/>
      <c r="Y42" s="550"/>
      <c r="Z42" s="550"/>
      <c r="AA42" s="229"/>
      <c r="AB42" s="201"/>
      <c r="AC42" s="175"/>
      <c r="AD42" s="229"/>
      <c r="AE42" s="221"/>
      <c r="AF42" s="349">
        <f t="shared" si="0"/>
        <v>0</v>
      </c>
      <c r="AG42" s="352" t="e">
        <f t="shared" si="1"/>
        <v>#N/A</v>
      </c>
      <c r="AH42" s="350" t="e">
        <f>IF(AG42&lt;=1,"Remota",VLOOKUP(AG42,[8]Listas!$C$6:$D$10,2,0))</f>
        <v>#N/A</v>
      </c>
      <c r="AI42" s="352" t="e">
        <f t="shared" si="2"/>
        <v>#N/A</v>
      </c>
      <c r="AJ42" s="350" t="e">
        <f>IF(AI42&lt;=1,"Insignificante",HLOOKUP(AI42,[8]Listas!$F$3:$J$4,2,0))</f>
        <v>#N/A</v>
      </c>
      <c r="AK42" s="351" t="e">
        <f t="shared" si="3"/>
        <v>#N/A</v>
      </c>
      <c r="AL42" s="222" t="e">
        <f>INDEX([8]Listas!$F$6:$J$10,MATCH(AH42,[8]Listas!$D$6:$D$10,0),MATCH(AJ42,[8]Listas!$F$4:$J$4,0))</f>
        <v>#N/A</v>
      </c>
    </row>
    <row r="43" spans="1:38" s="171" customFormat="1" ht="78" hidden="1" customHeight="1" x14ac:dyDescent="0.2">
      <c r="A43" s="175"/>
      <c r="B43" s="220"/>
      <c r="C43" s="550"/>
      <c r="D43" s="550"/>
      <c r="E43" s="550"/>
      <c r="F43" s="229"/>
      <c r="G43" s="550"/>
      <c r="H43" s="550"/>
      <c r="I43" s="550"/>
      <c r="J43" s="550"/>
      <c r="K43" s="550"/>
      <c r="L43" s="550"/>
      <c r="M43" s="175"/>
      <c r="N43" s="175"/>
      <c r="O43" s="175"/>
      <c r="P43" s="175"/>
      <c r="Q43" s="220"/>
      <c r="R43" s="220"/>
      <c r="S43" s="221"/>
      <c r="T43" s="349" t="e">
        <f>VLOOKUP(Q43,[8]Listas!$D$6:$E$10,2,0)</f>
        <v>#N/A</v>
      </c>
      <c r="U43" s="349" t="e">
        <f>HLOOKUP(R43,[8]Listas!$F$4:$J$5,2,0)</f>
        <v>#N/A</v>
      </c>
      <c r="V43" s="222" t="e">
        <f>INDEX([8]Listas!$F$6:$J$10,MATCH(Q43,[8]Listas!$D$6:$D$10,0),MATCH(R43,[8]Listas!$F$4:$J$4,0))</f>
        <v>#N/A</v>
      </c>
      <c r="W43" s="221"/>
      <c r="X43" s="550"/>
      <c r="Y43" s="550"/>
      <c r="Z43" s="550"/>
      <c r="AA43" s="229"/>
      <c r="AB43" s="201"/>
      <c r="AC43" s="175"/>
      <c r="AD43" s="229"/>
      <c r="AE43" s="221"/>
      <c r="AF43" s="349">
        <f t="shared" si="0"/>
        <v>0</v>
      </c>
      <c r="AG43" s="352" t="e">
        <f t="shared" si="1"/>
        <v>#N/A</v>
      </c>
      <c r="AH43" s="350" t="e">
        <f>IF(AG43&lt;=1,"Remota",VLOOKUP(AG43,[8]Listas!$C$6:$D$10,2,0))</f>
        <v>#N/A</v>
      </c>
      <c r="AI43" s="352" t="e">
        <f t="shared" si="2"/>
        <v>#N/A</v>
      </c>
      <c r="AJ43" s="350" t="e">
        <f>IF(AI43&lt;=1,"Insignificante",HLOOKUP(AI43,[8]Listas!$F$3:$J$4,2,0))</f>
        <v>#N/A</v>
      </c>
      <c r="AK43" s="351" t="e">
        <f t="shared" si="3"/>
        <v>#N/A</v>
      </c>
      <c r="AL43" s="222" t="e">
        <f>INDEX([8]Listas!$F$6:$J$10,MATCH(AH43,[8]Listas!$D$6:$D$10,0),MATCH(AJ43,[8]Listas!$F$4:$J$4,0))</f>
        <v>#N/A</v>
      </c>
    </row>
    <row r="44" spans="1:38" s="171" customFormat="1" ht="78" hidden="1" customHeight="1" x14ac:dyDescent="0.2">
      <c r="A44" s="175"/>
      <c r="B44" s="220"/>
      <c r="C44" s="550"/>
      <c r="D44" s="550"/>
      <c r="E44" s="550"/>
      <c r="F44" s="229"/>
      <c r="G44" s="550"/>
      <c r="H44" s="550"/>
      <c r="I44" s="550"/>
      <c r="J44" s="550"/>
      <c r="K44" s="550"/>
      <c r="L44" s="550"/>
      <c r="M44" s="175"/>
      <c r="N44" s="175"/>
      <c r="O44" s="175"/>
      <c r="P44" s="175"/>
      <c r="Q44" s="220"/>
      <c r="R44" s="220"/>
      <c r="S44" s="221"/>
      <c r="T44" s="349" t="e">
        <f>VLOOKUP(Q44,[8]Listas!$D$6:$E$10,2,0)</f>
        <v>#N/A</v>
      </c>
      <c r="U44" s="349" t="e">
        <f>HLOOKUP(R44,[8]Listas!$F$4:$J$5,2,0)</f>
        <v>#N/A</v>
      </c>
      <c r="V44" s="222" t="e">
        <f>INDEX([8]Listas!$F$6:$J$10,MATCH(Q44,[8]Listas!$D$6:$D$10,0),MATCH(R44,[8]Listas!$F$4:$J$4,0))</f>
        <v>#N/A</v>
      </c>
      <c r="W44" s="221"/>
      <c r="X44" s="550"/>
      <c r="Y44" s="550"/>
      <c r="Z44" s="550"/>
      <c r="AA44" s="229"/>
      <c r="AB44" s="201"/>
      <c r="AC44" s="175"/>
      <c r="AD44" s="229"/>
      <c r="AE44" s="221"/>
      <c r="AF44" s="349">
        <f t="shared" si="0"/>
        <v>0</v>
      </c>
      <c r="AG44" s="352" t="e">
        <f t="shared" si="1"/>
        <v>#N/A</v>
      </c>
      <c r="AH44" s="350" t="e">
        <f>IF(AG44&lt;=1,"Remota",VLOOKUP(AG44,[8]Listas!$C$6:$D$10,2,0))</f>
        <v>#N/A</v>
      </c>
      <c r="AI44" s="352" t="e">
        <f t="shared" si="2"/>
        <v>#N/A</v>
      </c>
      <c r="AJ44" s="350" t="e">
        <f>IF(AI44&lt;=1,"Insignificante",HLOOKUP(AI44,[8]Listas!$F$3:$J$4,2,0))</f>
        <v>#N/A</v>
      </c>
      <c r="AK44" s="351" t="e">
        <f t="shared" si="3"/>
        <v>#N/A</v>
      </c>
      <c r="AL44" s="222" t="e">
        <f>INDEX([8]Listas!$F$6:$J$10,MATCH(AH44,[8]Listas!$D$6:$D$10,0),MATCH(AJ44,[8]Listas!$F$4:$J$4,0))</f>
        <v>#N/A</v>
      </c>
    </row>
    <row r="45" spans="1:38" s="171" customFormat="1" ht="78" hidden="1" customHeight="1" x14ac:dyDescent="0.2">
      <c r="A45" s="175"/>
      <c r="B45" s="220"/>
      <c r="C45" s="550"/>
      <c r="D45" s="550"/>
      <c r="E45" s="550"/>
      <c r="F45" s="229"/>
      <c r="G45" s="550"/>
      <c r="H45" s="550"/>
      <c r="I45" s="550"/>
      <c r="J45" s="550"/>
      <c r="K45" s="550"/>
      <c r="L45" s="550"/>
      <c r="M45" s="175"/>
      <c r="N45" s="175"/>
      <c r="O45" s="175"/>
      <c r="P45" s="175"/>
      <c r="Q45" s="220"/>
      <c r="R45" s="220"/>
      <c r="S45" s="221"/>
      <c r="T45" s="349" t="e">
        <f>VLOOKUP(Q45,[8]Listas!$D$6:$E$10,2,0)</f>
        <v>#N/A</v>
      </c>
      <c r="U45" s="349" t="e">
        <f>HLOOKUP(R45,[8]Listas!$F$4:$J$5,2,0)</f>
        <v>#N/A</v>
      </c>
      <c r="V45" s="222" t="e">
        <f>INDEX([8]Listas!$F$6:$J$10,MATCH(Q45,[8]Listas!$D$6:$D$10,0),MATCH(R45,[8]Listas!$F$4:$J$4,0))</f>
        <v>#N/A</v>
      </c>
      <c r="W45" s="221"/>
      <c r="X45" s="550"/>
      <c r="Y45" s="550"/>
      <c r="Z45" s="550"/>
      <c r="AA45" s="229"/>
      <c r="AB45" s="201"/>
      <c r="AC45" s="175"/>
      <c r="AD45" s="229"/>
      <c r="AE45" s="221"/>
      <c r="AF45" s="349">
        <f t="shared" si="0"/>
        <v>0</v>
      </c>
      <c r="AG45" s="352" t="e">
        <f t="shared" si="1"/>
        <v>#N/A</v>
      </c>
      <c r="AH45" s="350" t="e">
        <f>IF(AG45&lt;=1,"Remota",VLOOKUP(AG45,[8]Listas!$C$6:$D$10,2,0))</f>
        <v>#N/A</v>
      </c>
      <c r="AI45" s="352" t="e">
        <f t="shared" si="2"/>
        <v>#N/A</v>
      </c>
      <c r="AJ45" s="350" t="e">
        <f>IF(AI45&lt;=1,"Insignificante",HLOOKUP(AI45,[8]Listas!$F$3:$J$4,2,0))</f>
        <v>#N/A</v>
      </c>
      <c r="AK45" s="351" t="e">
        <f t="shared" si="3"/>
        <v>#N/A</v>
      </c>
      <c r="AL45" s="222" t="e">
        <f>INDEX([8]Listas!$F$6:$J$10,MATCH(AH45,[8]Listas!$D$6:$D$10,0),MATCH(AJ45,[8]Listas!$F$4:$J$4,0))</f>
        <v>#N/A</v>
      </c>
    </row>
    <row r="46" spans="1:38" s="171" customFormat="1" ht="78" hidden="1" customHeight="1" x14ac:dyDescent="0.2">
      <c r="A46" s="175"/>
      <c r="B46" s="220"/>
      <c r="C46" s="550"/>
      <c r="D46" s="550"/>
      <c r="E46" s="550"/>
      <c r="F46" s="229"/>
      <c r="G46" s="550"/>
      <c r="H46" s="550"/>
      <c r="I46" s="550"/>
      <c r="J46" s="550"/>
      <c r="K46" s="550"/>
      <c r="L46" s="550"/>
      <c r="M46" s="175"/>
      <c r="N46" s="175"/>
      <c r="O46" s="175"/>
      <c r="P46" s="175"/>
      <c r="Q46" s="220"/>
      <c r="R46" s="220"/>
      <c r="S46" s="221"/>
      <c r="T46" s="349" t="e">
        <f>VLOOKUP(Q46,[8]Listas!$D$6:$E$10,2,0)</f>
        <v>#N/A</v>
      </c>
      <c r="U46" s="349" t="e">
        <f>HLOOKUP(R46,[8]Listas!$F$4:$J$5,2,0)</f>
        <v>#N/A</v>
      </c>
      <c r="V46" s="222" t="e">
        <f>INDEX([8]Listas!$F$6:$J$10,MATCH(Q46,[8]Listas!$D$6:$D$10,0),MATCH(R46,[8]Listas!$F$4:$J$4,0))</f>
        <v>#N/A</v>
      </c>
      <c r="W46" s="221"/>
      <c r="X46" s="550"/>
      <c r="Y46" s="550"/>
      <c r="Z46" s="550"/>
      <c r="AA46" s="229"/>
      <c r="AB46" s="201"/>
      <c r="AC46" s="175"/>
      <c r="AD46" s="229"/>
      <c r="AE46" s="221"/>
      <c r="AF46" s="349">
        <f t="shared" si="0"/>
        <v>0</v>
      </c>
      <c r="AG46" s="352" t="e">
        <f t="shared" si="1"/>
        <v>#N/A</v>
      </c>
      <c r="AH46" s="350" t="e">
        <f>IF(AG46&lt;=1,"Remota",VLOOKUP(AG46,[8]Listas!$C$6:$D$10,2,0))</f>
        <v>#N/A</v>
      </c>
      <c r="AI46" s="352" t="e">
        <f t="shared" si="2"/>
        <v>#N/A</v>
      </c>
      <c r="AJ46" s="350" t="e">
        <f>IF(AI46&lt;=1,"Insignificante",HLOOKUP(AI46,[8]Listas!$F$3:$J$4,2,0))</f>
        <v>#N/A</v>
      </c>
      <c r="AK46" s="351" t="e">
        <f t="shared" si="3"/>
        <v>#N/A</v>
      </c>
      <c r="AL46" s="222" t="e">
        <f>INDEX([8]Listas!$F$6:$J$10,MATCH(AH46,[8]Listas!$D$6:$D$10,0),MATCH(AJ46,[8]Listas!$F$4:$J$4,0))</f>
        <v>#N/A</v>
      </c>
    </row>
    <row r="47" spans="1:38" s="171" customFormat="1" ht="78" hidden="1" customHeight="1" x14ac:dyDescent="0.2">
      <c r="A47" s="175"/>
      <c r="B47" s="220"/>
      <c r="C47" s="550"/>
      <c r="D47" s="550"/>
      <c r="E47" s="550"/>
      <c r="F47" s="229"/>
      <c r="G47" s="550"/>
      <c r="H47" s="550"/>
      <c r="I47" s="550"/>
      <c r="J47" s="550"/>
      <c r="K47" s="550"/>
      <c r="L47" s="550"/>
      <c r="M47" s="175"/>
      <c r="N47" s="175"/>
      <c r="O47" s="175"/>
      <c r="P47" s="175"/>
      <c r="Q47" s="220"/>
      <c r="R47" s="220"/>
      <c r="S47" s="221"/>
      <c r="T47" s="349" t="e">
        <f>VLOOKUP(Q47,[8]Listas!$D$6:$E$10,2,0)</f>
        <v>#N/A</v>
      </c>
      <c r="U47" s="349" t="e">
        <f>HLOOKUP(R47,[8]Listas!$F$4:$J$5,2,0)</f>
        <v>#N/A</v>
      </c>
      <c r="V47" s="222" t="e">
        <f>INDEX([8]Listas!$F$6:$J$10,MATCH(Q47,[8]Listas!$D$6:$D$10,0),MATCH(R47,[8]Listas!$F$4:$J$4,0))</f>
        <v>#N/A</v>
      </c>
      <c r="W47" s="221"/>
      <c r="X47" s="550"/>
      <c r="Y47" s="550"/>
      <c r="Z47" s="550"/>
      <c r="AA47" s="229"/>
      <c r="AB47" s="201"/>
      <c r="AC47" s="175"/>
      <c r="AD47" s="229"/>
      <c r="AE47" s="221"/>
      <c r="AF47" s="349">
        <f t="shared" si="0"/>
        <v>0</v>
      </c>
      <c r="AG47" s="352" t="e">
        <f t="shared" si="1"/>
        <v>#N/A</v>
      </c>
      <c r="AH47" s="350" t="e">
        <f>IF(AG47&lt;=1,"Remota",VLOOKUP(AG47,[8]Listas!$C$6:$D$10,2,0))</f>
        <v>#N/A</v>
      </c>
      <c r="AI47" s="352" t="e">
        <f t="shared" si="2"/>
        <v>#N/A</v>
      </c>
      <c r="AJ47" s="350" t="e">
        <f>IF(AI47&lt;=1,"Insignificante",HLOOKUP(AI47,[8]Listas!$F$3:$J$4,2,0))</f>
        <v>#N/A</v>
      </c>
      <c r="AK47" s="351" t="e">
        <f t="shared" si="3"/>
        <v>#N/A</v>
      </c>
      <c r="AL47" s="222" t="e">
        <f>INDEX([8]Listas!$F$6:$J$10,MATCH(AH47,[8]Listas!$D$6:$D$10,0),MATCH(AJ47,[8]Listas!$F$4:$J$4,0))</f>
        <v>#N/A</v>
      </c>
    </row>
    <row r="48" spans="1:38" s="171" customFormat="1" ht="78" hidden="1" customHeight="1" x14ac:dyDescent="0.2">
      <c r="A48" s="175"/>
      <c r="B48" s="220"/>
      <c r="C48" s="550"/>
      <c r="D48" s="550"/>
      <c r="E48" s="550"/>
      <c r="F48" s="229"/>
      <c r="G48" s="550"/>
      <c r="H48" s="550"/>
      <c r="I48" s="550"/>
      <c r="J48" s="550"/>
      <c r="K48" s="550"/>
      <c r="L48" s="550"/>
      <c r="M48" s="175"/>
      <c r="N48" s="175"/>
      <c r="O48" s="175"/>
      <c r="P48" s="175"/>
      <c r="Q48" s="220"/>
      <c r="R48" s="220"/>
      <c r="S48" s="221"/>
      <c r="T48" s="349" t="e">
        <f>VLOOKUP(Q48,[8]Listas!$D$6:$E$10,2,0)</f>
        <v>#N/A</v>
      </c>
      <c r="U48" s="349" t="e">
        <f>HLOOKUP(R48,[8]Listas!$F$4:$J$5,2,0)</f>
        <v>#N/A</v>
      </c>
      <c r="V48" s="222" t="e">
        <f>INDEX([8]Listas!$F$6:$J$10,MATCH(Q48,[8]Listas!$D$6:$D$10,0),MATCH(R48,[8]Listas!$F$4:$J$4,0))</f>
        <v>#N/A</v>
      </c>
      <c r="W48" s="221"/>
      <c r="X48" s="550"/>
      <c r="Y48" s="550"/>
      <c r="Z48" s="550"/>
      <c r="AA48" s="229"/>
      <c r="AB48" s="201"/>
      <c r="AC48" s="175"/>
      <c r="AD48" s="229"/>
      <c r="AE48" s="221"/>
      <c r="AF48" s="349">
        <f t="shared" si="0"/>
        <v>0</v>
      </c>
      <c r="AG48" s="352" t="e">
        <f t="shared" si="1"/>
        <v>#N/A</v>
      </c>
      <c r="AH48" s="350" t="e">
        <f>IF(AG48&lt;=1,"Remota",VLOOKUP(AG48,[8]Listas!$C$6:$D$10,2,0))</f>
        <v>#N/A</v>
      </c>
      <c r="AI48" s="352" t="e">
        <f t="shared" si="2"/>
        <v>#N/A</v>
      </c>
      <c r="AJ48" s="350" t="e">
        <f>IF(AI48&lt;=1,"Insignificante",HLOOKUP(AI48,[8]Listas!$F$3:$J$4,2,0))</f>
        <v>#N/A</v>
      </c>
      <c r="AK48" s="351" t="e">
        <f t="shared" si="3"/>
        <v>#N/A</v>
      </c>
      <c r="AL48" s="222" t="e">
        <f>INDEX([8]Listas!$F$6:$J$10,MATCH(AH48,[8]Listas!$D$6:$D$10,0),MATCH(AJ48,[8]Listas!$F$4:$J$4,0))</f>
        <v>#N/A</v>
      </c>
    </row>
    <row r="49" spans="1:38" s="171" customFormat="1" ht="78" hidden="1" customHeight="1" x14ac:dyDescent="0.2">
      <c r="A49" s="175"/>
      <c r="B49" s="220"/>
      <c r="C49" s="550"/>
      <c r="D49" s="550"/>
      <c r="E49" s="550"/>
      <c r="F49" s="229"/>
      <c r="G49" s="550"/>
      <c r="H49" s="550"/>
      <c r="I49" s="550"/>
      <c r="J49" s="550"/>
      <c r="K49" s="550"/>
      <c r="L49" s="550"/>
      <c r="M49" s="175"/>
      <c r="N49" s="175"/>
      <c r="O49" s="175"/>
      <c r="P49" s="175"/>
      <c r="Q49" s="220"/>
      <c r="R49" s="220"/>
      <c r="S49" s="221"/>
      <c r="T49" s="349" t="e">
        <f>VLOOKUP(Q49,[8]Listas!$D$6:$E$10,2,0)</f>
        <v>#N/A</v>
      </c>
      <c r="U49" s="349" t="e">
        <f>HLOOKUP(R49,[8]Listas!$F$4:$J$5,2,0)</f>
        <v>#N/A</v>
      </c>
      <c r="V49" s="222" t="e">
        <f>INDEX([8]Listas!$F$6:$J$10,MATCH(Q49,[8]Listas!$D$6:$D$10,0),MATCH(R49,[8]Listas!$F$4:$J$4,0))</f>
        <v>#N/A</v>
      </c>
      <c r="W49" s="221"/>
      <c r="X49" s="550"/>
      <c r="Y49" s="550"/>
      <c r="Z49" s="550"/>
      <c r="AA49" s="229"/>
      <c r="AB49" s="201"/>
      <c r="AC49" s="175"/>
      <c r="AD49" s="229"/>
      <c r="AE49" s="221"/>
      <c r="AF49" s="349">
        <f t="shared" si="0"/>
        <v>0</v>
      </c>
      <c r="AG49" s="352" t="e">
        <f t="shared" si="1"/>
        <v>#N/A</v>
      </c>
      <c r="AH49" s="350" t="e">
        <f>IF(AG49&lt;=1,"Remota",VLOOKUP(AG49,[8]Listas!$C$6:$D$10,2,0))</f>
        <v>#N/A</v>
      </c>
      <c r="AI49" s="352" t="e">
        <f t="shared" si="2"/>
        <v>#N/A</v>
      </c>
      <c r="AJ49" s="350" t="e">
        <f>IF(AI49&lt;=1,"Insignificante",HLOOKUP(AI49,[8]Listas!$F$3:$J$4,2,0))</f>
        <v>#N/A</v>
      </c>
      <c r="AK49" s="351" t="e">
        <f t="shared" si="3"/>
        <v>#N/A</v>
      </c>
      <c r="AL49" s="222" t="e">
        <f>INDEX([8]Listas!$F$6:$J$10,MATCH(AH49,[8]Listas!$D$6:$D$10,0),MATCH(AJ49,[8]Listas!$F$4:$J$4,0))</f>
        <v>#N/A</v>
      </c>
    </row>
    <row r="50" spans="1:38" s="171" customFormat="1" ht="78" hidden="1" customHeight="1" x14ac:dyDescent="0.2">
      <c r="A50" s="175"/>
      <c r="B50" s="220"/>
      <c r="C50" s="550"/>
      <c r="D50" s="550"/>
      <c r="E50" s="550"/>
      <c r="F50" s="229"/>
      <c r="G50" s="550"/>
      <c r="H50" s="550"/>
      <c r="I50" s="550"/>
      <c r="J50" s="550"/>
      <c r="K50" s="550"/>
      <c r="L50" s="550"/>
      <c r="M50" s="175"/>
      <c r="N50" s="175"/>
      <c r="O50" s="175"/>
      <c r="P50" s="175"/>
      <c r="Q50" s="220"/>
      <c r="R50" s="220"/>
      <c r="S50" s="221"/>
      <c r="T50" s="349" t="e">
        <f>VLOOKUP(Q50,[8]Listas!$D$6:$E$10,2,0)</f>
        <v>#N/A</v>
      </c>
      <c r="U50" s="349" t="e">
        <f>HLOOKUP(R50,[8]Listas!$F$4:$J$5,2,0)</f>
        <v>#N/A</v>
      </c>
      <c r="V50" s="222" t="e">
        <f>INDEX([8]Listas!$F$6:$J$10,MATCH(Q50,[8]Listas!$D$6:$D$10,0),MATCH(R50,[8]Listas!$F$4:$J$4,0))</f>
        <v>#N/A</v>
      </c>
      <c r="W50" s="221"/>
      <c r="X50" s="550"/>
      <c r="Y50" s="550"/>
      <c r="Z50" s="550"/>
      <c r="AA50" s="229"/>
      <c r="AB50" s="201"/>
      <c r="AC50" s="175"/>
      <c r="AD50" s="229"/>
      <c r="AE50" s="221"/>
      <c r="AF50" s="349">
        <f t="shared" si="0"/>
        <v>0</v>
      </c>
      <c r="AG50" s="352" t="e">
        <f t="shared" si="1"/>
        <v>#N/A</v>
      </c>
      <c r="AH50" s="350" t="e">
        <f>IF(AG50&lt;=1,"Remota",VLOOKUP(AG50,[8]Listas!$C$6:$D$10,2,0))</f>
        <v>#N/A</v>
      </c>
      <c r="AI50" s="352" t="e">
        <f t="shared" si="2"/>
        <v>#N/A</v>
      </c>
      <c r="AJ50" s="350" t="e">
        <f>IF(AI50&lt;=1,"Insignificante",HLOOKUP(AI50,[8]Listas!$F$3:$J$4,2,0))</f>
        <v>#N/A</v>
      </c>
      <c r="AK50" s="351" t="e">
        <f t="shared" si="3"/>
        <v>#N/A</v>
      </c>
      <c r="AL50" s="222" t="e">
        <f>INDEX([8]Listas!$F$6:$J$10,MATCH(AH50,[8]Listas!$D$6:$D$10,0),MATCH(AJ50,[8]Listas!$F$4:$J$4,0))</f>
        <v>#N/A</v>
      </c>
    </row>
    <row r="51" spans="1:38" s="171" customFormat="1" ht="78" hidden="1" customHeight="1" x14ac:dyDescent="0.2">
      <c r="A51" s="175"/>
      <c r="B51" s="220"/>
      <c r="C51" s="550"/>
      <c r="D51" s="550"/>
      <c r="E51" s="550"/>
      <c r="F51" s="229"/>
      <c r="G51" s="550"/>
      <c r="H51" s="550"/>
      <c r="I51" s="550"/>
      <c r="J51" s="550"/>
      <c r="K51" s="550"/>
      <c r="L51" s="550"/>
      <c r="M51" s="175"/>
      <c r="N51" s="175"/>
      <c r="O51" s="175"/>
      <c r="P51" s="175"/>
      <c r="Q51" s="220"/>
      <c r="R51" s="220"/>
      <c r="S51" s="221"/>
      <c r="T51" s="349" t="e">
        <f>VLOOKUP(Q51,[8]Listas!$D$6:$E$10,2,0)</f>
        <v>#N/A</v>
      </c>
      <c r="U51" s="349" t="e">
        <f>HLOOKUP(R51,[8]Listas!$F$4:$J$5,2,0)</f>
        <v>#N/A</v>
      </c>
      <c r="V51" s="222" t="e">
        <f>INDEX([8]Listas!$F$6:$J$10,MATCH(Q51,[8]Listas!$D$6:$D$10,0),MATCH(R51,[8]Listas!$F$4:$J$4,0))</f>
        <v>#N/A</v>
      </c>
      <c r="W51" s="221"/>
      <c r="X51" s="550"/>
      <c r="Y51" s="550"/>
      <c r="Z51" s="550"/>
      <c r="AA51" s="229"/>
      <c r="AB51" s="201"/>
      <c r="AC51" s="175"/>
      <c r="AD51" s="229"/>
      <c r="AE51" s="221"/>
      <c r="AF51" s="349">
        <f t="shared" si="0"/>
        <v>0</v>
      </c>
      <c r="AG51" s="352" t="e">
        <f t="shared" si="1"/>
        <v>#N/A</v>
      </c>
      <c r="AH51" s="350" t="e">
        <f>IF(AG51&lt;=1,"Remota",VLOOKUP(AG51,[8]Listas!$C$6:$D$10,2,0))</f>
        <v>#N/A</v>
      </c>
      <c r="AI51" s="352" t="e">
        <f t="shared" si="2"/>
        <v>#N/A</v>
      </c>
      <c r="AJ51" s="350" t="e">
        <f>IF(AI51&lt;=1,"Insignificante",HLOOKUP(AI51,[8]Listas!$F$3:$J$4,2,0))</f>
        <v>#N/A</v>
      </c>
      <c r="AK51" s="351" t="e">
        <f t="shared" si="3"/>
        <v>#N/A</v>
      </c>
      <c r="AL51" s="222" t="e">
        <f>INDEX([8]Listas!$F$6:$J$10,MATCH(AH51,[8]Listas!$D$6:$D$10,0),MATCH(AJ51,[8]Listas!$F$4:$J$4,0))</f>
        <v>#N/A</v>
      </c>
    </row>
    <row r="52" spans="1:38" s="171" customFormat="1" ht="78" hidden="1" customHeight="1" x14ac:dyDescent="0.2">
      <c r="A52" s="175"/>
      <c r="B52" s="220"/>
      <c r="C52" s="550"/>
      <c r="D52" s="550"/>
      <c r="E52" s="550"/>
      <c r="F52" s="229"/>
      <c r="G52" s="550"/>
      <c r="H52" s="550"/>
      <c r="I52" s="550"/>
      <c r="J52" s="550"/>
      <c r="K52" s="550"/>
      <c r="L52" s="550"/>
      <c r="M52" s="175"/>
      <c r="N52" s="175"/>
      <c r="O52" s="175"/>
      <c r="P52" s="175"/>
      <c r="Q52" s="220"/>
      <c r="R52" s="220"/>
      <c r="S52" s="221"/>
      <c r="T52" s="349" t="e">
        <f>VLOOKUP(Q52,[8]Listas!$D$6:$E$10,2,0)</f>
        <v>#N/A</v>
      </c>
      <c r="U52" s="349" t="e">
        <f>HLOOKUP(R52,[8]Listas!$F$4:$J$5,2,0)</f>
        <v>#N/A</v>
      </c>
      <c r="V52" s="222" t="e">
        <f>INDEX([8]Listas!$F$6:$J$10,MATCH(Q52,[8]Listas!$D$6:$D$10,0),MATCH(R52,[8]Listas!$F$4:$J$4,0))</f>
        <v>#N/A</v>
      </c>
      <c r="W52" s="221"/>
      <c r="X52" s="550"/>
      <c r="Y52" s="550"/>
      <c r="Z52" s="550"/>
      <c r="AA52" s="229"/>
      <c r="AB52" s="201"/>
      <c r="AC52" s="175"/>
      <c r="AD52" s="229"/>
      <c r="AE52" s="221"/>
      <c r="AF52" s="349">
        <f t="shared" si="0"/>
        <v>0</v>
      </c>
      <c r="AG52" s="352" t="e">
        <f t="shared" si="1"/>
        <v>#N/A</v>
      </c>
      <c r="AH52" s="350" t="e">
        <f>IF(AG52&lt;=1,"Remota",VLOOKUP(AG52,[8]Listas!$C$6:$D$10,2,0))</f>
        <v>#N/A</v>
      </c>
      <c r="AI52" s="352" t="e">
        <f t="shared" si="2"/>
        <v>#N/A</v>
      </c>
      <c r="AJ52" s="350" t="e">
        <f>IF(AI52&lt;=1,"Insignificante",HLOOKUP(AI52,[8]Listas!$F$3:$J$4,2,0))</f>
        <v>#N/A</v>
      </c>
      <c r="AK52" s="351" t="e">
        <f t="shared" si="3"/>
        <v>#N/A</v>
      </c>
      <c r="AL52" s="222" t="e">
        <f>INDEX([8]Listas!$F$6:$J$10,MATCH(AH52,[8]Listas!$D$6:$D$10,0),MATCH(AJ52,[8]Listas!$F$4:$J$4,0))</f>
        <v>#N/A</v>
      </c>
    </row>
    <row r="53" spans="1:38" s="171" customFormat="1" ht="78" hidden="1" customHeight="1" x14ac:dyDescent="0.2">
      <c r="A53" s="175"/>
      <c r="B53" s="220"/>
      <c r="C53" s="550"/>
      <c r="D53" s="550"/>
      <c r="E53" s="550"/>
      <c r="F53" s="229"/>
      <c r="G53" s="550"/>
      <c r="H53" s="550"/>
      <c r="I53" s="550"/>
      <c r="J53" s="550"/>
      <c r="K53" s="550"/>
      <c r="L53" s="550"/>
      <c r="M53" s="175"/>
      <c r="N53" s="175"/>
      <c r="O53" s="175"/>
      <c r="P53" s="175"/>
      <c r="Q53" s="220"/>
      <c r="R53" s="220"/>
      <c r="S53" s="221"/>
      <c r="T53" s="349" t="e">
        <f>VLOOKUP(Q53,[8]Listas!$D$6:$E$10,2,0)</f>
        <v>#N/A</v>
      </c>
      <c r="U53" s="349" t="e">
        <f>HLOOKUP(R53,[8]Listas!$F$4:$J$5,2,0)</f>
        <v>#N/A</v>
      </c>
      <c r="V53" s="222" t="e">
        <f>INDEX([8]Listas!$F$6:$J$10,MATCH(Q53,[8]Listas!$D$6:$D$10,0),MATCH(R53,[8]Listas!$F$4:$J$4,0))</f>
        <v>#N/A</v>
      </c>
      <c r="W53" s="221"/>
      <c r="X53" s="550"/>
      <c r="Y53" s="550"/>
      <c r="Z53" s="550"/>
      <c r="AA53" s="229"/>
      <c r="AB53" s="201"/>
      <c r="AC53" s="175"/>
      <c r="AD53" s="229"/>
      <c r="AE53" s="221"/>
      <c r="AF53" s="349">
        <f t="shared" si="0"/>
        <v>0</v>
      </c>
      <c r="AG53" s="352" t="e">
        <f t="shared" si="1"/>
        <v>#N/A</v>
      </c>
      <c r="AH53" s="350" t="e">
        <f>IF(AG53&lt;=1,"Remota",VLOOKUP(AG53,[8]Listas!$C$6:$D$10,2,0))</f>
        <v>#N/A</v>
      </c>
      <c r="AI53" s="352" t="e">
        <f t="shared" si="2"/>
        <v>#N/A</v>
      </c>
      <c r="AJ53" s="350" t="e">
        <f>IF(AI53&lt;=1,"Insignificante",HLOOKUP(AI53,[8]Listas!$F$3:$J$4,2,0))</f>
        <v>#N/A</v>
      </c>
      <c r="AK53" s="351" t="e">
        <f t="shared" si="3"/>
        <v>#N/A</v>
      </c>
      <c r="AL53" s="222" t="e">
        <f>INDEX([8]Listas!$F$6:$J$10,MATCH(AH53,[8]Listas!$D$6:$D$10,0),MATCH(AJ53,[8]Listas!$F$4:$J$4,0))</f>
        <v>#N/A</v>
      </c>
    </row>
    <row r="54" spans="1:38" s="171" customFormat="1" ht="78" hidden="1" customHeight="1" x14ac:dyDescent="0.2">
      <c r="A54" s="175"/>
      <c r="B54" s="220"/>
      <c r="C54" s="550"/>
      <c r="D54" s="550"/>
      <c r="E54" s="550"/>
      <c r="F54" s="229"/>
      <c r="G54" s="550"/>
      <c r="H54" s="550"/>
      <c r="I54" s="550"/>
      <c r="J54" s="550"/>
      <c r="K54" s="550"/>
      <c r="L54" s="550"/>
      <c r="M54" s="175"/>
      <c r="N54" s="175"/>
      <c r="O54" s="175"/>
      <c r="P54" s="175"/>
      <c r="Q54" s="220"/>
      <c r="R54" s="220"/>
      <c r="S54" s="221"/>
      <c r="T54" s="349" t="e">
        <f>VLOOKUP(Q54,[8]Listas!$D$6:$E$10,2,0)</f>
        <v>#N/A</v>
      </c>
      <c r="U54" s="349" t="e">
        <f>HLOOKUP(R54,[8]Listas!$F$4:$J$5,2,0)</f>
        <v>#N/A</v>
      </c>
      <c r="V54" s="222" t="e">
        <f>INDEX([8]Listas!$F$6:$J$10,MATCH(Q54,[8]Listas!$D$6:$D$10,0),MATCH(R54,[8]Listas!$F$4:$J$4,0))</f>
        <v>#N/A</v>
      </c>
      <c r="W54" s="221"/>
      <c r="X54" s="550"/>
      <c r="Y54" s="550"/>
      <c r="Z54" s="550"/>
      <c r="AA54" s="229"/>
      <c r="AB54" s="201"/>
      <c r="AC54" s="175"/>
      <c r="AD54" s="229"/>
      <c r="AE54" s="221"/>
      <c r="AF54" s="349">
        <f t="shared" si="0"/>
        <v>0</v>
      </c>
      <c r="AG54" s="352" t="e">
        <f t="shared" si="1"/>
        <v>#N/A</v>
      </c>
      <c r="AH54" s="350" t="e">
        <f>IF(AG54&lt;=1,"Remota",VLOOKUP(AG54,[8]Listas!$C$6:$D$10,2,0))</f>
        <v>#N/A</v>
      </c>
      <c r="AI54" s="352" t="e">
        <f t="shared" si="2"/>
        <v>#N/A</v>
      </c>
      <c r="AJ54" s="350" t="e">
        <f>IF(AI54&lt;=1,"Insignificante",HLOOKUP(AI54,[8]Listas!$F$3:$J$4,2,0))</f>
        <v>#N/A</v>
      </c>
      <c r="AK54" s="351" t="e">
        <f t="shared" si="3"/>
        <v>#N/A</v>
      </c>
      <c r="AL54" s="222" t="e">
        <f>INDEX([8]Listas!$F$6:$J$10,MATCH(AH54,[8]Listas!$D$6:$D$10,0),MATCH(AJ54,[8]Listas!$F$4:$J$4,0))</f>
        <v>#N/A</v>
      </c>
    </row>
    <row r="55" spans="1:38" s="171" customFormat="1" ht="78" hidden="1" customHeight="1" x14ac:dyDescent="0.2">
      <c r="A55" s="175"/>
      <c r="B55" s="220"/>
      <c r="C55" s="550"/>
      <c r="D55" s="550"/>
      <c r="E55" s="550"/>
      <c r="F55" s="229"/>
      <c r="G55" s="550"/>
      <c r="H55" s="550"/>
      <c r="I55" s="550"/>
      <c r="J55" s="550"/>
      <c r="K55" s="550"/>
      <c r="L55" s="550"/>
      <c r="M55" s="175"/>
      <c r="N55" s="175"/>
      <c r="O55" s="175"/>
      <c r="P55" s="175"/>
      <c r="Q55" s="220"/>
      <c r="R55" s="220"/>
      <c r="S55" s="221"/>
      <c r="T55" s="349" t="e">
        <f>VLOOKUP(Q55,[8]Listas!$D$6:$E$10,2,0)</f>
        <v>#N/A</v>
      </c>
      <c r="U55" s="349" t="e">
        <f>HLOOKUP(R55,[8]Listas!$F$4:$J$5,2,0)</f>
        <v>#N/A</v>
      </c>
      <c r="V55" s="222" t="e">
        <f>INDEX([8]Listas!$F$6:$J$10,MATCH(Q55,[8]Listas!$D$6:$D$10,0),MATCH(R55,[8]Listas!$F$4:$J$4,0))</f>
        <v>#N/A</v>
      </c>
      <c r="W55" s="221"/>
      <c r="X55" s="550"/>
      <c r="Y55" s="550"/>
      <c r="Z55" s="550"/>
      <c r="AA55" s="229"/>
      <c r="AB55" s="201"/>
      <c r="AC55" s="175"/>
      <c r="AD55" s="229"/>
      <c r="AE55" s="221"/>
      <c r="AF55" s="349">
        <f t="shared" si="0"/>
        <v>0</v>
      </c>
      <c r="AG55" s="352" t="e">
        <f t="shared" si="1"/>
        <v>#N/A</v>
      </c>
      <c r="AH55" s="350" t="e">
        <f>IF(AG55&lt;=1,"Remota",VLOOKUP(AG55,[8]Listas!$C$6:$D$10,2,0))</f>
        <v>#N/A</v>
      </c>
      <c r="AI55" s="352" t="e">
        <f t="shared" si="2"/>
        <v>#N/A</v>
      </c>
      <c r="AJ55" s="350" t="e">
        <f>IF(AI55&lt;=1,"Insignificante",HLOOKUP(AI55,[8]Listas!$F$3:$J$4,2,0))</f>
        <v>#N/A</v>
      </c>
      <c r="AK55" s="351" t="e">
        <f t="shared" si="3"/>
        <v>#N/A</v>
      </c>
      <c r="AL55" s="222" t="e">
        <f>INDEX([8]Listas!$F$6:$J$10,MATCH(AH55,[8]Listas!$D$6:$D$10,0),MATCH(AJ55,[8]Listas!$F$4:$J$4,0))</f>
        <v>#N/A</v>
      </c>
    </row>
    <row r="56" spans="1:38" s="171" customFormat="1" ht="78" hidden="1" customHeight="1" x14ac:dyDescent="0.2">
      <c r="A56" s="175"/>
      <c r="B56" s="220"/>
      <c r="C56" s="550"/>
      <c r="D56" s="550"/>
      <c r="E56" s="550"/>
      <c r="F56" s="229"/>
      <c r="G56" s="550"/>
      <c r="H56" s="550"/>
      <c r="I56" s="550"/>
      <c r="J56" s="550"/>
      <c r="K56" s="550"/>
      <c r="L56" s="550"/>
      <c r="M56" s="175"/>
      <c r="N56" s="175"/>
      <c r="O56" s="175"/>
      <c r="P56" s="175"/>
      <c r="Q56" s="220"/>
      <c r="R56" s="220"/>
      <c r="S56" s="221"/>
      <c r="T56" s="349" t="e">
        <f>VLOOKUP(Q56,[8]Listas!$D$6:$E$10,2,0)</f>
        <v>#N/A</v>
      </c>
      <c r="U56" s="349" t="e">
        <f>HLOOKUP(R56,[8]Listas!$F$4:$J$5,2,0)</f>
        <v>#N/A</v>
      </c>
      <c r="V56" s="222" t="e">
        <f>INDEX([8]Listas!$F$6:$J$10,MATCH(Q56,[8]Listas!$D$6:$D$10,0),MATCH(R56,[8]Listas!$F$4:$J$4,0))</f>
        <v>#N/A</v>
      </c>
      <c r="W56" s="221"/>
      <c r="X56" s="550"/>
      <c r="Y56" s="550"/>
      <c r="Z56" s="550"/>
      <c r="AA56" s="229"/>
      <c r="AB56" s="201"/>
      <c r="AC56" s="175"/>
      <c r="AD56" s="229"/>
      <c r="AE56" s="221"/>
      <c r="AF56" s="349">
        <f t="shared" si="0"/>
        <v>0</v>
      </c>
      <c r="AG56" s="352" t="e">
        <f t="shared" si="1"/>
        <v>#N/A</v>
      </c>
      <c r="AH56" s="350" t="e">
        <f>IF(AG56&lt;=1,"Remota",VLOOKUP(AG56,[8]Listas!$C$6:$D$10,2,0))</f>
        <v>#N/A</v>
      </c>
      <c r="AI56" s="352" t="e">
        <f t="shared" si="2"/>
        <v>#N/A</v>
      </c>
      <c r="AJ56" s="350" t="e">
        <f>IF(AI56&lt;=1,"Insignificante",HLOOKUP(AI56,[8]Listas!$F$3:$J$4,2,0))</f>
        <v>#N/A</v>
      </c>
      <c r="AK56" s="351" t="e">
        <f t="shared" si="3"/>
        <v>#N/A</v>
      </c>
      <c r="AL56" s="222" t="e">
        <f>INDEX([8]Listas!$F$6:$J$10,MATCH(AH56,[8]Listas!$D$6:$D$10,0),MATCH(AJ56,[8]Listas!$F$4:$J$4,0))</f>
        <v>#N/A</v>
      </c>
    </row>
    <row r="57" spans="1:38" s="171" customFormat="1" ht="78" hidden="1" customHeight="1" x14ac:dyDescent="0.2">
      <c r="A57" s="175"/>
      <c r="B57" s="220"/>
      <c r="C57" s="550"/>
      <c r="D57" s="550"/>
      <c r="E57" s="550"/>
      <c r="F57" s="229"/>
      <c r="G57" s="550"/>
      <c r="H57" s="550"/>
      <c r="I57" s="550"/>
      <c r="J57" s="550"/>
      <c r="K57" s="550"/>
      <c r="L57" s="550"/>
      <c r="M57" s="175"/>
      <c r="N57" s="175"/>
      <c r="O57" s="175"/>
      <c r="P57" s="175"/>
      <c r="Q57" s="220"/>
      <c r="R57" s="220"/>
      <c r="S57" s="221"/>
      <c r="T57" s="349" t="e">
        <f>VLOOKUP(Q57,[8]Listas!$D$6:$E$10,2,0)</f>
        <v>#N/A</v>
      </c>
      <c r="U57" s="349" t="e">
        <f>HLOOKUP(R57,[8]Listas!$F$4:$J$5,2,0)</f>
        <v>#N/A</v>
      </c>
      <c r="V57" s="222" t="e">
        <f>INDEX([8]Listas!$F$6:$J$10,MATCH(Q57,[8]Listas!$D$6:$D$10,0),MATCH(R57,[8]Listas!$F$4:$J$4,0))</f>
        <v>#N/A</v>
      </c>
      <c r="W57" s="221"/>
      <c r="X57" s="550"/>
      <c r="Y57" s="550"/>
      <c r="Z57" s="550"/>
      <c r="AA57" s="229"/>
      <c r="AB57" s="201"/>
      <c r="AC57" s="175"/>
      <c r="AD57" s="229"/>
      <c r="AE57" s="221"/>
      <c r="AF57" s="349">
        <f t="shared" si="0"/>
        <v>0</v>
      </c>
      <c r="AG57" s="352" t="e">
        <f t="shared" si="1"/>
        <v>#N/A</v>
      </c>
      <c r="AH57" s="350" t="e">
        <f>IF(AG57&lt;=1,"Remota",VLOOKUP(AG57,[8]Listas!$C$6:$D$10,2,0))</f>
        <v>#N/A</v>
      </c>
      <c r="AI57" s="352" t="e">
        <f t="shared" si="2"/>
        <v>#N/A</v>
      </c>
      <c r="AJ57" s="350" t="e">
        <f>IF(AI57&lt;=1,"Insignificante",HLOOKUP(AI57,[8]Listas!$F$3:$J$4,2,0))</f>
        <v>#N/A</v>
      </c>
      <c r="AK57" s="351" t="e">
        <f t="shared" si="3"/>
        <v>#N/A</v>
      </c>
      <c r="AL57" s="222" t="e">
        <f>INDEX([8]Listas!$F$6:$J$10,MATCH(AH57,[8]Listas!$D$6:$D$10,0),MATCH(AJ57,[8]Listas!$F$4:$J$4,0))</f>
        <v>#N/A</v>
      </c>
    </row>
    <row r="58" spans="1:38" s="171" customFormat="1" ht="78" hidden="1" customHeight="1" x14ac:dyDescent="0.2">
      <c r="A58" s="175"/>
      <c r="B58" s="220"/>
      <c r="C58" s="550"/>
      <c r="D58" s="550"/>
      <c r="E58" s="550"/>
      <c r="F58" s="229"/>
      <c r="G58" s="550"/>
      <c r="H58" s="550"/>
      <c r="I58" s="550"/>
      <c r="J58" s="550"/>
      <c r="K58" s="550"/>
      <c r="L58" s="550"/>
      <c r="M58" s="175"/>
      <c r="N58" s="175"/>
      <c r="O58" s="175"/>
      <c r="P58" s="175"/>
      <c r="Q58" s="220"/>
      <c r="R58" s="220"/>
      <c r="S58" s="221"/>
      <c r="T58" s="349" t="e">
        <f>VLOOKUP(Q58,[8]Listas!$D$6:$E$10,2,0)</f>
        <v>#N/A</v>
      </c>
      <c r="U58" s="349" t="e">
        <f>HLOOKUP(R58,[8]Listas!$F$4:$J$5,2,0)</f>
        <v>#N/A</v>
      </c>
      <c r="V58" s="222" t="e">
        <f>INDEX([8]Listas!$F$6:$J$10,MATCH(Q58,[8]Listas!$D$6:$D$10,0),MATCH(R58,[8]Listas!$F$4:$J$4,0))</f>
        <v>#N/A</v>
      </c>
      <c r="W58" s="221"/>
      <c r="X58" s="550"/>
      <c r="Y58" s="550"/>
      <c r="Z58" s="550"/>
      <c r="AA58" s="229"/>
      <c r="AB58" s="201"/>
      <c r="AC58" s="175"/>
      <c r="AD58" s="229"/>
      <c r="AE58" s="221"/>
      <c r="AF58" s="349">
        <f t="shared" ref="AF58:AF103" si="4">IF(AC58&lt;=33,0,IF(AC58&gt;81,2,1))</f>
        <v>0</v>
      </c>
      <c r="AG58" s="352" t="e">
        <f t="shared" ref="AG58:AG103" si="5">IF(OR(AD58="Probabilidad",AD58="Ambos"),T58-AF58,T58)</f>
        <v>#N/A</v>
      </c>
      <c r="AH58" s="350" t="e">
        <f>IF(AG58&lt;=1,"Remota",VLOOKUP(AG58,[8]Listas!$C$6:$D$10,2,0))</f>
        <v>#N/A</v>
      </c>
      <c r="AI58" s="352" t="e">
        <f t="shared" ref="AI58:AI103" si="6">IF(OR(AD58="Impacto",AD58="Ambos"),U58-AF58,U58)</f>
        <v>#N/A</v>
      </c>
      <c r="AJ58" s="350" t="e">
        <f>IF(AI58&lt;=1,"Insignificante",HLOOKUP(AI58,[8]Listas!$F$3:$J$4,2,0))</f>
        <v>#N/A</v>
      </c>
      <c r="AK58" s="351" t="e">
        <f t="shared" ref="AK58:AK103" si="7">AG58*AI58</f>
        <v>#N/A</v>
      </c>
      <c r="AL58" s="222" t="e">
        <f>INDEX([8]Listas!$F$6:$J$10,MATCH(AH58,[8]Listas!$D$6:$D$10,0),MATCH(AJ58,[8]Listas!$F$4:$J$4,0))</f>
        <v>#N/A</v>
      </c>
    </row>
    <row r="59" spans="1:38" s="171" customFormat="1" ht="78" hidden="1" customHeight="1" x14ac:dyDescent="0.2">
      <c r="A59" s="175"/>
      <c r="B59" s="220"/>
      <c r="C59" s="550"/>
      <c r="D59" s="550"/>
      <c r="E59" s="550"/>
      <c r="F59" s="229"/>
      <c r="G59" s="550"/>
      <c r="H59" s="550"/>
      <c r="I59" s="550"/>
      <c r="J59" s="550"/>
      <c r="K59" s="550"/>
      <c r="L59" s="550"/>
      <c r="M59" s="175"/>
      <c r="N59" s="175"/>
      <c r="O59" s="175"/>
      <c r="P59" s="175"/>
      <c r="Q59" s="220"/>
      <c r="R59" s="220"/>
      <c r="S59" s="221"/>
      <c r="T59" s="349" t="e">
        <f>VLOOKUP(Q59,[8]Listas!$D$6:$E$10,2,0)</f>
        <v>#N/A</v>
      </c>
      <c r="U59" s="349" t="e">
        <f>HLOOKUP(R59,[8]Listas!$F$4:$J$5,2,0)</f>
        <v>#N/A</v>
      </c>
      <c r="V59" s="222" t="e">
        <f>INDEX([8]Listas!$F$6:$J$10,MATCH(Q59,[8]Listas!$D$6:$D$10,0),MATCH(R59,[8]Listas!$F$4:$J$4,0))</f>
        <v>#N/A</v>
      </c>
      <c r="W59" s="221"/>
      <c r="X59" s="550"/>
      <c r="Y59" s="550"/>
      <c r="Z59" s="550"/>
      <c r="AA59" s="229"/>
      <c r="AB59" s="201"/>
      <c r="AC59" s="175"/>
      <c r="AD59" s="229"/>
      <c r="AE59" s="221"/>
      <c r="AF59" s="349">
        <f t="shared" si="4"/>
        <v>0</v>
      </c>
      <c r="AG59" s="352" t="e">
        <f t="shared" si="5"/>
        <v>#N/A</v>
      </c>
      <c r="AH59" s="350" t="e">
        <f>IF(AG59&lt;=1,"Remota",VLOOKUP(AG59,[8]Listas!$C$6:$D$10,2,0))</f>
        <v>#N/A</v>
      </c>
      <c r="AI59" s="352" t="e">
        <f t="shared" si="6"/>
        <v>#N/A</v>
      </c>
      <c r="AJ59" s="350" t="e">
        <f>IF(AI59&lt;=1,"Insignificante",HLOOKUP(AI59,[8]Listas!$F$3:$J$4,2,0))</f>
        <v>#N/A</v>
      </c>
      <c r="AK59" s="351" t="e">
        <f t="shared" si="7"/>
        <v>#N/A</v>
      </c>
      <c r="AL59" s="222" t="e">
        <f>INDEX([8]Listas!$F$6:$J$10,MATCH(AH59,[8]Listas!$D$6:$D$10,0),MATCH(AJ59,[8]Listas!$F$4:$J$4,0))</f>
        <v>#N/A</v>
      </c>
    </row>
    <row r="60" spans="1:38" s="171" customFormat="1" ht="78" hidden="1" customHeight="1" x14ac:dyDescent="0.2">
      <c r="A60" s="175"/>
      <c r="B60" s="220"/>
      <c r="C60" s="550"/>
      <c r="D60" s="550"/>
      <c r="E60" s="550"/>
      <c r="F60" s="229"/>
      <c r="G60" s="550"/>
      <c r="H60" s="550"/>
      <c r="I60" s="550"/>
      <c r="J60" s="550"/>
      <c r="K60" s="550"/>
      <c r="L60" s="550"/>
      <c r="M60" s="175"/>
      <c r="N60" s="175"/>
      <c r="O60" s="175"/>
      <c r="P60" s="175"/>
      <c r="Q60" s="220"/>
      <c r="R60" s="220"/>
      <c r="S60" s="221"/>
      <c r="T60" s="349" t="e">
        <f>VLOOKUP(Q60,[8]Listas!$D$6:$E$10,2,0)</f>
        <v>#N/A</v>
      </c>
      <c r="U60" s="349" t="e">
        <f>HLOOKUP(R60,[8]Listas!$F$4:$J$5,2,0)</f>
        <v>#N/A</v>
      </c>
      <c r="V60" s="222" t="e">
        <f>INDEX([8]Listas!$F$6:$J$10,MATCH(Q60,[8]Listas!$D$6:$D$10,0),MATCH(R60,[8]Listas!$F$4:$J$4,0))</f>
        <v>#N/A</v>
      </c>
      <c r="W60" s="221"/>
      <c r="X60" s="550"/>
      <c r="Y60" s="550"/>
      <c r="Z60" s="550"/>
      <c r="AA60" s="229"/>
      <c r="AB60" s="201"/>
      <c r="AC60" s="175"/>
      <c r="AD60" s="229"/>
      <c r="AE60" s="221"/>
      <c r="AF60" s="349">
        <f t="shared" si="4"/>
        <v>0</v>
      </c>
      <c r="AG60" s="352" t="e">
        <f t="shared" si="5"/>
        <v>#N/A</v>
      </c>
      <c r="AH60" s="350" t="e">
        <f>IF(AG60&lt;=1,"Remota",VLOOKUP(AG60,[8]Listas!$C$6:$D$10,2,0))</f>
        <v>#N/A</v>
      </c>
      <c r="AI60" s="352" t="e">
        <f t="shared" si="6"/>
        <v>#N/A</v>
      </c>
      <c r="AJ60" s="350" t="e">
        <f>IF(AI60&lt;=1,"Insignificante",HLOOKUP(AI60,[8]Listas!$F$3:$J$4,2,0))</f>
        <v>#N/A</v>
      </c>
      <c r="AK60" s="351" t="e">
        <f t="shared" si="7"/>
        <v>#N/A</v>
      </c>
      <c r="AL60" s="222" t="e">
        <f>INDEX([8]Listas!$F$6:$J$10,MATCH(AH60,[8]Listas!$D$6:$D$10,0),MATCH(AJ60,[8]Listas!$F$4:$J$4,0))</f>
        <v>#N/A</v>
      </c>
    </row>
    <row r="61" spans="1:38" s="171" customFormat="1" ht="78" hidden="1" customHeight="1" x14ac:dyDescent="0.2">
      <c r="A61" s="175"/>
      <c r="B61" s="220"/>
      <c r="C61" s="550"/>
      <c r="D61" s="550"/>
      <c r="E61" s="550"/>
      <c r="F61" s="229"/>
      <c r="G61" s="550"/>
      <c r="H61" s="550"/>
      <c r="I61" s="550"/>
      <c r="J61" s="550"/>
      <c r="K61" s="550"/>
      <c r="L61" s="550"/>
      <c r="M61" s="175"/>
      <c r="N61" s="175"/>
      <c r="O61" s="175"/>
      <c r="P61" s="175"/>
      <c r="Q61" s="220"/>
      <c r="R61" s="220"/>
      <c r="S61" s="221"/>
      <c r="T61" s="349" t="e">
        <f>VLOOKUP(Q61,[8]Listas!$D$6:$E$10,2,0)</f>
        <v>#N/A</v>
      </c>
      <c r="U61" s="349" t="e">
        <f>HLOOKUP(R61,[8]Listas!$F$4:$J$5,2,0)</f>
        <v>#N/A</v>
      </c>
      <c r="V61" s="222" t="e">
        <f>INDEX([8]Listas!$F$6:$J$10,MATCH(Q61,[8]Listas!$D$6:$D$10,0),MATCH(R61,[8]Listas!$F$4:$J$4,0))</f>
        <v>#N/A</v>
      </c>
      <c r="W61" s="221"/>
      <c r="X61" s="550"/>
      <c r="Y61" s="550"/>
      <c r="Z61" s="550"/>
      <c r="AA61" s="229"/>
      <c r="AB61" s="201"/>
      <c r="AC61" s="175"/>
      <c r="AD61" s="229"/>
      <c r="AE61" s="221"/>
      <c r="AF61" s="349">
        <f t="shared" si="4"/>
        <v>0</v>
      </c>
      <c r="AG61" s="352" t="e">
        <f t="shared" si="5"/>
        <v>#N/A</v>
      </c>
      <c r="AH61" s="350" t="e">
        <f>IF(AG61&lt;=1,"Remota",VLOOKUP(AG61,[8]Listas!$C$6:$D$10,2,0))</f>
        <v>#N/A</v>
      </c>
      <c r="AI61" s="352" t="e">
        <f t="shared" si="6"/>
        <v>#N/A</v>
      </c>
      <c r="AJ61" s="350" t="e">
        <f>IF(AI61&lt;=1,"Insignificante",HLOOKUP(AI61,[8]Listas!$F$3:$J$4,2,0))</f>
        <v>#N/A</v>
      </c>
      <c r="AK61" s="351" t="e">
        <f t="shared" si="7"/>
        <v>#N/A</v>
      </c>
      <c r="AL61" s="222" t="e">
        <f>INDEX([8]Listas!$F$6:$J$10,MATCH(AH61,[8]Listas!$D$6:$D$10,0),MATCH(AJ61,[8]Listas!$F$4:$J$4,0))</f>
        <v>#N/A</v>
      </c>
    </row>
    <row r="62" spans="1:38" s="171" customFormat="1" ht="78" hidden="1" customHeight="1" x14ac:dyDescent="0.2">
      <c r="A62" s="175"/>
      <c r="B62" s="220"/>
      <c r="C62" s="550"/>
      <c r="D62" s="550"/>
      <c r="E62" s="550"/>
      <c r="F62" s="229"/>
      <c r="G62" s="550"/>
      <c r="H62" s="550"/>
      <c r="I62" s="550"/>
      <c r="J62" s="550"/>
      <c r="K62" s="550"/>
      <c r="L62" s="550"/>
      <c r="M62" s="175"/>
      <c r="N62" s="175"/>
      <c r="O62" s="175"/>
      <c r="P62" s="175"/>
      <c r="Q62" s="220"/>
      <c r="R62" s="220"/>
      <c r="S62" s="221"/>
      <c r="T62" s="349" t="e">
        <f>VLOOKUP(Q62,[8]Listas!$D$6:$E$10,2,0)</f>
        <v>#N/A</v>
      </c>
      <c r="U62" s="349" t="e">
        <f>HLOOKUP(R62,[8]Listas!$F$4:$J$5,2,0)</f>
        <v>#N/A</v>
      </c>
      <c r="V62" s="222" t="e">
        <f>INDEX([8]Listas!$F$6:$J$10,MATCH(Q62,[8]Listas!$D$6:$D$10,0),MATCH(R62,[8]Listas!$F$4:$J$4,0))</f>
        <v>#N/A</v>
      </c>
      <c r="W62" s="221"/>
      <c r="X62" s="550"/>
      <c r="Y62" s="550"/>
      <c r="Z62" s="550"/>
      <c r="AA62" s="229"/>
      <c r="AB62" s="201"/>
      <c r="AC62" s="175"/>
      <c r="AD62" s="229"/>
      <c r="AE62" s="221"/>
      <c r="AF62" s="349">
        <f t="shared" si="4"/>
        <v>0</v>
      </c>
      <c r="AG62" s="352" t="e">
        <f t="shared" si="5"/>
        <v>#N/A</v>
      </c>
      <c r="AH62" s="350" t="e">
        <f>IF(AG62&lt;=1,"Remota",VLOOKUP(AG62,[8]Listas!$C$6:$D$10,2,0))</f>
        <v>#N/A</v>
      </c>
      <c r="AI62" s="352" t="e">
        <f t="shared" si="6"/>
        <v>#N/A</v>
      </c>
      <c r="AJ62" s="350" t="e">
        <f>IF(AI62&lt;=1,"Insignificante",HLOOKUP(AI62,[8]Listas!$F$3:$J$4,2,0))</f>
        <v>#N/A</v>
      </c>
      <c r="AK62" s="351" t="e">
        <f t="shared" si="7"/>
        <v>#N/A</v>
      </c>
      <c r="AL62" s="222" t="e">
        <f>INDEX([8]Listas!$F$6:$J$10,MATCH(AH62,[8]Listas!$D$6:$D$10,0),MATCH(AJ62,[8]Listas!$F$4:$J$4,0))</f>
        <v>#N/A</v>
      </c>
    </row>
    <row r="63" spans="1:38" s="171" customFormat="1" ht="78" hidden="1" customHeight="1" x14ac:dyDescent="0.2">
      <c r="A63" s="175"/>
      <c r="B63" s="220"/>
      <c r="C63" s="550"/>
      <c r="D63" s="550"/>
      <c r="E63" s="550"/>
      <c r="F63" s="229"/>
      <c r="G63" s="550"/>
      <c r="H63" s="550"/>
      <c r="I63" s="550"/>
      <c r="J63" s="550"/>
      <c r="K63" s="550"/>
      <c r="L63" s="550"/>
      <c r="M63" s="175"/>
      <c r="N63" s="175"/>
      <c r="O63" s="175"/>
      <c r="P63" s="175"/>
      <c r="Q63" s="220"/>
      <c r="R63" s="220"/>
      <c r="S63" s="221"/>
      <c r="T63" s="349" t="e">
        <f>VLOOKUP(Q63,[8]Listas!$D$6:$E$10,2,0)</f>
        <v>#N/A</v>
      </c>
      <c r="U63" s="349" t="e">
        <f>HLOOKUP(R63,[8]Listas!$F$4:$J$5,2,0)</f>
        <v>#N/A</v>
      </c>
      <c r="V63" s="222" t="e">
        <f>INDEX([8]Listas!$F$6:$J$10,MATCH(Q63,[8]Listas!$D$6:$D$10,0),MATCH(R63,[8]Listas!$F$4:$J$4,0))</f>
        <v>#N/A</v>
      </c>
      <c r="W63" s="221"/>
      <c r="X63" s="550"/>
      <c r="Y63" s="550"/>
      <c r="Z63" s="550"/>
      <c r="AA63" s="229"/>
      <c r="AB63" s="201"/>
      <c r="AC63" s="175"/>
      <c r="AD63" s="229"/>
      <c r="AE63" s="221"/>
      <c r="AF63" s="349">
        <f t="shared" si="4"/>
        <v>0</v>
      </c>
      <c r="AG63" s="352" t="e">
        <f t="shared" si="5"/>
        <v>#N/A</v>
      </c>
      <c r="AH63" s="350" t="e">
        <f>IF(AG63&lt;=1,"Remota",VLOOKUP(AG63,[8]Listas!$C$6:$D$10,2,0))</f>
        <v>#N/A</v>
      </c>
      <c r="AI63" s="352" t="e">
        <f t="shared" si="6"/>
        <v>#N/A</v>
      </c>
      <c r="AJ63" s="350" t="e">
        <f>IF(AI63&lt;=1,"Insignificante",HLOOKUP(AI63,[8]Listas!$F$3:$J$4,2,0))</f>
        <v>#N/A</v>
      </c>
      <c r="AK63" s="351" t="e">
        <f t="shared" si="7"/>
        <v>#N/A</v>
      </c>
      <c r="AL63" s="222" t="e">
        <f>INDEX([8]Listas!$F$6:$J$10,MATCH(AH63,[8]Listas!$D$6:$D$10,0),MATCH(AJ63,[8]Listas!$F$4:$J$4,0))</f>
        <v>#N/A</v>
      </c>
    </row>
    <row r="64" spans="1:38" s="171" customFormat="1" ht="78" hidden="1" customHeight="1" x14ac:dyDescent="0.2">
      <c r="A64" s="175"/>
      <c r="B64" s="220"/>
      <c r="C64" s="550"/>
      <c r="D64" s="550"/>
      <c r="E64" s="550"/>
      <c r="F64" s="229"/>
      <c r="G64" s="550"/>
      <c r="H64" s="550"/>
      <c r="I64" s="550"/>
      <c r="J64" s="550"/>
      <c r="K64" s="550"/>
      <c r="L64" s="550"/>
      <c r="M64" s="175"/>
      <c r="N64" s="175"/>
      <c r="O64" s="175"/>
      <c r="P64" s="175"/>
      <c r="Q64" s="220"/>
      <c r="R64" s="220"/>
      <c r="S64" s="221"/>
      <c r="T64" s="349" t="e">
        <f>VLOOKUP(Q64,[8]Listas!$D$6:$E$10,2,0)</f>
        <v>#N/A</v>
      </c>
      <c r="U64" s="349" t="e">
        <f>HLOOKUP(R64,[8]Listas!$F$4:$J$5,2,0)</f>
        <v>#N/A</v>
      </c>
      <c r="V64" s="222" t="e">
        <f>INDEX([8]Listas!$F$6:$J$10,MATCH(Q64,[8]Listas!$D$6:$D$10,0),MATCH(R64,[8]Listas!$F$4:$J$4,0))</f>
        <v>#N/A</v>
      </c>
      <c r="W64" s="221"/>
      <c r="X64" s="550"/>
      <c r="Y64" s="550"/>
      <c r="Z64" s="550"/>
      <c r="AA64" s="229"/>
      <c r="AB64" s="201"/>
      <c r="AC64" s="175"/>
      <c r="AD64" s="229"/>
      <c r="AE64" s="221"/>
      <c r="AF64" s="349">
        <f t="shared" si="4"/>
        <v>0</v>
      </c>
      <c r="AG64" s="352" t="e">
        <f t="shared" si="5"/>
        <v>#N/A</v>
      </c>
      <c r="AH64" s="350" t="e">
        <f>IF(AG64&lt;=1,"Remota",VLOOKUP(AG64,[8]Listas!$C$6:$D$10,2,0))</f>
        <v>#N/A</v>
      </c>
      <c r="AI64" s="352" t="e">
        <f t="shared" si="6"/>
        <v>#N/A</v>
      </c>
      <c r="AJ64" s="350" t="e">
        <f>IF(AI64&lt;=1,"Insignificante",HLOOKUP(AI64,[8]Listas!$F$3:$J$4,2,0))</f>
        <v>#N/A</v>
      </c>
      <c r="AK64" s="351" t="e">
        <f t="shared" si="7"/>
        <v>#N/A</v>
      </c>
      <c r="AL64" s="222" t="e">
        <f>INDEX([8]Listas!$F$6:$J$10,MATCH(AH64,[8]Listas!$D$6:$D$10,0),MATCH(AJ64,[8]Listas!$F$4:$J$4,0))</f>
        <v>#N/A</v>
      </c>
    </row>
    <row r="65" spans="1:38" s="171" customFormat="1" ht="78" hidden="1" customHeight="1" x14ac:dyDescent="0.2">
      <c r="A65" s="175"/>
      <c r="B65" s="220"/>
      <c r="C65" s="550"/>
      <c r="D65" s="550"/>
      <c r="E65" s="550"/>
      <c r="F65" s="229"/>
      <c r="G65" s="550"/>
      <c r="H65" s="550"/>
      <c r="I65" s="550"/>
      <c r="J65" s="550"/>
      <c r="K65" s="550"/>
      <c r="L65" s="550"/>
      <c r="M65" s="175"/>
      <c r="N65" s="175"/>
      <c r="O65" s="175"/>
      <c r="P65" s="175"/>
      <c r="Q65" s="220"/>
      <c r="R65" s="220"/>
      <c r="S65" s="221"/>
      <c r="T65" s="349" t="e">
        <f>VLOOKUP(Q65,[8]Listas!$D$6:$E$10,2,0)</f>
        <v>#N/A</v>
      </c>
      <c r="U65" s="349" t="e">
        <f>HLOOKUP(R65,[8]Listas!$F$4:$J$5,2,0)</f>
        <v>#N/A</v>
      </c>
      <c r="V65" s="222" t="e">
        <f>INDEX([8]Listas!$F$6:$J$10,MATCH(Q65,[8]Listas!$D$6:$D$10,0),MATCH(R65,[8]Listas!$F$4:$J$4,0))</f>
        <v>#N/A</v>
      </c>
      <c r="W65" s="221"/>
      <c r="X65" s="550"/>
      <c r="Y65" s="550"/>
      <c r="Z65" s="550"/>
      <c r="AA65" s="229"/>
      <c r="AB65" s="201"/>
      <c r="AC65" s="175"/>
      <c r="AD65" s="229"/>
      <c r="AE65" s="221"/>
      <c r="AF65" s="349">
        <f t="shared" si="4"/>
        <v>0</v>
      </c>
      <c r="AG65" s="352" t="e">
        <f t="shared" si="5"/>
        <v>#N/A</v>
      </c>
      <c r="AH65" s="350" t="e">
        <f>IF(AG65&lt;=1,"Remota",VLOOKUP(AG65,[8]Listas!$C$6:$D$10,2,0))</f>
        <v>#N/A</v>
      </c>
      <c r="AI65" s="352" t="e">
        <f t="shared" si="6"/>
        <v>#N/A</v>
      </c>
      <c r="AJ65" s="350" t="e">
        <f>IF(AI65&lt;=1,"Insignificante",HLOOKUP(AI65,[8]Listas!$F$3:$J$4,2,0))</f>
        <v>#N/A</v>
      </c>
      <c r="AK65" s="351" t="e">
        <f t="shared" si="7"/>
        <v>#N/A</v>
      </c>
      <c r="AL65" s="222" t="e">
        <f>INDEX([8]Listas!$F$6:$J$10,MATCH(AH65,[8]Listas!$D$6:$D$10,0),MATCH(AJ65,[8]Listas!$F$4:$J$4,0))</f>
        <v>#N/A</v>
      </c>
    </row>
    <row r="66" spans="1:38" s="171" customFormat="1" ht="78" hidden="1" customHeight="1" x14ac:dyDescent="0.2">
      <c r="A66" s="175"/>
      <c r="B66" s="220"/>
      <c r="C66" s="550"/>
      <c r="D66" s="550"/>
      <c r="E66" s="550"/>
      <c r="F66" s="229"/>
      <c r="G66" s="550"/>
      <c r="H66" s="550"/>
      <c r="I66" s="550"/>
      <c r="J66" s="550"/>
      <c r="K66" s="550"/>
      <c r="L66" s="550"/>
      <c r="M66" s="175"/>
      <c r="N66" s="175"/>
      <c r="O66" s="175"/>
      <c r="P66" s="175"/>
      <c r="Q66" s="220"/>
      <c r="R66" s="220"/>
      <c r="S66" s="221"/>
      <c r="T66" s="349" t="e">
        <f>VLOOKUP(Q66,[8]Listas!$D$6:$E$10,2,0)</f>
        <v>#N/A</v>
      </c>
      <c r="U66" s="349" t="e">
        <f>HLOOKUP(R66,[8]Listas!$F$4:$J$5,2,0)</f>
        <v>#N/A</v>
      </c>
      <c r="V66" s="222" t="e">
        <f>INDEX([8]Listas!$F$6:$J$10,MATCH(Q66,[8]Listas!$D$6:$D$10,0),MATCH(R66,[8]Listas!$F$4:$J$4,0))</f>
        <v>#N/A</v>
      </c>
      <c r="W66" s="221"/>
      <c r="X66" s="550"/>
      <c r="Y66" s="550"/>
      <c r="Z66" s="550"/>
      <c r="AA66" s="229"/>
      <c r="AB66" s="201"/>
      <c r="AC66" s="175"/>
      <c r="AD66" s="229"/>
      <c r="AE66" s="221"/>
      <c r="AF66" s="349">
        <f t="shared" si="4"/>
        <v>0</v>
      </c>
      <c r="AG66" s="352" t="e">
        <f t="shared" si="5"/>
        <v>#N/A</v>
      </c>
      <c r="AH66" s="350" t="e">
        <f>IF(AG66&lt;=1,"Remota",VLOOKUP(AG66,[8]Listas!$C$6:$D$10,2,0))</f>
        <v>#N/A</v>
      </c>
      <c r="AI66" s="352" t="e">
        <f t="shared" si="6"/>
        <v>#N/A</v>
      </c>
      <c r="AJ66" s="350" t="e">
        <f>IF(AI66&lt;=1,"Insignificante",HLOOKUP(AI66,[8]Listas!$F$3:$J$4,2,0))</f>
        <v>#N/A</v>
      </c>
      <c r="AK66" s="351" t="e">
        <f t="shared" si="7"/>
        <v>#N/A</v>
      </c>
      <c r="AL66" s="222" t="e">
        <f>INDEX([8]Listas!$F$6:$J$10,MATCH(AH66,[8]Listas!$D$6:$D$10,0),MATCH(AJ66,[8]Listas!$F$4:$J$4,0))</f>
        <v>#N/A</v>
      </c>
    </row>
    <row r="67" spans="1:38" s="171" customFormat="1" ht="78" hidden="1" customHeight="1" x14ac:dyDescent="0.2">
      <c r="A67" s="175"/>
      <c r="B67" s="220"/>
      <c r="C67" s="550"/>
      <c r="D67" s="550"/>
      <c r="E67" s="550"/>
      <c r="F67" s="229"/>
      <c r="G67" s="550"/>
      <c r="H67" s="550"/>
      <c r="I67" s="550"/>
      <c r="J67" s="550"/>
      <c r="K67" s="550"/>
      <c r="L67" s="550"/>
      <c r="M67" s="175"/>
      <c r="N67" s="175"/>
      <c r="O67" s="175"/>
      <c r="P67" s="175"/>
      <c r="Q67" s="220"/>
      <c r="R67" s="220"/>
      <c r="S67" s="221"/>
      <c r="T67" s="349" t="e">
        <f>VLOOKUP(Q67,[8]Listas!$D$6:$E$10,2,0)</f>
        <v>#N/A</v>
      </c>
      <c r="U67" s="349" t="e">
        <f>HLOOKUP(R67,[8]Listas!$F$4:$J$5,2,0)</f>
        <v>#N/A</v>
      </c>
      <c r="V67" s="222" t="e">
        <f>INDEX([8]Listas!$F$6:$J$10,MATCH(Q67,[8]Listas!$D$6:$D$10,0),MATCH(R67,[8]Listas!$F$4:$J$4,0))</f>
        <v>#N/A</v>
      </c>
      <c r="W67" s="221"/>
      <c r="X67" s="550"/>
      <c r="Y67" s="550"/>
      <c r="Z67" s="550"/>
      <c r="AA67" s="229"/>
      <c r="AB67" s="201"/>
      <c r="AC67" s="175"/>
      <c r="AD67" s="229"/>
      <c r="AE67" s="221"/>
      <c r="AF67" s="349">
        <f t="shared" si="4"/>
        <v>0</v>
      </c>
      <c r="AG67" s="352" t="e">
        <f t="shared" si="5"/>
        <v>#N/A</v>
      </c>
      <c r="AH67" s="350" t="e">
        <f>IF(AG67&lt;=1,"Remota",VLOOKUP(AG67,[8]Listas!$C$6:$D$10,2,0))</f>
        <v>#N/A</v>
      </c>
      <c r="AI67" s="352" t="e">
        <f t="shared" si="6"/>
        <v>#N/A</v>
      </c>
      <c r="AJ67" s="350" t="e">
        <f>IF(AI67&lt;=1,"Insignificante",HLOOKUP(AI67,[8]Listas!$F$3:$J$4,2,0))</f>
        <v>#N/A</v>
      </c>
      <c r="AK67" s="351" t="e">
        <f t="shared" si="7"/>
        <v>#N/A</v>
      </c>
      <c r="AL67" s="222" t="e">
        <f>INDEX([8]Listas!$F$6:$J$10,MATCH(AH67,[8]Listas!$D$6:$D$10,0),MATCH(AJ67,[8]Listas!$F$4:$J$4,0))</f>
        <v>#N/A</v>
      </c>
    </row>
    <row r="68" spans="1:38" s="171" customFormat="1" ht="78" hidden="1" customHeight="1" x14ac:dyDescent="0.2">
      <c r="A68" s="175"/>
      <c r="B68" s="220"/>
      <c r="C68" s="550"/>
      <c r="D68" s="550"/>
      <c r="E68" s="550"/>
      <c r="F68" s="229"/>
      <c r="G68" s="550"/>
      <c r="H68" s="550"/>
      <c r="I68" s="550"/>
      <c r="J68" s="550"/>
      <c r="K68" s="550"/>
      <c r="L68" s="550"/>
      <c r="M68" s="175"/>
      <c r="N68" s="175"/>
      <c r="O68" s="175"/>
      <c r="P68" s="175"/>
      <c r="Q68" s="220"/>
      <c r="R68" s="220"/>
      <c r="S68" s="221"/>
      <c r="T68" s="349" t="e">
        <f>VLOOKUP(Q68,[8]Listas!$D$6:$E$10,2,0)</f>
        <v>#N/A</v>
      </c>
      <c r="U68" s="349" t="e">
        <f>HLOOKUP(R68,[8]Listas!$F$4:$J$5,2,0)</f>
        <v>#N/A</v>
      </c>
      <c r="V68" s="222" t="e">
        <f>INDEX([8]Listas!$F$6:$J$10,MATCH(Q68,[8]Listas!$D$6:$D$10,0),MATCH(R68,[8]Listas!$F$4:$J$4,0))</f>
        <v>#N/A</v>
      </c>
      <c r="W68" s="221"/>
      <c r="X68" s="550"/>
      <c r="Y68" s="550"/>
      <c r="Z68" s="550"/>
      <c r="AA68" s="229"/>
      <c r="AB68" s="201"/>
      <c r="AC68" s="175"/>
      <c r="AD68" s="229"/>
      <c r="AE68" s="221"/>
      <c r="AF68" s="349">
        <f t="shared" si="4"/>
        <v>0</v>
      </c>
      <c r="AG68" s="352" t="e">
        <f t="shared" si="5"/>
        <v>#N/A</v>
      </c>
      <c r="AH68" s="350" t="e">
        <f>IF(AG68&lt;=1,"Remota",VLOOKUP(AG68,[8]Listas!$C$6:$D$10,2,0))</f>
        <v>#N/A</v>
      </c>
      <c r="AI68" s="352" t="e">
        <f t="shared" si="6"/>
        <v>#N/A</v>
      </c>
      <c r="AJ68" s="350" t="e">
        <f>IF(AI68&lt;=1,"Insignificante",HLOOKUP(AI68,[8]Listas!$F$3:$J$4,2,0))</f>
        <v>#N/A</v>
      </c>
      <c r="AK68" s="351" t="e">
        <f t="shared" si="7"/>
        <v>#N/A</v>
      </c>
      <c r="AL68" s="222" t="e">
        <f>INDEX([8]Listas!$F$6:$J$10,MATCH(AH68,[8]Listas!$D$6:$D$10,0),MATCH(AJ68,[8]Listas!$F$4:$J$4,0))</f>
        <v>#N/A</v>
      </c>
    </row>
    <row r="69" spans="1:38" s="171" customFormat="1" ht="78" hidden="1" customHeight="1" x14ac:dyDescent="0.2">
      <c r="A69" s="175"/>
      <c r="B69" s="220"/>
      <c r="C69" s="550"/>
      <c r="D69" s="550"/>
      <c r="E69" s="550"/>
      <c r="F69" s="229"/>
      <c r="G69" s="550"/>
      <c r="H69" s="550"/>
      <c r="I69" s="550"/>
      <c r="J69" s="550"/>
      <c r="K69" s="550"/>
      <c r="L69" s="550"/>
      <c r="M69" s="175"/>
      <c r="N69" s="175"/>
      <c r="O69" s="175"/>
      <c r="P69" s="175"/>
      <c r="Q69" s="220"/>
      <c r="R69" s="220"/>
      <c r="S69" s="221"/>
      <c r="T69" s="349" t="e">
        <f>VLOOKUP(Q69,[8]Listas!$D$6:$E$10,2,0)</f>
        <v>#N/A</v>
      </c>
      <c r="U69" s="349" t="e">
        <f>HLOOKUP(R69,[8]Listas!$F$4:$J$5,2,0)</f>
        <v>#N/A</v>
      </c>
      <c r="V69" s="222" t="e">
        <f>INDEX([8]Listas!$F$6:$J$10,MATCH(Q69,[8]Listas!$D$6:$D$10,0),MATCH(R69,[8]Listas!$F$4:$J$4,0))</f>
        <v>#N/A</v>
      </c>
      <c r="W69" s="221"/>
      <c r="X69" s="550"/>
      <c r="Y69" s="550"/>
      <c r="Z69" s="550"/>
      <c r="AA69" s="229"/>
      <c r="AB69" s="201"/>
      <c r="AC69" s="175"/>
      <c r="AD69" s="229"/>
      <c r="AE69" s="221"/>
      <c r="AF69" s="349">
        <f t="shared" si="4"/>
        <v>0</v>
      </c>
      <c r="AG69" s="352" t="e">
        <f t="shared" si="5"/>
        <v>#N/A</v>
      </c>
      <c r="AH69" s="350" t="e">
        <f>IF(AG69&lt;=1,"Remota",VLOOKUP(AG69,[8]Listas!$C$6:$D$10,2,0))</f>
        <v>#N/A</v>
      </c>
      <c r="AI69" s="352" t="e">
        <f t="shared" si="6"/>
        <v>#N/A</v>
      </c>
      <c r="AJ69" s="350" t="e">
        <f>IF(AI69&lt;=1,"Insignificante",HLOOKUP(AI69,[8]Listas!$F$3:$J$4,2,0))</f>
        <v>#N/A</v>
      </c>
      <c r="AK69" s="351" t="e">
        <f t="shared" si="7"/>
        <v>#N/A</v>
      </c>
      <c r="AL69" s="222" t="e">
        <f>INDEX([8]Listas!$F$6:$J$10,MATCH(AH69,[8]Listas!$D$6:$D$10,0),MATCH(AJ69,[8]Listas!$F$4:$J$4,0))</f>
        <v>#N/A</v>
      </c>
    </row>
    <row r="70" spans="1:38" s="171" customFormat="1" ht="78" hidden="1" customHeight="1" x14ac:dyDescent="0.2">
      <c r="A70" s="175"/>
      <c r="B70" s="220"/>
      <c r="C70" s="550"/>
      <c r="D70" s="550"/>
      <c r="E70" s="550"/>
      <c r="F70" s="229"/>
      <c r="G70" s="550"/>
      <c r="H70" s="550"/>
      <c r="I70" s="550"/>
      <c r="J70" s="550"/>
      <c r="K70" s="550"/>
      <c r="L70" s="550"/>
      <c r="M70" s="175"/>
      <c r="N70" s="175"/>
      <c r="O70" s="175"/>
      <c r="P70" s="175"/>
      <c r="Q70" s="220"/>
      <c r="R70" s="220"/>
      <c r="S70" s="221"/>
      <c r="T70" s="349" t="e">
        <f>VLOOKUP(Q70,[8]Listas!$D$6:$E$10,2,0)</f>
        <v>#N/A</v>
      </c>
      <c r="U70" s="349" t="e">
        <f>HLOOKUP(R70,[8]Listas!$F$4:$J$5,2,0)</f>
        <v>#N/A</v>
      </c>
      <c r="V70" s="222" t="e">
        <f>INDEX([8]Listas!$F$6:$J$10,MATCH(Q70,[8]Listas!$D$6:$D$10,0),MATCH(R70,[8]Listas!$F$4:$J$4,0))</f>
        <v>#N/A</v>
      </c>
      <c r="W70" s="221"/>
      <c r="X70" s="550"/>
      <c r="Y70" s="550"/>
      <c r="Z70" s="550"/>
      <c r="AA70" s="229"/>
      <c r="AB70" s="201"/>
      <c r="AC70" s="175"/>
      <c r="AD70" s="229"/>
      <c r="AE70" s="221"/>
      <c r="AF70" s="349">
        <f t="shared" si="4"/>
        <v>0</v>
      </c>
      <c r="AG70" s="352" t="e">
        <f t="shared" si="5"/>
        <v>#N/A</v>
      </c>
      <c r="AH70" s="350" t="e">
        <f>IF(AG70&lt;=1,"Remota",VLOOKUP(AG70,[8]Listas!$C$6:$D$10,2,0))</f>
        <v>#N/A</v>
      </c>
      <c r="AI70" s="352" t="e">
        <f t="shared" si="6"/>
        <v>#N/A</v>
      </c>
      <c r="AJ70" s="350" t="e">
        <f>IF(AI70&lt;=1,"Insignificante",HLOOKUP(AI70,[8]Listas!$F$3:$J$4,2,0))</f>
        <v>#N/A</v>
      </c>
      <c r="AK70" s="351" t="e">
        <f t="shared" si="7"/>
        <v>#N/A</v>
      </c>
      <c r="AL70" s="222" t="e">
        <f>INDEX([8]Listas!$F$6:$J$10,MATCH(AH70,[8]Listas!$D$6:$D$10,0),MATCH(AJ70,[8]Listas!$F$4:$J$4,0))</f>
        <v>#N/A</v>
      </c>
    </row>
    <row r="71" spans="1:38" s="171" customFormat="1" ht="78" hidden="1" customHeight="1" x14ac:dyDescent="0.2">
      <c r="A71" s="175"/>
      <c r="B71" s="220"/>
      <c r="C71" s="550"/>
      <c r="D71" s="550"/>
      <c r="E71" s="550"/>
      <c r="F71" s="229"/>
      <c r="G71" s="550"/>
      <c r="H71" s="550"/>
      <c r="I71" s="550"/>
      <c r="J71" s="550"/>
      <c r="K71" s="550"/>
      <c r="L71" s="550"/>
      <c r="M71" s="175"/>
      <c r="N71" s="175"/>
      <c r="O71" s="175"/>
      <c r="P71" s="175"/>
      <c r="Q71" s="220"/>
      <c r="R71" s="220"/>
      <c r="S71" s="221"/>
      <c r="T71" s="349" t="e">
        <f>VLOOKUP(Q71,[8]Listas!$D$6:$E$10,2,0)</f>
        <v>#N/A</v>
      </c>
      <c r="U71" s="349" t="e">
        <f>HLOOKUP(R71,[8]Listas!$F$4:$J$5,2,0)</f>
        <v>#N/A</v>
      </c>
      <c r="V71" s="222" t="e">
        <f>INDEX([8]Listas!$F$6:$J$10,MATCH(Q71,[8]Listas!$D$6:$D$10,0),MATCH(R71,[8]Listas!$F$4:$J$4,0))</f>
        <v>#N/A</v>
      </c>
      <c r="W71" s="221"/>
      <c r="X71" s="550"/>
      <c r="Y71" s="550"/>
      <c r="Z71" s="550"/>
      <c r="AA71" s="229"/>
      <c r="AB71" s="201"/>
      <c r="AC71" s="175"/>
      <c r="AD71" s="229"/>
      <c r="AE71" s="221"/>
      <c r="AF71" s="349">
        <f t="shared" si="4"/>
        <v>0</v>
      </c>
      <c r="AG71" s="352" t="e">
        <f t="shared" si="5"/>
        <v>#N/A</v>
      </c>
      <c r="AH71" s="350" t="e">
        <f>IF(AG71&lt;=1,"Remota",VLOOKUP(AG71,[8]Listas!$C$6:$D$10,2,0))</f>
        <v>#N/A</v>
      </c>
      <c r="AI71" s="352" t="e">
        <f t="shared" si="6"/>
        <v>#N/A</v>
      </c>
      <c r="AJ71" s="350" t="e">
        <f>IF(AI71&lt;=1,"Insignificante",HLOOKUP(AI71,[8]Listas!$F$3:$J$4,2,0))</f>
        <v>#N/A</v>
      </c>
      <c r="AK71" s="351" t="e">
        <f t="shared" si="7"/>
        <v>#N/A</v>
      </c>
      <c r="AL71" s="222" t="e">
        <f>INDEX([8]Listas!$F$6:$J$10,MATCH(AH71,[8]Listas!$D$6:$D$10,0),MATCH(AJ71,[8]Listas!$F$4:$J$4,0))</f>
        <v>#N/A</v>
      </c>
    </row>
    <row r="72" spans="1:38" s="171" customFormat="1" ht="78" hidden="1" customHeight="1" x14ac:dyDescent="0.2">
      <c r="A72" s="175"/>
      <c r="B72" s="220"/>
      <c r="C72" s="550"/>
      <c r="D72" s="550"/>
      <c r="E72" s="550"/>
      <c r="F72" s="229"/>
      <c r="G72" s="550"/>
      <c r="H72" s="550"/>
      <c r="I72" s="550"/>
      <c r="J72" s="550"/>
      <c r="K72" s="550"/>
      <c r="L72" s="550"/>
      <c r="M72" s="175"/>
      <c r="N72" s="175"/>
      <c r="O72" s="175"/>
      <c r="P72" s="175"/>
      <c r="Q72" s="220"/>
      <c r="R72" s="220"/>
      <c r="S72" s="221"/>
      <c r="T72" s="349" t="e">
        <f>VLOOKUP(Q72,[8]Listas!$D$6:$E$10,2,0)</f>
        <v>#N/A</v>
      </c>
      <c r="U72" s="349" t="e">
        <f>HLOOKUP(R72,[8]Listas!$F$4:$J$5,2,0)</f>
        <v>#N/A</v>
      </c>
      <c r="V72" s="222" t="e">
        <f>INDEX([8]Listas!$F$6:$J$10,MATCH(Q72,[8]Listas!$D$6:$D$10,0),MATCH(R72,[8]Listas!$F$4:$J$4,0))</f>
        <v>#N/A</v>
      </c>
      <c r="W72" s="221"/>
      <c r="X72" s="550"/>
      <c r="Y72" s="550"/>
      <c r="Z72" s="550"/>
      <c r="AA72" s="229"/>
      <c r="AB72" s="201"/>
      <c r="AC72" s="175"/>
      <c r="AD72" s="229"/>
      <c r="AE72" s="221"/>
      <c r="AF72" s="349">
        <f t="shared" si="4"/>
        <v>0</v>
      </c>
      <c r="AG72" s="352" t="e">
        <f t="shared" si="5"/>
        <v>#N/A</v>
      </c>
      <c r="AH72" s="350" t="e">
        <f>IF(AG72&lt;=1,"Remota",VLOOKUP(AG72,[8]Listas!$C$6:$D$10,2,0))</f>
        <v>#N/A</v>
      </c>
      <c r="AI72" s="352" t="e">
        <f t="shared" si="6"/>
        <v>#N/A</v>
      </c>
      <c r="AJ72" s="350" t="e">
        <f>IF(AI72&lt;=1,"Insignificante",HLOOKUP(AI72,[8]Listas!$F$3:$J$4,2,0))</f>
        <v>#N/A</v>
      </c>
      <c r="AK72" s="351" t="e">
        <f t="shared" si="7"/>
        <v>#N/A</v>
      </c>
      <c r="AL72" s="222" t="e">
        <f>INDEX([8]Listas!$F$6:$J$10,MATCH(AH72,[8]Listas!$D$6:$D$10,0),MATCH(AJ72,[8]Listas!$F$4:$J$4,0))</f>
        <v>#N/A</v>
      </c>
    </row>
    <row r="73" spans="1:38" s="171" customFormat="1" ht="93" customHeight="1" x14ac:dyDescent="0.2">
      <c r="A73" s="1227" t="s">
        <v>1227</v>
      </c>
      <c r="B73" s="1228" t="s">
        <v>1228</v>
      </c>
      <c r="C73" s="1222" t="s">
        <v>1229</v>
      </c>
      <c r="D73" s="1222"/>
      <c r="E73" s="1222"/>
      <c r="F73" s="562" t="s">
        <v>1230</v>
      </c>
      <c r="G73" s="1226" t="s">
        <v>1231</v>
      </c>
      <c r="H73" s="1226"/>
      <c r="I73" s="1226"/>
      <c r="J73" s="1222" t="s">
        <v>1232</v>
      </c>
      <c r="K73" s="1222"/>
      <c r="L73" s="1222"/>
      <c r="M73" s="550"/>
      <c r="N73" s="550"/>
      <c r="O73" s="1181" t="s">
        <v>0</v>
      </c>
      <c r="P73" s="550"/>
      <c r="Q73" s="560" t="s">
        <v>259</v>
      </c>
      <c r="R73" s="560" t="s">
        <v>254</v>
      </c>
      <c r="S73" s="221"/>
      <c r="T73" s="456">
        <f>VLOOKUP(Q73,[46]Listas!$D$6:$E$10,2,0)</f>
        <v>2</v>
      </c>
      <c r="U73" s="456">
        <f>HLOOKUP(R73,[46]Listas!$F$4:$J$5,2,0)</f>
        <v>2</v>
      </c>
      <c r="V73" s="1168" t="str">
        <f>INDEX([46]Listas!$F$6:$J$10,MATCH(Q73,[46]Listas!$D$6:$D$10,0),MATCH(R73,[46]Listas!$F$4:$J$4,0))</f>
        <v>4
INFERIOR</v>
      </c>
      <c r="W73" s="221"/>
      <c r="X73" s="1222" t="s">
        <v>1233</v>
      </c>
      <c r="Y73" s="1222"/>
      <c r="Z73" s="1222"/>
      <c r="AA73" s="449" t="s">
        <v>1234</v>
      </c>
      <c r="AB73" s="1229" t="s">
        <v>1235</v>
      </c>
      <c r="AC73" s="550">
        <v>87</v>
      </c>
      <c r="AD73" s="562" t="s">
        <v>58</v>
      </c>
      <c r="AE73" s="221"/>
      <c r="AF73" s="456">
        <f t="shared" si="4"/>
        <v>2</v>
      </c>
      <c r="AG73" s="458">
        <f t="shared" si="5"/>
        <v>0</v>
      </c>
      <c r="AH73" s="1203" t="str">
        <f>IF(AG73&lt;=1,"Remota",VLOOKUP(AG73,[46]Listas!$C$6:$D$10,2,0))</f>
        <v>Remota</v>
      </c>
      <c r="AI73" s="458">
        <f t="shared" si="6"/>
        <v>0</v>
      </c>
      <c r="AJ73" s="1203" t="str">
        <f>IF(AI73&lt;=1,"Insignificante",HLOOKUP(AI73,[46]Listas!$F$3:$J$4,2,0))</f>
        <v>Insignificante</v>
      </c>
      <c r="AK73" s="457">
        <f t="shared" si="7"/>
        <v>0</v>
      </c>
      <c r="AL73" s="1168" t="str">
        <f>INDEX([46]Listas!$F$6:$J$10,MATCH(AH73,[46]Listas!$D$6:$D$10,0),MATCH(AJ73,[46]Listas!$F$4:$J$4,0))</f>
        <v>1
INFERIOR</v>
      </c>
    </row>
    <row r="74" spans="1:38" s="171" customFormat="1" ht="95.25" customHeight="1" x14ac:dyDescent="0.2">
      <c r="A74" s="1227"/>
      <c r="B74" s="1228"/>
      <c r="C74" s="1222"/>
      <c r="D74" s="1222"/>
      <c r="E74" s="1222"/>
      <c r="F74" s="562"/>
      <c r="G74" s="1225" t="s">
        <v>1236</v>
      </c>
      <c r="H74" s="1225"/>
      <c r="I74" s="1225"/>
      <c r="J74" s="1222"/>
      <c r="K74" s="1222"/>
      <c r="L74" s="1222"/>
      <c r="M74" s="550"/>
      <c r="N74" s="550"/>
      <c r="O74" s="1181"/>
      <c r="P74" s="550"/>
      <c r="Q74" s="560"/>
      <c r="R74" s="560"/>
      <c r="S74" s="221"/>
      <c r="T74" s="456" t="e">
        <f>VLOOKUP(Q74,[46]Listas!$D$6:$E$10,2,0)</f>
        <v>#N/A</v>
      </c>
      <c r="U74" s="456" t="e">
        <f>HLOOKUP(R74,[46]Listas!$F$4:$J$5,2,0)</f>
        <v>#N/A</v>
      </c>
      <c r="V74" s="1168"/>
      <c r="W74" s="221"/>
      <c r="X74" s="1222" t="s">
        <v>1237</v>
      </c>
      <c r="Y74" s="1222"/>
      <c r="Z74" s="1222"/>
      <c r="AA74" s="562" t="s">
        <v>1238</v>
      </c>
      <c r="AB74" s="1229"/>
      <c r="AC74" s="550"/>
      <c r="AD74" s="562"/>
      <c r="AE74" s="221"/>
      <c r="AF74" s="456">
        <f t="shared" si="4"/>
        <v>0</v>
      </c>
      <c r="AG74" s="458" t="e">
        <f t="shared" si="5"/>
        <v>#N/A</v>
      </c>
      <c r="AH74" s="1203"/>
      <c r="AI74" s="458" t="e">
        <f t="shared" si="6"/>
        <v>#N/A</v>
      </c>
      <c r="AJ74" s="1203"/>
      <c r="AK74" s="457" t="e">
        <f t="shared" si="7"/>
        <v>#N/A</v>
      </c>
      <c r="AL74" s="1168"/>
    </row>
    <row r="75" spans="1:38" s="171" customFormat="1" ht="93" customHeight="1" x14ac:dyDescent="0.2">
      <c r="A75" s="1227"/>
      <c r="B75" s="1228"/>
      <c r="C75" s="1222"/>
      <c r="D75" s="1222"/>
      <c r="E75" s="1222"/>
      <c r="F75" s="562"/>
      <c r="G75" s="1226" t="s">
        <v>1239</v>
      </c>
      <c r="H75" s="1226"/>
      <c r="I75" s="1226"/>
      <c r="J75" s="1222"/>
      <c r="K75" s="1222"/>
      <c r="L75" s="1222"/>
      <c r="M75" s="550"/>
      <c r="N75" s="550"/>
      <c r="O75" s="1181"/>
      <c r="P75" s="550"/>
      <c r="Q75" s="560"/>
      <c r="R75" s="560"/>
      <c r="S75" s="221"/>
      <c r="T75" s="456" t="e">
        <f>VLOOKUP(Q75,[46]Listas!$D$6:$E$10,2,0)</f>
        <v>#N/A</v>
      </c>
      <c r="U75" s="456" t="e">
        <f>HLOOKUP(R75,[46]Listas!$F$4:$J$5,2,0)</f>
        <v>#N/A</v>
      </c>
      <c r="V75" s="1168"/>
      <c r="W75" s="221"/>
      <c r="X75" s="1222" t="s">
        <v>1240</v>
      </c>
      <c r="Y75" s="1222"/>
      <c r="Z75" s="1222"/>
      <c r="AA75" s="562"/>
      <c r="AB75" s="1229"/>
      <c r="AC75" s="550"/>
      <c r="AD75" s="562"/>
      <c r="AE75" s="221"/>
      <c r="AF75" s="456">
        <f t="shared" si="4"/>
        <v>0</v>
      </c>
      <c r="AG75" s="458" t="e">
        <f t="shared" si="5"/>
        <v>#N/A</v>
      </c>
      <c r="AH75" s="1203"/>
      <c r="AI75" s="458" t="e">
        <f t="shared" si="6"/>
        <v>#N/A</v>
      </c>
      <c r="AJ75" s="1203"/>
      <c r="AK75" s="457" t="e">
        <f t="shared" si="7"/>
        <v>#N/A</v>
      </c>
      <c r="AL75" s="1168"/>
    </row>
    <row r="76" spans="1:38" s="171" customFormat="1" ht="48" customHeight="1" x14ac:dyDescent="0.2">
      <c r="A76" s="1227" t="s">
        <v>1241</v>
      </c>
      <c r="B76" s="1228" t="s">
        <v>1242</v>
      </c>
      <c r="C76" s="1222" t="s">
        <v>1243</v>
      </c>
      <c r="D76" s="1222"/>
      <c r="E76" s="1222"/>
      <c r="F76" s="562" t="s">
        <v>1244</v>
      </c>
      <c r="G76" s="1230" t="s">
        <v>1245</v>
      </c>
      <c r="H76" s="1230"/>
      <c r="I76" s="1230"/>
      <c r="J76" s="1222" t="s">
        <v>1246</v>
      </c>
      <c r="K76" s="1222"/>
      <c r="L76" s="1222"/>
      <c r="M76" s="557"/>
      <c r="N76" s="550">
        <v>6</v>
      </c>
      <c r="O76" s="791" t="s">
        <v>0</v>
      </c>
      <c r="P76" s="550"/>
      <c r="Q76" s="560" t="s">
        <v>15</v>
      </c>
      <c r="R76" s="560" t="s">
        <v>254</v>
      </c>
      <c r="S76" s="221"/>
      <c r="T76" s="456">
        <f>VLOOKUP(Q76,[46]Listas!$D$6:$E$10,2,0)</f>
        <v>3</v>
      </c>
      <c r="U76" s="456">
        <f>HLOOKUP(R76,[46]Listas!$F$4:$J$5,2,0)</f>
        <v>2</v>
      </c>
      <c r="V76" s="1168" t="str">
        <f>INDEX([46]Listas!$F$6:$J$10,MATCH(Q76,[46]Listas!$D$6:$D$10,0),MATCH(R76,[46]Listas!$F$4:$J$4,0))</f>
        <v>6
MODERADO</v>
      </c>
      <c r="W76" s="221"/>
      <c r="X76" s="1222" t="s">
        <v>1247</v>
      </c>
      <c r="Y76" s="1222"/>
      <c r="Z76" s="1222"/>
      <c r="AA76" s="449" t="s">
        <v>1248</v>
      </c>
      <c r="AB76" s="1229" t="s">
        <v>1249</v>
      </c>
      <c r="AC76" s="550">
        <v>70</v>
      </c>
      <c r="AD76" s="562" t="s">
        <v>58</v>
      </c>
      <c r="AE76" s="221"/>
      <c r="AF76" s="456">
        <f>IF(AC76&lt;=33,0,IF(AC76&gt;81,2,1))</f>
        <v>1</v>
      </c>
      <c r="AG76" s="458">
        <f>IF(OR(AD76="Probabilidad",AD76="Ambos"),T76-AF76,T76)</f>
        <v>2</v>
      </c>
      <c r="AH76" s="1203" t="str">
        <f>IF(AG76&lt;=1,"Remota",VLOOKUP(AG76,[46]Listas!$C$6:$D$10,2,0))</f>
        <v>Baja</v>
      </c>
      <c r="AI76" s="458">
        <f>IF(OR(AD76="Impacto",AD76="Ambos"),U76-AF76,U76)</f>
        <v>1</v>
      </c>
      <c r="AJ76" s="1203" t="str">
        <f>IF(AI76&lt;=1,"Insignificante",HLOOKUP(AI76,[46]Listas!$F$3:$J$4,2,0))</f>
        <v>Insignificante</v>
      </c>
      <c r="AK76" s="457">
        <f>AG76*AI76</f>
        <v>2</v>
      </c>
      <c r="AL76" s="1168" t="str">
        <f>INDEX([46]Listas!$F$6:$J$10,MATCH(AH76,[46]Listas!$D$6:$D$10,0),MATCH(AJ76,[46]Listas!$F$4:$J$4,0))</f>
        <v>2
INFERIOR</v>
      </c>
    </row>
    <row r="77" spans="1:38" s="171" customFormat="1" ht="51.75" customHeight="1" x14ac:dyDescent="0.2">
      <c r="A77" s="1227"/>
      <c r="B77" s="1228"/>
      <c r="C77" s="1222"/>
      <c r="D77" s="1222"/>
      <c r="E77" s="1222"/>
      <c r="F77" s="562"/>
      <c r="G77" s="1230" t="s">
        <v>1250</v>
      </c>
      <c r="H77" s="1230"/>
      <c r="I77" s="1230"/>
      <c r="J77" s="1222"/>
      <c r="K77" s="1222"/>
      <c r="L77" s="1222"/>
      <c r="M77" s="558"/>
      <c r="N77" s="550"/>
      <c r="O77" s="792"/>
      <c r="P77" s="550"/>
      <c r="Q77" s="560"/>
      <c r="R77" s="560"/>
      <c r="S77" s="221"/>
      <c r="T77" s="456" t="e">
        <f>VLOOKUP(Q77,[46]Listas!$D$6:$E$10,2,0)</f>
        <v>#N/A</v>
      </c>
      <c r="U77" s="456" t="e">
        <f>HLOOKUP(R77,[46]Listas!$F$4:$J$5,2,0)</f>
        <v>#N/A</v>
      </c>
      <c r="V77" s="1168"/>
      <c r="W77" s="221"/>
      <c r="X77" s="1222"/>
      <c r="Y77" s="1222"/>
      <c r="Z77" s="1222"/>
      <c r="AA77" s="449" t="s">
        <v>1248</v>
      </c>
      <c r="AB77" s="1229"/>
      <c r="AC77" s="550"/>
      <c r="AD77" s="562"/>
      <c r="AE77" s="221"/>
      <c r="AF77" s="456">
        <f>IF(AC77&lt;=33,0,IF(AC77&gt;81,2,1))</f>
        <v>0</v>
      </c>
      <c r="AG77" s="458" t="e">
        <f>IF(OR(AD77="Probabilidad",AD77="Ambos"),T77-AF77,T77)</f>
        <v>#N/A</v>
      </c>
      <c r="AH77" s="1203"/>
      <c r="AI77" s="458" t="e">
        <f>IF(OR(AD77="Impacto",AD77="Ambos"),U77-AF77,U77)</f>
        <v>#N/A</v>
      </c>
      <c r="AJ77" s="1203"/>
      <c r="AK77" s="457" t="e">
        <f>AG77*AI77</f>
        <v>#N/A</v>
      </c>
      <c r="AL77" s="1168"/>
    </row>
    <row r="78" spans="1:38" s="171" customFormat="1" ht="60.75" customHeight="1" x14ac:dyDescent="0.2">
      <c r="A78" s="1227"/>
      <c r="B78" s="1228"/>
      <c r="C78" s="1222"/>
      <c r="D78" s="1222"/>
      <c r="E78" s="1222"/>
      <c r="F78" s="562"/>
      <c r="G78" s="1230" t="s">
        <v>1251</v>
      </c>
      <c r="H78" s="1230"/>
      <c r="I78" s="1230"/>
      <c r="J78" s="1222"/>
      <c r="K78" s="1222"/>
      <c r="L78" s="1222"/>
      <c r="M78" s="559"/>
      <c r="N78" s="550"/>
      <c r="O78" s="793"/>
      <c r="P78" s="550"/>
      <c r="Q78" s="560"/>
      <c r="R78" s="560"/>
      <c r="S78" s="221"/>
      <c r="T78" s="456" t="e">
        <f>VLOOKUP(Q78,[46]Listas!$D$6:$E$10,2,0)</f>
        <v>#N/A</v>
      </c>
      <c r="U78" s="456" t="e">
        <f>HLOOKUP(R78,[46]Listas!$F$4:$J$5,2,0)</f>
        <v>#N/A</v>
      </c>
      <c r="V78" s="1168"/>
      <c r="W78" s="221"/>
      <c r="X78" s="1222"/>
      <c r="Y78" s="1222"/>
      <c r="Z78" s="1222"/>
      <c r="AA78" s="449" t="s">
        <v>1248</v>
      </c>
      <c r="AB78" s="1229"/>
      <c r="AC78" s="550"/>
      <c r="AD78" s="562"/>
      <c r="AE78" s="221"/>
      <c r="AF78" s="456">
        <f>IF(AC78&lt;=33,0,IF(AC78&gt;81,2,1))</f>
        <v>0</v>
      </c>
      <c r="AG78" s="458" t="e">
        <f>IF(OR(AD78="Probabilidad",AD78="Ambos"),T78-AF78,T78)</f>
        <v>#N/A</v>
      </c>
      <c r="AH78" s="1203"/>
      <c r="AI78" s="458" t="e">
        <f>IF(OR(AD78="Impacto",AD78="Ambos"),U78-AF78,U78)</f>
        <v>#N/A</v>
      </c>
      <c r="AJ78" s="1203"/>
      <c r="AK78" s="457" t="e">
        <f>AG78*AI78</f>
        <v>#N/A</v>
      </c>
      <c r="AL78" s="1168"/>
    </row>
    <row r="79" spans="1:38" s="171" customFormat="1" ht="46.5" customHeight="1" x14ac:dyDescent="0.2">
      <c r="A79" s="1227" t="s">
        <v>1241</v>
      </c>
      <c r="B79" s="1228" t="s">
        <v>1252</v>
      </c>
      <c r="C79" s="1222" t="s">
        <v>1253</v>
      </c>
      <c r="D79" s="1222"/>
      <c r="E79" s="1222"/>
      <c r="F79" s="562" t="s">
        <v>1244</v>
      </c>
      <c r="G79" s="1231" t="s">
        <v>1254</v>
      </c>
      <c r="H79" s="1231"/>
      <c r="I79" s="1231"/>
      <c r="J79" s="1222" t="s">
        <v>1255</v>
      </c>
      <c r="K79" s="1222"/>
      <c r="L79" s="1222"/>
      <c r="M79" s="550"/>
      <c r="N79" s="550">
        <v>6</v>
      </c>
      <c r="O79" s="1181" t="s">
        <v>0</v>
      </c>
      <c r="P79" s="550"/>
      <c r="Q79" s="560" t="s">
        <v>15</v>
      </c>
      <c r="R79" s="560" t="s">
        <v>254</v>
      </c>
      <c r="S79" s="221"/>
      <c r="T79" s="456">
        <f>VLOOKUP(Q79,[46]Listas!$D$6:$E$10,2,0)</f>
        <v>3</v>
      </c>
      <c r="U79" s="456">
        <f>HLOOKUP(R79,[46]Listas!$F$4:$J$5,2,0)</f>
        <v>2</v>
      </c>
      <c r="V79" s="1168" t="str">
        <f>INDEX([46]Listas!$F$6:$J$10,MATCH(Q79,[46]Listas!$D$6:$D$10,0),MATCH(R79,[46]Listas!$F$4:$J$4,0))</f>
        <v>6
MODERADO</v>
      </c>
      <c r="W79" s="221"/>
      <c r="X79" s="1222" t="s">
        <v>1256</v>
      </c>
      <c r="Y79" s="1222"/>
      <c r="Z79" s="1222"/>
      <c r="AA79" s="562" t="s">
        <v>1248</v>
      </c>
      <c r="AB79" s="1229" t="s">
        <v>1257</v>
      </c>
      <c r="AC79" s="550">
        <v>72</v>
      </c>
      <c r="AD79" s="562" t="s">
        <v>58</v>
      </c>
      <c r="AE79" s="221"/>
      <c r="AF79" s="456">
        <f>IF(AC79&lt;=33,0,IF(AC79&gt;81,2,1))</f>
        <v>1</v>
      </c>
      <c r="AG79" s="458">
        <f>IF(OR(AD79="Probabilidad",AD79="Ambos"),T79-AF79,T79)</f>
        <v>2</v>
      </c>
      <c r="AH79" s="1203" t="str">
        <f>IF(AG79&lt;=1,"Remota",VLOOKUP(AG79,[46]Listas!$C$6:$D$10,2,0))</f>
        <v>Baja</v>
      </c>
      <c r="AI79" s="458">
        <f>IF(OR(AD79="Impacto",AD79="Ambos"),U79-AF79,U79)</f>
        <v>1</v>
      </c>
      <c r="AJ79" s="1203" t="str">
        <f>IF(AI79&lt;=1,"Insignificante",HLOOKUP(AI79,[46]Listas!$F$3:$J$4,2,0))</f>
        <v>Insignificante</v>
      </c>
      <c r="AK79" s="457">
        <f>AG79*AI79</f>
        <v>2</v>
      </c>
      <c r="AL79" s="1168" t="str">
        <f>INDEX([46]Listas!$F$6:$J$10,MATCH(AH79,[46]Listas!$D$6:$D$10,0),MATCH(AJ79,[46]Listas!$F$4:$J$4,0))</f>
        <v>2
INFERIOR</v>
      </c>
    </row>
    <row r="80" spans="1:38" s="171" customFormat="1" ht="54.75" customHeight="1" x14ac:dyDescent="0.2">
      <c r="A80" s="1227"/>
      <c r="B80" s="1228"/>
      <c r="C80" s="1222"/>
      <c r="D80" s="1222"/>
      <c r="E80" s="1222"/>
      <c r="F80" s="562"/>
      <c r="G80" s="1231" t="s">
        <v>1258</v>
      </c>
      <c r="H80" s="1231"/>
      <c r="I80" s="1231"/>
      <c r="J80" s="1222"/>
      <c r="K80" s="1222"/>
      <c r="L80" s="1222"/>
      <c r="M80" s="550"/>
      <c r="N80" s="550"/>
      <c r="O80" s="1181"/>
      <c r="P80" s="550"/>
      <c r="Q80" s="560"/>
      <c r="R80" s="560"/>
      <c r="S80" s="221"/>
      <c r="T80" s="456" t="e">
        <f>VLOOKUP(Q80,[46]Listas!$D$6:$E$10,2,0)</f>
        <v>#N/A</v>
      </c>
      <c r="U80" s="456" t="e">
        <f>HLOOKUP(R80,[46]Listas!$F$4:$J$5,2,0)</f>
        <v>#N/A</v>
      </c>
      <c r="V80" s="1168"/>
      <c r="W80" s="221"/>
      <c r="X80" s="1222"/>
      <c r="Y80" s="1222"/>
      <c r="Z80" s="1222"/>
      <c r="AA80" s="562"/>
      <c r="AB80" s="1229"/>
      <c r="AC80" s="550"/>
      <c r="AD80" s="562"/>
      <c r="AE80" s="221"/>
      <c r="AF80" s="456">
        <f t="shared" ref="AF80:AF87" si="8">IF(AC80&lt;=33,0,IF(AC80&gt;81,2,1))</f>
        <v>0</v>
      </c>
      <c r="AG80" s="458" t="e">
        <f t="shared" ref="AG80:AG87" si="9">IF(OR(AD80="Probabilidad",AD80="Ambos"),T80-AF80,T80)</f>
        <v>#N/A</v>
      </c>
      <c r="AH80" s="1203"/>
      <c r="AI80" s="458" t="e">
        <f t="shared" ref="AI80:AI87" si="10">IF(OR(AD80="Impacto",AD80="Ambos"),U80-AF80,U80)</f>
        <v>#N/A</v>
      </c>
      <c r="AJ80" s="1203"/>
      <c r="AK80" s="457" t="e">
        <f t="shared" ref="AK80:AK87" si="11">AG80*AI80</f>
        <v>#N/A</v>
      </c>
      <c r="AL80" s="1168"/>
    </row>
    <row r="81" spans="1:38" s="171" customFormat="1" ht="16.5" customHeight="1" x14ac:dyDescent="0.2">
      <c r="A81" s="1227"/>
      <c r="B81" s="1228"/>
      <c r="C81" s="1222"/>
      <c r="D81" s="1222"/>
      <c r="E81" s="1222"/>
      <c r="F81" s="562"/>
      <c r="G81" s="1231" t="s">
        <v>1259</v>
      </c>
      <c r="H81" s="1231"/>
      <c r="I81" s="1231"/>
      <c r="J81" s="1222"/>
      <c r="K81" s="1222"/>
      <c r="L81" s="1222"/>
      <c r="M81" s="550"/>
      <c r="N81" s="550"/>
      <c r="O81" s="1181"/>
      <c r="P81" s="550"/>
      <c r="Q81" s="560"/>
      <c r="R81" s="560"/>
      <c r="S81" s="221"/>
      <c r="T81" s="456" t="e">
        <f>VLOOKUP(Q81,[46]Listas!$D$6:$E$10,2,0)</f>
        <v>#N/A</v>
      </c>
      <c r="U81" s="456" t="e">
        <f>HLOOKUP(R81,[46]Listas!$F$4:$J$5,2,0)</f>
        <v>#N/A</v>
      </c>
      <c r="V81" s="1168"/>
      <c r="W81" s="221"/>
      <c r="X81" s="1222"/>
      <c r="Y81" s="1222"/>
      <c r="Z81" s="1222"/>
      <c r="AA81" s="562"/>
      <c r="AB81" s="1229"/>
      <c r="AC81" s="550"/>
      <c r="AD81" s="562"/>
      <c r="AE81" s="221"/>
      <c r="AF81" s="456">
        <f t="shared" si="8"/>
        <v>0</v>
      </c>
      <c r="AG81" s="458" t="e">
        <f t="shared" si="9"/>
        <v>#N/A</v>
      </c>
      <c r="AH81" s="1203"/>
      <c r="AI81" s="458" t="e">
        <f t="shared" si="10"/>
        <v>#N/A</v>
      </c>
      <c r="AJ81" s="1203"/>
      <c r="AK81" s="457" t="e">
        <f t="shared" si="11"/>
        <v>#N/A</v>
      </c>
      <c r="AL81" s="1168"/>
    </row>
    <row r="82" spans="1:38" s="171" customFormat="1" ht="29.25" customHeight="1" x14ac:dyDescent="0.2">
      <c r="A82" s="1227"/>
      <c r="B82" s="1228"/>
      <c r="C82" s="1222"/>
      <c r="D82" s="1222"/>
      <c r="E82" s="1222"/>
      <c r="F82" s="562"/>
      <c r="G82" s="1231" t="s">
        <v>1260</v>
      </c>
      <c r="H82" s="1231"/>
      <c r="I82" s="1231"/>
      <c r="J82" s="1222"/>
      <c r="K82" s="1222"/>
      <c r="L82" s="1222"/>
      <c r="M82" s="550"/>
      <c r="N82" s="550"/>
      <c r="O82" s="1181"/>
      <c r="P82" s="550"/>
      <c r="Q82" s="560"/>
      <c r="R82" s="560"/>
      <c r="S82" s="221"/>
      <c r="T82" s="456" t="e">
        <f>VLOOKUP(Q82,[46]Listas!$D$6:$E$10,2,0)</f>
        <v>#N/A</v>
      </c>
      <c r="U82" s="456" t="e">
        <f>HLOOKUP(R82,[46]Listas!$F$4:$J$5,2,0)</f>
        <v>#N/A</v>
      </c>
      <c r="V82" s="1168"/>
      <c r="W82" s="221"/>
      <c r="X82" s="1222"/>
      <c r="Y82" s="1222"/>
      <c r="Z82" s="1222"/>
      <c r="AA82" s="562"/>
      <c r="AB82" s="1229"/>
      <c r="AC82" s="550"/>
      <c r="AD82" s="562"/>
      <c r="AE82" s="221"/>
      <c r="AF82" s="456">
        <f t="shared" si="8"/>
        <v>0</v>
      </c>
      <c r="AG82" s="458" t="e">
        <f t="shared" si="9"/>
        <v>#N/A</v>
      </c>
      <c r="AH82" s="1203"/>
      <c r="AI82" s="458" t="e">
        <f t="shared" si="10"/>
        <v>#N/A</v>
      </c>
      <c r="AJ82" s="1203"/>
      <c r="AK82" s="457" t="e">
        <f t="shared" si="11"/>
        <v>#N/A</v>
      </c>
      <c r="AL82" s="1168"/>
    </row>
    <row r="83" spans="1:38" s="171" customFormat="1" ht="71.25" customHeight="1" x14ac:dyDescent="0.2">
      <c r="A83" s="1227"/>
      <c r="B83" s="1228"/>
      <c r="C83" s="1222"/>
      <c r="D83" s="1222"/>
      <c r="E83" s="1222"/>
      <c r="F83" s="562"/>
      <c r="G83" s="1231" t="s">
        <v>1261</v>
      </c>
      <c r="H83" s="1231"/>
      <c r="I83" s="1231"/>
      <c r="J83" s="1222"/>
      <c r="K83" s="1222"/>
      <c r="L83" s="1222"/>
      <c r="M83" s="550"/>
      <c r="N83" s="550"/>
      <c r="O83" s="1181"/>
      <c r="P83" s="550"/>
      <c r="Q83" s="560"/>
      <c r="R83" s="560"/>
      <c r="S83" s="221"/>
      <c r="T83" s="456" t="e">
        <f>VLOOKUP(Q83,[46]Listas!$D$6:$E$10,2,0)</f>
        <v>#N/A</v>
      </c>
      <c r="U83" s="456" t="e">
        <f>HLOOKUP(R83,[46]Listas!$F$4:$J$5,2,0)</f>
        <v>#N/A</v>
      </c>
      <c r="V83" s="1168"/>
      <c r="W83" s="221"/>
      <c r="X83" s="1222"/>
      <c r="Y83" s="1222"/>
      <c r="Z83" s="1222"/>
      <c r="AA83" s="449" t="s">
        <v>1262</v>
      </c>
      <c r="AB83" s="1229"/>
      <c r="AC83" s="550"/>
      <c r="AD83" s="562"/>
      <c r="AE83" s="221"/>
      <c r="AF83" s="456">
        <f t="shared" si="8"/>
        <v>0</v>
      </c>
      <c r="AG83" s="458" t="e">
        <f t="shared" si="9"/>
        <v>#N/A</v>
      </c>
      <c r="AH83" s="1203"/>
      <c r="AI83" s="458" t="e">
        <f t="shared" si="10"/>
        <v>#N/A</v>
      </c>
      <c r="AJ83" s="1203"/>
      <c r="AK83" s="457" t="e">
        <f t="shared" si="11"/>
        <v>#N/A</v>
      </c>
      <c r="AL83" s="1168"/>
    </row>
    <row r="84" spans="1:38" s="171" customFormat="1" ht="44.25" customHeight="1" x14ac:dyDescent="0.2">
      <c r="A84" s="1227" t="s">
        <v>1241</v>
      </c>
      <c r="B84" s="1228" t="s">
        <v>1263</v>
      </c>
      <c r="C84" s="1222" t="s">
        <v>1264</v>
      </c>
      <c r="D84" s="1222"/>
      <c r="E84" s="1222"/>
      <c r="F84" s="562" t="s">
        <v>1244</v>
      </c>
      <c r="G84" s="1230" t="s">
        <v>1265</v>
      </c>
      <c r="H84" s="1230"/>
      <c r="I84" s="1230"/>
      <c r="J84" s="1222" t="s">
        <v>1266</v>
      </c>
      <c r="K84" s="1222"/>
      <c r="L84" s="1222"/>
      <c r="M84" s="550"/>
      <c r="N84" s="550">
        <v>6</v>
      </c>
      <c r="O84" s="1181" t="s">
        <v>0</v>
      </c>
      <c r="P84" s="550"/>
      <c r="Q84" s="560" t="s">
        <v>15</v>
      </c>
      <c r="R84" s="560" t="s">
        <v>262</v>
      </c>
      <c r="S84" s="221"/>
      <c r="T84" s="456">
        <f>VLOOKUP(Q84,[46]Listas!$D$6:$E$10,2,0)</f>
        <v>3</v>
      </c>
      <c r="U84" s="456">
        <f>HLOOKUP(R84,[46]Listas!$F$4:$J$5,2,0)</f>
        <v>1</v>
      </c>
      <c r="V84" s="1168" t="str">
        <f>INDEX([46]Listas!$F$6:$J$10,MATCH(Q84,[46]Listas!$D$6:$D$10,0),MATCH(R84,[46]Listas!$F$4:$J$4,0))</f>
        <v>3
INFERIOR</v>
      </c>
      <c r="W84" s="221"/>
      <c r="X84" s="1222" t="s">
        <v>1267</v>
      </c>
      <c r="Y84" s="1222"/>
      <c r="Z84" s="1222"/>
      <c r="AA84" s="562" t="s">
        <v>1248</v>
      </c>
      <c r="AB84" s="1229" t="s">
        <v>1268</v>
      </c>
      <c r="AC84" s="550">
        <v>70</v>
      </c>
      <c r="AD84" s="562" t="s">
        <v>58</v>
      </c>
      <c r="AE84" s="221"/>
      <c r="AF84" s="456">
        <f t="shared" si="8"/>
        <v>1</v>
      </c>
      <c r="AG84" s="458">
        <f t="shared" si="9"/>
        <v>2</v>
      </c>
      <c r="AH84" s="1203" t="str">
        <f>IF(AG84&lt;=1,"Remota",VLOOKUP(AG84,[46]Listas!$C$6:$D$10,2,0))</f>
        <v>Baja</v>
      </c>
      <c r="AI84" s="458">
        <f t="shared" si="10"/>
        <v>0</v>
      </c>
      <c r="AJ84" s="1203" t="str">
        <f>IF(AI84&lt;=1,"Insignificante",HLOOKUP(AI84,[46]Listas!$F$3:$J$4,2,0))</f>
        <v>Insignificante</v>
      </c>
      <c r="AK84" s="457">
        <f t="shared" si="11"/>
        <v>0</v>
      </c>
      <c r="AL84" s="1168" t="str">
        <f>INDEX([46]Listas!$F$6:$J$10,MATCH(AH84,[46]Listas!$D$6:$D$10,0),MATCH(AJ84,[46]Listas!$F$4:$J$4,0))</f>
        <v>2
INFERIOR</v>
      </c>
    </row>
    <row r="85" spans="1:38" s="171" customFormat="1" ht="48.75" customHeight="1" x14ac:dyDescent="0.2">
      <c r="A85" s="1227"/>
      <c r="B85" s="1228"/>
      <c r="C85" s="1222"/>
      <c r="D85" s="1222"/>
      <c r="E85" s="1222"/>
      <c r="F85" s="562"/>
      <c r="G85" s="1230" t="s">
        <v>1269</v>
      </c>
      <c r="H85" s="1230"/>
      <c r="I85" s="1230"/>
      <c r="J85" s="1222"/>
      <c r="K85" s="1222"/>
      <c r="L85" s="1222"/>
      <c r="M85" s="550"/>
      <c r="N85" s="550"/>
      <c r="O85" s="1181"/>
      <c r="P85" s="550"/>
      <c r="Q85" s="560"/>
      <c r="R85" s="560"/>
      <c r="S85" s="221"/>
      <c r="T85" s="456" t="e">
        <f>VLOOKUP(Q85,[46]Listas!$D$6:$E$10,2,0)</f>
        <v>#N/A</v>
      </c>
      <c r="U85" s="456" t="e">
        <f>HLOOKUP(R85,[46]Listas!$F$4:$J$5,2,0)</f>
        <v>#N/A</v>
      </c>
      <c r="V85" s="1168"/>
      <c r="W85" s="221"/>
      <c r="X85" s="1222"/>
      <c r="Y85" s="1222"/>
      <c r="Z85" s="1222"/>
      <c r="AA85" s="562"/>
      <c r="AB85" s="1229"/>
      <c r="AC85" s="550"/>
      <c r="AD85" s="562"/>
      <c r="AE85" s="221"/>
      <c r="AF85" s="456">
        <f t="shared" si="8"/>
        <v>0</v>
      </c>
      <c r="AG85" s="458" t="e">
        <f t="shared" si="9"/>
        <v>#N/A</v>
      </c>
      <c r="AH85" s="1203"/>
      <c r="AI85" s="458" t="e">
        <f t="shared" si="10"/>
        <v>#N/A</v>
      </c>
      <c r="AJ85" s="1203"/>
      <c r="AK85" s="457" t="e">
        <f t="shared" si="11"/>
        <v>#N/A</v>
      </c>
      <c r="AL85" s="1168"/>
    </row>
    <row r="86" spans="1:38" s="171" customFormat="1" ht="47.25" customHeight="1" x14ac:dyDescent="0.2">
      <c r="A86" s="1227"/>
      <c r="B86" s="1228"/>
      <c r="C86" s="1222"/>
      <c r="D86" s="1222"/>
      <c r="E86" s="1222"/>
      <c r="F86" s="562"/>
      <c r="G86" s="1230" t="s">
        <v>1270</v>
      </c>
      <c r="H86" s="1230"/>
      <c r="I86" s="1230"/>
      <c r="J86" s="1222"/>
      <c r="K86" s="1222"/>
      <c r="L86" s="1222"/>
      <c r="M86" s="550"/>
      <c r="N86" s="550"/>
      <c r="O86" s="1181"/>
      <c r="P86" s="550"/>
      <c r="Q86" s="560"/>
      <c r="R86" s="560"/>
      <c r="S86" s="221"/>
      <c r="T86" s="456" t="e">
        <f>VLOOKUP(Q86,[46]Listas!$D$6:$E$10,2,0)</f>
        <v>#N/A</v>
      </c>
      <c r="U86" s="456" t="e">
        <f>HLOOKUP(R86,[46]Listas!$F$4:$J$5,2,0)</f>
        <v>#N/A</v>
      </c>
      <c r="V86" s="1168"/>
      <c r="W86" s="221"/>
      <c r="X86" s="1222"/>
      <c r="Y86" s="1222"/>
      <c r="Z86" s="1222"/>
      <c r="AA86" s="562"/>
      <c r="AB86" s="1229"/>
      <c r="AC86" s="550"/>
      <c r="AD86" s="562"/>
      <c r="AE86" s="221"/>
      <c r="AF86" s="456">
        <f t="shared" si="8"/>
        <v>0</v>
      </c>
      <c r="AG86" s="458" t="e">
        <f t="shared" si="9"/>
        <v>#N/A</v>
      </c>
      <c r="AH86" s="1203"/>
      <c r="AI86" s="458" t="e">
        <f t="shared" si="10"/>
        <v>#N/A</v>
      </c>
      <c r="AJ86" s="1203"/>
      <c r="AK86" s="457" t="e">
        <f t="shared" si="11"/>
        <v>#N/A</v>
      </c>
      <c r="AL86" s="1168"/>
    </row>
    <row r="87" spans="1:38" s="171" customFormat="1" ht="55.5" customHeight="1" x14ac:dyDescent="0.2">
      <c r="A87" s="1227"/>
      <c r="B87" s="1228"/>
      <c r="C87" s="1222"/>
      <c r="D87" s="1222"/>
      <c r="E87" s="1222"/>
      <c r="F87" s="562"/>
      <c r="G87" s="1230" t="s">
        <v>1271</v>
      </c>
      <c r="H87" s="1230"/>
      <c r="I87" s="1230"/>
      <c r="J87" s="1222"/>
      <c r="K87" s="1222"/>
      <c r="L87" s="1222"/>
      <c r="M87" s="550"/>
      <c r="N87" s="550"/>
      <c r="O87" s="1181"/>
      <c r="P87" s="550"/>
      <c r="Q87" s="560"/>
      <c r="R87" s="560"/>
      <c r="S87" s="221"/>
      <c r="T87" s="456" t="e">
        <f>VLOOKUP(Q87,[46]Listas!$D$6:$E$10,2,0)</f>
        <v>#N/A</v>
      </c>
      <c r="U87" s="456" t="e">
        <f>HLOOKUP(R87,[46]Listas!$F$4:$J$5,2,0)</f>
        <v>#N/A</v>
      </c>
      <c r="V87" s="1168"/>
      <c r="W87" s="221"/>
      <c r="X87" s="1222"/>
      <c r="Y87" s="1222"/>
      <c r="Z87" s="1222"/>
      <c r="AA87" s="562"/>
      <c r="AB87" s="1229"/>
      <c r="AC87" s="550"/>
      <c r="AD87" s="562"/>
      <c r="AE87" s="221"/>
      <c r="AF87" s="456">
        <f t="shared" si="8"/>
        <v>0</v>
      </c>
      <c r="AG87" s="458" t="e">
        <f t="shared" si="9"/>
        <v>#N/A</v>
      </c>
      <c r="AH87" s="1203"/>
      <c r="AI87" s="458" t="e">
        <f t="shared" si="10"/>
        <v>#N/A</v>
      </c>
      <c r="AJ87" s="1203"/>
      <c r="AK87" s="457" t="e">
        <f t="shared" si="11"/>
        <v>#N/A</v>
      </c>
      <c r="AL87" s="1168"/>
    </row>
    <row r="88" spans="1:38" s="171" customFormat="1" ht="78" hidden="1" customHeight="1" x14ac:dyDescent="0.2">
      <c r="A88" s="450"/>
      <c r="B88" s="451"/>
      <c r="C88" s="550"/>
      <c r="D88" s="550"/>
      <c r="E88" s="550"/>
      <c r="F88" s="562"/>
      <c r="G88" s="550"/>
      <c r="H88" s="550"/>
      <c r="I88" s="550"/>
      <c r="J88" s="550"/>
      <c r="K88" s="550"/>
      <c r="L88" s="550"/>
      <c r="M88" s="450"/>
      <c r="N88" s="450"/>
      <c r="O88" s="450"/>
      <c r="P88" s="450"/>
      <c r="Q88" s="451"/>
      <c r="R88" s="451"/>
      <c r="S88" s="221"/>
      <c r="T88" s="456" t="e">
        <f>VLOOKUP(Q88,[46]Listas!$D$6:$E$10,2,0)</f>
        <v>#N/A</v>
      </c>
      <c r="U88" s="456" t="e">
        <f>HLOOKUP(R88,[46]Listas!$F$4:$J$5,2,0)</f>
        <v>#N/A</v>
      </c>
      <c r="V88" s="454" t="e">
        <f>INDEX([46]Listas!$F$6:$J$10,MATCH(Q88,[46]Listas!$D$6:$D$10,0),MATCH(R88,[46]Listas!$F$4:$J$4,0))</f>
        <v>#N/A</v>
      </c>
      <c r="W88" s="221"/>
      <c r="X88" s="550"/>
      <c r="Y88" s="550"/>
      <c r="Z88" s="550"/>
      <c r="AA88" s="449"/>
      <c r="AB88" s="201"/>
      <c r="AC88" s="450"/>
      <c r="AD88" s="449"/>
      <c r="AE88" s="221"/>
      <c r="AF88" s="456">
        <f t="shared" si="4"/>
        <v>0</v>
      </c>
      <c r="AG88" s="458" t="e">
        <f t="shared" si="5"/>
        <v>#N/A</v>
      </c>
      <c r="AH88" s="455" t="e">
        <f>IF(AG88&lt;=1,"Remota",VLOOKUP(AG88,[46]Listas!$C$6:$D$10,2,0))</f>
        <v>#N/A</v>
      </c>
      <c r="AI88" s="458" t="e">
        <f t="shared" si="6"/>
        <v>#N/A</v>
      </c>
      <c r="AJ88" s="455" t="e">
        <f>IF(AI88&lt;=1,"Insignificante",HLOOKUP(AI88,[46]Listas!$F$3:$J$4,2,0))</f>
        <v>#N/A</v>
      </c>
      <c r="AK88" s="457" t="e">
        <f t="shared" si="7"/>
        <v>#N/A</v>
      </c>
      <c r="AL88" s="454" t="e">
        <f>INDEX([46]Listas!$F$6:$J$10,MATCH(AH88,[46]Listas!$D$6:$D$10,0),MATCH(AJ88,[46]Listas!$F$4:$J$4,0))</f>
        <v>#N/A</v>
      </c>
    </row>
    <row r="89" spans="1:38" s="171" customFormat="1" ht="66.75" customHeight="1" x14ac:dyDescent="0.2">
      <c r="A89" s="1107" t="s">
        <v>931</v>
      </c>
      <c r="B89" s="1224" t="s">
        <v>932</v>
      </c>
      <c r="C89" s="1223" t="s">
        <v>933</v>
      </c>
      <c r="D89" s="1223"/>
      <c r="E89" s="1223"/>
      <c r="F89" s="554" t="s">
        <v>934</v>
      </c>
      <c r="G89" s="1221" t="s">
        <v>378</v>
      </c>
      <c r="H89" s="1221"/>
      <c r="I89" s="1221"/>
      <c r="J89" s="1223" t="s">
        <v>377</v>
      </c>
      <c r="K89" s="1223"/>
      <c r="L89" s="1223"/>
      <c r="M89" s="550"/>
      <c r="N89" s="550"/>
      <c r="O89" s="550" t="s">
        <v>0</v>
      </c>
      <c r="P89" s="550"/>
      <c r="Q89" s="560" t="s">
        <v>15</v>
      </c>
      <c r="R89" s="560" t="s">
        <v>254</v>
      </c>
      <c r="S89" s="221"/>
      <c r="T89" s="349">
        <f>VLOOKUP(Q89,[47]Listas!$D$6:$E$10,2,0)</f>
        <v>3</v>
      </c>
      <c r="U89" s="349">
        <f>HLOOKUP(R89,[47]Listas!$F$4:$J$5,2,0)</f>
        <v>2</v>
      </c>
      <c r="V89" s="1168" t="str">
        <f>INDEX([47]Listas!$F$6:$J$10,MATCH(Q89,[47]Listas!$D$6:$D$10,0),MATCH(R89,[47]Listas!$F$4:$J$4,0))</f>
        <v>6
MODERADO</v>
      </c>
      <c r="W89" s="221"/>
      <c r="X89" s="969" t="s">
        <v>935</v>
      </c>
      <c r="Y89" s="969"/>
      <c r="Z89" s="969"/>
      <c r="AA89" s="562" t="s">
        <v>936</v>
      </c>
      <c r="AB89" s="1223" t="s">
        <v>937</v>
      </c>
      <c r="AC89" s="550">
        <v>46</v>
      </c>
      <c r="AD89" s="562" t="s">
        <v>59</v>
      </c>
      <c r="AE89" s="221"/>
      <c r="AF89" s="349">
        <f t="shared" si="4"/>
        <v>1</v>
      </c>
      <c r="AG89" s="352">
        <f t="shared" si="5"/>
        <v>2</v>
      </c>
      <c r="AH89" s="1203" t="str">
        <f>IF(AG89&lt;=1,"Remota",VLOOKUP(AG89,[47]Listas!$C$6:$D$10,2,0))</f>
        <v>Baja</v>
      </c>
      <c r="AI89" s="352">
        <f t="shared" si="6"/>
        <v>2</v>
      </c>
      <c r="AJ89" s="1203" t="str">
        <f>IF(AI89&lt;=1,"Insignificante",HLOOKUP(AI89,[47]Listas!$F$3:$J$4,2,0))</f>
        <v>Menor</v>
      </c>
      <c r="AK89" s="351">
        <f t="shared" si="7"/>
        <v>4</v>
      </c>
      <c r="AL89" s="1168" t="str">
        <f>INDEX([47]Listas!$F$6:$J$10,MATCH(AH89,[47]Listas!$D$6:$D$10,0),MATCH(AJ89,[47]Listas!$F$4:$J$4,0))</f>
        <v>4
INFERIOR</v>
      </c>
    </row>
    <row r="90" spans="1:38" s="171" customFormat="1" ht="42.75" customHeight="1" x14ac:dyDescent="0.2">
      <c r="A90" s="1107"/>
      <c r="B90" s="1224"/>
      <c r="C90" s="1223"/>
      <c r="D90" s="1223"/>
      <c r="E90" s="1223"/>
      <c r="F90" s="555"/>
      <c r="G90" s="1221" t="s">
        <v>375</v>
      </c>
      <c r="H90" s="1221"/>
      <c r="I90" s="1221"/>
      <c r="J90" s="1223"/>
      <c r="K90" s="1223"/>
      <c r="L90" s="1223"/>
      <c r="M90" s="550"/>
      <c r="N90" s="550"/>
      <c r="O90" s="550"/>
      <c r="P90" s="550"/>
      <c r="Q90" s="560"/>
      <c r="R90" s="560"/>
      <c r="S90" s="221"/>
      <c r="T90" s="349" t="e">
        <f>VLOOKUP(Q90,[47]Listas!$D$6:$E$10,2,0)</f>
        <v>#N/A</v>
      </c>
      <c r="U90" s="349" t="e">
        <f>HLOOKUP(R90,[47]Listas!$F$4:$J$5,2,0)</f>
        <v>#N/A</v>
      </c>
      <c r="V90" s="1168"/>
      <c r="W90" s="221"/>
      <c r="X90" s="969" t="s">
        <v>938</v>
      </c>
      <c r="Y90" s="969"/>
      <c r="Z90" s="969"/>
      <c r="AA90" s="562"/>
      <c r="AB90" s="1223"/>
      <c r="AC90" s="550"/>
      <c r="AD90" s="562"/>
      <c r="AE90" s="221"/>
      <c r="AF90" s="349">
        <f t="shared" si="4"/>
        <v>0</v>
      </c>
      <c r="AG90" s="352" t="e">
        <f t="shared" si="5"/>
        <v>#N/A</v>
      </c>
      <c r="AH90" s="1203"/>
      <c r="AI90" s="352" t="e">
        <f t="shared" si="6"/>
        <v>#N/A</v>
      </c>
      <c r="AJ90" s="1203"/>
      <c r="AK90" s="351" t="e">
        <f t="shared" si="7"/>
        <v>#N/A</v>
      </c>
      <c r="AL90" s="1168"/>
    </row>
    <row r="91" spans="1:38" s="171" customFormat="1" ht="41.25" customHeight="1" x14ac:dyDescent="0.2">
      <c r="A91" s="1107"/>
      <c r="B91" s="1224"/>
      <c r="C91" s="1223"/>
      <c r="D91" s="1223"/>
      <c r="E91" s="1223"/>
      <c r="F91" s="555"/>
      <c r="G91" s="1221" t="s">
        <v>507</v>
      </c>
      <c r="H91" s="1221"/>
      <c r="I91" s="1221"/>
      <c r="J91" s="1223"/>
      <c r="K91" s="1223"/>
      <c r="L91" s="1223"/>
      <c r="M91" s="550"/>
      <c r="N91" s="550"/>
      <c r="O91" s="550"/>
      <c r="P91" s="550"/>
      <c r="Q91" s="560"/>
      <c r="R91" s="560"/>
      <c r="S91" s="221"/>
      <c r="T91" s="349" t="e">
        <f>VLOOKUP(Q91,[47]Listas!$D$6:$E$10,2,0)</f>
        <v>#N/A</v>
      </c>
      <c r="U91" s="349" t="e">
        <f>HLOOKUP(R91,[47]Listas!$F$4:$J$5,2,0)</f>
        <v>#N/A</v>
      </c>
      <c r="V91" s="1168"/>
      <c r="W91" s="221"/>
      <c r="X91" s="969"/>
      <c r="Y91" s="969"/>
      <c r="Z91" s="969"/>
      <c r="AA91" s="562"/>
      <c r="AB91" s="1223"/>
      <c r="AC91" s="550"/>
      <c r="AD91" s="562"/>
      <c r="AE91" s="221"/>
      <c r="AF91" s="349">
        <f t="shared" si="4"/>
        <v>0</v>
      </c>
      <c r="AG91" s="352" t="e">
        <f t="shared" si="5"/>
        <v>#N/A</v>
      </c>
      <c r="AH91" s="1203"/>
      <c r="AI91" s="352" t="e">
        <f t="shared" si="6"/>
        <v>#N/A</v>
      </c>
      <c r="AJ91" s="1203"/>
      <c r="AK91" s="351" t="e">
        <f t="shared" si="7"/>
        <v>#N/A</v>
      </c>
      <c r="AL91" s="1168"/>
    </row>
    <row r="92" spans="1:38" s="171" customFormat="1" ht="35.25" customHeight="1" x14ac:dyDescent="0.2">
      <c r="A92" s="1107"/>
      <c r="B92" s="1224"/>
      <c r="C92" s="1223"/>
      <c r="D92" s="1223"/>
      <c r="E92" s="1223"/>
      <c r="F92" s="555"/>
      <c r="G92" s="1221" t="s">
        <v>509</v>
      </c>
      <c r="H92" s="1221"/>
      <c r="I92" s="1221"/>
      <c r="J92" s="1223"/>
      <c r="K92" s="1223"/>
      <c r="L92" s="1223"/>
      <c r="M92" s="550"/>
      <c r="N92" s="550"/>
      <c r="O92" s="550"/>
      <c r="P92" s="550"/>
      <c r="Q92" s="560"/>
      <c r="R92" s="560"/>
      <c r="S92" s="221"/>
      <c r="T92" s="349" t="e">
        <f>VLOOKUP(Q92,[47]Listas!$D$6:$E$10,2,0)</f>
        <v>#N/A</v>
      </c>
      <c r="U92" s="349" t="e">
        <f>HLOOKUP(R92,[47]Listas!$F$4:$J$5,2,0)</f>
        <v>#N/A</v>
      </c>
      <c r="V92" s="1168"/>
      <c r="W92" s="221"/>
      <c r="X92" s="969" t="s">
        <v>939</v>
      </c>
      <c r="Y92" s="969"/>
      <c r="Z92" s="969"/>
      <c r="AA92" s="562"/>
      <c r="AB92" s="1223"/>
      <c r="AC92" s="550"/>
      <c r="AD92" s="562"/>
      <c r="AE92" s="221"/>
      <c r="AF92" s="349">
        <f t="shared" si="4"/>
        <v>0</v>
      </c>
      <c r="AG92" s="352" t="e">
        <f t="shared" si="5"/>
        <v>#N/A</v>
      </c>
      <c r="AH92" s="1203"/>
      <c r="AI92" s="352" t="e">
        <f t="shared" si="6"/>
        <v>#N/A</v>
      </c>
      <c r="AJ92" s="1203"/>
      <c r="AK92" s="351" t="e">
        <f t="shared" si="7"/>
        <v>#N/A</v>
      </c>
      <c r="AL92" s="1168"/>
    </row>
    <row r="93" spans="1:38" s="171" customFormat="1" ht="39.75" customHeight="1" x14ac:dyDescent="0.2">
      <c r="A93" s="1107"/>
      <c r="B93" s="1224"/>
      <c r="C93" s="1223"/>
      <c r="D93" s="1223"/>
      <c r="E93" s="1223"/>
      <c r="F93" s="555"/>
      <c r="G93" s="1221" t="s">
        <v>940</v>
      </c>
      <c r="H93" s="1221"/>
      <c r="I93" s="1221"/>
      <c r="J93" s="1223"/>
      <c r="K93" s="1223"/>
      <c r="L93" s="1223"/>
      <c r="M93" s="550"/>
      <c r="N93" s="550"/>
      <c r="O93" s="550"/>
      <c r="P93" s="550"/>
      <c r="Q93" s="560"/>
      <c r="R93" s="560"/>
      <c r="S93" s="221"/>
      <c r="T93" s="349" t="e">
        <f>VLOOKUP(Q93,[47]Listas!$D$6:$E$10,2,0)</f>
        <v>#N/A</v>
      </c>
      <c r="U93" s="349" t="e">
        <f>HLOOKUP(R93,[47]Listas!$F$4:$J$5,2,0)</f>
        <v>#N/A</v>
      </c>
      <c r="V93" s="1168"/>
      <c r="W93" s="221"/>
      <c r="X93" s="969"/>
      <c r="Y93" s="969"/>
      <c r="Z93" s="969"/>
      <c r="AA93" s="229"/>
      <c r="AB93" s="1223"/>
      <c r="AC93" s="550"/>
      <c r="AD93" s="562"/>
      <c r="AE93" s="221"/>
      <c r="AF93" s="349">
        <f t="shared" si="4"/>
        <v>0</v>
      </c>
      <c r="AG93" s="352" t="e">
        <f t="shared" si="5"/>
        <v>#N/A</v>
      </c>
      <c r="AH93" s="1203"/>
      <c r="AI93" s="352" t="e">
        <f t="shared" si="6"/>
        <v>#N/A</v>
      </c>
      <c r="AJ93" s="1203"/>
      <c r="AK93" s="351" t="e">
        <f t="shared" si="7"/>
        <v>#N/A</v>
      </c>
      <c r="AL93" s="1168"/>
    </row>
    <row r="94" spans="1:38" s="171" customFormat="1" ht="53.25" customHeight="1" x14ac:dyDescent="0.2">
      <c r="A94" s="1107"/>
      <c r="B94" s="1224"/>
      <c r="C94" s="1223"/>
      <c r="D94" s="1223"/>
      <c r="E94" s="1223"/>
      <c r="F94" s="555"/>
      <c r="G94" s="1221" t="s">
        <v>373</v>
      </c>
      <c r="H94" s="1221"/>
      <c r="I94" s="1221"/>
      <c r="J94" s="1223"/>
      <c r="K94" s="1223"/>
      <c r="L94" s="1223"/>
      <c r="M94" s="550"/>
      <c r="N94" s="550"/>
      <c r="O94" s="550"/>
      <c r="P94" s="550"/>
      <c r="Q94" s="560"/>
      <c r="R94" s="560"/>
      <c r="S94" s="221"/>
      <c r="T94" s="349" t="e">
        <f>VLOOKUP(Q94,[47]Listas!$D$6:$E$10,2,0)</f>
        <v>#N/A</v>
      </c>
      <c r="U94" s="349" t="e">
        <f>HLOOKUP(R94,[47]Listas!$F$4:$J$5,2,0)</f>
        <v>#N/A</v>
      </c>
      <c r="V94" s="1168"/>
      <c r="W94" s="221"/>
      <c r="X94" s="969"/>
      <c r="Y94" s="969"/>
      <c r="Z94" s="969"/>
      <c r="AA94" s="229"/>
      <c r="AB94" s="1223"/>
      <c r="AC94" s="550"/>
      <c r="AD94" s="562"/>
      <c r="AE94" s="221"/>
      <c r="AF94" s="349">
        <f t="shared" si="4"/>
        <v>0</v>
      </c>
      <c r="AG94" s="352" t="e">
        <f t="shared" si="5"/>
        <v>#N/A</v>
      </c>
      <c r="AH94" s="1203"/>
      <c r="AI94" s="352" t="e">
        <f t="shared" si="6"/>
        <v>#N/A</v>
      </c>
      <c r="AJ94" s="1203"/>
      <c r="AK94" s="351" t="e">
        <f t="shared" si="7"/>
        <v>#N/A</v>
      </c>
      <c r="AL94" s="1168"/>
    </row>
    <row r="95" spans="1:38" s="171" customFormat="1" ht="60" customHeight="1" x14ac:dyDescent="0.2">
      <c r="A95" s="1107"/>
      <c r="B95" s="1224"/>
      <c r="C95" s="1223"/>
      <c r="D95" s="1223"/>
      <c r="E95" s="1223"/>
      <c r="F95" s="555"/>
      <c r="G95" s="1221" t="s">
        <v>371</v>
      </c>
      <c r="H95" s="1221"/>
      <c r="I95" s="1221"/>
      <c r="J95" s="1223"/>
      <c r="K95" s="1223"/>
      <c r="L95" s="1223"/>
      <c r="M95" s="550"/>
      <c r="N95" s="550"/>
      <c r="O95" s="550"/>
      <c r="P95" s="550"/>
      <c r="Q95" s="560"/>
      <c r="R95" s="560"/>
      <c r="S95" s="221"/>
      <c r="T95" s="349" t="e">
        <f>VLOOKUP(Q95,[47]Listas!$D$6:$E$10,2,0)</f>
        <v>#N/A</v>
      </c>
      <c r="U95" s="349" t="e">
        <f>HLOOKUP(R95,[47]Listas!$F$4:$J$5,2,0)</f>
        <v>#N/A</v>
      </c>
      <c r="V95" s="1168"/>
      <c r="W95" s="221"/>
      <c r="X95" s="969"/>
      <c r="Y95" s="969"/>
      <c r="Z95" s="969"/>
      <c r="AA95" s="229"/>
      <c r="AB95" s="1223"/>
      <c r="AC95" s="550"/>
      <c r="AD95" s="562"/>
      <c r="AE95" s="221"/>
      <c r="AF95" s="349">
        <f t="shared" si="4"/>
        <v>0</v>
      </c>
      <c r="AG95" s="352" t="e">
        <f t="shared" si="5"/>
        <v>#N/A</v>
      </c>
      <c r="AH95" s="1203"/>
      <c r="AI95" s="352" t="e">
        <f t="shared" si="6"/>
        <v>#N/A</v>
      </c>
      <c r="AJ95" s="1203"/>
      <c r="AK95" s="351" t="e">
        <f t="shared" si="7"/>
        <v>#N/A</v>
      </c>
      <c r="AL95" s="1168"/>
    </row>
    <row r="96" spans="1:38" s="171" customFormat="1" ht="30.75" customHeight="1" x14ac:dyDescent="0.2">
      <c r="A96" s="1107"/>
      <c r="B96" s="1224"/>
      <c r="C96" s="1223"/>
      <c r="D96" s="1223"/>
      <c r="E96" s="1223"/>
      <c r="F96" s="555"/>
      <c r="G96" s="1221" t="s">
        <v>369</v>
      </c>
      <c r="H96" s="1221"/>
      <c r="I96" s="1221"/>
      <c r="J96" s="1223"/>
      <c r="K96" s="1223"/>
      <c r="L96" s="1223"/>
      <c r="M96" s="550"/>
      <c r="N96" s="550"/>
      <c r="O96" s="550"/>
      <c r="P96" s="550"/>
      <c r="Q96" s="560"/>
      <c r="R96" s="560"/>
      <c r="S96" s="221"/>
      <c r="T96" s="349" t="e">
        <f>VLOOKUP(Q96,[47]Listas!$D$6:$E$10,2,0)</f>
        <v>#N/A</v>
      </c>
      <c r="U96" s="349" t="e">
        <f>HLOOKUP(R96,[47]Listas!$F$4:$J$5,2,0)</f>
        <v>#N/A</v>
      </c>
      <c r="V96" s="1168"/>
      <c r="W96" s="221"/>
      <c r="X96" s="969"/>
      <c r="Y96" s="969"/>
      <c r="Z96" s="969"/>
      <c r="AA96" s="229"/>
      <c r="AB96" s="1223"/>
      <c r="AC96" s="550"/>
      <c r="AD96" s="562"/>
      <c r="AE96" s="221"/>
      <c r="AF96" s="349">
        <f t="shared" si="4"/>
        <v>0</v>
      </c>
      <c r="AG96" s="352" t="e">
        <f t="shared" si="5"/>
        <v>#N/A</v>
      </c>
      <c r="AH96" s="1203"/>
      <c r="AI96" s="352" t="e">
        <f t="shared" si="6"/>
        <v>#N/A</v>
      </c>
      <c r="AJ96" s="1203"/>
      <c r="AK96" s="351" t="e">
        <f t="shared" si="7"/>
        <v>#N/A</v>
      </c>
      <c r="AL96" s="1168"/>
    </row>
    <row r="97" spans="1:38" s="171" customFormat="1" ht="29.25" customHeight="1" x14ac:dyDescent="0.2">
      <c r="A97" s="1107"/>
      <c r="B97" s="1224"/>
      <c r="C97" s="1223"/>
      <c r="D97" s="1223"/>
      <c r="E97" s="1223"/>
      <c r="F97" s="555"/>
      <c r="G97" s="1221" t="s">
        <v>365</v>
      </c>
      <c r="H97" s="1221"/>
      <c r="I97" s="1221"/>
      <c r="J97" s="1223"/>
      <c r="K97" s="1223"/>
      <c r="L97" s="1223"/>
      <c r="M97" s="550"/>
      <c r="N97" s="550"/>
      <c r="O97" s="550"/>
      <c r="P97" s="550"/>
      <c r="Q97" s="560"/>
      <c r="R97" s="560"/>
      <c r="S97" s="221"/>
      <c r="T97" s="349" t="e">
        <f>VLOOKUP(Q97,[47]Listas!$D$6:$E$10,2,0)</f>
        <v>#N/A</v>
      </c>
      <c r="U97" s="349" t="e">
        <f>HLOOKUP(R97,[47]Listas!$F$4:$J$5,2,0)</f>
        <v>#N/A</v>
      </c>
      <c r="V97" s="1168"/>
      <c r="W97" s="221"/>
      <c r="X97" s="969"/>
      <c r="Y97" s="969"/>
      <c r="Z97" s="969"/>
      <c r="AA97" s="229"/>
      <c r="AB97" s="1223"/>
      <c r="AC97" s="550"/>
      <c r="AD97" s="562"/>
      <c r="AE97" s="221"/>
      <c r="AF97" s="349">
        <f t="shared" si="4"/>
        <v>0</v>
      </c>
      <c r="AG97" s="352" t="e">
        <f t="shared" si="5"/>
        <v>#N/A</v>
      </c>
      <c r="AH97" s="1203"/>
      <c r="AI97" s="352" t="e">
        <f t="shared" si="6"/>
        <v>#N/A</v>
      </c>
      <c r="AJ97" s="1203"/>
      <c r="AK97" s="351" t="e">
        <f t="shared" si="7"/>
        <v>#N/A</v>
      </c>
      <c r="AL97" s="1168"/>
    </row>
    <row r="98" spans="1:38" s="171" customFormat="1" ht="41.25" customHeight="1" x14ac:dyDescent="0.2">
      <c r="A98" s="1107"/>
      <c r="B98" s="1224"/>
      <c r="C98" s="1223"/>
      <c r="D98" s="1223"/>
      <c r="E98" s="1223"/>
      <c r="F98" s="555"/>
      <c r="G98" s="1221" t="s">
        <v>362</v>
      </c>
      <c r="H98" s="1221"/>
      <c r="I98" s="1221"/>
      <c r="J98" s="1223"/>
      <c r="K98" s="1223"/>
      <c r="L98" s="1223"/>
      <c r="M98" s="550"/>
      <c r="N98" s="550"/>
      <c r="O98" s="550"/>
      <c r="P98" s="550"/>
      <c r="Q98" s="560"/>
      <c r="R98" s="560"/>
      <c r="S98" s="221"/>
      <c r="T98" s="349" t="e">
        <f>VLOOKUP(Q98,[47]Listas!$D$6:$E$10,2,0)</f>
        <v>#N/A</v>
      </c>
      <c r="U98" s="349" t="e">
        <f>HLOOKUP(R98,[47]Listas!$F$4:$J$5,2,0)</f>
        <v>#N/A</v>
      </c>
      <c r="V98" s="1168"/>
      <c r="W98" s="221"/>
      <c r="X98" s="969" t="s">
        <v>736</v>
      </c>
      <c r="Y98" s="969"/>
      <c r="Z98" s="969"/>
      <c r="AA98" s="229"/>
      <c r="AB98" s="1223"/>
      <c r="AC98" s="550"/>
      <c r="AD98" s="562"/>
      <c r="AE98" s="221"/>
      <c r="AF98" s="349">
        <f t="shared" si="4"/>
        <v>0</v>
      </c>
      <c r="AG98" s="352" t="e">
        <f t="shared" si="5"/>
        <v>#N/A</v>
      </c>
      <c r="AH98" s="1203"/>
      <c r="AI98" s="352" t="e">
        <f t="shared" si="6"/>
        <v>#N/A</v>
      </c>
      <c r="AJ98" s="1203"/>
      <c r="AK98" s="351" t="e">
        <f t="shared" si="7"/>
        <v>#N/A</v>
      </c>
      <c r="AL98" s="1168"/>
    </row>
    <row r="99" spans="1:38" s="171" customFormat="1" ht="33.75" customHeight="1" x14ac:dyDescent="0.2">
      <c r="A99" s="1107"/>
      <c r="B99" s="1224"/>
      <c r="C99" s="1223"/>
      <c r="D99" s="1223"/>
      <c r="E99" s="1223"/>
      <c r="F99" s="555"/>
      <c r="G99" s="1221" t="s">
        <v>461</v>
      </c>
      <c r="H99" s="1221"/>
      <c r="I99" s="1221"/>
      <c r="J99" s="1223"/>
      <c r="K99" s="1223"/>
      <c r="L99" s="1223"/>
      <c r="M99" s="550"/>
      <c r="N99" s="550"/>
      <c r="O99" s="550"/>
      <c r="P99" s="550"/>
      <c r="Q99" s="560"/>
      <c r="R99" s="560"/>
      <c r="S99" s="221"/>
      <c r="T99" s="349" t="e">
        <f>VLOOKUP(Q99,[47]Listas!$D$6:$E$10,2,0)</f>
        <v>#N/A</v>
      </c>
      <c r="U99" s="349" t="e">
        <f>HLOOKUP(R99,[47]Listas!$F$4:$J$5,2,0)</f>
        <v>#N/A</v>
      </c>
      <c r="V99" s="1168"/>
      <c r="W99" s="221"/>
      <c r="X99" s="969"/>
      <c r="Y99" s="969"/>
      <c r="Z99" s="969"/>
      <c r="AA99" s="229"/>
      <c r="AB99" s="1223"/>
      <c r="AC99" s="550"/>
      <c r="AD99" s="562"/>
      <c r="AE99" s="221"/>
      <c r="AF99" s="349">
        <f t="shared" si="4"/>
        <v>0</v>
      </c>
      <c r="AG99" s="352" t="e">
        <f t="shared" si="5"/>
        <v>#N/A</v>
      </c>
      <c r="AH99" s="1203"/>
      <c r="AI99" s="352" t="e">
        <f t="shared" si="6"/>
        <v>#N/A</v>
      </c>
      <c r="AJ99" s="1203"/>
      <c r="AK99" s="351" t="e">
        <f t="shared" si="7"/>
        <v>#N/A</v>
      </c>
      <c r="AL99" s="1168"/>
    </row>
    <row r="100" spans="1:38" s="171" customFormat="1" ht="17.25" customHeight="1" x14ac:dyDescent="0.2">
      <c r="A100" s="1107"/>
      <c r="B100" s="1224"/>
      <c r="C100" s="1223"/>
      <c r="D100" s="1223"/>
      <c r="E100" s="1223"/>
      <c r="F100" s="556"/>
      <c r="G100" s="1221" t="s">
        <v>360</v>
      </c>
      <c r="H100" s="1221"/>
      <c r="I100" s="1221"/>
      <c r="J100" s="1223"/>
      <c r="K100" s="1223"/>
      <c r="L100" s="1223"/>
      <c r="M100" s="550"/>
      <c r="N100" s="550"/>
      <c r="O100" s="550"/>
      <c r="P100" s="550"/>
      <c r="Q100" s="560"/>
      <c r="R100" s="560"/>
      <c r="S100" s="221"/>
      <c r="T100" s="349" t="e">
        <f>VLOOKUP(Q100,[47]Listas!$D$6:$E$10,2,0)</f>
        <v>#N/A</v>
      </c>
      <c r="U100" s="349" t="e">
        <f>HLOOKUP(R100,[47]Listas!$F$4:$J$5,2,0)</f>
        <v>#N/A</v>
      </c>
      <c r="V100" s="1168"/>
      <c r="W100" s="221"/>
      <c r="X100" s="969"/>
      <c r="Y100" s="969"/>
      <c r="Z100" s="969"/>
      <c r="AA100" s="229"/>
      <c r="AB100" s="1223"/>
      <c r="AC100" s="550"/>
      <c r="AD100" s="562"/>
      <c r="AE100" s="221"/>
      <c r="AF100" s="349">
        <f t="shared" si="4"/>
        <v>0</v>
      </c>
      <c r="AG100" s="352" t="e">
        <f t="shared" si="5"/>
        <v>#N/A</v>
      </c>
      <c r="AH100" s="1203"/>
      <c r="AI100" s="352" t="e">
        <f t="shared" si="6"/>
        <v>#N/A</v>
      </c>
      <c r="AJ100" s="1203"/>
      <c r="AK100" s="351" t="e">
        <f t="shared" si="7"/>
        <v>#N/A</v>
      </c>
      <c r="AL100" s="1168"/>
    </row>
    <row r="101" spans="1:38" s="171" customFormat="1" ht="53.25" customHeight="1" x14ac:dyDescent="0.2">
      <c r="A101" s="1223" t="s">
        <v>24</v>
      </c>
      <c r="B101" s="1224" t="s">
        <v>941</v>
      </c>
      <c r="C101" s="1223" t="s">
        <v>357</v>
      </c>
      <c r="D101" s="1223"/>
      <c r="E101" s="1223"/>
      <c r="F101" s="554" t="s">
        <v>934</v>
      </c>
      <c r="G101" s="1221" t="s">
        <v>356</v>
      </c>
      <c r="H101" s="1221"/>
      <c r="I101" s="1221"/>
      <c r="J101" s="1223" t="s">
        <v>355</v>
      </c>
      <c r="K101" s="1223"/>
      <c r="L101" s="1223"/>
      <c r="M101" s="550"/>
      <c r="N101" s="550"/>
      <c r="O101" s="550" t="s">
        <v>0</v>
      </c>
      <c r="P101" s="550"/>
      <c r="Q101" s="560" t="s">
        <v>259</v>
      </c>
      <c r="R101" s="560" t="s">
        <v>254</v>
      </c>
      <c r="S101" s="221"/>
      <c r="T101" s="349">
        <f>VLOOKUP(Q101,[47]Listas!$D$6:$E$10,2,0)</f>
        <v>2</v>
      </c>
      <c r="U101" s="349">
        <f>HLOOKUP(R101,[47]Listas!$F$4:$J$5,2,0)</f>
        <v>2</v>
      </c>
      <c r="V101" s="1168" t="str">
        <f>INDEX([47]Listas!$F$6:$J$10,MATCH(Q101,[47]Listas!$D$6:$D$10,0),MATCH(R101,[47]Listas!$F$4:$J$4,0))</f>
        <v>4
INFERIOR</v>
      </c>
      <c r="W101" s="221"/>
      <c r="X101" s="969" t="s">
        <v>740</v>
      </c>
      <c r="Y101" s="969"/>
      <c r="Z101" s="969"/>
      <c r="AA101" s="229" t="s">
        <v>942</v>
      </c>
      <c r="AB101" s="1223" t="s">
        <v>943</v>
      </c>
      <c r="AC101" s="550">
        <v>71</v>
      </c>
      <c r="AD101" s="562" t="s">
        <v>59</v>
      </c>
      <c r="AE101" s="221"/>
      <c r="AF101" s="349">
        <f t="shared" si="4"/>
        <v>1</v>
      </c>
      <c r="AG101" s="352">
        <f t="shared" si="5"/>
        <v>1</v>
      </c>
      <c r="AH101" s="1203" t="str">
        <f>IF(AG101&lt;=1,"Remota",VLOOKUP(AG101,[47]Listas!$C$6:$D$10,2,0))</f>
        <v>Remota</v>
      </c>
      <c r="AI101" s="352">
        <f t="shared" si="6"/>
        <v>2</v>
      </c>
      <c r="AJ101" s="1203" t="str">
        <f>IF(AI101&lt;=1,"Insignificante",HLOOKUP(AI101,[47]Listas!$F$3:$J$4,2,0))</f>
        <v>Menor</v>
      </c>
      <c r="AK101" s="351">
        <f t="shared" si="7"/>
        <v>2</v>
      </c>
      <c r="AL101" s="1168" t="str">
        <f>INDEX([47]Listas!$F$6:$J$10,MATCH(AH101,[47]Listas!$D$6:$D$10,0),MATCH(AJ101,[47]Listas!$F$4:$J$4,0))</f>
        <v>2
INFERIOR</v>
      </c>
    </row>
    <row r="102" spans="1:38" s="171" customFormat="1" ht="75.75" customHeight="1" x14ac:dyDescent="0.2">
      <c r="A102" s="1223"/>
      <c r="B102" s="1224" t="s">
        <v>157</v>
      </c>
      <c r="C102" s="1223"/>
      <c r="D102" s="1223"/>
      <c r="E102" s="1223"/>
      <c r="F102" s="555"/>
      <c r="G102" s="1221" t="s">
        <v>351</v>
      </c>
      <c r="H102" s="1221"/>
      <c r="I102" s="1221"/>
      <c r="J102" s="1223"/>
      <c r="K102" s="1223"/>
      <c r="L102" s="1223"/>
      <c r="M102" s="550"/>
      <c r="N102" s="550"/>
      <c r="O102" s="550"/>
      <c r="P102" s="550"/>
      <c r="Q102" s="560"/>
      <c r="R102" s="560"/>
      <c r="S102" s="221"/>
      <c r="T102" s="349" t="e">
        <f>VLOOKUP(Q102,[47]Listas!$D$6:$E$10,2,0)</f>
        <v>#N/A</v>
      </c>
      <c r="U102" s="349" t="e">
        <f>HLOOKUP(R102,[47]Listas!$F$4:$J$5,2,0)</f>
        <v>#N/A</v>
      </c>
      <c r="V102" s="1168"/>
      <c r="W102" s="221"/>
      <c r="X102" s="969" t="s">
        <v>742</v>
      </c>
      <c r="Y102" s="969"/>
      <c r="Z102" s="969"/>
      <c r="AA102" s="229" t="s">
        <v>936</v>
      </c>
      <c r="AB102" s="1223"/>
      <c r="AC102" s="550"/>
      <c r="AD102" s="562"/>
      <c r="AE102" s="221"/>
      <c r="AF102" s="349">
        <f t="shared" si="4"/>
        <v>0</v>
      </c>
      <c r="AG102" s="352" t="e">
        <f t="shared" si="5"/>
        <v>#N/A</v>
      </c>
      <c r="AH102" s="1203"/>
      <c r="AI102" s="352" t="e">
        <f t="shared" si="6"/>
        <v>#N/A</v>
      </c>
      <c r="AJ102" s="1203"/>
      <c r="AK102" s="351" t="e">
        <f t="shared" si="7"/>
        <v>#N/A</v>
      </c>
      <c r="AL102" s="1168"/>
    </row>
    <row r="103" spans="1:38" s="171" customFormat="1" ht="50.25" customHeight="1" x14ac:dyDescent="0.2">
      <c r="A103" s="1223"/>
      <c r="B103" s="1224" t="s">
        <v>157</v>
      </c>
      <c r="C103" s="1223"/>
      <c r="D103" s="1223"/>
      <c r="E103" s="1223"/>
      <c r="F103" s="556"/>
      <c r="G103" s="1221" t="s">
        <v>349</v>
      </c>
      <c r="H103" s="1221"/>
      <c r="I103" s="1221"/>
      <c r="J103" s="1223"/>
      <c r="K103" s="1223"/>
      <c r="L103" s="1223"/>
      <c r="M103" s="550"/>
      <c r="N103" s="550"/>
      <c r="O103" s="550"/>
      <c r="P103" s="550"/>
      <c r="Q103" s="560"/>
      <c r="R103" s="560"/>
      <c r="S103" s="221"/>
      <c r="T103" s="349" t="e">
        <f>VLOOKUP(Q103,[47]Listas!$D$6:$E$10,2,0)</f>
        <v>#N/A</v>
      </c>
      <c r="U103" s="349" t="e">
        <f>HLOOKUP(R103,[47]Listas!$F$4:$J$5,2,0)</f>
        <v>#N/A</v>
      </c>
      <c r="V103" s="1168"/>
      <c r="W103" s="221"/>
      <c r="X103" s="969" t="s">
        <v>944</v>
      </c>
      <c r="Y103" s="969"/>
      <c r="Z103" s="969"/>
      <c r="AA103" s="229"/>
      <c r="AB103" s="1223"/>
      <c r="AC103" s="550"/>
      <c r="AD103" s="562"/>
      <c r="AE103" s="221"/>
      <c r="AF103" s="349">
        <f t="shared" si="4"/>
        <v>0</v>
      </c>
      <c r="AG103" s="352" t="e">
        <f t="shared" si="5"/>
        <v>#N/A</v>
      </c>
      <c r="AH103" s="1203"/>
      <c r="AI103" s="352" t="e">
        <f t="shared" si="6"/>
        <v>#N/A</v>
      </c>
      <c r="AJ103" s="1203"/>
      <c r="AK103" s="351" t="e">
        <f t="shared" si="7"/>
        <v>#N/A</v>
      </c>
      <c r="AL103" s="1168"/>
    </row>
    <row r="104" spans="1:38" s="171" customFormat="1" ht="39" customHeight="1" x14ac:dyDescent="0.2">
      <c r="A104" s="1223" t="s">
        <v>24</v>
      </c>
      <c r="B104" s="1224" t="s">
        <v>945</v>
      </c>
      <c r="C104" s="1223" t="s">
        <v>946</v>
      </c>
      <c r="D104" s="1223"/>
      <c r="E104" s="1223"/>
      <c r="F104" s="554" t="s">
        <v>934</v>
      </c>
      <c r="G104" s="1221" t="s">
        <v>474</v>
      </c>
      <c r="H104" s="1221"/>
      <c r="I104" s="1221"/>
      <c r="J104" s="1223" t="s">
        <v>475</v>
      </c>
      <c r="K104" s="1223"/>
      <c r="L104" s="1223"/>
      <c r="M104" s="550"/>
      <c r="N104" s="550"/>
      <c r="O104" s="550" t="s">
        <v>0</v>
      </c>
      <c r="P104" s="550"/>
      <c r="Q104" s="560" t="s">
        <v>258</v>
      </c>
      <c r="R104" s="560" t="s">
        <v>123</v>
      </c>
      <c r="S104" s="221"/>
      <c r="T104" s="349">
        <f>VLOOKUP(Q104,[47]Listas!$D$6:$E$10,2,0)</f>
        <v>1</v>
      </c>
      <c r="U104" s="349">
        <f>HLOOKUP(R104,[47]Listas!$F$4:$J$5,2,0)</f>
        <v>3</v>
      </c>
      <c r="V104" s="1168" t="str">
        <f>INDEX([47]Listas!$F$6:$J$10,MATCH(Q104,[47]Listas!$D$6:$D$10,0),MATCH(R104,[47]Listas!$F$4:$J$4,0))</f>
        <v>3
INFERIOR</v>
      </c>
      <c r="W104" s="221"/>
      <c r="X104" s="969" t="s">
        <v>746</v>
      </c>
      <c r="Y104" s="969"/>
      <c r="Z104" s="969"/>
      <c r="AA104" s="554" t="s">
        <v>947</v>
      </c>
      <c r="AB104" s="1223" t="s">
        <v>948</v>
      </c>
      <c r="AC104" s="550">
        <v>47</v>
      </c>
      <c r="AD104" s="562" t="s">
        <v>59</v>
      </c>
      <c r="AE104" s="221"/>
      <c r="AF104" s="349"/>
      <c r="AG104" s="352"/>
      <c r="AH104" s="1203" t="str">
        <f>IF(AG104&lt;=1,"Remota",VLOOKUP(AG104,[47]Listas!$C$6:$D$10,2,0))</f>
        <v>Remota</v>
      </c>
      <c r="AI104" s="352"/>
      <c r="AJ104" s="1203" t="str">
        <f>IF(AI104&lt;=1,"Insignificante",HLOOKUP(AI104,[47]Listas!$F$3:$J$4,2,0))</f>
        <v>Insignificante</v>
      </c>
      <c r="AK104" s="351"/>
      <c r="AL104" s="1168" t="str">
        <f>INDEX([47]Listas!$F$6:$J$10,MATCH(AH104,[47]Listas!$D$6:$D$10,0),MATCH(AJ104,[47]Listas!$F$4:$J$4,0))</f>
        <v>1
INFERIOR</v>
      </c>
    </row>
    <row r="105" spans="1:38" s="171" customFormat="1" ht="39.75" customHeight="1" x14ac:dyDescent="0.2">
      <c r="A105" s="1223"/>
      <c r="B105" s="1224" t="s">
        <v>157</v>
      </c>
      <c r="C105" s="1223"/>
      <c r="D105" s="1223"/>
      <c r="E105" s="1223"/>
      <c r="F105" s="555"/>
      <c r="G105" s="1221" t="s">
        <v>479</v>
      </c>
      <c r="H105" s="1221"/>
      <c r="I105" s="1221"/>
      <c r="J105" s="1223"/>
      <c r="K105" s="1223"/>
      <c r="L105" s="1223"/>
      <c r="M105" s="550"/>
      <c r="N105" s="550"/>
      <c r="O105" s="550"/>
      <c r="P105" s="550"/>
      <c r="Q105" s="560"/>
      <c r="R105" s="560"/>
      <c r="S105" s="221"/>
      <c r="T105" s="349" t="e">
        <f>VLOOKUP(Q105,[47]Listas!$D$6:$E$10,2,0)</f>
        <v>#N/A</v>
      </c>
      <c r="U105" s="349" t="e">
        <f>HLOOKUP(R105,[47]Listas!$F$4:$J$5,2,0)</f>
        <v>#N/A</v>
      </c>
      <c r="V105" s="1168"/>
      <c r="W105" s="221"/>
      <c r="X105" s="969" t="s">
        <v>949</v>
      </c>
      <c r="Y105" s="969"/>
      <c r="Z105" s="969"/>
      <c r="AA105" s="555"/>
      <c r="AB105" s="1223"/>
      <c r="AC105" s="550"/>
      <c r="AD105" s="562"/>
      <c r="AE105" s="221"/>
      <c r="AF105" s="349"/>
      <c r="AG105" s="352"/>
      <c r="AH105" s="1203"/>
      <c r="AI105" s="352"/>
      <c r="AJ105" s="1203"/>
      <c r="AK105" s="351"/>
      <c r="AL105" s="1168"/>
    </row>
    <row r="106" spans="1:38" s="171" customFormat="1" ht="54.75" customHeight="1" x14ac:dyDescent="0.2">
      <c r="A106" s="1223"/>
      <c r="B106" s="1224" t="s">
        <v>157</v>
      </c>
      <c r="C106" s="1223"/>
      <c r="D106" s="1223"/>
      <c r="E106" s="1223"/>
      <c r="F106" s="555"/>
      <c r="G106" s="1221" t="s">
        <v>708</v>
      </c>
      <c r="H106" s="1221"/>
      <c r="I106" s="1221"/>
      <c r="J106" s="1223"/>
      <c r="K106" s="1223"/>
      <c r="L106" s="1223"/>
      <c r="M106" s="550"/>
      <c r="N106" s="550"/>
      <c r="O106" s="550"/>
      <c r="P106" s="550"/>
      <c r="Q106" s="560"/>
      <c r="R106" s="560"/>
      <c r="S106" s="221"/>
      <c r="T106" s="349" t="e">
        <f>VLOOKUP(Q106,[47]Listas!$D$6:$E$10,2,0)</f>
        <v>#N/A</v>
      </c>
      <c r="U106" s="349" t="e">
        <f>HLOOKUP(R106,[47]Listas!$F$4:$J$5,2,0)</f>
        <v>#N/A</v>
      </c>
      <c r="V106" s="1168"/>
      <c r="W106" s="221"/>
      <c r="X106" s="969" t="s">
        <v>949</v>
      </c>
      <c r="Y106" s="969"/>
      <c r="Z106" s="969"/>
      <c r="AA106" s="555"/>
      <c r="AB106" s="1223"/>
      <c r="AC106" s="550"/>
      <c r="AD106" s="562"/>
      <c r="AE106" s="221"/>
      <c r="AF106" s="349"/>
      <c r="AG106" s="352"/>
      <c r="AH106" s="1203"/>
      <c r="AI106" s="352"/>
      <c r="AJ106" s="1203"/>
      <c r="AK106" s="351"/>
      <c r="AL106" s="1168"/>
    </row>
    <row r="107" spans="1:38" s="171" customFormat="1" ht="42.75" customHeight="1" x14ac:dyDescent="0.2">
      <c r="A107" s="1223"/>
      <c r="B107" s="1224" t="s">
        <v>157</v>
      </c>
      <c r="C107" s="1223"/>
      <c r="D107" s="1223"/>
      <c r="E107" s="1223"/>
      <c r="F107" s="556"/>
      <c r="G107" s="1221" t="s">
        <v>481</v>
      </c>
      <c r="H107" s="1221"/>
      <c r="I107" s="1221"/>
      <c r="J107" s="1223"/>
      <c r="K107" s="1223"/>
      <c r="L107" s="1223"/>
      <c r="M107" s="550"/>
      <c r="N107" s="550"/>
      <c r="O107" s="550"/>
      <c r="P107" s="550"/>
      <c r="Q107" s="560"/>
      <c r="R107" s="560"/>
      <c r="S107" s="221"/>
      <c r="T107" s="349" t="e">
        <f>VLOOKUP(Q107,[47]Listas!$D$6:$E$10,2,0)</f>
        <v>#N/A</v>
      </c>
      <c r="U107" s="349" t="e">
        <f>HLOOKUP(R107,[47]Listas!$F$4:$J$5,2,0)</f>
        <v>#N/A</v>
      </c>
      <c r="V107" s="1168"/>
      <c r="W107" s="221"/>
      <c r="X107" s="969" t="s">
        <v>949</v>
      </c>
      <c r="Y107" s="969"/>
      <c r="Z107" s="969"/>
      <c r="AA107" s="556"/>
      <c r="AB107" s="1223"/>
      <c r="AC107" s="550"/>
      <c r="AD107" s="562"/>
      <c r="AE107" s="221"/>
      <c r="AF107" s="349"/>
      <c r="AG107" s="352"/>
      <c r="AH107" s="1203"/>
      <c r="AI107" s="352"/>
      <c r="AJ107" s="1203"/>
      <c r="AK107" s="351"/>
      <c r="AL107" s="1168"/>
    </row>
    <row r="108" spans="1:38" s="171" customFormat="1" ht="63.75" customHeight="1" x14ac:dyDescent="0.2">
      <c r="A108" s="1223" t="s">
        <v>24</v>
      </c>
      <c r="B108" s="1224" t="s">
        <v>950</v>
      </c>
      <c r="C108" s="1223" t="s">
        <v>605</v>
      </c>
      <c r="D108" s="1223"/>
      <c r="E108" s="1223"/>
      <c r="F108" s="554" t="s">
        <v>934</v>
      </c>
      <c r="G108" s="1221" t="s">
        <v>606</v>
      </c>
      <c r="H108" s="1221"/>
      <c r="I108" s="1221"/>
      <c r="J108" s="1223" t="s">
        <v>652</v>
      </c>
      <c r="K108" s="1223"/>
      <c r="L108" s="1223"/>
      <c r="M108" s="550"/>
      <c r="N108" s="550"/>
      <c r="O108" s="550" t="s">
        <v>0</v>
      </c>
      <c r="P108" s="550"/>
      <c r="Q108" s="560" t="s">
        <v>258</v>
      </c>
      <c r="R108" s="560" t="s">
        <v>262</v>
      </c>
      <c r="S108" s="221"/>
      <c r="T108" s="349"/>
      <c r="U108" s="349"/>
      <c r="V108" s="1168" t="str">
        <f>INDEX([47]Listas!$F$6:$J$10,MATCH(Q108,[47]Listas!$D$6:$D$10,0),MATCH(R108,[47]Listas!$F$4:$J$4,0))</f>
        <v>1
INFERIOR</v>
      </c>
      <c r="W108" s="221"/>
      <c r="X108" s="969" t="s">
        <v>951</v>
      </c>
      <c r="Y108" s="969"/>
      <c r="Z108" s="969"/>
      <c r="AA108" s="229" t="s">
        <v>947</v>
      </c>
      <c r="AB108" s="1223" t="s">
        <v>952</v>
      </c>
      <c r="AC108" s="550">
        <v>41</v>
      </c>
      <c r="AD108" s="562" t="s">
        <v>59</v>
      </c>
      <c r="AE108" s="221"/>
      <c r="AF108" s="349"/>
      <c r="AG108" s="352"/>
      <c r="AH108" s="1203" t="str">
        <f>IF(AG108&lt;=1,"Remota",VLOOKUP(AG108,[47]Listas!$C$6:$D$10,2,0))</f>
        <v>Remota</v>
      </c>
      <c r="AI108" s="352"/>
      <c r="AJ108" s="1203" t="str">
        <f>IF(AI108&lt;=1,"Insignificante",HLOOKUP(AI108,[47]Listas!$F$3:$J$4,2,0))</f>
        <v>Insignificante</v>
      </c>
      <c r="AK108" s="351"/>
      <c r="AL108" s="1168" t="str">
        <f>INDEX([47]Listas!$F$6:$J$10,MATCH(AH108,[47]Listas!$D$6:$D$10,0),MATCH(AJ108,[47]Listas!$F$4:$J$4,0))</f>
        <v>1
INFERIOR</v>
      </c>
    </row>
    <row r="109" spans="1:38" s="171" customFormat="1" ht="36" customHeight="1" x14ac:dyDescent="0.2">
      <c r="A109" s="1223"/>
      <c r="B109" s="1224" t="s">
        <v>157</v>
      </c>
      <c r="C109" s="1223"/>
      <c r="D109" s="1223"/>
      <c r="E109" s="1223"/>
      <c r="F109" s="555"/>
      <c r="G109" s="1221" t="s">
        <v>608</v>
      </c>
      <c r="H109" s="1221"/>
      <c r="I109" s="1221"/>
      <c r="J109" s="1223"/>
      <c r="K109" s="1223"/>
      <c r="L109" s="1223"/>
      <c r="M109" s="550"/>
      <c r="N109" s="550"/>
      <c r="O109" s="550"/>
      <c r="P109" s="550"/>
      <c r="Q109" s="560"/>
      <c r="R109" s="560"/>
      <c r="S109" s="221"/>
      <c r="T109" s="349"/>
      <c r="U109" s="349"/>
      <c r="V109" s="1168"/>
      <c r="W109" s="221"/>
      <c r="X109" s="969"/>
      <c r="Y109" s="969"/>
      <c r="Z109" s="969"/>
      <c r="AA109" s="229"/>
      <c r="AB109" s="1223"/>
      <c r="AC109" s="550"/>
      <c r="AD109" s="562"/>
      <c r="AE109" s="221"/>
      <c r="AF109" s="349"/>
      <c r="AG109" s="352"/>
      <c r="AH109" s="1203"/>
      <c r="AI109" s="352"/>
      <c r="AJ109" s="1203"/>
      <c r="AK109" s="351"/>
      <c r="AL109" s="1168"/>
    </row>
    <row r="110" spans="1:38" s="171" customFormat="1" ht="35.25" customHeight="1" x14ac:dyDescent="0.2">
      <c r="A110" s="1223"/>
      <c r="B110" s="1224" t="s">
        <v>157</v>
      </c>
      <c r="C110" s="1223"/>
      <c r="D110" s="1223"/>
      <c r="E110" s="1223"/>
      <c r="F110" s="555"/>
      <c r="G110" s="1221" t="s">
        <v>754</v>
      </c>
      <c r="H110" s="1221"/>
      <c r="I110" s="1221"/>
      <c r="J110" s="1223"/>
      <c r="K110" s="1223"/>
      <c r="L110" s="1223"/>
      <c r="M110" s="550"/>
      <c r="N110" s="550"/>
      <c r="O110" s="550"/>
      <c r="P110" s="550"/>
      <c r="Q110" s="560"/>
      <c r="R110" s="560"/>
      <c r="S110" s="221"/>
      <c r="T110" s="349"/>
      <c r="U110" s="349"/>
      <c r="V110" s="1168"/>
      <c r="W110" s="221"/>
      <c r="X110" s="969"/>
      <c r="Y110" s="969"/>
      <c r="Z110" s="969"/>
      <c r="AA110" s="229"/>
      <c r="AB110" s="1223"/>
      <c r="AC110" s="550"/>
      <c r="AD110" s="562"/>
      <c r="AE110" s="221"/>
      <c r="AF110" s="349"/>
      <c r="AG110" s="352"/>
      <c r="AH110" s="1203"/>
      <c r="AI110" s="352"/>
      <c r="AJ110" s="1203"/>
      <c r="AK110" s="351"/>
      <c r="AL110" s="1168"/>
    </row>
    <row r="111" spans="1:38" s="171" customFormat="1" ht="35.25" customHeight="1" x14ac:dyDescent="0.2">
      <c r="A111" s="1223"/>
      <c r="B111" s="1224" t="s">
        <v>157</v>
      </c>
      <c r="C111" s="1223"/>
      <c r="D111" s="1223"/>
      <c r="E111" s="1223"/>
      <c r="F111" s="555"/>
      <c r="G111" s="1221" t="s">
        <v>609</v>
      </c>
      <c r="H111" s="1221"/>
      <c r="I111" s="1221"/>
      <c r="J111" s="1223"/>
      <c r="K111" s="1223"/>
      <c r="L111" s="1223"/>
      <c r="M111" s="550"/>
      <c r="N111" s="550"/>
      <c r="O111" s="550"/>
      <c r="P111" s="550"/>
      <c r="Q111" s="560"/>
      <c r="R111" s="560"/>
      <c r="S111" s="221"/>
      <c r="T111" s="349"/>
      <c r="U111" s="349"/>
      <c r="V111" s="1168"/>
      <c r="W111" s="221"/>
      <c r="X111" s="969"/>
      <c r="Y111" s="969"/>
      <c r="Z111" s="969"/>
      <c r="AA111" s="229"/>
      <c r="AB111" s="1223"/>
      <c r="AC111" s="550"/>
      <c r="AD111" s="562"/>
      <c r="AE111" s="221"/>
      <c r="AF111" s="349"/>
      <c r="AG111" s="352"/>
      <c r="AH111" s="1203"/>
      <c r="AI111" s="352"/>
      <c r="AJ111" s="1203"/>
      <c r="AK111" s="351"/>
      <c r="AL111" s="1168"/>
    </row>
    <row r="112" spans="1:38" s="171" customFormat="1" ht="43.5" customHeight="1" x14ac:dyDescent="0.2">
      <c r="A112" s="1223"/>
      <c r="B112" s="1224" t="s">
        <v>157</v>
      </c>
      <c r="C112" s="1223"/>
      <c r="D112" s="1223"/>
      <c r="E112" s="1223"/>
      <c r="F112" s="556"/>
      <c r="G112" s="1221" t="s">
        <v>444</v>
      </c>
      <c r="H112" s="1221"/>
      <c r="I112" s="1221"/>
      <c r="J112" s="1223"/>
      <c r="K112" s="1223"/>
      <c r="L112" s="1223"/>
      <c r="M112" s="550"/>
      <c r="N112" s="550"/>
      <c r="O112" s="550"/>
      <c r="P112" s="550"/>
      <c r="Q112" s="560"/>
      <c r="R112" s="560"/>
      <c r="S112" s="221"/>
      <c r="T112" s="349"/>
      <c r="U112" s="349"/>
      <c r="V112" s="1168"/>
      <c r="W112" s="221"/>
      <c r="X112" s="969"/>
      <c r="Y112" s="969"/>
      <c r="Z112" s="969"/>
      <c r="AA112" s="229"/>
      <c r="AB112" s="1223"/>
      <c r="AC112" s="550"/>
      <c r="AD112" s="562"/>
      <c r="AE112" s="221"/>
      <c r="AF112" s="349"/>
      <c r="AG112" s="352"/>
      <c r="AH112" s="1203"/>
      <c r="AI112" s="352"/>
      <c r="AJ112" s="1203"/>
      <c r="AK112" s="351"/>
      <c r="AL112" s="1168"/>
    </row>
    <row r="113" spans="1:38" ht="5.25" customHeight="1" x14ac:dyDescent="0.2">
      <c r="A113" s="179"/>
      <c r="B113" s="180"/>
      <c r="C113" s="180"/>
      <c r="D113" s="180"/>
      <c r="E113" s="179"/>
      <c r="F113" s="179"/>
      <c r="G113" s="181"/>
      <c r="H113" s="181"/>
      <c r="I113" s="181"/>
      <c r="J113" s="179"/>
      <c r="L113" s="183"/>
      <c r="M113" s="183"/>
      <c r="N113" s="183"/>
      <c r="O113" s="183"/>
      <c r="P113" s="183"/>
      <c r="Q113" s="183"/>
      <c r="R113" s="183"/>
      <c r="S113" s="183"/>
      <c r="T113" s="183"/>
      <c r="U113" s="183"/>
      <c r="V113" s="179"/>
      <c r="W113" s="179"/>
      <c r="X113" s="181"/>
      <c r="Y113" s="181"/>
      <c r="Z113" s="181"/>
      <c r="AA113" s="181"/>
      <c r="AB113" s="181"/>
      <c r="AC113" s="179"/>
      <c r="AD113" s="179"/>
      <c r="AE113" s="179"/>
      <c r="AF113" s="179"/>
      <c r="AG113" s="179"/>
      <c r="AH113" s="179"/>
      <c r="AI113" s="179"/>
      <c r="AJ113" s="179"/>
      <c r="AK113" s="179"/>
      <c r="AL113" s="184"/>
    </row>
    <row r="114" spans="1:38" ht="11.25" customHeight="1" x14ac:dyDescent="0.2">
      <c r="A114" s="699" t="s">
        <v>256</v>
      </c>
      <c r="B114" s="700"/>
      <c r="C114" s="700"/>
      <c r="D114" s="700"/>
      <c r="E114" s="700"/>
      <c r="F114" s="700"/>
      <c r="G114" s="700"/>
      <c r="H114" s="700"/>
      <c r="I114" s="700"/>
      <c r="J114" s="700"/>
      <c r="K114" s="700"/>
      <c r="L114" s="701"/>
      <c r="N114" s="183" t="s">
        <v>257</v>
      </c>
      <c r="O114" s="183"/>
      <c r="AI114" s="179"/>
      <c r="AJ114" s="179"/>
      <c r="AK114" s="179"/>
      <c r="AL114" s="184"/>
    </row>
    <row r="115" spans="1:38" x14ac:dyDescent="0.2">
      <c r="A115" s="669"/>
      <c r="B115" s="670"/>
      <c r="C115" s="670"/>
      <c r="D115" s="670"/>
      <c r="E115" s="670"/>
      <c r="F115" s="670"/>
      <c r="G115" s="670"/>
      <c r="H115" s="670"/>
      <c r="I115" s="670"/>
      <c r="J115" s="670"/>
      <c r="K115" s="670"/>
      <c r="L115" s="671"/>
      <c r="M115" s="186"/>
      <c r="N115" s="539" t="s">
        <v>125</v>
      </c>
      <c r="O115" s="540"/>
      <c r="P115" s="540"/>
      <c r="Q115" s="540"/>
      <c r="R115" s="541"/>
      <c r="S115" s="187"/>
      <c r="T115" s="187"/>
      <c r="U115" s="187"/>
      <c r="V115" s="539" t="s">
        <v>67</v>
      </c>
      <c r="W115" s="540"/>
      <c r="X115" s="540"/>
      <c r="Y115" s="540"/>
      <c r="Z115" s="541"/>
      <c r="AA115" s="539" t="s">
        <v>68</v>
      </c>
      <c r="AB115" s="541"/>
      <c r="AC115" s="539" t="s">
        <v>69</v>
      </c>
      <c r="AD115" s="540"/>
      <c r="AE115" s="540"/>
      <c r="AF115" s="540"/>
      <c r="AG115" s="540"/>
      <c r="AH115" s="540"/>
      <c r="AI115" s="540"/>
      <c r="AJ115" s="540"/>
      <c r="AK115" s="540"/>
      <c r="AL115" s="541"/>
    </row>
    <row r="116" spans="1:38" s="154" customFormat="1" ht="30" customHeight="1" x14ac:dyDescent="0.2">
      <c r="A116" s="702"/>
      <c r="B116" s="703"/>
      <c r="C116" s="703"/>
      <c r="D116" s="703"/>
      <c r="E116" s="703"/>
      <c r="F116" s="703"/>
      <c r="G116" s="703"/>
      <c r="H116" s="703"/>
      <c r="I116" s="703"/>
      <c r="J116" s="703"/>
      <c r="K116" s="703"/>
      <c r="L116" s="704"/>
      <c r="M116" s="188"/>
      <c r="N116" s="532" t="s">
        <v>77</v>
      </c>
      <c r="O116" s="533"/>
      <c r="P116" s="533"/>
      <c r="Q116" s="533"/>
      <c r="R116" s="534"/>
      <c r="S116" s="189"/>
      <c r="T116" s="189"/>
      <c r="U116" s="189"/>
      <c r="V116" s="532" t="s">
        <v>953</v>
      </c>
      <c r="W116" s="533"/>
      <c r="X116" s="533"/>
      <c r="Y116" s="533"/>
      <c r="Z116" s="534"/>
      <c r="AA116" s="532" t="s">
        <v>954</v>
      </c>
      <c r="AB116" s="534"/>
      <c r="AC116" s="532"/>
      <c r="AD116" s="533"/>
      <c r="AE116" s="533"/>
      <c r="AF116" s="533"/>
      <c r="AG116" s="533"/>
      <c r="AH116" s="533"/>
      <c r="AI116" s="533"/>
      <c r="AJ116" s="533"/>
      <c r="AK116" s="533"/>
      <c r="AL116" s="534"/>
    </row>
    <row r="117" spans="1:38" s="154" customFormat="1" ht="30" customHeight="1" x14ac:dyDescent="0.2">
      <c r="A117" s="702"/>
      <c r="B117" s="703"/>
      <c r="C117" s="703"/>
      <c r="D117" s="703"/>
      <c r="E117" s="703"/>
      <c r="F117" s="703"/>
      <c r="G117" s="703"/>
      <c r="H117" s="703"/>
      <c r="I117" s="703"/>
      <c r="J117" s="703"/>
      <c r="K117" s="703"/>
      <c r="L117" s="704"/>
      <c r="M117" s="188"/>
      <c r="N117" s="532" t="s">
        <v>78</v>
      </c>
      <c r="O117" s="533"/>
      <c r="P117" s="533"/>
      <c r="Q117" s="533"/>
      <c r="R117" s="534"/>
      <c r="S117" s="189"/>
      <c r="T117" s="189"/>
      <c r="U117" s="189"/>
      <c r="V117" s="532" t="s">
        <v>955</v>
      </c>
      <c r="W117" s="533"/>
      <c r="X117" s="533"/>
      <c r="Y117" s="533"/>
      <c r="Z117" s="534"/>
      <c r="AA117" s="532" t="s">
        <v>956</v>
      </c>
      <c r="AB117" s="534"/>
      <c r="AC117" s="532"/>
      <c r="AD117" s="533"/>
      <c r="AE117" s="533"/>
      <c r="AF117" s="533"/>
      <c r="AG117" s="533"/>
      <c r="AH117" s="533"/>
      <c r="AI117" s="533"/>
      <c r="AJ117" s="533"/>
      <c r="AK117" s="533"/>
      <c r="AL117" s="534"/>
    </row>
    <row r="118" spans="1:38" s="154" customFormat="1" ht="30" customHeight="1" x14ac:dyDescent="0.2">
      <c r="A118" s="702"/>
      <c r="B118" s="703"/>
      <c r="C118" s="703"/>
      <c r="D118" s="703"/>
      <c r="E118" s="703"/>
      <c r="F118" s="703"/>
      <c r="G118" s="703"/>
      <c r="H118" s="703"/>
      <c r="I118" s="703"/>
      <c r="J118" s="703"/>
      <c r="K118" s="703"/>
      <c r="L118" s="704"/>
      <c r="M118" s="188"/>
      <c r="N118" s="532" t="s">
        <v>80</v>
      </c>
      <c r="O118" s="533"/>
      <c r="P118" s="533"/>
      <c r="Q118" s="533"/>
      <c r="R118" s="534"/>
      <c r="S118" s="189"/>
      <c r="T118" s="189"/>
      <c r="U118" s="189"/>
      <c r="V118" s="532" t="s">
        <v>333</v>
      </c>
      <c r="W118" s="533"/>
      <c r="X118" s="533"/>
      <c r="Y118" s="533"/>
      <c r="Z118" s="534"/>
      <c r="AA118" s="532" t="s">
        <v>957</v>
      </c>
      <c r="AB118" s="534"/>
      <c r="AC118" s="532"/>
      <c r="AD118" s="533"/>
      <c r="AE118" s="533"/>
      <c r="AF118" s="533"/>
      <c r="AG118" s="533"/>
      <c r="AH118" s="533"/>
      <c r="AI118" s="533"/>
      <c r="AJ118" s="533"/>
      <c r="AK118" s="533"/>
      <c r="AL118" s="534"/>
    </row>
    <row r="119" spans="1:38" s="154" customFormat="1" ht="30" customHeight="1" x14ac:dyDescent="0.2">
      <c r="A119" s="705"/>
      <c r="B119" s="706"/>
      <c r="C119" s="706"/>
      <c r="D119" s="706"/>
      <c r="E119" s="706"/>
      <c r="F119" s="706"/>
      <c r="G119" s="706"/>
      <c r="H119" s="706"/>
      <c r="I119" s="706"/>
      <c r="J119" s="706"/>
      <c r="K119" s="706"/>
      <c r="L119" s="707"/>
      <c r="M119" s="188"/>
      <c r="N119" s="532" t="s">
        <v>81</v>
      </c>
      <c r="O119" s="533"/>
      <c r="P119" s="533"/>
      <c r="Q119" s="533"/>
      <c r="R119" s="534"/>
      <c r="S119" s="189"/>
      <c r="T119" s="189"/>
      <c r="U119" s="189"/>
      <c r="V119" s="532" t="s">
        <v>334</v>
      </c>
      <c r="W119" s="533"/>
      <c r="X119" s="533"/>
      <c r="Y119" s="533"/>
      <c r="Z119" s="534"/>
      <c r="AA119" s="532" t="s">
        <v>958</v>
      </c>
      <c r="AB119" s="534"/>
      <c r="AC119" s="532"/>
      <c r="AD119" s="533"/>
      <c r="AE119" s="533"/>
      <c r="AF119" s="533"/>
      <c r="AG119" s="533"/>
      <c r="AH119" s="533"/>
      <c r="AI119" s="533"/>
      <c r="AJ119" s="533"/>
      <c r="AK119" s="533"/>
      <c r="AL119" s="534"/>
    </row>
    <row r="120" spans="1:38" s="154" customFormat="1" ht="30" customHeight="1" x14ac:dyDescent="0.2">
      <c r="A120" s="190"/>
      <c r="B120" s="190"/>
      <c r="C120" s="190"/>
      <c r="D120" s="190"/>
      <c r="E120" s="190"/>
      <c r="F120" s="190"/>
      <c r="G120" s="190"/>
      <c r="H120" s="190"/>
      <c r="I120" s="190"/>
      <c r="J120" s="190"/>
      <c r="K120" s="190"/>
      <c r="L120" s="190"/>
      <c r="M120" s="188"/>
      <c r="N120" s="662"/>
      <c r="O120" s="662"/>
      <c r="P120" s="662"/>
      <c r="Q120" s="662"/>
      <c r="R120" s="662"/>
      <c r="S120" s="191"/>
      <c r="T120" s="191"/>
      <c r="U120" s="191"/>
      <c r="V120" s="662"/>
      <c r="W120" s="662"/>
      <c r="X120" s="662"/>
      <c r="Y120" s="662"/>
      <c r="Z120" s="662"/>
      <c r="AA120" s="209"/>
      <c r="AB120" s="209"/>
      <c r="AC120" s="191"/>
      <c r="AD120" s="191"/>
      <c r="AE120" s="191"/>
      <c r="AF120" s="191"/>
      <c r="AG120" s="191"/>
      <c r="AH120" s="191"/>
      <c r="AI120" s="191"/>
      <c r="AJ120" s="191"/>
      <c r="AK120" s="191"/>
      <c r="AL120" s="191"/>
    </row>
    <row r="121" spans="1:38" s="154" customFormat="1" ht="30" customHeight="1" x14ac:dyDescent="0.2">
      <c r="A121" s="190"/>
      <c r="B121" s="190"/>
      <c r="C121" s="190"/>
      <c r="D121" s="190"/>
      <c r="E121" s="190"/>
      <c r="F121" s="190"/>
      <c r="G121" s="190"/>
      <c r="H121" s="190"/>
      <c r="I121" s="190"/>
      <c r="J121" s="190"/>
      <c r="K121" s="190"/>
      <c r="L121" s="190"/>
      <c r="M121" s="188"/>
      <c r="N121" s="537"/>
      <c r="O121" s="537"/>
      <c r="P121" s="537"/>
      <c r="Q121" s="537"/>
      <c r="R121" s="537"/>
      <c r="S121" s="188"/>
      <c r="T121" s="188"/>
      <c r="U121" s="188"/>
      <c r="V121" s="537" t="s">
        <v>959</v>
      </c>
      <c r="W121" s="537"/>
      <c r="X121" s="537"/>
      <c r="Y121" s="537"/>
      <c r="Z121" s="537"/>
      <c r="AA121" s="210"/>
      <c r="AB121" s="210"/>
      <c r="AC121" s="188"/>
      <c r="AD121" s="188"/>
      <c r="AE121" s="188"/>
      <c r="AF121" s="188"/>
      <c r="AG121" s="188"/>
      <c r="AH121" s="188"/>
      <c r="AI121" s="188"/>
      <c r="AJ121" s="188"/>
      <c r="AK121" s="188"/>
      <c r="AL121" s="188"/>
    </row>
    <row r="122" spans="1:38" s="154" customFormat="1" ht="30" customHeight="1" x14ac:dyDescent="0.2">
      <c r="A122" s="190"/>
      <c r="B122" s="190"/>
      <c r="C122" s="190"/>
      <c r="D122" s="190"/>
      <c r="E122" s="190"/>
      <c r="F122" s="190"/>
      <c r="G122" s="190"/>
      <c r="H122" s="190"/>
      <c r="I122" s="190"/>
      <c r="J122" s="190"/>
      <c r="K122" s="190"/>
      <c r="L122" s="190"/>
      <c r="M122" s="188"/>
      <c r="N122" s="537"/>
      <c r="O122" s="537"/>
      <c r="P122" s="537"/>
      <c r="Q122" s="537"/>
      <c r="R122" s="537"/>
      <c r="S122" s="188"/>
      <c r="T122" s="188"/>
      <c r="U122" s="188"/>
      <c r="V122" s="537"/>
      <c r="W122" s="537"/>
      <c r="X122" s="537"/>
      <c r="Y122" s="537"/>
      <c r="Z122" s="537"/>
      <c r="AA122" s="210"/>
      <c r="AB122" s="210"/>
      <c r="AC122" s="188"/>
      <c r="AD122" s="188"/>
      <c r="AE122" s="188"/>
      <c r="AF122" s="188"/>
      <c r="AG122" s="188"/>
      <c r="AH122" s="188"/>
      <c r="AI122" s="188"/>
      <c r="AJ122" s="188"/>
      <c r="AK122" s="188"/>
      <c r="AL122" s="188"/>
    </row>
    <row r="123" spans="1:38" s="154" customFormat="1" ht="30" customHeight="1" x14ac:dyDescent="0.2">
      <c r="A123" s="192"/>
      <c r="B123" s="192"/>
      <c r="C123" s="192"/>
      <c r="D123" s="192"/>
      <c r="E123" s="193"/>
      <c r="F123" s="192"/>
      <c r="G123" s="193"/>
      <c r="H123" s="193"/>
      <c r="I123" s="193"/>
      <c r="J123" s="193"/>
      <c r="K123" s="194"/>
      <c r="L123" s="194"/>
      <c r="M123" s="188"/>
      <c r="N123" s="537"/>
      <c r="O123" s="537"/>
      <c r="P123" s="537"/>
      <c r="Q123" s="537"/>
      <c r="R123" s="537"/>
      <c r="S123" s="188"/>
      <c r="T123" s="188"/>
      <c r="U123" s="188"/>
      <c r="V123" s="537"/>
      <c r="W123" s="537"/>
      <c r="X123" s="537"/>
      <c r="Y123" s="537"/>
      <c r="Z123" s="537"/>
      <c r="AA123" s="210"/>
      <c r="AB123" s="210"/>
      <c r="AC123" s="188"/>
      <c r="AD123" s="188"/>
      <c r="AE123" s="188"/>
      <c r="AF123" s="188"/>
      <c r="AG123" s="188"/>
      <c r="AH123" s="188"/>
      <c r="AI123" s="188"/>
      <c r="AJ123" s="188"/>
      <c r="AK123" s="188"/>
      <c r="AL123" s="188"/>
    </row>
    <row r="124" spans="1:38" x14ac:dyDescent="0.2">
      <c r="A124" s="195"/>
      <c r="B124" s="196"/>
      <c r="C124" s="196"/>
      <c r="D124" s="196"/>
      <c r="E124" s="195"/>
      <c r="F124" s="195"/>
      <c r="G124" s="197"/>
      <c r="H124" s="197"/>
      <c r="I124" s="197"/>
      <c r="J124" s="195"/>
      <c r="K124" s="195"/>
      <c r="L124" s="195"/>
      <c r="M124" s="195"/>
      <c r="N124" s="195"/>
      <c r="O124" s="195"/>
      <c r="P124" s="195"/>
      <c r="Q124" s="195"/>
      <c r="R124" s="195"/>
      <c r="S124" s="195"/>
      <c r="T124" s="195"/>
      <c r="U124" s="195"/>
      <c r="V124" s="195"/>
      <c r="W124" s="195"/>
      <c r="X124" s="197"/>
      <c r="Y124" s="197"/>
      <c r="Z124" s="197"/>
      <c r="AA124" s="197"/>
      <c r="AB124" s="197"/>
      <c r="AC124" s="195"/>
      <c r="AD124" s="195"/>
      <c r="AE124" s="195"/>
      <c r="AF124" s="195"/>
      <c r="AG124" s="195"/>
      <c r="AH124" s="195"/>
      <c r="AI124" s="195"/>
      <c r="AJ124" s="195"/>
      <c r="AK124" s="195"/>
      <c r="AL124" s="198"/>
    </row>
    <row r="125" spans="1:38" x14ac:dyDescent="0.2">
      <c r="A125" s="195"/>
      <c r="B125" s="196"/>
      <c r="C125" s="196"/>
      <c r="D125" s="196"/>
      <c r="E125" s="195"/>
      <c r="F125" s="195"/>
      <c r="G125" s="197"/>
      <c r="H125" s="197"/>
      <c r="I125" s="197"/>
      <c r="J125" s="195"/>
      <c r="K125" s="195"/>
      <c r="L125" s="195"/>
      <c r="M125" s="195"/>
      <c r="N125" s="195"/>
      <c r="O125" s="195"/>
      <c r="P125" s="195"/>
      <c r="Q125" s="195"/>
      <c r="R125" s="195"/>
      <c r="S125" s="195"/>
      <c r="T125" s="195"/>
      <c r="U125" s="195"/>
      <c r="V125" s="195"/>
      <c r="W125" s="195"/>
      <c r="X125" s="197"/>
      <c r="Y125" s="197"/>
      <c r="Z125" s="197"/>
      <c r="AA125" s="197"/>
      <c r="AB125" s="197"/>
      <c r="AC125" s="195"/>
      <c r="AD125" s="195"/>
      <c r="AE125" s="195"/>
      <c r="AF125" s="195"/>
      <c r="AG125" s="195"/>
      <c r="AH125" s="195"/>
      <c r="AI125" s="195"/>
      <c r="AJ125" s="195"/>
      <c r="AK125" s="195"/>
      <c r="AL125" s="198"/>
    </row>
    <row r="126" spans="1:38" x14ac:dyDescent="0.2">
      <c r="A126" s="195"/>
      <c r="B126" s="196"/>
      <c r="C126" s="196"/>
      <c r="D126" s="196"/>
      <c r="E126" s="195"/>
      <c r="F126" s="195"/>
      <c r="G126" s="197"/>
      <c r="H126" s="197"/>
      <c r="I126" s="197"/>
      <c r="J126" s="195"/>
      <c r="K126" s="195"/>
      <c r="L126" s="195"/>
      <c r="M126" s="195"/>
      <c r="N126" s="195"/>
      <c r="O126" s="195"/>
      <c r="P126" s="195"/>
      <c r="Q126" s="195"/>
      <c r="R126" s="195"/>
      <c r="S126" s="195"/>
      <c r="T126" s="195"/>
      <c r="U126" s="195"/>
      <c r="V126" s="195"/>
      <c r="W126" s="195"/>
      <c r="X126" s="197"/>
      <c r="Y126" s="197"/>
      <c r="Z126" s="197"/>
      <c r="AA126" s="197"/>
      <c r="AB126" s="197"/>
      <c r="AC126" s="195"/>
      <c r="AD126" s="195"/>
      <c r="AE126" s="195"/>
      <c r="AF126" s="195"/>
      <c r="AG126" s="195"/>
      <c r="AH126" s="195"/>
      <c r="AI126" s="195"/>
      <c r="AJ126" s="195"/>
      <c r="AK126" s="195"/>
      <c r="AL126" s="198"/>
    </row>
    <row r="127" spans="1:38" x14ac:dyDescent="0.2">
      <c r="A127" s="195"/>
      <c r="B127" s="196"/>
      <c r="C127" s="196"/>
      <c r="D127" s="196"/>
      <c r="E127" s="195"/>
      <c r="F127" s="195"/>
      <c r="G127" s="197"/>
      <c r="H127" s="197"/>
      <c r="I127" s="197"/>
      <c r="J127" s="195"/>
      <c r="K127" s="195"/>
      <c r="L127" s="195"/>
      <c r="M127" s="195"/>
      <c r="N127" s="195"/>
      <c r="O127" s="195"/>
      <c r="P127" s="195"/>
      <c r="Q127" s="195"/>
      <c r="R127" s="195"/>
      <c r="S127" s="195"/>
      <c r="T127" s="195"/>
      <c r="U127" s="195"/>
      <c r="V127" s="195"/>
      <c r="W127" s="195"/>
      <c r="X127" s="197"/>
      <c r="Y127" s="197"/>
      <c r="Z127" s="197"/>
      <c r="AA127" s="197"/>
      <c r="AB127" s="197"/>
      <c r="AC127" s="195"/>
      <c r="AD127" s="195"/>
      <c r="AE127" s="195"/>
      <c r="AF127" s="195"/>
      <c r="AG127" s="195"/>
      <c r="AH127" s="195"/>
      <c r="AI127" s="195"/>
      <c r="AJ127" s="195"/>
      <c r="AK127" s="195"/>
      <c r="AL127" s="198"/>
    </row>
    <row r="128" spans="1:38" x14ac:dyDescent="0.2">
      <c r="A128" s="195"/>
      <c r="B128" s="196"/>
      <c r="C128" s="196"/>
      <c r="D128" s="196"/>
      <c r="E128" s="195"/>
      <c r="F128" s="195"/>
      <c r="G128" s="197"/>
      <c r="H128" s="197"/>
      <c r="I128" s="197"/>
      <c r="J128" s="195"/>
      <c r="K128" s="195"/>
      <c r="L128" s="195"/>
      <c r="M128" s="195"/>
      <c r="N128" s="195"/>
      <c r="O128" s="195"/>
      <c r="P128" s="195"/>
      <c r="Q128" s="195"/>
      <c r="R128" s="195"/>
      <c r="S128" s="195"/>
      <c r="T128" s="195"/>
      <c r="U128" s="195"/>
      <c r="V128" s="195"/>
      <c r="W128" s="195"/>
      <c r="X128" s="197"/>
      <c r="Y128" s="197"/>
      <c r="Z128" s="197"/>
      <c r="AA128" s="197"/>
      <c r="AB128" s="197"/>
      <c r="AC128" s="195"/>
      <c r="AD128" s="195"/>
      <c r="AE128" s="195"/>
      <c r="AF128" s="195"/>
      <c r="AG128" s="195"/>
      <c r="AH128" s="195"/>
      <c r="AI128" s="195"/>
      <c r="AJ128" s="195"/>
      <c r="AK128" s="195"/>
      <c r="AL128" s="198"/>
    </row>
  </sheetData>
  <sheetProtection formatCells="0" formatColumns="0" formatRows="0" insertRows="0" sort="0" autoFilter="0" pivotTables="0"/>
  <mergeCells count="538">
    <mergeCell ref="AH84:AH87"/>
    <mergeCell ref="AJ84:AJ87"/>
    <mergeCell ref="AL84:AL87"/>
    <mergeCell ref="G85:I85"/>
    <mergeCell ref="G86:I86"/>
    <mergeCell ref="G87:I87"/>
    <mergeCell ref="C88:E88"/>
    <mergeCell ref="G88:I88"/>
    <mergeCell ref="J88:L88"/>
    <mergeCell ref="X88:Z88"/>
    <mergeCell ref="AJ79:AJ83"/>
    <mergeCell ref="AL79:AL83"/>
    <mergeCell ref="G80:I80"/>
    <mergeCell ref="G81:I81"/>
    <mergeCell ref="G82:I82"/>
    <mergeCell ref="G83:I83"/>
    <mergeCell ref="A84:A87"/>
    <mergeCell ref="B84:B87"/>
    <mergeCell ref="C84:E87"/>
    <mergeCell ref="F84:F88"/>
    <mergeCell ref="G84:I84"/>
    <mergeCell ref="J84:L87"/>
    <mergeCell ref="M84:M87"/>
    <mergeCell ref="N84:N87"/>
    <mergeCell ref="O84:O87"/>
    <mergeCell ref="P84:P87"/>
    <mergeCell ref="Q84:Q87"/>
    <mergeCell ref="R84:R87"/>
    <mergeCell ref="V84:V87"/>
    <mergeCell ref="X84:Z87"/>
    <mergeCell ref="AA84:AA87"/>
    <mergeCell ref="AB84:AB87"/>
    <mergeCell ref="AC84:AC87"/>
    <mergeCell ref="AD84:AD87"/>
    <mergeCell ref="AH76:AH78"/>
    <mergeCell ref="AJ76:AJ78"/>
    <mergeCell ref="AL76:AL78"/>
    <mergeCell ref="G77:I77"/>
    <mergeCell ref="G78:I78"/>
    <mergeCell ref="A79:A83"/>
    <mergeCell ref="B79:B83"/>
    <mergeCell ref="C79:E83"/>
    <mergeCell ref="F79:F83"/>
    <mergeCell ref="G79:I79"/>
    <mergeCell ref="J79:L83"/>
    <mergeCell ref="M79:M83"/>
    <mergeCell ref="N79:N83"/>
    <mergeCell ref="O79:O83"/>
    <mergeCell ref="P79:P83"/>
    <mergeCell ref="Q79:Q83"/>
    <mergeCell ref="R79:R83"/>
    <mergeCell ref="V79:V83"/>
    <mergeCell ref="X79:Z83"/>
    <mergeCell ref="AA79:AA82"/>
    <mergeCell ref="AB79:AB83"/>
    <mergeCell ref="AC79:AC83"/>
    <mergeCell ref="AD79:AD83"/>
    <mergeCell ref="AH79:AH83"/>
    <mergeCell ref="AB76:AB78"/>
    <mergeCell ref="AC76:AC78"/>
    <mergeCell ref="AD76:AD78"/>
    <mergeCell ref="AB73:AB75"/>
    <mergeCell ref="AC73:AC75"/>
    <mergeCell ref="AD73:AD75"/>
    <mergeCell ref="A76:A78"/>
    <mergeCell ref="B76:B78"/>
    <mergeCell ref="C76:E78"/>
    <mergeCell ref="F76:F78"/>
    <mergeCell ref="G76:I76"/>
    <mergeCell ref="J76:L78"/>
    <mergeCell ref="M76:M78"/>
    <mergeCell ref="N76:N78"/>
    <mergeCell ref="O76:O78"/>
    <mergeCell ref="AH73:AH75"/>
    <mergeCell ref="AJ73:AJ75"/>
    <mergeCell ref="AL73:AL75"/>
    <mergeCell ref="G74:I74"/>
    <mergeCell ref="X74:Z74"/>
    <mergeCell ref="AA74:AA75"/>
    <mergeCell ref="G75:I75"/>
    <mergeCell ref="X75:Z75"/>
    <mergeCell ref="A73:A75"/>
    <mergeCell ref="B73:B75"/>
    <mergeCell ref="C73:E75"/>
    <mergeCell ref="F73:F75"/>
    <mergeCell ref="G73:I73"/>
    <mergeCell ref="J73:L75"/>
    <mergeCell ref="M73:M75"/>
    <mergeCell ref="N73:N75"/>
    <mergeCell ref="O73:O75"/>
    <mergeCell ref="N121:R121"/>
    <mergeCell ref="V121:Z121"/>
    <mergeCell ref="N122:R122"/>
    <mergeCell ref="V122:Z122"/>
    <mergeCell ref="N123:R123"/>
    <mergeCell ref="V123:Z123"/>
    <mergeCell ref="N119:R119"/>
    <mergeCell ref="V119:Z119"/>
    <mergeCell ref="AA119:AB119"/>
    <mergeCell ref="N120:R120"/>
    <mergeCell ref="V120:Z120"/>
    <mergeCell ref="N117:R117"/>
    <mergeCell ref="V117:Z117"/>
    <mergeCell ref="AA117:AB117"/>
    <mergeCell ref="AC117:AL117"/>
    <mergeCell ref="N118:R118"/>
    <mergeCell ref="V118:Z118"/>
    <mergeCell ref="AA118:AB118"/>
    <mergeCell ref="AC118:AL118"/>
    <mergeCell ref="A114:L115"/>
    <mergeCell ref="N115:R115"/>
    <mergeCell ref="V115:Z115"/>
    <mergeCell ref="AA115:AB115"/>
    <mergeCell ref="AC115:AL115"/>
    <mergeCell ref="A116:L119"/>
    <mergeCell ref="N116:R116"/>
    <mergeCell ref="V116:Z116"/>
    <mergeCell ref="AA116:AB116"/>
    <mergeCell ref="AC116:AL116"/>
    <mergeCell ref="AC119:AL119"/>
    <mergeCell ref="AJ108:AJ112"/>
    <mergeCell ref="AL108:AL112"/>
    <mergeCell ref="G109:I109"/>
    <mergeCell ref="X109:Z109"/>
    <mergeCell ref="G110:I110"/>
    <mergeCell ref="X110:Z110"/>
    <mergeCell ref="G111:I111"/>
    <mergeCell ref="X111:Z111"/>
    <mergeCell ref="G112:I112"/>
    <mergeCell ref="X112:Z112"/>
    <mergeCell ref="V108:V112"/>
    <mergeCell ref="X108:Z108"/>
    <mergeCell ref="AB108:AB112"/>
    <mergeCell ref="AC108:AC112"/>
    <mergeCell ref="AD108:AD112"/>
    <mergeCell ref="AH108:AH112"/>
    <mergeCell ref="M108:M112"/>
    <mergeCell ref="N108:N112"/>
    <mergeCell ref="O108:O112"/>
    <mergeCell ref="P108:P112"/>
    <mergeCell ref="Q108:Q112"/>
    <mergeCell ref="R108:R112"/>
    <mergeCell ref="A108:A112"/>
    <mergeCell ref="B108:B112"/>
    <mergeCell ref="C108:E112"/>
    <mergeCell ref="F108:F112"/>
    <mergeCell ref="G108:I108"/>
    <mergeCell ref="J108:L112"/>
    <mergeCell ref="AH104:AH107"/>
    <mergeCell ref="AJ104:AJ107"/>
    <mergeCell ref="AL104:AL107"/>
    <mergeCell ref="G105:I105"/>
    <mergeCell ref="X105:Z105"/>
    <mergeCell ref="G106:I106"/>
    <mergeCell ref="X106:Z106"/>
    <mergeCell ref="G107:I107"/>
    <mergeCell ref="X107:Z107"/>
    <mergeCell ref="V104:V107"/>
    <mergeCell ref="X104:Z104"/>
    <mergeCell ref="AA104:AA107"/>
    <mergeCell ref="AB104:AB107"/>
    <mergeCell ref="AC104:AC107"/>
    <mergeCell ref="AD104:AD107"/>
    <mergeCell ref="M104:M107"/>
    <mergeCell ref="N104:N107"/>
    <mergeCell ref="O104:O107"/>
    <mergeCell ref="P104:P107"/>
    <mergeCell ref="Q104:Q107"/>
    <mergeCell ref="R104:R107"/>
    <mergeCell ref="A104:A107"/>
    <mergeCell ref="B104:B107"/>
    <mergeCell ref="C104:E107"/>
    <mergeCell ref="F104:F107"/>
    <mergeCell ref="G104:I104"/>
    <mergeCell ref="J104:L107"/>
    <mergeCell ref="AJ101:AJ103"/>
    <mergeCell ref="AL101:AL103"/>
    <mergeCell ref="G102:I102"/>
    <mergeCell ref="X102:Z102"/>
    <mergeCell ref="G103:I103"/>
    <mergeCell ref="X103:Z103"/>
    <mergeCell ref="V101:V103"/>
    <mergeCell ref="X101:Z101"/>
    <mergeCell ref="AB101:AB103"/>
    <mergeCell ref="AC101:AC103"/>
    <mergeCell ref="AD101:AD103"/>
    <mergeCell ref="AH101:AH103"/>
    <mergeCell ref="M101:M103"/>
    <mergeCell ref="N101:N103"/>
    <mergeCell ref="O101:O103"/>
    <mergeCell ref="P101:P103"/>
    <mergeCell ref="Q101:Q103"/>
    <mergeCell ref="R101:R103"/>
    <mergeCell ref="A101:A103"/>
    <mergeCell ref="B101:B103"/>
    <mergeCell ref="C101:E103"/>
    <mergeCell ref="F101:F103"/>
    <mergeCell ref="G101:I101"/>
    <mergeCell ref="J101:L103"/>
    <mergeCell ref="X97:Z97"/>
    <mergeCell ref="G98:I98"/>
    <mergeCell ref="X98:Z98"/>
    <mergeCell ref="G99:I99"/>
    <mergeCell ref="X99:Z99"/>
    <mergeCell ref="G100:I100"/>
    <mergeCell ref="X100:Z100"/>
    <mergeCell ref="Q89:Q100"/>
    <mergeCell ref="R89:R100"/>
    <mergeCell ref="A89:A100"/>
    <mergeCell ref="B89:B100"/>
    <mergeCell ref="C89:E100"/>
    <mergeCell ref="F89:F100"/>
    <mergeCell ref="G89:I89"/>
    <mergeCell ref="J89:L100"/>
    <mergeCell ref="G94:I94"/>
    <mergeCell ref="G95:I95"/>
    <mergeCell ref="G96:I96"/>
    <mergeCell ref="AH89:AH100"/>
    <mergeCell ref="AJ89:AJ100"/>
    <mergeCell ref="AL89:AL100"/>
    <mergeCell ref="G90:I90"/>
    <mergeCell ref="X90:Z90"/>
    <mergeCell ref="G91:I91"/>
    <mergeCell ref="X91:Z91"/>
    <mergeCell ref="G92:I92"/>
    <mergeCell ref="X92:Z92"/>
    <mergeCell ref="G93:I93"/>
    <mergeCell ref="V89:V100"/>
    <mergeCell ref="X89:Z89"/>
    <mergeCell ref="AA89:AA92"/>
    <mergeCell ref="AB89:AB100"/>
    <mergeCell ref="AC89:AC100"/>
    <mergeCell ref="AD89:AD100"/>
    <mergeCell ref="X93:Z93"/>
    <mergeCell ref="X94:Z94"/>
    <mergeCell ref="X95:Z95"/>
    <mergeCell ref="X96:Z96"/>
    <mergeCell ref="M89:M100"/>
    <mergeCell ref="N89:N100"/>
    <mergeCell ref="O89:O100"/>
    <mergeCell ref="P89:P100"/>
    <mergeCell ref="G97:I97"/>
    <mergeCell ref="C71:E71"/>
    <mergeCell ref="G71:I71"/>
    <mergeCell ref="J71:L71"/>
    <mergeCell ref="X71:Z71"/>
    <mergeCell ref="C72:E72"/>
    <mergeCell ref="G72:I72"/>
    <mergeCell ref="J72:L72"/>
    <mergeCell ref="X72:Z72"/>
    <mergeCell ref="P73:P75"/>
    <mergeCell ref="Q73:Q75"/>
    <mergeCell ref="R73:R75"/>
    <mergeCell ref="V73:V75"/>
    <mergeCell ref="X73:Z73"/>
    <mergeCell ref="P76:P78"/>
    <mergeCell ref="Q76:Q78"/>
    <mergeCell ref="R76:R78"/>
    <mergeCell ref="V76:V78"/>
    <mergeCell ref="X76:Z78"/>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C27:E27"/>
    <mergeCell ref="G27:I27"/>
    <mergeCell ref="J27:L27"/>
    <mergeCell ref="X27:Z27"/>
    <mergeCell ref="C28:E28"/>
    <mergeCell ref="G28:I28"/>
    <mergeCell ref="J28:L28"/>
    <mergeCell ref="X28:Z28"/>
    <mergeCell ref="C25:E25"/>
    <mergeCell ref="G25:I25"/>
    <mergeCell ref="J25:L25"/>
    <mergeCell ref="X25:Z25"/>
    <mergeCell ref="C26:E26"/>
    <mergeCell ref="G26:I26"/>
    <mergeCell ref="J26:L26"/>
    <mergeCell ref="X26:Z26"/>
    <mergeCell ref="C23:E23"/>
    <mergeCell ref="G23:I23"/>
    <mergeCell ref="J23:L23"/>
    <mergeCell ref="X23:Z23"/>
    <mergeCell ref="C24:E24"/>
    <mergeCell ref="G24:I24"/>
    <mergeCell ref="J24:L24"/>
    <mergeCell ref="X24:Z24"/>
    <mergeCell ref="C21:E21"/>
    <mergeCell ref="G21:I21"/>
    <mergeCell ref="J21:L21"/>
    <mergeCell ref="X21:Z21"/>
    <mergeCell ref="C22:E22"/>
    <mergeCell ref="G22:I22"/>
    <mergeCell ref="J22:L22"/>
    <mergeCell ref="X22:Z22"/>
    <mergeCell ref="C19:E19"/>
    <mergeCell ref="G19:I19"/>
    <mergeCell ref="J19:L19"/>
    <mergeCell ref="X19:Z19"/>
    <mergeCell ref="C20:E20"/>
    <mergeCell ref="G20:I20"/>
    <mergeCell ref="J20:L20"/>
    <mergeCell ref="X20:Z20"/>
    <mergeCell ref="C17:E17"/>
    <mergeCell ref="G17:I17"/>
    <mergeCell ref="J17:L17"/>
    <mergeCell ref="X17:Z17"/>
    <mergeCell ref="C18:E18"/>
    <mergeCell ref="G18:I18"/>
    <mergeCell ref="J18:L18"/>
    <mergeCell ref="X18:Z18"/>
    <mergeCell ref="C15:E15"/>
    <mergeCell ref="G15:I15"/>
    <mergeCell ref="J15:L15"/>
    <mergeCell ref="X15:Z15"/>
    <mergeCell ref="C16:E16"/>
    <mergeCell ref="G16:I16"/>
    <mergeCell ref="J16:L16"/>
    <mergeCell ref="X16:Z16"/>
    <mergeCell ref="C14:E14"/>
    <mergeCell ref="G14:I14"/>
    <mergeCell ref="J14:L14"/>
    <mergeCell ref="X14:Z14"/>
    <mergeCell ref="C11:E11"/>
    <mergeCell ref="G11:I11"/>
    <mergeCell ref="J11:L11"/>
    <mergeCell ref="X11:Z11"/>
    <mergeCell ref="C12:E12"/>
    <mergeCell ref="G12:I12"/>
    <mergeCell ref="J12:L12"/>
    <mergeCell ref="X12:Z12"/>
    <mergeCell ref="C9:E9"/>
    <mergeCell ref="G9:I9"/>
    <mergeCell ref="J9:L9"/>
    <mergeCell ref="X9:Z9"/>
    <mergeCell ref="C10:E10"/>
    <mergeCell ref="G10:I10"/>
    <mergeCell ref="J10:L10"/>
    <mergeCell ref="X10:Z10"/>
    <mergeCell ref="C13:E13"/>
    <mergeCell ref="G13:I13"/>
    <mergeCell ref="J13:L13"/>
    <mergeCell ref="X13:Z13"/>
    <mergeCell ref="A6:P6"/>
    <mergeCell ref="Q6:V6"/>
    <mergeCell ref="X6:AB6"/>
    <mergeCell ref="AC6:AC8"/>
    <mergeCell ref="AD6:AD8"/>
    <mergeCell ref="AA7:AA8"/>
    <mergeCell ref="AB7:AB8"/>
    <mergeCell ref="AF6:AL7"/>
    <mergeCell ref="A7:A8"/>
    <mergeCell ref="B7:B8"/>
    <mergeCell ref="C7:E8"/>
    <mergeCell ref="F7:F8"/>
    <mergeCell ref="G7:I8"/>
    <mergeCell ref="J7:L8"/>
    <mergeCell ref="M7:P7"/>
    <mergeCell ref="Q7:V7"/>
    <mergeCell ref="X7:Z8"/>
    <mergeCell ref="A1:J1"/>
    <mergeCell ref="K1:L4"/>
    <mergeCell ref="N1:V2"/>
    <mergeCell ref="X1:X2"/>
    <mergeCell ref="Y1:AD2"/>
    <mergeCell ref="A2:J2"/>
    <mergeCell ref="B3:H3"/>
    <mergeCell ref="I3:J3"/>
    <mergeCell ref="N3:V4"/>
    <mergeCell ref="X3:X4"/>
    <mergeCell ref="Y3:AD4"/>
    <mergeCell ref="B4:H4"/>
    <mergeCell ref="I4:J4"/>
  </mergeCells>
  <printOptions horizontalCentered="1" verticalCentered="1"/>
  <pageMargins left="0.19685039370078741" right="0.19685039370078741" top="0.59055118110236227" bottom="0.39370078740157483" header="0" footer="0.19685039370078741"/>
  <pageSetup paperSize="14" scale="75" orientation="landscape" r:id="rId1"/>
  <headerFooter alignWithMargins="0">
    <oddFooter xml:space="preserve">&amp;LFormato: FO-AC-07 Versión: 2&amp;CPágina &amp;P&amp;R </oddFooter>
  </headerFooter>
  <rowBreaks count="2" manualBreakCount="2">
    <brk id="103" max="37" man="1"/>
    <brk id="120" max="36" man="1"/>
  </rowBreaks>
  <drawing r:id="rId2"/>
  <legacyDrawing r:id="rId3"/>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AC65517 JY65517 TU65517 ADQ65517 ANM65517 AXI65517 BHE65517 BRA65517 CAW65517 CKS65517 CUO65517 DEK65517 DOG65517 DYC65517 EHY65517 ERU65517 FBQ65517 FLM65517 FVI65517 GFE65517 GPA65517 GYW65517 HIS65517 HSO65517 ICK65517 IMG65517 IWC65517 JFY65517 JPU65517 JZQ65517 KJM65517 KTI65517 LDE65517 LNA65517 LWW65517 MGS65517 MQO65517 NAK65517 NKG65517 NUC65517 ODY65517 ONU65517 OXQ65517 PHM65517 PRI65517 QBE65517 QLA65517 QUW65517 RES65517 ROO65517 RYK65517 SIG65517 SSC65517 TBY65517 TLU65517 TVQ65517 UFM65517 UPI65517 UZE65517 VJA65517 VSW65517 WCS65517 WMO65517 WWK65517 AC131053 JY131053 TU131053 ADQ131053 ANM131053 AXI131053 BHE131053 BRA131053 CAW131053 CKS131053 CUO131053 DEK131053 DOG131053 DYC131053 EHY131053 ERU131053 FBQ131053 FLM131053 FVI131053 GFE131053 GPA131053 GYW131053 HIS131053 HSO131053 ICK131053 IMG131053 IWC131053 JFY131053 JPU131053 JZQ131053 KJM131053 KTI131053 LDE131053 LNA131053 LWW131053 MGS131053 MQO131053 NAK131053 NKG131053 NUC131053 ODY131053 ONU131053 OXQ131053 PHM131053 PRI131053 QBE131053 QLA131053 QUW131053 RES131053 ROO131053 RYK131053 SIG131053 SSC131053 TBY131053 TLU131053 TVQ131053 UFM131053 UPI131053 UZE131053 VJA131053 VSW131053 WCS131053 WMO131053 WWK131053 AC196589 JY196589 TU196589 ADQ196589 ANM196589 AXI196589 BHE196589 BRA196589 CAW196589 CKS196589 CUO196589 DEK196589 DOG196589 DYC196589 EHY196589 ERU196589 FBQ196589 FLM196589 FVI196589 GFE196589 GPA196589 GYW196589 HIS196589 HSO196589 ICK196589 IMG196589 IWC196589 JFY196589 JPU196589 JZQ196589 KJM196589 KTI196589 LDE196589 LNA196589 LWW196589 MGS196589 MQO196589 NAK196589 NKG196589 NUC196589 ODY196589 ONU196589 OXQ196589 PHM196589 PRI196589 QBE196589 QLA196589 QUW196589 RES196589 ROO196589 RYK196589 SIG196589 SSC196589 TBY196589 TLU196589 TVQ196589 UFM196589 UPI196589 UZE196589 VJA196589 VSW196589 WCS196589 WMO196589 WWK196589 AC262125 JY262125 TU262125 ADQ262125 ANM262125 AXI262125 BHE262125 BRA262125 CAW262125 CKS262125 CUO262125 DEK262125 DOG262125 DYC262125 EHY262125 ERU262125 FBQ262125 FLM262125 FVI262125 GFE262125 GPA262125 GYW262125 HIS262125 HSO262125 ICK262125 IMG262125 IWC262125 JFY262125 JPU262125 JZQ262125 KJM262125 KTI262125 LDE262125 LNA262125 LWW262125 MGS262125 MQO262125 NAK262125 NKG262125 NUC262125 ODY262125 ONU262125 OXQ262125 PHM262125 PRI262125 QBE262125 QLA262125 QUW262125 RES262125 ROO262125 RYK262125 SIG262125 SSC262125 TBY262125 TLU262125 TVQ262125 UFM262125 UPI262125 UZE262125 VJA262125 VSW262125 WCS262125 WMO262125 WWK262125 AC327661 JY327661 TU327661 ADQ327661 ANM327661 AXI327661 BHE327661 BRA327661 CAW327661 CKS327661 CUO327661 DEK327661 DOG327661 DYC327661 EHY327661 ERU327661 FBQ327661 FLM327661 FVI327661 GFE327661 GPA327661 GYW327661 HIS327661 HSO327661 ICK327661 IMG327661 IWC327661 JFY327661 JPU327661 JZQ327661 KJM327661 KTI327661 LDE327661 LNA327661 LWW327661 MGS327661 MQO327661 NAK327661 NKG327661 NUC327661 ODY327661 ONU327661 OXQ327661 PHM327661 PRI327661 QBE327661 QLA327661 QUW327661 RES327661 ROO327661 RYK327661 SIG327661 SSC327661 TBY327661 TLU327661 TVQ327661 UFM327661 UPI327661 UZE327661 VJA327661 VSW327661 WCS327661 WMO327661 WWK327661 AC393197 JY393197 TU393197 ADQ393197 ANM393197 AXI393197 BHE393197 BRA393197 CAW393197 CKS393197 CUO393197 DEK393197 DOG393197 DYC393197 EHY393197 ERU393197 FBQ393197 FLM393197 FVI393197 GFE393197 GPA393197 GYW393197 HIS393197 HSO393197 ICK393197 IMG393197 IWC393197 JFY393197 JPU393197 JZQ393197 KJM393197 KTI393197 LDE393197 LNA393197 LWW393197 MGS393197 MQO393197 NAK393197 NKG393197 NUC393197 ODY393197 ONU393197 OXQ393197 PHM393197 PRI393197 QBE393197 QLA393197 QUW393197 RES393197 ROO393197 RYK393197 SIG393197 SSC393197 TBY393197 TLU393197 TVQ393197 UFM393197 UPI393197 UZE393197 VJA393197 VSW393197 WCS393197 WMO393197 WWK393197 AC458733 JY458733 TU458733 ADQ458733 ANM458733 AXI458733 BHE458733 BRA458733 CAW458733 CKS458733 CUO458733 DEK458733 DOG458733 DYC458733 EHY458733 ERU458733 FBQ458733 FLM458733 FVI458733 GFE458733 GPA458733 GYW458733 HIS458733 HSO458733 ICK458733 IMG458733 IWC458733 JFY458733 JPU458733 JZQ458733 KJM458733 KTI458733 LDE458733 LNA458733 LWW458733 MGS458733 MQO458733 NAK458733 NKG458733 NUC458733 ODY458733 ONU458733 OXQ458733 PHM458733 PRI458733 QBE458733 QLA458733 QUW458733 RES458733 ROO458733 RYK458733 SIG458733 SSC458733 TBY458733 TLU458733 TVQ458733 UFM458733 UPI458733 UZE458733 VJA458733 VSW458733 WCS458733 WMO458733 WWK458733 AC524269 JY524269 TU524269 ADQ524269 ANM524269 AXI524269 BHE524269 BRA524269 CAW524269 CKS524269 CUO524269 DEK524269 DOG524269 DYC524269 EHY524269 ERU524269 FBQ524269 FLM524269 FVI524269 GFE524269 GPA524269 GYW524269 HIS524269 HSO524269 ICK524269 IMG524269 IWC524269 JFY524269 JPU524269 JZQ524269 KJM524269 KTI524269 LDE524269 LNA524269 LWW524269 MGS524269 MQO524269 NAK524269 NKG524269 NUC524269 ODY524269 ONU524269 OXQ524269 PHM524269 PRI524269 QBE524269 QLA524269 QUW524269 RES524269 ROO524269 RYK524269 SIG524269 SSC524269 TBY524269 TLU524269 TVQ524269 UFM524269 UPI524269 UZE524269 VJA524269 VSW524269 WCS524269 WMO524269 WWK524269 AC589805 JY589805 TU589805 ADQ589805 ANM589805 AXI589805 BHE589805 BRA589805 CAW589805 CKS589805 CUO589805 DEK589805 DOG589805 DYC589805 EHY589805 ERU589805 FBQ589805 FLM589805 FVI589805 GFE589805 GPA589805 GYW589805 HIS589805 HSO589805 ICK589805 IMG589805 IWC589805 JFY589805 JPU589805 JZQ589805 KJM589805 KTI589805 LDE589805 LNA589805 LWW589805 MGS589805 MQO589805 NAK589805 NKG589805 NUC589805 ODY589805 ONU589805 OXQ589805 PHM589805 PRI589805 QBE589805 QLA589805 QUW589805 RES589805 ROO589805 RYK589805 SIG589805 SSC589805 TBY589805 TLU589805 TVQ589805 UFM589805 UPI589805 UZE589805 VJA589805 VSW589805 WCS589805 WMO589805 WWK589805 AC655341 JY655341 TU655341 ADQ655341 ANM655341 AXI655341 BHE655341 BRA655341 CAW655341 CKS655341 CUO655341 DEK655341 DOG655341 DYC655341 EHY655341 ERU655341 FBQ655341 FLM655341 FVI655341 GFE655341 GPA655341 GYW655341 HIS655341 HSO655341 ICK655341 IMG655341 IWC655341 JFY655341 JPU655341 JZQ655341 KJM655341 KTI655341 LDE655341 LNA655341 LWW655341 MGS655341 MQO655341 NAK655341 NKG655341 NUC655341 ODY655341 ONU655341 OXQ655341 PHM655341 PRI655341 QBE655341 QLA655341 QUW655341 RES655341 ROO655341 RYK655341 SIG655341 SSC655341 TBY655341 TLU655341 TVQ655341 UFM655341 UPI655341 UZE655341 VJA655341 VSW655341 WCS655341 WMO655341 WWK655341 AC720877 JY720877 TU720877 ADQ720877 ANM720877 AXI720877 BHE720877 BRA720877 CAW720877 CKS720877 CUO720877 DEK720877 DOG720877 DYC720877 EHY720877 ERU720877 FBQ720877 FLM720877 FVI720877 GFE720877 GPA720877 GYW720877 HIS720877 HSO720877 ICK720877 IMG720877 IWC720877 JFY720877 JPU720877 JZQ720877 KJM720877 KTI720877 LDE720877 LNA720877 LWW720877 MGS720877 MQO720877 NAK720877 NKG720877 NUC720877 ODY720877 ONU720877 OXQ720877 PHM720877 PRI720877 QBE720877 QLA720877 QUW720877 RES720877 ROO720877 RYK720877 SIG720877 SSC720877 TBY720877 TLU720877 TVQ720877 UFM720877 UPI720877 UZE720877 VJA720877 VSW720877 WCS720877 WMO720877 WWK720877 AC786413 JY786413 TU786413 ADQ786413 ANM786413 AXI786413 BHE786413 BRA786413 CAW786413 CKS786413 CUO786413 DEK786413 DOG786413 DYC786413 EHY786413 ERU786413 FBQ786413 FLM786413 FVI786413 GFE786413 GPA786413 GYW786413 HIS786413 HSO786413 ICK786413 IMG786413 IWC786413 JFY786413 JPU786413 JZQ786413 KJM786413 KTI786413 LDE786413 LNA786413 LWW786413 MGS786413 MQO786413 NAK786413 NKG786413 NUC786413 ODY786413 ONU786413 OXQ786413 PHM786413 PRI786413 QBE786413 QLA786413 QUW786413 RES786413 ROO786413 RYK786413 SIG786413 SSC786413 TBY786413 TLU786413 TVQ786413 UFM786413 UPI786413 UZE786413 VJA786413 VSW786413 WCS786413 WMO786413 WWK786413 AC851949 JY851949 TU851949 ADQ851949 ANM851949 AXI851949 BHE851949 BRA851949 CAW851949 CKS851949 CUO851949 DEK851949 DOG851949 DYC851949 EHY851949 ERU851949 FBQ851949 FLM851949 FVI851949 GFE851949 GPA851949 GYW851949 HIS851949 HSO851949 ICK851949 IMG851949 IWC851949 JFY851949 JPU851949 JZQ851949 KJM851949 KTI851949 LDE851949 LNA851949 LWW851949 MGS851949 MQO851949 NAK851949 NKG851949 NUC851949 ODY851949 ONU851949 OXQ851949 PHM851949 PRI851949 QBE851949 QLA851949 QUW851949 RES851949 ROO851949 RYK851949 SIG851949 SSC851949 TBY851949 TLU851949 TVQ851949 UFM851949 UPI851949 UZE851949 VJA851949 VSW851949 WCS851949 WMO851949 WWK851949 AC917485 JY917485 TU917485 ADQ917485 ANM917485 AXI917485 BHE917485 BRA917485 CAW917485 CKS917485 CUO917485 DEK917485 DOG917485 DYC917485 EHY917485 ERU917485 FBQ917485 FLM917485 FVI917485 GFE917485 GPA917485 GYW917485 HIS917485 HSO917485 ICK917485 IMG917485 IWC917485 JFY917485 JPU917485 JZQ917485 KJM917485 KTI917485 LDE917485 LNA917485 LWW917485 MGS917485 MQO917485 NAK917485 NKG917485 NUC917485 ODY917485 ONU917485 OXQ917485 PHM917485 PRI917485 QBE917485 QLA917485 QUW917485 RES917485 ROO917485 RYK917485 SIG917485 SSC917485 TBY917485 TLU917485 TVQ917485 UFM917485 UPI917485 UZE917485 VJA917485 VSW917485 WCS917485 WMO917485 WWK917485 AC983021 JY983021 TU983021 ADQ983021 ANM983021 AXI983021 BHE983021 BRA983021 CAW983021 CKS983021 CUO983021 DEK983021 DOG983021 DYC983021 EHY983021 ERU983021 FBQ983021 FLM983021 FVI983021 GFE983021 GPA983021 GYW983021 HIS983021 HSO983021 ICK983021 IMG983021 IWC983021 JFY983021 JPU983021 JZQ983021 KJM983021 KTI983021 LDE983021 LNA983021 LWW983021 MGS983021 MQO983021 NAK983021 NKG983021 NUC983021 ODY983021 ONU983021 OXQ983021 PHM983021 PRI983021 QBE983021 QLA983021 QUW983021 RES983021 ROO983021 RYK983021 SIG983021 SSC983021 TBY983021 TLU983021 TVQ983021 UFM983021 UPI983021 UZE983021 VJA983021 VSW983021 WCS983021 WMO983021 WWK983021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AC65523 JY65523 TU65523 ADQ65523 ANM65523 AXI65523 BHE65523 BRA65523 CAW65523 CKS65523 CUO65523 DEK65523 DOG65523 DYC65523 EHY65523 ERU65523 FBQ65523 FLM65523 FVI65523 GFE65523 GPA65523 GYW65523 HIS65523 HSO65523 ICK65523 IMG65523 IWC65523 JFY65523 JPU65523 JZQ65523 KJM65523 KTI65523 LDE65523 LNA65523 LWW65523 MGS65523 MQO65523 NAK65523 NKG65523 NUC65523 ODY65523 ONU65523 OXQ65523 PHM65523 PRI65523 QBE65523 QLA65523 QUW65523 RES65523 ROO65523 RYK65523 SIG65523 SSC65523 TBY65523 TLU65523 TVQ65523 UFM65523 UPI65523 UZE65523 VJA65523 VSW65523 WCS65523 WMO65523 WWK65523 AC131059 JY131059 TU131059 ADQ131059 ANM131059 AXI131059 BHE131059 BRA131059 CAW131059 CKS131059 CUO131059 DEK131059 DOG131059 DYC131059 EHY131059 ERU131059 FBQ131059 FLM131059 FVI131059 GFE131059 GPA131059 GYW131059 HIS131059 HSO131059 ICK131059 IMG131059 IWC131059 JFY131059 JPU131059 JZQ131059 KJM131059 KTI131059 LDE131059 LNA131059 LWW131059 MGS131059 MQO131059 NAK131059 NKG131059 NUC131059 ODY131059 ONU131059 OXQ131059 PHM131059 PRI131059 QBE131059 QLA131059 QUW131059 RES131059 ROO131059 RYK131059 SIG131059 SSC131059 TBY131059 TLU131059 TVQ131059 UFM131059 UPI131059 UZE131059 VJA131059 VSW131059 WCS131059 WMO131059 WWK131059 AC196595 JY196595 TU196595 ADQ196595 ANM196595 AXI196595 BHE196595 BRA196595 CAW196595 CKS196595 CUO196595 DEK196595 DOG196595 DYC196595 EHY196595 ERU196595 FBQ196595 FLM196595 FVI196595 GFE196595 GPA196595 GYW196595 HIS196595 HSO196595 ICK196595 IMG196595 IWC196595 JFY196595 JPU196595 JZQ196595 KJM196595 KTI196595 LDE196595 LNA196595 LWW196595 MGS196595 MQO196595 NAK196595 NKG196595 NUC196595 ODY196595 ONU196595 OXQ196595 PHM196595 PRI196595 QBE196595 QLA196595 QUW196595 RES196595 ROO196595 RYK196595 SIG196595 SSC196595 TBY196595 TLU196595 TVQ196595 UFM196595 UPI196595 UZE196595 VJA196595 VSW196595 WCS196595 WMO196595 WWK196595 AC262131 JY262131 TU262131 ADQ262131 ANM262131 AXI262131 BHE262131 BRA262131 CAW262131 CKS262131 CUO262131 DEK262131 DOG262131 DYC262131 EHY262131 ERU262131 FBQ262131 FLM262131 FVI262131 GFE262131 GPA262131 GYW262131 HIS262131 HSO262131 ICK262131 IMG262131 IWC262131 JFY262131 JPU262131 JZQ262131 KJM262131 KTI262131 LDE262131 LNA262131 LWW262131 MGS262131 MQO262131 NAK262131 NKG262131 NUC262131 ODY262131 ONU262131 OXQ262131 PHM262131 PRI262131 QBE262131 QLA262131 QUW262131 RES262131 ROO262131 RYK262131 SIG262131 SSC262131 TBY262131 TLU262131 TVQ262131 UFM262131 UPI262131 UZE262131 VJA262131 VSW262131 WCS262131 WMO262131 WWK262131 AC327667 JY327667 TU327667 ADQ327667 ANM327667 AXI327667 BHE327667 BRA327667 CAW327667 CKS327667 CUO327667 DEK327667 DOG327667 DYC327667 EHY327667 ERU327667 FBQ327667 FLM327667 FVI327667 GFE327667 GPA327667 GYW327667 HIS327667 HSO327667 ICK327667 IMG327667 IWC327667 JFY327667 JPU327667 JZQ327667 KJM327667 KTI327667 LDE327667 LNA327667 LWW327667 MGS327667 MQO327667 NAK327667 NKG327667 NUC327667 ODY327667 ONU327667 OXQ327667 PHM327667 PRI327667 QBE327667 QLA327667 QUW327667 RES327667 ROO327667 RYK327667 SIG327667 SSC327667 TBY327667 TLU327667 TVQ327667 UFM327667 UPI327667 UZE327667 VJA327667 VSW327667 WCS327667 WMO327667 WWK327667 AC393203 JY393203 TU393203 ADQ393203 ANM393203 AXI393203 BHE393203 BRA393203 CAW393203 CKS393203 CUO393203 DEK393203 DOG393203 DYC393203 EHY393203 ERU393203 FBQ393203 FLM393203 FVI393203 GFE393203 GPA393203 GYW393203 HIS393203 HSO393203 ICK393203 IMG393203 IWC393203 JFY393203 JPU393203 JZQ393203 KJM393203 KTI393203 LDE393203 LNA393203 LWW393203 MGS393203 MQO393203 NAK393203 NKG393203 NUC393203 ODY393203 ONU393203 OXQ393203 PHM393203 PRI393203 QBE393203 QLA393203 QUW393203 RES393203 ROO393203 RYK393203 SIG393203 SSC393203 TBY393203 TLU393203 TVQ393203 UFM393203 UPI393203 UZE393203 VJA393203 VSW393203 WCS393203 WMO393203 WWK393203 AC458739 JY458739 TU458739 ADQ458739 ANM458739 AXI458739 BHE458739 BRA458739 CAW458739 CKS458739 CUO458739 DEK458739 DOG458739 DYC458739 EHY458739 ERU458739 FBQ458739 FLM458739 FVI458739 GFE458739 GPA458739 GYW458739 HIS458739 HSO458739 ICK458739 IMG458739 IWC458739 JFY458739 JPU458739 JZQ458739 KJM458739 KTI458739 LDE458739 LNA458739 LWW458739 MGS458739 MQO458739 NAK458739 NKG458739 NUC458739 ODY458739 ONU458739 OXQ458739 PHM458739 PRI458739 QBE458739 QLA458739 QUW458739 RES458739 ROO458739 RYK458739 SIG458739 SSC458739 TBY458739 TLU458739 TVQ458739 UFM458739 UPI458739 UZE458739 VJA458739 VSW458739 WCS458739 WMO458739 WWK458739 AC524275 JY524275 TU524275 ADQ524275 ANM524275 AXI524275 BHE524275 BRA524275 CAW524275 CKS524275 CUO524275 DEK524275 DOG524275 DYC524275 EHY524275 ERU524275 FBQ524275 FLM524275 FVI524275 GFE524275 GPA524275 GYW524275 HIS524275 HSO524275 ICK524275 IMG524275 IWC524275 JFY524275 JPU524275 JZQ524275 KJM524275 KTI524275 LDE524275 LNA524275 LWW524275 MGS524275 MQO524275 NAK524275 NKG524275 NUC524275 ODY524275 ONU524275 OXQ524275 PHM524275 PRI524275 QBE524275 QLA524275 QUW524275 RES524275 ROO524275 RYK524275 SIG524275 SSC524275 TBY524275 TLU524275 TVQ524275 UFM524275 UPI524275 UZE524275 VJA524275 VSW524275 WCS524275 WMO524275 WWK524275 AC589811 JY589811 TU589811 ADQ589811 ANM589811 AXI589811 BHE589811 BRA589811 CAW589811 CKS589811 CUO589811 DEK589811 DOG589811 DYC589811 EHY589811 ERU589811 FBQ589811 FLM589811 FVI589811 GFE589811 GPA589811 GYW589811 HIS589811 HSO589811 ICK589811 IMG589811 IWC589811 JFY589811 JPU589811 JZQ589811 KJM589811 KTI589811 LDE589811 LNA589811 LWW589811 MGS589811 MQO589811 NAK589811 NKG589811 NUC589811 ODY589811 ONU589811 OXQ589811 PHM589811 PRI589811 QBE589811 QLA589811 QUW589811 RES589811 ROO589811 RYK589811 SIG589811 SSC589811 TBY589811 TLU589811 TVQ589811 UFM589811 UPI589811 UZE589811 VJA589811 VSW589811 WCS589811 WMO589811 WWK589811 AC655347 JY655347 TU655347 ADQ655347 ANM655347 AXI655347 BHE655347 BRA655347 CAW655347 CKS655347 CUO655347 DEK655347 DOG655347 DYC655347 EHY655347 ERU655347 FBQ655347 FLM655347 FVI655347 GFE655347 GPA655347 GYW655347 HIS655347 HSO655347 ICK655347 IMG655347 IWC655347 JFY655347 JPU655347 JZQ655347 KJM655347 KTI655347 LDE655347 LNA655347 LWW655347 MGS655347 MQO655347 NAK655347 NKG655347 NUC655347 ODY655347 ONU655347 OXQ655347 PHM655347 PRI655347 QBE655347 QLA655347 QUW655347 RES655347 ROO655347 RYK655347 SIG655347 SSC655347 TBY655347 TLU655347 TVQ655347 UFM655347 UPI655347 UZE655347 VJA655347 VSW655347 WCS655347 WMO655347 WWK655347 AC720883 JY720883 TU720883 ADQ720883 ANM720883 AXI720883 BHE720883 BRA720883 CAW720883 CKS720883 CUO720883 DEK720883 DOG720883 DYC720883 EHY720883 ERU720883 FBQ720883 FLM720883 FVI720883 GFE720883 GPA720883 GYW720883 HIS720883 HSO720883 ICK720883 IMG720883 IWC720883 JFY720883 JPU720883 JZQ720883 KJM720883 KTI720883 LDE720883 LNA720883 LWW720883 MGS720883 MQO720883 NAK720883 NKG720883 NUC720883 ODY720883 ONU720883 OXQ720883 PHM720883 PRI720883 QBE720883 QLA720883 QUW720883 RES720883 ROO720883 RYK720883 SIG720883 SSC720883 TBY720883 TLU720883 TVQ720883 UFM720883 UPI720883 UZE720883 VJA720883 VSW720883 WCS720883 WMO720883 WWK720883 AC786419 JY786419 TU786419 ADQ786419 ANM786419 AXI786419 BHE786419 BRA786419 CAW786419 CKS786419 CUO786419 DEK786419 DOG786419 DYC786419 EHY786419 ERU786419 FBQ786419 FLM786419 FVI786419 GFE786419 GPA786419 GYW786419 HIS786419 HSO786419 ICK786419 IMG786419 IWC786419 JFY786419 JPU786419 JZQ786419 KJM786419 KTI786419 LDE786419 LNA786419 LWW786419 MGS786419 MQO786419 NAK786419 NKG786419 NUC786419 ODY786419 ONU786419 OXQ786419 PHM786419 PRI786419 QBE786419 QLA786419 QUW786419 RES786419 ROO786419 RYK786419 SIG786419 SSC786419 TBY786419 TLU786419 TVQ786419 UFM786419 UPI786419 UZE786419 VJA786419 VSW786419 WCS786419 WMO786419 WWK786419 AC851955 JY851955 TU851955 ADQ851955 ANM851955 AXI851955 BHE851955 BRA851955 CAW851955 CKS851955 CUO851955 DEK851955 DOG851955 DYC851955 EHY851955 ERU851955 FBQ851955 FLM851955 FVI851955 GFE851955 GPA851955 GYW851955 HIS851955 HSO851955 ICK851955 IMG851955 IWC851955 JFY851955 JPU851955 JZQ851955 KJM851955 KTI851955 LDE851955 LNA851955 LWW851955 MGS851955 MQO851955 NAK851955 NKG851955 NUC851955 ODY851955 ONU851955 OXQ851955 PHM851955 PRI851955 QBE851955 QLA851955 QUW851955 RES851955 ROO851955 RYK851955 SIG851955 SSC851955 TBY851955 TLU851955 TVQ851955 UFM851955 UPI851955 UZE851955 VJA851955 VSW851955 WCS851955 WMO851955 WWK851955 AC917491 JY917491 TU917491 ADQ917491 ANM917491 AXI917491 BHE917491 BRA917491 CAW917491 CKS917491 CUO917491 DEK917491 DOG917491 DYC917491 EHY917491 ERU917491 FBQ917491 FLM917491 FVI917491 GFE917491 GPA917491 GYW917491 HIS917491 HSO917491 ICK917491 IMG917491 IWC917491 JFY917491 JPU917491 JZQ917491 KJM917491 KTI917491 LDE917491 LNA917491 LWW917491 MGS917491 MQO917491 NAK917491 NKG917491 NUC917491 ODY917491 ONU917491 OXQ917491 PHM917491 PRI917491 QBE917491 QLA917491 QUW917491 RES917491 ROO917491 RYK917491 SIG917491 SSC917491 TBY917491 TLU917491 TVQ917491 UFM917491 UPI917491 UZE917491 VJA917491 VSW917491 WCS917491 WMO917491 WWK917491 AC983027 JY983027 TU983027 ADQ983027 ANM983027 AXI983027 BHE983027 BRA983027 CAW983027 CKS983027 CUO983027 DEK983027 DOG983027 DYC983027 EHY983027 ERU983027 FBQ983027 FLM983027 FVI983027 GFE983027 GPA983027 GYW983027 HIS983027 HSO983027 ICK983027 IMG983027 IWC983027 JFY983027 JPU983027 JZQ983027 KJM983027 KTI983027 LDE983027 LNA983027 LWW983027 MGS983027 MQO983027 NAK983027 NKG983027 NUC983027 ODY983027 ONU983027 OXQ983027 PHM983027 PRI983027 QBE983027 QLA983027 QUW983027 RES983027 ROO983027 RYK983027 SIG983027 SSC983027 TBY983027 TLU983027 TVQ983027 UFM983027 UPI983027 UZE983027 VJA983027 VSW983027 WCS983027 WMO983027 WWK983027 AC65530 JY65530 TU65530 ADQ65530 ANM65530 AXI65530 BHE65530 BRA65530 CAW65530 CKS65530 CUO65530 DEK65530 DOG65530 DYC65530 EHY65530 ERU65530 FBQ65530 FLM65530 FVI65530 GFE65530 GPA65530 GYW65530 HIS65530 HSO65530 ICK65530 IMG65530 IWC65530 JFY65530 JPU65530 JZQ65530 KJM65530 KTI65530 LDE65530 LNA65530 LWW65530 MGS65530 MQO65530 NAK65530 NKG65530 NUC65530 ODY65530 ONU65530 OXQ65530 PHM65530 PRI65530 QBE65530 QLA65530 QUW65530 RES65530 ROO65530 RYK65530 SIG65530 SSC65530 TBY65530 TLU65530 TVQ65530 UFM65530 UPI65530 UZE65530 VJA65530 VSW65530 WCS65530 WMO65530 WWK65530 AC131066 JY131066 TU131066 ADQ131066 ANM131066 AXI131066 BHE131066 BRA131066 CAW131066 CKS131066 CUO131066 DEK131066 DOG131066 DYC131066 EHY131066 ERU131066 FBQ131066 FLM131066 FVI131066 GFE131066 GPA131066 GYW131066 HIS131066 HSO131066 ICK131066 IMG131066 IWC131066 JFY131066 JPU131066 JZQ131066 KJM131066 KTI131066 LDE131066 LNA131066 LWW131066 MGS131066 MQO131066 NAK131066 NKG131066 NUC131066 ODY131066 ONU131066 OXQ131066 PHM131066 PRI131066 QBE131066 QLA131066 QUW131066 RES131066 ROO131066 RYK131066 SIG131066 SSC131066 TBY131066 TLU131066 TVQ131066 UFM131066 UPI131066 UZE131066 VJA131066 VSW131066 WCS131066 WMO131066 WWK131066 AC196602 JY196602 TU196602 ADQ196602 ANM196602 AXI196602 BHE196602 BRA196602 CAW196602 CKS196602 CUO196602 DEK196602 DOG196602 DYC196602 EHY196602 ERU196602 FBQ196602 FLM196602 FVI196602 GFE196602 GPA196602 GYW196602 HIS196602 HSO196602 ICK196602 IMG196602 IWC196602 JFY196602 JPU196602 JZQ196602 KJM196602 KTI196602 LDE196602 LNA196602 LWW196602 MGS196602 MQO196602 NAK196602 NKG196602 NUC196602 ODY196602 ONU196602 OXQ196602 PHM196602 PRI196602 QBE196602 QLA196602 QUW196602 RES196602 ROO196602 RYK196602 SIG196602 SSC196602 TBY196602 TLU196602 TVQ196602 UFM196602 UPI196602 UZE196602 VJA196602 VSW196602 WCS196602 WMO196602 WWK196602 AC262138 JY262138 TU262138 ADQ262138 ANM262138 AXI262138 BHE262138 BRA262138 CAW262138 CKS262138 CUO262138 DEK262138 DOG262138 DYC262138 EHY262138 ERU262138 FBQ262138 FLM262138 FVI262138 GFE262138 GPA262138 GYW262138 HIS262138 HSO262138 ICK262138 IMG262138 IWC262138 JFY262138 JPU262138 JZQ262138 KJM262138 KTI262138 LDE262138 LNA262138 LWW262138 MGS262138 MQO262138 NAK262138 NKG262138 NUC262138 ODY262138 ONU262138 OXQ262138 PHM262138 PRI262138 QBE262138 QLA262138 QUW262138 RES262138 ROO262138 RYK262138 SIG262138 SSC262138 TBY262138 TLU262138 TVQ262138 UFM262138 UPI262138 UZE262138 VJA262138 VSW262138 WCS262138 WMO262138 WWK262138 AC327674 JY327674 TU327674 ADQ327674 ANM327674 AXI327674 BHE327674 BRA327674 CAW327674 CKS327674 CUO327674 DEK327674 DOG327674 DYC327674 EHY327674 ERU327674 FBQ327674 FLM327674 FVI327674 GFE327674 GPA327674 GYW327674 HIS327674 HSO327674 ICK327674 IMG327674 IWC327674 JFY327674 JPU327674 JZQ327674 KJM327674 KTI327674 LDE327674 LNA327674 LWW327674 MGS327674 MQO327674 NAK327674 NKG327674 NUC327674 ODY327674 ONU327674 OXQ327674 PHM327674 PRI327674 QBE327674 QLA327674 QUW327674 RES327674 ROO327674 RYK327674 SIG327674 SSC327674 TBY327674 TLU327674 TVQ327674 UFM327674 UPI327674 UZE327674 VJA327674 VSW327674 WCS327674 WMO327674 WWK327674 AC393210 JY393210 TU393210 ADQ393210 ANM393210 AXI393210 BHE393210 BRA393210 CAW393210 CKS393210 CUO393210 DEK393210 DOG393210 DYC393210 EHY393210 ERU393210 FBQ393210 FLM393210 FVI393210 GFE393210 GPA393210 GYW393210 HIS393210 HSO393210 ICK393210 IMG393210 IWC393210 JFY393210 JPU393210 JZQ393210 KJM393210 KTI393210 LDE393210 LNA393210 LWW393210 MGS393210 MQO393210 NAK393210 NKG393210 NUC393210 ODY393210 ONU393210 OXQ393210 PHM393210 PRI393210 QBE393210 QLA393210 QUW393210 RES393210 ROO393210 RYK393210 SIG393210 SSC393210 TBY393210 TLU393210 TVQ393210 UFM393210 UPI393210 UZE393210 VJA393210 VSW393210 WCS393210 WMO393210 WWK393210 AC458746 JY458746 TU458746 ADQ458746 ANM458746 AXI458746 BHE458746 BRA458746 CAW458746 CKS458746 CUO458746 DEK458746 DOG458746 DYC458746 EHY458746 ERU458746 FBQ458746 FLM458746 FVI458746 GFE458746 GPA458746 GYW458746 HIS458746 HSO458746 ICK458746 IMG458746 IWC458746 JFY458746 JPU458746 JZQ458746 KJM458746 KTI458746 LDE458746 LNA458746 LWW458746 MGS458746 MQO458746 NAK458746 NKG458746 NUC458746 ODY458746 ONU458746 OXQ458746 PHM458746 PRI458746 QBE458746 QLA458746 QUW458746 RES458746 ROO458746 RYK458746 SIG458746 SSC458746 TBY458746 TLU458746 TVQ458746 UFM458746 UPI458746 UZE458746 VJA458746 VSW458746 WCS458746 WMO458746 WWK458746 AC524282 JY524282 TU524282 ADQ524282 ANM524282 AXI524282 BHE524282 BRA524282 CAW524282 CKS524282 CUO524282 DEK524282 DOG524282 DYC524282 EHY524282 ERU524282 FBQ524282 FLM524282 FVI524282 GFE524282 GPA524282 GYW524282 HIS524282 HSO524282 ICK524282 IMG524282 IWC524282 JFY524282 JPU524282 JZQ524282 KJM524282 KTI524282 LDE524282 LNA524282 LWW524282 MGS524282 MQO524282 NAK524282 NKG524282 NUC524282 ODY524282 ONU524282 OXQ524282 PHM524282 PRI524282 QBE524282 QLA524282 QUW524282 RES524282 ROO524282 RYK524282 SIG524282 SSC524282 TBY524282 TLU524282 TVQ524282 UFM524282 UPI524282 UZE524282 VJA524282 VSW524282 WCS524282 WMO524282 WWK524282 AC589818 JY589818 TU589818 ADQ589818 ANM589818 AXI589818 BHE589818 BRA589818 CAW589818 CKS589818 CUO589818 DEK589818 DOG589818 DYC589818 EHY589818 ERU589818 FBQ589818 FLM589818 FVI589818 GFE589818 GPA589818 GYW589818 HIS589818 HSO589818 ICK589818 IMG589818 IWC589818 JFY589818 JPU589818 JZQ589818 KJM589818 KTI589818 LDE589818 LNA589818 LWW589818 MGS589818 MQO589818 NAK589818 NKG589818 NUC589818 ODY589818 ONU589818 OXQ589818 PHM589818 PRI589818 QBE589818 QLA589818 QUW589818 RES589818 ROO589818 RYK589818 SIG589818 SSC589818 TBY589818 TLU589818 TVQ589818 UFM589818 UPI589818 UZE589818 VJA589818 VSW589818 WCS589818 WMO589818 WWK589818 AC655354 JY655354 TU655354 ADQ655354 ANM655354 AXI655354 BHE655354 BRA655354 CAW655354 CKS655354 CUO655354 DEK655354 DOG655354 DYC655354 EHY655354 ERU655354 FBQ655354 FLM655354 FVI655354 GFE655354 GPA655354 GYW655354 HIS655354 HSO655354 ICK655354 IMG655354 IWC655354 JFY655354 JPU655354 JZQ655354 KJM655354 KTI655354 LDE655354 LNA655354 LWW655354 MGS655354 MQO655354 NAK655354 NKG655354 NUC655354 ODY655354 ONU655354 OXQ655354 PHM655354 PRI655354 QBE655354 QLA655354 QUW655354 RES655354 ROO655354 RYK655354 SIG655354 SSC655354 TBY655354 TLU655354 TVQ655354 UFM655354 UPI655354 UZE655354 VJA655354 VSW655354 WCS655354 WMO655354 WWK655354 AC720890 JY720890 TU720890 ADQ720890 ANM720890 AXI720890 BHE720890 BRA720890 CAW720890 CKS720890 CUO720890 DEK720890 DOG720890 DYC720890 EHY720890 ERU720890 FBQ720890 FLM720890 FVI720890 GFE720890 GPA720890 GYW720890 HIS720890 HSO720890 ICK720890 IMG720890 IWC720890 JFY720890 JPU720890 JZQ720890 KJM720890 KTI720890 LDE720890 LNA720890 LWW720890 MGS720890 MQO720890 NAK720890 NKG720890 NUC720890 ODY720890 ONU720890 OXQ720890 PHM720890 PRI720890 QBE720890 QLA720890 QUW720890 RES720890 ROO720890 RYK720890 SIG720890 SSC720890 TBY720890 TLU720890 TVQ720890 UFM720890 UPI720890 UZE720890 VJA720890 VSW720890 WCS720890 WMO720890 WWK720890 AC786426 JY786426 TU786426 ADQ786426 ANM786426 AXI786426 BHE786426 BRA786426 CAW786426 CKS786426 CUO786426 DEK786426 DOG786426 DYC786426 EHY786426 ERU786426 FBQ786426 FLM786426 FVI786426 GFE786426 GPA786426 GYW786426 HIS786426 HSO786426 ICK786426 IMG786426 IWC786426 JFY786426 JPU786426 JZQ786426 KJM786426 KTI786426 LDE786426 LNA786426 LWW786426 MGS786426 MQO786426 NAK786426 NKG786426 NUC786426 ODY786426 ONU786426 OXQ786426 PHM786426 PRI786426 QBE786426 QLA786426 QUW786426 RES786426 ROO786426 RYK786426 SIG786426 SSC786426 TBY786426 TLU786426 TVQ786426 UFM786426 UPI786426 UZE786426 VJA786426 VSW786426 WCS786426 WMO786426 WWK786426 AC851962 JY851962 TU851962 ADQ851962 ANM851962 AXI851962 BHE851962 BRA851962 CAW851962 CKS851962 CUO851962 DEK851962 DOG851962 DYC851962 EHY851962 ERU851962 FBQ851962 FLM851962 FVI851962 GFE851962 GPA851962 GYW851962 HIS851962 HSO851962 ICK851962 IMG851962 IWC851962 JFY851962 JPU851962 JZQ851962 KJM851962 KTI851962 LDE851962 LNA851962 LWW851962 MGS851962 MQO851962 NAK851962 NKG851962 NUC851962 ODY851962 ONU851962 OXQ851962 PHM851962 PRI851962 QBE851962 QLA851962 QUW851962 RES851962 ROO851962 RYK851962 SIG851962 SSC851962 TBY851962 TLU851962 TVQ851962 UFM851962 UPI851962 UZE851962 VJA851962 VSW851962 WCS851962 WMO851962 WWK851962 AC917498 JY917498 TU917498 ADQ917498 ANM917498 AXI917498 BHE917498 BRA917498 CAW917498 CKS917498 CUO917498 DEK917498 DOG917498 DYC917498 EHY917498 ERU917498 FBQ917498 FLM917498 FVI917498 GFE917498 GPA917498 GYW917498 HIS917498 HSO917498 ICK917498 IMG917498 IWC917498 JFY917498 JPU917498 JZQ917498 KJM917498 KTI917498 LDE917498 LNA917498 LWW917498 MGS917498 MQO917498 NAK917498 NKG917498 NUC917498 ODY917498 ONU917498 OXQ917498 PHM917498 PRI917498 QBE917498 QLA917498 QUW917498 RES917498 ROO917498 RYK917498 SIG917498 SSC917498 TBY917498 TLU917498 TVQ917498 UFM917498 UPI917498 UZE917498 VJA917498 VSW917498 WCS917498 WMO917498 WWK917498 AC983034 JY983034 TU983034 ADQ983034 ANM983034 AXI983034 BHE983034 BRA983034 CAW983034 CKS983034 CUO983034 DEK983034 DOG983034 DYC983034 EHY983034 ERU983034 FBQ983034 FLM983034 FVI983034 GFE983034 GPA983034 GYW983034 HIS983034 HSO983034 ICK983034 IMG983034 IWC983034 JFY983034 JPU983034 JZQ983034 KJM983034 KTI983034 LDE983034 LNA983034 LWW983034 MGS983034 MQO983034 NAK983034 NKG983034 NUC983034 ODY983034 ONU983034 OXQ983034 PHM983034 PRI983034 QBE983034 QLA983034 QUW983034 RES983034 ROO983034 RYK983034 SIG983034 SSC983034 TBY983034 TLU983034 TVQ983034 UFM983034 UPI983034 UZE983034 VJA983034 VSW983034 WCS983034 WMO983034 WWK983034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AC65534 JY65534 TU65534 ADQ65534 ANM65534 AXI65534 BHE65534 BRA65534 CAW65534 CKS65534 CUO65534 DEK65534 DOG65534 DYC65534 EHY65534 ERU65534 FBQ65534 FLM65534 FVI65534 GFE65534 GPA65534 GYW65534 HIS65534 HSO65534 ICK65534 IMG65534 IWC65534 JFY65534 JPU65534 JZQ65534 KJM65534 KTI65534 LDE65534 LNA65534 LWW65534 MGS65534 MQO65534 NAK65534 NKG65534 NUC65534 ODY65534 ONU65534 OXQ65534 PHM65534 PRI65534 QBE65534 QLA65534 QUW65534 RES65534 ROO65534 RYK65534 SIG65534 SSC65534 TBY65534 TLU65534 TVQ65534 UFM65534 UPI65534 UZE65534 VJA65534 VSW65534 WCS65534 WMO65534 WWK65534 AC131070 JY131070 TU131070 ADQ131070 ANM131070 AXI131070 BHE131070 BRA131070 CAW131070 CKS131070 CUO131070 DEK131070 DOG131070 DYC131070 EHY131070 ERU131070 FBQ131070 FLM131070 FVI131070 GFE131070 GPA131070 GYW131070 HIS131070 HSO131070 ICK131070 IMG131070 IWC131070 JFY131070 JPU131070 JZQ131070 KJM131070 KTI131070 LDE131070 LNA131070 LWW131070 MGS131070 MQO131070 NAK131070 NKG131070 NUC131070 ODY131070 ONU131070 OXQ131070 PHM131070 PRI131070 QBE131070 QLA131070 QUW131070 RES131070 ROO131070 RYK131070 SIG131070 SSC131070 TBY131070 TLU131070 TVQ131070 UFM131070 UPI131070 UZE131070 VJA131070 VSW131070 WCS131070 WMO131070 WWK131070 AC196606 JY196606 TU196606 ADQ196606 ANM196606 AXI196606 BHE196606 BRA196606 CAW196606 CKS196606 CUO196606 DEK196606 DOG196606 DYC196606 EHY196606 ERU196606 FBQ196606 FLM196606 FVI196606 GFE196606 GPA196606 GYW196606 HIS196606 HSO196606 ICK196606 IMG196606 IWC196606 JFY196606 JPU196606 JZQ196606 KJM196606 KTI196606 LDE196606 LNA196606 LWW196606 MGS196606 MQO196606 NAK196606 NKG196606 NUC196606 ODY196606 ONU196606 OXQ196606 PHM196606 PRI196606 QBE196606 QLA196606 QUW196606 RES196606 ROO196606 RYK196606 SIG196606 SSC196606 TBY196606 TLU196606 TVQ196606 UFM196606 UPI196606 UZE196606 VJA196606 VSW196606 WCS196606 WMO196606 WWK196606 AC262142 JY262142 TU262142 ADQ262142 ANM262142 AXI262142 BHE262142 BRA262142 CAW262142 CKS262142 CUO262142 DEK262142 DOG262142 DYC262142 EHY262142 ERU262142 FBQ262142 FLM262142 FVI262142 GFE262142 GPA262142 GYW262142 HIS262142 HSO262142 ICK262142 IMG262142 IWC262142 JFY262142 JPU262142 JZQ262142 KJM262142 KTI262142 LDE262142 LNA262142 LWW262142 MGS262142 MQO262142 NAK262142 NKG262142 NUC262142 ODY262142 ONU262142 OXQ262142 PHM262142 PRI262142 QBE262142 QLA262142 QUW262142 RES262142 ROO262142 RYK262142 SIG262142 SSC262142 TBY262142 TLU262142 TVQ262142 UFM262142 UPI262142 UZE262142 VJA262142 VSW262142 WCS262142 WMO262142 WWK262142 AC327678 JY327678 TU327678 ADQ327678 ANM327678 AXI327678 BHE327678 BRA327678 CAW327678 CKS327678 CUO327678 DEK327678 DOG327678 DYC327678 EHY327678 ERU327678 FBQ327678 FLM327678 FVI327678 GFE327678 GPA327678 GYW327678 HIS327678 HSO327678 ICK327678 IMG327678 IWC327678 JFY327678 JPU327678 JZQ327678 KJM327678 KTI327678 LDE327678 LNA327678 LWW327678 MGS327678 MQO327678 NAK327678 NKG327678 NUC327678 ODY327678 ONU327678 OXQ327678 PHM327678 PRI327678 QBE327678 QLA327678 QUW327678 RES327678 ROO327678 RYK327678 SIG327678 SSC327678 TBY327678 TLU327678 TVQ327678 UFM327678 UPI327678 UZE327678 VJA327678 VSW327678 WCS327678 WMO327678 WWK327678 AC393214 JY393214 TU393214 ADQ393214 ANM393214 AXI393214 BHE393214 BRA393214 CAW393214 CKS393214 CUO393214 DEK393214 DOG393214 DYC393214 EHY393214 ERU393214 FBQ393214 FLM393214 FVI393214 GFE393214 GPA393214 GYW393214 HIS393214 HSO393214 ICK393214 IMG393214 IWC393214 JFY393214 JPU393214 JZQ393214 KJM393214 KTI393214 LDE393214 LNA393214 LWW393214 MGS393214 MQO393214 NAK393214 NKG393214 NUC393214 ODY393214 ONU393214 OXQ393214 PHM393214 PRI393214 QBE393214 QLA393214 QUW393214 RES393214 ROO393214 RYK393214 SIG393214 SSC393214 TBY393214 TLU393214 TVQ393214 UFM393214 UPI393214 UZE393214 VJA393214 VSW393214 WCS393214 WMO393214 WWK393214 AC458750 JY458750 TU458750 ADQ458750 ANM458750 AXI458750 BHE458750 BRA458750 CAW458750 CKS458750 CUO458750 DEK458750 DOG458750 DYC458750 EHY458750 ERU458750 FBQ458750 FLM458750 FVI458750 GFE458750 GPA458750 GYW458750 HIS458750 HSO458750 ICK458750 IMG458750 IWC458750 JFY458750 JPU458750 JZQ458750 KJM458750 KTI458750 LDE458750 LNA458750 LWW458750 MGS458750 MQO458750 NAK458750 NKG458750 NUC458750 ODY458750 ONU458750 OXQ458750 PHM458750 PRI458750 QBE458750 QLA458750 QUW458750 RES458750 ROO458750 RYK458750 SIG458750 SSC458750 TBY458750 TLU458750 TVQ458750 UFM458750 UPI458750 UZE458750 VJA458750 VSW458750 WCS458750 WMO458750 WWK458750 AC524286 JY524286 TU524286 ADQ524286 ANM524286 AXI524286 BHE524286 BRA524286 CAW524286 CKS524286 CUO524286 DEK524286 DOG524286 DYC524286 EHY524286 ERU524286 FBQ524286 FLM524286 FVI524286 GFE524286 GPA524286 GYW524286 HIS524286 HSO524286 ICK524286 IMG524286 IWC524286 JFY524286 JPU524286 JZQ524286 KJM524286 KTI524286 LDE524286 LNA524286 LWW524286 MGS524286 MQO524286 NAK524286 NKG524286 NUC524286 ODY524286 ONU524286 OXQ524286 PHM524286 PRI524286 QBE524286 QLA524286 QUW524286 RES524286 ROO524286 RYK524286 SIG524286 SSC524286 TBY524286 TLU524286 TVQ524286 UFM524286 UPI524286 UZE524286 VJA524286 VSW524286 WCS524286 WMO524286 WWK524286 AC589822 JY589822 TU589822 ADQ589822 ANM589822 AXI589822 BHE589822 BRA589822 CAW589822 CKS589822 CUO589822 DEK589822 DOG589822 DYC589822 EHY589822 ERU589822 FBQ589822 FLM589822 FVI589822 GFE589822 GPA589822 GYW589822 HIS589822 HSO589822 ICK589822 IMG589822 IWC589822 JFY589822 JPU589822 JZQ589822 KJM589822 KTI589822 LDE589822 LNA589822 LWW589822 MGS589822 MQO589822 NAK589822 NKG589822 NUC589822 ODY589822 ONU589822 OXQ589822 PHM589822 PRI589822 QBE589822 QLA589822 QUW589822 RES589822 ROO589822 RYK589822 SIG589822 SSC589822 TBY589822 TLU589822 TVQ589822 UFM589822 UPI589822 UZE589822 VJA589822 VSW589822 WCS589822 WMO589822 WWK589822 AC655358 JY655358 TU655358 ADQ655358 ANM655358 AXI655358 BHE655358 BRA655358 CAW655358 CKS655358 CUO655358 DEK655358 DOG655358 DYC655358 EHY655358 ERU655358 FBQ655358 FLM655358 FVI655358 GFE655358 GPA655358 GYW655358 HIS655358 HSO655358 ICK655358 IMG655358 IWC655358 JFY655358 JPU655358 JZQ655358 KJM655358 KTI655358 LDE655358 LNA655358 LWW655358 MGS655358 MQO655358 NAK655358 NKG655358 NUC655358 ODY655358 ONU655358 OXQ655358 PHM655358 PRI655358 QBE655358 QLA655358 QUW655358 RES655358 ROO655358 RYK655358 SIG655358 SSC655358 TBY655358 TLU655358 TVQ655358 UFM655358 UPI655358 UZE655358 VJA655358 VSW655358 WCS655358 WMO655358 WWK655358 AC720894 JY720894 TU720894 ADQ720894 ANM720894 AXI720894 BHE720894 BRA720894 CAW720894 CKS720894 CUO720894 DEK720894 DOG720894 DYC720894 EHY720894 ERU720894 FBQ720894 FLM720894 FVI720894 GFE720894 GPA720894 GYW720894 HIS720894 HSO720894 ICK720894 IMG720894 IWC720894 JFY720894 JPU720894 JZQ720894 KJM720894 KTI720894 LDE720894 LNA720894 LWW720894 MGS720894 MQO720894 NAK720894 NKG720894 NUC720894 ODY720894 ONU720894 OXQ720894 PHM720894 PRI720894 QBE720894 QLA720894 QUW720894 RES720894 ROO720894 RYK720894 SIG720894 SSC720894 TBY720894 TLU720894 TVQ720894 UFM720894 UPI720894 UZE720894 VJA720894 VSW720894 WCS720894 WMO720894 WWK720894 AC786430 JY786430 TU786430 ADQ786430 ANM786430 AXI786430 BHE786430 BRA786430 CAW786430 CKS786430 CUO786430 DEK786430 DOG786430 DYC786430 EHY786430 ERU786430 FBQ786430 FLM786430 FVI786430 GFE786430 GPA786430 GYW786430 HIS786430 HSO786430 ICK786430 IMG786430 IWC786430 JFY786430 JPU786430 JZQ786430 KJM786430 KTI786430 LDE786430 LNA786430 LWW786430 MGS786430 MQO786430 NAK786430 NKG786430 NUC786430 ODY786430 ONU786430 OXQ786430 PHM786430 PRI786430 QBE786430 QLA786430 QUW786430 RES786430 ROO786430 RYK786430 SIG786430 SSC786430 TBY786430 TLU786430 TVQ786430 UFM786430 UPI786430 UZE786430 VJA786430 VSW786430 WCS786430 WMO786430 WWK786430 AC851966 JY851966 TU851966 ADQ851966 ANM851966 AXI851966 BHE851966 BRA851966 CAW851966 CKS851966 CUO851966 DEK851966 DOG851966 DYC851966 EHY851966 ERU851966 FBQ851966 FLM851966 FVI851966 GFE851966 GPA851966 GYW851966 HIS851966 HSO851966 ICK851966 IMG851966 IWC851966 JFY851966 JPU851966 JZQ851966 KJM851966 KTI851966 LDE851966 LNA851966 LWW851966 MGS851966 MQO851966 NAK851966 NKG851966 NUC851966 ODY851966 ONU851966 OXQ851966 PHM851966 PRI851966 QBE851966 QLA851966 QUW851966 RES851966 ROO851966 RYK851966 SIG851966 SSC851966 TBY851966 TLU851966 TVQ851966 UFM851966 UPI851966 UZE851966 VJA851966 VSW851966 WCS851966 WMO851966 WWK851966 AC917502 JY917502 TU917502 ADQ917502 ANM917502 AXI917502 BHE917502 BRA917502 CAW917502 CKS917502 CUO917502 DEK917502 DOG917502 DYC917502 EHY917502 ERU917502 FBQ917502 FLM917502 FVI917502 GFE917502 GPA917502 GYW917502 HIS917502 HSO917502 ICK917502 IMG917502 IWC917502 JFY917502 JPU917502 JZQ917502 KJM917502 KTI917502 LDE917502 LNA917502 LWW917502 MGS917502 MQO917502 NAK917502 NKG917502 NUC917502 ODY917502 ONU917502 OXQ917502 PHM917502 PRI917502 QBE917502 QLA917502 QUW917502 RES917502 ROO917502 RYK917502 SIG917502 SSC917502 TBY917502 TLU917502 TVQ917502 UFM917502 UPI917502 UZE917502 VJA917502 VSW917502 WCS917502 WMO917502 WWK917502 AC983038 JY983038 TU983038 ADQ983038 ANM983038 AXI983038 BHE983038 BRA983038 CAW983038 CKS983038 CUO983038 DEK983038 DOG983038 DYC983038 EHY983038 ERU983038 FBQ983038 FLM983038 FVI983038 GFE983038 GPA983038 GYW983038 HIS983038 HSO983038 ICK983038 IMG983038 IWC983038 JFY983038 JPU983038 JZQ983038 KJM983038 KTI983038 LDE983038 LNA983038 LWW983038 MGS983038 MQO983038 NAK983038 NKG983038 NUC983038 ODY983038 ONU983038 OXQ983038 PHM983038 PRI983038 QBE983038 QLA983038 QUW983038 RES983038 ROO983038 RYK983038 SIG983038 SSC983038 TBY983038 TLU983038 TVQ983038 UFM983038 UPI983038 UZE983038 VJA983038 VSW983038 WCS983038 WMO983038 WWK983038 AC65536:AC65537 JY65536:JY65537 TU65536:TU65537 ADQ65536:ADQ65537 ANM65536:ANM65537 AXI65536:AXI65537 BHE65536:BHE65537 BRA65536:BRA65537 CAW65536:CAW65537 CKS65536:CKS65537 CUO65536:CUO65537 DEK65536:DEK65537 DOG65536:DOG65537 DYC65536:DYC65537 EHY65536:EHY65537 ERU65536:ERU65537 FBQ65536:FBQ65537 FLM65536:FLM65537 FVI65536:FVI65537 GFE65536:GFE65537 GPA65536:GPA65537 GYW65536:GYW65537 HIS65536:HIS65537 HSO65536:HSO65537 ICK65536:ICK65537 IMG65536:IMG65537 IWC65536:IWC65537 JFY65536:JFY65537 JPU65536:JPU65537 JZQ65536:JZQ65537 KJM65536:KJM65537 KTI65536:KTI65537 LDE65536:LDE65537 LNA65536:LNA65537 LWW65536:LWW65537 MGS65536:MGS65537 MQO65536:MQO65537 NAK65536:NAK65537 NKG65536:NKG65537 NUC65536:NUC65537 ODY65536:ODY65537 ONU65536:ONU65537 OXQ65536:OXQ65537 PHM65536:PHM65537 PRI65536:PRI65537 QBE65536:QBE65537 QLA65536:QLA65537 QUW65536:QUW65537 RES65536:RES65537 ROO65536:ROO65537 RYK65536:RYK65537 SIG65536:SIG65537 SSC65536:SSC65537 TBY65536:TBY65537 TLU65536:TLU65537 TVQ65536:TVQ65537 UFM65536:UFM65537 UPI65536:UPI65537 UZE65536:UZE65537 VJA65536:VJA65537 VSW65536:VSW65537 WCS65536:WCS65537 WMO65536:WMO65537 WWK65536:WWK65537 AC131072:AC131073 JY131072:JY131073 TU131072:TU131073 ADQ131072:ADQ131073 ANM131072:ANM131073 AXI131072:AXI131073 BHE131072:BHE131073 BRA131072:BRA131073 CAW131072:CAW131073 CKS131072:CKS131073 CUO131072:CUO131073 DEK131072:DEK131073 DOG131072:DOG131073 DYC131072:DYC131073 EHY131072:EHY131073 ERU131072:ERU131073 FBQ131072:FBQ131073 FLM131072:FLM131073 FVI131072:FVI131073 GFE131072:GFE131073 GPA131072:GPA131073 GYW131072:GYW131073 HIS131072:HIS131073 HSO131072:HSO131073 ICK131072:ICK131073 IMG131072:IMG131073 IWC131072:IWC131073 JFY131072:JFY131073 JPU131072:JPU131073 JZQ131072:JZQ131073 KJM131072:KJM131073 KTI131072:KTI131073 LDE131072:LDE131073 LNA131072:LNA131073 LWW131072:LWW131073 MGS131072:MGS131073 MQO131072:MQO131073 NAK131072:NAK131073 NKG131072:NKG131073 NUC131072:NUC131073 ODY131072:ODY131073 ONU131072:ONU131073 OXQ131072:OXQ131073 PHM131072:PHM131073 PRI131072:PRI131073 QBE131072:QBE131073 QLA131072:QLA131073 QUW131072:QUW131073 RES131072:RES131073 ROO131072:ROO131073 RYK131072:RYK131073 SIG131072:SIG131073 SSC131072:SSC131073 TBY131072:TBY131073 TLU131072:TLU131073 TVQ131072:TVQ131073 UFM131072:UFM131073 UPI131072:UPI131073 UZE131072:UZE131073 VJA131072:VJA131073 VSW131072:VSW131073 WCS131072:WCS131073 WMO131072:WMO131073 WWK131072:WWK131073 AC196608:AC196609 JY196608:JY196609 TU196608:TU196609 ADQ196608:ADQ196609 ANM196608:ANM196609 AXI196608:AXI196609 BHE196608:BHE196609 BRA196608:BRA196609 CAW196608:CAW196609 CKS196608:CKS196609 CUO196608:CUO196609 DEK196608:DEK196609 DOG196608:DOG196609 DYC196608:DYC196609 EHY196608:EHY196609 ERU196608:ERU196609 FBQ196608:FBQ196609 FLM196608:FLM196609 FVI196608:FVI196609 GFE196608:GFE196609 GPA196608:GPA196609 GYW196608:GYW196609 HIS196608:HIS196609 HSO196608:HSO196609 ICK196608:ICK196609 IMG196608:IMG196609 IWC196608:IWC196609 JFY196608:JFY196609 JPU196608:JPU196609 JZQ196608:JZQ196609 KJM196608:KJM196609 KTI196608:KTI196609 LDE196608:LDE196609 LNA196608:LNA196609 LWW196608:LWW196609 MGS196608:MGS196609 MQO196608:MQO196609 NAK196608:NAK196609 NKG196608:NKG196609 NUC196608:NUC196609 ODY196608:ODY196609 ONU196608:ONU196609 OXQ196608:OXQ196609 PHM196608:PHM196609 PRI196608:PRI196609 QBE196608:QBE196609 QLA196608:QLA196609 QUW196608:QUW196609 RES196608:RES196609 ROO196608:ROO196609 RYK196608:RYK196609 SIG196608:SIG196609 SSC196608:SSC196609 TBY196608:TBY196609 TLU196608:TLU196609 TVQ196608:TVQ196609 UFM196608:UFM196609 UPI196608:UPI196609 UZE196608:UZE196609 VJA196608:VJA196609 VSW196608:VSW196609 WCS196608:WCS196609 WMO196608:WMO196609 WWK196608:WWK196609 AC262144:AC262145 JY262144:JY262145 TU262144:TU262145 ADQ262144:ADQ262145 ANM262144:ANM262145 AXI262144:AXI262145 BHE262144:BHE262145 BRA262144:BRA262145 CAW262144:CAW262145 CKS262144:CKS262145 CUO262144:CUO262145 DEK262144:DEK262145 DOG262144:DOG262145 DYC262144:DYC262145 EHY262144:EHY262145 ERU262144:ERU262145 FBQ262144:FBQ262145 FLM262144:FLM262145 FVI262144:FVI262145 GFE262144:GFE262145 GPA262144:GPA262145 GYW262144:GYW262145 HIS262144:HIS262145 HSO262144:HSO262145 ICK262144:ICK262145 IMG262144:IMG262145 IWC262144:IWC262145 JFY262144:JFY262145 JPU262144:JPU262145 JZQ262144:JZQ262145 KJM262144:KJM262145 KTI262144:KTI262145 LDE262144:LDE262145 LNA262144:LNA262145 LWW262144:LWW262145 MGS262144:MGS262145 MQO262144:MQO262145 NAK262144:NAK262145 NKG262144:NKG262145 NUC262144:NUC262145 ODY262144:ODY262145 ONU262144:ONU262145 OXQ262144:OXQ262145 PHM262144:PHM262145 PRI262144:PRI262145 QBE262144:QBE262145 QLA262144:QLA262145 QUW262144:QUW262145 RES262144:RES262145 ROO262144:ROO262145 RYK262144:RYK262145 SIG262144:SIG262145 SSC262144:SSC262145 TBY262144:TBY262145 TLU262144:TLU262145 TVQ262144:TVQ262145 UFM262144:UFM262145 UPI262144:UPI262145 UZE262144:UZE262145 VJA262144:VJA262145 VSW262144:VSW262145 WCS262144:WCS262145 WMO262144:WMO262145 WWK262144:WWK262145 AC327680:AC327681 JY327680:JY327681 TU327680:TU327681 ADQ327680:ADQ327681 ANM327680:ANM327681 AXI327680:AXI327681 BHE327680:BHE327681 BRA327680:BRA327681 CAW327680:CAW327681 CKS327680:CKS327681 CUO327680:CUO327681 DEK327680:DEK327681 DOG327680:DOG327681 DYC327680:DYC327681 EHY327680:EHY327681 ERU327680:ERU327681 FBQ327680:FBQ327681 FLM327680:FLM327681 FVI327680:FVI327681 GFE327680:GFE327681 GPA327680:GPA327681 GYW327680:GYW327681 HIS327680:HIS327681 HSO327680:HSO327681 ICK327680:ICK327681 IMG327680:IMG327681 IWC327680:IWC327681 JFY327680:JFY327681 JPU327680:JPU327681 JZQ327680:JZQ327681 KJM327680:KJM327681 KTI327680:KTI327681 LDE327680:LDE327681 LNA327680:LNA327681 LWW327680:LWW327681 MGS327680:MGS327681 MQO327680:MQO327681 NAK327680:NAK327681 NKG327680:NKG327681 NUC327680:NUC327681 ODY327680:ODY327681 ONU327680:ONU327681 OXQ327680:OXQ327681 PHM327680:PHM327681 PRI327680:PRI327681 QBE327680:QBE327681 QLA327680:QLA327681 QUW327680:QUW327681 RES327680:RES327681 ROO327680:ROO327681 RYK327680:RYK327681 SIG327680:SIG327681 SSC327680:SSC327681 TBY327680:TBY327681 TLU327680:TLU327681 TVQ327680:TVQ327681 UFM327680:UFM327681 UPI327680:UPI327681 UZE327680:UZE327681 VJA327680:VJA327681 VSW327680:VSW327681 WCS327680:WCS327681 WMO327680:WMO327681 WWK327680:WWK327681 AC393216:AC393217 JY393216:JY393217 TU393216:TU393217 ADQ393216:ADQ393217 ANM393216:ANM393217 AXI393216:AXI393217 BHE393216:BHE393217 BRA393216:BRA393217 CAW393216:CAW393217 CKS393216:CKS393217 CUO393216:CUO393217 DEK393216:DEK393217 DOG393216:DOG393217 DYC393216:DYC393217 EHY393216:EHY393217 ERU393216:ERU393217 FBQ393216:FBQ393217 FLM393216:FLM393217 FVI393216:FVI393217 GFE393216:GFE393217 GPA393216:GPA393217 GYW393216:GYW393217 HIS393216:HIS393217 HSO393216:HSO393217 ICK393216:ICK393217 IMG393216:IMG393217 IWC393216:IWC393217 JFY393216:JFY393217 JPU393216:JPU393217 JZQ393216:JZQ393217 KJM393216:KJM393217 KTI393216:KTI393217 LDE393216:LDE393217 LNA393216:LNA393217 LWW393216:LWW393217 MGS393216:MGS393217 MQO393216:MQO393217 NAK393216:NAK393217 NKG393216:NKG393217 NUC393216:NUC393217 ODY393216:ODY393217 ONU393216:ONU393217 OXQ393216:OXQ393217 PHM393216:PHM393217 PRI393216:PRI393217 QBE393216:QBE393217 QLA393216:QLA393217 QUW393216:QUW393217 RES393216:RES393217 ROO393216:ROO393217 RYK393216:RYK393217 SIG393216:SIG393217 SSC393216:SSC393217 TBY393216:TBY393217 TLU393216:TLU393217 TVQ393216:TVQ393217 UFM393216:UFM393217 UPI393216:UPI393217 UZE393216:UZE393217 VJA393216:VJA393217 VSW393216:VSW393217 WCS393216:WCS393217 WMO393216:WMO393217 WWK393216:WWK393217 AC458752:AC458753 JY458752:JY458753 TU458752:TU458753 ADQ458752:ADQ458753 ANM458752:ANM458753 AXI458752:AXI458753 BHE458752:BHE458753 BRA458752:BRA458753 CAW458752:CAW458753 CKS458752:CKS458753 CUO458752:CUO458753 DEK458752:DEK458753 DOG458752:DOG458753 DYC458752:DYC458753 EHY458752:EHY458753 ERU458752:ERU458753 FBQ458752:FBQ458753 FLM458752:FLM458753 FVI458752:FVI458753 GFE458752:GFE458753 GPA458752:GPA458753 GYW458752:GYW458753 HIS458752:HIS458753 HSO458752:HSO458753 ICK458752:ICK458753 IMG458752:IMG458753 IWC458752:IWC458753 JFY458752:JFY458753 JPU458752:JPU458753 JZQ458752:JZQ458753 KJM458752:KJM458753 KTI458752:KTI458753 LDE458752:LDE458753 LNA458752:LNA458753 LWW458752:LWW458753 MGS458752:MGS458753 MQO458752:MQO458753 NAK458752:NAK458753 NKG458752:NKG458753 NUC458752:NUC458753 ODY458752:ODY458753 ONU458752:ONU458753 OXQ458752:OXQ458753 PHM458752:PHM458753 PRI458752:PRI458753 QBE458752:QBE458753 QLA458752:QLA458753 QUW458752:QUW458753 RES458752:RES458753 ROO458752:ROO458753 RYK458752:RYK458753 SIG458752:SIG458753 SSC458752:SSC458753 TBY458752:TBY458753 TLU458752:TLU458753 TVQ458752:TVQ458753 UFM458752:UFM458753 UPI458752:UPI458753 UZE458752:UZE458753 VJA458752:VJA458753 VSW458752:VSW458753 WCS458752:WCS458753 WMO458752:WMO458753 WWK458752:WWK458753 AC524288:AC524289 JY524288:JY524289 TU524288:TU524289 ADQ524288:ADQ524289 ANM524288:ANM524289 AXI524288:AXI524289 BHE524288:BHE524289 BRA524288:BRA524289 CAW524288:CAW524289 CKS524288:CKS524289 CUO524288:CUO524289 DEK524288:DEK524289 DOG524288:DOG524289 DYC524288:DYC524289 EHY524288:EHY524289 ERU524288:ERU524289 FBQ524288:FBQ524289 FLM524288:FLM524289 FVI524288:FVI524289 GFE524288:GFE524289 GPA524288:GPA524289 GYW524288:GYW524289 HIS524288:HIS524289 HSO524288:HSO524289 ICK524288:ICK524289 IMG524288:IMG524289 IWC524288:IWC524289 JFY524288:JFY524289 JPU524288:JPU524289 JZQ524288:JZQ524289 KJM524288:KJM524289 KTI524288:KTI524289 LDE524288:LDE524289 LNA524288:LNA524289 LWW524288:LWW524289 MGS524288:MGS524289 MQO524288:MQO524289 NAK524288:NAK524289 NKG524288:NKG524289 NUC524288:NUC524289 ODY524288:ODY524289 ONU524288:ONU524289 OXQ524288:OXQ524289 PHM524288:PHM524289 PRI524288:PRI524289 QBE524288:QBE524289 QLA524288:QLA524289 QUW524288:QUW524289 RES524288:RES524289 ROO524288:ROO524289 RYK524288:RYK524289 SIG524288:SIG524289 SSC524288:SSC524289 TBY524288:TBY524289 TLU524288:TLU524289 TVQ524288:TVQ524289 UFM524288:UFM524289 UPI524288:UPI524289 UZE524288:UZE524289 VJA524288:VJA524289 VSW524288:VSW524289 WCS524288:WCS524289 WMO524288:WMO524289 WWK524288:WWK524289 AC589824:AC589825 JY589824:JY589825 TU589824:TU589825 ADQ589824:ADQ589825 ANM589824:ANM589825 AXI589824:AXI589825 BHE589824:BHE589825 BRA589824:BRA589825 CAW589824:CAW589825 CKS589824:CKS589825 CUO589824:CUO589825 DEK589824:DEK589825 DOG589824:DOG589825 DYC589824:DYC589825 EHY589824:EHY589825 ERU589824:ERU589825 FBQ589824:FBQ589825 FLM589824:FLM589825 FVI589824:FVI589825 GFE589824:GFE589825 GPA589824:GPA589825 GYW589824:GYW589825 HIS589824:HIS589825 HSO589824:HSO589825 ICK589824:ICK589825 IMG589824:IMG589825 IWC589824:IWC589825 JFY589824:JFY589825 JPU589824:JPU589825 JZQ589824:JZQ589825 KJM589824:KJM589825 KTI589824:KTI589825 LDE589824:LDE589825 LNA589824:LNA589825 LWW589824:LWW589825 MGS589824:MGS589825 MQO589824:MQO589825 NAK589824:NAK589825 NKG589824:NKG589825 NUC589824:NUC589825 ODY589824:ODY589825 ONU589824:ONU589825 OXQ589824:OXQ589825 PHM589824:PHM589825 PRI589824:PRI589825 QBE589824:QBE589825 QLA589824:QLA589825 QUW589824:QUW589825 RES589824:RES589825 ROO589824:ROO589825 RYK589824:RYK589825 SIG589824:SIG589825 SSC589824:SSC589825 TBY589824:TBY589825 TLU589824:TLU589825 TVQ589824:TVQ589825 UFM589824:UFM589825 UPI589824:UPI589825 UZE589824:UZE589825 VJA589824:VJA589825 VSW589824:VSW589825 WCS589824:WCS589825 WMO589824:WMO589825 WWK589824:WWK589825 AC655360:AC655361 JY655360:JY655361 TU655360:TU655361 ADQ655360:ADQ655361 ANM655360:ANM655361 AXI655360:AXI655361 BHE655360:BHE655361 BRA655360:BRA655361 CAW655360:CAW655361 CKS655360:CKS655361 CUO655360:CUO655361 DEK655360:DEK655361 DOG655360:DOG655361 DYC655360:DYC655361 EHY655360:EHY655361 ERU655360:ERU655361 FBQ655360:FBQ655361 FLM655360:FLM655361 FVI655360:FVI655361 GFE655360:GFE655361 GPA655360:GPA655361 GYW655360:GYW655361 HIS655360:HIS655361 HSO655360:HSO655361 ICK655360:ICK655361 IMG655360:IMG655361 IWC655360:IWC655361 JFY655360:JFY655361 JPU655360:JPU655361 JZQ655360:JZQ655361 KJM655360:KJM655361 KTI655360:KTI655361 LDE655360:LDE655361 LNA655360:LNA655361 LWW655360:LWW655361 MGS655360:MGS655361 MQO655360:MQO655361 NAK655360:NAK655361 NKG655360:NKG655361 NUC655360:NUC655361 ODY655360:ODY655361 ONU655360:ONU655361 OXQ655360:OXQ655361 PHM655360:PHM655361 PRI655360:PRI655361 QBE655360:QBE655361 QLA655360:QLA655361 QUW655360:QUW655361 RES655360:RES655361 ROO655360:ROO655361 RYK655360:RYK655361 SIG655360:SIG655361 SSC655360:SSC655361 TBY655360:TBY655361 TLU655360:TLU655361 TVQ655360:TVQ655361 UFM655360:UFM655361 UPI655360:UPI655361 UZE655360:UZE655361 VJA655360:VJA655361 VSW655360:VSW655361 WCS655360:WCS655361 WMO655360:WMO655361 WWK655360:WWK655361 AC720896:AC720897 JY720896:JY720897 TU720896:TU720897 ADQ720896:ADQ720897 ANM720896:ANM720897 AXI720896:AXI720897 BHE720896:BHE720897 BRA720896:BRA720897 CAW720896:CAW720897 CKS720896:CKS720897 CUO720896:CUO720897 DEK720896:DEK720897 DOG720896:DOG720897 DYC720896:DYC720897 EHY720896:EHY720897 ERU720896:ERU720897 FBQ720896:FBQ720897 FLM720896:FLM720897 FVI720896:FVI720897 GFE720896:GFE720897 GPA720896:GPA720897 GYW720896:GYW720897 HIS720896:HIS720897 HSO720896:HSO720897 ICK720896:ICK720897 IMG720896:IMG720897 IWC720896:IWC720897 JFY720896:JFY720897 JPU720896:JPU720897 JZQ720896:JZQ720897 KJM720896:KJM720897 KTI720896:KTI720897 LDE720896:LDE720897 LNA720896:LNA720897 LWW720896:LWW720897 MGS720896:MGS720897 MQO720896:MQO720897 NAK720896:NAK720897 NKG720896:NKG720897 NUC720896:NUC720897 ODY720896:ODY720897 ONU720896:ONU720897 OXQ720896:OXQ720897 PHM720896:PHM720897 PRI720896:PRI720897 QBE720896:QBE720897 QLA720896:QLA720897 QUW720896:QUW720897 RES720896:RES720897 ROO720896:ROO720897 RYK720896:RYK720897 SIG720896:SIG720897 SSC720896:SSC720897 TBY720896:TBY720897 TLU720896:TLU720897 TVQ720896:TVQ720897 UFM720896:UFM720897 UPI720896:UPI720897 UZE720896:UZE720897 VJA720896:VJA720897 VSW720896:VSW720897 WCS720896:WCS720897 WMO720896:WMO720897 WWK720896:WWK720897 AC786432:AC786433 JY786432:JY786433 TU786432:TU786433 ADQ786432:ADQ786433 ANM786432:ANM786433 AXI786432:AXI786433 BHE786432:BHE786433 BRA786432:BRA786433 CAW786432:CAW786433 CKS786432:CKS786433 CUO786432:CUO786433 DEK786432:DEK786433 DOG786432:DOG786433 DYC786432:DYC786433 EHY786432:EHY786433 ERU786432:ERU786433 FBQ786432:FBQ786433 FLM786432:FLM786433 FVI786432:FVI786433 GFE786432:GFE786433 GPA786432:GPA786433 GYW786432:GYW786433 HIS786432:HIS786433 HSO786432:HSO786433 ICK786432:ICK786433 IMG786432:IMG786433 IWC786432:IWC786433 JFY786432:JFY786433 JPU786432:JPU786433 JZQ786432:JZQ786433 KJM786432:KJM786433 KTI786432:KTI786433 LDE786432:LDE786433 LNA786432:LNA786433 LWW786432:LWW786433 MGS786432:MGS786433 MQO786432:MQO786433 NAK786432:NAK786433 NKG786432:NKG786433 NUC786432:NUC786433 ODY786432:ODY786433 ONU786432:ONU786433 OXQ786432:OXQ786433 PHM786432:PHM786433 PRI786432:PRI786433 QBE786432:QBE786433 QLA786432:QLA786433 QUW786432:QUW786433 RES786432:RES786433 ROO786432:ROO786433 RYK786432:RYK786433 SIG786432:SIG786433 SSC786432:SSC786433 TBY786432:TBY786433 TLU786432:TLU786433 TVQ786432:TVQ786433 UFM786432:UFM786433 UPI786432:UPI786433 UZE786432:UZE786433 VJA786432:VJA786433 VSW786432:VSW786433 WCS786432:WCS786433 WMO786432:WMO786433 WWK786432:WWK786433 AC851968:AC851969 JY851968:JY851969 TU851968:TU851969 ADQ851968:ADQ851969 ANM851968:ANM851969 AXI851968:AXI851969 BHE851968:BHE851969 BRA851968:BRA851969 CAW851968:CAW851969 CKS851968:CKS851969 CUO851968:CUO851969 DEK851968:DEK851969 DOG851968:DOG851969 DYC851968:DYC851969 EHY851968:EHY851969 ERU851968:ERU851969 FBQ851968:FBQ851969 FLM851968:FLM851969 FVI851968:FVI851969 GFE851968:GFE851969 GPA851968:GPA851969 GYW851968:GYW851969 HIS851968:HIS851969 HSO851968:HSO851969 ICK851968:ICK851969 IMG851968:IMG851969 IWC851968:IWC851969 JFY851968:JFY851969 JPU851968:JPU851969 JZQ851968:JZQ851969 KJM851968:KJM851969 KTI851968:KTI851969 LDE851968:LDE851969 LNA851968:LNA851969 LWW851968:LWW851969 MGS851968:MGS851969 MQO851968:MQO851969 NAK851968:NAK851969 NKG851968:NKG851969 NUC851968:NUC851969 ODY851968:ODY851969 ONU851968:ONU851969 OXQ851968:OXQ851969 PHM851968:PHM851969 PRI851968:PRI851969 QBE851968:QBE851969 QLA851968:QLA851969 QUW851968:QUW851969 RES851968:RES851969 ROO851968:ROO851969 RYK851968:RYK851969 SIG851968:SIG851969 SSC851968:SSC851969 TBY851968:TBY851969 TLU851968:TLU851969 TVQ851968:TVQ851969 UFM851968:UFM851969 UPI851968:UPI851969 UZE851968:UZE851969 VJA851968:VJA851969 VSW851968:VSW851969 WCS851968:WCS851969 WMO851968:WMO851969 WWK851968:WWK851969 AC917504:AC917505 JY917504:JY917505 TU917504:TU917505 ADQ917504:ADQ917505 ANM917504:ANM917505 AXI917504:AXI917505 BHE917504:BHE917505 BRA917504:BRA917505 CAW917504:CAW917505 CKS917504:CKS917505 CUO917504:CUO917505 DEK917504:DEK917505 DOG917504:DOG917505 DYC917504:DYC917505 EHY917504:EHY917505 ERU917504:ERU917505 FBQ917504:FBQ917505 FLM917504:FLM917505 FVI917504:FVI917505 GFE917504:GFE917505 GPA917504:GPA917505 GYW917504:GYW917505 HIS917504:HIS917505 HSO917504:HSO917505 ICK917504:ICK917505 IMG917504:IMG917505 IWC917504:IWC917505 JFY917504:JFY917505 JPU917504:JPU917505 JZQ917504:JZQ917505 KJM917504:KJM917505 KTI917504:KTI917505 LDE917504:LDE917505 LNA917504:LNA917505 LWW917504:LWW917505 MGS917504:MGS917505 MQO917504:MQO917505 NAK917504:NAK917505 NKG917504:NKG917505 NUC917504:NUC917505 ODY917504:ODY917505 ONU917504:ONU917505 OXQ917504:OXQ917505 PHM917504:PHM917505 PRI917504:PRI917505 QBE917504:QBE917505 QLA917504:QLA917505 QUW917504:QUW917505 RES917504:RES917505 ROO917504:ROO917505 RYK917504:RYK917505 SIG917504:SIG917505 SSC917504:SSC917505 TBY917504:TBY917505 TLU917504:TLU917505 TVQ917504:TVQ917505 UFM917504:UFM917505 UPI917504:UPI917505 UZE917504:UZE917505 VJA917504:VJA917505 VSW917504:VSW917505 WCS917504:WCS917505 WMO917504:WMO917505 WWK917504:WWK917505 AC983040:AC983041 JY983040:JY983041 TU983040:TU983041 ADQ983040:ADQ983041 ANM983040:ANM983041 AXI983040:AXI983041 BHE983040:BHE983041 BRA983040:BRA983041 CAW983040:CAW983041 CKS983040:CKS983041 CUO983040:CUO983041 DEK983040:DEK983041 DOG983040:DOG983041 DYC983040:DYC983041 EHY983040:EHY983041 ERU983040:ERU983041 FBQ983040:FBQ983041 FLM983040:FLM983041 FVI983040:FVI983041 GFE983040:GFE983041 GPA983040:GPA983041 GYW983040:GYW983041 HIS983040:HIS983041 HSO983040:HSO983041 ICK983040:ICK983041 IMG983040:IMG983041 IWC983040:IWC983041 JFY983040:JFY983041 JPU983040:JPU983041 JZQ983040:JZQ983041 KJM983040:KJM983041 KTI983040:KTI983041 LDE983040:LDE983041 LNA983040:LNA983041 LWW983040:LWW983041 MGS983040:MGS983041 MQO983040:MQO983041 NAK983040:NAK983041 NKG983040:NKG983041 NUC983040:NUC983041 ODY983040:ODY983041 ONU983040:ONU983041 OXQ983040:OXQ983041 PHM983040:PHM983041 PRI983040:PRI983041 QBE983040:QBE983041 QLA983040:QLA983041 QUW983040:QUW983041 RES983040:RES983041 ROO983040:ROO983041 RYK983040:RYK983041 SIG983040:SIG983041 SSC983040:SSC983041 TBY983040:TBY983041 TLU983040:TLU983041 TVQ983040:TVQ983041 UFM983040:UFM983041 UPI983040:UPI983041 UZE983040:UZE983041 VJA983040:VJA983041 VSW983040:VSW983041 WCS983040:WCS983041 WMO983040:WMO983041 WWK983040:WWK983041 AC65544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AC131080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AC196616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AC262152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AC327688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AC393224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AC458760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AC524296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AC589832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AC655368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AC720904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AC786440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AC851976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AC917512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AC983048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AC65560:AC65625 JY65560:JY65625 TU65560:TU65625 ADQ65560:ADQ65625 ANM65560:ANM65625 AXI65560:AXI65625 BHE65560:BHE65625 BRA65560:BRA65625 CAW65560:CAW65625 CKS65560:CKS65625 CUO65560:CUO65625 DEK65560:DEK65625 DOG65560:DOG65625 DYC65560:DYC65625 EHY65560:EHY65625 ERU65560:ERU65625 FBQ65560:FBQ65625 FLM65560:FLM65625 FVI65560:FVI65625 GFE65560:GFE65625 GPA65560:GPA65625 GYW65560:GYW65625 HIS65560:HIS65625 HSO65560:HSO65625 ICK65560:ICK65625 IMG65560:IMG65625 IWC65560:IWC65625 JFY65560:JFY65625 JPU65560:JPU65625 JZQ65560:JZQ65625 KJM65560:KJM65625 KTI65560:KTI65625 LDE65560:LDE65625 LNA65560:LNA65625 LWW65560:LWW65625 MGS65560:MGS65625 MQO65560:MQO65625 NAK65560:NAK65625 NKG65560:NKG65625 NUC65560:NUC65625 ODY65560:ODY65625 ONU65560:ONU65625 OXQ65560:OXQ65625 PHM65560:PHM65625 PRI65560:PRI65625 QBE65560:QBE65625 QLA65560:QLA65625 QUW65560:QUW65625 RES65560:RES65625 ROO65560:ROO65625 RYK65560:RYK65625 SIG65560:SIG65625 SSC65560:SSC65625 TBY65560:TBY65625 TLU65560:TLU65625 TVQ65560:TVQ65625 UFM65560:UFM65625 UPI65560:UPI65625 UZE65560:UZE65625 VJA65560:VJA65625 VSW65560:VSW65625 WCS65560:WCS65625 WMO65560:WMO65625 WWK65560:WWK65625 AC131096:AC131161 JY131096:JY131161 TU131096:TU131161 ADQ131096:ADQ131161 ANM131096:ANM131161 AXI131096:AXI131161 BHE131096:BHE131161 BRA131096:BRA131161 CAW131096:CAW131161 CKS131096:CKS131161 CUO131096:CUO131161 DEK131096:DEK131161 DOG131096:DOG131161 DYC131096:DYC131161 EHY131096:EHY131161 ERU131096:ERU131161 FBQ131096:FBQ131161 FLM131096:FLM131161 FVI131096:FVI131161 GFE131096:GFE131161 GPA131096:GPA131161 GYW131096:GYW131161 HIS131096:HIS131161 HSO131096:HSO131161 ICK131096:ICK131161 IMG131096:IMG131161 IWC131096:IWC131161 JFY131096:JFY131161 JPU131096:JPU131161 JZQ131096:JZQ131161 KJM131096:KJM131161 KTI131096:KTI131161 LDE131096:LDE131161 LNA131096:LNA131161 LWW131096:LWW131161 MGS131096:MGS131161 MQO131096:MQO131161 NAK131096:NAK131161 NKG131096:NKG131161 NUC131096:NUC131161 ODY131096:ODY131161 ONU131096:ONU131161 OXQ131096:OXQ131161 PHM131096:PHM131161 PRI131096:PRI131161 QBE131096:QBE131161 QLA131096:QLA131161 QUW131096:QUW131161 RES131096:RES131161 ROO131096:ROO131161 RYK131096:RYK131161 SIG131096:SIG131161 SSC131096:SSC131161 TBY131096:TBY131161 TLU131096:TLU131161 TVQ131096:TVQ131161 UFM131096:UFM131161 UPI131096:UPI131161 UZE131096:UZE131161 VJA131096:VJA131161 VSW131096:VSW131161 WCS131096:WCS131161 WMO131096:WMO131161 WWK131096:WWK131161 AC196632:AC196697 JY196632:JY196697 TU196632:TU196697 ADQ196632:ADQ196697 ANM196632:ANM196697 AXI196632:AXI196697 BHE196632:BHE196697 BRA196632:BRA196697 CAW196632:CAW196697 CKS196632:CKS196697 CUO196632:CUO196697 DEK196632:DEK196697 DOG196632:DOG196697 DYC196632:DYC196697 EHY196632:EHY196697 ERU196632:ERU196697 FBQ196632:FBQ196697 FLM196632:FLM196697 FVI196632:FVI196697 GFE196632:GFE196697 GPA196632:GPA196697 GYW196632:GYW196697 HIS196632:HIS196697 HSO196632:HSO196697 ICK196632:ICK196697 IMG196632:IMG196697 IWC196632:IWC196697 JFY196632:JFY196697 JPU196632:JPU196697 JZQ196632:JZQ196697 KJM196632:KJM196697 KTI196632:KTI196697 LDE196632:LDE196697 LNA196632:LNA196697 LWW196632:LWW196697 MGS196632:MGS196697 MQO196632:MQO196697 NAK196632:NAK196697 NKG196632:NKG196697 NUC196632:NUC196697 ODY196632:ODY196697 ONU196632:ONU196697 OXQ196632:OXQ196697 PHM196632:PHM196697 PRI196632:PRI196697 QBE196632:QBE196697 QLA196632:QLA196697 QUW196632:QUW196697 RES196632:RES196697 ROO196632:ROO196697 RYK196632:RYK196697 SIG196632:SIG196697 SSC196632:SSC196697 TBY196632:TBY196697 TLU196632:TLU196697 TVQ196632:TVQ196697 UFM196632:UFM196697 UPI196632:UPI196697 UZE196632:UZE196697 VJA196632:VJA196697 VSW196632:VSW196697 WCS196632:WCS196697 WMO196632:WMO196697 WWK196632:WWK196697 AC262168:AC262233 JY262168:JY262233 TU262168:TU262233 ADQ262168:ADQ262233 ANM262168:ANM262233 AXI262168:AXI262233 BHE262168:BHE262233 BRA262168:BRA262233 CAW262168:CAW262233 CKS262168:CKS262233 CUO262168:CUO262233 DEK262168:DEK262233 DOG262168:DOG262233 DYC262168:DYC262233 EHY262168:EHY262233 ERU262168:ERU262233 FBQ262168:FBQ262233 FLM262168:FLM262233 FVI262168:FVI262233 GFE262168:GFE262233 GPA262168:GPA262233 GYW262168:GYW262233 HIS262168:HIS262233 HSO262168:HSO262233 ICK262168:ICK262233 IMG262168:IMG262233 IWC262168:IWC262233 JFY262168:JFY262233 JPU262168:JPU262233 JZQ262168:JZQ262233 KJM262168:KJM262233 KTI262168:KTI262233 LDE262168:LDE262233 LNA262168:LNA262233 LWW262168:LWW262233 MGS262168:MGS262233 MQO262168:MQO262233 NAK262168:NAK262233 NKG262168:NKG262233 NUC262168:NUC262233 ODY262168:ODY262233 ONU262168:ONU262233 OXQ262168:OXQ262233 PHM262168:PHM262233 PRI262168:PRI262233 QBE262168:QBE262233 QLA262168:QLA262233 QUW262168:QUW262233 RES262168:RES262233 ROO262168:ROO262233 RYK262168:RYK262233 SIG262168:SIG262233 SSC262168:SSC262233 TBY262168:TBY262233 TLU262168:TLU262233 TVQ262168:TVQ262233 UFM262168:UFM262233 UPI262168:UPI262233 UZE262168:UZE262233 VJA262168:VJA262233 VSW262168:VSW262233 WCS262168:WCS262233 WMO262168:WMO262233 WWK262168:WWK262233 AC327704:AC327769 JY327704:JY327769 TU327704:TU327769 ADQ327704:ADQ327769 ANM327704:ANM327769 AXI327704:AXI327769 BHE327704:BHE327769 BRA327704:BRA327769 CAW327704:CAW327769 CKS327704:CKS327769 CUO327704:CUO327769 DEK327704:DEK327769 DOG327704:DOG327769 DYC327704:DYC327769 EHY327704:EHY327769 ERU327704:ERU327769 FBQ327704:FBQ327769 FLM327704:FLM327769 FVI327704:FVI327769 GFE327704:GFE327769 GPA327704:GPA327769 GYW327704:GYW327769 HIS327704:HIS327769 HSO327704:HSO327769 ICK327704:ICK327769 IMG327704:IMG327769 IWC327704:IWC327769 JFY327704:JFY327769 JPU327704:JPU327769 JZQ327704:JZQ327769 KJM327704:KJM327769 KTI327704:KTI327769 LDE327704:LDE327769 LNA327704:LNA327769 LWW327704:LWW327769 MGS327704:MGS327769 MQO327704:MQO327769 NAK327704:NAK327769 NKG327704:NKG327769 NUC327704:NUC327769 ODY327704:ODY327769 ONU327704:ONU327769 OXQ327704:OXQ327769 PHM327704:PHM327769 PRI327704:PRI327769 QBE327704:QBE327769 QLA327704:QLA327769 QUW327704:QUW327769 RES327704:RES327769 ROO327704:ROO327769 RYK327704:RYK327769 SIG327704:SIG327769 SSC327704:SSC327769 TBY327704:TBY327769 TLU327704:TLU327769 TVQ327704:TVQ327769 UFM327704:UFM327769 UPI327704:UPI327769 UZE327704:UZE327769 VJA327704:VJA327769 VSW327704:VSW327769 WCS327704:WCS327769 WMO327704:WMO327769 WWK327704:WWK327769 AC393240:AC393305 JY393240:JY393305 TU393240:TU393305 ADQ393240:ADQ393305 ANM393240:ANM393305 AXI393240:AXI393305 BHE393240:BHE393305 BRA393240:BRA393305 CAW393240:CAW393305 CKS393240:CKS393305 CUO393240:CUO393305 DEK393240:DEK393305 DOG393240:DOG393305 DYC393240:DYC393305 EHY393240:EHY393305 ERU393240:ERU393305 FBQ393240:FBQ393305 FLM393240:FLM393305 FVI393240:FVI393305 GFE393240:GFE393305 GPA393240:GPA393305 GYW393240:GYW393305 HIS393240:HIS393305 HSO393240:HSO393305 ICK393240:ICK393305 IMG393240:IMG393305 IWC393240:IWC393305 JFY393240:JFY393305 JPU393240:JPU393305 JZQ393240:JZQ393305 KJM393240:KJM393305 KTI393240:KTI393305 LDE393240:LDE393305 LNA393240:LNA393305 LWW393240:LWW393305 MGS393240:MGS393305 MQO393240:MQO393305 NAK393240:NAK393305 NKG393240:NKG393305 NUC393240:NUC393305 ODY393240:ODY393305 ONU393240:ONU393305 OXQ393240:OXQ393305 PHM393240:PHM393305 PRI393240:PRI393305 QBE393240:QBE393305 QLA393240:QLA393305 QUW393240:QUW393305 RES393240:RES393305 ROO393240:ROO393305 RYK393240:RYK393305 SIG393240:SIG393305 SSC393240:SSC393305 TBY393240:TBY393305 TLU393240:TLU393305 TVQ393240:TVQ393305 UFM393240:UFM393305 UPI393240:UPI393305 UZE393240:UZE393305 VJA393240:VJA393305 VSW393240:VSW393305 WCS393240:WCS393305 WMO393240:WMO393305 WWK393240:WWK393305 AC458776:AC458841 JY458776:JY458841 TU458776:TU458841 ADQ458776:ADQ458841 ANM458776:ANM458841 AXI458776:AXI458841 BHE458776:BHE458841 BRA458776:BRA458841 CAW458776:CAW458841 CKS458776:CKS458841 CUO458776:CUO458841 DEK458776:DEK458841 DOG458776:DOG458841 DYC458776:DYC458841 EHY458776:EHY458841 ERU458776:ERU458841 FBQ458776:FBQ458841 FLM458776:FLM458841 FVI458776:FVI458841 GFE458776:GFE458841 GPA458776:GPA458841 GYW458776:GYW458841 HIS458776:HIS458841 HSO458776:HSO458841 ICK458776:ICK458841 IMG458776:IMG458841 IWC458776:IWC458841 JFY458776:JFY458841 JPU458776:JPU458841 JZQ458776:JZQ458841 KJM458776:KJM458841 KTI458776:KTI458841 LDE458776:LDE458841 LNA458776:LNA458841 LWW458776:LWW458841 MGS458776:MGS458841 MQO458776:MQO458841 NAK458776:NAK458841 NKG458776:NKG458841 NUC458776:NUC458841 ODY458776:ODY458841 ONU458776:ONU458841 OXQ458776:OXQ458841 PHM458776:PHM458841 PRI458776:PRI458841 QBE458776:QBE458841 QLA458776:QLA458841 QUW458776:QUW458841 RES458776:RES458841 ROO458776:ROO458841 RYK458776:RYK458841 SIG458776:SIG458841 SSC458776:SSC458841 TBY458776:TBY458841 TLU458776:TLU458841 TVQ458776:TVQ458841 UFM458776:UFM458841 UPI458776:UPI458841 UZE458776:UZE458841 VJA458776:VJA458841 VSW458776:VSW458841 WCS458776:WCS458841 WMO458776:WMO458841 WWK458776:WWK458841 AC524312:AC524377 JY524312:JY524377 TU524312:TU524377 ADQ524312:ADQ524377 ANM524312:ANM524377 AXI524312:AXI524377 BHE524312:BHE524377 BRA524312:BRA524377 CAW524312:CAW524377 CKS524312:CKS524377 CUO524312:CUO524377 DEK524312:DEK524377 DOG524312:DOG524377 DYC524312:DYC524377 EHY524312:EHY524377 ERU524312:ERU524377 FBQ524312:FBQ524377 FLM524312:FLM524377 FVI524312:FVI524377 GFE524312:GFE524377 GPA524312:GPA524377 GYW524312:GYW524377 HIS524312:HIS524377 HSO524312:HSO524377 ICK524312:ICK524377 IMG524312:IMG524377 IWC524312:IWC524377 JFY524312:JFY524377 JPU524312:JPU524377 JZQ524312:JZQ524377 KJM524312:KJM524377 KTI524312:KTI524377 LDE524312:LDE524377 LNA524312:LNA524377 LWW524312:LWW524377 MGS524312:MGS524377 MQO524312:MQO524377 NAK524312:NAK524377 NKG524312:NKG524377 NUC524312:NUC524377 ODY524312:ODY524377 ONU524312:ONU524377 OXQ524312:OXQ524377 PHM524312:PHM524377 PRI524312:PRI524377 QBE524312:QBE524377 QLA524312:QLA524377 QUW524312:QUW524377 RES524312:RES524377 ROO524312:ROO524377 RYK524312:RYK524377 SIG524312:SIG524377 SSC524312:SSC524377 TBY524312:TBY524377 TLU524312:TLU524377 TVQ524312:TVQ524377 UFM524312:UFM524377 UPI524312:UPI524377 UZE524312:UZE524377 VJA524312:VJA524377 VSW524312:VSW524377 WCS524312:WCS524377 WMO524312:WMO524377 WWK524312:WWK524377 AC589848:AC589913 JY589848:JY589913 TU589848:TU589913 ADQ589848:ADQ589913 ANM589848:ANM589913 AXI589848:AXI589913 BHE589848:BHE589913 BRA589848:BRA589913 CAW589848:CAW589913 CKS589848:CKS589913 CUO589848:CUO589913 DEK589848:DEK589913 DOG589848:DOG589913 DYC589848:DYC589913 EHY589848:EHY589913 ERU589848:ERU589913 FBQ589848:FBQ589913 FLM589848:FLM589913 FVI589848:FVI589913 GFE589848:GFE589913 GPA589848:GPA589913 GYW589848:GYW589913 HIS589848:HIS589913 HSO589848:HSO589913 ICK589848:ICK589913 IMG589848:IMG589913 IWC589848:IWC589913 JFY589848:JFY589913 JPU589848:JPU589913 JZQ589848:JZQ589913 KJM589848:KJM589913 KTI589848:KTI589913 LDE589848:LDE589913 LNA589848:LNA589913 LWW589848:LWW589913 MGS589848:MGS589913 MQO589848:MQO589913 NAK589848:NAK589913 NKG589848:NKG589913 NUC589848:NUC589913 ODY589848:ODY589913 ONU589848:ONU589913 OXQ589848:OXQ589913 PHM589848:PHM589913 PRI589848:PRI589913 QBE589848:QBE589913 QLA589848:QLA589913 QUW589848:QUW589913 RES589848:RES589913 ROO589848:ROO589913 RYK589848:RYK589913 SIG589848:SIG589913 SSC589848:SSC589913 TBY589848:TBY589913 TLU589848:TLU589913 TVQ589848:TVQ589913 UFM589848:UFM589913 UPI589848:UPI589913 UZE589848:UZE589913 VJA589848:VJA589913 VSW589848:VSW589913 WCS589848:WCS589913 WMO589848:WMO589913 WWK589848:WWK589913 AC655384:AC655449 JY655384:JY655449 TU655384:TU655449 ADQ655384:ADQ655449 ANM655384:ANM655449 AXI655384:AXI655449 BHE655384:BHE655449 BRA655384:BRA655449 CAW655384:CAW655449 CKS655384:CKS655449 CUO655384:CUO655449 DEK655384:DEK655449 DOG655384:DOG655449 DYC655384:DYC655449 EHY655384:EHY655449 ERU655384:ERU655449 FBQ655384:FBQ655449 FLM655384:FLM655449 FVI655384:FVI655449 GFE655384:GFE655449 GPA655384:GPA655449 GYW655384:GYW655449 HIS655384:HIS655449 HSO655384:HSO655449 ICK655384:ICK655449 IMG655384:IMG655449 IWC655384:IWC655449 JFY655384:JFY655449 JPU655384:JPU655449 JZQ655384:JZQ655449 KJM655384:KJM655449 KTI655384:KTI655449 LDE655384:LDE655449 LNA655384:LNA655449 LWW655384:LWW655449 MGS655384:MGS655449 MQO655384:MQO655449 NAK655384:NAK655449 NKG655384:NKG655449 NUC655384:NUC655449 ODY655384:ODY655449 ONU655384:ONU655449 OXQ655384:OXQ655449 PHM655384:PHM655449 PRI655384:PRI655449 QBE655384:QBE655449 QLA655384:QLA655449 QUW655384:QUW655449 RES655384:RES655449 ROO655384:ROO655449 RYK655384:RYK655449 SIG655384:SIG655449 SSC655384:SSC655449 TBY655384:TBY655449 TLU655384:TLU655449 TVQ655384:TVQ655449 UFM655384:UFM655449 UPI655384:UPI655449 UZE655384:UZE655449 VJA655384:VJA655449 VSW655384:VSW655449 WCS655384:WCS655449 WMO655384:WMO655449 WWK655384:WWK655449 AC720920:AC720985 JY720920:JY720985 TU720920:TU720985 ADQ720920:ADQ720985 ANM720920:ANM720985 AXI720920:AXI720985 BHE720920:BHE720985 BRA720920:BRA720985 CAW720920:CAW720985 CKS720920:CKS720985 CUO720920:CUO720985 DEK720920:DEK720985 DOG720920:DOG720985 DYC720920:DYC720985 EHY720920:EHY720985 ERU720920:ERU720985 FBQ720920:FBQ720985 FLM720920:FLM720985 FVI720920:FVI720985 GFE720920:GFE720985 GPA720920:GPA720985 GYW720920:GYW720985 HIS720920:HIS720985 HSO720920:HSO720985 ICK720920:ICK720985 IMG720920:IMG720985 IWC720920:IWC720985 JFY720920:JFY720985 JPU720920:JPU720985 JZQ720920:JZQ720985 KJM720920:KJM720985 KTI720920:KTI720985 LDE720920:LDE720985 LNA720920:LNA720985 LWW720920:LWW720985 MGS720920:MGS720985 MQO720920:MQO720985 NAK720920:NAK720985 NKG720920:NKG720985 NUC720920:NUC720985 ODY720920:ODY720985 ONU720920:ONU720985 OXQ720920:OXQ720985 PHM720920:PHM720985 PRI720920:PRI720985 QBE720920:QBE720985 QLA720920:QLA720985 QUW720920:QUW720985 RES720920:RES720985 ROO720920:ROO720985 RYK720920:RYK720985 SIG720920:SIG720985 SSC720920:SSC720985 TBY720920:TBY720985 TLU720920:TLU720985 TVQ720920:TVQ720985 UFM720920:UFM720985 UPI720920:UPI720985 UZE720920:UZE720985 VJA720920:VJA720985 VSW720920:VSW720985 WCS720920:WCS720985 WMO720920:WMO720985 WWK720920:WWK720985 AC786456:AC786521 JY786456:JY786521 TU786456:TU786521 ADQ786456:ADQ786521 ANM786456:ANM786521 AXI786456:AXI786521 BHE786456:BHE786521 BRA786456:BRA786521 CAW786456:CAW786521 CKS786456:CKS786521 CUO786456:CUO786521 DEK786456:DEK786521 DOG786456:DOG786521 DYC786456:DYC786521 EHY786456:EHY786521 ERU786456:ERU786521 FBQ786456:FBQ786521 FLM786456:FLM786521 FVI786456:FVI786521 GFE786456:GFE786521 GPA786456:GPA786521 GYW786456:GYW786521 HIS786456:HIS786521 HSO786456:HSO786521 ICK786456:ICK786521 IMG786456:IMG786521 IWC786456:IWC786521 JFY786456:JFY786521 JPU786456:JPU786521 JZQ786456:JZQ786521 KJM786456:KJM786521 KTI786456:KTI786521 LDE786456:LDE786521 LNA786456:LNA786521 LWW786456:LWW786521 MGS786456:MGS786521 MQO786456:MQO786521 NAK786456:NAK786521 NKG786456:NKG786521 NUC786456:NUC786521 ODY786456:ODY786521 ONU786456:ONU786521 OXQ786456:OXQ786521 PHM786456:PHM786521 PRI786456:PRI786521 QBE786456:QBE786521 QLA786456:QLA786521 QUW786456:QUW786521 RES786456:RES786521 ROO786456:ROO786521 RYK786456:RYK786521 SIG786456:SIG786521 SSC786456:SSC786521 TBY786456:TBY786521 TLU786456:TLU786521 TVQ786456:TVQ786521 UFM786456:UFM786521 UPI786456:UPI786521 UZE786456:UZE786521 VJA786456:VJA786521 VSW786456:VSW786521 WCS786456:WCS786521 WMO786456:WMO786521 WWK786456:WWK786521 AC851992:AC852057 JY851992:JY852057 TU851992:TU852057 ADQ851992:ADQ852057 ANM851992:ANM852057 AXI851992:AXI852057 BHE851992:BHE852057 BRA851992:BRA852057 CAW851992:CAW852057 CKS851992:CKS852057 CUO851992:CUO852057 DEK851992:DEK852057 DOG851992:DOG852057 DYC851992:DYC852057 EHY851992:EHY852057 ERU851992:ERU852057 FBQ851992:FBQ852057 FLM851992:FLM852057 FVI851992:FVI852057 GFE851992:GFE852057 GPA851992:GPA852057 GYW851992:GYW852057 HIS851992:HIS852057 HSO851992:HSO852057 ICK851992:ICK852057 IMG851992:IMG852057 IWC851992:IWC852057 JFY851992:JFY852057 JPU851992:JPU852057 JZQ851992:JZQ852057 KJM851992:KJM852057 KTI851992:KTI852057 LDE851992:LDE852057 LNA851992:LNA852057 LWW851992:LWW852057 MGS851992:MGS852057 MQO851992:MQO852057 NAK851992:NAK852057 NKG851992:NKG852057 NUC851992:NUC852057 ODY851992:ODY852057 ONU851992:ONU852057 OXQ851992:OXQ852057 PHM851992:PHM852057 PRI851992:PRI852057 QBE851992:QBE852057 QLA851992:QLA852057 QUW851992:QUW852057 RES851992:RES852057 ROO851992:ROO852057 RYK851992:RYK852057 SIG851992:SIG852057 SSC851992:SSC852057 TBY851992:TBY852057 TLU851992:TLU852057 TVQ851992:TVQ852057 UFM851992:UFM852057 UPI851992:UPI852057 UZE851992:UZE852057 VJA851992:VJA852057 VSW851992:VSW852057 WCS851992:WCS852057 WMO851992:WMO852057 WWK851992:WWK852057 AC917528:AC917593 JY917528:JY917593 TU917528:TU917593 ADQ917528:ADQ917593 ANM917528:ANM917593 AXI917528:AXI917593 BHE917528:BHE917593 BRA917528:BRA917593 CAW917528:CAW917593 CKS917528:CKS917593 CUO917528:CUO917593 DEK917528:DEK917593 DOG917528:DOG917593 DYC917528:DYC917593 EHY917528:EHY917593 ERU917528:ERU917593 FBQ917528:FBQ917593 FLM917528:FLM917593 FVI917528:FVI917593 GFE917528:GFE917593 GPA917528:GPA917593 GYW917528:GYW917593 HIS917528:HIS917593 HSO917528:HSO917593 ICK917528:ICK917593 IMG917528:IMG917593 IWC917528:IWC917593 JFY917528:JFY917593 JPU917528:JPU917593 JZQ917528:JZQ917593 KJM917528:KJM917593 KTI917528:KTI917593 LDE917528:LDE917593 LNA917528:LNA917593 LWW917528:LWW917593 MGS917528:MGS917593 MQO917528:MQO917593 NAK917528:NAK917593 NKG917528:NKG917593 NUC917528:NUC917593 ODY917528:ODY917593 ONU917528:ONU917593 OXQ917528:OXQ917593 PHM917528:PHM917593 PRI917528:PRI917593 QBE917528:QBE917593 QLA917528:QLA917593 QUW917528:QUW917593 RES917528:RES917593 ROO917528:ROO917593 RYK917528:RYK917593 SIG917528:SIG917593 SSC917528:SSC917593 TBY917528:TBY917593 TLU917528:TLU917593 TVQ917528:TVQ917593 UFM917528:UFM917593 UPI917528:UPI917593 UZE917528:UZE917593 VJA917528:VJA917593 VSW917528:VSW917593 WCS917528:WCS917593 WMO917528:WMO917593 WWK917528:WWK917593 AC983064:AC983129 JY983064:JY983129 TU983064:TU983129 ADQ983064:ADQ983129 ANM983064:ANM983129 AXI983064:AXI983129 BHE983064:BHE983129 BRA983064:BRA983129 CAW983064:CAW983129 CKS983064:CKS983129 CUO983064:CUO983129 DEK983064:DEK983129 DOG983064:DOG983129 DYC983064:DYC983129 EHY983064:EHY983129 ERU983064:ERU983129 FBQ983064:FBQ983129 FLM983064:FLM983129 FVI983064:FVI983129 GFE983064:GFE983129 GPA983064:GPA983129 GYW983064:GYW983129 HIS983064:HIS983129 HSO983064:HSO983129 ICK983064:ICK983129 IMG983064:IMG983129 IWC983064:IWC983129 JFY983064:JFY983129 JPU983064:JPU983129 JZQ983064:JZQ983129 KJM983064:KJM983129 KTI983064:KTI983129 LDE983064:LDE983129 LNA983064:LNA983129 LWW983064:LWW983129 MGS983064:MGS983129 MQO983064:MQO983129 NAK983064:NAK983129 NKG983064:NKG983129 NUC983064:NUC983129 ODY983064:ODY983129 ONU983064:ONU983129 OXQ983064:OXQ983129 PHM983064:PHM983129 PRI983064:PRI983129 QBE983064:QBE983129 QLA983064:QLA983129 QUW983064:QUW983129 RES983064:RES983129 ROO983064:ROO983129 RYK983064:RYK983129 SIG983064:SIG983129 SSC983064:SSC983129 TBY983064:TBY983129 TLU983064:TLU983129 TVQ983064:TVQ983129 UFM983064:UFM983129 UPI983064:UPI983129 UZE983064:UZE983129 VJA983064:VJA983129 VSW983064:VSW983129 WCS983064:WCS983129 WMO983064:WMO983129 WWK983064:WWK983129 AC101 JY101 TU101 ADQ101 ANM101 AXI101 BHE101 BRA101 CAW101 CKS101 CUO101 DEK101 DOG101 DYC101 EHY101 ERU101 FBQ101 FLM101 FVI101 GFE101 GPA101 GYW101 HIS101 HSO101 ICK101 IMG101 IWC101 JFY101 JPU101 JZQ101 KJM101 KTI101 LDE101 LNA101 LWW101 MGS101 MQO101 NAK101 NKG101 NUC101 ODY101 ONU101 OXQ101 PHM101 PRI101 QBE101 QLA101 QUW101 RES101 ROO101 RYK101 SIG101 SSC101 TBY101 TLU101 TVQ101 UFM101 UPI101 UZE101 VJA101 VSW101 WCS101 WMO101 WWK101 AC65637 JY65637 TU65637 ADQ65637 ANM65637 AXI65637 BHE65637 BRA65637 CAW65637 CKS65637 CUO65637 DEK65637 DOG65637 DYC65637 EHY65637 ERU65637 FBQ65637 FLM65637 FVI65637 GFE65637 GPA65637 GYW65637 HIS65637 HSO65637 ICK65637 IMG65637 IWC65637 JFY65637 JPU65637 JZQ65637 KJM65637 KTI65637 LDE65637 LNA65637 LWW65637 MGS65637 MQO65637 NAK65637 NKG65637 NUC65637 ODY65637 ONU65637 OXQ65637 PHM65637 PRI65637 QBE65637 QLA65637 QUW65637 RES65637 ROO65637 RYK65637 SIG65637 SSC65637 TBY65637 TLU65637 TVQ65637 UFM65637 UPI65637 UZE65637 VJA65637 VSW65637 WCS65637 WMO65637 WWK65637 AC131173 JY131173 TU131173 ADQ131173 ANM131173 AXI131173 BHE131173 BRA131173 CAW131173 CKS131173 CUO131173 DEK131173 DOG131173 DYC131173 EHY131173 ERU131173 FBQ131173 FLM131173 FVI131173 GFE131173 GPA131173 GYW131173 HIS131173 HSO131173 ICK131173 IMG131173 IWC131173 JFY131173 JPU131173 JZQ131173 KJM131173 KTI131173 LDE131173 LNA131173 LWW131173 MGS131173 MQO131173 NAK131173 NKG131173 NUC131173 ODY131173 ONU131173 OXQ131173 PHM131173 PRI131173 QBE131173 QLA131173 QUW131173 RES131173 ROO131173 RYK131173 SIG131173 SSC131173 TBY131173 TLU131173 TVQ131173 UFM131173 UPI131173 UZE131173 VJA131173 VSW131173 WCS131173 WMO131173 WWK131173 AC196709 JY196709 TU196709 ADQ196709 ANM196709 AXI196709 BHE196709 BRA196709 CAW196709 CKS196709 CUO196709 DEK196709 DOG196709 DYC196709 EHY196709 ERU196709 FBQ196709 FLM196709 FVI196709 GFE196709 GPA196709 GYW196709 HIS196709 HSO196709 ICK196709 IMG196709 IWC196709 JFY196709 JPU196709 JZQ196709 KJM196709 KTI196709 LDE196709 LNA196709 LWW196709 MGS196709 MQO196709 NAK196709 NKG196709 NUC196709 ODY196709 ONU196709 OXQ196709 PHM196709 PRI196709 QBE196709 QLA196709 QUW196709 RES196709 ROO196709 RYK196709 SIG196709 SSC196709 TBY196709 TLU196709 TVQ196709 UFM196709 UPI196709 UZE196709 VJA196709 VSW196709 WCS196709 WMO196709 WWK196709 AC262245 JY262245 TU262245 ADQ262245 ANM262245 AXI262245 BHE262245 BRA262245 CAW262245 CKS262245 CUO262245 DEK262245 DOG262245 DYC262245 EHY262245 ERU262245 FBQ262245 FLM262245 FVI262245 GFE262245 GPA262245 GYW262245 HIS262245 HSO262245 ICK262245 IMG262245 IWC262245 JFY262245 JPU262245 JZQ262245 KJM262245 KTI262245 LDE262245 LNA262245 LWW262245 MGS262245 MQO262245 NAK262245 NKG262245 NUC262245 ODY262245 ONU262245 OXQ262245 PHM262245 PRI262245 QBE262245 QLA262245 QUW262245 RES262245 ROO262245 RYK262245 SIG262245 SSC262245 TBY262245 TLU262245 TVQ262245 UFM262245 UPI262245 UZE262245 VJA262245 VSW262245 WCS262245 WMO262245 WWK262245 AC327781 JY327781 TU327781 ADQ327781 ANM327781 AXI327781 BHE327781 BRA327781 CAW327781 CKS327781 CUO327781 DEK327781 DOG327781 DYC327781 EHY327781 ERU327781 FBQ327781 FLM327781 FVI327781 GFE327781 GPA327781 GYW327781 HIS327781 HSO327781 ICK327781 IMG327781 IWC327781 JFY327781 JPU327781 JZQ327781 KJM327781 KTI327781 LDE327781 LNA327781 LWW327781 MGS327781 MQO327781 NAK327781 NKG327781 NUC327781 ODY327781 ONU327781 OXQ327781 PHM327781 PRI327781 QBE327781 QLA327781 QUW327781 RES327781 ROO327781 RYK327781 SIG327781 SSC327781 TBY327781 TLU327781 TVQ327781 UFM327781 UPI327781 UZE327781 VJA327781 VSW327781 WCS327781 WMO327781 WWK327781 AC393317 JY393317 TU393317 ADQ393317 ANM393317 AXI393317 BHE393317 BRA393317 CAW393317 CKS393317 CUO393317 DEK393317 DOG393317 DYC393317 EHY393317 ERU393317 FBQ393317 FLM393317 FVI393317 GFE393317 GPA393317 GYW393317 HIS393317 HSO393317 ICK393317 IMG393317 IWC393317 JFY393317 JPU393317 JZQ393317 KJM393317 KTI393317 LDE393317 LNA393317 LWW393317 MGS393317 MQO393317 NAK393317 NKG393317 NUC393317 ODY393317 ONU393317 OXQ393317 PHM393317 PRI393317 QBE393317 QLA393317 QUW393317 RES393317 ROO393317 RYK393317 SIG393317 SSC393317 TBY393317 TLU393317 TVQ393317 UFM393317 UPI393317 UZE393317 VJA393317 VSW393317 WCS393317 WMO393317 WWK393317 AC458853 JY458853 TU458853 ADQ458853 ANM458853 AXI458853 BHE458853 BRA458853 CAW458853 CKS458853 CUO458853 DEK458853 DOG458853 DYC458853 EHY458853 ERU458853 FBQ458853 FLM458853 FVI458853 GFE458853 GPA458853 GYW458853 HIS458853 HSO458853 ICK458853 IMG458853 IWC458853 JFY458853 JPU458853 JZQ458853 KJM458853 KTI458853 LDE458853 LNA458853 LWW458853 MGS458853 MQO458853 NAK458853 NKG458853 NUC458853 ODY458853 ONU458853 OXQ458853 PHM458853 PRI458853 QBE458853 QLA458853 QUW458853 RES458853 ROO458853 RYK458853 SIG458853 SSC458853 TBY458853 TLU458853 TVQ458853 UFM458853 UPI458853 UZE458853 VJA458853 VSW458853 WCS458853 WMO458853 WWK458853 AC524389 JY524389 TU524389 ADQ524389 ANM524389 AXI524389 BHE524389 BRA524389 CAW524389 CKS524389 CUO524389 DEK524389 DOG524389 DYC524389 EHY524389 ERU524389 FBQ524389 FLM524389 FVI524389 GFE524389 GPA524389 GYW524389 HIS524389 HSO524389 ICK524389 IMG524389 IWC524389 JFY524389 JPU524389 JZQ524389 KJM524389 KTI524389 LDE524389 LNA524389 LWW524389 MGS524389 MQO524389 NAK524389 NKG524389 NUC524389 ODY524389 ONU524389 OXQ524389 PHM524389 PRI524389 QBE524389 QLA524389 QUW524389 RES524389 ROO524389 RYK524389 SIG524389 SSC524389 TBY524389 TLU524389 TVQ524389 UFM524389 UPI524389 UZE524389 VJA524389 VSW524389 WCS524389 WMO524389 WWK524389 AC589925 JY589925 TU589925 ADQ589925 ANM589925 AXI589925 BHE589925 BRA589925 CAW589925 CKS589925 CUO589925 DEK589925 DOG589925 DYC589925 EHY589925 ERU589925 FBQ589925 FLM589925 FVI589925 GFE589925 GPA589925 GYW589925 HIS589925 HSO589925 ICK589925 IMG589925 IWC589925 JFY589925 JPU589925 JZQ589925 KJM589925 KTI589925 LDE589925 LNA589925 LWW589925 MGS589925 MQO589925 NAK589925 NKG589925 NUC589925 ODY589925 ONU589925 OXQ589925 PHM589925 PRI589925 QBE589925 QLA589925 QUW589925 RES589925 ROO589925 RYK589925 SIG589925 SSC589925 TBY589925 TLU589925 TVQ589925 UFM589925 UPI589925 UZE589925 VJA589925 VSW589925 WCS589925 WMO589925 WWK589925 AC655461 JY655461 TU655461 ADQ655461 ANM655461 AXI655461 BHE655461 BRA655461 CAW655461 CKS655461 CUO655461 DEK655461 DOG655461 DYC655461 EHY655461 ERU655461 FBQ655461 FLM655461 FVI655461 GFE655461 GPA655461 GYW655461 HIS655461 HSO655461 ICK655461 IMG655461 IWC655461 JFY655461 JPU655461 JZQ655461 KJM655461 KTI655461 LDE655461 LNA655461 LWW655461 MGS655461 MQO655461 NAK655461 NKG655461 NUC655461 ODY655461 ONU655461 OXQ655461 PHM655461 PRI655461 QBE655461 QLA655461 QUW655461 RES655461 ROO655461 RYK655461 SIG655461 SSC655461 TBY655461 TLU655461 TVQ655461 UFM655461 UPI655461 UZE655461 VJA655461 VSW655461 WCS655461 WMO655461 WWK655461 AC720997 JY720997 TU720997 ADQ720997 ANM720997 AXI720997 BHE720997 BRA720997 CAW720997 CKS720997 CUO720997 DEK720997 DOG720997 DYC720997 EHY720997 ERU720997 FBQ720997 FLM720997 FVI720997 GFE720997 GPA720997 GYW720997 HIS720997 HSO720997 ICK720997 IMG720997 IWC720997 JFY720997 JPU720997 JZQ720997 KJM720997 KTI720997 LDE720997 LNA720997 LWW720997 MGS720997 MQO720997 NAK720997 NKG720997 NUC720997 ODY720997 ONU720997 OXQ720997 PHM720997 PRI720997 QBE720997 QLA720997 QUW720997 RES720997 ROO720997 RYK720997 SIG720997 SSC720997 TBY720997 TLU720997 TVQ720997 UFM720997 UPI720997 UZE720997 VJA720997 VSW720997 WCS720997 WMO720997 WWK720997 AC786533 JY786533 TU786533 ADQ786533 ANM786533 AXI786533 BHE786533 BRA786533 CAW786533 CKS786533 CUO786533 DEK786533 DOG786533 DYC786533 EHY786533 ERU786533 FBQ786533 FLM786533 FVI786533 GFE786533 GPA786533 GYW786533 HIS786533 HSO786533 ICK786533 IMG786533 IWC786533 JFY786533 JPU786533 JZQ786533 KJM786533 KTI786533 LDE786533 LNA786533 LWW786533 MGS786533 MQO786533 NAK786533 NKG786533 NUC786533 ODY786533 ONU786533 OXQ786533 PHM786533 PRI786533 QBE786533 QLA786533 QUW786533 RES786533 ROO786533 RYK786533 SIG786533 SSC786533 TBY786533 TLU786533 TVQ786533 UFM786533 UPI786533 UZE786533 VJA786533 VSW786533 WCS786533 WMO786533 WWK786533 AC852069 JY852069 TU852069 ADQ852069 ANM852069 AXI852069 BHE852069 BRA852069 CAW852069 CKS852069 CUO852069 DEK852069 DOG852069 DYC852069 EHY852069 ERU852069 FBQ852069 FLM852069 FVI852069 GFE852069 GPA852069 GYW852069 HIS852069 HSO852069 ICK852069 IMG852069 IWC852069 JFY852069 JPU852069 JZQ852069 KJM852069 KTI852069 LDE852069 LNA852069 LWW852069 MGS852069 MQO852069 NAK852069 NKG852069 NUC852069 ODY852069 ONU852069 OXQ852069 PHM852069 PRI852069 QBE852069 QLA852069 QUW852069 RES852069 ROO852069 RYK852069 SIG852069 SSC852069 TBY852069 TLU852069 TVQ852069 UFM852069 UPI852069 UZE852069 VJA852069 VSW852069 WCS852069 WMO852069 WWK852069 AC917605 JY917605 TU917605 ADQ917605 ANM917605 AXI917605 BHE917605 BRA917605 CAW917605 CKS917605 CUO917605 DEK917605 DOG917605 DYC917605 EHY917605 ERU917605 FBQ917605 FLM917605 FVI917605 GFE917605 GPA917605 GYW917605 HIS917605 HSO917605 ICK917605 IMG917605 IWC917605 JFY917605 JPU917605 JZQ917605 KJM917605 KTI917605 LDE917605 LNA917605 LWW917605 MGS917605 MQO917605 NAK917605 NKG917605 NUC917605 ODY917605 ONU917605 OXQ917605 PHM917605 PRI917605 QBE917605 QLA917605 QUW917605 RES917605 ROO917605 RYK917605 SIG917605 SSC917605 TBY917605 TLU917605 TVQ917605 UFM917605 UPI917605 UZE917605 VJA917605 VSW917605 WCS917605 WMO917605 WWK917605 AC983141 JY983141 TU983141 ADQ983141 ANM983141 AXI983141 BHE983141 BRA983141 CAW983141 CKS983141 CUO983141 DEK983141 DOG983141 DYC983141 EHY983141 ERU983141 FBQ983141 FLM983141 FVI983141 GFE983141 GPA983141 GYW983141 HIS983141 HSO983141 ICK983141 IMG983141 IWC983141 JFY983141 JPU983141 JZQ983141 KJM983141 KTI983141 LDE983141 LNA983141 LWW983141 MGS983141 MQO983141 NAK983141 NKG983141 NUC983141 ODY983141 ONU983141 OXQ983141 PHM983141 PRI983141 QBE983141 QLA983141 QUW983141 RES983141 ROO983141 RYK983141 SIG983141 SSC983141 TBY983141 TLU983141 TVQ983141 UFM983141 UPI983141 UZE983141 VJA983141 VSW983141 WCS983141 WMO983141 WWK983141 AC104 JY104 TU104 ADQ104 ANM104 AXI104 BHE104 BRA104 CAW104 CKS104 CUO104 DEK104 DOG104 DYC104 EHY104 ERU104 FBQ104 FLM104 FVI104 GFE104 GPA104 GYW104 HIS104 HSO104 ICK104 IMG104 IWC104 JFY104 JPU104 JZQ104 KJM104 KTI104 LDE104 LNA104 LWW104 MGS104 MQO104 NAK104 NKG104 NUC104 ODY104 ONU104 OXQ104 PHM104 PRI104 QBE104 QLA104 QUW104 RES104 ROO104 RYK104 SIG104 SSC104 TBY104 TLU104 TVQ104 UFM104 UPI104 UZE104 VJA104 VSW104 WCS104 WMO104 WWK104 AC65640 JY65640 TU65640 ADQ65640 ANM65640 AXI65640 BHE65640 BRA65640 CAW65640 CKS65640 CUO65640 DEK65640 DOG65640 DYC65640 EHY65640 ERU65640 FBQ65640 FLM65640 FVI65640 GFE65640 GPA65640 GYW65640 HIS65640 HSO65640 ICK65640 IMG65640 IWC65640 JFY65640 JPU65640 JZQ65640 KJM65640 KTI65640 LDE65640 LNA65640 LWW65640 MGS65640 MQO65640 NAK65640 NKG65640 NUC65640 ODY65640 ONU65640 OXQ65640 PHM65640 PRI65640 QBE65640 QLA65640 QUW65640 RES65640 ROO65640 RYK65640 SIG65640 SSC65640 TBY65640 TLU65640 TVQ65640 UFM65640 UPI65640 UZE65640 VJA65640 VSW65640 WCS65640 WMO65640 WWK65640 AC131176 JY131176 TU131176 ADQ131176 ANM131176 AXI131176 BHE131176 BRA131176 CAW131176 CKS131176 CUO131176 DEK131176 DOG131176 DYC131176 EHY131176 ERU131176 FBQ131176 FLM131176 FVI131176 GFE131176 GPA131176 GYW131176 HIS131176 HSO131176 ICK131176 IMG131176 IWC131176 JFY131176 JPU131176 JZQ131176 KJM131176 KTI131176 LDE131176 LNA131176 LWW131176 MGS131176 MQO131176 NAK131176 NKG131176 NUC131176 ODY131176 ONU131176 OXQ131176 PHM131176 PRI131176 QBE131176 QLA131176 QUW131176 RES131176 ROO131176 RYK131176 SIG131176 SSC131176 TBY131176 TLU131176 TVQ131176 UFM131176 UPI131176 UZE131176 VJA131176 VSW131176 WCS131176 WMO131176 WWK131176 AC196712 JY196712 TU196712 ADQ196712 ANM196712 AXI196712 BHE196712 BRA196712 CAW196712 CKS196712 CUO196712 DEK196712 DOG196712 DYC196712 EHY196712 ERU196712 FBQ196712 FLM196712 FVI196712 GFE196712 GPA196712 GYW196712 HIS196712 HSO196712 ICK196712 IMG196712 IWC196712 JFY196712 JPU196712 JZQ196712 KJM196712 KTI196712 LDE196712 LNA196712 LWW196712 MGS196712 MQO196712 NAK196712 NKG196712 NUC196712 ODY196712 ONU196712 OXQ196712 PHM196712 PRI196712 QBE196712 QLA196712 QUW196712 RES196712 ROO196712 RYK196712 SIG196712 SSC196712 TBY196712 TLU196712 TVQ196712 UFM196712 UPI196712 UZE196712 VJA196712 VSW196712 WCS196712 WMO196712 WWK196712 AC262248 JY262248 TU262248 ADQ262248 ANM262248 AXI262248 BHE262248 BRA262248 CAW262248 CKS262248 CUO262248 DEK262248 DOG262248 DYC262248 EHY262248 ERU262248 FBQ262248 FLM262248 FVI262248 GFE262248 GPA262248 GYW262248 HIS262248 HSO262248 ICK262248 IMG262248 IWC262248 JFY262248 JPU262248 JZQ262248 KJM262248 KTI262248 LDE262248 LNA262248 LWW262248 MGS262248 MQO262248 NAK262248 NKG262248 NUC262248 ODY262248 ONU262248 OXQ262248 PHM262248 PRI262248 QBE262248 QLA262248 QUW262248 RES262248 ROO262248 RYK262248 SIG262248 SSC262248 TBY262248 TLU262248 TVQ262248 UFM262248 UPI262248 UZE262248 VJA262248 VSW262248 WCS262248 WMO262248 WWK262248 AC327784 JY327784 TU327784 ADQ327784 ANM327784 AXI327784 BHE327784 BRA327784 CAW327784 CKS327784 CUO327784 DEK327784 DOG327784 DYC327784 EHY327784 ERU327784 FBQ327784 FLM327784 FVI327784 GFE327784 GPA327784 GYW327784 HIS327784 HSO327784 ICK327784 IMG327784 IWC327784 JFY327784 JPU327784 JZQ327784 KJM327784 KTI327784 LDE327784 LNA327784 LWW327784 MGS327784 MQO327784 NAK327784 NKG327784 NUC327784 ODY327784 ONU327784 OXQ327784 PHM327784 PRI327784 QBE327784 QLA327784 QUW327784 RES327784 ROO327784 RYK327784 SIG327784 SSC327784 TBY327784 TLU327784 TVQ327784 UFM327784 UPI327784 UZE327784 VJA327784 VSW327784 WCS327784 WMO327784 WWK327784 AC393320 JY393320 TU393320 ADQ393320 ANM393320 AXI393320 BHE393320 BRA393320 CAW393320 CKS393320 CUO393320 DEK393320 DOG393320 DYC393320 EHY393320 ERU393320 FBQ393320 FLM393320 FVI393320 GFE393320 GPA393320 GYW393320 HIS393320 HSO393320 ICK393320 IMG393320 IWC393320 JFY393320 JPU393320 JZQ393320 KJM393320 KTI393320 LDE393320 LNA393320 LWW393320 MGS393320 MQO393320 NAK393320 NKG393320 NUC393320 ODY393320 ONU393320 OXQ393320 PHM393320 PRI393320 QBE393320 QLA393320 QUW393320 RES393320 ROO393320 RYK393320 SIG393320 SSC393320 TBY393320 TLU393320 TVQ393320 UFM393320 UPI393320 UZE393320 VJA393320 VSW393320 WCS393320 WMO393320 WWK393320 AC458856 JY458856 TU458856 ADQ458856 ANM458856 AXI458856 BHE458856 BRA458856 CAW458856 CKS458856 CUO458856 DEK458856 DOG458856 DYC458856 EHY458856 ERU458856 FBQ458856 FLM458856 FVI458856 GFE458856 GPA458856 GYW458856 HIS458856 HSO458856 ICK458856 IMG458856 IWC458856 JFY458856 JPU458856 JZQ458856 KJM458856 KTI458856 LDE458856 LNA458856 LWW458856 MGS458856 MQO458856 NAK458856 NKG458856 NUC458856 ODY458856 ONU458856 OXQ458856 PHM458856 PRI458856 QBE458856 QLA458856 QUW458856 RES458856 ROO458856 RYK458856 SIG458856 SSC458856 TBY458856 TLU458856 TVQ458856 UFM458856 UPI458856 UZE458856 VJA458856 VSW458856 WCS458856 WMO458856 WWK458856 AC524392 JY524392 TU524392 ADQ524392 ANM524392 AXI524392 BHE524392 BRA524392 CAW524392 CKS524392 CUO524392 DEK524392 DOG524392 DYC524392 EHY524392 ERU524392 FBQ524392 FLM524392 FVI524392 GFE524392 GPA524392 GYW524392 HIS524392 HSO524392 ICK524392 IMG524392 IWC524392 JFY524392 JPU524392 JZQ524392 KJM524392 KTI524392 LDE524392 LNA524392 LWW524392 MGS524392 MQO524392 NAK524392 NKG524392 NUC524392 ODY524392 ONU524392 OXQ524392 PHM524392 PRI524392 QBE524392 QLA524392 QUW524392 RES524392 ROO524392 RYK524392 SIG524392 SSC524392 TBY524392 TLU524392 TVQ524392 UFM524392 UPI524392 UZE524392 VJA524392 VSW524392 WCS524392 WMO524392 WWK524392 AC589928 JY589928 TU589928 ADQ589928 ANM589928 AXI589928 BHE589928 BRA589928 CAW589928 CKS589928 CUO589928 DEK589928 DOG589928 DYC589928 EHY589928 ERU589928 FBQ589928 FLM589928 FVI589928 GFE589928 GPA589928 GYW589928 HIS589928 HSO589928 ICK589928 IMG589928 IWC589928 JFY589928 JPU589928 JZQ589928 KJM589928 KTI589928 LDE589928 LNA589928 LWW589928 MGS589928 MQO589928 NAK589928 NKG589928 NUC589928 ODY589928 ONU589928 OXQ589928 PHM589928 PRI589928 QBE589928 QLA589928 QUW589928 RES589928 ROO589928 RYK589928 SIG589928 SSC589928 TBY589928 TLU589928 TVQ589928 UFM589928 UPI589928 UZE589928 VJA589928 VSW589928 WCS589928 WMO589928 WWK589928 AC655464 JY655464 TU655464 ADQ655464 ANM655464 AXI655464 BHE655464 BRA655464 CAW655464 CKS655464 CUO655464 DEK655464 DOG655464 DYC655464 EHY655464 ERU655464 FBQ655464 FLM655464 FVI655464 GFE655464 GPA655464 GYW655464 HIS655464 HSO655464 ICK655464 IMG655464 IWC655464 JFY655464 JPU655464 JZQ655464 KJM655464 KTI655464 LDE655464 LNA655464 LWW655464 MGS655464 MQO655464 NAK655464 NKG655464 NUC655464 ODY655464 ONU655464 OXQ655464 PHM655464 PRI655464 QBE655464 QLA655464 QUW655464 RES655464 ROO655464 RYK655464 SIG655464 SSC655464 TBY655464 TLU655464 TVQ655464 UFM655464 UPI655464 UZE655464 VJA655464 VSW655464 WCS655464 WMO655464 WWK655464 AC721000 JY721000 TU721000 ADQ721000 ANM721000 AXI721000 BHE721000 BRA721000 CAW721000 CKS721000 CUO721000 DEK721000 DOG721000 DYC721000 EHY721000 ERU721000 FBQ721000 FLM721000 FVI721000 GFE721000 GPA721000 GYW721000 HIS721000 HSO721000 ICK721000 IMG721000 IWC721000 JFY721000 JPU721000 JZQ721000 KJM721000 KTI721000 LDE721000 LNA721000 LWW721000 MGS721000 MQO721000 NAK721000 NKG721000 NUC721000 ODY721000 ONU721000 OXQ721000 PHM721000 PRI721000 QBE721000 QLA721000 QUW721000 RES721000 ROO721000 RYK721000 SIG721000 SSC721000 TBY721000 TLU721000 TVQ721000 UFM721000 UPI721000 UZE721000 VJA721000 VSW721000 WCS721000 WMO721000 WWK721000 AC786536 JY786536 TU786536 ADQ786536 ANM786536 AXI786536 BHE786536 BRA786536 CAW786536 CKS786536 CUO786536 DEK786536 DOG786536 DYC786536 EHY786536 ERU786536 FBQ786536 FLM786536 FVI786536 GFE786536 GPA786536 GYW786536 HIS786536 HSO786536 ICK786536 IMG786536 IWC786536 JFY786536 JPU786536 JZQ786536 KJM786536 KTI786536 LDE786536 LNA786536 LWW786536 MGS786536 MQO786536 NAK786536 NKG786536 NUC786536 ODY786536 ONU786536 OXQ786536 PHM786536 PRI786536 QBE786536 QLA786536 QUW786536 RES786536 ROO786536 RYK786536 SIG786536 SSC786536 TBY786536 TLU786536 TVQ786536 UFM786536 UPI786536 UZE786536 VJA786536 VSW786536 WCS786536 WMO786536 WWK786536 AC852072 JY852072 TU852072 ADQ852072 ANM852072 AXI852072 BHE852072 BRA852072 CAW852072 CKS852072 CUO852072 DEK852072 DOG852072 DYC852072 EHY852072 ERU852072 FBQ852072 FLM852072 FVI852072 GFE852072 GPA852072 GYW852072 HIS852072 HSO852072 ICK852072 IMG852072 IWC852072 JFY852072 JPU852072 JZQ852072 KJM852072 KTI852072 LDE852072 LNA852072 LWW852072 MGS852072 MQO852072 NAK852072 NKG852072 NUC852072 ODY852072 ONU852072 OXQ852072 PHM852072 PRI852072 QBE852072 QLA852072 QUW852072 RES852072 ROO852072 RYK852072 SIG852072 SSC852072 TBY852072 TLU852072 TVQ852072 UFM852072 UPI852072 UZE852072 VJA852072 VSW852072 WCS852072 WMO852072 WWK852072 AC917608 JY917608 TU917608 ADQ917608 ANM917608 AXI917608 BHE917608 BRA917608 CAW917608 CKS917608 CUO917608 DEK917608 DOG917608 DYC917608 EHY917608 ERU917608 FBQ917608 FLM917608 FVI917608 GFE917608 GPA917608 GYW917608 HIS917608 HSO917608 ICK917608 IMG917608 IWC917608 JFY917608 JPU917608 JZQ917608 KJM917608 KTI917608 LDE917608 LNA917608 LWW917608 MGS917608 MQO917608 NAK917608 NKG917608 NUC917608 ODY917608 ONU917608 OXQ917608 PHM917608 PRI917608 QBE917608 QLA917608 QUW917608 RES917608 ROO917608 RYK917608 SIG917608 SSC917608 TBY917608 TLU917608 TVQ917608 UFM917608 UPI917608 UZE917608 VJA917608 VSW917608 WCS917608 WMO917608 WWK917608 AC983144 JY983144 TU983144 ADQ983144 ANM983144 AXI983144 BHE983144 BRA983144 CAW983144 CKS983144 CUO983144 DEK983144 DOG983144 DYC983144 EHY983144 ERU983144 FBQ983144 FLM983144 FVI983144 GFE983144 GPA983144 GYW983144 HIS983144 HSO983144 ICK983144 IMG983144 IWC983144 JFY983144 JPU983144 JZQ983144 KJM983144 KTI983144 LDE983144 LNA983144 LWW983144 MGS983144 MQO983144 NAK983144 NKG983144 NUC983144 ODY983144 ONU983144 OXQ983144 PHM983144 PRI983144 QBE983144 QLA983144 QUW983144 RES983144 ROO983144 RYK983144 SIG983144 SSC983144 TBY983144 TLU983144 TVQ983144 UFM983144 UPI983144 UZE983144 VJA983144 VSW983144 WCS983144 WMO983144 WWK983144 AC108 JY108 TU108 ADQ108 ANM108 AXI108 BHE108 BRA108 CAW108 CKS108 CUO108 DEK108 DOG108 DYC108 EHY108 ERU108 FBQ108 FLM108 FVI108 GFE108 GPA108 GYW108 HIS108 HSO108 ICK108 IMG108 IWC108 JFY108 JPU108 JZQ108 KJM108 KTI108 LDE108 LNA108 LWW108 MGS108 MQO108 NAK108 NKG108 NUC108 ODY108 ONU108 OXQ108 PHM108 PRI108 QBE108 QLA108 QUW108 RES108 ROO108 RYK108 SIG108 SSC108 TBY108 TLU108 TVQ108 UFM108 UPI108 UZE108 VJA108 VSW108 WCS108 WMO108 WWK108 AC65644 JY65644 TU65644 ADQ65644 ANM65644 AXI65644 BHE65644 BRA65644 CAW65644 CKS65644 CUO65644 DEK65644 DOG65644 DYC65644 EHY65644 ERU65644 FBQ65644 FLM65644 FVI65644 GFE65644 GPA65644 GYW65644 HIS65644 HSO65644 ICK65644 IMG65644 IWC65644 JFY65644 JPU65644 JZQ65644 KJM65644 KTI65644 LDE65644 LNA65644 LWW65644 MGS65644 MQO65644 NAK65644 NKG65644 NUC65644 ODY65644 ONU65644 OXQ65644 PHM65644 PRI65644 QBE65644 QLA65644 QUW65644 RES65644 ROO65644 RYK65644 SIG65644 SSC65644 TBY65644 TLU65644 TVQ65644 UFM65644 UPI65644 UZE65644 VJA65644 VSW65644 WCS65644 WMO65644 WWK65644 AC131180 JY131180 TU131180 ADQ131180 ANM131180 AXI131180 BHE131180 BRA131180 CAW131180 CKS131180 CUO131180 DEK131180 DOG131180 DYC131180 EHY131180 ERU131180 FBQ131180 FLM131180 FVI131180 GFE131180 GPA131180 GYW131180 HIS131180 HSO131180 ICK131180 IMG131180 IWC131180 JFY131180 JPU131180 JZQ131180 KJM131180 KTI131180 LDE131180 LNA131180 LWW131180 MGS131180 MQO131180 NAK131180 NKG131180 NUC131180 ODY131180 ONU131180 OXQ131180 PHM131180 PRI131180 QBE131180 QLA131180 QUW131180 RES131180 ROO131180 RYK131180 SIG131180 SSC131180 TBY131180 TLU131180 TVQ131180 UFM131180 UPI131180 UZE131180 VJA131180 VSW131180 WCS131180 WMO131180 WWK131180 AC196716 JY196716 TU196716 ADQ196716 ANM196716 AXI196716 BHE196716 BRA196716 CAW196716 CKS196716 CUO196716 DEK196716 DOG196716 DYC196716 EHY196716 ERU196716 FBQ196716 FLM196716 FVI196716 GFE196716 GPA196716 GYW196716 HIS196716 HSO196716 ICK196716 IMG196716 IWC196716 JFY196716 JPU196716 JZQ196716 KJM196716 KTI196716 LDE196716 LNA196716 LWW196716 MGS196716 MQO196716 NAK196716 NKG196716 NUC196716 ODY196716 ONU196716 OXQ196716 PHM196716 PRI196716 QBE196716 QLA196716 QUW196716 RES196716 ROO196716 RYK196716 SIG196716 SSC196716 TBY196716 TLU196716 TVQ196716 UFM196716 UPI196716 UZE196716 VJA196716 VSW196716 WCS196716 WMO196716 WWK196716 AC262252 JY262252 TU262252 ADQ262252 ANM262252 AXI262252 BHE262252 BRA262252 CAW262252 CKS262252 CUO262252 DEK262252 DOG262252 DYC262252 EHY262252 ERU262252 FBQ262252 FLM262252 FVI262252 GFE262252 GPA262252 GYW262252 HIS262252 HSO262252 ICK262252 IMG262252 IWC262252 JFY262252 JPU262252 JZQ262252 KJM262252 KTI262252 LDE262252 LNA262252 LWW262252 MGS262252 MQO262252 NAK262252 NKG262252 NUC262252 ODY262252 ONU262252 OXQ262252 PHM262252 PRI262252 QBE262252 QLA262252 QUW262252 RES262252 ROO262252 RYK262252 SIG262252 SSC262252 TBY262252 TLU262252 TVQ262252 UFM262252 UPI262252 UZE262252 VJA262252 VSW262252 WCS262252 WMO262252 WWK262252 AC327788 JY327788 TU327788 ADQ327788 ANM327788 AXI327788 BHE327788 BRA327788 CAW327788 CKS327788 CUO327788 DEK327788 DOG327788 DYC327788 EHY327788 ERU327788 FBQ327788 FLM327788 FVI327788 GFE327788 GPA327788 GYW327788 HIS327788 HSO327788 ICK327788 IMG327788 IWC327788 JFY327788 JPU327788 JZQ327788 KJM327788 KTI327788 LDE327788 LNA327788 LWW327788 MGS327788 MQO327788 NAK327788 NKG327788 NUC327788 ODY327788 ONU327788 OXQ327788 PHM327788 PRI327788 QBE327788 QLA327788 QUW327788 RES327788 ROO327788 RYK327788 SIG327788 SSC327788 TBY327788 TLU327788 TVQ327788 UFM327788 UPI327788 UZE327788 VJA327788 VSW327788 WCS327788 WMO327788 WWK327788 AC393324 JY393324 TU393324 ADQ393324 ANM393324 AXI393324 BHE393324 BRA393324 CAW393324 CKS393324 CUO393324 DEK393324 DOG393324 DYC393324 EHY393324 ERU393324 FBQ393324 FLM393324 FVI393324 GFE393324 GPA393324 GYW393324 HIS393324 HSO393324 ICK393324 IMG393324 IWC393324 JFY393324 JPU393324 JZQ393324 KJM393324 KTI393324 LDE393324 LNA393324 LWW393324 MGS393324 MQO393324 NAK393324 NKG393324 NUC393324 ODY393324 ONU393324 OXQ393324 PHM393324 PRI393324 QBE393324 QLA393324 QUW393324 RES393324 ROO393324 RYK393324 SIG393324 SSC393324 TBY393324 TLU393324 TVQ393324 UFM393324 UPI393324 UZE393324 VJA393324 VSW393324 WCS393324 WMO393324 WWK393324 AC458860 JY458860 TU458860 ADQ458860 ANM458860 AXI458860 BHE458860 BRA458860 CAW458860 CKS458860 CUO458860 DEK458860 DOG458860 DYC458860 EHY458860 ERU458860 FBQ458860 FLM458860 FVI458860 GFE458860 GPA458860 GYW458860 HIS458860 HSO458860 ICK458860 IMG458860 IWC458860 JFY458860 JPU458860 JZQ458860 KJM458860 KTI458860 LDE458860 LNA458860 LWW458860 MGS458860 MQO458860 NAK458860 NKG458860 NUC458860 ODY458860 ONU458860 OXQ458860 PHM458860 PRI458860 QBE458860 QLA458860 QUW458860 RES458860 ROO458860 RYK458860 SIG458860 SSC458860 TBY458860 TLU458860 TVQ458860 UFM458860 UPI458860 UZE458860 VJA458860 VSW458860 WCS458860 WMO458860 WWK458860 AC524396 JY524396 TU524396 ADQ524396 ANM524396 AXI524396 BHE524396 BRA524396 CAW524396 CKS524396 CUO524396 DEK524396 DOG524396 DYC524396 EHY524396 ERU524396 FBQ524396 FLM524396 FVI524396 GFE524396 GPA524396 GYW524396 HIS524396 HSO524396 ICK524396 IMG524396 IWC524396 JFY524396 JPU524396 JZQ524396 KJM524396 KTI524396 LDE524396 LNA524396 LWW524396 MGS524396 MQO524396 NAK524396 NKG524396 NUC524396 ODY524396 ONU524396 OXQ524396 PHM524396 PRI524396 QBE524396 QLA524396 QUW524396 RES524396 ROO524396 RYK524396 SIG524396 SSC524396 TBY524396 TLU524396 TVQ524396 UFM524396 UPI524396 UZE524396 VJA524396 VSW524396 WCS524396 WMO524396 WWK524396 AC589932 JY589932 TU589932 ADQ589932 ANM589932 AXI589932 BHE589932 BRA589932 CAW589932 CKS589932 CUO589932 DEK589932 DOG589932 DYC589932 EHY589932 ERU589932 FBQ589932 FLM589932 FVI589932 GFE589932 GPA589932 GYW589932 HIS589932 HSO589932 ICK589932 IMG589932 IWC589932 JFY589932 JPU589932 JZQ589932 KJM589932 KTI589932 LDE589932 LNA589932 LWW589932 MGS589932 MQO589932 NAK589932 NKG589932 NUC589932 ODY589932 ONU589932 OXQ589932 PHM589932 PRI589932 QBE589932 QLA589932 QUW589932 RES589932 ROO589932 RYK589932 SIG589932 SSC589932 TBY589932 TLU589932 TVQ589932 UFM589932 UPI589932 UZE589932 VJA589932 VSW589932 WCS589932 WMO589932 WWK589932 AC655468 JY655468 TU655468 ADQ655468 ANM655468 AXI655468 BHE655468 BRA655468 CAW655468 CKS655468 CUO655468 DEK655468 DOG655468 DYC655468 EHY655468 ERU655468 FBQ655468 FLM655468 FVI655468 GFE655468 GPA655468 GYW655468 HIS655468 HSO655468 ICK655468 IMG655468 IWC655468 JFY655468 JPU655468 JZQ655468 KJM655468 KTI655468 LDE655468 LNA655468 LWW655468 MGS655468 MQO655468 NAK655468 NKG655468 NUC655468 ODY655468 ONU655468 OXQ655468 PHM655468 PRI655468 QBE655468 QLA655468 QUW655468 RES655468 ROO655468 RYK655468 SIG655468 SSC655468 TBY655468 TLU655468 TVQ655468 UFM655468 UPI655468 UZE655468 VJA655468 VSW655468 WCS655468 WMO655468 WWK655468 AC721004 JY721004 TU721004 ADQ721004 ANM721004 AXI721004 BHE721004 BRA721004 CAW721004 CKS721004 CUO721004 DEK721004 DOG721004 DYC721004 EHY721004 ERU721004 FBQ721004 FLM721004 FVI721004 GFE721004 GPA721004 GYW721004 HIS721004 HSO721004 ICK721004 IMG721004 IWC721004 JFY721004 JPU721004 JZQ721004 KJM721004 KTI721004 LDE721004 LNA721004 LWW721004 MGS721004 MQO721004 NAK721004 NKG721004 NUC721004 ODY721004 ONU721004 OXQ721004 PHM721004 PRI721004 QBE721004 QLA721004 QUW721004 RES721004 ROO721004 RYK721004 SIG721004 SSC721004 TBY721004 TLU721004 TVQ721004 UFM721004 UPI721004 UZE721004 VJA721004 VSW721004 WCS721004 WMO721004 WWK721004 AC786540 JY786540 TU786540 ADQ786540 ANM786540 AXI786540 BHE786540 BRA786540 CAW786540 CKS786540 CUO786540 DEK786540 DOG786540 DYC786540 EHY786540 ERU786540 FBQ786540 FLM786540 FVI786540 GFE786540 GPA786540 GYW786540 HIS786540 HSO786540 ICK786540 IMG786540 IWC786540 JFY786540 JPU786540 JZQ786540 KJM786540 KTI786540 LDE786540 LNA786540 LWW786540 MGS786540 MQO786540 NAK786540 NKG786540 NUC786540 ODY786540 ONU786540 OXQ786540 PHM786540 PRI786540 QBE786540 QLA786540 QUW786540 RES786540 ROO786540 RYK786540 SIG786540 SSC786540 TBY786540 TLU786540 TVQ786540 UFM786540 UPI786540 UZE786540 VJA786540 VSW786540 WCS786540 WMO786540 WWK786540 AC852076 JY852076 TU852076 ADQ852076 ANM852076 AXI852076 BHE852076 BRA852076 CAW852076 CKS852076 CUO852076 DEK852076 DOG852076 DYC852076 EHY852076 ERU852076 FBQ852076 FLM852076 FVI852076 GFE852076 GPA852076 GYW852076 HIS852076 HSO852076 ICK852076 IMG852076 IWC852076 JFY852076 JPU852076 JZQ852076 KJM852076 KTI852076 LDE852076 LNA852076 LWW852076 MGS852076 MQO852076 NAK852076 NKG852076 NUC852076 ODY852076 ONU852076 OXQ852076 PHM852076 PRI852076 QBE852076 QLA852076 QUW852076 RES852076 ROO852076 RYK852076 SIG852076 SSC852076 TBY852076 TLU852076 TVQ852076 UFM852076 UPI852076 UZE852076 VJA852076 VSW852076 WCS852076 WMO852076 WWK852076 AC917612 JY917612 TU917612 ADQ917612 ANM917612 AXI917612 BHE917612 BRA917612 CAW917612 CKS917612 CUO917612 DEK917612 DOG917612 DYC917612 EHY917612 ERU917612 FBQ917612 FLM917612 FVI917612 GFE917612 GPA917612 GYW917612 HIS917612 HSO917612 ICK917612 IMG917612 IWC917612 JFY917612 JPU917612 JZQ917612 KJM917612 KTI917612 LDE917612 LNA917612 LWW917612 MGS917612 MQO917612 NAK917612 NKG917612 NUC917612 ODY917612 ONU917612 OXQ917612 PHM917612 PRI917612 QBE917612 QLA917612 QUW917612 RES917612 ROO917612 RYK917612 SIG917612 SSC917612 TBY917612 TLU917612 TVQ917612 UFM917612 UPI917612 UZE917612 VJA917612 VSW917612 WCS917612 WMO917612 WWK917612 AC983148 JY983148 TU983148 ADQ983148 ANM983148 AXI983148 BHE983148 BRA983148 CAW983148 CKS983148 CUO983148 DEK983148 DOG983148 DYC983148 EHY983148 ERU983148 FBQ983148 FLM983148 FVI983148 GFE983148 GPA983148 GYW983148 HIS983148 HSO983148 ICK983148 IMG983148 IWC983148 JFY983148 JPU983148 JZQ983148 KJM983148 KTI983148 LDE983148 LNA983148 LWW983148 MGS983148 MQO983148 NAK983148 NKG983148 NUC983148 ODY983148 ONU983148 OXQ983148 PHM983148 PRI983148 QBE983148 QLA983148 QUW983148 RES983148 ROO983148 RYK983148 SIG983148 SSC983148 TBY983148 TLU983148 TVQ983148 UFM983148 UPI983148 UZE983148 VJA983148 VSW983148 WCS983148 WMO983148 WWK983148 WMO88:WMO89 WCS88:WCS89 VSW88:VSW89 VJA88:VJA89 UZE88:UZE89 UPI88:UPI89 UFM88:UFM89 TVQ88:TVQ89 TLU88:TLU89 TBY88:TBY89 SSC88:SSC89 SIG88:SIG89 RYK88:RYK89 ROO88:ROO89 RES88:RES89 QUW88:QUW89 QLA88:QLA89 QBE88:QBE89 PRI88:PRI89 PHM88:PHM89 OXQ88:OXQ89 ONU88:ONU89 ODY88:ODY89 NUC88:NUC89 NKG88:NKG89 NAK88:NAK89 MQO88:MQO89 MGS88:MGS89 LWW88:LWW89 LNA88:LNA89 LDE88:LDE89 KTI88:KTI89 KJM88:KJM89 JZQ88:JZQ89 JPU88:JPU89 JFY88:JFY89 IWC88:IWC89 IMG88:IMG89 ICK88:ICK89 HSO88:HSO89 HIS88:HIS89 GYW88:GYW89 GPA88:GPA89 GFE88:GFE89 FVI88:FVI89 FLM88:FLM89 FBQ88:FBQ89 ERU88:ERU89 EHY88:EHY89 DYC88:DYC89 DOG88:DOG89 DEK88:DEK89 CUO88:CUO89 CKS88:CKS89 CAW88:CAW89 BRA88:BRA89 BHE88:BHE89 AXI88:AXI89 ANM88:ANM89 ADQ88:ADQ89 TU88:TU89 JY88:JY89 AC88:AC89 AC9:AC73 JY9:JY73 TU9:TU73 ADQ9:ADQ73 ANM9:ANM73 AXI9:AXI73 BHE9:BHE73 BRA9:BRA73 CAW9:CAW73 CKS9:CKS73 CUO9:CUO73 DEK9:DEK73 DOG9:DOG73 DYC9:DYC73 EHY9:EHY73 ERU9:ERU73 FBQ9:FBQ73 FLM9:FLM73 FVI9:FVI73 GFE9:GFE73 GPA9:GPA73 GYW9:GYW73 HIS9:HIS73 HSO9:HSO73 ICK9:ICK73 IMG9:IMG73 IWC9:IWC73 JFY9:JFY73 JPU9:JPU73 JZQ9:JZQ73 KJM9:KJM73 KTI9:KTI73 LDE9:LDE73 LNA9:LNA73 LWW9:LWW73 MGS9:MGS73 MQO9:MQO73 NAK9:NAK73 NKG9:NKG73 NUC9:NUC73 ODY9:ODY73 ONU9:ONU73 OXQ9:OXQ73 PHM9:PHM73 PRI9:PRI73 QBE9:QBE73 QLA9:QLA73 QUW9:QUW73 RES9:RES73 ROO9:ROO73 RYK9:RYK73 SIG9:SIG73 SSC9:SSC73 TBY9:TBY73 TLU9:TLU73 TVQ9:TVQ73 UFM9:UFM73 UPI9:UPI73 UZE9:UZE73 VJA9:VJA73 VSW9:VSW73 WCS9:WCS73 WMO9:WMO73 WWK9:WWK73 WWK88:WWK89 AC76 JY76 TU76 ADQ76 ANM76 AXI76 BHE76 BRA76 CAW76 CKS76 CUO76 DEK76 DOG76 DYC76 EHY76 ERU76 FBQ76 FLM76 FVI76 GFE76 GPA76 GYW76 HIS76 HSO76 ICK76 IMG76 IWC76 JFY76 JPU76 JZQ76 KJM76 KTI76 LDE76 LNA76 LWW76 MGS76 MQO76 NAK76 NKG76 NUC76 ODY76 ONU76 OXQ76 PHM76 PRI76 QBE76 QLA76 QUW76 RES76 ROO76 RYK76 SIG76 SSC76 TBY76 TLU76 TVQ76 UFM76 UPI76 UZE76 VJA76 VSW76 WCS76 WMO76 WWK76 AC84 JY84 TU84 ADQ84 ANM84 AXI84 BHE84 BRA84 CAW84 CKS84 CUO84 DEK84 DOG84 DYC84 EHY84 ERU84 FBQ84 FLM84 FVI84 GFE84 GPA84 GYW84 HIS84 HSO84 ICK84 IMG84 IWC84 JFY84 JPU84 JZQ84 KJM84 KTI84 LDE84 LNA84 LWW84 MGS84 MQO84 NAK84 NKG84 NUC84 ODY84 ONU84 OXQ84 PHM84 PRI84 QBE84 QLA84 QUW84 RES84 ROO84 RYK84 SIG84 SSC84 TBY84 TLU84 TVQ84 UFM84 UPI84 UZE84 VJA84 VSW84 WCS84 WMO84 WWK84 AC79 JY79 TU79 ADQ79 ANM79 AXI79 BHE79 BRA79 CAW79 CKS79 CUO79 DEK79 DOG79 DYC79 EHY79 ERU79 FBQ79 FLM79 FVI79 GFE79 GPA79 GYW79 HIS79 HSO79 ICK79 IMG79 IWC79 JFY79 JPU79 JZQ79 KJM79 KTI79 LDE79 LNA79 LWW79 MGS79 MQO79 NAK79 NKG79 NUC79 ODY79 ONU79 OXQ79 PHM79 PRI79 QBE79 QLA79 QUW79 RES79 ROO79 RYK79 SIG79 SSC79 TBY79 TLU79 TVQ79 UFM79 UPI79 UZE79 VJA79 VSW79 WCS79 WMO79 WWK79</xm:sqref>
        </x14:dataValidation>
        <x14:dataValidation showInputMessage="1" showErrorMessage="1">
          <xm:sqref>AH65517 KD65517 TZ65517 ADV65517 ANR65517 AXN65517 BHJ65517 BRF65517 CBB65517 CKX65517 CUT65517 DEP65517 DOL65517 DYH65517 EID65517 ERZ65517 FBV65517 FLR65517 FVN65517 GFJ65517 GPF65517 GZB65517 HIX65517 HST65517 ICP65517 IML65517 IWH65517 JGD65517 JPZ65517 JZV65517 KJR65517 KTN65517 LDJ65517 LNF65517 LXB65517 MGX65517 MQT65517 NAP65517 NKL65517 NUH65517 OED65517 ONZ65517 OXV65517 PHR65517 PRN65517 QBJ65517 QLF65517 QVB65517 REX65517 ROT65517 RYP65517 SIL65517 SSH65517 TCD65517 TLZ65517 TVV65517 UFR65517 UPN65517 UZJ65517 VJF65517 VTB65517 WCX65517 WMT65517 WWP65517 AH131053 KD131053 TZ131053 ADV131053 ANR131053 AXN131053 BHJ131053 BRF131053 CBB131053 CKX131053 CUT131053 DEP131053 DOL131053 DYH131053 EID131053 ERZ131053 FBV131053 FLR131053 FVN131053 GFJ131053 GPF131053 GZB131053 HIX131053 HST131053 ICP131053 IML131053 IWH131053 JGD131053 JPZ131053 JZV131053 KJR131053 KTN131053 LDJ131053 LNF131053 LXB131053 MGX131053 MQT131053 NAP131053 NKL131053 NUH131053 OED131053 ONZ131053 OXV131053 PHR131053 PRN131053 QBJ131053 QLF131053 QVB131053 REX131053 ROT131053 RYP131053 SIL131053 SSH131053 TCD131053 TLZ131053 TVV131053 UFR131053 UPN131053 UZJ131053 VJF131053 VTB131053 WCX131053 WMT131053 WWP131053 AH196589 KD196589 TZ196589 ADV196589 ANR196589 AXN196589 BHJ196589 BRF196589 CBB196589 CKX196589 CUT196589 DEP196589 DOL196589 DYH196589 EID196589 ERZ196589 FBV196589 FLR196589 FVN196589 GFJ196589 GPF196589 GZB196589 HIX196589 HST196589 ICP196589 IML196589 IWH196589 JGD196589 JPZ196589 JZV196589 KJR196589 KTN196589 LDJ196589 LNF196589 LXB196589 MGX196589 MQT196589 NAP196589 NKL196589 NUH196589 OED196589 ONZ196589 OXV196589 PHR196589 PRN196589 QBJ196589 QLF196589 QVB196589 REX196589 ROT196589 RYP196589 SIL196589 SSH196589 TCD196589 TLZ196589 TVV196589 UFR196589 UPN196589 UZJ196589 VJF196589 VTB196589 WCX196589 WMT196589 WWP196589 AH262125 KD262125 TZ262125 ADV262125 ANR262125 AXN262125 BHJ262125 BRF262125 CBB262125 CKX262125 CUT262125 DEP262125 DOL262125 DYH262125 EID262125 ERZ262125 FBV262125 FLR262125 FVN262125 GFJ262125 GPF262125 GZB262125 HIX262125 HST262125 ICP262125 IML262125 IWH262125 JGD262125 JPZ262125 JZV262125 KJR262125 KTN262125 LDJ262125 LNF262125 LXB262125 MGX262125 MQT262125 NAP262125 NKL262125 NUH262125 OED262125 ONZ262125 OXV262125 PHR262125 PRN262125 QBJ262125 QLF262125 QVB262125 REX262125 ROT262125 RYP262125 SIL262125 SSH262125 TCD262125 TLZ262125 TVV262125 UFR262125 UPN262125 UZJ262125 VJF262125 VTB262125 WCX262125 WMT262125 WWP262125 AH327661 KD327661 TZ327661 ADV327661 ANR327661 AXN327661 BHJ327661 BRF327661 CBB327661 CKX327661 CUT327661 DEP327661 DOL327661 DYH327661 EID327661 ERZ327661 FBV327661 FLR327661 FVN327661 GFJ327661 GPF327661 GZB327661 HIX327661 HST327661 ICP327661 IML327661 IWH327661 JGD327661 JPZ327661 JZV327661 KJR327661 KTN327661 LDJ327661 LNF327661 LXB327661 MGX327661 MQT327661 NAP327661 NKL327661 NUH327661 OED327661 ONZ327661 OXV327661 PHR327661 PRN327661 QBJ327661 QLF327661 QVB327661 REX327661 ROT327661 RYP327661 SIL327661 SSH327661 TCD327661 TLZ327661 TVV327661 UFR327661 UPN327661 UZJ327661 VJF327661 VTB327661 WCX327661 WMT327661 WWP327661 AH393197 KD393197 TZ393197 ADV393197 ANR393197 AXN393197 BHJ393197 BRF393197 CBB393197 CKX393197 CUT393197 DEP393197 DOL393197 DYH393197 EID393197 ERZ393197 FBV393197 FLR393197 FVN393197 GFJ393197 GPF393197 GZB393197 HIX393197 HST393197 ICP393197 IML393197 IWH393197 JGD393197 JPZ393197 JZV393197 KJR393197 KTN393197 LDJ393197 LNF393197 LXB393197 MGX393197 MQT393197 NAP393197 NKL393197 NUH393197 OED393197 ONZ393197 OXV393197 PHR393197 PRN393197 QBJ393197 QLF393197 QVB393197 REX393197 ROT393197 RYP393197 SIL393197 SSH393197 TCD393197 TLZ393197 TVV393197 UFR393197 UPN393197 UZJ393197 VJF393197 VTB393197 WCX393197 WMT393197 WWP393197 AH458733 KD458733 TZ458733 ADV458733 ANR458733 AXN458733 BHJ458733 BRF458733 CBB458733 CKX458733 CUT458733 DEP458733 DOL458733 DYH458733 EID458733 ERZ458733 FBV458733 FLR458733 FVN458733 GFJ458733 GPF458733 GZB458733 HIX458733 HST458733 ICP458733 IML458733 IWH458733 JGD458733 JPZ458733 JZV458733 KJR458733 KTN458733 LDJ458733 LNF458733 LXB458733 MGX458733 MQT458733 NAP458733 NKL458733 NUH458733 OED458733 ONZ458733 OXV458733 PHR458733 PRN458733 QBJ458733 QLF458733 QVB458733 REX458733 ROT458733 RYP458733 SIL458733 SSH458733 TCD458733 TLZ458733 TVV458733 UFR458733 UPN458733 UZJ458733 VJF458733 VTB458733 WCX458733 WMT458733 WWP458733 AH524269 KD524269 TZ524269 ADV524269 ANR524269 AXN524269 BHJ524269 BRF524269 CBB524269 CKX524269 CUT524269 DEP524269 DOL524269 DYH524269 EID524269 ERZ524269 FBV524269 FLR524269 FVN524269 GFJ524269 GPF524269 GZB524269 HIX524269 HST524269 ICP524269 IML524269 IWH524269 JGD524269 JPZ524269 JZV524269 KJR524269 KTN524269 LDJ524269 LNF524269 LXB524269 MGX524269 MQT524269 NAP524269 NKL524269 NUH524269 OED524269 ONZ524269 OXV524269 PHR524269 PRN524269 QBJ524269 QLF524269 QVB524269 REX524269 ROT524269 RYP524269 SIL524269 SSH524269 TCD524269 TLZ524269 TVV524269 UFR524269 UPN524269 UZJ524269 VJF524269 VTB524269 WCX524269 WMT524269 WWP524269 AH589805 KD589805 TZ589805 ADV589805 ANR589805 AXN589805 BHJ589805 BRF589805 CBB589805 CKX589805 CUT589805 DEP589805 DOL589805 DYH589805 EID589805 ERZ589805 FBV589805 FLR589805 FVN589805 GFJ589805 GPF589805 GZB589805 HIX589805 HST589805 ICP589805 IML589805 IWH589805 JGD589805 JPZ589805 JZV589805 KJR589805 KTN589805 LDJ589805 LNF589805 LXB589805 MGX589805 MQT589805 NAP589805 NKL589805 NUH589805 OED589805 ONZ589805 OXV589805 PHR589805 PRN589805 QBJ589805 QLF589805 QVB589805 REX589805 ROT589805 RYP589805 SIL589805 SSH589805 TCD589805 TLZ589805 TVV589805 UFR589805 UPN589805 UZJ589805 VJF589805 VTB589805 WCX589805 WMT589805 WWP589805 AH655341 KD655341 TZ655341 ADV655341 ANR655341 AXN655341 BHJ655341 BRF655341 CBB655341 CKX655341 CUT655341 DEP655341 DOL655341 DYH655341 EID655341 ERZ655341 FBV655341 FLR655341 FVN655341 GFJ655341 GPF655341 GZB655341 HIX655341 HST655341 ICP655341 IML655341 IWH655341 JGD655341 JPZ655341 JZV655341 KJR655341 KTN655341 LDJ655341 LNF655341 LXB655341 MGX655341 MQT655341 NAP655341 NKL655341 NUH655341 OED655341 ONZ655341 OXV655341 PHR655341 PRN655341 QBJ655341 QLF655341 QVB655341 REX655341 ROT655341 RYP655341 SIL655341 SSH655341 TCD655341 TLZ655341 TVV655341 UFR655341 UPN655341 UZJ655341 VJF655341 VTB655341 WCX655341 WMT655341 WWP655341 AH720877 KD720877 TZ720877 ADV720877 ANR720877 AXN720877 BHJ720877 BRF720877 CBB720877 CKX720877 CUT720877 DEP720877 DOL720877 DYH720877 EID720877 ERZ720877 FBV720877 FLR720877 FVN720877 GFJ720877 GPF720877 GZB720877 HIX720877 HST720877 ICP720877 IML720877 IWH720877 JGD720877 JPZ720877 JZV720877 KJR720877 KTN720877 LDJ720877 LNF720877 LXB720877 MGX720877 MQT720877 NAP720877 NKL720877 NUH720877 OED720877 ONZ720877 OXV720877 PHR720877 PRN720877 QBJ720877 QLF720877 QVB720877 REX720877 ROT720877 RYP720877 SIL720877 SSH720877 TCD720877 TLZ720877 TVV720877 UFR720877 UPN720877 UZJ720877 VJF720877 VTB720877 WCX720877 WMT720877 WWP720877 AH786413 KD786413 TZ786413 ADV786413 ANR786413 AXN786413 BHJ786413 BRF786413 CBB786413 CKX786413 CUT786413 DEP786413 DOL786413 DYH786413 EID786413 ERZ786413 FBV786413 FLR786413 FVN786413 GFJ786413 GPF786413 GZB786413 HIX786413 HST786413 ICP786413 IML786413 IWH786413 JGD786413 JPZ786413 JZV786413 KJR786413 KTN786413 LDJ786413 LNF786413 LXB786413 MGX786413 MQT786413 NAP786413 NKL786413 NUH786413 OED786413 ONZ786413 OXV786413 PHR786413 PRN786413 QBJ786413 QLF786413 QVB786413 REX786413 ROT786413 RYP786413 SIL786413 SSH786413 TCD786413 TLZ786413 TVV786413 UFR786413 UPN786413 UZJ786413 VJF786413 VTB786413 WCX786413 WMT786413 WWP786413 AH851949 KD851949 TZ851949 ADV851949 ANR851949 AXN851949 BHJ851949 BRF851949 CBB851949 CKX851949 CUT851949 DEP851949 DOL851949 DYH851949 EID851949 ERZ851949 FBV851949 FLR851949 FVN851949 GFJ851949 GPF851949 GZB851949 HIX851949 HST851949 ICP851949 IML851949 IWH851949 JGD851949 JPZ851949 JZV851949 KJR851949 KTN851949 LDJ851949 LNF851949 LXB851949 MGX851949 MQT851949 NAP851949 NKL851949 NUH851949 OED851949 ONZ851949 OXV851949 PHR851949 PRN851949 QBJ851949 QLF851949 QVB851949 REX851949 ROT851949 RYP851949 SIL851949 SSH851949 TCD851949 TLZ851949 TVV851949 UFR851949 UPN851949 UZJ851949 VJF851949 VTB851949 WCX851949 WMT851949 WWP851949 AH917485 KD917485 TZ917485 ADV917485 ANR917485 AXN917485 BHJ917485 BRF917485 CBB917485 CKX917485 CUT917485 DEP917485 DOL917485 DYH917485 EID917485 ERZ917485 FBV917485 FLR917485 FVN917485 GFJ917485 GPF917485 GZB917485 HIX917485 HST917485 ICP917485 IML917485 IWH917485 JGD917485 JPZ917485 JZV917485 KJR917485 KTN917485 LDJ917485 LNF917485 LXB917485 MGX917485 MQT917485 NAP917485 NKL917485 NUH917485 OED917485 ONZ917485 OXV917485 PHR917485 PRN917485 QBJ917485 QLF917485 QVB917485 REX917485 ROT917485 RYP917485 SIL917485 SSH917485 TCD917485 TLZ917485 TVV917485 UFR917485 UPN917485 UZJ917485 VJF917485 VTB917485 WCX917485 WMT917485 WWP917485 AH983021 KD983021 TZ983021 ADV983021 ANR983021 AXN983021 BHJ983021 BRF983021 CBB983021 CKX983021 CUT983021 DEP983021 DOL983021 DYH983021 EID983021 ERZ983021 FBV983021 FLR983021 FVN983021 GFJ983021 GPF983021 GZB983021 HIX983021 HST983021 ICP983021 IML983021 IWH983021 JGD983021 JPZ983021 JZV983021 KJR983021 KTN983021 LDJ983021 LNF983021 LXB983021 MGX983021 MQT983021 NAP983021 NKL983021 NUH983021 OED983021 ONZ983021 OXV983021 PHR983021 PRN983021 QBJ983021 QLF983021 QVB983021 REX983021 ROT983021 RYP983021 SIL983021 SSH983021 TCD983021 TLZ983021 TVV983021 UFR983021 UPN983021 UZJ983021 VJF983021 VTB983021 WCX983021 WMT983021 WWP983021 AJ65517 KF65517 UB65517 ADX65517 ANT65517 AXP65517 BHL65517 BRH65517 CBD65517 CKZ65517 CUV65517 DER65517 DON65517 DYJ65517 EIF65517 ESB65517 FBX65517 FLT65517 FVP65517 GFL65517 GPH65517 GZD65517 HIZ65517 HSV65517 ICR65517 IMN65517 IWJ65517 JGF65517 JQB65517 JZX65517 KJT65517 KTP65517 LDL65517 LNH65517 LXD65517 MGZ65517 MQV65517 NAR65517 NKN65517 NUJ65517 OEF65517 OOB65517 OXX65517 PHT65517 PRP65517 QBL65517 QLH65517 QVD65517 REZ65517 ROV65517 RYR65517 SIN65517 SSJ65517 TCF65517 TMB65517 TVX65517 UFT65517 UPP65517 UZL65517 VJH65517 VTD65517 WCZ65517 WMV65517 WWR65517 AJ131053 KF131053 UB131053 ADX131053 ANT131053 AXP131053 BHL131053 BRH131053 CBD131053 CKZ131053 CUV131053 DER131053 DON131053 DYJ131053 EIF131053 ESB131053 FBX131053 FLT131053 FVP131053 GFL131053 GPH131053 GZD131053 HIZ131053 HSV131053 ICR131053 IMN131053 IWJ131053 JGF131053 JQB131053 JZX131053 KJT131053 KTP131053 LDL131053 LNH131053 LXD131053 MGZ131053 MQV131053 NAR131053 NKN131053 NUJ131053 OEF131053 OOB131053 OXX131053 PHT131053 PRP131053 QBL131053 QLH131053 QVD131053 REZ131053 ROV131053 RYR131053 SIN131053 SSJ131053 TCF131053 TMB131053 TVX131053 UFT131053 UPP131053 UZL131053 VJH131053 VTD131053 WCZ131053 WMV131053 WWR131053 AJ196589 KF196589 UB196589 ADX196589 ANT196589 AXP196589 BHL196589 BRH196589 CBD196589 CKZ196589 CUV196589 DER196589 DON196589 DYJ196589 EIF196589 ESB196589 FBX196589 FLT196589 FVP196589 GFL196589 GPH196589 GZD196589 HIZ196589 HSV196589 ICR196589 IMN196589 IWJ196589 JGF196589 JQB196589 JZX196589 KJT196589 KTP196589 LDL196589 LNH196589 LXD196589 MGZ196589 MQV196589 NAR196589 NKN196589 NUJ196589 OEF196589 OOB196589 OXX196589 PHT196589 PRP196589 QBL196589 QLH196589 QVD196589 REZ196589 ROV196589 RYR196589 SIN196589 SSJ196589 TCF196589 TMB196589 TVX196589 UFT196589 UPP196589 UZL196589 VJH196589 VTD196589 WCZ196589 WMV196589 WWR196589 AJ262125 KF262125 UB262125 ADX262125 ANT262125 AXP262125 BHL262125 BRH262125 CBD262125 CKZ262125 CUV262125 DER262125 DON262125 DYJ262125 EIF262125 ESB262125 FBX262125 FLT262125 FVP262125 GFL262125 GPH262125 GZD262125 HIZ262125 HSV262125 ICR262125 IMN262125 IWJ262125 JGF262125 JQB262125 JZX262125 KJT262125 KTP262125 LDL262125 LNH262125 LXD262125 MGZ262125 MQV262125 NAR262125 NKN262125 NUJ262125 OEF262125 OOB262125 OXX262125 PHT262125 PRP262125 QBL262125 QLH262125 QVD262125 REZ262125 ROV262125 RYR262125 SIN262125 SSJ262125 TCF262125 TMB262125 TVX262125 UFT262125 UPP262125 UZL262125 VJH262125 VTD262125 WCZ262125 WMV262125 WWR262125 AJ327661 KF327661 UB327661 ADX327661 ANT327661 AXP327661 BHL327661 BRH327661 CBD327661 CKZ327661 CUV327661 DER327661 DON327661 DYJ327661 EIF327661 ESB327661 FBX327661 FLT327661 FVP327661 GFL327661 GPH327661 GZD327661 HIZ327661 HSV327661 ICR327661 IMN327661 IWJ327661 JGF327661 JQB327661 JZX327661 KJT327661 KTP327661 LDL327661 LNH327661 LXD327661 MGZ327661 MQV327661 NAR327661 NKN327661 NUJ327661 OEF327661 OOB327661 OXX327661 PHT327661 PRP327661 QBL327661 QLH327661 QVD327661 REZ327661 ROV327661 RYR327661 SIN327661 SSJ327661 TCF327661 TMB327661 TVX327661 UFT327661 UPP327661 UZL327661 VJH327661 VTD327661 WCZ327661 WMV327661 WWR327661 AJ393197 KF393197 UB393197 ADX393197 ANT393197 AXP393197 BHL393197 BRH393197 CBD393197 CKZ393197 CUV393197 DER393197 DON393197 DYJ393197 EIF393197 ESB393197 FBX393197 FLT393197 FVP393197 GFL393197 GPH393197 GZD393197 HIZ393197 HSV393197 ICR393197 IMN393197 IWJ393197 JGF393197 JQB393197 JZX393197 KJT393197 KTP393197 LDL393197 LNH393197 LXD393197 MGZ393197 MQV393197 NAR393197 NKN393197 NUJ393197 OEF393197 OOB393197 OXX393197 PHT393197 PRP393197 QBL393197 QLH393197 QVD393197 REZ393197 ROV393197 RYR393197 SIN393197 SSJ393197 TCF393197 TMB393197 TVX393197 UFT393197 UPP393197 UZL393197 VJH393197 VTD393197 WCZ393197 WMV393197 WWR393197 AJ458733 KF458733 UB458733 ADX458733 ANT458733 AXP458733 BHL458733 BRH458733 CBD458733 CKZ458733 CUV458733 DER458733 DON458733 DYJ458733 EIF458733 ESB458733 FBX458733 FLT458733 FVP458733 GFL458733 GPH458733 GZD458733 HIZ458733 HSV458733 ICR458733 IMN458733 IWJ458733 JGF458733 JQB458733 JZX458733 KJT458733 KTP458733 LDL458733 LNH458733 LXD458733 MGZ458733 MQV458733 NAR458733 NKN458733 NUJ458733 OEF458733 OOB458733 OXX458733 PHT458733 PRP458733 QBL458733 QLH458733 QVD458733 REZ458733 ROV458733 RYR458733 SIN458733 SSJ458733 TCF458733 TMB458733 TVX458733 UFT458733 UPP458733 UZL458733 VJH458733 VTD458733 WCZ458733 WMV458733 WWR458733 AJ524269 KF524269 UB524269 ADX524269 ANT524269 AXP524269 BHL524269 BRH524269 CBD524269 CKZ524269 CUV524269 DER524269 DON524269 DYJ524269 EIF524269 ESB524269 FBX524269 FLT524269 FVP524269 GFL524269 GPH524269 GZD524269 HIZ524269 HSV524269 ICR524269 IMN524269 IWJ524269 JGF524269 JQB524269 JZX524269 KJT524269 KTP524269 LDL524269 LNH524269 LXD524269 MGZ524269 MQV524269 NAR524269 NKN524269 NUJ524269 OEF524269 OOB524269 OXX524269 PHT524269 PRP524269 QBL524269 QLH524269 QVD524269 REZ524269 ROV524269 RYR524269 SIN524269 SSJ524269 TCF524269 TMB524269 TVX524269 UFT524269 UPP524269 UZL524269 VJH524269 VTD524269 WCZ524269 WMV524269 WWR524269 AJ589805 KF589805 UB589805 ADX589805 ANT589805 AXP589805 BHL589805 BRH589805 CBD589805 CKZ589805 CUV589805 DER589805 DON589805 DYJ589805 EIF589805 ESB589805 FBX589805 FLT589805 FVP589805 GFL589805 GPH589805 GZD589805 HIZ589805 HSV589805 ICR589805 IMN589805 IWJ589805 JGF589805 JQB589805 JZX589805 KJT589805 KTP589805 LDL589805 LNH589805 LXD589805 MGZ589805 MQV589805 NAR589805 NKN589805 NUJ589805 OEF589805 OOB589805 OXX589805 PHT589805 PRP589805 QBL589805 QLH589805 QVD589805 REZ589805 ROV589805 RYR589805 SIN589805 SSJ589805 TCF589805 TMB589805 TVX589805 UFT589805 UPP589805 UZL589805 VJH589805 VTD589805 WCZ589805 WMV589805 WWR589805 AJ655341 KF655341 UB655341 ADX655341 ANT655341 AXP655341 BHL655341 BRH655341 CBD655341 CKZ655341 CUV655341 DER655341 DON655341 DYJ655341 EIF655341 ESB655341 FBX655341 FLT655341 FVP655341 GFL655341 GPH655341 GZD655341 HIZ655341 HSV655341 ICR655341 IMN655341 IWJ655341 JGF655341 JQB655341 JZX655341 KJT655341 KTP655341 LDL655341 LNH655341 LXD655341 MGZ655341 MQV655341 NAR655341 NKN655341 NUJ655341 OEF655341 OOB655341 OXX655341 PHT655341 PRP655341 QBL655341 QLH655341 QVD655341 REZ655341 ROV655341 RYR655341 SIN655341 SSJ655341 TCF655341 TMB655341 TVX655341 UFT655341 UPP655341 UZL655341 VJH655341 VTD655341 WCZ655341 WMV655341 WWR655341 AJ720877 KF720877 UB720877 ADX720877 ANT720877 AXP720877 BHL720877 BRH720877 CBD720877 CKZ720877 CUV720877 DER720877 DON720877 DYJ720877 EIF720877 ESB720877 FBX720877 FLT720877 FVP720877 GFL720877 GPH720877 GZD720877 HIZ720877 HSV720877 ICR720877 IMN720877 IWJ720877 JGF720877 JQB720877 JZX720877 KJT720877 KTP720877 LDL720877 LNH720877 LXD720877 MGZ720877 MQV720877 NAR720877 NKN720877 NUJ720877 OEF720877 OOB720877 OXX720877 PHT720877 PRP720877 QBL720877 QLH720877 QVD720877 REZ720877 ROV720877 RYR720877 SIN720877 SSJ720877 TCF720877 TMB720877 TVX720877 UFT720877 UPP720877 UZL720877 VJH720877 VTD720877 WCZ720877 WMV720877 WWR720877 AJ786413 KF786413 UB786413 ADX786413 ANT786413 AXP786413 BHL786413 BRH786413 CBD786413 CKZ786413 CUV786413 DER786413 DON786413 DYJ786413 EIF786413 ESB786413 FBX786413 FLT786413 FVP786413 GFL786413 GPH786413 GZD786413 HIZ786413 HSV786413 ICR786413 IMN786413 IWJ786413 JGF786413 JQB786413 JZX786413 KJT786413 KTP786413 LDL786413 LNH786413 LXD786413 MGZ786413 MQV786413 NAR786413 NKN786413 NUJ786413 OEF786413 OOB786413 OXX786413 PHT786413 PRP786413 QBL786413 QLH786413 QVD786413 REZ786413 ROV786413 RYR786413 SIN786413 SSJ786413 TCF786413 TMB786413 TVX786413 UFT786413 UPP786413 UZL786413 VJH786413 VTD786413 WCZ786413 WMV786413 WWR786413 AJ851949 KF851949 UB851949 ADX851949 ANT851949 AXP851949 BHL851949 BRH851949 CBD851949 CKZ851949 CUV851949 DER851949 DON851949 DYJ851949 EIF851949 ESB851949 FBX851949 FLT851949 FVP851949 GFL851949 GPH851949 GZD851949 HIZ851949 HSV851949 ICR851949 IMN851949 IWJ851949 JGF851949 JQB851949 JZX851949 KJT851949 KTP851949 LDL851949 LNH851949 LXD851949 MGZ851949 MQV851949 NAR851949 NKN851949 NUJ851949 OEF851949 OOB851949 OXX851949 PHT851949 PRP851949 QBL851949 QLH851949 QVD851949 REZ851949 ROV851949 RYR851949 SIN851949 SSJ851949 TCF851949 TMB851949 TVX851949 UFT851949 UPP851949 UZL851949 VJH851949 VTD851949 WCZ851949 WMV851949 WWR851949 AJ917485 KF917485 UB917485 ADX917485 ANT917485 AXP917485 BHL917485 BRH917485 CBD917485 CKZ917485 CUV917485 DER917485 DON917485 DYJ917485 EIF917485 ESB917485 FBX917485 FLT917485 FVP917485 GFL917485 GPH917485 GZD917485 HIZ917485 HSV917485 ICR917485 IMN917485 IWJ917485 JGF917485 JQB917485 JZX917485 KJT917485 KTP917485 LDL917485 LNH917485 LXD917485 MGZ917485 MQV917485 NAR917485 NKN917485 NUJ917485 OEF917485 OOB917485 OXX917485 PHT917485 PRP917485 QBL917485 QLH917485 QVD917485 REZ917485 ROV917485 RYR917485 SIN917485 SSJ917485 TCF917485 TMB917485 TVX917485 UFT917485 UPP917485 UZL917485 VJH917485 VTD917485 WCZ917485 WMV917485 WWR917485 AJ983021 KF983021 UB983021 ADX983021 ANT983021 AXP983021 BHL983021 BRH983021 CBD983021 CKZ983021 CUV983021 DER983021 DON983021 DYJ983021 EIF983021 ESB983021 FBX983021 FLT983021 FVP983021 GFL983021 GPH983021 GZD983021 HIZ983021 HSV983021 ICR983021 IMN983021 IWJ983021 JGF983021 JQB983021 JZX983021 KJT983021 KTP983021 LDL983021 LNH983021 LXD983021 MGZ983021 MQV983021 NAR983021 NKN983021 NUJ983021 OEF983021 OOB983021 OXX983021 PHT983021 PRP983021 QBL983021 QLH983021 QVD983021 REZ983021 ROV983021 RYR983021 SIN983021 SSJ983021 TCF983021 TMB983021 TVX983021 UFT983021 UPP983021 UZL983021 VJH983021 VTD983021 WCZ983021 WMV983021 WWR983021 AJ65530 KF65530 UB65530 ADX65530 ANT65530 AXP65530 BHL65530 BRH65530 CBD65530 CKZ65530 CUV65530 DER65530 DON65530 DYJ65530 EIF65530 ESB65530 FBX65530 FLT65530 FVP65530 GFL65530 GPH65530 GZD65530 HIZ65530 HSV65530 ICR65530 IMN65530 IWJ65530 JGF65530 JQB65530 JZX65530 KJT65530 KTP65530 LDL65530 LNH65530 LXD65530 MGZ65530 MQV65530 NAR65530 NKN65530 NUJ65530 OEF65530 OOB65530 OXX65530 PHT65530 PRP65530 QBL65530 QLH65530 QVD65530 REZ65530 ROV65530 RYR65530 SIN65530 SSJ65530 TCF65530 TMB65530 TVX65530 UFT65530 UPP65530 UZL65530 VJH65530 VTD65530 WCZ65530 WMV65530 WWR65530 AJ131066 KF131066 UB131066 ADX131066 ANT131066 AXP131066 BHL131066 BRH131066 CBD131066 CKZ131066 CUV131066 DER131066 DON131066 DYJ131066 EIF131066 ESB131066 FBX131066 FLT131066 FVP131066 GFL131066 GPH131066 GZD131066 HIZ131066 HSV131066 ICR131066 IMN131066 IWJ131066 JGF131066 JQB131066 JZX131066 KJT131066 KTP131066 LDL131066 LNH131066 LXD131066 MGZ131066 MQV131066 NAR131066 NKN131066 NUJ131066 OEF131066 OOB131066 OXX131066 PHT131066 PRP131066 QBL131066 QLH131066 QVD131066 REZ131066 ROV131066 RYR131066 SIN131066 SSJ131066 TCF131066 TMB131066 TVX131066 UFT131066 UPP131066 UZL131066 VJH131066 VTD131066 WCZ131066 WMV131066 WWR131066 AJ196602 KF196602 UB196602 ADX196602 ANT196602 AXP196602 BHL196602 BRH196602 CBD196602 CKZ196602 CUV196602 DER196602 DON196602 DYJ196602 EIF196602 ESB196602 FBX196602 FLT196602 FVP196602 GFL196602 GPH196602 GZD196602 HIZ196602 HSV196602 ICR196602 IMN196602 IWJ196602 JGF196602 JQB196602 JZX196602 KJT196602 KTP196602 LDL196602 LNH196602 LXD196602 MGZ196602 MQV196602 NAR196602 NKN196602 NUJ196602 OEF196602 OOB196602 OXX196602 PHT196602 PRP196602 QBL196602 QLH196602 QVD196602 REZ196602 ROV196602 RYR196602 SIN196602 SSJ196602 TCF196602 TMB196602 TVX196602 UFT196602 UPP196602 UZL196602 VJH196602 VTD196602 WCZ196602 WMV196602 WWR196602 AJ262138 KF262138 UB262138 ADX262138 ANT262138 AXP262138 BHL262138 BRH262138 CBD262138 CKZ262138 CUV262138 DER262138 DON262138 DYJ262138 EIF262138 ESB262138 FBX262138 FLT262138 FVP262138 GFL262138 GPH262138 GZD262138 HIZ262138 HSV262138 ICR262138 IMN262138 IWJ262138 JGF262138 JQB262138 JZX262138 KJT262138 KTP262138 LDL262138 LNH262138 LXD262138 MGZ262138 MQV262138 NAR262138 NKN262138 NUJ262138 OEF262138 OOB262138 OXX262138 PHT262138 PRP262138 QBL262138 QLH262138 QVD262138 REZ262138 ROV262138 RYR262138 SIN262138 SSJ262138 TCF262138 TMB262138 TVX262138 UFT262138 UPP262138 UZL262138 VJH262138 VTD262138 WCZ262138 WMV262138 WWR262138 AJ327674 KF327674 UB327674 ADX327674 ANT327674 AXP327674 BHL327674 BRH327674 CBD327674 CKZ327674 CUV327674 DER327674 DON327674 DYJ327674 EIF327674 ESB327674 FBX327674 FLT327674 FVP327674 GFL327674 GPH327674 GZD327674 HIZ327674 HSV327674 ICR327674 IMN327674 IWJ327674 JGF327674 JQB327674 JZX327674 KJT327674 KTP327674 LDL327674 LNH327674 LXD327674 MGZ327674 MQV327674 NAR327674 NKN327674 NUJ327674 OEF327674 OOB327674 OXX327674 PHT327674 PRP327674 QBL327674 QLH327674 QVD327674 REZ327674 ROV327674 RYR327674 SIN327674 SSJ327674 TCF327674 TMB327674 TVX327674 UFT327674 UPP327674 UZL327674 VJH327674 VTD327674 WCZ327674 WMV327674 WWR327674 AJ393210 KF393210 UB393210 ADX393210 ANT393210 AXP393210 BHL393210 BRH393210 CBD393210 CKZ393210 CUV393210 DER393210 DON393210 DYJ393210 EIF393210 ESB393210 FBX393210 FLT393210 FVP393210 GFL393210 GPH393210 GZD393210 HIZ393210 HSV393210 ICR393210 IMN393210 IWJ393210 JGF393210 JQB393210 JZX393210 KJT393210 KTP393210 LDL393210 LNH393210 LXD393210 MGZ393210 MQV393210 NAR393210 NKN393210 NUJ393210 OEF393210 OOB393210 OXX393210 PHT393210 PRP393210 QBL393210 QLH393210 QVD393210 REZ393210 ROV393210 RYR393210 SIN393210 SSJ393210 TCF393210 TMB393210 TVX393210 UFT393210 UPP393210 UZL393210 VJH393210 VTD393210 WCZ393210 WMV393210 WWR393210 AJ458746 KF458746 UB458746 ADX458746 ANT458746 AXP458746 BHL458746 BRH458746 CBD458746 CKZ458746 CUV458746 DER458746 DON458746 DYJ458746 EIF458746 ESB458746 FBX458746 FLT458746 FVP458746 GFL458746 GPH458746 GZD458746 HIZ458746 HSV458746 ICR458746 IMN458746 IWJ458746 JGF458746 JQB458746 JZX458746 KJT458746 KTP458746 LDL458746 LNH458746 LXD458746 MGZ458746 MQV458746 NAR458746 NKN458746 NUJ458746 OEF458746 OOB458746 OXX458746 PHT458746 PRP458746 QBL458746 QLH458746 QVD458746 REZ458746 ROV458746 RYR458746 SIN458746 SSJ458746 TCF458746 TMB458746 TVX458746 UFT458746 UPP458746 UZL458746 VJH458746 VTD458746 WCZ458746 WMV458746 WWR458746 AJ524282 KF524282 UB524282 ADX524282 ANT524282 AXP524282 BHL524282 BRH524282 CBD524282 CKZ524282 CUV524282 DER524282 DON524282 DYJ524282 EIF524282 ESB524282 FBX524282 FLT524282 FVP524282 GFL524282 GPH524282 GZD524282 HIZ524282 HSV524282 ICR524282 IMN524282 IWJ524282 JGF524282 JQB524282 JZX524282 KJT524282 KTP524282 LDL524282 LNH524282 LXD524282 MGZ524282 MQV524282 NAR524282 NKN524282 NUJ524282 OEF524282 OOB524282 OXX524282 PHT524282 PRP524282 QBL524282 QLH524282 QVD524282 REZ524282 ROV524282 RYR524282 SIN524282 SSJ524282 TCF524282 TMB524282 TVX524282 UFT524282 UPP524282 UZL524282 VJH524282 VTD524282 WCZ524282 WMV524282 WWR524282 AJ589818 KF589818 UB589818 ADX589818 ANT589818 AXP589818 BHL589818 BRH589818 CBD589818 CKZ589818 CUV589818 DER589818 DON589818 DYJ589818 EIF589818 ESB589818 FBX589818 FLT589818 FVP589818 GFL589818 GPH589818 GZD589818 HIZ589818 HSV589818 ICR589818 IMN589818 IWJ589818 JGF589818 JQB589818 JZX589818 KJT589818 KTP589818 LDL589818 LNH589818 LXD589818 MGZ589818 MQV589818 NAR589818 NKN589818 NUJ589818 OEF589818 OOB589818 OXX589818 PHT589818 PRP589818 QBL589818 QLH589818 QVD589818 REZ589818 ROV589818 RYR589818 SIN589818 SSJ589818 TCF589818 TMB589818 TVX589818 UFT589818 UPP589818 UZL589818 VJH589818 VTD589818 WCZ589818 WMV589818 WWR589818 AJ655354 KF655354 UB655354 ADX655354 ANT655354 AXP655354 BHL655354 BRH655354 CBD655354 CKZ655354 CUV655354 DER655354 DON655354 DYJ655354 EIF655354 ESB655354 FBX655354 FLT655354 FVP655354 GFL655354 GPH655354 GZD655354 HIZ655354 HSV655354 ICR655354 IMN655354 IWJ655354 JGF655354 JQB655354 JZX655354 KJT655354 KTP655354 LDL655354 LNH655354 LXD655354 MGZ655354 MQV655354 NAR655354 NKN655354 NUJ655354 OEF655354 OOB655354 OXX655354 PHT655354 PRP655354 QBL655354 QLH655354 QVD655354 REZ655354 ROV655354 RYR655354 SIN655354 SSJ655354 TCF655354 TMB655354 TVX655354 UFT655354 UPP655354 UZL655354 VJH655354 VTD655354 WCZ655354 WMV655354 WWR655354 AJ720890 KF720890 UB720890 ADX720890 ANT720890 AXP720890 BHL720890 BRH720890 CBD720890 CKZ720890 CUV720890 DER720890 DON720890 DYJ720890 EIF720890 ESB720890 FBX720890 FLT720890 FVP720890 GFL720890 GPH720890 GZD720890 HIZ720890 HSV720890 ICR720890 IMN720890 IWJ720890 JGF720890 JQB720890 JZX720890 KJT720890 KTP720890 LDL720890 LNH720890 LXD720890 MGZ720890 MQV720890 NAR720890 NKN720890 NUJ720890 OEF720890 OOB720890 OXX720890 PHT720890 PRP720890 QBL720890 QLH720890 QVD720890 REZ720890 ROV720890 RYR720890 SIN720890 SSJ720890 TCF720890 TMB720890 TVX720890 UFT720890 UPP720890 UZL720890 VJH720890 VTD720890 WCZ720890 WMV720890 WWR720890 AJ786426 KF786426 UB786426 ADX786426 ANT786426 AXP786426 BHL786426 BRH786426 CBD786426 CKZ786426 CUV786426 DER786426 DON786426 DYJ786426 EIF786426 ESB786426 FBX786426 FLT786426 FVP786426 GFL786426 GPH786426 GZD786426 HIZ786426 HSV786426 ICR786426 IMN786426 IWJ786426 JGF786426 JQB786426 JZX786426 KJT786426 KTP786426 LDL786426 LNH786426 LXD786426 MGZ786426 MQV786426 NAR786426 NKN786426 NUJ786426 OEF786426 OOB786426 OXX786426 PHT786426 PRP786426 QBL786426 QLH786426 QVD786426 REZ786426 ROV786426 RYR786426 SIN786426 SSJ786426 TCF786426 TMB786426 TVX786426 UFT786426 UPP786426 UZL786426 VJH786426 VTD786426 WCZ786426 WMV786426 WWR786426 AJ851962 KF851962 UB851962 ADX851962 ANT851962 AXP851962 BHL851962 BRH851962 CBD851962 CKZ851962 CUV851962 DER851962 DON851962 DYJ851962 EIF851962 ESB851962 FBX851962 FLT851962 FVP851962 GFL851962 GPH851962 GZD851962 HIZ851962 HSV851962 ICR851962 IMN851962 IWJ851962 JGF851962 JQB851962 JZX851962 KJT851962 KTP851962 LDL851962 LNH851962 LXD851962 MGZ851962 MQV851962 NAR851962 NKN851962 NUJ851962 OEF851962 OOB851962 OXX851962 PHT851962 PRP851962 QBL851962 QLH851962 QVD851962 REZ851962 ROV851962 RYR851962 SIN851962 SSJ851962 TCF851962 TMB851962 TVX851962 UFT851962 UPP851962 UZL851962 VJH851962 VTD851962 WCZ851962 WMV851962 WWR851962 AJ917498 KF917498 UB917498 ADX917498 ANT917498 AXP917498 BHL917498 BRH917498 CBD917498 CKZ917498 CUV917498 DER917498 DON917498 DYJ917498 EIF917498 ESB917498 FBX917498 FLT917498 FVP917498 GFL917498 GPH917498 GZD917498 HIZ917498 HSV917498 ICR917498 IMN917498 IWJ917498 JGF917498 JQB917498 JZX917498 KJT917498 KTP917498 LDL917498 LNH917498 LXD917498 MGZ917498 MQV917498 NAR917498 NKN917498 NUJ917498 OEF917498 OOB917498 OXX917498 PHT917498 PRP917498 QBL917498 QLH917498 QVD917498 REZ917498 ROV917498 RYR917498 SIN917498 SSJ917498 TCF917498 TMB917498 TVX917498 UFT917498 UPP917498 UZL917498 VJH917498 VTD917498 WCZ917498 WMV917498 WWR917498 AJ983034 KF983034 UB983034 ADX983034 ANT983034 AXP983034 BHL983034 BRH983034 CBD983034 CKZ983034 CUV983034 DER983034 DON983034 DYJ983034 EIF983034 ESB983034 FBX983034 FLT983034 FVP983034 GFL983034 GPH983034 GZD983034 HIZ983034 HSV983034 ICR983034 IMN983034 IWJ983034 JGF983034 JQB983034 JZX983034 KJT983034 KTP983034 LDL983034 LNH983034 LXD983034 MGZ983034 MQV983034 NAR983034 NKN983034 NUJ983034 OEF983034 OOB983034 OXX983034 PHT983034 PRP983034 QBL983034 QLH983034 QVD983034 REZ983034 ROV983034 RYR983034 SIN983034 SSJ983034 TCF983034 TMB983034 TVX983034 UFT983034 UPP983034 UZL983034 VJH983034 VTD983034 WCZ983034 WMV983034 WWR983034 AH65530 KD65530 TZ65530 ADV65530 ANR65530 AXN65530 BHJ65530 BRF65530 CBB65530 CKX65530 CUT65530 DEP65530 DOL65530 DYH65530 EID65530 ERZ65530 FBV65530 FLR65530 FVN65530 GFJ65530 GPF65530 GZB65530 HIX65530 HST65530 ICP65530 IML65530 IWH65530 JGD65530 JPZ65530 JZV65530 KJR65530 KTN65530 LDJ65530 LNF65530 LXB65530 MGX65530 MQT65530 NAP65530 NKL65530 NUH65530 OED65530 ONZ65530 OXV65530 PHR65530 PRN65530 QBJ65530 QLF65530 QVB65530 REX65530 ROT65530 RYP65530 SIL65530 SSH65530 TCD65530 TLZ65530 TVV65530 UFR65530 UPN65530 UZJ65530 VJF65530 VTB65530 WCX65530 WMT65530 WWP65530 AH131066 KD131066 TZ131066 ADV131066 ANR131066 AXN131066 BHJ131066 BRF131066 CBB131066 CKX131066 CUT131066 DEP131066 DOL131066 DYH131066 EID131066 ERZ131066 FBV131066 FLR131066 FVN131066 GFJ131066 GPF131066 GZB131066 HIX131066 HST131066 ICP131066 IML131066 IWH131066 JGD131066 JPZ131066 JZV131066 KJR131066 KTN131066 LDJ131066 LNF131066 LXB131066 MGX131066 MQT131066 NAP131066 NKL131066 NUH131066 OED131066 ONZ131066 OXV131066 PHR131066 PRN131066 QBJ131066 QLF131066 QVB131066 REX131066 ROT131066 RYP131066 SIL131066 SSH131066 TCD131066 TLZ131066 TVV131066 UFR131066 UPN131066 UZJ131066 VJF131066 VTB131066 WCX131066 WMT131066 WWP131066 AH196602 KD196602 TZ196602 ADV196602 ANR196602 AXN196602 BHJ196602 BRF196602 CBB196602 CKX196602 CUT196602 DEP196602 DOL196602 DYH196602 EID196602 ERZ196602 FBV196602 FLR196602 FVN196602 GFJ196602 GPF196602 GZB196602 HIX196602 HST196602 ICP196602 IML196602 IWH196602 JGD196602 JPZ196602 JZV196602 KJR196602 KTN196602 LDJ196602 LNF196602 LXB196602 MGX196602 MQT196602 NAP196602 NKL196602 NUH196602 OED196602 ONZ196602 OXV196602 PHR196602 PRN196602 QBJ196602 QLF196602 QVB196602 REX196602 ROT196602 RYP196602 SIL196602 SSH196602 TCD196602 TLZ196602 TVV196602 UFR196602 UPN196602 UZJ196602 VJF196602 VTB196602 WCX196602 WMT196602 WWP196602 AH262138 KD262138 TZ262138 ADV262138 ANR262138 AXN262138 BHJ262138 BRF262138 CBB262138 CKX262138 CUT262138 DEP262138 DOL262138 DYH262138 EID262138 ERZ262138 FBV262138 FLR262138 FVN262138 GFJ262138 GPF262138 GZB262138 HIX262138 HST262138 ICP262138 IML262138 IWH262138 JGD262138 JPZ262138 JZV262138 KJR262138 KTN262138 LDJ262138 LNF262138 LXB262138 MGX262138 MQT262138 NAP262138 NKL262138 NUH262138 OED262138 ONZ262138 OXV262138 PHR262138 PRN262138 QBJ262138 QLF262138 QVB262138 REX262138 ROT262138 RYP262138 SIL262138 SSH262138 TCD262138 TLZ262138 TVV262138 UFR262138 UPN262138 UZJ262138 VJF262138 VTB262138 WCX262138 WMT262138 WWP262138 AH327674 KD327674 TZ327674 ADV327674 ANR327674 AXN327674 BHJ327674 BRF327674 CBB327674 CKX327674 CUT327674 DEP327674 DOL327674 DYH327674 EID327674 ERZ327674 FBV327674 FLR327674 FVN327674 GFJ327674 GPF327674 GZB327674 HIX327674 HST327674 ICP327674 IML327674 IWH327674 JGD327674 JPZ327674 JZV327674 KJR327674 KTN327674 LDJ327674 LNF327674 LXB327674 MGX327674 MQT327674 NAP327674 NKL327674 NUH327674 OED327674 ONZ327674 OXV327674 PHR327674 PRN327674 QBJ327674 QLF327674 QVB327674 REX327674 ROT327674 RYP327674 SIL327674 SSH327674 TCD327674 TLZ327674 TVV327674 UFR327674 UPN327674 UZJ327674 VJF327674 VTB327674 WCX327674 WMT327674 WWP327674 AH393210 KD393210 TZ393210 ADV393210 ANR393210 AXN393210 BHJ393210 BRF393210 CBB393210 CKX393210 CUT393210 DEP393210 DOL393210 DYH393210 EID393210 ERZ393210 FBV393210 FLR393210 FVN393210 GFJ393210 GPF393210 GZB393210 HIX393210 HST393210 ICP393210 IML393210 IWH393210 JGD393210 JPZ393210 JZV393210 KJR393210 KTN393210 LDJ393210 LNF393210 LXB393210 MGX393210 MQT393210 NAP393210 NKL393210 NUH393210 OED393210 ONZ393210 OXV393210 PHR393210 PRN393210 QBJ393210 QLF393210 QVB393210 REX393210 ROT393210 RYP393210 SIL393210 SSH393210 TCD393210 TLZ393210 TVV393210 UFR393210 UPN393210 UZJ393210 VJF393210 VTB393210 WCX393210 WMT393210 WWP393210 AH458746 KD458746 TZ458746 ADV458746 ANR458746 AXN458746 BHJ458746 BRF458746 CBB458746 CKX458746 CUT458746 DEP458746 DOL458746 DYH458746 EID458746 ERZ458746 FBV458746 FLR458746 FVN458746 GFJ458746 GPF458746 GZB458746 HIX458746 HST458746 ICP458746 IML458746 IWH458746 JGD458746 JPZ458746 JZV458746 KJR458746 KTN458746 LDJ458746 LNF458746 LXB458746 MGX458746 MQT458746 NAP458746 NKL458746 NUH458746 OED458746 ONZ458746 OXV458746 PHR458746 PRN458746 QBJ458746 QLF458746 QVB458746 REX458746 ROT458746 RYP458746 SIL458746 SSH458746 TCD458746 TLZ458746 TVV458746 UFR458746 UPN458746 UZJ458746 VJF458746 VTB458746 WCX458746 WMT458746 WWP458746 AH524282 KD524282 TZ524282 ADV524282 ANR524282 AXN524282 BHJ524282 BRF524282 CBB524282 CKX524282 CUT524282 DEP524282 DOL524282 DYH524282 EID524282 ERZ524282 FBV524282 FLR524282 FVN524282 GFJ524282 GPF524282 GZB524282 HIX524282 HST524282 ICP524282 IML524282 IWH524282 JGD524282 JPZ524282 JZV524282 KJR524282 KTN524282 LDJ524282 LNF524282 LXB524282 MGX524282 MQT524282 NAP524282 NKL524282 NUH524282 OED524282 ONZ524282 OXV524282 PHR524282 PRN524282 QBJ524282 QLF524282 QVB524282 REX524282 ROT524282 RYP524282 SIL524282 SSH524282 TCD524282 TLZ524282 TVV524282 UFR524282 UPN524282 UZJ524282 VJF524282 VTB524282 WCX524282 WMT524282 WWP524282 AH589818 KD589818 TZ589818 ADV589818 ANR589818 AXN589818 BHJ589818 BRF589818 CBB589818 CKX589818 CUT589818 DEP589818 DOL589818 DYH589818 EID589818 ERZ589818 FBV589818 FLR589818 FVN589818 GFJ589818 GPF589818 GZB589818 HIX589818 HST589818 ICP589818 IML589818 IWH589818 JGD589818 JPZ589818 JZV589818 KJR589818 KTN589818 LDJ589818 LNF589818 LXB589818 MGX589818 MQT589818 NAP589818 NKL589818 NUH589818 OED589818 ONZ589818 OXV589818 PHR589818 PRN589818 QBJ589818 QLF589818 QVB589818 REX589818 ROT589818 RYP589818 SIL589818 SSH589818 TCD589818 TLZ589818 TVV589818 UFR589818 UPN589818 UZJ589818 VJF589818 VTB589818 WCX589818 WMT589818 WWP589818 AH655354 KD655354 TZ655354 ADV655354 ANR655354 AXN655354 BHJ655354 BRF655354 CBB655354 CKX655354 CUT655354 DEP655354 DOL655354 DYH655354 EID655354 ERZ655354 FBV655354 FLR655354 FVN655354 GFJ655354 GPF655354 GZB655354 HIX655354 HST655354 ICP655354 IML655354 IWH655354 JGD655354 JPZ655354 JZV655354 KJR655354 KTN655354 LDJ655354 LNF655354 LXB655354 MGX655354 MQT655354 NAP655354 NKL655354 NUH655354 OED655354 ONZ655354 OXV655354 PHR655354 PRN655354 QBJ655354 QLF655354 QVB655354 REX655354 ROT655354 RYP655354 SIL655354 SSH655354 TCD655354 TLZ655354 TVV655354 UFR655354 UPN655354 UZJ655354 VJF655354 VTB655354 WCX655354 WMT655354 WWP655354 AH720890 KD720890 TZ720890 ADV720890 ANR720890 AXN720890 BHJ720890 BRF720890 CBB720890 CKX720890 CUT720890 DEP720890 DOL720890 DYH720890 EID720890 ERZ720890 FBV720890 FLR720890 FVN720890 GFJ720890 GPF720890 GZB720890 HIX720890 HST720890 ICP720890 IML720890 IWH720890 JGD720890 JPZ720890 JZV720890 KJR720890 KTN720890 LDJ720890 LNF720890 LXB720890 MGX720890 MQT720890 NAP720890 NKL720890 NUH720890 OED720890 ONZ720890 OXV720890 PHR720890 PRN720890 QBJ720890 QLF720890 QVB720890 REX720890 ROT720890 RYP720890 SIL720890 SSH720890 TCD720890 TLZ720890 TVV720890 UFR720890 UPN720890 UZJ720890 VJF720890 VTB720890 WCX720890 WMT720890 WWP720890 AH786426 KD786426 TZ786426 ADV786426 ANR786426 AXN786426 BHJ786426 BRF786426 CBB786426 CKX786426 CUT786426 DEP786426 DOL786426 DYH786426 EID786426 ERZ786426 FBV786426 FLR786426 FVN786426 GFJ786426 GPF786426 GZB786426 HIX786426 HST786426 ICP786426 IML786426 IWH786426 JGD786426 JPZ786426 JZV786426 KJR786426 KTN786426 LDJ786426 LNF786426 LXB786426 MGX786426 MQT786426 NAP786426 NKL786426 NUH786426 OED786426 ONZ786426 OXV786426 PHR786426 PRN786426 QBJ786426 QLF786426 QVB786426 REX786426 ROT786426 RYP786426 SIL786426 SSH786426 TCD786426 TLZ786426 TVV786426 UFR786426 UPN786426 UZJ786426 VJF786426 VTB786426 WCX786426 WMT786426 WWP786426 AH851962 KD851962 TZ851962 ADV851962 ANR851962 AXN851962 BHJ851962 BRF851962 CBB851962 CKX851962 CUT851962 DEP851962 DOL851962 DYH851962 EID851962 ERZ851962 FBV851962 FLR851962 FVN851962 GFJ851962 GPF851962 GZB851962 HIX851962 HST851962 ICP851962 IML851962 IWH851962 JGD851962 JPZ851962 JZV851962 KJR851962 KTN851962 LDJ851962 LNF851962 LXB851962 MGX851962 MQT851962 NAP851962 NKL851962 NUH851962 OED851962 ONZ851962 OXV851962 PHR851962 PRN851962 QBJ851962 QLF851962 QVB851962 REX851962 ROT851962 RYP851962 SIL851962 SSH851962 TCD851962 TLZ851962 TVV851962 UFR851962 UPN851962 UZJ851962 VJF851962 VTB851962 WCX851962 WMT851962 WWP851962 AH917498 KD917498 TZ917498 ADV917498 ANR917498 AXN917498 BHJ917498 BRF917498 CBB917498 CKX917498 CUT917498 DEP917498 DOL917498 DYH917498 EID917498 ERZ917498 FBV917498 FLR917498 FVN917498 GFJ917498 GPF917498 GZB917498 HIX917498 HST917498 ICP917498 IML917498 IWH917498 JGD917498 JPZ917498 JZV917498 KJR917498 KTN917498 LDJ917498 LNF917498 LXB917498 MGX917498 MQT917498 NAP917498 NKL917498 NUH917498 OED917498 ONZ917498 OXV917498 PHR917498 PRN917498 QBJ917498 QLF917498 QVB917498 REX917498 ROT917498 RYP917498 SIL917498 SSH917498 TCD917498 TLZ917498 TVV917498 UFR917498 UPN917498 UZJ917498 VJF917498 VTB917498 WCX917498 WMT917498 WWP917498 AH983034 KD983034 TZ983034 ADV983034 ANR983034 AXN983034 BHJ983034 BRF983034 CBB983034 CKX983034 CUT983034 DEP983034 DOL983034 DYH983034 EID983034 ERZ983034 FBV983034 FLR983034 FVN983034 GFJ983034 GPF983034 GZB983034 HIX983034 HST983034 ICP983034 IML983034 IWH983034 JGD983034 JPZ983034 JZV983034 KJR983034 KTN983034 LDJ983034 LNF983034 LXB983034 MGX983034 MQT983034 NAP983034 NKL983034 NUH983034 OED983034 ONZ983034 OXV983034 PHR983034 PRN983034 QBJ983034 QLF983034 QVB983034 REX983034 ROT983034 RYP983034 SIL983034 SSH983034 TCD983034 TLZ983034 TVV983034 UFR983034 UPN983034 UZJ983034 VJF983034 VTB983034 WCX983034 WMT983034 WWP983034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AI65517:AI65559 KE65517:KE65559 UA65517:UA65559 ADW65517:ADW65559 ANS65517:ANS65559 AXO65517:AXO65559 BHK65517:BHK65559 BRG65517:BRG65559 CBC65517:CBC65559 CKY65517:CKY65559 CUU65517:CUU65559 DEQ65517:DEQ65559 DOM65517:DOM65559 DYI65517:DYI65559 EIE65517:EIE65559 ESA65517:ESA65559 FBW65517:FBW65559 FLS65517:FLS65559 FVO65517:FVO65559 GFK65517:GFK65559 GPG65517:GPG65559 GZC65517:GZC65559 HIY65517:HIY65559 HSU65517:HSU65559 ICQ65517:ICQ65559 IMM65517:IMM65559 IWI65517:IWI65559 JGE65517:JGE65559 JQA65517:JQA65559 JZW65517:JZW65559 KJS65517:KJS65559 KTO65517:KTO65559 LDK65517:LDK65559 LNG65517:LNG65559 LXC65517:LXC65559 MGY65517:MGY65559 MQU65517:MQU65559 NAQ65517:NAQ65559 NKM65517:NKM65559 NUI65517:NUI65559 OEE65517:OEE65559 OOA65517:OOA65559 OXW65517:OXW65559 PHS65517:PHS65559 PRO65517:PRO65559 QBK65517:QBK65559 QLG65517:QLG65559 QVC65517:QVC65559 REY65517:REY65559 ROU65517:ROU65559 RYQ65517:RYQ65559 SIM65517:SIM65559 SSI65517:SSI65559 TCE65517:TCE65559 TMA65517:TMA65559 TVW65517:TVW65559 UFS65517:UFS65559 UPO65517:UPO65559 UZK65517:UZK65559 VJG65517:VJG65559 VTC65517:VTC65559 WCY65517:WCY65559 WMU65517:WMU65559 WWQ65517:WWQ65559 AI131053:AI131095 KE131053:KE131095 UA131053:UA131095 ADW131053:ADW131095 ANS131053:ANS131095 AXO131053:AXO131095 BHK131053:BHK131095 BRG131053:BRG131095 CBC131053:CBC131095 CKY131053:CKY131095 CUU131053:CUU131095 DEQ131053:DEQ131095 DOM131053:DOM131095 DYI131053:DYI131095 EIE131053:EIE131095 ESA131053:ESA131095 FBW131053:FBW131095 FLS131053:FLS131095 FVO131053:FVO131095 GFK131053:GFK131095 GPG131053:GPG131095 GZC131053:GZC131095 HIY131053:HIY131095 HSU131053:HSU131095 ICQ131053:ICQ131095 IMM131053:IMM131095 IWI131053:IWI131095 JGE131053:JGE131095 JQA131053:JQA131095 JZW131053:JZW131095 KJS131053:KJS131095 KTO131053:KTO131095 LDK131053:LDK131095 LNG131053:LNG131095 LXC131053:LXC131095 MGY131053:MGY131095 MQU131053:MQU131095 NAQ131053:NAQ131095 NKM131053:NKM131095 NUI131053:NUI131095 OEE131053:OEE131095 OOA131053:OOA131095 OXW131053:OXW131095 PHS131053:PHS131095 PRO131053:PRO131095 QBK131053:QBK131095 QLG131053:QLG131095 QVC131053:QVC131095 REY131053:REY131095 ROU131053:ROU131095 RYQ131053:RYQ131095 SIM131053:SIM131095 SSI131053:SSI131095 TCE131053:TCE131095 TMA131053:TMA131095 TVW131053:TVW131095 UFS131053:UFS131095 UPO131053:UPO131095 UZK131053:UZK131095 VJG131053:VJG131095 VTC131053:VTC131095 WCY131053:WCY131095 WMU131053:WMU131095 WWQ131053:WWQ131095 AI196589:AI196631 KE196589:KE196631 UA196589:UA196631 ADW196589:ADW196631 ANS196589:ANS196631 AXO196589:AXO196631 BHK196589:BHK196631 BRG196589:BRG196631 CBC196589:CBC196631 CKY196589:CKY196631 CUU196589:CUU196631 DEQ196589:DEQ196631 DOM196589:DOM196631 DYI196589:DYI196631 EIE196589:EIE196631 ESA196589:ESA196631 FBW196589:FBW196631 FLS196589:FLS196631 FVO196589:FVO196631 GFK196589:GFK196631 GPG196589:GPG196631 GZC196589:GZC196631 HIY196589:HIY196631 HSU196589:HSU196631 ICQ196589:ICQ196631 IMM196589:IMM196631 IWI196589:IWI196631 JGE196589:JGE196631 JQA196589:JQA196631 JZW196589:JZW196631 KJS196589:KJS196631 KTO196589:KTO196631 LDK196589:LDK196631 LNG196589:LNG196631 LXC196589:LXC196631 MGY196589:MGY196631 MQU196589:MQU196631 NAQ196589:NAQ196631 NKM196589:NKM196631 NUI196589:NUI196631 OEE196589:OEE196631 OOA196589:OOA196631 OXW196589:OXW196631 PHS196589:PHS196631 PRO196589:PRO196631 QBK196589:QBK196631 QLG196589:QLG196631 QVC196589:QVC196631 REY196589:REY196631 ROU196589:ROU196631 RYQ196589:RYQ196631 SIM196589:SIM196631 SSI196589:SSI196631 TCE196589:TCE196631 TMA196589:TMA196631 TVW196589:TVW196631 UFS196589:UFS196631 UPO196589:UPO196631 UZK196589:UZK196631 VJG196589:VJG196631 VTC196589:VTC196631 WCY196589:WCY196631 WMU196589:WMU196631 WWQ196589:WWQ196631 AI262125:AI262167 KE262125:KE262167 UA262125:UA262167 ADW262125:ADW262167 ANS262125:ANS262167 AXO262125:AXO262167 BHK262125:BHK262167 BRG262125:BRG262167 CBC262125:CBC262167 CKY262125:CKY262167 CUU262125:CUU262167 DEQ262125:DEQ262167 DOM262125:DOM262167 DYI262125:DYI262167 EIE262125:EIE262167 ESA262125:ESA262167 FBW262125:FBW262167 FLS262125:FLS262167 FVO262125:FVO262167 GFK262125:GFK262167 GPG262125:GPG262167 GZC262125:GZC262167 HIY262125:HIY262167 HSU262125:HSU262167 ICQ262125:ICQ262167 IMM262125:IMM262167 IWI262125:IWI262167 JGE262125:JGE262167 JQA262125:JQA262167 JZW262125:JZW262167 KJS262125:KJS262167 KTO262125:KTO262167 LDK262125:LDK262167 LNG262125:LNG262167 LXC262125:LXC262167 MGY262125:MGY262167 MQU262125:MQU262167 NAQ262125:NAQ262167 NKM262125:NKM262167 NUI262125:NUI262167 OEE262125:OEE262167 OOA262125:OOA262167 OXW262125:OXW262167 PHS262125:PHS262167 PRO262125:PRO262167 QBK262125:QBK262167 QLG262125:QLG262167 QVC262125:QVC262167 REY262125:REY262167 ROU262125:ROU262167 RYQ262125:RYQ262167 SIM262125:SIM262167 SSI262125:SSI262167 TCE262125:TCE262167 TMA262125:TMA262167 TVW262125:TVW262167 UFS262125:UFS262167 UPO262125:UPO262167 UZK262125:UZK262167 VJG262125:VJG262167 VTC262125:VTC262167 WCY262125:WCY262167 WMU262125:WMU262167 WWQ262125:WWQ262167 AI327661:AI327703 KE327661:KE327703 UA327661:UA327703 ADW327661:ADW327703 ANS327661:ANS327703 AXO327661:AXO327703 BHK327661:BHK327703 BRG327661:BRG327703 CBC327661:CBC327703 CKY327661:CKY327703 CUU327661:CUU327703 DEQ327661:DEQ327703 DOM327661:DOM327703 DYI327661:DYI327703 EIE327661:EIE327703 ESA327661:ESA327703 FBW327661:FBW327703 FLS327661:FLS327703 FVO327661:FVO327703 GFK327661:GFK327703 GPG327661:GPG327703 GZC327661:GZC327703 HIY327661:HIY327703 HSU327661:HSU327703 ICQ327661:ICQ327703 IMM327661:IMM327703 IWI327661:IWI327703 JGE327661:JGE327703 JQA327661:JQA327703 JZW327661:JZW327703 KJS327661:KJS327703 KTO327661:KTO327703 LDK327661:LDK327703 LNG327661:LNG327703 LXC327661:LXC327703 MGY327661:MGY327703 MQU327661:MQU327703 NAQ327661:NAQ327703 NKM327661:NKM327703 NUI327661:NUI327703 OEE327661:OEE327703 OOA327661:OOA327703 OXW327661:OXW327703 PHS327661:PHS327703 PRO327661:PRO327703 QBK327661:QBK327703 QLG327661:QLG327703 QVC327661:QVC327703 REY327661:REY327703 ROU327661:ROU327703 RYQ327661:RYQ327703 SIM327661:SIM327703 SSI327661:SSI327703 TCE327661:TCE327703 TMA327661:TMA327703 TVW327661:TVW327703 UFS327661:UFS327703 UPO327661:UPO327703 UZK327661:UZK327703 VJG327661:VJG327703 VTC327661:VTC327703 WCY327661:WCY327703 WMU327661:WMU327703 WWQ327661:WWQ327703 AI393197:AI393239 KE393197:KE393239 UA393197:UA393239 ADW393197:ADW393239 ANS393197:ANS393239 AXO393197:AXO393239 BHK393197:BHK393239 BRG393197:BRG393239 CBC393197:CBC393239 CKY393197:CKY393239 CUU393197:CUU393239 DEQ393197:DEQ393239 DOM393197:DOM393239 DYI393197:DYI393239 EIE393197:EIE393239 ESA393197:ESA393239 FBW393197:FBW393239 FLS393197:FLS393239 FVO393197:FVO393239 GFK393197:GFK393239 GPG393197:GPG393239 GZC393197:GZC393239 HIY393197:HIY393239 HSU393197:HSU393239 ICQ393197:ICQ393239 IMM393197:IMM393239 IWI393197:IWI393239 JGE393197:JGE393239 JQA393197:JQA393239 JZW393197:JZW393239 KJS393197:KJS393239 KTO393197:KTO393239 LDK393197:LDK393239 LNG393197:LNG393239 LXC393197:LXC393239 MGY393197:MGY393239 MQU393197:MQU393239 NAQ393197:NAQ393239 NKM393197:NKM393239 NUI393197:NUI393239 OEE393197:OEE393239 OOA393197:OOA393239 OXW393197:OXW393239 PHS393197:PHS393239 PRO393197:PRO393239 QBK393197:QBK393239 QLG393197:QLG393239 QVC393197:QVC393239 REY393197:REY393239 ROU393197:ROU393239 RYQ393197:RYQ393239 SIM393197:SIM393239 SSI393197:SSI393239 TCE393197:TCE393239 TMA393197:TMA393239 TVW393197:TVW393239 UFS393197:UFS393239 UPO393197:UPO393239 UZK393197:UZK393239 VJG393197:VJG393239 VTC393197:VTC393239 WCY393197:WCY393239 WMU393197:WMU393239 WWQ393197:WWQ393239 AI458733:AI458775 KE458733:KE458775 UA458733:UA458775 ADW458733:ADW458775 ANS458733:ANS458775 AXO458733:AXO458775 BHK458733:BHK458775 BRG458733:BRG458775 CBC458733:CBC458775 CKY458733:CKY458775 CUU458733:CUU458775 DEQ458733:DEQ458775 DOM458733:DOM458775 DYI458733:DYI458775 EIE458733:EIE458775 ESA458733:ESA458775 FBW458733:FBW458775 FLS458733:FLS458775 FVO458733:FVO458775 GFK458733:GFK458775 GPG458733:GPG458775 GZC458733:GZC458775 HIY458733:HIY458775 HSU458733:HSU458775 ICQ458733:ICQ458775 IMM458733:IMM458775 IWI458733:IWI458775 JGE458733:JGE458775 JQA458733:JQA458775 JZW458733:JZW458775 KJS458733:KJS458775 KTO458733:KTO458775 LDK458733:LDK458775 LNG458733:LNG458775 LXC458733:LXC458775 MGY458733:MGY458775 MQU458733:MQU458775 NAQ458733:NAQ458775 NKM458733:NKM458775 NUI458733:NUI458775 OEE458733:OEE458775 OOA458733:OOA458775 OXW458733:OXW458775 PHS458733:PHS458775 PRO458733:PRO458775 QBK458733:QBK458775 QLG458733:QLG458775 QVC458733:QVC458775 REY458733:REY458775 ROU458733:ROU458775 RYQ458733:RYQ458775 SIM458733:SIM458775 SSI458733:SSI458775 TCE458733:TCE458775 TMA458733:TMA458775 TVW458733:TVW458775 UFS458733:UFS458775 UPO458733:UPO458775 UZK458733:UZK458775 VJG458733:VJG458775 VTC458733:VTC458775 WCY458733:WCY458775 WMU458733:WMU458775 WWQ458733:WWQ458775 AI524269:AI524311 KE524269:KE524311 UA524269:UA524311 ADW524269:ADW524311 ANS524269:ANS524311 AXO524269:AXO524311 BHK524269:BHK524311 BRG524269:BRG524311 CBC524269:CBC524311 CKY524269:CKY524311 CUU524269:CUU524311 DEQ524269:DEQ524311 DOM524269:DOM524311 DYI524269:DYI524311 EIE524269:EIE524311 ESA524269:ESA524311 FBW524269:FBW524311 FLS524269:FLS524311 FVO524269:FVO524311 GFK524269:GFK524311 GPG524269:GPG524311 GZC524269:GZC524311 HIY524269:HIY524311 HSU524269:HSU524311 ICQ524269:ICQ524311 IMM524269:IMM524311 IWI524269:IWI524311 JGE524269:JGE524311 JQA524269:JQA524311 JZW524269:JZW524311 KJS524269:KJS524311 KTO524269:KTO524311 LDK524269:LDK524311 LNG524269:LNG524311 LXC524269:LXC524311 MGY524269:MGY524311 MQU524269:MQU524311 NAQ524269:NAQ524311 NKM524269:NKM524311 NUI524269:NUI524311 OEE524269:OEE524311 OOA524269:OOA524311 OXW524269:OXW524311 PHS524269:PHS524311 PRO524269:PRO524311 QBK524269:QBK524311 QLG524269:QLG524311 QVC524269:QVC524311 REY524269:REY524311 ROU524269:ROU524311 RYQ524269:RYQ524311 SIM524269:SIM524311 SSI524269:SSI524311 TCE524269:TCE524311 TMA524269:TMA524311 TVW524269:TVW524311 UFS524269:UFS524311 UPO524269:UPO524311 UZK524269:UZK524311 VJG524269:VJG524311 VTC524269:VTC524311 WCY524269:WCY524311 WMU524269:WMU524311 WWQ524269:WWQ524311 AI589805:AI589847 KE589805:KE589847 UA589805:UA589847 ADW589805:ADW589847 ANS589805:ANS589847 AXO589805:AXO589847 BHK589805:BHK589847 BRG589805:BRG589847 CBC589805:CBC589847 CKY589805:CKY589847 CUU589805:CUU589847 DEQ589805:DEQ589847 DOM589805:DOM589847 DYI589805:DYI589847 EIE589805:EIE589847 ESA589805:ESA589847 FBW589805:FBW589847 FLS589805:FLS589847 FVO589805:FVO589847 GFK589805:GFK589847 GPG589805:GPG589847 GZC589805:GZC589847 HIY589805:HIY589847 HSU589805:HSU589847 ICQ589805:ICQ589847 IMM589805:IMM589847 IWI589805:IWI589847 JGE589805:JGE589847 JQA589805:JQA589847 JZW589805:JZW589847 KJS589805:KJS589847 KTO589805:KTO589847 LDK589805:LDK589847 LNG589805:LNG589847 LXC589805:LXC589847 MGY589805:MGY589847 MQU589805:MQU589847 NAQ589805:NAQ589847 NKM589805:NKM589847 NUI589805:NUI589847 OEE589805:OEE589847 OOA589805:OOA589847 OXW589805:OXW589847 PHS589805:PHS589847 PRO589805:PRO589847 QBK589805:QBK589847 QLG589805:QLG589847 QVC589805:QVC589847 REY589805:REY589847 ROU589805:ROU589847 RYQ589805:RYQ589847 SIM589805:SIM589847 SSI589805:SSI589847 TCE589805:TCE589847 TMA589805:TMA589847 TVW589805:TVW589847 UFS589805:UFS589847 UPO589805:UPO589847 UZK589805:UZK589847 VJG589805:VJG589847 VTC589805:VTC589847 WCY589805:WCY589847 WMU589805:WMU589847 WWQ589805:WWQ589847 AI655341:AI655383 KE655341:KE655383 UA655341:UA655383 ADW655341:ADW655383 ANS655341:ANS655383 AXO655341:AXO655383 BHK655341:BHK655383 BRG655341:BRG655383 CBC655341:CBC655383 CKY655341:CKY655383 CUU655341:CUU655383 DEQ655341:DEQ655383 DOM655341:DOM655383 DYI655341:DYI655383 EIE655341:EIE655383 ESA655341:ESA655383 FBW655341:FBW655383 FLS655341:FLS655383 FVO655341:FVO655383 GFK655341:GFK655383 GPG655341:GPG655383 GZC655341:GZC655383 HIY655341:HIY655383 HSU655341:HSU655383 ICQ655341:ICQ655383 IMM655341:IMM655383 IWI655341:IWI655383 JGE655341:JGE655383 JQA655341:JQA655383 JZW655341:JZW655383 KJS655341:KJS655383 KTO655341:KTO655383 LDK655341:LDK655383 LNG655341:LNG655383 LXC655341:LXC655383 MGY655341:MGY655383 MQU655341:MQU655383 NAQ655341:NAQ655383 NKM655341:NKM655383 NUI655341:NUI655383 OEE655341:OEE655383 OOA655341:OOA655383 OXW655341:OXW655383 PHS655341:PHS655383 PRO655341:PRO655383 QBK655341:QBK655383 QLG655341:QLG655383 QVC655341:QVC655383 REY655341:REY655383 ROU655341:ROU655383 RYQ655341:RYQ655383 SIM655341:SIM655383 SSI655341:SSI655383 TCE655341:TCE655383 TMA655341:TMA655383 TVW655341:TVW655383 UFS655341:UFS655383 UPO655341:UPO655383 UZK655341:UZK655383 VJG655341:VJG655383 VTC655341:VTC655383 WCY655341:WCY655383 WMU655341:WMU655383 WWQ655341:WWQ655383 AI720877:AI720919 KE720877:KE720919 UA720877:UA720919 ADW720877:ADW720919 ANS720877:ANS720919 AXO720877:AXO720919 BHK720877:BHK720919 BRG720877:BRG720919 CBC720877:CBC720919 CKY720877:CKY720919 CUU720877:CUU720919 DEQ720877:DEQ720919 DOM720877:DOM720919 DYI720877:DYI720919 EIE720877:EIE720919 ESA720877:ESA720919 FBW720877:FBW720919 FLS720877:FLS720919 FVO720877:FVO720919 GFK720877:GFK720919 GPG720877:GPG720919 GZC720877:GZC720919 HIY720877:HIY720919 HSU720877:HSU720919 ICQ720877:ICQ720919 IMM720877:IMM720919 IWI720877:IWI720919 JGE720877:JGE720919 JQA720877:JQA720919 JZW720877:JZW720919 KJS720877:KJS720919 KTO720877:KTO720919 LDK720877:LDK720919 LNG720877:LNG720919 LXC720877:LXC720919 MGY720877:MGY720919 MQU720877:MQU720919 NAQ720877:NAQ720919 NKM720877:NKM720919 NUI720877:NUI720919 OEE720877:OEE720919 OOA720877:OOA720919 OXW720877:OXW720919 PHS720877:PHS720919 PRO720877:PRO720919 QBK720877:QBK720919 QLG720877:QLG720919 QVC720877:QVC720919 REY720877:REY720919 ROU720877:ROU720919 RYQ720877:RYQ720919 SIM720877:SIM720919 SSI720877:SSI720919 TCE720877:TCE720919 TMA720877:TMA720919 TVW720877:TVW720919 UFS720877:UFS720919 UPO720877:UPO720919 UZK720877:UZK720919 VJG720877:VJG720919 VTC720877:VTC720919 WCY720877:WCY720919 WMU720877:WMU720919 WWQ720877:WWQ720919 AI786413:AI786455 KE786413:KE786455 UA786413:UA786455 ADW786413:ADW786455 ANS786413:ANS786455 AXO786413:AXO786455 BHK786413:BHK786455 BRG786413:BRG786455 CBC786413:CBC786455 CKY786413:CKY786455 CUU786413:CUU786455 DEQ786413:DEQ786455 DOM786413:DOM786455 DYI786413:DYI786455 EIE786413:EIE786455 ESA786413:ESA786455 FBW786413:FBW786455 FLS786413:FLS786455 FVO786413:FVO786455 GFK786413:GFK786455 GPG786413:GPG786455 GZC786413:GZC786455 HIY786413:HIY786455 HSU786413:HSU786455 ICQ786413:ICQ786455 IMM786413:IMM786455 IWI786413:IWI786455 JGE786413:JGE786455 JQA786413:JQA786455 JZW786413:JZW786455 KJS786413:KJS786455 KTO786413:KTO786455 LDK786413:LDK786455 LNG786413:LNG786455 LXC786413:LXC786455 MGY786413:MGY786455 MQU786413:MQU786455 NAQ786413:NAQ786455 NKM786413:NKM786455 NUI786413:NUI786455 OEE786413:OEE786455 OOA786413:OOA786455 OXW786413:OXW786455 PHS786413:PHS786455 PRO786413:PRO786455 QBK786413:QBK786455 QLG786413:QLG786455 QVC786413:QVC786455 REY786413:REY786455 ROU786413:ROU786455 RYQ786413:RYQ786455 SIM786413:SIM786455 SSI786413:SSI786455 TCE786413:TCE786455 TMA786413:TMA786455 TVW786413:TVW786455 UFS786413:UFS786455 UPO786413:UPO786455 UZK786413:UZK786455 VJG786413:VJG786455 VTC786413:VTC786455 WCY786413:WCY786455 WMU786413:WMU786455 WWQ786413:WWQ786455 AI851949:AI851991 KE851949:KE851991 UA851949:UA851991 ADW851949:ADW851991 ANS851949:ANS851991 AXO851949:AXO851991 BHK851949:BHK851991 BRG851949:BRG851991 CBC851949:CBC851991 CKY851949:CKY851991 CUU851949:CUU851991 DEQ851949:DEQ851991 DOM851949:DOM851991 DYI851949:DYI851991 EIE851949:EIE851991 ESA851949:ESA851991 FBW851949:FBW851991 FLS851949:FLS851991 FVO851949:FVO851991 GFK851949:GFK851991 GPG851949:GPG851991 GZC851949:GZC851991 HIY851949:HIY851991 HSU851949:HSU851991 ICQ851949:ICQ851991 IMM851949:IMM851991 IWI851949:IWI851991 JGE851949:JGE851991 JQA851949:JQA851991 JZW851949:JZW851991 KJS851949:KJS851991 KTO851949:KTO851991 LDK851949:LDK851991 LNG851949:LNG851991 LXC851949:LXC851991 MGY851949:MGY851991 MQU851949:MQU851991 NAQ851949:NAQ851991 NKM851949:NKM851991 NUI851949:NUI851991 OEE851949:OEE851991 OOA851949:OOA851991 OXW851949:OXW851991 PHS851949:PHS851991 PRO851949:PRO851991 QBK851949:QBK851991 QLG851949:QLG851991 QVC851949:QVC851991 REY851949:REY851991 ROU851949:ROU851991 RYQ851949:RYQ851991 SIM851949:SIM851991 SSI851949:SSI851991 TCE851949:TCE851991 TMA851949:TMA851991 TVW851949:TVW851991 UFS851949:UFS851991 UPO851949:UPO851991 UZK851949:UZK851991 VJG851949:VJG851991 VTC851949:VTC851991 WCY851949:WCY851991 WMU851949:WMU851991 WWQ851949:WWQ851991 AI917485:AI917527 KE917485:KE917527 UA917485:UA917527 ADW917485:ADW917527 ANS917485:ANS917527 AXO917485:AXO917527 BHK917485:BHK917527 BRG917485:BRG917527 CBC917485:CBC917527 CKY917485:CKY917527 CUU917485:CUU917527 DEQ917485:DEQ917527 DOM917485:DOM917527 DYI917485:DYI917527 EIE917485:EIE917527 ESA917485:ESA917527 FBW917485:FBW917527 FLS917485:FLS917527 FVO917485:FVO917527 GFK917485:GFK917527 GPG917485:GPG917527 GZC917485:GZC917527 HIY917485:HIY917527 HSU917485:HSU917527 ICQ917485:ICQ917527 IMM917485:IMM917527 IWI917485:IWI917527 JGE917485:JGE917527 JQA917485:JQA917527 JZW917485:JZW917527 KJS917485:KJS917527 KTO917485:KTO917527 LDK917485:LDK917527 LNG917485:LNG917527 LXC917485:LXC917527 MGY917485:MGY917527 MQU917485:MQU917527 NAQ917485:NAQ917527 NKM917485:NKM917527 NUI917485:NUI917527 OEE917485:OEE917527 OOA917485:OOA917527 OXW917485:OXW917527 PHS917485:PHS917527 PRO917485:PRO917527 QBK917485:QBK917527 QLG917485:QLG917527 QVC917485:QVC917527 REY917485:REY917527 ROU917485:ROU917527 RYQ917485:RYQ917527 SIM917485:SIM917527 SSI917485:SSI917527 TCE917485:TCE917527 TMA917485:TMA917527 TVW917485:TVW917527 UFS917485:UFS917527 UPO917485:UPO917527 UZK917485:UZK917527 VJG917485:VJG917527 VTC917485:VTC917527 WCY917485:WCY917527 WMU917485:WMU917527 WWQ917485:WWQ917527 AI983021:AI983063 KE983021:KE983063 UA983021:UA983063 ADW983021:ADW983063 ANS983021:ANS983063 AXO983021:AXO983063 BHK983021:BHK983063 BRG983021:BRG983063 CBC983021:CBC983063 CKY983021:CKY983063 CUU983021:CUU983063 DEQ983021:DEQ983063 DOM983021:DOM983063 DYI983021:DYI983063 EIE983021:EIE983063 ESA983021:ESA983063 FBW983021:FBW983063 FLS983021:FLS983063 FVO983021:FVO983063 GFK983021:GFK983063 GPG983021:GPG983063 GZC983021:GZC983063 HIY983021:HIY983063 HSU983021:HSU983063 ICQ983021:ICQ983063 IMM983021:IMM983063 IWI983021:IWI983063 JGE983021:JGE983063 JQA983021:JQA983063 JZW983021:JZW983063 KJS983021:KJS983063 KTO983021:KTO983063 LDK983021:LDK983063 LNG983021:LNG983063 LXC983021:LXC983063 MGY983021:MGY983063 MQU983021:MQU983063 NAQ983021:NAQ983063 NKM983021:NKM983063 NUI983021:NUI983063 OEE983021:OEE983063 OOA983021:OOA983063 OXW983021:OXW983063 PHS983021:PHS983063 PRO983021:PRO983063 QBK983021:QBK983063 QLG983021:QLG983063 QVC983021:QVC983063 REY983021:REY983063 ROU983021:ROU983063 RYQ983021:RYQ983063 SIM983021:SIM983063 SSI983021:SSI983063 TCE983021:TCE983063 TMA983021:TMA983063 TVW983021:TVW983063 UFS983021:UFS983063 UPO983021:UPO983063 UZK983021:UZK983063 VJG983021:VJG983063 VTC983021:VTC983063 WCY983021:WCY983063 WMU983021:WMU983063 WWQ983021:WWQ983063 AF65517:AG65559 KB65517:KC65559 TX65517:TY65559 ADT65517:ADU65559 ANP65517:ANQ65559 AXL65517:AXM65559 BHH65517:BHI65559 BRD65517:BRE65559 CAZ65517:CBA65559 CKV65517:CKW65559 CUR65517:CUS65559 DEN65517:DEO65559 DOJ65517:DOK65559 DYF65517:DYG65559 EIB65517:EIC65559 ERX65517:ERY65559 FBT65517:FBU65559 FLP65517:FLQ65559 FVL65517:FVM65559 GFH65517:GFI65559 GPD65517:GPE65559 GYZ65517:GZA65559 HIV65517:HIW65559 HSR65517:HSS65559 ICN65517:ICO65559 IMJ65517:IMK65559 IWF65517:IWG65559 JGB65517:JGC65559 JPX65517:JPY65559 JZT65517:JZU65559 KJP65517:KJQ65559 KTL65517:KTM65559 LDH65517:LDI65559 LND65517:LNE65559 LWZ65517:LXA65559 MGV65517:MGW65559 MQR65517:MQS65559 NAN65517:NAO65559 NKJ65517:NKK65559 NUF65517:NUG65559 OEB65517:OEC65559 ONX65517:ONY65559 OXT65517:OXU65559 PHP65517:PHQ65559 PRL65517:PRM65559 QBH65517:QBI65559 QLD65517:QLE65559 QUZ65517:QVA65559 REV65517:REW65559 ROR65517:ROS65559 RYN65517:RYO65559 SIJ65517:SIK65559 SSF65517:SSG65559 TCB65517:TCC65559 TLX65517:TLY65559 TVT65517:TVU65559 UFP65517:UFQ65559 UPL65517:UPM65559 UZH65517:UZI65559 VJD65517:VJE65559 VSZ65517:VTA65559 WCV65517:WCW65559 WMR65517:WMS65559 WWN65517:WWO65559 AF131053:AG131095 KB131053:KC131095 TX131053:TY131095 ADT131053:ADU131095 ANP131053:ANQ131095 AXL131053:AXM131095 BHH131053:BHI131095 BRD131053:BRE131095 CAZ131053:CBA131095 CKV131053:CKW131095 CUR131053:CUS131095 DEN131053:DEO131095 DOJ131053:DOK131095 DYF131053:DYG131095 EIB131053:EIC131095 ERX131053:ERY131095 FBT131053:FBU131095 FLP131053:FLQ131095 FVL131053:FVM131095 GFH131053:GFI131095 GPD131053:GPE131095 GYZ131053:GZA131095 HIV131053:HIW131095 HSR131053:HSS131095 ICN131053:ICO131095 IMJ131053:IMK131095 IWF131053:IWG131095 JGB131053:JGC131095 JPX131053:JPY131095 JZT131053:JZU131095 KJP131053:KJQ131095 KTL131053:KTM131095 LDH131053:LDI131095 LND131053:LNE131095 LWZ131053:LXA131095 MGV131053:MGW131095 MQR131053:MQS131095 NAN131053:NAO131095 NKJ131053:NKK131095 NUF131053:NUG131095 OEB131053:OEC131095 ONX131053:ONY131095 OXT131053:OXU131095 PHP131053:PHQ131095 PRL131053:PRM131095 QBH131053:QBI131095 QLD131053:QLE131095 QUZ131053:QVA131095 REV131053:REW131095 ROR131053:ROS131095 RYN131053:RYO131095 SIJ131053:SIK131095 SSF131053:SSG131095 TCB131053:TCC131095 TLX131053:TLY131095 TVT131053:TVU131095 UFP131053:UFQ131095 UPL131053:UPM131095 UZH131053:UZI131095 VJD131053:VJE131095 VSZ131053:VTA131095 WCV131053:WCW131095 WMR131053:WMS131095 WWN131053:WWO131095 AF196589:AG196631 KB196589:KC196631 TX196589:TY196631 ADT196589:ADU196631 ANP196589:ANQ196631 AXL196589:AXM196631 BHH196589:BHI196631 BRD196589:BRE196631 CAZ196589:CBA196631 CKV196589:CKW196631 CUR196589:CUS196631 DEN196589:DEO196631 DOJ196589:DOK196631 DYF196589:DYG196631 EIB196589:EIC196631 ERX196589:ERY196631 FBT196589:FBU196631 FLP196589:FLQ196631 FVL196589:FVM196631 GFH196589:GFI196631 GPD196589:GPE196631 GYZ196589:GZA196631 HIV196589:HIW196631 HSR196589:HSS196631 ICN196589:ICO196631 IMJ196589:IMK196631 IWF196589:IWG196631 JGB196589:JGC196631 JPX196589:JPY196631 JZT196589:JZU196631 KJP196589:KJQ196631 KTL196589:KTM196631 LDH196589:LDI196631 LND196589:LNE196631 LWZ196589:LXA196631 MGV196589:MGW196631 MQR196589:MQS196631 NAN196589:NAO196631 NKJ196589:NKK196631 NUF196589:NUG196631 OEB196589:OEC196631 ONX196589:ONY196631 OXT196589:OXU196631 PHP196589:PHQ196631 PRL196589:PRM196631 QBH196589:QBI196631 QLD196589:QLE196631 QUZ196589:QVA196631 REV196589:REW196631 ROR196589:ROS196631 RYN196589:RYO196631 SIJ196589:SIK196631 SSF196589:SSG196631 TCB196589:TCC196631 TLX196589:TLY196631 TVT196589:TVU196631 UFP196589:UFQ196631 UPL196589:UPM196631 UZH196589:UZI196631 VJD196589:VJE196631 VSZ196589:VTA196631 WCV196589:WCW196631 WMR196589:WMS196631 WWN196589:WWO196631 AF262125:AG262167 KB262125:KC262167 TX262125:TY262167 ADT262125:ADU262167 ANP262125:ANQ262167 AXL262125:AXM262167 BHH262125:BHI262167 BRD262125:BRE262167 CAZ262125:CBA262167 CKV262125:CKW262167 CUR262125:CUS262167 DEN262125:DEO262167 DOJ262125:DOK262167 DYF262125:DYG262167 EIB262125:EIC262167 ERX262125:ERY262167 FBT262125:FBU262167 FLP262125:FLQ262167 FVL262125:FVM262167 GFH262125:GFI262167 GPD262125:GPE262167 GYZ262125:GZA262167 HIV262125:HIW262167 HSR262125:HSS262167 ICN262125:ICO262167 IMJ262125:IMK262167 IWF262125:IWG262167 JGB262125:JGC262167 JPX262125:JPY262167 JZT262125:JZU262167 KJP262125:KJQ262167 KTL262125:KTM262167 LDH262125:LDI262167 LND262125:LNE262167 LWZ262125:LXA262167 MGV262125:MGW262167 MQR262125:MQS262167 NAN262125:NAO262167 NKJ262125:NKK262167 NUF262125:NUG262167 OEB262125:OEC262167 ONX262125:ONY262167 OXT262125:OXU262167 PHP262125:PHQ262167 PRL262125:PRM262167 QBH262125:QBI262167 QLD262125:QLE262167 QUZ262125:QVA262167 REV262125:REW262167 ROR262125:ROS262167 RYN262125:RYO262167 SIJ262125:SIK262167 SSF262125:SSG262167 TCB262125:TCC262167 TLX262125:TLY262167 TVT262125:TVU262167 UFP262125:UFQ262167 UPL262125:UPM262167 UZH262125:UZI262167 VJD262125:VJE262167 VSZ262125:VTA262167 WCV262125:WCW262167 WMR262125:WMS262167 WWN262125:WWO262167 AF327661:AG327703 KB327661:KC327703 TX327661:TY327703 ADT327661:ADU327703 ANP327661:ANQ327703 AXL327661:AXM327703 BHH327661:BHI327703 BRD327661:BRE327703 CAZ327661:CBA327703 CKV327661:CKW327703 CUR327661:CUS327703 DEN327661:DEO327703 DOJ327661:DOK327703 DYF327661:DYG327703 EIB327661:EIC327703 ERX327661:ERY327703 FBT327661:FBU327703 FLP327661:FLQ327703 FVL327661:FVM327703 GFH327661:GFI327703 GPD327661:GPE327703 GYZ327661:GZA327703 HIV327661:HIW327703 HSR327661:HSS327703 ICN327661:ICO327703 IMJ327661:IMK327703 IWF327661:IWG327703 JGB327661:JGC327703 JPX327661:JPY327703 JZT327661:JZU327703 KJP327661:KJQ327703 KTL327661:KTM327703 LDH327661:LDI327703 LND327661:LNE327703 LWZ327661:LXA327703 MGV327661:MGW327703 MQR327661:MQS327703 NAN327661:NAO327703 NKJ327661:NKK327703 NUF327661:NUG327703 OEB327661:OEC327703 ONX327661:ONY327703 OXT327661:OXU327703 PHP327661:PHQ327703 PRL327661:PRM327703 QBH327661:QBI327703 QLD327661:QLE327703 QUZ327661:QVA327703 REV327661:REW327703 ROR327661:ROS327703 RYN327661:RYO327703 SIJ327661:SIK327703 SSF327661:SSG327703 TCB327661:TCC327703 TLX327661:TLY327703 TVT327661:TVU327703 UFP327661:UFQ327703 UPL327661:UPM327703 UZH327661:UZI327703 VJD327661:VJE327703 VSZ327661:VTA327703 WCV327661:WCW327703 WMR327661:WMS327703 WWN327661:WWO327703 AF393197:AG393239 KB393197:KC393239 TX393197:TY393239 ADT393197:ADU393239 ANP393197:ANQ393239 AXL393197:AXM393239 BHH393197:BHI393239 BRD393197:BRE393239 CAZ393197:CBA393239 CKV393197:CKW393239 CUR393197:CUS393239 DEN393197:DEO393239 DOJ393197:DOK393239 DYF393197:DYG393239 EIB393197:EIC393239 ERX393197:ERY393239 FBT393197:FBU393239 FLP393197:FLQ393239 FVL393197:FVM393239 GFH393197:GFI393239 GPD393197:GPE393239 GYZ393197:GZA393239 HIV393197:HIW393239 HSR393197:HSS393239 ICN393197:ICO393239 IMJ393197:IMK393239 IWF393197:IWG393239 JGB393197:JGC393239 JPX393197:JPY393239 JZT393197:JZU393239 KJP393197:KJQ393239 KTL393197:KTM393239 LDH393197:LDI393239 LND393197:LNE393239 LWZ393197:LXA393239 MGV393197:MGW393239 MQR393197:MQS393239 NAN393197:NAO393239 NKJ393197:NKK393239 NUF393197:NUG393239 OEB393197:OEC393239 ONX393197:ONY393239 OXT393197:OXU393239 PHP393197:PHQ393239 PRL393197:PRM393239 QBH393197:QBI393239 QLD393197:QLE393239 QUZ393197:QVA393239 REV393197:REW393239 ROR393197:ROS393239 RYN393197:RYO393239 SIJ393197:SIK393239 SSF393197:SSG393239 TCB393197:TCC393239 TLX393197:TLY393239 TVT393197:TVU393239 UFP393197:UFQ393239 UPL393197:UPM393239 UZH393197:UZI393239 VJD393197:VJE393239 VSZ393197:VTA393239 WCV393197:WCW393239 WMR393197:WMS393239 WWN393197:WWO393239 AF458733:AG458775 KB458733:KC458775 TX458733:TY458775 ADT458733:ADU458775 ANP458733:ANQ458775 AXL458733:AXM458775 BHH458733:BHI458775 BRD458733:BRE458775 CAZ458733:CBA458775 CKV458733:CKW458775 CUR458733:CUS458775 DEN458733:DEO458775 DOJ458733:DOK458775 DYF458733:DYG458775 EIB458733:EIC458775 ERX458733:ERY458775 FBT458733:FBU458775 FLP458733:FLQ458775 FVL458733:FVM458775 GFH458733:GFI458775 GPD458733:GPE458775 GYZ458733:GZA458775 HIV458733:HIW458775 HSR458733:HSS458775 ICN458733:ICO458775 IMJ458733:IMK458775 IWF458733:IWG458775 JGB458733:JGC458775 JPX458733:JPY458775 JZT458733:JZU458775 KJP458733:KJQ458775 KTL458733:KTM458775 LDH458733:LDI458775 LND458733:LNE458775 LWZ458733:LXA458775 MGV458733:MGW458775 MQR458733:MQS458775 NAN458733:NAO458775 NKJ458733:NKK458775 NUF458733:NUG458775 OEB458733:OEC458775 ONX458733:ONY458775 OXT458733:OXU458775 PHP458733:PHQ458775 PRL458733:PRM458775 QBH458733:QBI458775 QLD458733:QLE458775 QUZ458733:QVA458775 REV458733:REW458775 ROR458733:ROS458775 RYN458733:RYO458775 SIJ458733:SIK458775 SSF458733:SSG458775 TCB458733:TCC458775 TLX458733:TLY458775 TVT458733:TVU458775 UFP458733:UFQ458775 UPL458733:UPM458775 UZH458733:UZI458775 VJD458733:VJE458775 VSZ458733:VTA458775 WCV458733:WCW458775 WMR458733:WMS458775 WWN458733:WWO458775 AF524269:AG524311 KB524269:KC524311 TX524269:TY524311 ADT524269:ADU524311 ANP524269:ANQ524311 AXL524269:AXM524311 BHH524269:BHI524311 BRD524269:BRE524311 CAZ524269:CBA524311 CKV524269:CKW524311 CUR524269:CUS524311 DEN524269:DEO524311 DOJ524269:DOK524311 DYF524269:DYG524311 EIB524269:EIC524311 ERX524269:ERY524311 FBT524269:FBU524311 FLP524269:FLQ524311 FVL524269:FVM524311 GFH524269:GFI524311 GPD524269:GPE524311 GYZ524269:GZA524311 HIV524269:HIW524311 HSR524269:HSS524311 ICN524269:ICO524311 IMJ524269:IMK524311 IWF524269:IWG524311 JGB524269:JGC524311 JPX524269:JPY524311 JZT524269:JZU524311 KJP524269:KJQ524311 KTL524269:KTM524311 LDH524269:LDI524311 LND524269:LNE524311 LWZ524269:LXA524311 MGV524269:MGW524311 MQR524269:MQS524311 NAN524269:NAO524311 NKJ524269:NKK524311 NUF524269:NUG524311 OEB524269:OEC524311 ONX524269:ONY524311 OXT524269:OXU524311 PHP524269:PHQ524311 PRL524269:PRM524311 QBH524269:QBI524311 QLD524269:QLE524311 QUZ524269:QVA524311 REV524269:REW524311 ROR524269:ROS524311 RYN524269:RYO524311 SIJ524269:SIK524311 SSF524269:SSG524311 TCB524269:TCC524311 TLX524269:TLY524311 TVT524269:TVU524311 UFP524269:UFQ524311 UPL524269:UPM524311 UZH524269:UZI524311 VJD524269:VJE524311 VSZ524269:VTA524311 WCV524269:WCW524311 WMR524269:WMS524311 WWN524269:WWO524311 AF589805:AG589847 KB589805:KC589847 TX589805:TY589847 ADT589805:ADU589847 ANP589805:ANQ589847 AXL589805:AXM589847 BHH589805:BHI589847 BRD589805:BRE589847 CAZ589805:CBA589847 CKV589805:CKW589847 CUR589805:CUS589847 DEN589805:DEO589847 DOJ589805:DOK589847 DYF589805:DYG589847 EIB589805:EIC589847 ERX589805:ERY589847 FBT589805:FBU589847 FLP589805:FLQ589847 FVL589805:FVM589847 GFH589805:GFI589847 GPD589805:GPE589847 GYZ589805:GZA589847 HIV589805:HIW589847 HSR589805:HSS589847 ICN589805:ICO589847 IMJ589805:IMK589847 IWF589805:IWG589847 JGB589805:JGC589847 JPX589805:JPY589847 JZT589805:JZU589847 KJP589805:KJQ589847 KTL589805:KTM589847 LDH589805:LDI589847 LND589805:LNE589847 LWZ589805:LXA589847 MGV589805:MGW589847 MQR589805:MQS589847 NAN589805:NAO589847 NKJ589805:NKK589847 NUF589805:NUG589847 OEB589805:OEC589847 ONX589805:ONY589847 OXT589805:OXU589847 PHP589805:PHQ589847 PRL589805:PRM589847 QBH589805:QBI589847 QLD589805:QLE589847 QUZ589805:QVA589847 REV589805:REW589847 ROR589805:ROS589847 RYN589805:RYO589847 SIJ589805:SIK589847 SSF589805:SSG589847 TCB589805:TCC589847 TLX589805:TLY589847 TVT589805:TVU589847 UFP589805:UFQ589847 UPL589805:UPM589847 UZH589805:UZI589847 VJD589805:VJE589847 VSZ589805:VTA589847 WCV589805:WCW589847 WMR589805:WMS589847 WWN589805:WWO589847 AF655341:AG655383 KB655341:KC655383 TX655341:TY655383 ADT655341:ADU655383 ANP655341:ANQ655383 AXL655341:AXM655383 BHH655341:BHI655383 BRD655341:BRE655383 CAZ655341:CBA655383 CKV655341:CKW655383 CUR655341:CUS655383 DEN655341:DEO655383 DOJ655341:DOK655383 DYF655341:DYG655383 EIB655341:EIC655383 ERX655341:ERY655383 FBT655341:FBU655383 FLP655341:FLQ655383 FVL655341:FVM655383 GFH655341:GFI655383 GPD655341:GPE655383 GYZ655341:GZA655383 HIV655341:HIW655383 HSR655341:HSS655383 ICN655341:ICO655383 IMJ655341:IMK655383 IWF655341:IWG655383 JGB655341:JGC655383 JPX655341:JPY655383 JZT655341:JZU655383 KJP655341:KJQ655383 KTL655341:KTM655383 LDH655341:LDI655383 LND655341:LNE655383 LWZ655341:LXA655383 MGV655341:MGW655383 MQR655341:MQS655383 NAN655341:NAO655383 NKJ655341:NKK655383 NUF655341:NUG655383 OEB655341:OEC655383 ONX655341:ONY655383 OXT655341:OXU655383 PHP655341:PHQ655383 PRL655341:PRM655383 QBH655341:QBI655383 QLD655341:QLE655383 QUZ655341:QVA655383 REV655341:REW655383 ROR655341:ROS655383 RYN655341:RYO655383 SIJ655341:SIK655383 SSF655341:SSG655383 TCB655341:TCC655383 TLX655341:TLY655383 TVT655341:TVU655383 UFP655341:UFQ655383 UPL655341:UPM655383 UZH655341:UZI655383 VJD655341:VJE655383 VSZ655341:VTA655383 WCV655341:WCW655383 WMR655341:WMS655383 WWN655341:WWO655383 AF720877:AG720919 KB720877:KC720919 TX720877:TY720919 ADT720877:ADU720919 ANP720877:ANQ720919 AXL720877:AXM720919 BHH720877:BHI720919 BRD720877:BRE720919 CAZ720877:CBA720919 CKV720877:CKW720919 CUR720877:CUS720919 DEN720877:DEO720919 DOJ720877:DOK720919 DYF720877:DYG720919 EIB720877:EIC720919 ERX720877:ERY720919 FBT720877:FBU720919 FLP720877:FLQ720919 FVL720877:FVM720919 GFH720877:GFI720919 GPD720877:GPE720919 GYZ720877:GZA720919 HIV720877:HIW720919 HSR720877:HSS720919 ICN720877:ICO720919 IMJ720877:IMK720919 IWF720877:IWG720919 JGB720877:JGC720919 JPX720877:JPY720919 JZT720877:JZU720919 KJP720877:KJQ720919 KTL720877:KTM720919 LDH720877:LDI720919 LND720877:LNE720919 LWZ720877:LXA720919 MGV720877:MGW720919 MQR720877:MQS720919 NAN720877:NAO720919 NKJ720877:NKK720919 NUF720877:NUG720919 OEB720877:OEC720919 ONX720877:ONY720919 OXT720877:OXU720919 PHP720877:PHQ720919 PRL720877:PRM720919 QBH720877:QBI720919 QLD720877:QLE720919 QUZ720877:QVA720919 REV720877:REW720919 ROR720877:ROS720919 RYN720877:RYO720919 SIJ720877:SIK720919 SSF720877:SSG720919 TCB720877:TCC720919 TLX720877:TLY720919 TVT720877:TVU720919 UFP720877:UFQ720919 UPL720877:UPM720919 UZH720877:UZI720919 VJD720877:VJE720919 VSZ720877:VTA720919 WCV720877:WCW720919 WMR720877:WMS720919 WWN720877:WWO720919 AF786413:AG786455 KB786413:KC786455 TX786413:TY786455 ADT786413:ADU786455 ANP786413:ANQ786455 AXL786413:AXM786455 BHH786413:BHI786455 BRD786413:BRE786455 CAZ786413:CBA786455 CKV786413:CKW786455 CUR786413:CUS786455 DEN786413:DEO786455 DOJ786413:DOK786455 DYF786413:DYG786455 EIB786413:EIC786455 ERX786413:ERY786455 FBT786413:FBU786455 FLP786413:FLQ786455 FVL786413:FVM786455 GFH786413:GFI786455 GPD786413:GPE786455 GYZ786413:GZA786455 HIV786413:HIW786455 HSR786413:HSS786455 ICN786413:ICO786455 IMJ786413:IMK786455 IWF786413:IWG786455 JGB786413:JGC786455 JPX786413:JPY786455 JZT786413:JZU786455 KJP786413:KJQ786455 KTL786413:KTM786455 LDH786413:LDI786455 LND786413:LNE786455 LWZ786413:LXA786455 MGV786413:MGW786455 MQR786413:MQS786455 NAN786413:NAO786455 NKJ786413:NKK786455 NUF786413:NUG786455 OEB786413:OEC786455 ONX786413:ONY786455 OXT786413:OXU786455 PHP786413:PHQ786455 PRL786413:PRM786455 QBH786413:QBI786455 QLD786413:QLE786455 QUZ786413:QVA786455 REV786413:REW786455 ROR786413:ROS786455 RYN786413:RYO786455 SIJ786413:SIK786455 SSF786413:SSG786455 TCB786413:TCC786455 TLX786413:TLY786455 TVT786413:TVU786455 UFP786413:UFQ786455 UPL786413:UPM786455 UZH786413:UZI786455 VJD786413:VJE786455 VSZ786413:VTA786455 WCV786413:WCW786455 WMR786413:WMS786455 WWN786413:WWO786455 AF851949:AG851991 KB851949:KC851991 TX851949:TY851991 ADT851949:ADU851991 ANP851949:ANQ851991 AXL851949:AXM851991 BHH851949:BHI851991 BRD851949:BRE851991 CAZ851949:CBA851991 CKV851949:CKW851991 CUR851949:CUS851991 DEN851949:DEO851991 DOJ851949:DOK851991 DYF851949:DYG851991 EIB851949:EIC851991 ERX851949:ERY851991 FBT851949:FBU851991 FLP851949:FLQ851991 FVL851949:FVM851991 GFH851949:GFI851991 GPD851949:GPE851991 GYZ851949:GZA851991 HIV851949:HIW851991 HSR851949:HSS851991 ICN851949:ICO851991 IMJ851949:IMK851991 IWF851949:IWG851991 JGB851949:JGC851991 JPX851949:JPY851991 JZT851949:JZU851991 KJP851949:KJQ851991 KTL851949:KTM851991 LDH851949:LDI851991 LND851949:LNE851991 LWZ851949:LXA851991 MGV851949:MGW851991 MQR851949:MQS851991 NAN851949:NAO851991 NKJ851949:NKK851991 NUF851949:NUG851991 OEB851949:OEC851991 ONX851949:ONY851991 OXT851949:OXU851991 PHP851949:PHQ851991 PRL851949:PRM851991 QBH851949:QBI851991 QLD851949:QLE851991 QUZ851949:QVA851991 REV851949:REW851991 ROR851949:ROS851991 RYN851949:RYO851991 SIJ851949:SIK851991 SSF851949:SSG851991 TCB851949:TCC851991 TLX851949:TLY851991 TVT851949:TVU851991 UFP851949:UFQ851991 UPL851949:UPM851991 UZH851949:UZI851991 VJD851949:VJE851991 VSZ851949:VTA851991 WCV851949:WCW851991 WMR851949:WMS851991 WWN851949:WWO851991 AF917485:AG917527 KB917485:KC917527 TX917485:TY917527 ADT917485:ADU917527 ANP917485:ANQ917527 AXL917485:AXM917527 BHH917485:BHI917527 BRD917485:BRE917527 CAZ917485:CBA917527 CKV917485:CKW917527 CUR917485:CUS917527 DEN917485:DEO917527 DOJ917485:DOK917527 DYF917485:DYG917527 EIB917485:EIC917527 ERX917485:ERY917527 FBT917485:FBU917527 FLP917485:FLQ917527 FVL917485:FVM917527 GFH917485:GFI917527 GPD917485:GPE917527 GYZ917485:GZA917527 HIV917485:HIW917527 HSR917485:HSS917527 ICN917485:ICO917527 IMJ917485:IMK917527 IWF917485:IWG917527 JGB917485:JGC917527 JPX917485:JPY917527 JZT917485:JZU917527 KJP917485:KJQ917527 KTL917485:KTM917527 LDH917485:LDI917527 LND917485:LNE917527 LWZ917485:LXA917527 MGV917485:MGW917527 MQR917485:MQS917527 NAN917485:NAO917527 NKJ917485:NKK917527 NUF917485:NUG917527 OEB917485:OEC917527 ONX917485:ONY917527 OXT917485:OXU917527 PHP917485:PHQ917527 PRL917485:PRM917527 QBH917485:QBI917527 QLD917485:QLE917527 QUZ917485:QVA917527 REV917485:REW917527 ROR917485:ROS917527 RYN917485:RYO917527 SIJ917485:SIK917527 SSF917485:SSG917527 TCB917485:TCC917527 TLX917485:TLY917527 TVT917485:TVU917527 UFP917485:UFQ917527 UPL917485:UPM917527 UZH917485:UZI917527 VJD917485:VJE917527 VSZ917485:VTA917527 WCV917485:WCW917527 WMR917485:WMS917527 WWN917485:WWO917527 AF983021:AG983063 KB983021:KC983063 TX983021:TY983063 ADT983021:ADU983063 ANP983021:ANQ983063 AXL983021:AXM983063 BHH983021:BHI983063 BRD983021:BRE983063 CAZ983021:CBA983063 CKV983021:CKW983063 CUR983021:CUS983063 DEN983021:DEO983063 DOJ983021:DOK983063 DYF983021:DYG983063 EIB983021:EIC983063 ERX983021:ERY983063 FBT983021:FBU983063 FLP983021:FLQ983063 FVL983021:FVM983063 GFH983021:GFI983063 GPD983021:GPE983063 GYZ983021:GZA983063 HIV983021:HIW983063 HSR983021:HSS983063 ICN983021:ICO983063 IMJ983021:IMK983063 IWF983021:IWG983063 JGB983021:JGC983063 JPX983021:JPY983063 JZT983021:JZU983063 KJP983021:KJQ983063 KTL983021:KTM983063 LDH983021:LDI983063 LND983021:LNE983063 LWZ983021:LXA983063 MGV983021:MGW983063 MQR983021:MQS983063 NAN983021:NAO983063 NKJ983021:NKK983063 NUF983021:NUG983063 OEB983021:OEC983063 ONX983021:ONY983063 OXT983021:OXU983063 PHP983021:PHQ983063 PRL983021:PRM983063 QBH983021:QBI983063 QLD983021:QLE983063 QUZ983021:QVA983063 REV983021:REW983063 ROR983021:ROS983063 RYN983021:RYO983063 SIJ983021:SIK983063 SSF983021:SSG983063 TCB983021:TCC983063 TLX983021:TLY983063 TVT983021:TVU983063 UFP983021:UFQ983063 UPL983021:UPM983063 UZH983021:UZI983063 VJD983021:VJE983063 VSZ983021:VTA983063 WCV983021:WCW983063 WMR983021:WMS983063 WWN983021:WWO983063 AH65523 KD65523 TZ65523 ADV65523 ANR65523 AXN65523 BHJ65523 BRF65523 CBB65523 CKX65523 CUT65523 DEP65523 DOL65523 DYH65523 EID65523 ERZ65523 FBV65523 FLR65523 FVN65523 GFJ65523 GPF65523 GZB65523 HIX65523 HST65523 ICP65523 IML65523 IWH65523 JGD65523 JPZ65523 JZV65523 KJR65523 KTN65523 LDJ65523 LNF65523 LXB65523 MGX65523 MQT65523 NAP65523 NKL65523 NUH65523 OED65523 ONZ65523 OXV65523 PHR65523 PRN65523 QBJ65523 QLF65523 QVB65523 REX65523 ROT65523 RYP65523 SIL65523 SSH65523 TCD65523 TLZ65523 TVV65523 UFR65523 UPN65523 UZJ65523 VJF65523 VTB65523 WCX65523 WMT65523 WWP65523 AH131059 KD131059 TZ131059 ADV131059 ANR131059 AXN131059 BHJ131059 BRF131059 CBB131059 CKX131059 CUT131059 DEP131059 DOL131059 DYH131059 EID131059 ERZ131059 FBV131059 FLR131059 FVN131059 GFJ131059 GPF131059 GZB131059 HIX131059 HST131059 ICP131059 IML131059 IWH131059 JGD131059 JPZ131059 JZV131059 KJR131059 KTN131059 LDJ131059 LNF131059 LXB131059 MGX131059 MQT131059 NAP131059 NKL131059 NUH131059 OED131059 ONZ131059 OXV131059 PHR131059 PRN131059 QBJ131059 QLF131059 QVB131059 REX131059 ROT131059 RYP131059 SIL131059 SSH131059 TCD131059 TLZ131059 TVV131059 UFR131059 UPN131059 UZJ131059 VJF131059 VTB131059 WCX131059 WMT131059 WWP131059 AH196595 KD196595 TZ196595 ADV196595 ANR196595 AXN196595 BHJ196595 BRF196595 CBB196595 CKX196595 CUT196595 DEP196595 DOL196595 DYH196595 EID196595 ERZ196595 FBV196595 FLR196595 FVN196595 GFJ196595 GPF196595 GZB196595 HIX196595 HST196595 ICP196595 IML196595 IWH196595 JGD196595 JPZ196595 JZV196595 KJR196595 KTN196595 LDJ196595 LNF196595 LXB196595 MGX196595 MQT196595 NAP196595 NKL196595 NUH196595 OED196595 ONZ196595 OXV196595 PHR196595 PRN196595 QBJ196595 QLF196595 QVB196595 REX196595 ROT196595 RYP196595 SIL196595 SSH196595 TCD196595 TLZ196595 TVV196595 UFR196595 UPN196595 UZJ196595 VJF196595 VTB196595 WCX196595 WMT196595 WWP196595 AH262131 KD262131 TZ262131 ADV262131 ANR262131 AXN262131 BHJ262131 BRF262131 CBB262131 CKX262131 CUT262131 DEP262131 DOL262131 DYH262131 EID262131 ERZ262131 FBV262131 FLR262131 FVN262131 GFJ262131 GPF262131 GZB262131 HIX262131 HST262131 ICP262131 IML262131 IWH262131 JGD262131 JPZ262131 JZV262131 KJR262131 KTN262131 LDJ262131 LNF262131 LXB262131 MGX262131 MQT262131 NAP262131 NKL262131 NUH262131 OED262131 ONZ262131 OXV262131 PHR262131 PRN262131 QBJ262131 QLF262131 QVB262131 REX262131 ROT262131 RYP262131 SIL262131 SSH262131 TCD262131 TLZ262131 TVV262131 UFR262131 UPN262131 UZJ262131 VJF262131 VTB262131 WCX262131 WMT262131 WWP262131 AH327667 KD327667 TZ327667 ADV327667 ANR327667 AXN327667 BHJ327667 BRF327667 CBB327667 CKX327667 CUT327667 DEP327667 DOL327667 DYH327667 EID327667 ERZ327667 FBV327667 FLR327667 FVN327667 GFJ327667 GPF327667 GZB327667 HIX327667 HST327667 ICP327667 IML327667 IWH327667 JGD327667 JPZ327667 JZV327667 KJR327667 KTN327667 LDJ327667 LNF327667 LXB327667 MGX327667 MQT327667 NAP327667 NKL327667 NUH327667 OED327667 ONZ327667 OXV327667 PHR327667 PRN327667 QBJ327667 QLF327667 QVB327667 REX327667 ROT327667 RYP327667 SIL327667 SSH327667 TCD327667 TLZ327667 TVV327667 UFR327667 UPN327667 UZJ327667 VJF327667 VTB327667 WCX327667 WMT327667 WWP327667 AH393203 KD393203 TZ393203 ADV393203 ANR393203 AXN393203 BHJ393203 BRF393203 CBB393203 CKX393203 CUT393203 DEP393203 DOL393203 DYH393203 EID393203 ERZ393203 FBV393203 FLR393203 FVN393203 GFJ393203 GPF393203 GZB393203 HIX393203 HST393203 ICP393203 IML393203 IWH393203 JGD393203 JPZ393203 JZV393203 KJR393203 KTN393203 LDJ393203 LNF393203 LXB393203 MGX393203 MQT393203 NAP393203 NKL393203 NUH393203 OED393203 ONZ393203 OXV393203 PHR393203 PRN393203 QBJ393203 QLF393203 QVB393203 REX393203 ROT393203 RYP393203 SIL393203 SSH393203 TCD393203 TLZ393203 TVV393203 UFR393203 UPN393203 UZJ393203 VJF393203 VTB393203 WCX393203 WMT393203 WWP393203 AH458739 KD458739 TZ458739 ADV458739 ANR458739 AXN458739 BHJ458739 BRF458739 CBB458739 CKX458739 CUT458739 DEP458739 DOL458739 DYH458739 EID458739 ERZ458739 FBV458739 FLR458739 FVN458739 GFJ458739 GPF458739 GZB458739 HIX458739 HST458739 ICP458739 IML458739 IWH458739 JGD458739 JPZ458739 JZV458739 KJR458739 KTN458739 LDJ458739 LNF458739 LXB458739 MGX458739 MQT458739 NAP458739 NKL458739 NUH458739 OED458739 ONZ458739 OXV458739 PHR458739 PRN458739 QBJ458739 QLF458739 QVB458739 REX458739 ROT458739 RYP458739 SIL458739 SSH458739 TCD458739 TLZ458739 TVV458739 UFR458739 UPN458739 UZJ458739 VJF458739 VTB458739 WCX458739 WMT458739 WWP458739 AH524275 KD524275 TZ524275 ADV524275 ANR524275 AXN524275 BHJ524275 BRF524275 CBB524275 CKX524275 CUT524275 DEP524275 DOL524275 DYH524275 EID524275 ERZ524275 FBV524275 FLR524275 FVN524275 GFJ524275 GPF524275 GZB524275 HIX524275 HST524275 ICP524275 IML524275 IWH524275 JGD524275 JPZ524275 JZV524275 KJR524275 KTN524275 LDJ524275 LNF524275 LXB524275 MGX524275 MQT524275 NAP524275 NKL524275 NUH524275 OED524275 ONZ524275 OXV524275 PHR524275 PRN524275 QBJ524275 QLF524275 QVB524275 REX524275 ROT524275 RYP524275 SIL524275 SSH524275 TCD524275 TLZ524275 TVV524275 UFR524275 UPN524275 UZJ524275 VJF524275 VTB524275 WCX524275 WMT524275 WWP524275 AH589811 KD589811 TZ589811 ADV589811 ANR589811 AXN589811 BHJ589811 BRF589811 CBB589811 CKX589811 CUT589811 DEP589811 DOL589811 DYH589811 EID589811 ERZ589811 FBV589811 FLR589811 FVN589811 GFJ589811 GPF589811 GZB589811 HIX589811 HST589811 ICP589811 IML589811 IWH589811 JGD589811 JPZ589811 JZV589811 KJR589811 KTN589811 LDJ589811 LNF589811 LXB589811 MGX589811 MQT589811 NAP589811 NKL589811 NUH589811 OED589811 ONZ589811 OXV589811 PHR589811 PRN589811 QBJ589811 QLF589811 QVB589811 REX589811 ROT589811 RYP589811 SIL589811 SSH589811 TCD589811 TLZ589811 TVV589811 UFR589811 UPN589811 UZJ589811 VJF589811 VTB589811 WCX589811 WMT589811 WWP589811 AH655347 KD655347 TZ655347 ADV655347 ANR655347 AXN655347 BHJ655347 BRF655347 CBB655347 CKX655347 CUT655347 DEP655347 DOL655347 DYH655347 EID655347 ERZ655347 FBV655347 FLR655347 FVN655347 GFJ655347 GPF655347 GZB655347 HIX655347 HST655347 ICP655347 IML655347 IWH655347 JGD655347 JPZ655347 JZV655347 KJR655347 KTN655347 LDJ655347 LNF655347 LXB655347 MGX655347 MQT655347 NAP655347 NKL655347 NUH655347 OED655347 ONZ655347 OXV655347 PHR655347 PRN655347 QBJ655347 QLF655347 QVB655347 REX655347 ROT655347 RYP655347 SIL655347 SSH655347 TCD655347 TLZ655347 TVV655347 UFR655347 UPN655347 UZJ655347 VJF655347 VTB655347 WCX655347 WMT655347 WWP655347 AH720883 KD720883 TZ720883 ADV720883 ANR720883 AXN720883 BHJ720883 BRF720883 CBB720883 CKX720883 CUT720883 DEP720883 DOL720883 DYH720883 EID720883 ERZ720883 FBV720883 FLR720883 FVN720883 GFJ720883 GPF720883 GZB720883 HIX720883 HST720883 ICP720883 IML720883 IWH720883 JGD720883 JPZ720883 JZV720883 KJR720883 KTN720883 LDJ720883 LNF720883 LXB720883 MGX720883 MQT720883 NAP720883 NKL720883 NUH720883 OED720883 ONZ720883 OXV720883 PHR720883 PRN720883 QBJ720883 QLF720883 QVB720883 REX720883 ROT720883 RYP720883 SIL720883 SSH720883 TCD720883 TLZ720883 TVV720883 UFR720883 UPN720883 UZJ720883 VJF720883 VTB720883 WCX720883 WMT720883 WWP720883 AH786419 KD786419 TZ786419 ADV786419 ANR786419 AXN786419 BHJ786419 BRF786419 CBB786419 CKX786419 CUT786419 DEP786419 DOL786419 DYH786419 EID786419 ERZ786419 FBV786419 FLR786419 FVN786419 GFJ786419 GPF786419 GZB786419 HIX786419 HST786419 ICP786419 IML786419 IWH786419 JGD786419 JPZ786419 JZV786419 KJR786419 KTN786419 LDJ786419 LNF786419 LXB786419 MGX786419 MQT786419 NAP786419 NKL786419 NUH786419 OED786419 ONZ786419 OXV786419 PHR786419 PRN786419 QBJ786419 QLF786419 QVB786419 REX786419 ROT786419 RYP786419 SIL786419 SSH786419 TCD786419 TLZ786419 TVV786419 UFR786419 UPN786419 UZJ786419 VJF786419 VTB786419 WCX786419 WMT786419 WWP786419 AH851955 KD851955 TZ851955 ADV851955 ANR851955 AXN851955 BHJ851955 BRF851955 CBB851955 CKX851955 CUT851955 DEP851955 DOL851955 DYH851955 EID851955 ERZ851955 FBV851955 FLR851955 FVN851955 GFJ851955 GPF851955 GZB851955 HIX851955 HST851955 ICP851955 IML851955 IWH851955 JGD851955 JPZ851955 JZV851955 KJR851955 KTN851955 LDJ851955 LNF851955 LXB851955 MGX851955 MQT851955 NAP851955 NKL851955 NUH851955 OED851955 ONZ851955 OXV851955 PHR851955 PRN851955 QBJ851955 QLF851955 QVB851955 REX851955 ROT851955 RYP851955 SIL851955 SSH851955 TCD851955 TLZ851955 TVV851955 UFR851955 UPN851955 UZJ851955 VJF851955 VTB851955 WCX851955 WMT851955 WWP851955 AH917491 KD917491 TZ917491 ADV917491 ANR917491 AXN917491 BHJ917491 BRF917491 CBB917491 CKX917491 CUT917491 DEP917491 DOL917491 DYH917491 EID917491 ERZ917491 FBV917491 FLR917491 FVN917491 GFJ917491 GPF917491 GZB917491 HIX917491 HST917491 ICP917491 IML917491 IWH917491 JGD917491 JPZ917491 JZV917491 KJR917491 KTN917491 LDJ917491 LNF917491 LXB917491 MGX917491 MQT917491 NAP917491 NKL917491 NUH917491 OED917491 ONZ917491 OXV917491 PHR917491 PRN917491 QBJ917491 QLF917491 QVB917491 REX917491 ROT917491 RYP917491 SIL917491 SSH917491 TCD917491 TLZ917491 TVV917491 UFR917491 UPN917491 UZJ917491 VJF917491 VTB917491 WCX917491 WMT917491 WWP917491 AH983027 KD983027 TZ983027 ADV983027 ANR983027 AXN983027 BHJ983027 BRF983027 CBB983027 CKX983027 CUT983027 DEP983027 DOL983027 DYH983027 EID983027 ERZ983027 FBV983027 FLR983027 FVN983027 GFJ983027 GPF983027 GZB983027 HIX983027 HST983027 ICP983027 IML983027 IWH983027 JGD983027 JPZ983027 JZV983027 KJR983027 KTN983027 LDJ983027 LNF983027 LXB983027 MGX983027 MQT983027 NAP983027 NKL983027 NUH983027 OED983027 ONZ983027 OXV983027 PHR983027 PRN983027 QBJ983027 QLF983027 QVB983027 REX983027 ROT983027 RYP983027 SIL983027 SSH983027 TCD983027 TLZ983027 TVV983027 UFR983027 UPN983027 UZJ983027 VJF983027 VTB983027 WCX983027 WMT983027 WWP983027 AJ65523 KF65523 UB65523 ADX65523 ANT65523 AXP65523 BHL65523 BRH65523 CBD65523 CKZ65523 CUV65523 DER65523 DON65523 DYJ65523 EIF65523 ESB65523 FBX65523 FLT65523 FVP65523 GFL65523 GPH65523 GZD65523 HIZ65523 HSV65523 ICR65523 IMN65523 IWJ65523 JGF65523 JQB65523 JZX65523 KJT65523 KTP65523 LDL65523 LNH65523 LXD65523 MGZ65523 MQV65523 NAR65523 NKN65523 NUJ65523 OEF65523 OOB65523 OXX65523 PHT65523 PRP65523 QBL65523 QLH65523 QVD65523 REZ65523 ROV65523 RYR65523 SIN65523 SSJ65523 TCF65523 TMB65523 TVX65523 UFT65523 UPP65523 UZL65523 VJH65523 VTD65523 WCZ65523 WMV65523 WWR65523 AJ131059 KF131059 UB131059 ADX131059 ANT131059 AXP131059 BHL131059 BRH131059 CBD131059 CKZ131059 CUV131059 DER131059 DON131059 DYJ131059 EIF131059 ESB131059 FBX131059 FLT131059 FVP131059 GFL131059 GPH131059 GZD131059 HIZ131059 HSV131059 ICR131059 IMN131059 IWJ131059 JGF131059 JQB131059 JZX131059 KJT131059 KTP131059 LDL131059 LNH131059 LXD131059 MGZ131059 MQV131059 NAR131059 NKN131059 NUJ131059 OEF131059 OOB131059 OXX131059 PHT131059 PRP131059 QBL131059 QLH131059 QVD131059 REZ131059 ROV131059 RYR131059 SIN131059 SSJ131059 TCF131059 TMB131059 TVX131059 UFT131059 UPP131059 UZL131059 VJH131059 VTD131059 WCZ131059 WMV131059 WWR131059 AJ196595 KF196595 UB196595 ADX196595 ANT196595 AXP196595 BHL196595 BRH196595 CBD196595 CKZ196595 CUV196595 DER196595 DON196595 DYJ196595 EIF196595 ESB196595 FBX196595 FLT196595 FVP196595 GFL196595 GPH196595 GZD196595 HIZ196595 HSV196595 ICR196595 IMN196595 IWJ196595 JGF196595 JQB196595 JZX196595 KJT196595 KTP196595 LDL196595 LNH196595 LXD196595 MGZ196595 MQV196595 NAR196595 NKN196595 NUJ196595 OEF196595 OOB196595 OXX196595 PHT196595 PRP196595 QBL196595 QLH196595 QVD196595 REZ196595 ROV196595 RYR196595 SIN196595 SSJ196595 TCF196595 TMB196595 TVX196595 UFT196595 UPP196595 UZL196595 VJH196595 VTD196595 WCZ196595 WMV196595 WWR196595 AJ262131 KF262131 UB262131 ADX262131 ANT262131 AXP262131 BHL262131 BRH262131 CBD262131 CKZ262131 CUV262131 DER262131 DON262131 DYJ262131 EIF262131 ESB262131 FBX262131 FLT262131 FVP262131 GFL262131 GPH262131 GZD262131 HIZ262131 HSV262131 ICR262131 IMN262131 IWJ262131 JGF262131 JQB262131 JZX262131 KJT262131 KTP262131 LDL262131 LNH262131 LXD262131 MGZ262131 MQV262131 NAR262131 NKN262131 NUJ262131 OEF262131 OOB262131 OXX262131 PHT262131 PRP262131 QBL262131 QLH262131 QVD262131 REZ262131 ROV262131 RYR262131 SIN262131 SSJ262131 TCF262131 TMB262131 TVX262131 UFT262131 UPP262131 UZL262131 VJH262131 VTD262131 WCZ262131 WMV262131 WWR262131 AJ327667 KF327667 UB327667 ADX327667 ANT327667 AXP327667 BHL327667 BRH327667 CBD327667 CKZ327667 CUV327667 DER327667 DON327667 DYJ327667 EIF327667 ESB327667 FBX327667 FLT327667 FVP327667 GFL327667 GPH327667 GZD327667 HIZ327667 HSV327667 ICR327667 IMN327667 IWJ327667 JGF327667 JQB327667 JZX327667 KJT327667 KTP327667 LDL327667 LNH327667 LXD327667 MGZ327667 MQV327667 NAR327667 NKN327667 NUJ327667 OEF327667 OOB327667 OXX327667 PHT327667 PRP327667 QBL327667 QLH327667 QVD327667 REZ327667 ROV327667 RYR327667 SIN327667 SSJ327667 TCF327667 TMB327667 TVX327667 UFT327667 UPP327667 UZL327667 VJH327667 VTD327667 WCZ327667 WMV327667 WWR327667 AJ393203 KF393203 UB393203 ADX393203 ANT393203 AXP393203 BHL393203 BRH393203 CBD393203 CKZ393203 CUV393203 DER393203 DON393203 DYJ393203 EIF393203 ESB393203 FBX393203 FLT393203 FVP393203 GFL393203 GPH393203 GZD393203 HIZ393203 HSV393203 ICR393203 IMN393203 IWJ393203 JGF393203 JQB393203 JZX393203 KJT393203 KTP393203 LDL393203 LNH393203 LXD393203 MGZ393203 MQV393203 NAR393203 NKN393203 NUJ393203 OEF393203 OOB393203 OXX393203 PHT393203 PRP393203 QBL393203 QLH393203 QVD393203 REZ393203 ROV393203 RYR393203 SIN393203 SSJ393203 TCF393203 TMB393203 TVX393203 UFT393203 UPP393203 UZL393203 VJH393203 VTD393203 WCZ393203 WMV393203 WWR393203 AJ458739 KF458739 UB458739 ADX458739 ANT458739 AXP458739 BHL458739 BRH458739 CBD458739 CKZ458739 CUV458739 DER458739 DON458739 DYJ458739 EIF458739 ESB458739 FBX458739 FLT458739 FVP458739 GFL458739 GPH458739 GZD458739 HIZ458739 HSV458739 ICR458739 IMN458739 IWJ458739 JGF458739 JQB458739 JZX458739 KJT458739 KTP458739 LDL458739 LNH458739 LXD458739 MGZ458739 MQV458739 NAR458739 NKN458739 NUJ458739 OEF458739 OOB458739 OXX458739 PHT458739 PRP458739 QBL458739 QLH458739 QVD458739 REZ458739 ROV458739 RYR458739 SIN458739 SSJ458739 TCF458739 TMB458739 TVX458739 UFT458739 UPP458739 UZL458739 VJH458739 VTD458739 WCZ458739 WMV458739 WWR458739 AJ524275 KF524275 UB524275 ADX524275 ANT524275 AXP524275 BHL524275 BRH524275 CBD524275 CKZ524275 CUV524275 DER524275 DON524275 DYJ524275 EIF524275 ESB524275 FBX524275 FLT524275 FVP524275 GFL524275 GPH524275 GZD524275 HIZ524275 HSV524275 ICR524275 IMN524275 IWJ524275 JGF524275 JQB524275 JZX524275 KJT524275 KTP524275 LDL524275 LNH524275 LXD524275 MGZ524275 MQV524275 NAR524275 NKN524275 NUJ524275 OEF524275 OOB524275 OXX524275 PHT524275 PRP524275 QBL524275 QLH524275 QVD524275 REZ524275 ROV524275 RYR524275 SIN524275 SSJ524275 TCF524275 TMB524275 TVX524275 UFT524275 UPP524275 UZL524275 VJH524275 VTD524275 WCZ524275 WMV524275 WWR524275 AJ589811 KF589811 UB589811 ADX589811 ANT589811 AXP589811 BHL589811 BRH589811 CBD589811 CKZ589811 CUV589811 DER589811 DON589811 DYJ589811 EIF589811 ESB589811 FBX589811 FLT589811 FVP589811 GFL589811 GPH589811 GZD589811 HIZ589811 HSV589811 ICR589811 IMN589811 IWJ589811 JGF589811 JQB589811 JZX589811 KJT589811 KTP589811 LDL589811 LNH589811 LXD589811 MGZ589811 MQV589811 NAR589811 NKN589811 NUJ589811 OEF589811 OOB589811 OXX589811 PHT589811 PRP589811 QBL589811 QLH589811 QVD589811 REZ589811 ROV589811 RYR589811 SIN589811 SSJ589811 TCF589811 TMB589811 TVX589811 UFT589811 UPP589811 UZL589811 VJH589811 VTD589811 WCZ589811 WMV589811 WWR589811 AJ655347 KF655347 UB655347 ADX655347 ANT655347 AXP655347 BHL655347 BRH655347 CBD655347 CKZ655347 CUV655347 DER655347 DON655347 DYJ655347 EIF655347 ESB655347 FBX655347 FLT655347 FVP655347 GFL655347 GPH655347 GZD655347 HIZ655347 HSV655347 ICR655347 IMN655347 IWJ655347 JGF655347 JQB655347 JZX655347 KJT655347 KTP655347 LDL655347 LNH655347 LXD655347 MGZ655347 MQV655347 NAR655347 NKN655347 NUJ655347 OEF655347 OOB655347 OXX655347 PHT655347 PRP655347 QBL655347 QLH655347 QVD655347 REZ655347 ROV655347 RYR655347 SIN655347 SSJ655347 TCF655347 TMB655347 TVX655347 UFT655347 UPP655347 UZL655347 VJH655347 VTD655347 WCZ655347 WMV655347 WWR655347 AJ720883 KF720883 UB720883 ADX720883 ANT720883 AXP720883 BHL720883 BRH720883 CBD720883 CKZ720883 CUV720883 DER720883 DON720883 DYJ720883 EIF720883 ESB720883 FBX720883 FLT720883 FVP720883 GFL720883 GPH720883 GZD720883 HIZ720883 HSV720883 ICR720883 IMN720883 IWJ720883 JGF720883 JQB720883 JZX720883 KJT720883 KTP720883 LDL720883 LNH720883 LXD720883 MGZ720883 MQV720883 NAR720883 NKN720883 NUJ720883 OEF720883 OOB720883 OXX720883 PHT720883 PRP720883 QBL720883 QLH720883 QVD720883 REZ720883 ROV720883 RYR720883 SIN720883 SSJ720883 TCF720883 TMB720883 TVX720883 UFT720883 UPP720883 UZL720883 VJH720883 VTD720883 WCZ720883 WMV720883 WWR720883 AJ786419 KF786419 UB786419 ADX786419 ANT786419 AXP786419 BHL786419 BRH786419 CBD786419 CKZ786419 CUV786419 DER786419 DON786419 DYJ786419 EIF786419 ESB786419 FBX786419 FLT786419 FVP786419 GFL786419 GPH786419 GZD786419 HIZ786419 HSV786419 ICR786419 IMN786419 IWJ786419 JGF786419 JQB786419 JZX786419 KJT786419 KTP786419 LDL786419 LNH786419 LXD786419 MGZ786419 MQV786419 NAR786419 NKN786419 NUJ786419 OEF786419 OOB786419 OXX786419 PHT786419 PRP786419 QBL786419 QLH786419 QVD786419 REZ786419 ROV786419 RYR786419 SIN786419 SSJ786419 TCF786419 TMB786419 TVX786419 UFT786419 UPP786419 UZL786419 VJH786419 VTD786419 WCZ786419 WMV786419 WWR786419 AJ851955 KF851955 UB851955 ADX851955 ANT851955 AXP851955 BHL851955 BRH851955 CBD851955 CKZ851955 CUV851955 DER851955 DON851955 DYJ851955 EIF851955 ESB851955 FBX851955 FLT851955 FVP851955 GFL851955 GPH851955 GZD851955 HIZ851955 HSV851955 ICR851955 IMN851955 IWJ851955 JGF851955 JQB851955 JZX851955 KJT851955 KTP851955 LDL851955 LNH851955 LXD851955 MGZ851955 MQV851955 NAR851955 NKN851955 NUJ851955 OEF851955 OOB851955 OXX851955 PHT851955 PRP851955 QBL851955 QLH851955 QVD851955 REZ851955 ROV851955 RYR851955 SIN851955 SSJ851955 TCF851955 TMB851955 TVX851955 UFT851955 UPP851955 UZL851955 VJH851955 VTD851955 WCZ851955 WMV851955 WWR851955 AJ917491 KF917491 UB917491 ADX917491 ANT917491 AXP917491 BHL917491 BRH917491 CBD917491 CKZ917491 CUV917491 DER917491 DON917491 DYJ917491 EIF917491 ESB917491 FBX917491 FLT917491 FVP917491 GFL917491 GPH917491 GZD917491 HIZ917491 HSV917491 ICR917491 IMN917491 IWJ917491 JGF917491 JQB917491 JZX917491 KJT917491 KTP917491 LDL917491 LNH917491 LXD917491 MGZ917491 MQV917491 NAR917491 NKN917491 NUJ917491 OEF917491 OOB917491 OXX917491 PHT917491 PRP917491 QBL917491 QLH917491 QVD917491 REZ917491 ROV917491 RYR917491 SIN917491 SSJ917491 TCF917491 TMB917491 TVX917491 UFT917491 UPP917491 UZL917491 VJH917491 VTD917491 WCZ917491 WMV917491 WWR917491 AJ983027 KF983027 UB983027 ADX983027 ANT983027 AXP983027 BHL983027 BRH983027 CBD983027 CKZ983027 CUV983027 DER983027 DON983027 DYJ983027 EIF983027 ESB983027 FBX983027 FLT983027 FVP983027 GFL983027 GPH983027 GZD983027 HIZ983027 HSV983027 ICR983027 IMN983027 IWJ983027 JGF983027 JQB983027 JZX983027 KJT983027 KTP983027 LDL983027 LNH983027 LXD983027 MGZ983027 MQV983027 NAR983027 NKN983027 NUJ983027 OEF983027 OOB983027 OXX983027 PHT983027 PRP983027 QBL983027 QLH983027 QVD983027 REZ983027 ROV983027 RYR983027 SIN983027 SSJ983027 TCF983027 TMB983027 TVX983027 UFT983027 UPP983027 UZL983027 VJH983027 VTD983027 WCZ983027 WMV983027 WWR983027 AH65526 KD65526 TZ65526 ADV65526 ANR65526 AXN65526 BHJ65526 BRF65526 CBB65526 CKX65526 CUT65526 DEP65526 DOL65526 DYH65526 EID65526 ERZ65526 FBV65526 FLR65526 FVN65526 GFJ65526 GPF65526 GZB65526 HIX65526 HST65526 ICP65526 IML65526 IWH65526 JGD65526 JPZ65526 JZV65526 KJR65526 KTN65526 LDJ65526 LNF65526 LXB65526 MGX65526 MQT65526 NAP65526 NKL65526 NUH65526 OED65526 ONZ65526 OXV65526 PHR65526 PRN65526 QBJ65526 QLF65526 QVB65526 REX65526 ROT65526 RYP65526 SIL65526 SSH65526 TCD65526 TLZ65526 TVV65526 UFR65526 UPN65526 UZJ65526 VJF65526 VTB65526 WCX65526 WMT65526 WWP65526 AH131062 KD131062 TZ131062 ADV131062 ANR131062 AXN131062 BHJ131062 BRF131062 CBB131062 CKX131062 CUT131062 DEP131062 DOL131062 DYH131062 EID131062 ERZ131062 FBV131062 FLR131062 FVN131062 GFJ131062 GPF131062 GZB131062 HIX131062 HST131062 ICP131062 IML131062 IWH131062 JGD131062 JPZ131062 JZV131062 KJR131062 KTN131062 LDJ131062 LNF131062 LXB131062 MGX131062 MQT131062 NAP131062 NKL131062 NUH131062 OED131062 ONZ131062 OXV131062 PHR131062 PRN131062 QBJ131062 QLF131062 QVB131062 REX131062 ROT131062 RYP131062 SIL131062 SSH131062 TCD131062 TLZ131062 TVV131062 UFR131062 UPN131062 UZJ131062 VJF131062 VTB131062 WCX131062 WMT131062 WWP131062 AH196598 KD196598 TZ196598 ADV196598 ANR196598 AXN196598 BHJ196598 BRF196598 CBB196598 CKX196598 CUT196598 DEP196598 DOL196598 DYH196598 EID196598 ERZ196598 FBV196598 FLR196598 FVN196598 GFJ196598 GPF196598 GZB196598 HIX196598 HST196598 ICP196598 IML196598 IWH196598 JGD196598 JPZ196598 JZV196598 KJR196598 KTN196598 LDJ196598 LNF196598 LXB196598 MGX196598 MQT196598 NAP196598 NKL196598 NUH196598 OED196598 ONZ196598 OXV196598 PHR196598 PRN196598 QBJ196598 QLF196598 QVB196598 REX196598 ROT196598 RYP196598 SIL196598 SSH196598 TCD196598 TLZ196598 TVV196598 UFR196598 UPN196598 UZJ196598 VJF196598 VTB196598 WCX196598 WMT196598 WWP196598 AH262134 KD262134 TZ262134 ADV262134 ANR262134 AXN262134 BHJ262134 BRF262134 CBB262134 CKX262134 CUT262134 DEP262134 DOL262134 DYH262134 EID262134 ERZ262134 FBV262134 FLR262134 FVN262134 GFJ262134 GPF262134 GZB262134 HIX262134 HST262134 ICP262134 IML262134 IWH262134 JGD262134 JPZ262134 JZV262134 KJR262134 KTN262134 LDJ262134 LNF262134 LXB262134 MGX262134 MQT262134 NAP262134 NKL262134 NUH262134 OED262134 ONZ262134 OXV262134 PHR262134 PRN262134 QBJ262134 QLF262134 QVB262134 REX262134 ROT262134 RYP262134 SIL262134 SSH262134 TCD262134 TLZ262134 TVV262134 UFR262134 UPN262134 UZJ262134 VJF262134 VTB262134 WCX262134 WMT262134 WWP262134 AH327670 KD327670 TZ327670 ADV327670 ANR327670 AXN327670 BHJ327670 BRF327670 CBB327670 CKX327670 CUT327670 DEP327670 DOL327670 DYH327670 EID327670 ERZ327670 FBV327670 FLR327670 FVN327670 GFJ327670 GPF327670 GZB327670 HIX327670 HST327670 ICP327670 IML327670 IWH327670 JGD327670 JPZ327670 JZV327670 KJR327670 KTN327670 LDJ327670 LNF327670 LXB327670 MGX327670 MQT327670 NAP327670 NKL327670 NUH327670 OED327670 ONZ327670 OXV327670 PHR327670 PRN327670 QBJ327670 QLF327670 QVB327670 REX327670 ROT327670 RYP327670 SIL327670 SSH327670 TCD327670 TLZ327670 TVV327670 UFR327670 UPN327670 UZJ327670 VJF327670 VTB327670 WCX327670 WMT327670 WWP327670 AH393206 KD393206 TZ393206 ADV393206 ANR393206 AXN393206 BHJ393206 BRF393206 CBB393206 CKX393206 CUT393206 DEP393206 DOL393206 DYH393206 EID393206 ERZ393206 FBV393206 FLR393206 FVN393206 GFJ393206 GPF393206 GZB393206 HIX393206 HST393206 ICP393206 IML393206 IWH393206 JGD393206 JPZ393206 JZV393206 KJR393206 KTN393206 LDJ393206 LNF393206 LXB393206 MGX393206 MQT393206 NAP393206 NKL393206 NUH393206 OED393206 ONZ393206 OXV393206 PHR393206 PRN393206 QBJ393206 QLF393206 QVB393206 REX393206 ROT393206 RYP393206 SIL393206 SSH393206 TCD393206 TLZ393206 TVV393206 UFR393206 UPN393206 UZJ393206 VJF393206 VTB393206 WCX393206 WMT393206 WWP393206 AH458742 KD458742 TZ458742 ADV458742 ANR458742 AXN458742 BHJ458742 BRF458742 CBB458742 CKX458742 CUT458742 DEP458742 DOL458742 DYH458742 EID458742 ERZ458742 FBV458742 FLR458742 FVN458742 GFJ458742 GPF458742 GZB458742 HIX458742 HST458742 ICP458742 IML458742 IWH458742 JGD458742 JPZ458742 JZV458742 KJR458742 KTN458742 LDJ458742 LNF458742 LXB458742 MGX458742 MQT458742 NAP458742 NKL458742 NUH458742 OED458742 ONZ458742 OXV458742 PHR458742 PRN458742 QBJ458742 QLF458742 QVB458742 REX458742 ROT458742 RYP458742 SIL458742 SSH458742 TCD458742 TLZ458742 TVV458742 UFR458742 UPN458742 UZJ458742 VJF458742 VTB458742 WCX458742 WMT458742 WWP458742 AH524278 KD524278 TZ524278 ADV524278 ANR524278 AXN524278 BHJ524278 BRF524278 CBB524278 CKX524278 CUT524278 DEP524278 DOL524278 DYH524278 EID524278 ERZ524278 FBV524278 FLR524278 FVN524278 GFJ524278 GPF524278 GZB524278 HIX524278 HST524278 ICP524278 IML524278 IWH524278 JGD524278 JPZ524278 JZV524278 KJR524278 KTN524278 LDJ524278 LNF524278 LXB524278 MGX524278 MQT524278 NAP524278 NKL524278 NUH524278 OED524278 ONZ524278 OXV524278 PHR524278 PRN524278 QBJ524278 QLF524278 QVB524278 REX524278 ROT524278 RYP524278 SIL524278 SSH524278 TCD524278 TLZ524278 TVV524278 UFR524278 UPN524278 UZJ524278 VJF524278 VTB524278 WCX524278 WMT524278 WWP524278 AH589814 KD589814 TZ589814 ADV589814 ANR589814 AXN589814 BHJ589814 BRF589814 CBB589814 CKX589814 CUT589814 DEP589814 DOL589814 DYH589814 EID589814 ERZ589814 FBV589814 FLR589814 FVN589814 GFJ589814 GPF589814 GZB589814 HIX589814 HST589814 ICP589814 IML589814 IWH589814 JGD589814 JPZ589814 JZV589814 KJR589814 KTN589814 LDJ589814 LNF589814 LXB589814 MGX589814 MQT589814 NAP589814 NKL589814 NUH589814 OED589814 ONZ589814 OXV589814 PHR589814 PRN589814 QBJ589814 QLF589814 QVB589814 REX589814 ROT589814 RYP589814 SIL589814 SSH589814 TCD589814 TLZ589814 TVV589814 UFR589814 UPN589814 UZJ589814 VJF589814 VTB589814 WCX589814 WMT589814 WWP589814 AH655350 KD655350 TZ655350 ADV655350 ANR655350 AXN655350 BHJ655350 BRF655350 CBB655350 CKX655350 CUT655350 DEP655350 DOL655350 DYH655350 EID655350 ERZ655350 FBV655350 FLR655350 FVN655350 GFJ655350 GPF655350 GZB655350 HIX655350 HST655350 ICP655350 IML655350 IWH655350 JGD655350 JPZ655350 JZV655350 KJR655350 KTN655350 LDJ655350 LNF655350 LXB655350 MGX655350 MQT655350 NAP655350 NKL655350 NUH655350 OED655350 ONZ655350 OXV655350 PHR655350 PRN655350 QBJ655350 QLF655350 QVB655350 REX655350 ROT655350 RYP655350 SIL655350 SSH655350 TCD655350 TLZ655350 TVV655350 UFR655350 UPN655350 UZJ655350 VJF655350 VTB655350 WCX655350 WMT655350 WWP655350 AH720886 KD720886 TZ720886 ADV720886 ANR720886 AXN720886 BHJ720886 BRF720886 CBB720886 CKX720886 CUT720886 DEP720886 DOL720886 DYH720886 EID720886 ERZ720886 FBV720886 FLR720886 FVN720886 GFJ720886 GPF720886 GZB720886 HIX720886 HST720886 ICP720886 IML720886 IWH720886 JGD720886 JPZ720886 JZV720886 KJR720886 KTN720886 LDJ720886 LNF720886 LXB720886 MGX720886 MQT720886 NAP720886 NKL720886 NUH720886 OED720886 ONZ720886 OXV720886 PHR720886 PRN720886 QBJ720886 QLF720886 QVB720886 REX720886 ROT720886 RYP720886 SIL720886 SSH720886 TCD720886 TLZ720886 TVV720886 UFR720886 UPN720886 UZJ720886 VJF720886 VTB720886 WCX720886 WMT720886 WWP720886 AH786422 KD786422 TZ786422 ADV786422 ANR786422 AXN786422 BHJ786422 BRF786422 CBB786422 CKX786422 CUT786422 DEP786422 DOL786422 DYH786422 EID786422 ERZ786422 FBV786422 FLR786422 FVN786422 GFJ786422 GPF786422 GZB786422 HIX786422 HST786422 ICP786422 IML786422 IWH786422 JGD786422 JPZ786422 JZV786422 KJR786422 KTN786422 LDJ786422 LNF786422 LXB786422 MGX786422 MQT786422 NAP786422 NKL786422 NUH786422 OED786422 ONZ786422 OXV786422 PHR786422 PRN786422 QBJ786422 QLF786422 QVB786422 REX786422 ROT786422 RYP786422 SIL786422 SSH786422 TCD786422 TLZ786422 TVV786422 UFR786422 UPN786422 UZJ786422 VJF786422 VTB786422 WCX786422 WMT786422 WWP786422 AH851958 KD851958 TZ851958 ADV851958 ANR851958 AXN851958 BHJ851958 BRF851958 CBB851958 CKX851958 CUT851958 DEP851958 DOL851958 DYH851958 EID851958 ERZ851958 FBV851958 FLR851958 FVN851958 GFJ851958 GPF851958 GZB851958 HIX851958 HST851958 ICP851958 IML851958 IWH851958 JGD851958 JPZ851958 JZV851958 KJR851958 KTN851958 LDJ851958 LNF851958 LXB851958 MGX851958 MQT851958 NAP851958 NKL851958 NUH851958 OED851958 ONZ851958 OXV851958 PHR851958 PRN851958 QBJ851958 QLF851958 QVB851958 REX851958 ROT851958 RYP851958 SIL851958 SSH851958 TCD851958 TLZ851958 TVV851958 UFR851958 UPN851958 UZJ851958 VJF851958 VTB851958 WCX851958 WMT851958 WWP851958 AH917494 KD917494 TZ917494 ADV917494 ANR917494 AXN917494 BHJ917494 BRF917494 CBB917494 CKX917494 CUT917494 DEP917494 DOL917494 DYH917494 EID917494 ERZ917494 FBV917494 FLR917494 FVN917494 GFJ917494 GPF917494 GZB917494 HIX917494 HST917494 ICP917494 IML917494 IWH917494 JGD917494 JPZ917494 JZV917494 KJR917494 KTN917494 LDJ917494 LNF917494 LXB917494 MGX917494 MQT917494 NAP917494 NKL917494 NUH917494 OED917494 ONZ917494 OXV917494 PHR917494 PRN917494 QBJ917494 QLF917494 QVB917494 REX917494 ROT917494 RYP917494 SIL917494 SSH917494 TCD917494 TLZ917494 TVV917494 UFR917494 UPN917494 UZJ917494 VJF917494 VTB917494 WCX917494 WMT917494 WWP917494 AH983030 KD983030 TZ983030 ADV983030 ANR983030 AXN983030 BHJ983030 BRF983030 CBB983030 CKX983030 CUT983030 DEP983030 DOL983030 DYH983030 EID983030 ERZ983030 FBV983030 FLR983030 FVN983030 GFJ983030 GPF983030 GZB983030 HIX983030 HST983030 ICP983030 IML983030 IWH983030 JGD983030 JPZ983030 JZV983030 KJR983030 KTN983030 LDJ983030 LNF983030 LXB983030 MGX983030 MQT983030 NAP983030 NKL983030 NUH983030 OED983030 ONZ983030 OXV983030 PHR983030 PRN983030 QBJ983030 QLF983030 QVB983030 REX983030 ROT983030 RYP983030 SIL983030 SSH983030 TCD983030 TLZ983030 TVV983030 UFR983030 UPN983030 UZJ983030 VJF983030 VTB983030 WCX983030 WMT983030 WWP983030 AJ65526 KF65526 UB65526 ADX65526 ANT65526 AXP65526 BHL65526 BRH65526 CBD65526 CKZ65526 CUV65526 DER65526 DON65526 DYJ65526 EIF65526 ESB65526 FBX65526 FLT65526 FVP65526 GFL65526 GPH65526 GZD65526 HIZ65526 HSV65526 ICR65526 IMN65526 IWJ65526 JGF65526 JQB65526 JZX65526 KJT65526 KTP65526 LDL65526 LNH65526 LXD65526 MGZ65526 MQV65526 NAR65526 NKN65526 NUJ65526 OEF65526 OOB65526 OXX65526 PHT65526 PRP65526 QBL65526 QLH65526 QVD65526 REZ65526 ROV65526 RYR65526 SIN65526 SSJ65526 TCF65526 TMB65526 TVX65526 UFT65526 UPP65526 UZL65526 VJH65526 VTD65526 WCZ65526 WMV65526 WWR65526 AJ131062 KF131062 UB131062 ADX131062 ANT131062 AXP131062 BHL131062 BRH131062 CBD131062 CKZ131062 CUV131062 DER131062 DON131062 DYJ131062 EIF131062 ESB131062 FBX131062 FLT131062 FVP131062 GFL131062 GPH131062 GZD131062 HIZ131062 HSV131062 ICR131062 IMN131062 IWJ131062 JGF131062 JQB131062 JZX131062 KJT131062 KTP131062 LDL131062 LNH131062 LXD131062 MGZ131062 MQV131062 NAR131062 NKN131062 NUJ131062 OEF131062 OOB131062 OXX131062 PHT131062 PRP131062 QBL131062 QLH131062 QVD131062 REZ131062 ROV131062 RYR131062 SIN131062 SSJ131062 TCF131062 TMB131062 TVX131062 UFT131062 UPP131062 UZL131062 VJH131062 VTD131062 WCZ131062 WMV131062 WWR131062 AJ196598 KF196598 UB196598 ADX196598 ANT196598 AXP196598 BHL196598 BRH196598 CBD196598 CKZ196598 CUV196598 DER196598 DON196598 DYJ196598 EIF196598 ESB196598 FBX196598 FLT196598 FVP196598 GFL196598 GPH196598 GZD196598 HIZ196598 HSV196598 ICR196598 IMN196598 IWJ196598 JGF196598 JQB196598 JZX196598 KJT196598 KTP196598 LDL196598 LNH196598 LXD196598 MGZ196598 MQV196598 NAR196598 NKN196598 NUJ196598 OEF196598 OOB196598 OXX196598 PHT196598 PRP196598 QBL196598 QLH196598 QVD196598 REZ196598 ROV196598 RYR196598 SIN196598 SSJ196598 TCF196598 TMB196598 TVX196598 UFT196598 UPP196598 UZL196598 VJH196598 VTD196598 WCZ196598 WMV196598 WWR196598 AJ262134 KF262134 UB262134 ADX262134 ANT262134 AXP262134 BHL262134 BRH262134 CBD262134 CKZ262134 CUV262134 DER262134 DON262134 DYJ262134 EIF262134 ESB262134 FBX262134 FLT262134 FVP262134 GFL262134 GPH262134 GZD262134 HIZ262134 HSV262134 ICR262134 IMN262134 IWJ262134 JGF262134 JQB262134 JZX262134 KJT262134 KTP262134 LDL262134 LNH262134 LXD262134 MGZ262134 MQV262134 NAR262134 NKN262134 NUJ262134 OEF262134 OOB262134 OXX262134 PHT262134 PRP262134 QBL262134 QLH262134 QVD262134 REZ262134 ROV262134 RYR262134 SIN262134 SSJ262134 TCF262134 TMB262134 TVX262134 UFT262134 UPP262134 UZL262134 VJH262134 VTD262134 WCZ262134 WMV262134 WWR262134 AJ327670 KF327670 UB327670 ADX327670 ANT327670 AXP327670 BHL327670 BRH327670 CBD327670 CKZ327670 CUV327670 DER327670 DON327670 DYJ327670 EIF327670 ESB327670 FBX327670 FLT327670 FVP327670 GFL327670 GPH327670 GZD327670 HIZ327670 HSV327670 ICR327670 IMN327670 IWJ327670 JGF327670 JQB327670 JZX327670 KJT327670 KTP327670 LDL327670 LNH327670 LXD327670 MGZ327670 MQV327670 NAR327670 NKN327670 NUJ327670 OEF327670 OOB327670 OXX327670 PHT327670 PRP327670 QBL327670 QLH327670 QVD327670 REZ327670 ROV327670 RYR327670 SIN327670 SSJ327670 TCF327670 TMB327670 TVX327670 UFT327670 UPP327670 UZL327670 VJH327670 VTD327670 WCZ327670 WMV327670 WWR327670 AJ393206 KF393206 UB393206 ADX393206 ANT393206 AXP393206 BHL393206 BRH393206 CBD393206 CKZ393206 CUV393206 DER393206 DON393206 DYJ393206 EIF393206 ESB393206 FBX393206 FLT393206 FVP393206 GFL393206 GPH393206 GZD393206 HIZ393206 HSV393206 ICR393206 IMN393206 IWJ393206 JGF393206 JQB393206 JZX393206 KJT393206 KTP393206 LDL393206 LNH393206 LXD393206 MGZ393206 MQV393206 NAR393206 NKN393206 NUJ393206 OEF393206 OOB393206 OXX393206 PHT393206 PRP393206 QBL393206 QLH393206 QVD393206 REZ393206 ROV393206 RYR393206 SIN393206 SSJ393206 TCF393206 TMB393206 TVX393206 UFT393206 UPP393206 UZL393206 VJH393206 VTD393206 WCZ393206 WMV393206 WWR393206 AJ458742 KF458742 UB458742 ADX458742 ANT458742 AXP458742 BHL458742 BRH458742 CBD458742 CKZ458742 CUV458742 DER458742 DON458742 DYJ458742 EIF458742 ESB458742 FBX458742 FLT458742 FVP458742 GFL458742 GPH458742 GZD458742 HIZ458742 HSV458742 ICR458742 IMN458742 IWJ458742 JGF458742 JQB458742 JZX458742 KJT458742 KTP458742 LDL458742 LNH458742 LXD458742 MGZ458742 MQV458742 NAR458742 NKN458742 NUJ458742 OEF458742 OOB458742 OXX458742 PHT458742 PRP458742 QBL458742 QLH458742 QVD458742 REZ458742 ROV458742 RYR458742 SIN458742 SSJ458742 TCF458742 TMB458742 TVX458742 UFT458742 UPP458742 UZL458742 VJH458742 VTD458742 WCZ458742 WMV458742 WWR458742 AJ524278 KF524278 UB524278 ADX524278 ANT524278 AXP524278 BHL524278 BRH524278 CBD524278 CKZ524278 CUV524278 DER524278 DON524278 DYJ524278 EIF524278 ESB524278 FBX524278 FLT524278 FVP524278 GFL524278 GPH524278 GZD524278 HIZ524278 HSV524278 ICR524278 IMN524278 IWJ524278 JGF524278 JQB524278 JZX524278 KJT524278 KTP524278 LDL524278 LNH524278 LXD524278 MGZ524278 MQV524278 NAR524278 NKN524278 NUJ524278 OEF524278 OOB524278 OXX524278 PHT524278 PRP524278 QBL524278 QLH524278 QVD524278 REZ524278 ROV524278 RYR524278 SIN524278 SSJ524278 TCF524278 TMB524278 TVX524278 UFT524278 UPP524278 UZL524278 VJH524278 VTD524278 WCZ524278 WMV524278 WWR524278 AJ589814 KF589814 UB589814 ADX589814 ANT589814 AXP589814 BHL589814 BRH589814 CBD589814 CKZ589814 CUV589814 DER589814 DON589814 DYJ589814 EIF589814 ESB589814 FBX589814 FLT589814 FVP589814 GFL589814 GPH589814 GZD589814 HIZ589814 HSV589814 ICR589814 IMN589814 IWJ589814 JGF589814 JQB589814 JZX589814 KJT589814 KTP589814 LDL589814 LNH589814 LXD589814 MGZ589814 MQV589814 NAR589814 NKN589814 NUJ589814 OEF589814 OOB589814 OXX589814 PHT589814 PRP589814 QBL589814 QLH589814 QVD589814 REZ589814 ROV589814 RYR589814 SIN589814 SSJ589814 TCF589814 TMB589814 TVX589814 UFT589814 UPP589814 UZL589814 VJH589814 VTD589814 WCZ589814 WMV589814 WWR589814 AJ655350 KF655350 UB655350 ADX655350 ANT655350 AXP655350 BHL655350 BRH655350 CBD655350 CKZ655350 CUV655350 DER655350 DON655350 DYJ655350 EIF655350 ESB655350 FBX655350 FLT655350 FVP655350 GFL655350 GPH655350 GZD655350 HIZ655350 HSV655350 ICR655350 IMN655350 IWJ655350 JGF655350 JQB655350 JZX655350 KJT655350 KTP655350 LDL655350 LNH655350 LXD655350 MGZ655350 MQV655350 NAR655350 NKN655350 NUJ655350 OEF655350 OOB655350 OXX655350 PHT655350 PRP655350 QBL655350 QLH655350 QVD655350 REZ655350 ROV655350 RYR655350 SIN655350 SSJ655350 TCF655350 TMB655350 TVX655350 UFT655350 UPP655350 UZL655350 VJH655350 VTD655350 WCZ655350 WMV655350 WWR655350 AJ720886 KF720886 UB720886 ADX720886 ANT720886 AXP720886 BHL720886 BRH720886 CBD720886 CKZ720886 CUV720886 DER720886 DON720886 DYJ720886 EIF720886 ESB720886 FBX720886 FLT720886 FVP720886 GFL720886 GPH720886 GZD720886 HIZ720886 HSV720886 ICR720886 IMN720886 IWJ720886 JGF720886 JQB720886 JZX720886 KJT720886 KTP720886 LDL720886 LNH720886 LXD720886 MGZ720886 MQV720886 NAR720886 NKN720886 NUJ720886 OEF720886 OOB720886 OXX720886 PHT720886 PRP720886 QBL720886 QLH720886 QVD720886 REZ720886 ROV720886 RYR720886 SIN720886 SSJ720886 TCF720886 TMB720886 TVX720886 UFT720886 UPP720886 UZL720886 VJH720886 VTD720886 WCZ720886 WMV720886 WWR720886 AJ786422 KF786422 UB786422 ADX786422 ANT786422 AXP786422 BHL786422 BRH786422 CBD786422 CKZ786422 CUV786422 DER786422 DON786422 DYJ786422 EIF786422 ESB786422 FBX786422 FLT786422 FVP786422 GFL786422 GPH786422 GZD786422 HIZ786422 HSV786422 ICR786422 IMN786422 IWJ786422 JGF786422 JQB786422 JZX786422 KJT786422 KTP786422 LDL786422 LNH786422 LXD786422 MGZ786422 MQV786422 NAR786422 NKN786422 NUJ786422 OEF786422 OOB786422 OXX786422 PHT786422 PRP786422 QBL786422 QLH786422 QVD786422 REZ786422 ROV786422 RYR786422 SIN786422 SSJ786422 TCF786422 TMB786422 TVX786422 UFT786422 UPP786422 UZL786422 VJH786422 VTD786422 WCZ786422 WMV786422 WWR786422 AJ851958 KF851958 UB851958 ADX851958 ANT851958 AXP851958 BHL851958 BRH851958 CBD851958 CKZ851958 CUV851958 DER851958 DON851958 DYJ851958 EIF851958 ESB851958 FBX851958 FLT851958 FVP851958 GFL851958 GPH851958 GZD851958 HIZ851958 HSV851958 ICR851958 IMN851958 IWJ851958 JGF851958 JQB851958 JZX851958 KJT851958 KTP851958 LDL851958 LNH851958 LXD851958 MGZ851958 MQV851958 NAR851958 NKN851958 NUJ851958 OEF851958 OOB851958 OXX851958 PHT851958 PRP851958 QBL851958 QLH851958 QVD851958 REZ851958 ROV851958 RYR851958 SIN851958 SSJ851958 TCF851958 TMB851958 TVX851958 UFT851958 UPP851958 UZL851958 VJH851958 VTD851958 WCZ851958 WMV851958 WWR851958 AJ917494 KF917494 UB917494 ADX917494 ANT917494 AXP917494 BHL917494 BRH917494 CBD917494 CKZ917494 CUV917494 DER917494 DON917494 DYJ917494 EIF917494 ESB917494 FBX917494 FLT917494 FVP917494 GFL917494 GPH917494 GZD917494 HIZ917494 HSV917494 ICR917494 IMN917494 IWJ917494 JGF917494 JQB917494 JZX917494 KJT917494 KTP917494 LDL917494 LNH917494 LXD917494 MGZ917494 MQV917494 NAR917494 NKN917494 NUJ917494 OEF917494 OOB917494 OXX917494 PHT917494 PRP917494 QBL917494 QLH917494 QVD917494 REZ917494 ROV917494 RYR917494 SIN917494 SSJ917494 TCF917494 TMB917494 TVX917494 UFT917494 UPP917494 UZL917494 VJH917494 VTD917494 WCZ917494 WMV917494 WWR917494 AJ983030 KF983030 UB983030 ADX983030 ANT983030 AXP983030 BHL983030 BRH983030 CBD983030 CKZ983030 CUV983030 DER983030 DON983030 DYJ983030 EIF983030 ESB983030 FBX983030 FLT983030 FVP983030 GFL983030 GPH983030 GZD983030 HIZ983030 HSV983030 ICR983030 IMN983030 IWJ983030 JGF983030 JQB983030 JZX983030 KJT983030 KTP983030 LDL983030 LNH983030 LXD983030 MGZ983030 MQV983030 NAR983030 NKN983030 NUJ983030 OEF983030 OOB983030 OXX983030 PHT983030 PRP983030 QBL983030 QLH983030 QVD983030 REZ983030 ROV983030 RYR983030 SIN983030 SSJ983030 TCF983030 TMB983030 TVX983030 UFT983030 UPP983030 UZL983030 VJH983030 VTD983030 WCZ983030 WMV983030 WWR983030 AH65534 KD65534 TZ65534 ADV65534 ANR65534 AXN65534 BHJ65534 BRF65534 CBB65534 CKX65534 CUT65534 DEP65534 DOL65534 DYH65534 EID65534 ERZ65534 FBV65534 FLR65534 FVN65534 GFJ65534 GPF65534 GZB65534 HIX65534 HST65534 ICP65534 IML65534 IWH65534 JGD65534 JPZ65534 JZV65534 KJR65534 KTN65534 LDJ65534 LNF65534 LXB65534 MGX65534 MQT65534 NAP65534 NKL65534 NUH65534 OED65534 ONZ65534 OXV65534 PHR65534 PRN65534 QBJ65534 QLF65534 QVB65534 REX65534 ROT65534 RYP65534 SIL65534 SSH65534 TCD65534 TLZ65534 TVV65534 UFR65534 UPN65534 UZJ65534 VJF65534 VTB65534 WCX65534 WMT65534 WWP65534 AH131070 KD131070 TZ131070 ADV131070 ANR131070 AXN131070 BHJ131070 BRF131070 CBB131070 CKX131070 CUT131070 DEP131070 DOL131070 DYH131070 EID131070 ERZ131070 FBV131070 FLR131070 FVN131070 GFJ131070 GPF131070 GZB131070 HIX131070 HST131070 ICP131070 IML131070 IWH131070 JGD131070 JPZ131070 JZV131070 KJR131070 KTN131070 LDJ131070 LNF131070 LXB131070 MGX131070 MQT131070 NAP131070 NKL131070 NUH131070 OED131070 ONZ131070 OXV131070 PHR131070 PRN131070 QBJ131070 QLF131070 QVB131070 REX131070 ROT131070 RYP131070 SIL131070 SSH131070 TCD131070 TLZ131070 TVV131070 UFR131070 UPN131070 UZJ131070 VJF131070 VTB131070 WCX131070 WMT131070 WWP131070 AH196606 KD196606 TZ196606 ADV196606 ANR196606 AXN196606 BHJ196606 BRF196606 CBB196606 CKX196606 CUT196606 DEP196606 DOL196606 DYH196606 EID196606 ERZ196606 FBV196606 FLR196606 FVN196606 GFJ196606 GPF196606 GZB196606 HIX196606 HST196606 ICP196606 IML196606 IWH196606 JGD196606 JPZ196606 JZV196606 KJR196606 KTN196606 LDJ196606 LNF196606 LXB196606 MGX196606 MQT196606 NAP196606 NKL196606 NUH196606 OED196606 ONZ196606 OXV196606 PHR196606 PRN196606 QBJ196606 QLF196606 QVB196606 REX196606 ROT196606 RYP196606 SIL196606 SSH196606 TCD196606 TLZ196606 TVV196606 UFR196606 UPN196606 UZJ196606 VJF196606 VTB196606 WCX196606 WMT196606 WWP196606 AH262142 KD262142 TZ262142 ADV262142 ANR262142 AXN262142 BHJ262142 BRF262142 CBB262142 CKX262142 CUT262142 DEP262142 DOL262142 DYH262142 EID262142 ERZ262142 FBV262142 FLR262142 FVN262142 GFJ262142 GPF262142 GZB262142 HIX262142 HST262142 ICP262142 IML262142 IWH262142 JGD262142 JPZ262142 JZV262142 KJR262142 KTN262142 LDJ262142 LNF262142 LXB262142 MGX262142 MQT262142 NAP262142 NKL262142 NUH262142 OED262142 ONZ262142 OXV262142 PHR262142 PRN262142 QBJ262142 QLF262142 QVB262142 REX262142 ROT262142 RYP262142 SIL262142 SSH262142 TCD262142 TLZ262142 TVV262142 UFR262142 UPN262142 UZJ262142 VJF262142 VTB262142 WCX262142 WMT262142 WWP262142 AH327678 KD327678 TZ327678 ADV327678 ANR327678 AXN327678 BHJ327678 BRF327678 CBB327678 CKX327678 CUT327678 DEP327678 DOL327678 DYH327678 EID327678 ERZ327678 FBV327678 FLR327678 FVN327678 GFJ327678 GPF327678 GZB327678 HIX327678 HST327678 ICP327678 IML327678 IWH327678 JGD327678 JPZ327678 JZV327678 KJR327678 KTN327678 LDJ327678 LNF327678 LXB327678 MGX327678 MQT327678 NAP327678 NKL327678 NUH327678 OED327678 ONZ327678 OXV327678 PHR327678 PRN327678 QBJ327678 QLF327678 QVB327678 REX327678 ROT327678 RYP327678 SIL327678 SSH327678 TCD327678 TLZ327678 TVV327678 UFR327678 UPN327678 UZJ327678 VJF327678 VTB327678 WCX327678 WMT327678 WWP327678 AH393214 KD393214 TZ393214 ADV393214 ANR393214 AXN393214 BHJ393214 BRF393214 CBB393214 CKX393214 CUT393214 DEP393214 DOL393214 DYH393214 EID393214 ERZ393214 FBV393214 FLR393214 FVN393214 GFJ393214 GPF393214 GZB393214 HIX393214 HST393214 ICP393214 IML393214 IWH393214 JGD393214 JPZ393214 JZV393214 KJR393214 KTN393214 LDJ393214 LNF393214 LXB393214 MGX393214 MQT393214 NAP393214 NKL393214 NUH393214 OED393214 ONZ393214 OXV393214 PHR393214 PRN393214 QBJ393214 QLF393214 QVB393214 REX393214 ROT393214 RYP393214 SIL393214 SSH393214 TCD393214 TLZ393214 TVV393214 UFR393214 UPN393214 UZJ393214 VJF393214 VTB393214 WCX393214 WMT393214 WWP393214 AH458750 KD458750 TZ458750 ADV458750 ANR458750 AXN458750 BHJ458750 BRF458750 CBB458750 CKX458750 CUT458750 DEP458750 DOL458750 DYH458750 EID458750 ERZ458750 FBV458750 FLR458750 FVN458750 GFJ458750 GPF458750 GZB458750 HIX458750 HST458750 ICP458750 IML458750 IWH458750 JGD458750 JPZ458750 JZV458750 KJR458750 KTN458750 LDJ458750 LNF458750 LXB458750 MGX458750 MQT458750 NAP458750 NKL458750 NUH458750 OED458750 ONZ458750 OXV458750 PHR458750 PRN458750 QBJ458750 QLF458750 QVB458750 REX458750 ROT458750 RYP458750 SIL458750 SSH458750 TCD458750 TLZ458750 TVV458750 UFR458750 UPN458750 UZJ458750 VJF458750 VTB458750 WCX458750 WMT458750 WWP458750 AH524286 KD524286 TZ524286 ADV524286 ANR524286 AXN524286 BHJ524286 BRF524286 CBB524286 CKX524286 CUT524286 DEP524286 DOL524286 DYH524286 EID524286 ERZ524286 FBV524286 FLR524286 FVN524286 GFJ524286 GPF524286 GZB524286 HIX524286 HST524286 ICP524286 IML524286 IWH524286 JGD524286 JPZ524286 JZV524286 KJR524286 KTN524286 LDJ524286 LNF524286 LXB524286 MGX524286 MQT524286 NAP524286 NKL524286 NUH524286 OED524286 ONZ524286 OXV524286 PHR524286 PRN524286 QBJ524286 QLF524286 QVB524286 REX524286 ROT524286 RYP524286 SIL524286 SSH524286 TCD524286 TLZ524286 TVV524286 UFR524286 UPN524286 UZJ524286 VJF524286 VTB524286 WCX524286 WMT524286 WWP524286 AH589822 KD589822 TZ589822 ADV589822 ANR589822 AXN589822 BHJ589822 BRF589822 CBB589822 CKX589822 CUT589822 DEP589822 DOL589822 DYH589822 EID589822 ERZ589822 FBV589822 FLR589822 FVN589822 GFJ589822 GPF589822 GZB589822 HIX589822 HST589822 ICP589822 IML589822 IWH589822 JGD589822 JPZ589822 JZV589822 KJR589822 KTN589822 LDJ589822 LNF589822 LXB589822 MGX589822 MQT589822 NAP589822 NKL589822 NUH589822 OED589822 ONZ589822 OXV589822 PHR589822 PRN589822 QBJ589822 QLF589822 QVB589822 REX589822 ROT589822 RYP589822 SIL589822 SSH589822 TCD589822 TLZ589822 TVV589822 UFR589822 UPN589822 UZJ589822 VJF589822 VTB589822 WCX589822 WMT589822 WWP589822 AH655358 KD655358 TZ655358 ADV655358 ANR655358 AXN655358 BHJ655358 BRF655358 CBB655358 CKX655358 CUT655358 DEP655358 DOL655358 DYH655358 EID655358 ERZ655358 FBV655358 FLR655358 FVN655358 GFJ655358 GPF655358 GZB655358 HIX655358 HST655358 ICP655358 IML655358 IWH655358 JGD655358 JPZ655358 JZV655358 KJR655358 KTN655358 LDJ655358 LNF655358 LXB655358 MGX655358 MQT655358 NAP655358 NKL655358 NUH655358 OED655358 ONZ655358 OXV655358 PHR655358 PRN655358 QBJ655358 QLF655358 QVB655358 REX655358 ROT655358 RYP655358 SIL655358 SSH655358 TCD655358 TLZ655358 TVV655358 UFR655358 UPN655358 UZJ655358 VJF655358 VTB655358 WCX655358 WMT655358 WWP655358 AH720894 KD720894 TZ720894 ADV720894 ANR720894 AXN720894 BHJ720894 BRF720894 CBB720894 CKX720894 CUT720894 DEP720894 DOL720894 DYH720894 EID720894 ERZ720894 FBV720894 FLR720894 FVN720894 GFJ720894 GPF720894 GZB720894 HIX720894 HST720894 ICP720894 IML720894 IWH720894 JGD720894 JPZ720894 JZV720894 KJR720894 KTN720894 LDJ720894 LNF720894 LXB720894 MGX720894 MQT720894 NAP720894 NKL720894 NUH720894 OED720894 ONZ720894 OXV720894 PHR720894 PRN720894 QBJ720894 QLF720894 QVB720894 REX720894 ROT720894 RYP720894 SIL720894 SSH720894 TCD720894 TLZ720894 TVV720894 UFR720894 UPN720894 UZJ720894 VJF720894 VTB720894 WCX720894 WMT720894 WWP720894 AH786430 KD786430 TZ786430 ADV786430 ANR786430 AXN786430 BHJ786430 BRF786430 CBB786430 CKX786430 CUT786430 DEP786430 DOL786430 DYH786430 EID786430 ERZ786430 FBV786430 FLR786430 FVN786430 GFJ786430 GPF786430 GZB786430 HIX786430 HST786430 ICP786430 IML786430 IWH786430 JGD786430 JPZ786430 JZV786430 KJR786430 KTN786430 LDJ786430 LNF786430 LXB786430 MGX786430 MQT786430 NAP786430 NKL786430 NUH786430 OED786430 ONZ786430 OXV786430 PHR786430 PRN786430 QBJ786430 QLF786430 QVB786430 REX786430 ROT786430 RYP786430 SIL786430 SSH786430 TCD786430 TLZ786430 TVV786430 UFR786430 UPN786430 UZJ786430 VJF786430 VTB786430 WCX786430 WMT786430 WWP786430 AH851966 KD851966 TZ851966 ADV851966 ANR851966 AXN851966 BHJ851966 BRF851966 CBB851966 CKX851966 CUT851966 DEP851966 DOL851966 DYH851966 EID851966 ERZ851966 FBV851966 FLR851966 FVN851966 GFJ851966 GPF851966 GZB851966 HIX851966 HST851966 ICP851966 IML851966 IWH851966 JGD851966 JPZ851966 JZV851966 KJR851966 KTN851966 LDJ851966 LNF851966 LXB851966 MGX851966 MQT851966 NAP851966 NKL851966 NUH851966 OED851966 ONZ851966 OXV851966 PHR851966 PRN851966 QBJ851966 QLF851966 QVB851966 REX851966 ROT851966 RYP851966 SIL851966 SSH851966 TCD851966 TLZ851966 TVV851966 UFR851966 UPN851966 UZJ851966 VJF851966 VTB851966 WCX851966 WMT851966 WWP851966 AH917502 KD917502 TZ917502 ADV917502 ANR917502 AXN917502 BHJ917502 BRF917502 CBB917502 CKX917502 CUT917502 DEP917502 DOL917502 DYH917502 EID917502 ERZ917502 FBV917502 FLR917502 FVN917502 GFJ917502 GPF917502 GZB917502 HIX917502 HST917502 ICP917502 IML917502 IWH917502 JGD917502 JPZ917502 JZV917502 KJR917502 KTN917502 LDJ917502 LNF917502 LXB917502 MGX917502 MQT917502 NAP917502 NKL917502 NUH917502 OED917502 ONZ917502 OXV917502 PHR917502 PRN917502 QBJ917502 QLF917502 QVB917502 REX917502 ROT917502 RYP917502 SIL917502 SSH917502 TCD917502 TLZ917502 TVV917502 UFR917502 UPN917502 UZJ917502 VJF917502 VTB917502 WCX917502 WMT917502 WWP917502 AH983038 KD983038 TZ983038 ADV983038 ANR983038 AXN983038 BHJ983038 BRF983038 CBB983038 CKX983038 CUT983038 DEP983038 DOL983038 DYH983038 EID983038 ERZ983038 FBV983038 FLR983038 FVN983038 GFJ983038 GPF983038 GZB983038 HIX983038 HST983038 ICP983038 IML983038 IWH983038 JGD983038 JPZ983038 JZV983038 KJR983038 KTN983038 LDJ983038 LNF983038 LXB983038 MGX983038 MQT983038 NAP983038 NKL983038 NUH983038 OED983038 ONZ983038 OXV983038 PHR983038 PRN983038 QBJ983038 QLF983038 QVB983038 REX983038 ROT983038 RYP983038 SIL983038 SSH983038 TCD983038 TLZ983038 TVV983038 UFR983038 UPN983038 UZJ983038 VJF983038 VTB983038 WCX983038 WMT983038 WWP983038 AJ65534 KF65534 UB65534 ADX65534 ANT65534 AXP65534 BHL65534 BRH65534 CBD65534 CKZ65534 CUV65534 DER65534 DON65534 DYJ65534 EIF65534 ESB65534 FBX65534 FLT65534 FVP65534 GFL65534 GPH65534 GZD65534 HIZ65534 HSV65534 ICR65534 IMN65534 IWJ65534 JGF65534 JQB65534 JZX65534 KJT65534 KTP65534 LDL65534 LNH65534 LXD65534 MGZ65534 MQV65534 NAR65534 NKN65534 NUJ65534 OEF65534 OOB65534 OXX65534 PHT65534 PRP65534 QBL65534 QLH65534 QVD65534 REZ65534 ROV65534 RYR65534 SIN65534 SSJ65534 TCF65534 TMB65534 TVX65534 UFT65534 UPP65534 UZL65534 VJH65534 VTD65534 WCZ65534 WMV65534 WWR65534 AJ131070 KF131070 UB131070 ADX131070 ANT131070 AXP131070 BHL131070 BRH131070 CBD131070 CKZ131070 CUV131070 DER131070 DON131070 DYJ131070 EIF131070 ESB131070 FBX131070 FLT131070 FVP131070 GFL131070 GPH131070 GZD131070 HIZ131070 HSV131070 ICR131070 IMN131070 IWJ131070 JGF131070 JQB131070 JZX131070 KJT131070 KTP131070 LDL131070 LNH131070 LXD131070 MGZ131070 MQV131070 NAR131070 NKN131070 NUJ131070 OEF131070 OOB131070 OXX131070 PHT131070 PRP131070 QBL131070 QLH131070 QVD131070 REZ131070 ROV131070 RYR131070 SIN131070 SSJ131070 TCF131070 TMB131070 TVX131070 UFT131070 UPP131070 UZL131070 VJH131070 VTD131070 WCZ131070 WMV131070 WWR131070 AJ196606 KF196606 UB196606 ADX196606 ANT196606 AXP196606 BHL196606 BRH196606 CBD196606 CKZ196606 CUV196606 DER196606 DON196606 DYJ196606 EIF196606 ESB196606 FBX196606 FLT196606 FVP196606 GFL196606 GPH196606 GZD196606 HIZ196606 HSV196606 ICR196606 IMN196606 IWJ196606 JGF196606 JQB196606 JZX196606 KJT196606 KTP196606 LDL196606 LNH196606 LXD196606 MGZ196606 MQV196606 NAR196606 NKN196606 NUJ196606 OEF196606 OOB196606 OXX196606 PHT196606 PRP196606 QBL196606 QLH196606 QVD196606 REZ196606 ROV196606 RYR196606 SIN196606 SSJ196606 TCF196606 TMB196606 TVX196606 UFT196606 UPP196606 UZL196606 VJH196606 VTD196606 WCZ196606 WMV196606 WWR196606 AJ262142 KF262142 UB262142 ADX262142 ANT262142 AXP262142 BHL262142 BRH262142 CBD262142 CKZ262142 CUV262142 DER262142 DON262142 DYJ262142 EIF262142 ESB262142 FBX262142 FLT262142 FVP262142 GFL262142 GPH262142 GZD262142 HIZ262142 HSV262142 ICR262142 IMN262142 IWJ262142 JGF262142 JQB262142 JZX262142 KJT262142 KTP262142 LDL262142 LNH262142 LXD262142 MGZ262142 MQV262142 NAR262142 NKN262142 NUJ262142 OEF262142 OOB262142 OXX262142 PHT262142 PRP262142 QBL262142 QLH262142 QVD262142 REZ262142 ROV262142 RYR262142 SIN262142 SSJ262142 TCF262142 TMB262142 TVX262142 UFT262142 UPP262142 UZL262142 VJH262142 VTD262142 WCZ262142 WMV262142 WWR262142 AJ327678 KF327678 UB327678 ADX327678 ANT327678 AXP327678 BHL327678 BRH327678 CBD327678 CKZ327678 CUV327678 DER327678 DON327678 DYJ327678 EIF327678 ESB327678 FBX327678 FLT327678 FVP327678 GFL327678 GPH327678 GZD327678 HIZ327678 HSV327678 ICR327678 IMN327678 IWJ327678 JGF327678 JQB327678 JZX327678 KJT327678 KTP327678 LDL327678 LNH327678 LXD327678 MGZ327678 MQV327678 NAR327678 NKN327678 NUJ327678 OEF327678 OOB327678 OXX327678 PHT327678 PRP327678 QBL327678 QLH327678 QVD327678 REZ327678 ROV327678 RYR327678 SIN327678 SSJ327678 TCF327678 TMB327678 TVX327678 UFT327678 UPP327678 UZL327678 VJH327678 VTD327678 WCZ327678 WMV327678 WWR327678 AJ393214 KF393214 UB393214 ADX393214 ANT393214 AXP393214 BHL393214 BRH393214 CBD393214 CKZ393214 CUV393214 DER393214 DON393214 DYJ393214 EIF393214 ESB393214 FBX393214 FLT393214 FVP393214 GFL393214 GPH393214 GZD393214 HIZ393214 HSV393214 ICR393214 IMN393214 IWJ393214 JGF393214 JQB393214 JZX393214 KJT393214 KTP393214 LDL393214 LNH393214 LXD393214 MGZ393214 MQV393214 NAR393214 NKN393214 NUJ393214 OEF393214 OOB393214 OXX393214 PHT393214 PRP393214 QBL393214 QLH393214 QVD393214 REZ393214 ROV393214 RYR393214 SIN393214 SSJ393214 TCF393214 TMB393214 TVX393214 UFT393214 UPP393214 UZL393214 VJH393214 VTD393214 WCZ393214 WMV393214 WWR393214 AJ458750 KF458750 UB458750 ADX458750 ANT458750 AXP458750 BHL458750 BRH458750 CBD458750 CKZ458750 CUV458750 DER458750 DON458750 DYJ458750 EIF458750 ESB458750 FBX458750 FLT458750 FVP458750 GFL458750 GPH458750 GZD458750 HIZ458750 HSV458750 ICR458750 IMN458750 IWJ458750 JGF458750 JQB458750 JZX458750 KJT458750 KTP458750 LDL458750 LNH458750 LXD458750 MGZ458750 MQV458750 NAR458750 NKN458750 NUJ458750 OEF458750 OOB458750 OXX458750 PHT458750 PRP458750 QBL458750 QLH458750 QVD458750 REZ458750 ROV458750 RYR458750 SIN458750 SSJ458750 TCF458750 TMB458750 TVX458750 UFT458750 UPP458750 UZL458750 VJH458750 VTD458750 WCZ458750 WMV458750 WWR458750 AJ524286 KF524286 UB524286 ADX524286 ANT524286 AXP524286 BHL524286 BRH524286 CBD524286 CKZ524286 CUV524286 DER524286 DON524286 DYJ524286 EIF524286 ESB524286 FBX524286 FLT524286 FVP524286 GFL524286 GPH524286 GZD524286 HIZ524286 HSV524286 ICR524286 IMN524286 IWJ524286 JGF524286 JQB524286 JZX524286 KJT524286 KTP524286 LDL524286 LNH524286 LXD524286 MGZ524286 MQV524286 NAR524286 NKN524286 NUJ524286 OEF524286 OOB524286 OXX524286 PHT524286 PRP524286 QBL524286 QLH524286 QVD524286 REZ524286 ROV524286 RYR524286 SIN524286 SSJ524286 TCF524286 TMB524286 TVX524286 UFT524286 UPP524286 UZL524286 VJH524286 VTD524286 WCZ524286 WMV524286 WWR524286 AJ589822 KF589822 UB589822 ADX589822 ANT589822 AXP589822 BHL589822 BRH589822 CBD589822 CKZ589822 CUV589822 DER589822 DON589822 DYJ589822 EIF589822 ESB589822 FBX589822 FLT589822 FVP589822 GFL589822 GPH589822 GZD589822 HIZ589822 HSV589822 ICR589822 IMN589822 IWJ589822 JGF589822 JQB589822 JZX589822 KJT589822 KTP589822 LDL589822 LNH589822 LXD589822 MGZ589822 MQV589822 NAR589822 NKN589822 NUJ589822 OEF589822 OOB589822 OXX589822 PHT589822 PRP589822 QBL589822 QLH589822 QVD589822 REZ589822 ROV589822 RYR589822 SIN589822 SSJ589822 TCF589822 TMB589822 TVX589822 UFT589822 UPP589822 UZL589822 VJH589822 VTD589822 WCZ589822 WMV589822 WWR589822 AJ655358 KF655358 UB655358 ADX655358 ANT655358 AXP655358 BHL655358 BRH655358 CBD655358 CKZ655358 CUV655358 DER655358 DON655358 DYJ655358 EIF655358 ESB655358 FBX655358 FLT655358 FVP655358 GFL655358 GPH655358 GZD655358 HIZ655358 HSV655358 ICR655358 IMN655358 IWJ655358 JGF655358 JQB655358 JZX655358 KJT655358 KTP655358 LDL655358 LNH655358 LXD655358 MGZ655358 MQV655358 NAR655358 NKN655358 NUJ655358 OEF655358 OOB655358 OXX655358 PHT655358 PRP655358 QBL655358 QLH655358 QVD655358 REZ655358 ROV655358 RYR655358 SIN655358 SSJ655358 TCF655358 TMB655358 TVX655358 UFT655358 UPP655358 UZL655358 VJH655358 VTD655358 WCZ655358 WMV655358 WWR655358 AJ720894 KF720894 UB720894 ADX720894 ANT720894 AXP720894 BHL720894 BRH720894 CBD720894 CKZ720894 CUV720894 DER720894 DON720894 DYJ720894 EIF720894 ESB720894 FBX720894 FLT720894 FVP720894 GFL720894 GPH720894 GZD720894 HIZ720894 HSV720894 ICR720894 IMN720894 IWJ720894 JGF720894 JQB720894 JZX720894 KJT720894 KTP720894 LDL720894 LNH720894 LXD720894 MGZ720894 MQV720894 NAR720894 NKN720894 NUJ720894 OEF720894 OOB720894 OXX720894 PHT720894 PRP720894 QBL720894 QLH720894 QVD720894 REZ720894 ROV720894 RYR720894 SIN720894 SSJ720894 TCF720894 TMB720894 TVX720894 UFT720894 UPP720894 UZL720894 VJH720894 VTD720894 WCZ720894 WMV720894 WWR720894 AJ786430 KF786430 UB786430 ADX786430 ANT786430 AXP786430 BHL786430 BRH786430 CBD786430 CKZ786430 CUV786430 DER786430 DON786430 DYJ786430 EIF786430 ESB786430 FBX786430 FLT786430 FVP786430 GFL786430 GPH786430 GZD786430 HIZ786430 HSV786430 ICR786430 IMN786430 IWJ786430 JGF786430 JQB786430 JZX786430 KJT786430 KTP786430 LDL786430 LNH786430 LXD786430 MGZ786430 MQV786430 NAR786430 NKN786430 NUJ786430 OEF786430 OOB786430 OXX786430 PHT786430 PRP786430 QBL786430 QLH786430 QVD786430 REZ786430 ROV786430 RYR786430 SIN786430 SSJ786430 TCF786430 TMB786430 TVX786430 UFT786430 UPP786430 UZL786430 VJH786430 VTD786430 WCZ786430 WMV786430 WWR786430 AJ851966 KF851966 UB851966 ADX851966 ANT851966 AXP851966 BHL851966 BRH851966 CBD851966 CKZ851966 CUV851966 DER851966 DON851966 DYJ851966 EIF851966 ESB851966 FBX851966 FLT851966 FVP851966 GFL851966 GPH851966 GZD851966 HIZ851966 HSV851966 ICR851966 IMN851966 IWJ851966 JGF851966 JQB851966 JZX851966 KJT851966 KTP851966 LDL851966 LNH851966 LXD851966 MGZ851966 MQV851966 NAR851966 NKN851966 NUJ851966 OEF851966 OOB851966 OXX851966 PHT851966 PRP851966 QBL851966 QLH851966 QVD851966 REZ851966 ROV851966 RYR851966 SIN851966 SSJ851966 TCF851966 TMB851966 TVX851966 UFT851966 UPP851966 UZL851966 VJH851966 VTD851966 WCZ851966 WMV851966 WWR851966 AJ917502 KF917502 UB917502 ADX917502 ANT917502 AXP917502 BHL917502 BRH917502 CBD917502 CKZ917502 CUV917502 DER917502 DON917502 DYJ917502 EIF917502 ESB917502 FBX917502 FLT917502 FVP917502 GFL917502 GPH917502 GZD917502 HIZ917502 HSV917502 ICR917502 IMN917502 IWJ917502 JGF917502 JQB917502 JZX917502 KJT917502 KTP917502 LDL917502 LNH917502 LXD917502 MGZ917502 MQV917502 NAR917502 NKN917502 NUJ917502 OEF917502 OOB917502 OXX917502 PHT917502 PRP917502 QBL917502 QLH917502 QVD917502 REZ917502 ROV917502 RYR917502 SIN917502 SSJ917502 TCF917502 TMB917502 TVX917502 UFT917502 UPP917502 UZL917502 VJH917502 VTD917502 WCZ917502 WMV917502 WWR917502 AJ983038 KF983038 UB983038 ADX983038 ANT983038 AXP983038 BHL983038 BRH983038 CBD983038 CKZ983038 CUV983038 DER983038 DON983038 DYJ983038 EIF983038 ESB983038 FBX983038 FLT983038 FVP983038 GFL983038 GPH983038 GZD983038 HIZ983038 HSV983038 ICR983038 IMN983038 IWJ983038 JGF983038 JQB983038 JZX983038 KJT983038 KTP983038 LDL983038 LNH983038 LXD983038 MGZ983038 MQV983038 NAR983038 NKN983038 NUJ983038 OEF983038 OOB983038 OXX983038 PHT983038 PRP983038 QBL983038 QLH983038 QVD983038 REZ983038 ROV983038 RYR983038 SIN983038 SSJ983038 TCF983038 TMB983038 TVX983038 UFT983038 UPP983038 UZL983038 VJH983038 VTD983038 WCZ983038 WMV983038 WWR983038 AH65536:AH65537 KD65536:KD65537 TZ65536:TZ65537 ADV65536:ADV65537 ANR65536:ANR65537 AXN65536:AXN65537 BHJ65536:BHJ65537 BRF65536:BRF65537 CBB65536:CBB65537 CKX65536:CKX65537 CUT65536:CUT65537 DEP65536:DEP65537 DOL65536:DOL65537 DYH65536:DYH65537 EID65536:EID65537 ERZ65536:ERZ65537 FBV65536:FBV65537 FLR65536:FLR65537 FVN65536:FVN65537 GFJ65536:GFJ65537 GPF65536:GPF65537 GZB65536:GZB65537 HIX65536:HIX65537 HST65536:HST65537 ICP65536:ICP65537 IML65536:IML65537 IWH65536:IWH65537 JGD65536:JGD65537 JPZ65536:JPZ65537 JZV65536:JZV65537 KJR65536:KJR65537 KTN65536:KTN65537 LDJ65536:LDJ65537 LNF65536:LNF65537 LXB65536:LXB65537 MGX65536:MGX65537 MQT65536:MQT65537 NAP65536:NAP65537 NKL65536:NKL65537 NUH65536:NUH65537 OED65536:OED65537 ONZ65536:ONZ65537 OXV65536:OXV65537 PHR65536:PHR65537 PRN65536:PRN65537 QBJ65536:QBJ65537 QLF65536:QLF65537 QVB65536:QVB65537 REX65536:REX65537 ROT65536:ROT65537 RYP65536:RYP65537 SIL65536:SIL65537 SSH65536:SSH65537 TCD65536:TCD65537 TLZ65536:TLZ65537 TVV65536:TVV65537 UFR65536:UFR65537 UPN65536:UPN65537 UZJ65536:UZJ65537 VJF65536:VJF65537 VTB65536:VTB65537 WCX65536:WCX65537 WMT65536:WMT65537 WWP65536:WWP65537 AH131072:AH131073 KD131072:KD131073 TZ131072:TZ131073 ADV131072:ADV131073 ANR131072:ANR131073 AXN131072:AXN131073 BHJ131072:BHJ131073 BRF131072:BRF131073 CBB131072:CBB131073 CKX131072:CKX131073 CUT131072:CUT131073 DEP131072:DEP131073 DOL131072:DOL131073 DYH131072:DYH131073 EID131072:EID131073 ERZ131072:ERZ131073 FBV131072:FBV131073 FLR131072:FLR131073 FVN131072:FVN131073 GFJ131072:GFJ131073 GPF131072:GPF131073 GZB131072:GZB131073 HIX131072:HIX131073 HST131072:HST131073 ICP131072:ICP131073 IML131072:IML131073 IWH131072:IWH131073 JGD131072:JGD131073 JPZ131072:JPZ131073 JZV131072:JZV131073 KJR131072:KJR131073 KTN131072:KTN131073 LDJ131072:LDJ131073 LNF131072:LNF131073 LXB131072:LXB131073 MGX131072:MGX131073 MQT131072:MQT131073 NAP131072:NAP131073 NKL131072:NKL131073 NUH131072:NUH131073 OED131072:OED131073 ONZ131072:ONZ131073 OXV131072:OXV131073 PHR131072:PHR131073 PRN131072:PRN131073 QBJ131072:QBJ131073 QLF131072:QLF131073 QVB131072:QVB131073 REX131072:REX131073 ROT131072:ROT131073 RYP131072:RYP131073 SIL131072:SIL131073 SSH131072:SSH131073 TCD131072:TCD131073 TLZ131072:TLZ131073 TVV131072:TVV131073 UFR131072:UFR131073 UPN131072:UPN131073 UZJ131072:UZJ131073 VJF131072:VJF131073 VTB131072:VTB131073 WCX131072:WCX131073 WMT131072:WMT131073 WWP131072:WWP131073 AH196608:AH196609 KD196608:KD196609 TZ196608:TZ196609 ADV196608:ADV196609 ANR196608:ANR196609 AXN196608:AXN196609 BHJ196608:BHJ196609 BRF196608:BRF196609 CBB196608:CBB196609 CKX196608:CKX196609 CUT196608:CUT196609 DEP196608:DEP196609 DOL196608:DOL196609 DYH196608:DYH196609 EID196608:EID196609 ERZ196608:ERZ196609 FBV196608:FBV196609 FLR196608:FLR196609 FVN196608:FVN196609 GFJ196608:GFJ196609 GPF196608:GPF196609 GZB196608:GZB196609 HIX196608:HIX196609 HST196608:HST196609 ICP196608:ICP196609 IML196608:IML196609 IWH196608:IWH196609 JGD196608:JGD196609 JPZ196608:JPZ196609 JZV196608:JZV196609 KJR196608:KJR196609 KTN196608:KTN196609 LDJ196608:LDJ196609 LNF196608:LNF196609 LXB196608:LXB196609 MGX196608:MGX196609 MQT196608:MQT196609 NAP196608:NAP196609 NKL196608:NKL196609 NUH196608:NUH196609 OED196608:OED196609 ONZ196608:ONZ196609 OXV196608:OXV196609 PHR196608:PHR196609 PRN196608:PRN196609 QBJ196608:QBJ196609 QLF196608:QLF196609 QVB196608:QVB196609 REX196608:REX196609 ROT196608:ROT196609 RYP196608:RYP196609 SIL196608:SIL196609 SSH196608:SSH196609 TCD196608:TCD196609 TLZ196608:TLZ196609 TVV196608:TVV196609 UFR196608:UFR196609 UPN196608:UPN196609 UZJ196608:UZJ196609 VJF196608:VJF196609 VTB196608:VTB196609 WCX196608:WCX196609 WMT196608:WMT196609 WWP196608:WWP196609 AH262144:AH262145 KD262144:KD262145 TZ262144:TZ262145 ADV262144:ADV262145 ANR262144:ANR262145 AXN262144:AXN262145 BHJ262144:BHJ262145 BRF262144:BRF262145 CBB262144:CBB262145 CKX262144:CKX262145 CUT262144:CUT262145 DEP262144:DEP262145 DOL262144:DOL262145 DYH262144:DYH262145 EID262144:EID262145 ERZ262144:ERZ262145 FBV262144:FBV262145 FLR262144:FLR262145 FVN262144:FVN262145 GFJ262144:GFJ262145 GPF262144:GPF262145 GZB262144:GZB262145 HIX262144:HIX262145 HST262144:HST262145 ICP262144:ICP262145 IML262144:IML262145 IWH262144:IWH262145 JGD262144:JGD262145 JPZ262144:JPZ262145 JZV262144:JZV262145 KJR262144:KJR262145 KTN262144:KTN262145 LDJ262144:LDJ262145 LNF262144:LNF262145 LXB262144:LXB262145 MGX262144:MGX262145 MQT262144:MQT262145 NAP262144:NAP262145 NKL262144:NKL262145 NUH262144:NUH262145 OED262144:OED262145 ONZ262144:ONZ262145 OXV262144:OXV262145 PHR262144:PHR262145 PRN262144:PRN262145 QBJ262144:QBJ262145 QLF262144:QLF262145 QVB262144:QVB262145 REX262144:REX262145 ROT262144:ROT262145 RYP262144:RYP262145 SIL262144:SIL262145 SSH262144:SSH262145 TCD262144:TCD262145 TLZ262144:TLZ262145 TVV262144:TVV262145 UFR262144:UFR262145 UPN262144:UPN262145 UZJ262144:UZJ262145 VJF262144:VJF262145 VTB262144:VTB262145 WCX262144:WCX262145 WMT262144:WMT262145 WWP262144:WWP262145 AH327680:AH327681 KD327680:KD327681 TZ327680:TZ327681 ADV327680:ADV327681 ANR327680:ANR327681 AXN327680:AXN327681 BHJ327680:BHJ327681 BRF327680:BRF327681 CBB327680:CBB327681 CKX327680:CKX327681 CUT327680:CUT327681 DEP327680:DEP327681 DOL327680:DOL327681 DYH327680:DYH327681 EID327680:EID327681 ERZ327680:ERZ327681 FBV327680:FBV327681 FLR327680:FLR327681 FVN327680:FVN327681 GFJ327680:GFJ327681 GPF327680:GPF327681 GZB327680:GZB327681 HIX327680:HIX327681 HST327680:HST327681 ICP327680:ICP327681 IML327680:IML327681 IWH327680:IWH327681 JGD327680:JGD327681 JPZ327680:JPZ327681 JZV327680:JZV327681 KJR327680:KJR327681 KTN327680:KTN327681 LDJ327680:LDJ327681 LNF327680:LNF327681 LXB327680:LXB327681 MGX327680:MGX327681 MQT327680:MQT327681 NAP327680:NAP327681 NKL327680:NKL327681 NUH327680:NUH327681 OED327680:OED327681 ONZ327680:ONZ327681 OXV327680:OXV327681 PHR327680:PHR327681 PRN327680:PRN327681 QBJ327680:QBJ327681 QLF327680:QLF327681 QVB327680:QVB327681 REX327680:REX327681 ROT327680:ROT327681 RYP327680:RYP327681 SIL327680:SIL327681 SSH327680:SSH327681 TCD327680:TCD327681 TLZ327680:TLZ327681 TVV327680:TVV327681 UFR327680:UFR327681 UPN327680:UPN327681 UZJ327680:UZJ327681 VJF327680:VJF327681 VTB327680:VTB327681 WCX327680:WCX327681 WMT327680:WMT327681 WWP327680:WWP327681 AH393216:AH393217 KD393216:KD393217 TZ393216:TZ393217 ADV393216:ADV393217 ANR393216:ANR393217 AXN393216:AXN393217 BHJ393216:BHJ393217 BRF393216:BRF393217 CBB393216:CBB393217 CKX393216:CKX393217 CUT393216:CUT393217 DEP393216:DEP393217 DOL393216:DOL393217 DYH393216:DYH393217 EID393216:EID393217 ERZ393216:ERZ393217 FBV393216:FBV393217 FLR393216:FLR393217 FVN393216:FVN393217 GFJ393216:GFJ393217 GPF393216:GPF393217 GZB393216:GZB393217 HIX393216:HIX393217 HST393216:HST393217 ICP393216:ICP393217 IML393216:IML393217 IWH393216:IWH393217 JGD393216:JGD393217 JPZ393216:JPZ393217 JZV393216:JZV393217 KJR393216:KJR393217 KTN393216:KTN393217 LDJ393216:LDJ393217 LNF393216:LNF393217 LXB393216:LXB393217 MGX393216:MGX393217 MQT393216:MQT393217 NAP393216:NAP393217 NKL393216:NKL393217 NUH393216:NUH393217 OED393216:OED393217 ONZ393216:ONZ393217 OXV393216:OXV393217 PHR393216:PHR393217 PRN393216:PRN393217 QBJ393216:QBJ393217 QLF393216:QLF393217 QVB393216:QVB393217 REX393216:REX393217 ROT393216:ROT393217 RYP393216:RYP393217 SIL393216:SIL393217 SSH393216:SSH393217 TCD393216:TCD393217 TLZ393216:TLZ393217 TVV393216:TVV393217 UFR393216:UFR393217 UPN393216:UPN393217 UZJ393216:UZJ393217 VJF393216:VJF393217 VTB393216:VTB393217 WCX393216:WCX393217 WMT393216:WMT393217 WWP393216:WWP393217 AH458752:AH458753 KD458752:KD458753 TZ458752:TZ458753 ADV458752:ADV458753 ANR458752:ANR458753 AXN458752:AXN458753 BHJ458752:BHJ458753 BRF458752:BRF458753 CBB458752:CBB458753 CKX458752:CKX458753 CUT458752:CUT458753 DEP458752:DEP458753 DOL458752:DOL458753 DYH458752:DYH458753 EID458752:EID458753 ERZ458752:ERZ458753 FBV458752:FBV458753 FLR458752:FLR458753 FVN458752:FVN458753 GFJ458752:GFJ458753 GPF458752:GPF458753 GZB458752:GZB458753 HIX458752:HIX458753 HST458752:HST458753 ICP458752:ICP458753 IML458752:IML458753 IWH458752:IWH458753 JGD458752:JGD458753 JPZ458752:JPZ458753 JZV458752:JZV458753 KJR458752:KJR458753 KTN458752:KTN458753 LDJ458752:LDJ458753 LNF458752:LNF458753 LXB458752:LXB458753 MGX458752:MGX458753 MQT458752:MQT458753 NAP458752:NAP458753 NKL458752:NKL458753 NUH458752:NUH458753 OED458752:OED458753 ONZ458752:ONZ458753 OXV458752:OXV458753 PHR458752:PHR458753 PRN458752:PRN458753 QBJ458752:QBJ458753 QLF458752:QLF458753 QVB458752:QVB458753 REX458752:REX458753 ROT458752:ROT458753 RYP458752:RYP458753 SIL458752:SIL458753 SSH458752:SSH458753 TCD458752:TCD458753 TLZ458752:TLZ458753 TVV458752:TVV458753 UFR458752:UFR458753 UPN458752:UPN458753 UZJ458752:UZJ458753 VJF458752:VJF458753 VTB458752:VTB458753 WCX458752:WCX458753 WMT458752:WMT458753 WWP458752:WWP458753 AH524288:AH524289 KD524288:KD524289 TZ524288:TZ524289 ADV524288:ADV524289 ANR524288:ANR524289 AXN524288:AXN524289 BHJ524288:BHJ524289 BRF524288:BRF524289 CBB524288:CBB524289 CKX524288:CKX524289 CUT524288:CUT524289 DEP524288:DEP524289 DOL524288:DOL524289 DYH524288:DYH524289 EID524288:EID524289 ERZ524288:ERZ524289 FBV524288:FBV524289 FLR524288:FLR524289 FVN524288:FVN524289 GFJ524288:GFJ524289 GPF524288:GPF524289 GZB524288:GZB524289 HIX524288:HIX524289 HST524288:HST524289 ICP524288:ICP524289 IML524288:IML524289 IWH524288:IWH524289 JGD524288:JGD524289 JPZ524288:JPZ524289 JZV524288:JZV524289 KJR524288:KJR524289 KTN524288:KTN524289 LDJ524288:LDJ524289 LNF524288:LNF524289 LXB524288:LXB524289 MGX524288:MGX524289 MQT524288:MQT524289 NAP524288:NAP524289 NKL524288:NKL524289 NUH524288:NUH524289 OED524288:OED524289 ONZ524288:ONZ524289 OXV524288:OXV524289 PHR524288:PHR524289 PRN524288:PRN524289 QBJ524288:QBJ524289 QLF524288:QLF524289 QVB524288:QVB524289 REX524288:REX524289 ROT524288:ROT524289 RYP524288:RYP524289 SIL524288:SIL524289 SSH524288:SSH524289 TCD524288:TCD524289 TLZ524288:TLZ524289 TVV524288:TVV524289 UFR524288:UFR524289 UPN524288:UPN524289 UZJ524288:UZJ524289 VJF524288:VJF524289 VTB524288:VTB524289 WCX524288:WCX524289 WMT524288:WMT524289 WWP524288:WWP524289 AH589824:AH589825 KD589824:KD589825 TZ589824:TZ589825 ADV589824:ADV589825 ANR589824:ANR589825 AXN589824:AXN589825 BHJ589824:BHJ589825 BRF589824:BRF589825 CBB589824:CBB589825 CKX589824:CKX589825 CUT589824:CUT589825 DEP589824:DEP589825 DOL589824:DOL589825 DYH589824:DYH589825 EID589824:EID589825 ERZ589824:ERZ589825 FBV589824:FBV589825 FLR589824:FLR589825 FVN589824:FVN589825 GFJ589824:GFJ589825 GPF589824:GPF589825 GZB589824:GZB589825 HIX589824:HIX589825 HST589824:HST589825 ICP589824:ICP589825 IML589824:IML589825 IWH589824:IWH589825 JGD589824:JGD589825 JPZ589824:JPZ589825 JZV589824:JZV589825 KJR589824:KJR589825 KTN589824:KTN589825 LDJ589824:LDJ589825 LNF589824:LNF589825 LXB589824:LXB589825 MGX589824:MGX589825 MQT589824:MQT589825 NAP589824:NAP589825 NKL589824:NKL589825 NUH589824:NUH589825 OED589824:OED589825 ONZ589824:ONZ589825 OXV589824:OXV589825 PHR589824:PHR589825 PRN589824:PRN589825 QBJ589824:QBJ589825 QLF589824:QLF589825 QVB589824:QVB589825 REX589824:REX589825 ROT589824:ROT589825 RYP589824:RYP589825 SIL589824:SIL589825 SSH589824:SSH589825 TCD589824:TCD589825 TLZ589824:TLZ589825 TVV589824:TVV589825 UFR589824:UFR589825 UPN589824:UPN589825 UZJ589824:UZJ589825 VJF589824:VJF589825 VTB589824:VTB589825 WCX589824:WCX589825 WMT589824:WMT589825 WWP589824:WWP589825 AH655360:AH655361 KD655360:KD655361 TZ655360:TZ655361 ADV655360:ADV655361 ANR655360:ANR655361 AXN655360:AXN655361 BHJ655360:BHJ655361 BRF655360:BRF655361 CBB655360:CBB655361 CKX655360:CKX655361 CUT655360:CUT655361 DEP655360:DEP655361 DOL655360:DOL655361 DYH655360:DYH655361 EID655360:EID655361 ERZ655360:ERZ655361 FBV655360:FBV655361 FLR655360:FLR655361 FVN655360:FVN655361 GFJ655360:GFJ655361 GPF655360:GPF655361 GZB655360:GZB655361 HIX655360:HIX655361 HST655360:HST655361 ICP655360:ICP655361 IML655360:IML655361 IWH655360:IWH655361 JGD655360:JGD655361 JPZ655360:JPZ655361 JZV655360:JZV655361 KJR655360:KJR655361 KTN655360:KTN655361 LDJ655360:LDJ655361 LNF655360:LNF655361 LXB655360:LXB655361 MGX655360:MGX655361 MQT655360:MQT655361 NAP655360:NAP655361 NKL655360:NKL655361 NUH655360:NUH655361 OED655360:OED655361 ONZ655360:ONZ655361 OXV655360:OXV655361 PHR655360:PHR655361 PRN655360:PRN655361 QBJ655360:QBJ655361 QLF655360:QLF655361 QVB655360:QVB655361 REX655360:REX655361 ROT655360:ROT655361 RYP655360:RYP655361 SIL655360:SIL655361 SSH655360:SSH655361 TCD655360:TCD655361 TLZ655360:TLZ655361 TVV655360:TVV655361 UFR655360:UFR655361 UPN655360:UPN655361 UZJ655360:UZJ655361 VJF655360:VJF655361 VTB655360:VTB655361 WCX655360:WCX655361 WMT655360:WMT655361 WWP655360:WWP655361 AH720896:AH720897 KD720896:KD720897 TZ720896:TZ720897 ADV720896:ADV720897 ANR720896:ANR720897 AXN720896:AXN720897 BHJ720896:BHJ720897 BRF720896:BRF720897 CBB720896:CBB720897 CKX720896:CKX720897 CUT720896:CUT720897 DEP720896:DEP720897 DOL720896:DOL720897 DYH720896:DYH720897 EID720896:EID720897 ERZ720896:ERZ720897 FBV720896:FBV720897 FLR720896:FLR720897 FVN720896:FVN720897 GFJ720896:GFJ720897 GPF720896:GPF720897 GZB720896:GZB720897 HIX720896:HIX720897 HST720896:HST720897 ICP720896:ICP720897 IML720896:IML720897 IWH720896:IWH720897 JGD720896:JGD720897 JPZ720896:JPZ720897 JZV720896:JZV720897 KJR720896:KJR720897 KTN720896:KTN720897 LDJ720896:LDJ720897 LNF720896:LNF720897 LXB720896:LXB720897 MGX720896:MGX720897 MQT720896:MQT720897 NAP720896:NAP720897 NKL720896:NKL720897 NUH720896:NUH720897 OED720896:OED720897 ONZ720896:ONZ720897 OXV720896:OXV720897 PHR720896:PHR720897 PRN720896:PRN720897 QBJ720896:QBJ720897 QLF720896:QLF720897 QVB720896:QVB720897 REX720896:REX720897 ROT720896:ROT720897 RYP720896:RYP720897 SIL720896:SIL720897 SSH720896:SSH720897 TCD720896:TCD720897 TLZ720896:TLZ720897 TVV720896:TVV720897 UFR720896:UFR720897 UPN720896:UPN720897 UZJ720896:UZJ720897 VJF720896:VJF720897 VTB720896:VTB720897 WCX720896:WCX720897 WMT720896:WMT720897 WWP720896:WWP720897 AH786432:AH786433 KD786432:KD786433 TZ786432:TZ786433 ADV786432:ADV786433 ANR786432:ANR786433 AXN786432:AXN786433 BHJ786432:BHJ786433 BRF786432:BRF786433 CBB786432:CBB786433 CKX786432:CKX786433 CUT786432:CUT786433 DEP786432:DEP786433 DOL786432:DOL786433 DYH786432:DYH786433 EID786432:EID786433 ERZ786432:ERZ786433 FBV786432:FBV786433 FLR786432:FLR786433 FVN786432:FVN786433 GFJ786432:GFJ786433 GPF786432:GPF786433 GZB786432:GZB786433 HIX786432:HIX786433 HST786432:HST786433 ICP786432:ICP786433 IML786432:IML786433 IWH786432:IWH786433 JGD786432:JGD786433 JPZ786432:JPZ786433 JZV786432:JZV786433 KJR786432:KJR786433 KTN786432:KTN786433 LDJ786432:LDJ786433 LNF786432:LNF786433 LXB786432:LXB786433 MGX786432:MGX786433 MQT786432:MQT786433 NAP786432:NAP786433 NKL786432:NKL786433 NUH786432:NUH786433 OED786432:OED786433 ONZ786432:ONZ786433 OXV786432:OXV786433 PHR786432:PHR786433 PRN786432:PRN786433 QBJ786432:QBJ786433 QLF786432:QLF786433 QVB786432:QVB786433 REX786432:REX786433 ROT786432:ROT786433 RYP786432:RYP786433 SIL786432:SIL786433 SSH786432:SSH786433 TCD786432:TCD786433 TLZ786432:TLZ786433 TVV786432:TVV786433 UFR786432:UFR786433 UPN786432:UPN786433 UZJ786432:UZJ786433 VJF786432:VJF786433 VTB786432:VTB786433 WCX786432:WCX786433 WMT786432:WMT786433 WWP786432:WWP786433 AH851968:AH851969 KD851968:KD851969 TZ851968:TZ851969 ADV851968:ADV851969 ANR851968:ANR851969 AXN851968:AXN851969 BHJ851968:BHJ851969 BRF851968:BRF851969 CBB851968:CBB851969 CKX851968:CKX851969 CUT851968:CUT851969 DEP851968:DEP851969 DOL851968:DOL851969 DYH851968:DYH851969 EID851968:EID851969 ERZ851968:ERZ851969 FBV851968:FBV851969 FLR851968:FLR851969 FVN851968:FVN851969 GFJ851968:GFJ851969 GPF851968:GPF851969 GZB851968:GZB851969 HIX851968:HIX851969 HST851968:HST851969 ICP851968:ICP851969 IML851968:IML851969 IWH851968:IWH851969 JGD851968:JGD851969 JPZ851968:JPZ851969 JZV851968:JZV851969 KJR851968:KJR851969 KTN851968:KTN851969 LDJ851968:LDJ851969 LNF851968:LNF851969 LXB851968:LXB851969 MGX851968:MGX851969 MQT851968:MQT851969 NAP851968:NAP851969 NKL851968:NKL851969 NUH851968:NUH851969 OED851968:OED851969 ONZ851968:ONZ851969 OXV851968:OXV851969 PHR851968:PHR851969 PRN851968:PRN851969 QBJ851968:QBJ851969 QLF851968:QLF851969 QVB851968:QVB851969 REX851968:REX851969 ROT851968:ROT851969 RYP851968:RYP851969 SIL851968:SIL851969 SSH851968:SSH851969 TCD851968:TCD851969 TLZ851968:TLZ851969 TVV851968:TVV851969 UFR851968:UFR851969 UPN851968:UPN851969 UZJ851968:UZJ851969 VJF851968:VJF851969 VTB851968:VTB851969 WCX851968:WCX851969 WMT851968:WMT851969 WWP851968:WWP851969 AH917504:AH917505 KD917504:KD917505 TZ917504:TZ917505 ADV917504:ADV917505 ANR917504:ANR917505 AXN917504:AXN917505 BHJ917504:BHJ917505 BRF917504:BRF917505 CBB917504:CBB917505 CKX917504:CKX917505 CUT917504:CUT917505 DEP917504:DEP917505 DOL917504:DOL917505 DYH917504:DYH917505 EID917504:EID917505 ERZ917504:ERZ917505 FBV917504:FBV917505 FLR917504:FLR917505 FVN917504:FVN917505 GFJ917504:GFJ917505 GPF917504:GPF917505 GZB917504:GZB917505 HIX917504:HIX917505 HST917504:HST917505 ICP917504:ICP917505 IML917504:IML917505 IWH917504:IWH917505 JGD917504:JGD917505 JPZ917504:JPZ917505 JZV917504:JZV917505 KJR917504:KJR917505 KTN917504:KTN917505 LDJ917504:LDJ917505 LNF917504:LNF917505 LXB917504:LXB917505 MGX917504:MGX917505 MQT917504:MQT917505 NAP917504:NAP917505 NKL917504:NKL917505 NUH917504:NUH917505 OED917504:OED917505 ONZ917504:ONZ917505 OXV917504:OXV917505 PHR917504:PHR917505 PRN917504:PRN917505 QBJ917504:QBJ917505 QLF917504:QLF917505 QVB917504:QVB917505 REX917504:REX917505 ROT917504:ROT917505 RYP917504:RYP917505 SIL917504:SIL917505 SSH917504:SSH917505 TCD917504:TCD917505 TLZ917504:TLZ917505 TVV917504:TVV917505 UFR917504:UFR917505 UPN917504:UPN917505 UZJ917504:UZJ917505 VJF917504:VJF917505 VTB917504:VTB917505 WCX917504:WCX917505 WMT917504:WMT917505 WWP917504:WWP917505 AH983040:AH983041 KD983040:KD983041 TZ983040:TZ983041 ADV983040:ADV983041 ANR983040:ANR983041 AXN983040:AXN983041 BHJ983040:BHJ983041 BRF983040:BRF983041 CBB983040:CBB983041 CKX983040:CKX983041 CUT983040:CUT983041 DEP983040:DEP983041 DOL983040:DOL983041 DYH983040:DYH983041 EID983040:EID983041 ERZ983040:ERZ983041 FBV983040:FBV983041 FLR983040:FLR983041 FVN983040:FVN983041 GFJ983040:GFJ983041 GPF983040:GPF983041 GZB983040:GZB983041 HIX983040:HIX983041 HST983040:HST983041 ICP983040:ICP983041 IML983040:IML983041 IWH983040:IWH983041 JGD983040:JGD983041 JPZ983040:JPZ983041 JZV983040:JZV983041 KJR983040:KJR983041 KTN983040:KTN983041 LDJ983040:LDJ983041 LNF983040:LNF983041 LXB983040:LXB983041 MGX983040:MGX983041 MQT983040:MQT983041 NAP983040:NAP983041 NKL983040:NKL983041 NUH983040:NUH983041 OED983040:OED983041 ONZ983040:ONZ983041 OXV983040:OXV983041 PHR983040:PHR983041 PRN983040:PRN983041 QBJ983040:QBJ983041 QLF983040:QLF983041 QVB983040:QVB983041 REX983040:REX983041 ROT983040:ROT983041 RYP983040:RYP983041 SIL983040:SIL983041 SSH983040:SSH983041 TCD983040:TCD983041 TLZ983040:TLZ983041 TVV983040:TVV983041 UFR983040:UFR983041 UPN983040:UPN983041 UZJ983040:UZJ983041 VJF983040:VJF983041 VTB983040:VTB983041 WCX983040:WCX983041 WMT983040:WMT983041 WWP983040:WWP983041 AJ65536:AJ65537 KF65536:KF65537 UB65536:UB65537 ADX65536:ADX65537 ANT65536:ANT65537 AXP65536:AXP65537 BHL65536:BHL65537 BRH65536:BRH65537 CBD65536:CBD65537 CKZ65536:CKZ65537 CUV65536:CUV65537 DER65536:DER65537 DON65536:DON65537 DYJ65536:DYJ65537 EIF65536:EIF65537 ESB65536:ESB65537 FBX65536:FBX65537 FLT65536:FLT65537 FVP65536:FVP65537 GFL65536:GFL65537 GPH65536:GPH65537 GZD65536:GZD65537 HIZ65536:HIZ65537 HSV65536:HSV65537 ICR65536:ICR65537 IMN65536:IMN65537 IWJ65536:IWJ65537 JGF65536:JGF65537 JQB65536:JQB65537 JZX65536:JZX65537 KJT65536:KJT65537 KTP65536:KTP65537 LDL65536:LDL65537 LNH65536:LNH65537 LXD65536:LXD65537 MGZ65536:MGZ65537 MQV65536:MQV65537 NAR65536:NAR65537 NKN65536:NKN65537 NUJ65536:NUJ65537 OEF65536:OEF65537 OOB65536:OOB65537 OXX65536:OXX65537 PHT65536:PHT65537 PRP65536:PRP65537 QBL65536:QBL65537 QLH65536:QLH65537 QVD65536:QVD65537 REZ65536:REZ65537 ROV65536:ROV65537 RYR65536:RYR65537 SIN65536:SIN65537 SSJ65536:SSJ65537 TCF65536:TCF65537 TMB65536:TMB65537 TVX65536:TVX65537 UFT65536:UFT65537 UPP65536:UPP65537 UZL65536:UZL65537 VJH65536:VJH65537 VTD65536:VTD65537 WCZ65536:WCZ65537 WMV65536:WMV65537 WWR65536:WWR65537 AJ131072:AJ131073 KF131072:KF131073 UB131072:UB131073 ADX131072:ADX131073 ANT131072:ANT131073 AXP131072:AXP131073 BHL131072:BHL131073 BRH131072:BRH131073 CBD131072:CBD131073 CKZ131072:CKZ131073 CUV131072:CUV131073 DER131072:DER131073 DON131072:DON131073 DYJ131072:DYJ131073 EIF131072:EIF131073 ESB131072:ESB131073 FBX131072:FBX131073 FLT131072:FLT131073 FVP131072:FVP131073 GFL131072:GFL131073 GPH131072:GPH131073 GZD131072:GZD131073 HIZ131072:HIZ131073 HSV131072:HSV131073 ICR131072:ICR131073 IMN131072:IMN131073 IWJ131072:IWJ131073 JGF131072:JGF131073 JQB131072:JQB131073 JZX131072:JZX131073 KJT131072:KJT131073 KTP131072:KTP131073 LDL131072:LDL131073 LNH131072:LNH131073 LXD131072:LXD131073 MGZ131072:MGZ131073 MQV131072:MQV131073 NAR131072:NAR131073 NKN131072:NKN131073 NUJ131072:NUJ131073 OEF131072:OEF131073 OOB131072:OOB131073 OXX131072:OXX131073 PHT131072:PHT131073 PRP131072:PRP131073 QBL131072:QBL131073 QLH131072:QLH131073 QVD131072:QVD131073 REZ131072:REZ131073 ROV131072:ROV131073 RYR131072:RYR131073 SIN131072:SIN131073 SSJ131072:SSJ131073 TCF131072:TCF131073 TMB131072:TMB131073 TVX131072:TVX131073 UFT131072:UFT131073 UPP131072:UPP131073 UZL131072:UZL131073 VJH131072:VJH131073 VTD131072:VTD131073 WCZ131072:WCZ131073 WMV131072:WMV131073 WWR131072:WWR131073 AJ196608:AJ196609 KF196608:KF196609 UB196608:UB196609 ADX196608:ADX196609 ANT196608:ANT196609 AXP196608:AXP196609 BHL196608:BHL196609 BRH196608:BRH196609 CBD196608:CBD196609 CKZ196608:CKZ196609 CUV196608:CUV196609 DER196608:DER196609 DON196608:DON196609 DYJ196608:DYJ196609 EIF196608:EIF196609 ESB196608:ESB196609 FBX196608:FBX196609 FLT196608:FLT196609 FVP196608:FVP196609 GFL196608:GFL196609 GPH196608:GPH196609 GZD196608:GZD196609 HIZ196608:HIZ196609 HSV196608:HSV196609 ICR196608:ICR196609 IMN196608:IMN196609 IWJ196608:IWJ196609 JGF196608:JGF196609 JQB196608:JQB196609 JZX196608:JZX196609 KJT196608:KJT196609 KTP196608:KTP196609 LDL196608:LDL196609 LNH196608:LNH196609 LXD196608:LXD196609 MGZ196608:MGZ196609 MQV196608:MQV196609 NAR196608:NAR196609 NKN196608:NKN196609 NUJ196608:NUJ196609 OEF196608:OEF196609 OOB196608:OOB196609 OXX196608:OXX196609 PHT196608:PHT196609 PRP196608:PRP196609 QBL196608:QBL196609 QLH196608:QLH196609 QVD196608:QVD196609 REZ196608:REZ196609 ROV196608:ROV196609 RYR196608:RYR196609 SIN196608:SIN196609 SSJ196608:SSJ196609 TCF196608:TCF196609 TMB196608:TMB196609 TVX196608:TVX196609 UFT196608:UFT196609 UPP196608:UPP196609 UZL196608:UZL196609 VJH196608:VJH196609 VTD196608:VTD196609 WCZ196608:WCZ196609 WMV196608:WMV196609 WWR196608:WWR196609 AJ262144:AJ262145 KF262144:KF262145 UB262144:UB262145 ADX262144:ADX262145 ANT262144:ANT262145 AXP262144:AXP262145 BHL262144:BHL262145 BRH262144:BRH262145 CBD262144:CBD262145 CKZ262144:CKZ262145 CUV262144:CUV262145 DER262144:DER262145 DON262144:DON262145 DYJ262144:DYJ262145 EIF262144:EIF262145 ESB262144:ESB262145 FBX262144:FBX262145 FLT262144:FLT262145 FVP262144:FVP262145 GFL262144:GFL262145 GPH262144:GPH262145 GZD262144:GZD262145 HIZ262144:HIZ262145 HSV262144:HSV262145 ICR262144:ICR262145 IMN262144:IMN262145 IWJ262144:IWJ262145 JGF262144:JGF262145 JQB262144:JQB262145 JZX262144:JZX262145 KJT262144:KJT262145 KTP262144:KTP262145 LDL262144:LDL262145 LNH262144:LNH262145 LXD262144:LXD262145 MGZ262144:MGZ262145 MQV262144:MQV262145 NAR262144:NAR262145 NKN262144:NKN262145 NUJ262144:NUJ262145 OEF262144:OEF262145 OOB262144:OOB262145 OXX262144:OXX262145 PHT262144:PHT262145 PRP262144:PRP262145 QBL262144:QBL262145 QLH262144:QLH262145 QVD262144:QVD262145 REZ262144:REZ262145 ROV262144:ROV262145 RYR262144:RYR262145 SIN262144:SIN262145 SSJ262144:SSJ262145 TCF262144:TCF262145 TMB262144:TMB262145 TVX262144:TVX262145 UFT262144:UFT262145 UPP262144:UPP262145 UZL262144:UZL262145 VJH262144:VJH262145 VTD262144:VTD262145 WCZ262144:WCZ262145 WMV262144:WMV262145 WWR262144:WWR262145 AJ327680:AJ327681 KF327680:KF327681 UB327680:UB327681 ADX327680:ADX327681 ANT327680:ANT327681 AXP327680:AXP327681 BHL327680:BHL327681 BRH327680:BRH327681 CBD327680:CBD327681 CKZ327680:CKZ327681 CUV327680:CUV327681 DER327680:DER327681 DON327680:DON327681 DYJ327680:DYJ327681 EIF327680:EIF327681 ESB327680:ESB327681 FBX327680:FBX327681 FLT327680:FLT327681 FVP327680:FVP327681 GFL327680:GFL327681 GPH327680:GPH327681 GZD327680:GZD327681 HIZ327680:HIZ327681 HSV327680:HSV327681 ICR327680:ICR327681 IMN327680:IMN327681 IWJ327680:IWJ327681 JGF327680:JGF327681 JQB327680:JQB327681 JZX327680:JZX327681 KJT327680:KJT327681 KTP327680:KTP327681 LDL327680:LDL327681 LNH327680:LNH327681 LXD327680:LXD327681 MGZ327680:MGZ327681 MQV327680:MQV327681 NAR327680:NAR327681 NKN327680:NKN327681 NUJ327680:NUJ327681 OEF327680:OEF327681 OOB327680:OOB327681 OXX327680:OXX327681 PHT327680:PHT327681 PRP327680:PRP327681 QBL327680:QBL327681 QLH327680:QLH327681 QVD327680:QVD327681 REZ327680:REZ327681 ROV327680:ROV327681 RYR327680:RYR327681 SIN327680:SIN327681 SSJ327680:SSJ327681 TCF327680:TCF327681 TMB327680:TMB327681 TVX327680:TVX327681 UFT327680:UFT327681 UPP327680:UPP327681 UZL327680:UZL327681 VJH327680:VJH327681 VTD327680:VTD327681 WCZ327680:WCZ327681 WMV327680:WMV327681 WWR327680:WWR327681 AJ393216:AJ393217 KF393216:KF393217 UB393216:UB393217 ADX393216:ADX393217 ANT393216:ANT393217 AXP393216:AXP393217 BHL393216:BHL393217 BRH393216:BRH393217 CBD393216:CBD393217 CKZ393216:CKZ393217 CUV393216:CUV393217 DER393216:DER393217 DON393216:DON393217 DYJ393216:DYJ393217 EIF393216:EIF393217 ESB393216:ESB393217 FBX393216:FBX393217 FLT393216:FLT393217 FVP393216:FVP393217 GFL393216:GFL393217 GPH393216:GPH393217 GZD393216:GZD393217 HIZ393216:HIZ393217 HSV393216:HSV393217 ICR393216:ICR393217 IMN393216:IMN393217 IWJ393216:IWJ393217 JGF393216:JGF393217 JQB393216:JQB393217 JZX393216:JZX393217 KJT393216:KJT393217 KTP393216:KTP393217 LDL393216:LDL393217 LNH393216:LNH393217 LXD393216:LXD393217 MGZ393216:MGZ393217 MQV393216:MQV393217 NAR393216:NAR393217 NKN393216:NKN393217 NUJ393216:NUJ393217 OEF393216:OEF393217 OOB393216:OOB393217 OXX393216:OXX393217 PHT393216:PHT393217 PRP393216:PRP393217 QBL393216:QBL393217 QLH393216:QLH393217 QVD393216:QVD393217 REZ393216:REZ393217 ROV393216:ROV393217 RYR393216:RYR393217 SIN393216:SIN393217 SSJ393216:SSJ393217 TCF393216:TCF393217 TMB393216:TMB393217 TVX393216:TVX393217 UFT393216:UFT393217 UPP393216:UPP393217 UZL393216:UZL393217 VJH393216:VJH393217 VTD393216:VTD393217 WCZ393216:WCZ393217 WMV393216:WMV393217 WWR393216:WWR393217 AJ458752:AJ458753 KF458752:KF458753 UB458752:UB458753 ADX458752:ADX458753 ANT458752:ANT458753 AXP458752:AXP458753 BHL458752:BHL458753 BRH458752:BRH458753 CBD458752:CBD458753 CKZ458752:CKZ458753 CUV458752:CUV458753 DER458752:DER458753 DON458752:DON458753 DYJ458752:DYJ458753 EIF458752:EIF458753 ESB458752:ESB458753 FBX458752:FBX458753 FLT458752:FLT458753 FVP458752:FVP458753 GFL458752:GFL458753 GPH458752:GPH458753 GZD458752:GZD458753 HIZ458752:HIZ458753 HSV458752:HSV458753 ICR458752:ICR458753 IMN458752:IMN458753 IWJ458752:IWJ458753 JGF458752:JGF458753 JQB458752:JQB458753 JZX458752:JZX458753 KJT458752:KJT458753 KTP458752:KTP458753 LDL458752:LDL458753 LNH458752:LNH458753 LXD458752:LXD458753 MGZ458752:MGZ458753 MQV458752:MQV458753 NAR458752:NAR458753 NKN458752:NKN458753 NUJ458752:NUJ458753 OEF458752:OEF458753 OOB458752:OOB458753 OXX458752:OXX458753 PHT458752:PHT458753 PRP458752:PRP458753 QBL458752:QBL458753 QLH458752:QLH458753 QVD458752:QVD458753 REZ458752:REZ458753 ROV458752:ROV458753 RYR458752:RYR458753 SIN458752:SIN458753 SSJ458752:SSJ458753 TCF458752:TCF458753 TMB458752:TMB458753 TVX458752:TVX458753 UFT458752:UFT458753 UPP458752:UPP458753 UZL458752:UZL458753 VJH458752:VJH458753 VTD458752:VTD458753 WCZ458752:WCZ458753 WMV458752:WMV458753 WWR458752:WWR458753 AJ524288:AJ524289 KF524288:KF524289 UB524288:UB524289 ADX524288:ADX524289 ANT524288:ANT524289 AXP524288:AXP524289 BHL524288:BHL524289 BRH524288:BRH524289 CBD524288:CBD524289 CKZ524288:CKZ524289 CUV524288:CUV524289 DER524288:DER524289 DON524288:DON524289 DYJ524288:DYJ524289 EIF524288:EIF524289 ESB524288:ESB524289 FBX524288:FBX524289 FLT524288:FLT524289 FVP524288:FVP524289 GFL524288:GFL524289 GPH524288:GPH524289 GZD524288:GZD524289 HIZ524288:HIZ524289 HSV524288:HSV524289 ICR524288:ICR524289 IMN524288:IMN524289 IWJ524288:IWJ524289 JGF524288:JGF524289 JQB524288:JQB524289 JZX524288:JZX524289 KJT524288:KJT524289 KTP524288:KTP524289 LDL524288:LDL524289 LNH524288:LNH524289 LXD524288:LXD524289 MGZ524288:MGZ524289 MQV524288:MQV524289 NAR524288:NAR524289 NKN524288:NKN524289 NUJ524288:NUJ524289 OEF524288:OEF524289 OOB524288:OOB524289 OXX524288:OXX524289 PHT524288:PHT524289 PRP524288:PRP524289 QBL524288:QBL524289 QLH524288:QLH524289 QVD524288:QVD524289 REZ524288:REZ524289 ROV524288:ROV524289 RYR524288:RYR524289 SIN524288:SIN524289 SSJ524288:SSJ524289 TCF524288:TCF524289 TMB524288:TMB524289 TVX524288:TVX524289 UFT524288:UFT524289 UPP524288:UPP524289 UZL524288:UZL524289 VJH524288:VJH524289 VTD524288:VTD524289 WCZ524288:WCZ524289 WMV524288:WMV524289 WWR524288:WWR524289 AJ589824:AJ589825 KF589824:KF589825 UB589824:UB589825 ADX589824:ADX589825 ANT589824:ANT589825 AXP589824:AXP589825 BHL589824:BHL589825 BRH589824:BRH589825 CBD589824:CBD589825 CKZ589824:CKZ589825 CUV589824:CUV589825 DER589824:DER589825 DON589824:DON589825 DYJ589824:DYJ589825 EIF589824:EIF589825 ESB589824:ESB589825 FBX589824:FBX589825 FLT589824:FLT589825 FVP589824:FVP589825 GFL589824:GFL589825 GPH589824:GPH589825 GZD589824:GZD589825 HIZ589824:HIZ589825 HSV589824:HSV589825 ICR589824:ICR589825 IMN589824:IMN589825 IWJ589824:IWJ589825 JGF589824:JGF589825 JQB589824:JQB589825 JZX589824:JZX589825 KJT589824:KJT589825 KTP589824:KTP589825 LDL589824:LDL589825 LNH589824:LNH589825 LXD589824:LXD589825 MGZ589824:MGZ589825 MQV589824:MQV589825 NAR589824:NAR589825 NKN589824:NKN589825 NUJ589824:NUJ589825 OEF589824:OEF589825 OOB589824:OOB589825 OXX589824:OXX589825 PHT589824:PHT589825 PRP589824:PRP589825 QBL589824:QBL589825 QLH589824:QLH589825 QVD589824:QVD589825 REZ589824:REZ589825 ROV589824:ROV589825 RYR589824:RYR589825 SIN589824:SIN589825 SSJ589824:SSJ589825 TCF589824:TCF589825 TMB589824:TMB589825 TVX589824:TVX589825 UFT589824:UFT589825 UPP589824:UPP589825 UZL589824:UZL589825 VJH589824:VJH589825 VTD589824:VTD589825 WCZ589824:WCZ589825 WMV589824:WMV589825 WWR589824:WWR589825 AJ655360:AJ655361 KF655360:KF655361 UB655360:UB655361 ADX655360:ADX655361 ANT655360:ANT655361 AXP655360:AXP655361 BHL655360:BHL655361 BRH655360:BRH655361 CBD655360:CBD655361 CKZ655360:CKZ655361 CUV655360:CUV655361 DER655360:DER655361 DON655360:DON655361 DYJ655360:DYJ655361 EIF655360:EIF655361 ESB655360:ESB655361 FBX655360:FBX655361 FLT655360:FLT655361 FVP655360:FVP655361 GFL655360:GFL655361 GPH655360:GPH655361 GZD655360:GZD655361 HIZ655360:HIZ655361 HSV655360:HSV655361 ICR655360:ICR655361 IMN655360:IMN655361 IWJ655360:IWJ655361 JGF655360:JGF655361 JQB655360:JQB655361 JZX655360:JZX655361 KJT655360:KJT655361 KTP655360:KTP655361 LDL655360:LDL655361 LNH655360:LNH655361 LXD655360:LXD655361 MGZ655360:MGZ655361 MQV655360:MQV655361 NAR655360:NAR655361 NKN655360:NKN655361 NUJ655360:NUJ655361 OEF655360:OEF655361 OOB655360:OOB655361 OXX655360:OXX655361 PHT655360:PHT655361 PRP655360:PRP655361 QBL655360:QBL655361 QLH655360:QLH655361 QVD655360:QVD655361 REZ655360:REZ655361 ROV655360:ROV655361 RYR655360:RYR655361 SIN655360:SIN655361 SSJ655360:SSJ655361 TCF655360:TCF655361 TMB655360:TMB655361 TVX655360:TVX655361 UFT655360:UFT655361 UPP655360:UPP655361 UZL655360:UZL655361 VJH655360:VJH655361 VTD655360:VTD655361 WCZ655360:WCZ655361 WMV655360:WMV655361 WWR655360:WWR655361 AJ720896:AJ720897 KF720896:KF720897 UB720896:UB720897 ADX720896:ADX720897 ANT720896:ANT720897 AXP720896:AXP720897 BHL720896:BHL720897 BRH720896:BRH720897 CBD720896:CBD720897 CKZ720896:CKZ720897 CUV720896:CUV720897 DER720896:DER720897 DON720896:DON720897 DYJ720896:DYJ720897 EIF720896:EIF720897 ESB720896:ESB720897 FBX720896:FBX720897 FLT720896:FLT720897 FVP720896:FVP720897 GFL720896:GFL720897 GPH720896:GPH720897 GZD720896:GZD720897 HIZ720896:HIZ720897 HSV720896:HSV720897 ICR720896:ICR720897 IMN720896:IMN720897 IWJ720896:IWJ720897 JGF720896:JGF720897 JQB720896:JQB720897 JZX720896:JZX720897 KJT720896:KJT720897 KTP720896:KTP720897 LDL720896:LDL720897 LNH720896:LNH720897 LXD720896:LXD720897 MGZ720896:MGZ720897 MQV720896:MQV720897 NAR720896:NAR720897 NKN720896:NKN720897 NUJ720896:NUJ720897 OEF720896:OEF720897 OOB720896:OOB720897 OXX720896:OXX720897 PHT720896:PHT720897 PRP720896:PRP720897 QBL720896:QBL720897 QLH720896:QLH720897 QVD720896:QVD720897 REZ720896:REZ720897 ROV720896:ROV720897 RYR720896:RYR720897 SIN720896:SIN720897 SSJ720896:SSJ720897 TCF720896:TCF720897 TMB720896:TMB720897 TVX720896:TVX720897 UFT720896:UFT720897 UPP720896:UPP720897 UZL720896:UZL720897 VJH720896:VJH720897 VTD720896:VTD720897 WCZ720896:WCZ720897 WMV720896:WMV720897 WWR720896:WWR720897 AJ786432:AJ786433 KF786432:KF786433 UB786432:UB786433 ADX786432:ADX786433 ANT786432:ANT786433 AXP786432:AXP786433 BHL786432:BHL786433 BRH786432:BRH786433 CBD786432:CBD786433 CKZ786432:CKZ786433 CUV786432:CUV786433 DER786432:DER786433 DON786432:DON786433 DYJ786432:DYJ786433 EIF786432:EIF786433 ESB786432:ESB786433 FBX786432:FBX786433 FLT786432:FLT786433 FVP786432:FVP786433 GFL786432:GFL786433 GPH786432:GPH786433 GZD786432:GZD786433 HIZ786432:HIZ786433 HSV786432:HSV786433 ICR786432:ICR786433 IMN786432:IMN786433 IWJ786432:IWJ786433 JGF786432:JGF786433 JQB786432:JQB786433 JZX786432:JZX786433 KJT786432:KJT786433 KTP786432:KTP786433 LDL786432:LDL786433 LNH786432:LNH786433 LXD786432:LXD786433 MGZ786432:MGZ786433 MQV786432:MQV786433 NAR786432:NAR786433 NKN786432:NKN786433 NUJ786432:NUJ786433 OEF786432:OEF786433 OOB786432:OOB786433 OXX786432:OXX786433 PHT786432:PHT786433 PRP786432:PRP786433 QBL786432:QBL786433 QLH786432:QLH786433 QVD786432:QVD786433 REZ786432:REZ786433 ROV786432:ROV786433 RYR786432:RYR786433 SIN786432:SIN786433 SSJ786432:SSJ786433 TCF786432:TCF786433 TMB786432:TMB786433 TVX786432:TVX786433 UFT786432:UFT786433 UPP786432:UPP786433 UZL786432:UZL786433 VJH786432:VJH786433 VTD786432:VTD786433 WCZ786432:WCZ786433 WMV786432:WMV786433 WWR786432:WWR786433 AJ851968:AJ851969 KF851968:KF851969 UB851968:UB851969 ADX851968:ADX851969 ANT851968:ANT851969 AXP851968:AXP851969 BHL851968:BHL851969 BRH851968:BRH851969 CBD851968:CBD851969 CKZ851968:CKZ851969 CUV851968:CUV851969 DER851968:DER851969 DON851968:DON851969 DYJ851968:DYJ851969 EIF851968:EIF851969 ESB851968:ESB851969 FBX851968:FBX851969 FLT851968:FLT851969 FVP851968:FVP851969 GFL851968:GFL851969 GPH851968:GPH851969 GZD851968:GZD851969 HIZ851968:HIZ851969 HSV851968:HSV851969 ICR851968:ICR851969 IMN851968:IMN851969 IWJ851968:IWJ851969 JGF851968:JGF851969 JQB851968:JQB851969 JZX851968:JZX851969 KJT851968:KJT851969 KTP851968:KTP851969 LDL851968:LDL851969 LNH851968:LNH851969 LXD851968:LXD851969 MGZ851968:MGZ851969 MQV851968:MQV851969 NAR851968:NAR851969 NKN851968:NKN851969 NUJ851968:NUJ851969 OEF851968:OEF851969 OOB851968:OOB851969 OXX851968:OXX851969 PHT851968:PHT851969 PRP851968:PRP851969 QBL851968:QBL851969 QLH851968:QLH851969 QVD851968:QVD851969 REZ851968:REZ851969 ROV851968:ROV851969 RYR851968:RYR851969 SIN851968:SIN851969 SSJ851968:SSJ851969 TCF851968:TCF851969 TMB851968:TMB851969 TVX851968:TVX851969 UFT851968:UFT851969 UPP851968:UPP851969 UZL851968:UZL851969 VJH851968:VJH851969 VTD851968:VTD851969 WCZ851968:WCZ851969 WMV851968:WMV851969 WWR851968:WWR851969 AJ917504:AJ917505 KF917504:KF917505 UB917504:UB917505 ADX917504:ADX917505 ANT917504:ANT917505 AXP917504:AXP917505 BHL917504:BHL917505 BRH917504:BRH917505 CBD917504:CBD917505 CKZ917504:CKZ917505 CUV917504:CUV917505 DER917504:DER917505 DON917504:DON917505 DYJ917504:DYJ917505 EIF917504:EIF917505 ESB917504:ESB917505 FBX917504:FBX917505 FLT917504:FLT917505 FVP917504:FVP917505 GFL917504:GFL917505 GPH917504:GPH917505 GZD917504:GZD917505 HIZ917504:HIZ917505 HSV917504:HSV917505 ICR917504:ICR917505 IMN917504:IMN917505 IWJ917504:IWJ917505 JGF917504:JGF917505 JQB917504:JQB917505 JZX917504:JZX917505 KJT917504:KJT917505 KTP917504:KTP917505 LDL917504:LDL917505 LNH917504:LNH917505 LXD917504:LXD917505 MGZ917504:MGZ917505 MQV917504:MQV917505 NAR917504:NAR917505 NKN917504:NKN917505 NUJ917504:NUJ917505 OEF917504:OEF917505 OOB917504:OOB917505 OXX917504:OXX917505 PHT917504:PHT917505 PRP917504:PRP917505 QBL917504:QBL917505 QLH917504:QLH917505 QVD917504:QVD917505 REZ917504:REZ917505 ROV917504:ROV917505 RYR917504:RYR917505 SIN917504:SIN917505 SSJ917504:SSJ917505 TCF917504:TCF917505 TMB917504:TMB917505 TVX917504:TVX917505 UFT917504:UFT917505 UPP917504:UPP917505 UZL917504:UZL917505 VJH917504:VJH917505 VTD917504:VTD917505 WCZ917504:WCZ917505 WMV917504:WMV917505 WWR917504:WWR917505 AJ983040:AJ983041 KF983040:KF983041 UB983040:UB983041 ADX983040:ADX983041 ANT983040:ANT983041 AXP983040:AXP983041 BHL983040:BHL983041 BRH983040:BRH983041 CBD983040:CBD983041 CKZ983040:CKZ983041 CUV983040:CUV983041 DER983040:DER983041 DON983040:DON983041 DYJ983040:DYJ983041 EIF983040:EIF983041 ESB983040:ESB983041 FBX983040:FBX983041 FLT983040:FLT983041 FVP983040:FVP983041 GFL983040:GFL983041 GPH983040:GPH983041 GZD983040:GZD983041 HIZ983040:HIZ983041 HSV983040:HSV983041 ICR983040:ICR983041 IMN983040:IMN983041 IWJ983040:IWJ983041 JGF983040:JGF983041 JQB983040:JQB983041 JZX983040:JZX983041 KJT983040:KJT983041 KTP983040:KTP983041 LDL983040:LDL983041 LNH983040:LNH983041 LXD983040:LXD983041 MGZ983040:MGZ983041 MQV983040:MQV983041 NAR983040:NAR983041 NKN983040:NKN983041 NUJ983040:NUJ983041 OEF983040:OEF983041 OOB983040:OOB983041 OXX983040:OXX983041 PHT983040:PHT983041 PRP983040:PRP983041 QBL983040:QBL983041 QLH983040:QLH983041 QVD983040:QVD983041 REZ983040:REZ983041 ROV983040:ROV983041 RYR983040:RYR983041 SIN983040:SIN983041 SSJ983040:SSJ983041 TCF983040:TCF983041 TMB983040:TMB983041 TVX983040:TVX983041 UFT983040:UFT983041 UPP983040:UPP983041 UZL983040:UZL983041 VJH983040:VJH983041 VTD983040:VTD983041 WCZ983040:WCZ983041 WMV983040:WMV983041 WWR983040:WWR983041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AJ65548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AJ131084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AJ196620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AJ262156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AJ327692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AJ393228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AJ458764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AJ524300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AJ589836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AJ655372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AJ720908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AJ786444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AJ851980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AJ917516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AJ983052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 AF65560:AJ65624 KB65560:KF65624 TX65560:UB65624 ADT65560:ADX65624 ANP65560:ANT65624 AXL65560:AXP65624 BHH65560:BHL65624 BRD65560:BRH65624 CAZ65560:CBD65624 CKV65560:CKZ65624 CUR65560:CUV65624 DEN65560:DER65624 DOJ65560:DON65624 DYF65560:DYJ65624 EIB65560:EIF65624 ERX65560:ESB65624 FBT65560:FBX65624 FLP65560:FLT65624 FVL65560:FVP65624 GFH65560:GFL65624 GPD65560:GPH65624 GYZ65560:GZD65624 HIV65560:HIZ65624 HSR65560:HSV65624 ICN65560:ICR65624 IMJ65560:IMN65624 IWF65560:IWJ65624 JGB65560:JGF65624 JPX65560:JQB65624 JZT65560:JZX65624 KJP65560:KJT65624 KTL65560:KTP65624 LDH65560:LDL65624 LND65560:LNH65624 LWZ65560:LXD65624 MGV65560:MGZ65624 MQR65560:MQV65624 NAN65560:NAR65624 NKJ65560:NKN65624 NUF65560:NUJ65624 OEB65560:OEF65624 ONX65560:OOB65624 OXT65560:OXX65624 PHP65560:PHT65624 PRL65560:PRP65624 QBH65560:QBL65624 QLD65560:QLH65624 QUZ65560:QVD65624 REV65560:REZ65624 ROR65560:ROV65624 RYN65560:RYR65624 SIJ65560:SIN65624 SSF65560:SSJ65624 TCB65560:TCF65624 TLX65560:TMB65624 TVT65560:TVX65624 UFP65560:UFT65624 UPL65560:UPP65624 UZH65560:UZL65624 VJD65560:VJH65624 VSZ65560:VTD65624 WCV65560:WCZ65624 WMR65560:WMV65624 WWN65560:WWR65624 AF131096:AJ131160 KB131096:KF131160 TX131096:UB131160 ADT131096:ADX131160 ANP131096:ANT131160 AXL131096:AXP131160 BHH131096:BHL131160 BRD131096:BRH131160 CAZ131096:CBD131160 CKV131096:CKZ131160 CUR131096:CUV131160 DEN131096:DER131160 DOJ131096:DON131160 DYF131096:DYJ131160 EIB131096:EIF131160 ERX131096:ESB131160 FBT131096:FBX131160 FLP131096:FLT131160 FVL131096:FVP131160 GFH131096:GFL131160 GPD131096:GPH131160 GYZ131096:GZD131160 HIV131096:HIZ131160 HSR131096:HSV131160 ICN131096:ICR131160 IMJ131096:IMN131160 IWF131096:IWJ131160 JGB131096:JGF131160 JPX131096:JQB131160 JZT131096:JZX131160 KJP131096:KJT131160 KTL131096:KTP131160 LDH131096:LDL131160 LND131096:LNH131160 LWZ131096:LXD131160 MGV131096:MGZ131160 MQR131096:MQV131160 NAN131096:NAR131160 NKJ131096:NKN131160 NUF131096:NUJ131160 OEB131096:OEF131160 ONX131096:OOB131160 OXT131096:OXX131160 PHP131096:PHT131160 PRL131096:PRP131160 QBH131096:QBL131160 QLD131096:QLH131160 QUZ131096:QVD131160 REV131096:REZ131160 ROR131096:ROV131160 RYN131096:RYR131160 SIJ131096:SIN131160 SSF131096:SSJ131160 TCB131096:TCF131160 TLX131096:TMB131160 TVT131096:TVX131160 UFP131096:UFT131160 UPL131096:UPP131160 UZH131096:UZL131160 VJD131096:VJH131160 VSZ131096:VTD131160 WCV131096:WCZ131160 WMR131096:WMV131160 WWN131096:WWR131160 AF196632:AJ196696 KB196632:KF196696 TX196632:UB196696 ADT196632:ADX196696 ANP196632:ANT196696 AXL196632:AXP196696 BHH196632:BHL196696 BRD196632:BRH196696 CAZ196632:CBD196696 CKV196632:CKZ196696 CUR196632:CUV196696 DEN196632:DER196696 DOJ196632:DON196696 DYF196632:DYJ196696 EIB196632:EIF196696 ERX196632:ESB196696 FBT196632:FBX196696 FLP196632:FLT196696 FVL196632:FVP196696 GFH196632:GFL196696 GPD196632:GPH196696 GYZ196632:GZD196696 HIV196632:HIZ196696 HSR196632:HSV196696 ICN196632:ICR196696 IMJ196632:IMN196696 IWF196632:IWJ196696 JGB196632:JGF196696 JPX196632:JQB196696 JZT196632:JZX196696 KJP196632:KJT196696 KTL196632:KTP196696 LDH196632:LDL196696 LND196632:LNH196696 LWZ196632:LXD196696 MGV196632:MGZ196696 MQR196632:MQV196696 NAN196632:NAR196696 NKJ196632:NKN196696 NUF196632:NUJ196696 OEB196632:OEF196696 ONX196632:OOB196696 OXT196632:OXX196696 PHP196632:PHT196696 PRL196632:PRP196696 QBH196632:QBL196696 QLD196632:QLH196696 QUZ196632:QVD196696 REV196632:REZ196696 ROR196632:ROV196696 RYN196632:RYR196696 SIJ196632:SIN196696 SSF196632:SSJ196696 TCB196632:TCF196696 TLX196632:TMB196696 TVT196632:TVX196696 UFP196632:UFT196696 UPL196632:UPP196696 UZH196632:UZL196696 VJD196632:VJH196696 VSZ196632:VTD196696 WCV196632:WCZ196696 WMR196632:WMV196696 WWN196632:WWR196696 AF262168:AJ262232 KB262168:KF262232 TX262168:UB262232 ADT262168:ADX262232 ANP262168:ANT262232 AXL262168:AXP262232 BHH262168:BHL262232 BRD262168:BRH262232 CAZ262168:CBD262232 CKV262168:CKZ262232 CUR262168:CUV262232 DEN262168:DER262232 DOJ262168:DON262232 DYF262168:DYJ262232 EIB262168:EIF262232 ERX262168:ESB262232 FBT262168:FBX262232 FLP262168:FLT262232 FVL262168:FVP262232 GFH262168:GFL262232 GPD262168:GPH262232 GYZ262168:GZD262232 HIV262168:HIZ262232 HSR262168:HSV262232 ICN262168:ICR262232 IMJ262168:IMN262232 IWF262168:IWJ262232 JGB262168:JGF262232 JPX262168:JQB262232 JZT262168:JZX262232 KJP262168:KJT262232 KTL262168:KTP262232 LDH262168:LDL262232 LND262168:LNH262232 LWZ262168:LXD262232 MGV262168:MGZ262232 MQR262168:MQV262232 NAN262168:NAR262232 NKJ262168:NKN262232 NUF262168:NUJ262232 OEB262168:OEF262232 ONX262168:OOB262232 OXT262168:OXX262232 PHP262168:PHT262232 PRL262168:PRP262232 QBH262168:QBL262232 QLD262168:QLH262232 QUZ262168:QVD262232 REV262168:REZ262232 ROR262168:ROV262232 RYN262168:RYR262232 SIJ262168:SIN262232 SSF262168:SSJ262232 TCB262168:TCF262232 TLX262168:TMB262232 TVT262168:TVX262232 UFP262168:UFT262232 UPL262168:UPP262232 UZH262168:UZL262232 VJD262168:VJH262232 VSZ262168:VTD262232 WCV262168:WCZ262232 WMR262168:WMV262232 WWN262168:WWR262232 AF327704:AJ327768 KB327704:KF327768 TX327704:UB327768 ADT327704:ADX327768 ANP327704:ANT327768 AXL327704:AXP327768 BHH327704:BHL327768 BRD327704:BRH327768 CAZ327704:CBD327768 CKV327704:CKZ327768 CUR327704:CUV327768 DEN327704:DER327768 DOJ327704:DON327768 DYF327704:DYJ327768 EIB327704:EIF327768 ERX327704:ESB327768 FBT327704:FBX327768 FLP327704:FLT327768 FVL327704:FVP327768 GFH327704:GFL327768 GPD327704:GPH327768 GYZ327704:GZD327768 HIV327704:HIZ327768 HSR327704:HSV327768 ICN327704:ICR327768 IMJ327704:IMN327768 IWF327704:IWJ327768 JGB327704:JGF327768 JPX327704:JQB327768 JZT327704:JZX327768 KJP327704:KJT327768 KTL327704:KTP327768 LDH327704:LDL327768 LND327704:LNH327768 LWZ327704:LXD327768 MGV327704:MGZ327768 MQR327704:MQV327768 NAN327704:NAR327768 NKJ327704:NKN327768 NUF327704:NUJ327768 OEB327704:OEF327768 ONX327704:OOB327768 OXT327704:OXX327768 PHP327704:PHT327768 PRL327704:PRP327768 QBH327704:QBL327768 QLD327704:QLH327768 QUZ327704:QVD327768 REV327704:REZ327768 ROR327704:ROV327768 RYN327704:RYR327768 SIJ327704:SIN327768 SSF327704:SSJ327768 TCB327704:TCF327768 TLX327704:TMB327768 TVT327704:TVX327768 UFP327704:UFT327768 UPL327704:UPP327768 UZH327704:UZL327768 VJD327704:VJH327768 VSZ327704:VTD327768 WCV327704:WCZ327768 WMR327704:WMV327768 WWN327704:WWR327768 AF393240:AJ393304 KB393240:KF393304 TX393240:UB393304 ADT393240:ADX393304 ANP393240:ANT393304 AXL393240:AXP393304 BHH393240:BHL393304 BRD393240:BRH393304 CAZ393240:CBD393304 CKV393240:CKZ393304 CUR393240:CUV393304 DEN393240:DER393304 DOJ393240:DON393304 DYF393240:DYJ393304 EIB393240:EIF393304 ERX393240:ESB393304 FBT393240:FBX393304 FLP393240:FLT393304 FVL393240:FVP393304 GFH393240:GFL393304 GPD393240:GPH393304 GYZ393240:GZD393304 HIV393240:HIZ393304 HSR393240:HSV393304 ICN393240:ICR393304 IMJ393240:IMN393304 IWF393240:IWJ393304 JGB393240:JGF393304 JPX393240:JQB393304 JZT393240:JZX393304 KJP393240:KJT393304 KTL393240:KTP393304 LDH393240:LDL393304 LND393240:LNH393304 LWZ393240:LXD393304 MGV393240:MGZ393304 MQR393240:MQV393304 NAN393240:NAR393304 NKJ393240:NKN393304 NUF393240:NUJ393304 OEB393240:OEF393304 ONX393240:OOB393304 OXT393240:OXX393304 PHP393240:PHT393304 PRL393240:PRP393304 QBH393240:QBL393304 QLD393240:QLH393304 QUZ393240:QVD393304 REV393240:REZ393304 ROR393240:ROV393304 RYN393240:RYR393304 SIJ393240:SIN393304 SSF393240:SSJ393304 TCB393240:TCF393304 TLX393240:TMB393304 TVT393240:TVX393304 UFP393240:UFT393304 UPL393240:UPP393304 UZH393240:UZL393304 VJD393240:VJH393304 VSZ393240:VTD393304 WCV393240:WCZ393304 WMR393240:WMV393304 WWN393240:WWR393304 AF458776:AJ458840 KB458776:KF458840 TX458776:UB458840 ADT458776:ADX458840 ANP458776:ANT458840 AXL458776:AXP458840 BHH458776:BHL458840 BRD458776:BRH458840 CAZ458776:CBD458840 CKV458776:CKZ458840 CUR458776:CUV458840 DEN458776:DER458840 DOJ458776:DON458840 DYF458776:DYJ458840 EIB458776:EIF458840 ERX458776:ESB458840 FBT458776:FBX458840 FLP458776:FLT458840 FVL458776:FVP458840 GFH458776:GFL458840 GPD458776:GPH458840 GYZ458776:GZD458840 HIV458776:HIZ458840 HSR458776:HSV458840 ICN458776:ICR458840 IMJ458776:IMN458840 IWF458776:IWJ458840 JGB458776:JGF458840 JPX458776:JQB458840 JZT458776:JZX458840 KJP458776:KJT458840 KTL458776:KTP458840 LDH458776:LDL458840 LND458776:LNH458840 LWZ458776:LXD458840 MGV458776:MGZ458840 MQR458776:MQV458840 NAN458776:NAR458840 NKJ458776:NKN458840 NUF458776:NUJ458840 OEB458776:OEF458840 ONX458776:OOB458840 OXT458776:OXX458840 PHP458776:PHT458840 PRL458776:PRP458840 QBH458776:QBL458840 QLD458776:QLH458840 QUZ458776:QVD458840 REV458776:REZ458840 ROR458776:ROV458840 RYN458776:RYR458840 SIJ458776:SIN458840 SSF458776:SSJ458840 TCB458776:TCF458840 TLX458776:TMB458840 TVT458776:TVX458840 UFP458776:UFT458840 UPL458776:UPP458840 UZH458776:UZL458840 VJD458776:VJH458840 VSZ458776:VTD458840 WCV458776:WCZ458840 WMR458776:WMV458840 WWN458776:WWR458840 AF524312:AJ524376 KB524312:KF524376 TX524312:UB524376 ADT524312:ADX524376 ANP524312:ANT524376 AXL524312:AXP524376 BHH524312:BHL524376 BRD524312:BRH524376 CAZ524312:CBD524376 CKV524312:CKZ524376 CUR524312:CUV524376 DEN524312:DER524376 DOJ524312:DON524376 DYF524312:DYJ524376 EIB524312:EIF524376 ERX524312:ESB524376 FBT524312:FBX524376 FLP524312:FLT524376 FVL524312:FVP524376 GFH524312:GFL524376 GPD524312:GPH524376 GYZ524312:GZD524376 HIV524312:HIZ524376 HSR524312:HSV524376 ICN524312:ICR524376 IMJ524312:IMN524376 IWF524312:IWJ524376 JGB524312:JGF524376 JPX524312:JQB524376 JZT524312:JZX524376 KJP524312:KJT524376 KTL524312:KTP524376 LDH524312:LDL524376 LND524312:LNH524376 LWZ524312:LXD524376 MGV524312:MGZ524376 MQR524312:MQV524376 NAN524312:NAR524376 NKJ524312:NKN524376 NUF524312:NUJ524376 OEB524312:OEF524376 ONX524312:OOB524376 OXT524312:OXX524376 PHP524312:PHT524376 PRL524312:PRP524376 QBH524312:QBL524376 QLD524312:QLH524376 QUZ524312:QVD524376 REV524312:REZ524376 ROR524312:ROV524376 RYN524312:RYR524376 SIJ524312:SIN524376 SSF524312:SSJ524376 TCB524312:TCF524376 TLX524312:TMB524376 TVT524312:TVX524376 UFP524312:UFT524376 UPL524312:UPP524376 UZH524312:UZL524376 VJD524312:VJH524376 VSZ524312:VTD524376 WCV524312:WCZ524376 WMR524312:WMV524376 WWN524312:WWR524376 AF589848:AJ589912 KB589848:KF589912 TX589848:UB589912 ADT589848:ADX589912 ANP589848:ANT589912 AXL589848:AXP589912 BHH589848:BHL589912 BRD589848:BRH589912 CAZ589848:CBD589912 CKV589848:CKZ589912 CUR589848:CUV589912 DEN589848:DER589912 DOJ589848:DON589912 DYF589848:DYJ589912 EIB589848:EIF589912 ERX589848:ESB589912 FBT589848:FBX589912 FLP589848:FLT589912 FVL589848:FVP589912 GFH589848:GFL589912 GPD589848:GPH589912 GYZ589848:GZD589912 HIV589848:HIZ589912 HSR589848:HSV589912 ICN589848:ICR589912 IMJ589848:IMN589912 IWF589848:IWJ589912 JGB589848:JGF589912 JPX589848:JQB589912 JZT589848:JZX589912 KJP589848:KJT589912 KTL589848:KTP589912 LDH589848:LDL589912 LND589848:LNH589912 LWZ589848:LXD589912 MGV589848:MGZ589912 MQR589848:MQV589912 NAN589848:NAR589912 NKJ589848:NKN589912 NUF589848:NUJ589912 OEB589848:OEF589912 ONX589848:OOB589912 OXT589848:OXX589912 PHP589848:PHT589912 PRL589848:PRP589912 QBH589848:QBL589912 QLD589848:QLH589912 QUZ589848:QVD589912 REV589848:REZ589912 ROR589848:ROV589912 RYN589848:RYR589912 SIJ589848:SIN589912 SSF589848:SSJ589912 TCB589848:TCF589912 TLX589848:TMB589912 TVT589848:TVX589912 UFP589848:UFT589912 UPL589848:UPP589912 UZH589848:UZL589912 VJD589848:VJH589912 VSZ589848:VTD589912 WCV589848:WCZ589912 WMR589848:WMV589912 WWN589848:WWR589912 AF655384:AJ655448 KB655384:KF655448 TX655384:UB655448 ADT655384:ADX655448 ANP655384:ANT655448 AXL655384:AXP655448 BHH655384:BHL655448 BRD655384:BRH655448 CAZ655384:CBD655448 CKV655384:CKZ655448 CUR655384:CUV655448 DEN655384:DER655448 DOJ655384:DON655448 DYF655384:DYJ655448 EIB655384:EIF655448 ERX655384:ESB655448 FBT655384:FBX655448 FLP655384:FLT655448 FVL655384:FVP655448 GFH655384:GFL655448 GPD655384:GPH655448 GYZ655384:GZD655448 HIV655384:HIZ655448 HSR655384:HSV655448 ICN655384:ICR655448 IMJ655384:IMN655448 IWF655384:IWJ655448 JGB655384:JGF655448 JPX655384:JQB655448 JZT655384:JZX655448 KJP655384:KJT655448 KTL655384:KTP655448 LDH655384:LDL655448 LND655384:LNH655448 LWZ655384:LXD655448 MGV655384:MGZ655448 MQR655384:MQV655448 NAN655384:NAR655448 NKJ655384:NKN655448 NUF655384:NUJ655448 OEB655384:OEF655448 ONX655384:OOB655448 OXT655384:OXX655448 PHP655384:PHT655448 PRL655384:PRP655448 QBH655384:QBL655448 QLD655384:QLH655448 QUZ655384:QVD655448 REV655384:REZ655448 ROR655384:ROV655448 RYN655384:RYR655448 SIJ655384:SIN655448 SSF655384:SSJ655448 TCB655384:TCF655448 TLX655384:TMB655448 TVT655384:TVX655448 UFP655384:UFT655448 UPL655384:UPP655448 UZH655384:UZL655448 VJD655384:VJH655448 VSZ655384:VTD655448 WCV655384:WCZ655448 WMR655384:WMV655448 WWN655384:WWR655448 AF720920:AJ720984 KB720920:KF720984 TX720920:UB720984 ADT720920:ADX720984 ANP720920:ANT720984 AXL720920:AXP720984 BHH720920:BHL720984 BRD720920:BRH720984 CAZ720920:CBD720984 CKV720920:CKZ720984 CUR720920:CUV720984 DEN720920:DER720984 DOJ720920:DON720984 DYF720920:DYJ720984 EIB720920:EIF720984 ERX720920:ESB720984 FBT720920:FBX720984 FLP720920:FLT720984 FVL720920:FVP720984 GFH720920:GFL720984 GPD720920:GPH720984 GYZ720920:GZD720984 HIV720920:HIZ720984 HSR720920:HSV720984 ICN720920:ICR720984 IMJ720920:IMN720984 IWF720920:IWJ720984 JGB720920:JGF720984 JPX720920:JQB720984 JZT720920:JZX720984 KJP720920:KJT720984 KTL720920:KTP720984 LDH720920:LDL720984 LND720920:LNH720984 LWZ720920:LXD720984 MGV720920:MGZ720984 MQR720920:MQV720984 NAN720920:NAR720984 NKJ720920:NKN720984 NUF720920:NUJ720984 OEB720920:OEF720984 ONX720920:OOB720984 OXT720920:OXX720984 PHP720920:PHT720984 PRL720920:PRP720984 QBH720920:QBL720984 QLD720920:QLH720984 QUZ720920:QVD720984 REV720920:REZ720984 ROR720920:ROV720984 RYN720920:RYR720984 SIJ720920:SIN720984 SSF720920:SSJ720984 TCB720920:TCF720984 TLX720920:TMB720984 TVT720920:TVX720984 UFP720920:UFT720984 UPL720920:UPP720984 UZH720920:UZL720984 VJD720920:VJH720984 VSZ720920:VTD720984 WCV720920:WCZ720984 WMR720920:WMV720984 WWN720920:WWR720984 AF786456:AJ786520 KB786456:KF786520 TX786456:UB786520 ADT786456:ADX786520 ANP786456:ANT786520 AXL786456:AXP786520 BHH786456:BHL786520 BRD786456:BRH786520 CAZ786456:CBD786520 CKV786456:CKZ786520 CUR786456:CUV786520 DEN786456:DER786520 DOJ786456:DON786520 DYF786456:DYJ786520 EIB786456:EIF786520 ERX786456:ESB786520 FBT786456:FBX786520 FLP786456:FLT786520 FVL786456:FVP786520 GFH786456:GFL786520 GPD786456:GPH786520 GYZ786456:GZD786520 HIV786456:HIZ786520 HSR786456:HSV786520 ICN786456:ICR786520 IMJ786456:IMN786520 IWF786456:IWJ786520 JGB786456:JGF786520 JPX786456:JQB786520 JZT786456:JZX786520 KJP786456:KJT786520 KTL786456:KTP786520 LDH786456:LDL786520 LND786456:LNH786520 LWZ786456:LXD786520 MGV786456:MGZ786520 MQR786456:MQV786520 NAN786456:NAR786520 NKJ786456:NKN786520 NUF786456:NUJ786520 OEB786456:OEF786520 ONX786456:OOB786520 OXT786456:OXX786520 PHP786456:PHT786520 PRL786456:PRP786520 QBH786456:QBL786520 QLD786456:QLH786520 QUZ786456:QVD786520 REV786456:REZ786520 ROR786456:ROV786520 RYN786456:RYR786520 SIJ786456:SIN786520 SSF786456:SSJ786520 TCB786456:TCF786520 TLX786456:TMB786520 TVT786456:TVX786520 UFP786456:UFT786520 UPL786456:UPP786520 UZH786456:UZL786520 VJD786456:VJH786520 VSZ786456:VTD786520 WCV786456:WCZ786520 WMR786456:WMV786520 WWN786456:WWR786520 AF851992:AJ852056 KB851992:KF852056 TX851992:UB852056 ADT851992:ADX852056 ANP851992:ANT852056 AXL851992:AXP852056 BHH851992:BHL852056 BRD851992:BRH852056 CAZ851992:CBD852056 CKV851992:CKZ852056 CUR851992:CUV852056 DEN851992:DER852056 DOJ851992:DON852056 DYF851992:DYJ852056 EIB851992:EIF852056 ERX851992:ESB852056 FBT851992:FBX852056 FLP851992:FLT852056 FVL851992:FVP852056 GFH851992:GFL852056 GPD851992:GPH852056 GYZ851992:GZD852056 HIV851992:HIZ852056 HSR851992:HSV852056 ICN851992:ICR852056 IMJ851992:IMN852056 IWF851992:IWJ852056 JGB851992:JGF852056 JPX851992:JQB852056 JZT851992:JZX852056 KJP851992:KJT852056 KTL851992:KTP852056 LDH851992:LDL852056 LND851992:LNH852056 LWZ851992:LXD852056 MGV851992:MGZ852056 MQR851992:MQV852056 NAN851992:NAR852056 NKJ851992:NKN852056 NUF851992:NUJ852056 OEB851992:OEF852056 ONX851992:OOB852056 OXT851992:OXX852056 PHP851992:PHT852056 PRL851992:PRP852056 QBH851992:QBL852056 QLD851992:QLH852056 QUZ851992:QVD852056 REV851992:REZ852056 ROR851992:ROV852056 RYN851992:RYR852056 SIJ851992:SIN852056 SSF851992:SSJ852056 TCB851992:TCF852056 TLX851992:TMB852056 TVT851992:TVX852056 UFP851992:UFT852056 UPL851992:UPP852056 UZH851992:UZL852056 VJD851992:VJH852056 VSZ851992:VTD852056 WCV851992:WCZ852056 WMR851992:WMV852056 WWN851992:WWR852056 AF917528:AJ917592 KB917528:KF917592 TX917528:UB917592 ADT917528:ADX917592 ANP917528:ANT917592 AXL917528:AXP917592 BHH917528:BHL917592 BRD917528:BRH917592 CAZ917528:CBD917592 CKV917528:CKZ917592 CUR917528:CUV917592 DEN917528:DER917592 DOJ917528:DON917592 DYF917528:DYJ917592 EIB917528:EIF917592 ERX917528:ESB917592 FBT917528:FBX917592 FLP917528:FLT917592 FVL917528:FVP917592 GFH917528:GFL917592 GPD917528:GPH917592 GYZ917528:GZD917592 HIV917528:HIZ917592 HSR917528:HSV917592 ICN917528:ICR917592 IMJ917528:IMN917592 IWF917528:IWJ917592 JGB917528:JGF917592 JPX917528:JQB917592 JZT917528:JZX917592 KJP917528:KJT917592 KTL917528:KTP917592 LDH917528:LDL917592 LND917528:LNH917592 LWZ917528:LXD917592 MGV917528:MGZ917592 MQR917528:MQV917592 NAN917528:NAR917592 NKJ917528:NKN917592 NUF917528:NUJ917592 OEB917528:OEF917592 ONX917528:OOB917592 OXT917528:OXX917592 PHP917528:PHT917592 PRL917528:PRP917592 QBH917528:QBL917592 QLD917528:QLH917592 QUZ917528:QVD917592 REV917528:REZ917592 ROR917528:ROV917592 RYN917528:RYR917592 SIJ917528:SIN917592 SSF917528:SSJ917592 TCB917528:TCF917592 TLX917528:TMB917592 TVT917528:TVX917592 UFP917528:UFT917592 UPL917528:UPP917592 UZH917528:UZL917592 VJD917528:VJH917592 VSZ917528:VTD917592 WCV917528:WCZ917592 WMR917528:WMV917592 WWN917528:WWR917592 AF983064:AJ983128 KB983064:KF983128 TX983064:UB983128 ADT983064:ADX983128 ANP983064:ANT983128 AXL983064:AXP983128 BHH983064:BHL983128 BRD983064:BRH983128 CAZ983064:CBD983128 CKV983064:CKZ983128 CUR983064:CUV983128 DEN983064:DER983128 DOJ983064:DON983128 DYF983064:DYJ983128 EIB983064:EIF983128 ERX983064:ESB983128 FBT983064:FBX983128 FLP983064:FLT983128 FVL983064:FVP983128 GFH983064:GFL983128 GPD983064:GPH983128 GYZ983064:GZD983128 HIV983064:HIZ983128 HSR983064:HSV983128 ICN983064:ICR983128 IMJ983064:IMN983128 IWF983064:IWJ983128 JGB983064:JGF983128 JPX983064:JQB983128 JZT983064:JZX983128 KJP983064:KJT983128 KTL983064:KTP983128 LDH983064:LDL983128 LND983064:LNH983128 LWZ983064:LXD983128 MGV983064:MGZ983128 MQR983064:MQV983128 NAN983064:NAR983128 NKJ983064:NKN983128 NUF983064:NUJ983128 OEB983064:OEF983128 ONX983064:OOB983128 OXT983064:OXX983128 PHP983064:PHT983128 PRL983064:PRP983128 QBH983064:QBL983128 QLD983064:QLH983128 QUZ983064:QVD983128 REV983064:REZ983128 ROR983064:ROV983128 RYN983064:RYR983128 SIJ983064:SIN983128 SSF983064:SSJ983128 TCB983064:TCF983128 TLX983064:TMB983128 TVT983064:TVX983128 UFP983064:UFT983128 UPL983064:UPP983128 UZH983064:UZL983128 VJD983064:VJH983128 VSZ983064:VTD983128 WCV983064:WCZ983128 WMR983064:WMV983128 WWN983064:WWR983128 AH104 KD104 TZ104 ADV104 ANR104 AXN104 BHJ104 BRF104 CBB104 CKX104 CUT104 DEP104 DOL104 DYH104 EID104 ERZ104 FBV104 FLR104 FVN104 GFJ104 GPF104 GZB104 HIX104 HST104 ICP104 IML104 IWH104 JGD104 JPZ104 JZV104 KJR104 KTN104 LDJ104 LNF104 LXB104 MGX104 MQT104 NAP104 NKL104 NUH104 OED104 ONZ104 OXV104 PHR104 PRN104 QBJ104 QLF104 QVB104 REX104 ROT104 RYP104 SIL104 SSH104 TCD104 TLZ104 TVV104 UFR104 UPN104 UZJ104 VJF104 VTB104 WCX104 WMT104 WWP104 AH65640 KD65640 TZ65640 ADV65640 ANR65640 AXN65640 BHJ65640 BRF65640 CBB65640 CKX65640 CUT65640 DEP65640 DOL65640 DYH65640 EID65640 ERZ65640 FBV65640 FLR65640 FVN65640 GFJ65640 GPF65640 GZB65640 HIX65640 HST65640 ICP65640 IML65640 IWH65640 JGD65640 JPZ65640 JZV65640 KJR65640 KTN65640 LDJ65640 LNF65640 LXB65640 MGX65640 MQT65640 NAP65640 NKL65640 NUH65640 OED65640 ONZ65640 OXV65640 PHR65640 PRN65640 QBJ65640 QLF65640 QVB65640 REX65640 ROT65640 RYP65640 SIL65640 SSH65640 TCD65640 TLZ65640 TVV65640 UFR65640 UPN65640 UZJ65640 VJF65640 VTB65640 WCX65640 WMT65640 WWP65640 AH131176 KD131176 TZ131176 ADV131176 ANR131176 AXN131176 BHJ131176 BRF131176 CBB131176 CKX131176 CUT131176 DEP131176 DOL131176 DYH131176 EID131176 ERZ131176 FBV131176 FLR131176 FVN131176 GFJ131176 GPF131176 GZB131176 HIX131176 HST131176 ICP131176 IML131176 IWH131176 JGD131176 JPZ131176 JZV131176 KJR131176 KTN131176 LDJ131176 LNF131176 LXB131176 MGX131176 MQT131176 NAP131176 NKL131176 NUH131176 OED131176 ONZ131176 OXV131176 PHR131176 PRN131176 QBJ131176 QLF131176 QVB131176 REX131176 ROT131176 RYP131176 SIL131176 SSH131176 TCD131176 TLZ131176 TVV131176 UFR131176 UPN131176 UZJ131176 VJF131176 VTB131176 WCX131176 WMT131176 WWP131176 AH196712 KD196712 TZ196712 ADV196712 ANR196712 AXN196712 BHJ196712 BRF196712 CBB196712 CKX196712 CUT196712 DEP196712 DOL196712 DYH196712 EID196712 ERZ196712 FBV196712 FLR196712 FVN196712 GFJ196712 GPF196712 GZB196712 HIX196712 HST196712 ICP196712 IML196712 IWH196712 JGD196712 JPZ196712 JZV196712 KJR196712 KTN196712 LDJ196712 LNF196712 LXB196712 MGX196712 MQT196712 NAP196712 NKL196712 NUH196712 OED196712 ONZ196712 OXV196712 PHR196712 PRN196712 QBJ196712 QLF196712 QVB196712 REX196712 ROT196712 RYP196712 SIL196712 SSH196712 TCD196712 TLZ196712 TVV196712 UFR196712 UPN196712 UZJ196712 VJF196712 VTB196712 WCX196712 WMT196712 WWP196712 AH262248 KD262248 TZ262248 ADV262248 ANR262248 AXN262248 BHJ262248 BRF262248 CBB262248 CKX262248 CUT262248 DEP262248 DOL262248 DYH262248 EID262248 ERZ262248 FBV262248 FLR262248 FVN262248 GFJ262248 GPF262248 GZB262248 HIX262248 HST262248 ICP262248 IML262248 IWH262248 JGD262248 JPZ262248 JZV262248 KJR262248 KTN262248 LDJ262248 LNF262248 LXB262248 MGX262248 MQT262248 NAP262248 NKL262248 NUH262248 OED262248 ONZ262248 OXV262248 PHR262248 PRN262248 QBJ262248 QLF262248 QVB262248 REX262248 ROT262248 RYP262248 SIL262248 SSH262248 TCD262248 TLZ262248 TVV262248 UFR262248 UPN262248 UZJ262248 VJF262248 VTB262248 WCX262248 WMT262248 WWP262248 AH327784 KD327784 TZ327784 ADV327784 ANR327784 AXN327784 BHJ327784 BRF327784 CBB327784 CKX327784 CUT327784 DEP327784 DOL327784 DYH327784 EID327784 ERZ327784 FBV327784 FLR327784 FVN327784 GFJ327784 GPF327784 GZB327784 HIX327784 HST327784 ICP327784 IML327784 IWH327784 JGD327784 JPZ327784 JZV327784 KJR327784 KTN327784 LDJ327784 LNF327784 LXB327784 MGX327784 MQT327784 NAP327784 NKL327784 NUH327784 OED327784 ONZ327784 OXV327784 PHR327784 PRN327784 QBJ327784 QLF327784 QVB327784 REX327784 ROT327784 RYP327784 SIL327784 SSH327784 TCD327784 TLZ327784 TVV327784 UFR327784 UPN327784 UZJ327784 VJF327784 VTB327784 WCX327784 WMT327784 WWP327784 AH393320 KD393320 TZ393320 ADV393320 ANR393320 AXN393320 BHJ393320 BRF393320 CBB393320 CKX393320 CUT393320 DEP393320 DOL393320 DYH393320 EID393320 ERZ393320 FBV393320 FLR393320 FVN393320 GFJ393320 GPF393320 GZB393320 HIX393320 HST393320 ICP393320 IML393320 IWH393320 JGD393320 JPZ393320 JZV393320 KJR393320 KTN393320 LDJ393320 LNF393320 LXB393320 MGX393320 MQT393320 NAP393320 NKL393320 NUH393320 OED393320 ONZ393320 OXV393320 PHR393320 PRN393320 QBJ393320 QLF393320 QVB393320 REX393320 ROT393320 RYP393320 SIL393320 SSH393320 TCD393320 TLZ393320 TVV393320 UFR393320 UPN393320 UZJ393320 VJF393320 VTB393320 WCX393320 WMT393320 WWP393320 AH458856 KD458856 TZ458856 ADV458856 ANR458856 AXN458856 BHJ458856 BRF458856 CBB458856 CKX458856 CUT458856 DEP458856 DOL458856 DYH458856 EID458856 ERZ458856 FBV458856 FLR458856 FVN458856 GFJ458856 GPF458856 GZB458856 HIX458856 HST458856 ICP458856 IML458856 IWH458856 JGD458856 JPZ458856 JZV458856 KJR458856 KTN458856 LDJ458856 LNF458856 LXB458856 MGX458856 MQT458856 NAP458856 NKL458856 NUH458856 OED458856 ONZ458856 OXV458856 PHR458856 PRN458856 QBJ458856 QLF458856 QVB458856 REX458856 ROT458856 RYP458856 SIL458856 SSH458856 TCD458856 TLZ458856 TVV458856 UFR458856 UPN458856 UZJ458856 VJF458856 VTB458856 WCX458856 WMT458856 WWP458856 AH524392 KD524392 TZ524392 ADV524392 ANR524392 AXN524392 BHJ524392 BRF524392 CBB524392 CKX524392 CUT524392 DEP524392 DOL524392 DYH524392 EID524392 ERZ524392 FBV524392 FLR524392 FVN524392 GFJ524392 GPF524392 GZB524392 HIX524392 HST524392 ICP524392 IML524392 IWH524392 JGD524392 JPZ524392 JZV524392 KJR524392 KTN524392 LDJ524392 LNF524392 LXB524392 MGX524392 MQT524392 NAP524392 NKL524392 NUH524392 OED524392 ONZ524392 OXV524392 PHR524392 PRN524392 QBJ524392 QLF524392 QVB524392 REX524392 ROT524392 RYP524392 SIL524392 SSH524392 TCD524392 TLZ524392 TVV524392 UFR524392 UPN524392 UZJ524392 VJF524392 VTB524392 WCX524392 WMT524392 WWP524392 AH589928 KD589928 TZ589928 ADV589928 ANR589928 AXN589928 BHJ589928 BRF589928 CBB589928 CKX589928 CUT589928 DEP589928 DOL589928 DYH589928 EID589928 ERZ589928 FBV589928 FLR589928 FVN589928 GFJ589928 GPF589928 GZB589928 HIX589928 HST589928 ICP589928 IML589928 IWH589928 JGD589928 JPZ589928 JZV589928 KJR589928 KTN589928 LDJ589928 LNF589928 LXB589928 MGX589928 MQT589928 NAP589928 NKL589928 NUH589928 OED589928 ONZ589928 OXV589928 PHR589928 PRN589928 QBJ589928 QLF589928 QVB589928 REX589928 ROT589928 RYP589928 SIL589928 SSH589928 TCD589928 TLZ589928 TVV589928 UFR589928 UPN589928 UZJ589928 VJF589928 VTB589928 WCX589928 WMT589928 WWP589928 AH655464 KD655464 TZ655464 ADV655464 ANR655464 AXN655464 BHJ655464 BRF655464 CBB655464 CKX655464 CUT655464 DEP655464 DOL655464 DYH655464 EID655464 ERZ655464 FBV655464 FLR655464 FVN655464 GFJ655464 GPF655464 GZB655464 HIX655464 HST655464 ICP655464 IML655464 IWH655464 JGD655464 JPZ655464 JZV655464 KJR655464 KTN655464 LDJ655464 LNF655464 LXB655464 MGX655464 MQT655464 NAP655464 NKL655464 NUH655464 OED655464 ONZ655464 OXV655464 PHR655464 PRN655464 QBJ655464 QLF655464 QVB655464 REX655464 ROT655464 RYP655464 SIL655464 SSH655464 TCD655464 TLZ655464 TVV655464 UFR655464 UPN655464 UZJ655464 VJF655464 VTB655464 WCX655464 WMT655464 WWP655464 AH721000 KD721000 TZ721000 ADV721000 ANR721000 AXN721000 BHJ721000 BRF721000 CBB721000 CKX721000 CUT721000 DEP721000 DOL721000 DYH721000 EID721000 ERZ721000 FBV721000 FLR721000 FVN721000 GFJ721000 GPF721000 GZB721000 HIX721000 HST721000 ICP721000 IML721000 IWH721000 JGD721000 JPZ721000 JZV721000 KJR721000 KTN721000 LDJ721000 LNF721000 LXB721000 MGX721000 MQT721000 NAP721000 NKL721000 NUH721000 OED721000 ONZ721000 OXV721000 PHR721000 PRN721000 QBJ721000 QLF721000 QVB721000 REX721000 ROT721000 RYP721000 SIL721000 SSH721000 TCD721000 TLZ721000 TVV721000 UFR721000 UPN721000 UZJ721000 VJF721000 VTB721000 WCX721000 WMT721000 WWP721000 AH786536 KD786536 TZ786536 ADV786536 ANR786536 AXN786536 BHJ786536 BRF786536 CBB786536 CKX786536 CUT786536 DEP786536 DOL786536 DYH786536 EID786536 ERZ786536 FBV786536 FLR786536 FVN786536 GFJ786536 GPF786536 GZB786536 HIX786536 HST786536 ICP786536 IML786536 IWH786536 JGD786536 JPZ786536 JZV786536 KJR786536 KTN786536 LDJ786536 LNF786536 LXB786536 MGX786536 MQT786536 NAP786536 NKL786536 NUH786536 OED786536 ONZ786536 OXV786536 PHR786536 PRN786536 QBJ786536 QLF786536 QVB786536 REX786536 ROT786536 RYP786536 SIL786536 SSH786536 TCD786536 TLZ786536 TVV786536 UFR786536 UPN786536 UZJ786536 VJF786536 VTB786536 WCX786536 WMT786536 WWP786536 AH852072 KD852072 TZ852072 ADV852072 ANR852072 AXN852072 BHJ852072 BRF852072 CBB852072 CKX852072 CUT852072 DEP852072 DOL852072 DYH852072 EID852072 ERZ852072 FBV852072 FLR852072 FVN852072 GFJ852072 GPF852072 GZB852072 HIX852072 HST852072 ICP852072 IML852072 IWH852072 JGD852072 JPZ852072 JZV852072 KJR852072 KTN852072 LDJ852072 LNF852072 LXB852072 MGX852072 MQT852072 NAP852072 NKL852072 NUH852072 OED852072 ONZ852072 OXV852072 PHR852072 PRN852072 QBJ852072 QLF852072 QVB852072 REX852072 ROT852072 RYP852072 SIL852072 SSH852072 TCD852072 TLZ852072 TVV852072 UFR852072 UPN852072 UZJ852072 VJF852072 VTB852072 WCX852072 WMT852072 WWP852072 AH917608 KD917608 TZ917608 ADV917608 ANR917608 AXN917608 BHJ917608 BRF917608 CBB917608 CKX917608 CUT917608 DEP917608 DOL917608 DYH917608 EID917608 ERZ917608 FBV917608 FLR917608 FVN917608 GFJ917608 GPF917608 GZB917608 HIX917608 HST917608 ICP917608 IML917608 IWH917608 JGD917608 JPZ917608 JZV917608 KJR917608 KTN917608 LDJ917608 LNF917608 LXB917608 MGX917608 MQT917608 NAP917608 NKL917608 NUH917608 OED917608 ONZ917608 OXV917608 PHR917608 PRN917608 QBJ917608 QLF917608 QVB917608 REX917608 ROT917608 RYP917608 SIL917608 SSH917608 TCD917608 TLZ917608 TVV917608 UFR917608 UPN917608 UZJ917608 VJF917608 VTB917608 WCX917608 WMT917608 WWP917608 AH983144 KD983144 TZ983144 ADV983144 ANR983144 AXN983144 BHJ983144 BRF983144 CBB983144 CKX983144 CUT983144 DEP983144 DOL983144 DYH983144 EID983144 ERZ983144 FBV983144 FLR983144 FVN983144 GFJ983144 GPF983144 GZB983144 HIX983144 HST983144 ICP983144 IML983144 IWH983144 JGD983144 JPZ983144 JZV983144 KJR983144 KTN983144 LDJ983144 LNF983144 LXB983144 MGX983144 MQT983144 NAP983144 NKL983144 NUH983144 OED983144 ONZ983144 OXV983144 PHR983144 PRN983144 QBJ983144 QLF983144 QVB983144 REX983144 ROT983144 RYP983144 SIL983144 SSH983144 TCD983144 TLZ983144 TVV983144 UFR983144 UPN983144 UZJ983144 VJF983144 VTB983144 WCX983144 WMT983144 WWP983144 AH89 KD89 TZ89 ADV89 ANR89 AXN89 BHJ89 BRF89 CBB89 CKX89 CUT89 DEP89 DOL89 DYH89 EID89 ERZ89 FBV89 FLR89 FVN89 GFJ89 GPF89 GZB89 HIX89 HST89 ICP89 IML89 IWH89 JGD89 JPZ89 JZV89 KJR89 KTN89 LDJ89 LNF89 LXB89 MGX89 MQT89 NAP89 NKL89 NUH89 OED89 ONZ89 OXV89 PHR89 PRN89 QBJ89 QLF89 QVB89 REX89 ROT89 RYP89 SIL89 SSH89 TCD89 TLZ89 TVV89 UFR89 UPN89 UZJ89 VJF89 VTB89 WCX89 WMT89 WWP89 AH65625 KD65625 TZ65625 ADV65625 ANR65625 AXN65625 BHJ65625 BRF65625 CBB65625 CKX65625 CUT65625 DEP65625 DOL65625 DYH65625 EID65625 ERZ65625 FBV65625 FLR65625 FVN65625 GFJ65625 GPF65625 GZB65625 HIX65625 HST65625 ICP65625 IML65625 IWH65625 JGD65625 JPZ65625 JZV65625 KJR65625 KTN65625 LDJ65625 LNF65625 LXB65625 MGX65625 MQT65625 NAP65625 NKL65625 NUH65625 OED65625 ONZ65625 OXV65625 PHR65625 PRN65625 QBJ65625 QLF65625 QVB65625 REX65625 ROT65625 RYP65625 SIL65625 SSH65625 TCD65625 TLZ65625 TVV65625 UFR65625 UPN65625 UZJ65625 VJF65625 VTB65625 WCX65625 WMT65625 WWP65625 AH131161 KD131161 TZ131161 ADV131161 ANR131161 AXN131161 BHJ131161 BRF131161 CBB131161 CKX131161 CUT131161 DEP131161 DOL131161 DYH131161 EID131161 ERZ131161 FBV131161 FLR131161 FVN131161 GFJ131161 GPF131161 GZB131161 HIX131161 HST131161 ICP131161 IML131161 IWH131161 JGD131161 JPZ131161 JZV131161 KJR131161 KTN131161 LDJ131161 LNF131161 LXB131161 MGX131161 MQT131161 NAP131161 NKL131161 NUH131161 OED131161 ONZ131161 OXV131161 PHR131161 PRN131161 QBJ131161 QLF131161 QVB131161 REX131161 ROT131161 RYP131161 SIL131161 SSH131161 TCD131161 TLZ131161 TVV131161 UFR131161 UPN131161 UZJ131161 VJF131161 VTB131161 WCX131161 WMT131161 WWP131161 AH196697 KD196697 TZ196697 ADV196697 ANR196697 AXN196697 BHJ196697 BRF196697 CBB196697 CKX196697 CUT196697 DEP196697 DOL196697 DYH196697 EID196697 ERZ196697 FBV196697 FLR196697 FVN196697 GFJ196697 GPF196697 GZB196697 HIX196697 HST196697 ICP196697 IML196697 IWH196697 JGD196697 JPZ196697 JZV196697 KJR196697 KTN196697 LDJ196697 LNF196697 LXB196697 MGX196697 MQT196697 NAP196697 NKL196697 NUH196697 OED196697 ONZ196697 OXV196697 PHR196697 PRN196697 QBJ196697 QLF196697 QVB196697 REX196697 ROT196697 RYP196697 SIL196697 SSH196697 TCD196697 TLZ196697 TVV196697 UFR196697 UPN196697 UZJ196697 VJF196697 VTB196697 WCX196697 WMT196697 WWP196697 AH262233 KD262233 TZ262233 ADV262233 ANR262233 AXN262233 BHJ262233 BRF262233 CBB262233 CKX262233 CUT262233 DEP262233 DOL262233 DYH262233 EID262233 ERZ262233 FBV262233 FLR262233 FVN262233 GFJ262233 GPF262233 GZB262233 HIX262233 HST262233 ICP262233 IML262233 IWH262233 JGD262233 JPZ262233 JZV262233 KJR262233 KTN262233 LDJ262233 LNF262233 LXB262233 MGX262233 MQT262233 NAP262233 NKL262233 NUH262233 OED262233 ONZ262233 OXV262233 PHR262233 PRN262233 QBJ262233 QLF262233 QVB262233 REX262233 ROT262233 RYP262233 SIL262233 SSH262233 TCD262233 TLZ262233 TVV262233 UFR262233 UPN262233 UZJ262233 VJF262233 VTB262233 WCX262233 WMT262233 WWP262233 AH327769 KD327769 TZ327769 ADV327769 ANR327769 AXN327769 BHJ327769 BRF327769 CBB327769 CKX327769 CUT327769 DEP327769 DOL327769 DYH327769 EID327769 ERZ327769 FBV327769 FLR327769 FVN327769 GFJ327769 GPF327769 GZB327769 HIX327769 HST327769 ICP327769 IML327769 IWH327769 JGD327769 JPZ327769 JZV327769 KJR327769 KTN327769 LDJ327769 LNF327769 LXB327769 MGX327769 MQT327769 NAP327769 NKL327769 NUH327769 OED327769 ONZ327769 OXV327769 PHR327769 PRN327769 QBJ327769 QLF327769 QVB327769 REX327769 ROT327769 RYP327769 SIL327769 SSH327769 TCD327769 TLZ327769 TVV327769 UFR327769 UPN327769 UZJ327769 VJF327769 VTB327769 WCX327769 WMT327769 WWP327769 AH393305 KD393305 TZ393305 ADV393305 ANR393305 AXN393305 BHJ393305 BRF393305 CBB393305 CKX393305 CUT393305 DEP393305 DOL393305 DYH393305 EID393305 ERZ393305 FBV393305 FLR393305 FVN393305 GFJ393305 GPF393305 GZB393305 HIX393305 HST393305 ICP393305 IML393305 IWH393305 JGD393305 JPZ393305 JZV393305 KJR393305 KTN393305 LDJ393305 LNF393305 LXB393305 MGX393305 MQT393305 NAP393305 NKL393305 NUH393305 OED393305 ONZ393305 OXV393305 PHR393305 PRN393305 QBJ393305 QLF393305 QVB393305 REX393305 ROT393305 RYP393305 SIL393305 SSH393305 TCD393305 TLZ393305 TVV393305 UFR393305 UPN393305 UZJ393305 VJF393305 VTB393305 WCX393305 WMT393305 WWP393305 AH458841 KD458841 TZ458841 ADV458841 ANR458841 AXN458841 BHJ458841 BRF458841 CBB458841 CKX458841 CUT458841 DEP458841 DOL458841 DYH458841 EID458841 ERZ458841 FBV458841 FLR458841 FVN458841 GFJ458841 GPF458841 GZB458841 HIX458841 HST458841 ICP458841 IML458841 IWH458841 JGD458841 JPZ458841 JZV458841 KJR458841 KTN458841 LDJ458841 LNF458841 LXB458841 MGX458841 MQT458841 NAP458841 NKL458841 NUH458841 OED458841 ONZ458841 OXV458841 PHR458841 PRN458841 QBJ458841 QLF458841 QVB458841 REX458841 ROT458841 RYP458841 SIL458841 SSH458841 TCD458841 TLZ458841 TVV458841 UFR458841 UPN458841 UZJ458841 VJF458841 VTB458841 WCX458841 WMT458841 WWP458841 AH524377 KD524377 TZ524377 ADV524377 ANR524377 AXN524377 BHJ524377 BRF524377 CBB524377 CKX524377 CUT524377 DEP524377 DOL524377 DYH524377 EID524377 ERZ524377 FBV524377 FLR524377 FVN524377 GFJ524377 GPF524377 GZB524377 HIX524377 HST524377 ICP524377 IML524377 IWH524377 JGD524377 JPZ524377 JZV524377 KJR524377 KTN524377 LDJ524377 LNF524377 LXB524377 MGX524377 MQT524377 NAP524377 NKL524377 NUH524377 OED524377 ONZ524377 OXV524377 PHR524377 PRN524377 QBJ524377 QLF524377 QVB524377 REX524377 ROT524377 RYP524377 SIL524377 SSH524377 TCD524377 TLZ524377 TVV524377 UFR524377 UPN524377 UZJ524377 VJF524377 VTB524377 WCX524377 WMT524377 WWP524377 AH589913 KD589913 TZ589913 ADV589913 ANR589913 AXN589913 BHJ589913 BRF589913 CBB589913 CKX589913 CUT589913 DEP589913 DOL589913 DYH589913 EID589913 ERZ589913 FBV589913 FLR589913 FVN589913 GFJ589913 GPF589913 GZB589913 HIX589913 HST589913 ICP589913 IML589913 IWH589913 JGD589913 JPZ589913 JZV589913 KJR589913 KTN589913 LDJ589913 LNF589913 LXB589913 MGX589913 MQT589913 NAP589913 NKL589913 NUH589913 OED589913 ONZ589913 OXV589913 PHR589913 PRN589913 QBJ589913 QLF589913 QVB589913 REX589913 ROT589913 RYP589913 SIL589913 SSH589913 TCD589913 TLZ589913 TVV589913 UFR589913 UPN589913 UZJ589913 VJF589913 VTB589913 WCX589913 WMT589913 WWP589913 AH655449 KD655449 TZ655449 ADV655449 ANR655449 AXN655449 BHJ655449 BRF655449 CBB655449 CKX655449 CUT655449 DEP655449 DOL655449 DYH655449 EID655449 ERZ655449 FBV655449 FLR655449 FVN655449 GFJ655449 GPF655449 GZB655449 HIX655449 HST655449 ICP655449 IML655449 IWH655449 JGD655449 JPZ655449 JZV655449 KJR655449 KTN655449 LDJ655449 LNF655449 LXB655449 MGX655449 MQT655449 NAP655449 NKL655449 NUH655449 OED655449 ONZ655449 OXV655449 PHR655449 PRN655449 QBJ655449 QLF655449 QVB655449 REX655449 ROT655449 RYP655449 SIL655449 SSH655449 TCD655449 TLZ655449 TVV655449 UFR655449 UPN655449 UZJ655449 VJF655449 VTB655449 WCX655449 WMT655449 WWP655449 AH720985 KD720985 TZ720985 ADV720985 ANR720985 AXN720985 BHJ720985 BRF720985 CBB720985 CKX720985 CUT720985 DEP720985 DOL720985 DYH720985 EID720985 ERZ720985 FBV720985 FLR720985 FVN720985 GFJ720985 GPF720985 GZB720985 HIX720985 HST720985 ICP720985 IML720985 IWH720985 JGD720985 JPZ720985 JZV720985 KJR720985 KTN720985 LDJ720985 LNF720985 LXB720985 MGX720985 MQT720985 NAP720985 NKL720985 NUH720985 OED720985 ONZ720985 OXV720985 PHR720985 PRN720985 QBJ720985 QLF720985 QVB720985 REX720985 ROT720985 RYP720985 SIL720985 SSH720985 TCD720985 TLZ720985 TVV720985 UFR720985 UPN720985 UZJ720985 VJF720985 VTB720985 WCX720985 WMT720985 WWP720985 AH786521 KD786521 TZ786521 ADV786521 ANR786521 AXN786521 BHJ786521 BRF786521 CBB786521 CKX786521 CUT786521 DEP786521 DOL786521 DYH786521 EID786521 ERZ786521 FBV786521 FLR786521 FVN786521 GFJ786521 GPF786521 GZB786521 HIX786521 HST786521 ICP786521 IML786521 IWH786521 JGD786521 JPZ786521 JZV786521 KJR786521 KTN786521 LDJ786521 LNF786521 LXB786521 MGX786521 MQT786521 NAP786521 NKL786521 NUH786521 OED786521 ONZ786521 OXV786521 PHR786521 PRN786521 QBJ786521 QLF786521 QVB786521 REX786521 ROT786521 RYP786521 SIL786521 SSH786521 TCD786521 TLZ786521 TVV786521 UFR786521 UPN786521 UZJ786521 VJF786521 VTB786521 WCX786521 WMT786521 WWP786521 AH852057 KD852057 TZ852057 ADV852057 ANR852057 AXN852057 BHJ852057 BRF852057 CBB852057 CKX852057 CUT852057 DEP852057 DOL852057 DYH852057 EID852057 ERZ852057 FBV852057 FLR852057 FVN852057 GFJ852057 GPF852057 GZB852057 HIX852057 HST852057 ICP852057 IML852057 IWH852057 JGD852057 JPZ852057 JZV852057 KJR852057 KTN852057 LDJ852057 LNF852057 LXB852057 MGX852057 MQT852057 NAP852057 NKL852057 NUH852057 OED852057 ONZ852057 OXV852057 PHR852057 PRN852057 QBJ852057 QLF852057 QVB852057 REX852057 ROT852057 RYP852057 SIL852057 SSH852057 TCD852057 TLZ852057 TVV852057 UFR852057 UPN852057 UZJ852057 VJF852057 VTB852057 WCX852057 WMT852057 WWP852057 AH917593 KD917593 TZ917593 ADV917593 ANR917593 AXN917593 BHJ917593 BRF917593 CBB917593 CKX917593 CUT917593 DEP917593 DOL917593 DYH917593 EID917593 ERZ917593 FBV917593 FLR917593 FVN917593 GFJ917593 GPF917593 GZB917593 HIX917593 HST917593 ICP917593 IML917593 IWH917593 JGD917593 JPZ917593 JZV917593 KJR917593 KTN917593 LDJ917593 LNF917593 LXB917593 MGX917593 MQT917593 NAP917593 NKL917593 NUH917593 OED917593 ONZ917593 OXV917593 PHR917593 PRN917593 QBJ917593 QLF917593 QVB917593 REX917593 ROT917593 RYP917593 SIL917593 SSH917593 TCD917593 TLZ917593 TVV917593 UFR917593 UPN917593 UZJ917593 VJF917593 VTB917593 WCX917593 WMT917593 WWP917593 AH983129 KD983129 TZ983129 ADV983129 ANR983129 AXN983129 BHJ983129 BRF983129 CBB983129 CKX983129 CUT983129 DEP983129 DOL983129 DYH983129 EID983129 ERZ983129 FBV983129 FLR983129 FVN983129 GFJ983129 GPF983129 GZB983129 HIX983129 HST983129 ICP983129 IML983129 IWH983129 JGD983129 JPZ983129 JZV983129 KJR983129 KTN983129 LDJ983129 LNF983129 LXB983129 MGX983129 MQT983129 NAP983129 NKL983129 NUH983129 OED983129 ONZ983129 OXV983129 PHR983129 PRN983129 QBJ983129 QLF983129 QVB983129 REX983129 ROT983129 RYP983129 SIL983129 SSH983129 TCD983129 TLZ983129 TVV983129 UFR983129 UPN983129 UZJ983129 VJF983129 VTB983129 WCX983129 WMT983129 WWP983129 AJ89 KF89 UB89 ADX89 ANT89 AXP89 BHL89 BRH89 CBD89 CKZ89 CUV89 DER89 DON89 DYJ89 EIF89 ESB89 FBX89 FLT89 FVP89 GFL89 GPH89 GZD89 HIZ89 HSV89 ICR89 IMN89 IWJ89 JGF89 JQB89 JZX89 KJT89 KTP89 LDL89 LNH89 LXD89 MGZ89 MQV89 NAR89 NKN89 NUJ89 OEF89 OOB89 OXX89 PHT89 PRP89 QBL89 QLH89 QVD89 REZ89 ROV89 RYR89 SIN89 SSJ89 TCF89 TMB89 TVX89 UFT89 UPP89 UZL89 VJH89 VTD89 WCZ89 WMV89 WWR89 AJ65625 KF65625 UB65625 ADX65625 ANT65625 AXP65625 BHL65625 BRH65625 CBD65625 CKZ65625 CUV65625 DER65625 DON65625 DYJ65625 EIF65625 ESB65625 FBX65625 FLT65625 FVP65625 GFL65625 GPH65625 GZD65625 HIZ65625 HSV65625 ICR65625 IMN65625 IWJ65625 JGF65625 JQB65625 JZX65625 KJT65625 KTP65625 LDL65625 LNH65625 LXD65625 MGZ65625 MQV65625 NAR65625 NKN65625 NUJ65625 OEF65625 OOB65625 OXX65625 PHT65625 PRP65625 QBL65625 QLH65625 QVD65625 REZ65625 ROV65625 RYR65625 SIN65625 SSJ65625 TCF65625 TMB65625 TVX65625 UFT65625 UPP65625 UZL65625 VJH65625 VTD65625 WCZ65625 WMV65625 WWR65625 AJ131161 KF131161 UB131161 ADX131161 ANT131161 AXP131161 BHL131161 BRH131161 CBD131161 CKZ131161 CUV131161 DER131161 DON131161 DYJ131161 EIF131161 ESB131161 FBX131161 FLT131161 FVP131161 GFL131161 GPH131161 GZD131161 HIZ131161 HSV131161 ICR131161 IMN131161 IWJ131161 JGF131161 JQB131161 JZX131161 KJT131161 KTP131161 LDL131161 LNH131161 LXD131161 MGZ131161 MQV131161 NAR131161 NKN131161 NUJ131161 OEF131161 OOB131161 OXX131161 PHT131161 PRP131161 QBL131161 QLH131161 QVD131161 REZ131161 ROV131161 RYR131161 SIN131161 SSJ131161 TCF131161 TMB131161 TVX131161 UFT131161 UPP131161 UZL131161 VJH131161 VTD131161 WCZ131161 WMV131161 WWR131161 AJ196697 KF196697 UB196697 ADX196697 ANT196697 AXP196697 BHL196697 BRH196697 CBD196697 CKZ196697 CUV196697 DER196697 DON196697 DYJ196697 EIF196697 ESB196697 FBX196697 FLT196697 FVP196697 GFL196697 GPH196697 GZD196697 HIZ196697 HSV196697 ICR196697 IMN196697 IWJ196697 JGF196697 JQB196697 JZX196697 KJT196697 KTP196697 LDL196697 LNH196697 LXD196697 MGZ196697 MQV196697 NAR196697 NKN196697 NUJ196697 OEF196697 OOB196697 OXX196697 PHT196697 PRP196697 QBL196697 QLH196697 QVD196697 REZ196697 ROV196697 RYR196697 SIN196697 SSJ196697 TCF196697 TMB196697 TVX196697 UFT196697 UPP196697 UZL196697 VJH196697 VTD196697 WCZ196697 WMV196697 WWR196697 AJ262233 KF262233 UB262233 ADX262233 ANT262233 AXP262233 BHL262233 BRH262233 CBD262233 CKZ262233 CUV262233 DER262233 DON262233 DYJ262233 EIF262233 ESB262233 FBX262233 FLT262233 FVP262233 GFL262233 GPH262233 GZD262233 HIZ262233 HSV262233 ICR262233 IMN262233 IWJ262233 JGF262233 JQB262233 JZX262233 KJT262233 KTP262233 LDL262233 LNH262233 LXD262233 MGZ262233 MQV262233 NAR262233 NKN262233 NUJ262233 OEF262233 OOB262233 OXX262233 PHT262233 PRP262233 QBL262233 QLH262233 QVD262233 REZ262233 ROV262233 RYR262233 SIN262233 SSJ262233 TCF262233 TMB262233 TVX262233 UFT262233 UPP262233 UZL262233 VJH262233 VTD262233 WCZ262233 WMV262233 WWR262233 AJ327769 KF327769 UB327769 ADX327769 ANT327769 AXP327769 BHL327769 BRH327769 CBD327769 CKZ327769 CUV327769 DER327769 DON327769 DYJ327769 EIF327769 ESB327769 FBX327769 FLT327769 FVP327769 GFL327769 GPH327769 GZD327769 HIZ327769 HSV327769 ICR327769 IMN327769 IWJ327769 JGF327769 JQB327769 JZX327769 KJT327769 KTP327769 LDL327769 LNH327769 LXD327769 MGZ327769 MQV327769 NAR327769 NKN327769 NUJ327769 OEF327769 OOB327769 OXX327769 PHT327769 PRP327769 QBL327769 QLH327769 QVD327769 REZ327769 ROV327769 RYR327769 SIN327769 SSJ327769 TCF327769 TMB327769 TVX327769 UFT327769 UPP327769 UZL327769 VJH327769 VTD327769 WCZ327769 WMV327769 WWR327769 AJ393305 KF393305 UB393305 ADX393305 ANT393305 AXP393305 BHL393305 BRH393305 CBD393305 CKZ393305 CUV393305 DER393305 DON393305 DYJ393305 EIF393305 ESB393305 FBX393305 FLT393305 FVP393305 GFL393305 GPH393305 GZD393305 HIZ393305 HSV393305 ICR393305 IMN393305 IWJ393305 JGF393305 JQB393305 JZX393305 KJT393305 KTP393305 LDL393305 LNH393305 LXD393305 MGZ393305 MQV393305 NAR393305 NKN393305 NUJ393305 OEF393305 OOB393305 OXX393305 PHT393305 PRP393305 QBL393305 QLH393305 QVD393305 REZ393305 ROV393305 RYR393305 SIN393305 SSJ393305 TCF393305 TMB393305 TVX393305 UFT393305 UPP393305 UZL393305 VJH393305 VTD393305 WCZ393305 WMV393305 WWR393305 AJ458841 KF458841 UB458841 ADX458841 ANT458841 AXP458841 BHL458841 BRH458841 CBD458841 CKZ458841 CUV458841 DER458841 DON458841 DYJ458841 EIF458841 ESB458841 FBX458841 FLT458841 FVP458841 GFL458841 GPH458841 GZD458841 HIZ458841 HSV458841 ICR458841 IMN458841 IWJ458841 JGF458841 JQB458841 JZX458841 KJT458841 KTP458841 LDL458841 LNH458841 LXD458841 MGZ458841 MQV458841 NAR458841 NKN458841 NUJ458841 OEF458841 OOB458841 OXX458841 PHT458841 PRP458841 QBL458841 QLH458841 QVD458841 REZ458841 ROV458841 RYR458841 SIN458841 SSJ458841 TCF458841 TMB458841 TVX458841 UFT458841 UPP458841 UZL458841 VJH458841 VTD458841 WCZ458841 WMV458841 WWR458841 AJ524377 KF524377 UB524377 ADX524377 ANT524377 AXP524377 BHL524377 BRH524377 CBD524377 CKZ524377 CUV524377 DER524377 DON524377 DYJ524377 EIF524377 ESB524377 FBX524377 FLT524377 FVP524377 GFL524377 GPH524377 GZD524377 HIZ524377 HSV524377 ICR524377 IMN524377 IWJ524377 JGF524377 JQB524377 JZX524377 KJT524377 KTP524377 LDL524377 LNH524377 LXD524377 MGZ524377 MQV524377 NAR524377 NKN524377 NUJ524377 OEF524377 OOB524377 OXX524377 PHT524377 PRP524377 QBL524377 QLH524377 QVD524377 REZ524377 ROV524377 RYR524377 SIN524377 SSJ524377 TCF524377 TMB524377 TVX524377 UFT524377 UPP524377 UZL524377 VJH524377 VTD524377 WCZ524377 WMV524377 WWR524377 AJ589913 KF589913 UB589913 ADX589913 ANT589913 AXP589913 BHL589913 BRH589913 CBD589913 CKZ589913 CUV589913 DER589913 DON589913 DYJ589913 EIF589913 ESB589913 FBX589913 FLT589913 FVP589913 GFL589913 GPH589913 GZD589913 HIZ589913 HSV589913 ICR589913 IMN589913 IWJ589913 JGF589913 JQB589913 JZX589913 KJT589913 KTP589913 LDL589913 LNH589913 LXD589913 MGZ589913 MQV589913 NAR589913 NKN589913 NUJ589913 OEF589913 OOB589913 OXX589913 PHT589913 PRP589913 QBL589913 QLH589913 QVD589913 REZ589913 ROV589913 RYR589913 SIN589913 SSJ589913 TCF589913 TMB589913 TVX589913 UFT589913 UPP589913 UZL589913 VJH589913 VTD589913 WCZ589913 WMV589913 WWR589913 AJ655449 KF655449 UB655449 ADX655449 ANT655449 AXP655449 BHL655449 BRH655449 CBD655449 CKZ655449 CUV655449 DER655449 DON655449 DYJ655449 EIF655449 ESB655449 FBX655449 FLT655449 FVP655449 GFL655449 GPH655449 GZD655449 HIZ655449 HSV655449 ICR655449 IMN655449 IWJ655449 JGF655449 JQB655449 JZX655449 KJT655449 KTP655449 LDL655449 LNH655449 LXD655449 MGZ655449 MQV655449 NAR655449 NKN655449 NUJ655449 OEF655449 OOB655449 OXX655449 PHT655449 PRP655449 QBL655449 QLH655449 QVD655449 REZ655449 ROV655449 RYR655449 SIN655449 SSJ655449 TCF655449 TMB655449 TVX655449 UFT655449 UPP655449 UZL655449 VJH655449 VTD655449 WCZ655449 WMV655449 WWR655449 AJ720985 KF720985 UB720985 ADX720985 ANT720985 AXP720985 BHL720985 BRH720985 CBD720985 CKZ720985 CUV720985 DER720985 DON720985 DYJ720985 EIF720985 ESB720985 FBX720985 FLT720985 FVP720985 GFL720985 GPH720985 GZD720985 HIZ720985 HSV720985 ICR720985 IMN720985 IWJ720985 JGF720985 JQB720985 JZX720985 KJT720985 KTP720985 LDL720985 LNH720985 LXD720985 MGZ720985 MQV720985 NAR720985 NKN720985 NUJ720985 OEF720985 OOB720985 OXX720985 PHT720985 PRP720985 QBL720985 QLH720985 QVD720985 REZ720985 ROV720985 RYR720985 SIN720985 SSJ720985 TCF720985 TMB720985 TVX720985 UFT720985 UPP720985 UZL720985 VJH720985 VTD720985 WCZ720985 WMV720985 WWR720985 AJ786521 KF786521 UB786521 ADX786521 ANT786521 AXP786521 BHL786521 BRH786521 CBD786521 CKZ786521 CUV786521 DER786521 DON786521 DYJ786521 EIF786521 ESB786521 FBX786521 FLT786521 FVP786521 GFL786521 GPH786521 GZD786521 HIZ786521 HSV786521 ICR786521 IMN786521 IWJ786521 JGF786521 JQB786521 JZX786521 KJT786521 KTP786521 LDL786521 LNH786521 LXD786521 MGZ786521 MQV786521 NAR786521 NKN786521 NUJ786521 OEF786521 OOB786521 OXX786521 PHT786521 PRP786521 QBL786521 QLH786521 QVD786521 REZ786521 ROV786521 RYR786521 SIN786521 SSJ786521 TCF786521 TMB786521 TVX786521 UFT786521 UPP786521 UZL786521 VJH786521 VTD786521 WCZ786521 WMV786521 WWR786521 AJ852057 KF852057 UB852057 ADX852057 ANT852057 AXP852057 BHL852057 BRH852057 CBD852057 CKZ852057 CUV852057 DER852057 DON852057 DYJ852057 EIF852057 ESB852057 FBX852057 FLT852057 FVP852057 GFL852057 GPH852057 GZD852057 HIZ852057 HSV852057 ICR852057 IMN852057 IWJ852057 JGF852057 JQB852057 JZX852057 KJT852057 KTP852057 LDL852057 LNH852057 LXD852057 MGZ852057 MQV852057 NAR852057 NKN852057 NUJ852057 OEF852057 OOB852057 OXX852057 PHT852057 PRP852057 QBL852057 QLH852057 QVD852057 REZ852057 ROV852057 RYR852057 SIN852057 SSJ852057 TCF852057 TMB852057 TVX852057 UFT852057 UPP852057 UZL852057 VJH852057 VTD852057 WCZ852057 WMV852057 WWR852057 AJ917593 KF917593 UB917593 ADX917593 ANT917593 AXP917593 BHL917593 BRH917593 CBD917593 CKZ917593 CUV917593 DER917593 DON917593 DYJ917593 EIF917593 ESB917593 FBX917593 FLT917593 FVP917593 GFL917593 GPH917593 GZD917593 HIZ917593 HSV917593 ICR917593 IMN917593 IWJ917593 JGF917593 JQB917593 JZX917593 KJT917593 KTP917593 LDL917593 LNH917593 LXD917593 MGZ917593 MQV917593 NAR917593 NKN917593 NUJ917593 OEF917593 OOB917593 OXX917593 PHT917593 PRP917593 QBL917593 QLH917593 QVD917593 REZ917593 ROV917593 RYR917593 SIN917593 SSJ917593 TCF917593 TMB917593 TVX917593 UFT917593 UPP917593 UZL917593 VJH917593 VTD917593 WCZ917593 WMV917593 WWR917593 AJ983129 KF983129 UB983129 ADX983129 ANT983129 AXP983129 BHL983129 BRH983129 CBD983129 CKZ983129 CUV983129 DER983129 DON983129 DYJ983129 EIF983129 ESB983129 FBX983129 FLT983129 FVP983129 GFL983129 GPH983129 GZD983129 HIZ983129 HSV983129 ICR983129 IMN983129 IWJ983129 JGF983129 JQB983129 JZX983129 KJT983129 KTP983129 LDL983129 LNH983129 LXD983129 MGZ983129 MQV983129 NAR983129 NKN983129 NUJ983129 OEF983129 OOB983129 OXX983129 PHT983129 PRP983129 QBL983129 QLH983129 QVD983129 REZ983129 ROV983129 RYR983129 SIN983129 SSJ983129 TCF983129 TMB983129 TVX983129 UFT983129 UPP983129 UZL983129 VJH983129 VTD983129 WCZ983129 WMV983129 WWR983129 AH101 KD101 TZ101 ADV101 ANR101 AXN101 BHJ101 BRF101 CBB101 CKX101 CUT101 DEP101 DOL101 DYH101 EID101 ERZ101 FBV101 FLR101 FVN101 GFJ101 GPF101 GZB101 HIX101 HST101 ICP101 IML101 IWH101 JGD101 JPZ101 JZV101 KJR101 KTN101 LDJ101 LNF101 LXB101 MGX101 MQT101 NAP101 NKL101 NUH101 OED101 ONZ101 OXV101 PHR101 PRN101 QBJ101 QLF101 QVB101 REX101 ROT101 RYP101 SIL101 SSH101 TCD101 TLZ101 TVV101 UFR101 UPN101 UZJ101 VJF101 VTB101 WCX101 WMT101 WWP101 AH65637 KD65637 TZ65637 ADV65637 ANR65637 AXN65637 BHJ65637 BRF65637 CBB65637 CKX65637 CUT65637 DEP65637 DOL65637 DYH65637 EID65637 ERZ65637 FBV65637 FLR65637 FVN65637 GFJ65637 GPF65637 GZB65637 HIX65637 HST65637 ICP65637 IML65637 IWH65637 JGD65637 JPZ65637 JZV65637 KJR65637 KTN65637 LDJ65637 LNF65637 LXB65637 MGX65637 MQT65637 NAP65637 NKL65637 NUH65637 OED65637 ONZ65637 OXV65637 PHR65637 PRN65637 QBJ65637 QLF65637 QVB65637 REX65637 ROT65637 RYP65637 SIL65637 SSH65637 TCD65637 TLZ65637 TVV65637 UFR65637 UPN65637 UZJ65637 VJF65637 VTB65637 WCX65637 WMT65637 WWP65637 AH131173 KD131173 TZ131173 ADV131173 ANR131173 AXN131173 BHJ131173 BRF131173 CBB131173 CKX131173 CUT131173 DEP131173 DOL131173 DYH131173 EID131173 ERZ131173 FBV131173 FLR131173 FVN131173 GFJ131173 GPF131173 GZB131173 HIX131173 HST131173 ICP131173 IML131173 IWH131173 JGD131173 JPZ131173 JZV131173 KJR131173 KTN131173 LDJ131173 LNF131173 LXB131173 MGX131173 MQT131173 NAP131173 NKL131173 NUH131173 OED131173 ONZ131173 OXV131173 PHR131173 PRN131173 QBJ131173 QLF131173 QVB131173 REX131173 ROT131173 RYP131173 SIL131173 SSH131173 TCD131173 TLZ131173 TVV131173 UFR131173 UPN131173 UZJ131173 VJF131173 VTB131173 WCX131173 WMT131173 WWP131173 AH196709 KD196709 TZ196709 ADV196709 ANR196709 AXN196709 BHJ196709 BRF196709 CBB196709 CKX196709 CUT196709 DEP196709 DOL196709 DYH196709 EID196709 ERZ196709 FBV196709 FLR196709 FVN196709 GFJ196709 GPF196709 GZB196709 HIX196709 HST196709 ICP196709 IML196709 IWH196709 JGD196709 JPZ196709 JZV196709 KJR196709 KTN196709 LDJ196709 LNF196709 LXB196709 MGX196709 MQT196709 NAP196709 NKL196709 NUH196709 OED196709 ONZ196709 OXV196709 PHR196709 PRN196709 QBJ196709 QLF196709 QVB196709 REX196709 ROT196709 RYP196709 SIL196709 SSH196709 TCD196709 TLZ196709 TVV196709 UFR196709 UPN196709 UZJ196709 VJF196709 VTB196709 WCX196709 WMT196709 WWP196709 AH262245 KD262245 TZ262245 ADV262245 ANR262245 AXN262245 BHJ262245 BRF262245 CBB262245 CKX262245 CUT262245 DEP262245 DOL262245 DYH262245 EID262245 ERZ262245 FBV262245 FLR262245 FVN262245 GFJ262245 GPF262245 GZB262245 HIX262245 HST262245 ICP262245 IML262245 IWH262245 JGD262245 JPZ262245 JZV262245 KJR262245 KTN262245 LDJ262245 LNF262245 LXB262245 MGX262245 MQT262245 NAP262245 NKL262245 NUH262245 OED262245 ONZ262245 OXV262245 PHR262245 PRN262245 QBJ262245 QLF262245 QVB262245 REX262245 ROT262245 RYP262245 SIL262245 SSH262245 TCD262245 TLZ262245 TVV262245 UFR262245 UPN262245 UZJ262245 VJF262245 VTB262245 WCX262245 WMT262245 WWP262245 AH327781 KD327781 TZ327781 ADV327781 ANR327781 AXN327781 BHJ327781 BRF327781 CBB327781 CKX327781 CUT327781 DEP327781 DOL327781 DYH327781 EID327781 ERZ327781 FBV327781 FLR327781 FVN327781 GFJ327781 GPF327781 GZB327781 HIX327781 HST327781 ICP327781 IML327781 IWH327781 JGD327781 JPZ327781 JZV327781 KJR327781 KTN327781 LDJ327781 LNF327781 LXB327781 MGX327781 MQT327781 NAP327781 NKL327781 NUH327781 OED327781 ONZ327781 OXV327781 PHR327781 PRN327781 QBJ327781 QLF327781 QVB327781 REX327781 ROT327781 RYP327781 SIL327781 SSH327781 TCD327781 TLZ327781 TVV327781 UFR327781 UPN327781 UZJ327781 VJF327781 VTB327781 WCX327781 WMT327781 WWP327781 AH393317 KD393317 TZ393317 ADV393317 ANR393317 AXN393317 BHJ393317 BRF393317 CBB393317 CKX393317 CUT393317 DEP393317 DOL393317 DYH393317 EID393317 ERZ393317 FBV393317 FLR393317 FVN393317 GFJ393317 GPF393317 GZB393317 HIX393317 HST393317 ICP393317 IML393317 IWH393317 JGD393317 JPZ393317 JZV393317 KJR393317 KTN393317 LDJ393317 LNF393317 LXB393317 MGX393317 MQT393317 NAP393317 NKL393317 NUH393317 OED393317 ONZ393317 OXV393317 PHR393317 PRN393317 QBJ393317 QLF393317 QVB393317 REX393317 ROT393317 RYP393317 SIL393317 SSH393317 TCD393317 TLZ393317 TVV393317 UFR393317 UPN393317 UZJ393317 VJF393317 VTB393317 WCX393317 WMT393317 WWP393317 AH458853 KD458853 TZ458853 ADV458853 ANR458853 AXN458853 BHJ458853 BRF458853 CBB458853 CKX458853 CUT458853 DEP458853 DOL458853 DYH458853 EID458853 ERZ458853 FBV458853 FLR458853 FVN458853 GFJ458853 GPF458853 GZB458853 HIX458853 HST458853 ICP458853 IML458853 IWH458853 JGD458853 JPZ458853 JZV458853 KJR458853 KTN458853 LDJ458853 LNF458853 LXB458853 MGX458853 MQT458853 NAP458853 NKL458853 NUH458853 OED458853 ONZ458853 OXV458853 PHR458853 PRN458853 QBJ458853 QLF458853 QVB458853 REX458853 ROT458853 RYP458853 SIL458853 SSH458853 TCD458853 TLZ458853 TVV458853 UFR458853 UPN458853 UZJ458853 VJF458853 VTB458853 WCX458853 WMT458853 WWP458853 AH524389 KD524389 TZ524389 ADV524389 ANR524389 AXN524389 BHJ524389 BRF524389 CBB524389 CKX524389 CUT524389 DEP524389 DOL524389 DYH524389 EID524389 ERZ524389 FBV524389 FLR524389 FVN524389 GFJ524389 GPF524389 GZB524389 HIX524389 HST524389 ICP524389 IML524389 IWH524389 JGD524389 JPZ524389 JZV524389 KJR524389 KTN524389 LDJ524389 LNF524389 LXB524389 MGX524389 MQT524389 NAP524389 NKL524389 NUH524389 OED524389 ONZ524389 OXV524389 PHR524389 PRN524389 QBJ524389 QLF524389 QVB524389 REX524389 ROT524389 RYP524389 SIL524389 SSH524389 TCD524389 TLZ524389 TVV524389 UFR524389 UPN524389 UZJ524389 VJF524389 VTB524389 WCX524389 WMT524389 WWP524389 AH589925 KD589925 TZ589925 ADV589925 ANR589925 AXN589925 BHJ589925 BRF589925 CBB589925 CKX589925 CUT589925 DEP589925 DOL589925 DYH589925 EID589925 ERZ589925 FBV589925 FLR589925 FVN589925 GFJ589925 GPF589925 GZB589925 HIX589925 HST589925 ICP589925 IML589925 IWH589925 JGD589925 JPZ589925 JZV589925 KJR589925 KTN589925 LDJ589925 LNF589925 LXB589925 MGX589925 MQT589925 NAP589925 NKL589925 NUH589925 OED589925 ONZ589925 OXV589925 PHR589925 PRN589925 QBJ589925 QLF589925 QVB589925 REX589925 ROT589925 RYP589925 SIL589925 SSH589925 TCD589925 TLZ589925 TVV589925 UFR589925 UPN589925 UZJ589925 VJF589925 VTB589925 WCX589925 WMT589925 WWP589925 AH655461 KD655461 TZ655461 ADV655461 ANR655461 AXN655461 BHJ655461 BRF655461 CBB655461 CKX655461 CUT655461 DEP655461 DOL655461 DYH655461 EID655461 ERZ655461 FBV655461 FLR655461 FVN655461 GFJ655461 GPF655461 GZB655461 HIX655461 HST655461 ICP655461 IML655461 IWH655461 JGD655461 JPZ655461 JZV655461 KJR655461 KTN655461 LDJ655461 LNF655461 LXB655461 MGX655461 MQT655461 NAP655461 NKL655461 NUH655461 OED655461 ONZ655461 OXV655461 PHR655461 PRN655461 QBJ655461 QLF655461 QVB655461 REX655461 ROT655461 RYP655461 SIL655461 SSH655461 TCD655461 TLZ655461 TVV655461 UFR655461 UPN655461 UZJ655461 VJF655461 VTB655461 WCX655461 WMT655461 WWP655461 AH720997 KD720997 TZ720997 ADV720997 ANR720997 AXN720997 BHJ720997 BRF720997 CBB720997 CKX720997 CUT720997 DEP720997 DOL720997 DYH720997 EID720997 ERZ720997 FBV720997 FLR720997 FVN720997 GFJ720997 GPF720997 GZB720997 HIX720997 HST720997 ICP720997 IML720997 IWH720997 JGD720997 JPZ720997 JZV720997 KJR720997 KTN720997 LDJ720997 LNF720997 LXB720997 MGX720997 MQT720997 NAP720997 NKL720997 NUH720997 OED720997 ONZ720997 OXV720997 PHR720997 PRN720997 QBJ720997 QLF720997 QVB720997 REX720997 ROT720997 RYP720997 SIL720997 SSH720997 TCD720997 TLZ720997 TVV720997 UFR720997 UPN720997 UZJ720997 VJF720997 VTB720997 WCX720997 WMT720997 WWP720997 AH786533 KD786533 TZ786533 ADV786533 ANR786533 AXN786533 BHJ786533 BRF786533 CBB786533 CKX786533 CUT786533 DEP786533 DOL786533 DYH786533 EID786533 ERZ786533 FBV786533 FLR786533 FVN786533 GFJ786533 GPF786533 GZB786533 HIX786533 HST786533 ICP786533 IML786533 IWH786533 JGD786533 JPZ786533 JZV786533 KJR786533 KTN786533 LDJ786533 LNF786533 LXB786533 MGX786533 MQT786533 NAP786533 NKL786533 NUH786533 OED786533 ONZ786533 OXV786533 PHR786533 PRN786533 QBJ786533 QLF786533 QVB786533 REX786533 ROT786533 RYP786533 SIL786533 SSH786533 TCD786533 TLZ786533 TVV786533 UFR786533 UPN786533 UZJ786533 VJF786533 VTB786533 WCX786533 WMT786533 WWP786533 AH852069 KD852069 TZ852069 ADV852069 ANR852069 AXN852069 BHJ852069 BRF852069 CBB852069 CKX852069 CUT852069 DEP852069 DOL852069 DYH852069 EID852069 ERZ852069 FBV852069 FLR852069 FVN852069 GFJ852069 GPF852069 GZB852069 HIX852069 HST852069 ICP852069 IML852069 IWH852069 JGD852069 JPZ852069 JZV852069 KJR852069 KTN852069 LDJ852069 LNF852069 LXB852069 MGX852069 MQT852069 NAP852069 NKL852069 NUH852069 OED852069 ONZ852069 OXV852069 PHR852069 PRN852069 QBJ852069 QLF852069 QVB852069 REX852069 ROT852069 RYP852069 SIL852069 SSH852069 TCD852069 TLZ852069 TVV852069 UFR852069 UPN852069 UZJ852069 VJF852069 VTB852069 WCX852069 WMT852069 WWP852069 AH917605 KD917605 TZ917605 ADV917605 ANR917605 AXN917605 BHJ917605 BRF917605 CBB917605 CKX917605 CUT917605 DEP917605 DOL917605 DYH917605 EID917605 ERZ917605 FBV917605 FLR917605 FVN917605 GFJ917605 GPF917605 GZB917605 HIX917605 HST917605 ICP917605 IML917605 IWH917605 JGD917605 JPZ917605 JZV917605 KJR917605 KTN917605 LDJ917605 LNF917605 LXB917605 MGX917605 MQT917605 NAP917605 NKL917605 NUH917605 OED917605 ONZ917605 OXV917605 PHR917605 PRN917605 QBJ917605 QLF917605 QVB917605 REX917605 ROT917605 RYP917605 SIL917605 SSH917605 TCD917605 TLZ917605 TVV917605 UFR917605 UPN917605 UZJ917605 VJF917605 VTB917605 WCX917605 WMT917605 WWP917605 AH983141 KD983141 TZ983141 ADV983141 ANR983141 AXN983141 BHJ983141 BRF983141 CBB983141 CKX983141 CUT983141 DEP983141 DOL983141 DYH983141 EID983141 ERZ983141 FBV983141 FLR983141 FVN983141 GFJ983141 GPF983141 GZB983141 HIX983141 HST983141 ICP983141 IML983141 IWH983141 JGD983141 JPZ983141 JZV983141 KJR983141 KTN983141 LDJ983141 LNF983141 LXB983141 MGX983141 MQT983141 NAP983141 NKL983141 NUH983141 OED983141 ONZ983141 OXV983141 PHR983141 PRN983141 QBJ983141 QLF983141 QVB983141 REX983141 ROT983141 RYP983141 SIL983141 SSH983141 TCD983141 TLZ983141 TVV983141 UFR983141 UPN983141 UZJ983141 VJF983141 VTB983141 WCX983141 WMT983141 WWP983141 AJ101 KF101 UB101 ADX101 ANT101 AXP101 BHL101 BRH101 CBD101 CKZ101 CUV101 DER101 DON101 DYJ101 EIF101 ESB101 FBX101 FLT101 FVP101 GFL101 GPH101 GZD101 HIZ101 HSV101 ICR101 IMN101 IWJ101 JGF101 JQB101 JZX101 KJT101 KTP101 LDL101 LNH101 LXD101 MGZ101 MQV101 NAR101 NKN101 NUJ101 OEF101 OOB101 OXX101 PHT101 PRP101 QBL101 QLH101 QVD101 REZ101 ROV101 RYR101 SIN101 SSJ101 TCF101 TMB101 TVX101 UFT101 UPP101 UZL101 VJH101 VTD101 WCZ101 WMV101 WWR101 AJ65637 KF65637 UB65637 ADX65637 ANT65637 AXP65637 BHL65637 BRH65637 CBD65637 CKZ65637 CUV65637 DER65637 DON65637 DYJ65637 EIF65637 ESB65637 FBX65637 FLT65637 FVP65637 GFL65637 GPH65637 GZD65637 HIZ65637 HSV65637 ICR65637 IMN65637 IWJ65637 JGF65637 JQB65637 JZX65637 KJT65637 KTP65637 LDL65637 LNH65637 LXD65637 MGZ65637 MQV65637 NAR65637 NKN65637 NUJ65637 OEF65637 OOB65637 OXX65637 PHT65637 PRP65637 QBL65637 QLH65637 QVD65637 REZ65637 ROV65637 RYR65637 SIN65637 SSJ65637 TCF65637 TMB65637 TVX65637 UFT65637 UPP65637 UZL65637 VJH65637 VTD65637 WCZ65637 WMV65637 WWR65637 AJ131173 KF131173 UB131173 ADX131173 ANT131173 AXP131173 BHL131173 BRH131173 CBD131173 CKZ131173 CUV131173 DER131173 DON131173 DYJ131173 EIF131173 ESB131173 FBX131173 FLT131173 FVP131173 GFL131173 GPH131173 GZD131173 HIZ131173 HSV131173 ICR131173 IMN131173 IWJ131173 JGF131173 JQB131173 JZX131173 KJT131173 KTP131173 LDL131173 LNH131173 LXD131173 MGZ131173 MQV131173 NAR131173 NKN131173 NUJ131173 OEF131173 OOB131173 OXX131173 PHT131173 PRP131173 QBL131173 QLH131173 QVD131173 REZ131173 ROV131173 RYR131173 SIN131173 SSJ131173 TCF131173 TMB131173 TVX131173 UFT131173 UPP131173 UZL131173 VJH131173 VTD131173 WCZ131173 WMV131173 WWR131173 AJ196709 KF196709 UB196709 ADX196709 ANT196709 AXP196709 BHL196709 BRH196709 CBD196709 CKZ196709 CUV196709 DER196709 DON196709 DYJ196709 EIF196709 ESB196709 FBX196709 FLT196709 FVP196709 GFL196709 GPH196709 GZD196709 HIZ196709 HSV196709 ICR196709 IMN196709 IWJ196709 JGF196709 JQB196709 JZX196709 KJT196709 KTP196709 LDL196709 LNH196709 LXD196709 MGZ196709 MQV196709 NAR196709 NKN196709 NUJ196709 OEF196709 OOB196709 OXX196709 PHT196709 PRP196709 QBL196709 QLH196709 QVD196709 REZ196709 ROV196709 RYR196709 SIN196709 SSJ196709 TCF196709 TMB196709 TVX196709 UFT196709 UPP196709 UZL196709 VJH196709 VTD196709 WCZ196709 WMV196709 WWR196709 AJ262245 KF262245 UB262245 ADX262245 ANT262245 AXP262245 BHL262245 BRH262245 CBD262245 CKZ262245 CUV262245 DER262245 DON262245 DYJ262245 EIF262245 ESB262245 FBX262245 FLT262245 FVP262245 GFL262245 GPH262245 GZD262245 HIZ262245 HSV262245 ICR262245 IMN262245 IWJ262245 JGF262245 JQB262245 JZX262245 KJT262245 KTP262245 LDL262245 LNH262245 LXD262245 MGZ262245 MQV262245 NAR262245 NKN262245 NUJ262245 OEF262245 OOB262245 OXX262245 PHT262245 PRP262245 QBL262245 QLH262245 QVD262245 REZ262245 ROV262245 RYR262245 SIN262245 SSJ262245 TCF262245 TMB262245 TVX262245 UFT262245 UPP262245 UZL262245 VJH262245 VTD262245 WCZ262245 WMV262245 WWR262245 AJ327781 KF327781 UB327781 ADX327781 ANT327781 AXP327781 BHL327781 BRH327781 CBD327781 CKZ327781 CUV327781 DER327781 DON327781 DYJ327781 EIF327781 ESB327781 FBX327781 FLT327781 FVP327781 GFL327781 GPH327781 GZD327781 HIZ327781 HSV327781 ICR327781 IMN327781 IWJ327781 JGF327781 JQB327781 JZX327781 KJT327781 KTP327781 LDL327781 LNH327781 LXD327781 MGZ327781 MQV327781 NAR327781 NKN327781 NUJ327781 OEF327781 OOB327781 OXX327781 PHT327781 PRP327781 QBL327781 QLH327781 QVD327781 REZ327781 ROV327781 RYR327781 SIN327781 SSJ327781 TCF327781 TMB327781 TVX327781 UFT327781 UPP327781 UZL327781 VJH327781 VTD327781 WCZ327781 WMV327781 WWR327781 AJ393317 KF393317 UB393317 ADX393317 ANT393317 AXP393317 BHL393317 BRH393317 CBD393317 CKZ393317 CUV393317 DER393317 DON393317 DYJ393317 EIF393317 ESB393317 FBX393317 FLT393317 FVP393317 GFL393317 GPH393317 GZD393317 HIZ393317 HSV393317 ICR393317 IMN393317 IWJ393317 JGF393317 JQB393317 JZX393317 KJT393317 KTP393317 LDL393317 LNH393317 LXD393317 MGZ393317 MQV393317 NAR393317 NKN393317 NUJ393317 OEF393317 OOB393317 OXX393317 PHT393317 PRP393317 QBL393317 QLH393317 QVD393317 REZ393317 ROV393317 RYR393317 SIN393317 SSJ393317 TCF393317 TMB393317 TVX393317 UFT393317 UPP393317 UZL393317 VJH393317 VTD393317 WCZ393317 WMV393317 WWR393317 AJ458853 KF458853 UB458853 ADX458853 ANT458853 AXP458853 BHL458853 BRH458853 CBD458853 CKZ458853 CUV458853 DER458853 DON458853 DYJ458853 EIF458853 ESB458853 FBX458853 FLT458853 FVP458853 GFL458853 GPH458853 GZD458853 HIZ458853 HSV458853 ICR458853 IMN458853 IWJ458853 JGF458853 JQB458853 JZX458853 KJT458853 KTP458853 LDL458853 LNH458853 LXD458853 MGZ458853 MQV458853 NAR458853 NKN458853 NUJ458853 OEF458853 OOB458853 OXX458853 PHT458853 PRP458853 QBL458853 QLH458853 QVD458853 REZ458853 ROV458853 RYR458853 SIN458853 SSJ458853 TCF458853 TMB458853 TVX458853 UFT458853 UPP458853 UZL458853 VJH458853 VTD458853 WCZ458853 WMV458853 WWR458853 AJ524389 KF524389 UB524389 ADX524389 ANT524389 AXP524389 BHL524389 BRH524389 CBD524389 CKZ524389 CUV524389 DER524389 DON524389 DYJ524389 EIF524389 ESB524389 FBX524389 FLT524389 FVP524389 GFL524389 GPH524389 GZD524389 HIZ524389 HSV524389 ICR524389 IMN524389 IWJ524389 JGF524389 JQB524389 JZX524389 KJT524389 KTP524389 LDL524389 LNH524389 LXD524389 MGZ524389 MQV524389 NAR524389 NKN524389 NUJ524389 OEF524389 OOB524389 OXX524389 PHT524389 PRP524389 QBL524389 QLH524389 QVD524389 REZ524389 ROV524389 RYR524389 SIN524389 SSJ524389 TCF524389 TMB524389 TVX524389 UFT524389 UPP524389 UZL524389 VJH524389 VTD524389 WCZ524389 WMV524389 WWR524389 AJ589925 KF589925 UB589925 ADX589925 ANT589925 AXP589925 BHL589925 BRH589925 CBD589925 CKZ589925 CUV589925 DER589925 DON589925 DYJ589925 EIF589925 ESB589925 FBX589925 FLT589925 FVP589925 GFL589925 GPH589925 GZD589925 HIZ589925 HSV589925 ICR589925 IMN589925 IWJ589925 JGF589925 JQB589925 JZX589925 KJT589925 KTP589925 LDL589925 LNH589925 LXD589925 MGZ589925 MQV589925 NAR589925 NKN589925 NUJ589925 OEF589925 OOB589925 OXX589925 PHT589925 PRP589925 QBL589925 QLH589925 QVD589925 REZ589925 ROV589925 RYR589925 SIN589925 SSJ589925 TCF589925 TMB589925 TVX589925 UFT589925 UPP589925 UZL589925 VJH589925 VTD589925 WCZ589925 WMV589925 WWR589925 AJ655461 KF655461 UB655461 ADX655461 ANT655461 AXP655461 BHL655461 BRH655461 CBD655461 CKZ655461 CUV655461 DER655461 DON655461 DYJ655461 EIF655461 ESB655461 FBX655461 FLT655461 FVP655461 GFL655461 GPH655461 GZD655461 HIZ655461 HSV655461 ICR655461 IMN655461 IWJ655461 JGF655461 JQB655461 JZX655461 KJT655461 KTP655461 LDL655461 LNH655461 LXD655461 MGZ655461 MQV655461 NAR655461 NKN655461 NUJ655461 OEF655461 OOB655461 OXX655461 PHT655461 PRP655461 QBL655461 QLH655461 QVD655461 REZ655461 ROV655461 RYR655461 SIN655461 SSJ655461 TCF655461 TMB655461 TVX655461 UFT655461 UPP655461 UZL655461 VJH655461 VTD655461 WCZ655461 WMV655461 WWR655461 AJ720997 KF720997 UB720997 ADX720997 ANT720997 AXP720997 BHL720997 BRH720997 CBD720997 CKZ720997 CUV720997 DER720997 DON720997 DYJ720997 EIF720997 ESB720997 FBX720997 FLT720997 FVP720997 GFL720997 GPH720997 GZD720997 HIZ720997 HSV720997 ICR720997 IMN720997 IWJ720997 JGF720997 JQB720997 JZX720997 KJT720997 KTP720997 LDL720997 LNH720997 LXD720997 MGZ720997 MQV720997 NAR720997 NKN720997 NUJ720997 OEF720997 OOB720997 OXX720997 PHT720997 PRP720997 QBL720997 QLH720997 QVD720997 REZ720997 ROV720997 RYR720997 SIN720997 SSJ720997 TCF720997 TMB720997 TVX720997 UFT720997 UPP720997 UZL720997 VJH720997 VTD720997 WCZ720997 WMV720997 WWR720997 AJ786533 KF786533 UB786533 ADX786533 ANT786533 AXP786533 BHL786533 BRH786533 CBD786533 CKZ786533 CUV786533 DER786533 DON786533 DYJ786533 EIF786533 ESB786533 FBX786533 FLT786533 FVP786533 GFL786533 GPH786533 GZD786533 HIZ786533 HSV786533 ICR786533 IMN786533 IWJ786533 JGF786533 JQB786533 JZX786533 KJT786533 KTP786533 LDL786533 LNH786533 LXD786533 MGZ786533 MQV786533 NAR786533 NKN786533 NUJ786533 OEF786533 OOB786533 OXX786533 PHT786533 PRP786533 QBL786533 QLH786533 QVD786533 REZ786533 ROV786533 RYR786533 SIN786533 SSJ786533 TCF786533 TMB786533 TVX786533 UFT786533 UPP786533 UZL786533 VJH786533 VTD786533 WCZ786533 WMV786533 WWR786533 AJ852069 KF852069 UB852069 ADX852069 ANT852069 AXP852069 BHL852069 BRH852069 CBD852069 CKZ852069 CUV852069 DER852069 DON852069 DYJ852069 EIF852069 ESB852069 FBX852069 FLT852069 FVP852069 GFL852069 GPH852069 GZD852069 HIZ852069 HSV852069 ICR852069 IMN852069 IWJ852069 JGF852069 JQB852069 JZX852069 KJT852069 KTP852069 LDL852069 LNH852069 LXD852069 MGZ852069 MQV852069 NAR852069 NKN852069 NUJ852069 OEF852069 OOB852069 OXX852069 PHT852069 PRP852069 QBL852069 QLH852069 QVD852069 REZ852069 ROV852069 RYR852069 SIN852069 SSJ852069 TCF852069 TMB852069 TVX852069 UFT852069 UPP852069 UZL852069 VJH852069 VTD852069 WCZ852069 WMV852069 WWR852069 AJ917605 KF917605 UB917605 ADX917605 ANT917605 AXP917605 BHL917605 BRH917605 CBD917605 CKZ917605 CUV917605 DER917605 DON917605 DYJ917605 EIF917605 ESB917605 FBX917605 FLT917605 FVP917605 GFL917605 GPH917605 GZD917605 HIZ917605 HSV917605 ICR917605 IMN917605 IWJ917605 JGF917605 JQB917605 JZX917605 KJT917605 KTP917605 LDL917605 LNH917605 LXD917605 MGZ917605 MQV917605 NAR917605 NKN917605 NUJ917605 OEF917605 OOB917605 OXX917605 PHT917605 PRP917605 QBL917605 QLH917605 QVD917605 REZ917605 ROV917605 RYR917605 SIN917605 SSJ917605 TCF917605 TMB917605 TVX917605 UFT917605 UPP917605 UZL917605 VJH917605 VTD917605 WCZ917605 WMV917605 WWR917605 AJ983141 KF983141 UB983141 ADX983141 ANT983141 AXP983141 BHL983141 BRH983141 CBD983141 CKZ983141 CUV983141 DER983141 DON983141 DYJ983141 EIF983141 ESB983141 FBX983141 FLT983141 FVP983141 GFL983141 GPH983141 GZD983141 HIZ983141 HSV983141 ICR983141 IMN983141 IWJ983141 JGF983141 JQB983141 JZX983141 KJT983141 KTP983141 LDL983141 LNH983141 LXD983141 MGZ983141 MQV983141 NAR983141 NKN983141 NUJ983141 OEF983141 OOB983141 OXX983141 PHT983141 PRP983141 QBL983141 QLH983141 QVD983141 REZ983141 ROV983141 RYR983141 SIN983141 SSJ983141 TCF983141 TMB983141 TVX983141 UFT983141 UPP983141 UZL983141 VJH983141 VTD983141 WCZ983141 WMV983141 WWR983141 AJ104 KF104 UB104 ADX104 ANT104 AXP104 BHL104 BRH104 CBD104 CKZ104 CUV104 DER104 DON104 DYJ104 EIF104 ESB104 FBX104 FLT104 FVP104 GFL104 GPH104 GZD104 HIZ104 HSV104 ICR104 IMN104 IWJ104 JGF104 JQB104 JZX104 KJT104 KTP104 LDL104 LNH104 LXD104 MGZ104 MQV104 NAR104 NKN104 NUJ104 OEF104 OOB104 OXX104 PHT104 PRP104 QBL104 QLH104 QVD104 REZ104 ROV104 RYR104 SIN104 SSJ104 TCF104 TMB104 TVX104 UFT104 UPP104 UZL104 VJH104 VTD104 WCZ104 WMV104 WWR104 AJ65640 KF65640 UB65640 ADX65640 ANT65640 AXP65640 BHL65640 BRH65640 CBD65640 CKZ65640 CUV65640 DER65640 DON65640 DYJ65640 EIF65640 ESB65640 FBX65640 FLT65640 FVP65640 GFL65640 GPH65640 GZD65640 HIZ65640 HSV65640 ICR65640 IMN65640 IWJ65640 JGF65640 JQB65640 JZX65640 KJT65640 KTP65640 LDL65640 LNH65640 LXD65640 MGZ65640 MQV65640 NAR65640 NKN65640 NUJ65640 OEF65640 OOB65640 OXX65640 PHT65640 PRP65640 QBL65640 QLH65640 QVD65640 REZ65640 ROV65640 RYR65640 SIN65640 SSJ65640 TCF65640 TMB65640 TVX65640 UFT65640 UPP65640 UZL65640 VJH65640 VTD65640 WCZ65640 WMV65640 WWR65640 AJ131176 KF131176 UB131176 ADX131176 ANT131176 AXP131176 BHL131176 BRH131176 CBD131176 CKZ131176 CUV131176 DER131176 DON131176 DYJ131176 EIF131176 ESB131176 FBX131176 FLT131176 FVP131176 GFL131176 GPH131176 GZD131176 HIZ131176 HSV131176 ICR131176 IMN131176 IWJ131176 JGF131176 JQB131176 JZX131176 KJT131176 KTP131176 LDL131176 LNH131176 LXD131176 MGZ131176 MQV131176 NAR131176 NKN131176 NUJ131176 OEF131176 OOB131176 OXX131176 PHT131176 PRP131176 QBL131176 QLH131176 QVD131176 REZ131176 ROV131176 RYR131176 SIN131176 SSJ131176 TCF131176 TMB131176 TVX131176 UFT131176 UPP131176 UZL131176 VJH131176 VTD131176 WCZ131176 WMV131176 WWR131176 AJ196712 KF196712 UB196712 ADX196712 ANT196712 AXP196712 BHL196712 BRH196712 CBD196712 CKZ196712 CUV196712 DER196712 DON196712 DYJ196712 EIF196712 ESB196712 FBX196712 FLT196712 FVP196712 GFL196712 GPH196712 GZD196712 HIZ196712 HSV196712 ICR196712 IMN196712 IWJ196712 JGF196712 JQB196712 JZX196712 KJT196712 KTP196712 LDL196712 LNH196712 LXD196712 MGZ196712 MQV196712 NAR196712 NKN196712 NUJ196712 OEF196712 OOB196712 OXX196712 PHT196712 PRP196712 QBL196712 QLH196712 QVD196712 REZ196712 ROV196712 RYR196712 SIN196712 SSJ196712 TCF196712 TMB196712 TVX196712 UFT196712 UPP196712 UZL196712 VJH196712 VTD196712 WCZ196712 WMV196712 WWR196712 AJ262248 KF262248 UB262248 ADX262248 ANT262248 AXP262248 BHL262248 BRH262248 CBD262248 CKZ262248 CUV262248 DER262248 DON262248 DYJ262248 EIF262248 ESB262248 FBX262248 FLT262248 FVP262248 GFL262248 GPH262248 GZD262248 HIZ262248 HSV262248 ICR262248 IMN262248 IWJ262248 JGF262248 JQB262248 JZX262248 KJT262248 KTP262248 LDL262248 LNH262248 LXD262248 MGZ262248 MQV262248 NAR262248 NKN262248 NUJ262248 OEF262248 OOB262248 OXX262248 PHT262248 PRP262248 QBL262248 QLH262248 QVD262248 REZ262248 ROV262248 RYR262248 SIN262248 SSJ262248 TCF262248 TMB262248 TVX262248 UFT262248 UPP262248 UZL262248 VJH262248 VTD262248 WCZ262248 WMV262248 WWR262248 AJ327784 KF327784 UB327784 ADX327784 ANT327784 AXP327784 BHL327784 BRH327784 CBD327784 CKZ327784 CUV327784 DER327784 DON327784 DYJ327784 EIF327784 ESB327784 FBX327784 FLT327784 FVP327784 GFL327784 GPH327784 GZD327784 HIZ327784 HSV327784 ICR327784 IMN327784 IWJ327784 JGF327784 JQB327784 JZX327784 KJT327784 KTP327784 LDL327784 LNH327784 LXD327784 MGZ327784 MQV327784 NAR327784 NKN327784 NUJ327784 OEF327784 OOB327784 OXX327784 PHT327784 PRP327784 QBL327784 QLH327784 QVD327784 REZ327784 ROV327784 RYR327784 SIN327784 SSJ327784 TCF327784 TMB327784 TVX327784 UFT327784 UPP327784 UZL327784 VJH327784 VTD327784 WCZ327784 WMV327784 WWR327784 AJ393320 KF393320 UB393320 ADX393320 ANT393320 AXP393320 BHL393320 BRH393320 CBD393320 CKZ393320 CUV393320 DER393320 DON393320 DYJ393320 EIF393320 ESB393320 FBX393320 FLT393320 FVP393320 GFL393320 GPH393320 GZD393320 HIZ393320 HSV393320 ICR393320 IMN393320 IWJ393320 JGF393320 JQB393320 JZX393320 KJT393320 KTP393320 LDL393320 LNH393320 LXD393320 MGZ393320 MQV393320 NAR393320 NKN393320 NUJ393320 OEF393320 OOB393320 OXX393320 PHT393320 PRP393320 QBL393320 QLH393320 QVD393320 REZ393320 ROV393320 RYR393320 SIN393320 SSJ393320 TCF393320 TMB393320 TVX393320 UFT393320 UPP393320 UZL393320 VJH393320 VTD393320 WCZ393320 WMV393320 WWR393320 AJ458856 KF458856 UB458856 ADX458856 ANT458856 AXP458856 BHL458856 BRH458856 CBD458856 CKZ458856 CUV458856 DER458856 DON458856 DYJ458856 EIF458856 ESB458856 FBX458856 FLT458856 FVP458856 GFL458856 GPH458856 GZD458856 HIZ458856 HSV458856 ICR458856 IMN458856 IWJ458856 JGF458856 JQB458856 JZX458856 KJT458856 KTP458856 LDL458856 LNH458856 LXD458856 MGZ458856 MQV458856 NAR458856 NKN458856 NUJ458856 OEF458856 OOB458856 OXX458856 PHT458856 PRP458856 QBL458856 QLH458856 QVD458856 REZ458856 ROV458856 RYR458856 SIN458856 SSJ458856 TCF458856 TMB458856 TVX458856 UFT458856 UPP458856 UZL458856 VJH458856 VTD458856 WCZ458856 WMV458856 WWR458856 AJ524392 KF524392 UB524392 ADX524392 ANT524392 AXP524392 BHL524392 BRH524392 CBD524392 CKZ524392 CUV524392 DER524392 DON524392 DYJ524392 EIF524392 ESB524392 FBX524392 FLT524392 FVP524392 GFL524392 GPH524392 GZD524392 HIZ524392 HSV524392 ICR524392 IMN524392 IWJ524392 JGF524392 JQB524392 JZX524392 KJT524392 KTP524392 LDL524392 LNH524392 LXD524392 MGZ524392 MQV524392 NAR524392 NKN524392 NUJ524392 OEF524392 OOB524392 OXX524392 PHT524392 PRP524392 QBL524392 QLH524392 QVD524392 REZ524392 ROV524392 RYR524392 SIN524392 SSJ524392 TCF524392 TMB524392 TVX524392 UFT524392 UPP524392 UZL524392 VJH524392 VTD524392 WCZ524392 WMV524392 WWR524392 AJ589928 KF589928 UB589928 ADX589928 ANT589928 AXP589928 BHL589928 BRH589928 CBD589928 CKZ589928 CUV589928 DER589928 DON589928 DYJ589928 EIF589928 ESB589928 FBX589928 FLT589928 FVP589928 GFL589928 GPH589928 GZD589928 HIZ589928 HSV589928 ICR589928 IMN589928 IWJ589928 JGF589928 JQB589928 JZX589928 KJT589928 KTP589928 LDL589928 LNH589928 LXD589928 MGZ589928 MQV589928 NAR589928 NKN589928 NUJ589928 OEF589928 OOB589928 OXX589928 PHT589928 PRP589928 QBL589928 QLH589928 QVD589928 REZ589928 ROV589928 RYR589928 SIN589928 SSJ589928 TCF589928 TMB589928 TVX589928 UFT589928 UPP589928 UZL589928 VJH589928 VTD589928 WCZ589928 WMV589928 WWR589928 AJ655464 KF655464 UB655464 ADX655464 ANT655464 AXP655464 BHL655464 BRH655464 CBD655464 CKZ655464 CUV655464 DER655464 DON655464 DYJ655464 EIF655464 ESB655464 FBX655464 FLT655464 FVP655464 GFL655464 GPH655464 GZD655464 HIZ655464 HSV655464 ICR655464 IMN655464 IWJ655464 JGF655464 JQB655464 JZX655464 KJT655464 KTP655464 LDL655464 LNH655464 LXD655464 MGZ655464 MQV655464 NAR655464 NKN655464 NUJ655464 OEF655464 OOB655464 OXX655464 PHT655464 PRP655464 QBL655464 QLH655464 QVD655464 REZ655464 ROV655464 RYR655464 SIN655464 SSJ655464 TCF655464 TMB655464 TVX655464 UFT655464 UPP655464 UZL655464 VJH655464 VTD655464 WCZ655464 WMV655464 WWR655464 AJ721000 KF721000 UB721000 ADX721000 ANT721000 AXP721000 BHL721000 BRH721000 CBD721000 CKZ721000 CUV721000 DER721000 DON721000 DYJ721000 EIF721000 ESB721000 FBX721000 FLT721000 FVP721000 GFL721000 GPH721000 GZD721000 HIZ721000 HSV721000 ICR721000 IMN721000 IWJ721000 JGF721000 JQB721000 JZX721000 KJT721000 KTP721000 LDL721000 LNH721000 LXD721000 MGZ721000 MQV721000 NAR721000 NKN721000 NUJ721000 OEF721000 OOB721000 OXX721000 PHT721000 PRP721000 QBL721000 QLH721000 QVD721000 REZ721000 ROV721000 RYR721000 SIN721000 SSJ721000 TCF721000 TMB721000 TVX721000 UFT721000 UPP721000 UZL721000 VJH721000 VTD721000 WCZ721000 WMV721000 WWR721000 AJ786536 KF786536 UB786536 ADX786536 ANT786536 AXP786536 BHL786536 BRH786536 CBD786536 CKZ786536 CUV786536 DER786536 DON786536 DYJ786536 EIF786536 ESB786536 FBX786536 FLT786536 FVP786536 GFL786536 GPH786536 GZD786536 HIZ786536 HSV786536 ICR786536 IMN786536 IWJ786536 JGF786536 JQB786536 JZX786536 KJT786536 KTP786536 LDL786536 LNH786536 LXD786536 MGZ786536 MQV786536 NAR786536 NKN786536 NUJ786536 OEF786536 OOB786536 OXX786536 PHT786536 PRP786536 QBL786536 QLH786536 QVD786536 REZ786536 ROV786536 RYR786536 SIN786536 SSJ786536 TCF786536 TMB786536 TVX786536 UFT786536 UPP786536 UZL786536 VJH786536 VTD786536 WCZ786536 WMV786536 WWR786536 AJ852072 KF852072 UB852072 ADX852072 ANT852072 AXP852072 BHL852072 BRH852072 CBD852072 CKZ852072 CUV852072 DER852072 DON852072 DYJ852072 EIF852072 ESB852072 FBX852072 FLT852072 FVP852072 GFL852072 GPH852072 GZD852072 HIZ852072 HSV852072 ICR852072 IMN852072 IWJ852072 JGF852072 JQB852072 JZX852072 KJT852072 KTP852072 LDL852072 LNH852072 LXD852072 MGZ852072 MQV852072 NAR852072 NKN852072 NUJ852072 OEF852072 OOB852072 OXX852072 PHT852072 PRP852072 QBL852072 QLH852072 QVD852072 REZ852072 ROV852072 RYR852072 SIN852072 SSJ852072 TCF852072 TMB852072 TVX852072 UFT852072 UPP852072 UZL852072 VJH852072 VTD852072 WCZ852072 WMV852072 WWR852072 AJ917608 KF917608 UB917608 ADX917608 ANT917608 AXP917608 BHL917608 BRH917608 CBD917608 CKZ917608 CUV917608 DER917608 DON917608 DYJ917608 EIF917608 ESB917608 FBX917608 FLT917608 FVP917608 GFL917608 GPH917608 GZD917608 HIZ917608 HSV917608 ICR917608 IMN917608 IWJ917608 JGF917608 JQB917608 JZX917608 KJT917608 KTP917608 LDL917608 LNH917608 LXD917608 MGZ917608 MQV917608 NAR917608 NKN917608 NUJ917608 OEF917608 OOB917608 OXX917608 PHT917608 PRP917608 QBL917608 QLH917608 QVD917608 REZ917608 ROV917608 RYR917608 SIN917608 SSJ917608 TCF917608 TMB917608 TVX917608 UFT917608 UPP917608 UZL917608 VJH917608 VTD917608 WCZ917608 WMV917608 WWR917608 AJ983144 KF983144 UB983144 ADX983144 ANT983144 AXP983144 BHL983144 BRH983144 CBD983144 CKZ983144 CUV983144 DER983144 DON983144 DYJ983144 EIF983144 ESB983144 FBX983144 FLT983144 FVP983144 GFL983144 GPH983144 GZD983144 HIZ983144 HSV983144 ICR983144 IMN983144 IWJ983144 JGF983144 JQB983144 JZX983144 KJT983144 KTP983144 LDL983144 LNH983144 LXD983144 MGZ983144 MQV983144 NAR983144 NKN983144 NUJ983144 OEF983144 OOB983144 OXX983144 PHT983144 PRP983144 QBL983144 QLH983144 QVD983144 REZ983144 ROV983144 RYR983144 SIN983144 SSJ983144 TCF983144 TMB983144 TVX983144 UFT983144 UPP983144 UZL983144 VJH983144 VTD983144 WCZ983144 WMV983144 WWR983144 AH108 KD108 TZ108 ADV108 ANR108 AXN108 BHJ108 BRF108 CBB108 CKX108 CUT108 DEP108 DOL108 DYH108 EID108 ERZ108 FBV108 FLR108 FVN108 GFJ108 GPF108 GZB108 HIX108 HST108 ICP108 IML108 IWH108 JGD108 JPZ108 JZV108 KJR108 KTN108 LDJ108 LNF108 LXB108 MGX108 MQT108 NAP108 NKL108 NUH108 OED108 ONZ108 OXV108 PHR108 PRN108 QBJ108 QLF108 QVB108 REX108 ROT108 RYP108 SIL108 SSH108 TCD108 TLZ108 TVV108 UFR108 UPN108 UZJ108 VJF108 VTB108 WCX108 WMT108 WWP108 AH65644 KD65644 TZ65644 ADV65644 ANR65644 AXN65644 BHJ65644 BRF65644 CBB65644 CKX65644 CUT65644 DEP65644 DOL65644 DYH65644 EID65644 ERZ65644 FBV65644 FLR65644 FVN65644 GFJ65644 GPF65644 GZB65644 HIX65644 HST65644 ICP65644 IML65644 IWH65644 JGD65644 JPZ65644 JZV65644 KJR65644 KTN65644 LDJ65644 LNF65644 LXB65644 MGX65644 MQT65644 NAP65644 NKL65644 NUH65644 OED65644 ONZ65644 OXV65644 PHR65644 PRN65644 QBJ65644 QLF65644 QVB65644 REX65644 ROT65644 RYP65644 SIL65644 SSH65644 TCD65644 TLZ65644 TVV65644 UFR65644 UPN65644 UZJ65644 VJF65644 VTB65644 WCX65644 WMT65644 WWP65644 AH131180 KD131180 TZ131180 ADV131180 ANR131180 AXN131180 BHJ131180 BRF131180 CBB131180 CKX131180 CUT131180 DEP131180 DOL131180 DYH131180 EID131180 ERZ131180 FBV131180 FLR131180 FVN131180 GFJ131180 GPF131180 GZB131180 HIX131180 HST131180 ICP131180 IML131180 IWH131180 JGD131180 JPZ131180 JZV131180 KJR131180 KTN131180 LDJ131180 LNF131180 LXB131180 MGX131180 MQT131180 NAP131180 NKL131180 NUH131180 OED131180 ONZ131180 OXV131180 PHR131180 PRN131180 QBJ131180 QLF131180 QVB131180 REX131180 ROT131180 RYP131180 SIL131180 SSH131180 TCD131180 TLZ131180 TVV131180 UFR131180 UPN131180 UZJ131180 VJF131180 VTB131180 WCX131180 WMT131180 WWP131180 AH196716 KD196716 TZ196716 ADV196716 ANR196716 AXN196716 BHJ196716 BRF196716 CBB196716 CKX196716 CUT196716 DEP196716 DOL196716 DYH196716 EID196716 ERZ196716 FBV196716 FLR196716 FVN196716 GFJ196716 GPF196716 GZB196716 HIX196716 HST196716 ICP196716 IML196716 IWH196716 JGD196716 JPZ196716 JZV196716 KJR196716 KTN196716 LDJ196716 LNF196716 LXB196716 MGX196716 MQT196716 NAP196716 NKL196716 NUH196716 OED196716 ONZ196716 OXV196716 PHR196716 PRN196716 QBJ196716 QLF196716 QVB196716 REX196716 ROT196716 RYP196716 SIL196716 SSH196716 TCD196716 TLZ196716 TVV196716 UFR196716 UPN196716 UZJ196716 VJF196716 VTB196716 WCX196716 WMT196716 WWP196716 AH262252 KD262252 TZ262252 ADV262252 ANR262252 AXN262252 BHJ262252 BRF262252 CBB262252 CKX262252 CUT262252 DEP262252 DOL262252 DYH262252 EID262252 ERZ262252 FBV262252 FLR262252 FVN262252 GFJ262252 GPF262252 GZB262252 HIX262252 HST262252 ICP262252 IML262252 IWH262252 JGD262252 JPZ262252 JZV262252 KJR262252 KTN262252 LDJ262252 LNF262252 LXB262252 MGX262252 MQT262252 NAP262252 NKL262252 NUH262252 OED262252 ONZ262252 OXV262252 PHR262252 PRN262252 QBJ262252 QLF262252 QVB262252 REX262252 ROT262252 RYP262252 SIL262252 SSH262252 TCD262252 TLZ262252 TVV262252 UFR262252 UPN262252 UZJ262252 VJF262252 VTB262252 WCX262252 WMT262252 WWP262252 AH327788 KD327788 TZ327788 ADV327788 ANR327788 AXN327788 BHJ327788 BRF327788 CBB327788 CKX327788 CUT327788 DEP327788 DOL327788 DYH327788 EID327788 ERZ327788 FBV327788 FLR327788 FVN327788 GFJ327788 GPF327788 GZB327788 HIX327788 HST327788 ICP327788 IML327788 IWH327788 JGD327788 JPZ327788 JZV327788 KJR327788 KTN327788 LDJ327788 LNF327788 LXB327788 MGX327788 MQT327788 NAP327788 NKL327788 NUH327788 OED327788 ONZ327788 OXV327788 PHR327788 PRN327788 QBJ327788 QLF327788 QVB327788 REX327788 ROT327788 RYP327788 SIL327788 SSH327788 TCD327788 TLZ327788 TVV327788 UFR327788 UPN327788 UZJ327788 VJF327788 VTB327788 WCX327788 WMT327788 WWP327788 AH393324 KD393324 TZ393324 ADV393324 ANR393324 AXN393324 BHJ393324 BRF393324 CBB393324 CKX393324 CUT393324 DEP393324 DOL393324 DYH393324 EID393324 ERZ393324 FBV393324 FLR393324 FVN393324 GFJ393324 GPF393324 GZB393324 HIX393324 HST393324 ICP393324 IML393324 IWH393324 JGD393324 JPZ393324 JZV393324 KJR393324 KTN393324 LDJ393324 LNF393324 LXB393324 MGX393324 MQT393324 NAP393324 NKL393324 NUH393324 OED393324 ONZ393324 OXV393324 PHR393324 PRN393324 QBJ393324 QLF393324 QVB393324 REX393324 ROT393324 RYP393324 SIL393324 SSH393324 TCD393324 TLZ393324 TVV393324 UFR393324 UPN393324 UZJ393324 VJF393324 VTB393324 WCX393324 WMT393324 WWP393324 AH458860 KD458860 TZ458860 ADV458860 ANR458860 AXN458860 BHJ458860 BRF458860 CBB458860 CKX458860 CUT458860 DEP458860 DOL458860 DYH458860 EID458860 ERZ458860 FBV458860 FLR458860 FVN458860 GFJ458860 GPF458860 GZB458860 HIX458860 HST458860 ICP458860 IML458860 IWH458860 JGD458860 JPZ458860 JZV458860 KJR458860 KTN458860 LDJ458860 LNF458860 LXB458860 MGX458860 MQT458860 NAP458860 NKL458860 NUH458860 OED458860 ONZ458860 OXV458860 PHR458860 PRN458860 QBJ458860 QLF458860 QVB458860 REX458860 ROT458860 RYP458860 SIL458860 SSH458860 TCD458860 TLZ458860 TVV458860 UFR458860 UPN458860 UZJ458860 VJF458860 VTB458860 WCX458860 WMT458860 WWP458860 AH524396 KD524396 TZ524396 ADV524396 ANR524396 AXN524396 BHJ524396 BRF524396 CBB524396 CKX524396 CUT524396 DEP524396 DOL524396 DYH524396 EID524396 ERZ524396 FBV524396 FLR524396 FVN524396 GFJ524396 GPF524396 GZB524396 HIX524396 HST524396 ICP524396 IML524396 IWH524396 JGD524396 JPZ524396 JZV524396 KJR524396 KTN524396 LDJ524396 LNF524396 LXB524396 MGX524396 MQT524396 NAP524396 NKL524396 NUH524396 OED524396 ONZ524396 OXV524396 PHR524396 PRN524396 QBJ524396 QLF524396 QVB524396 REX524396 ROT524396 RYP524396 SIL524396 SSH524396 TCD524396 TLZ524396 TVV524396 UFR524396 UPN524396 UZJ524396 VJF524396 VTB524396 WCX524396 WMT524396 WWP524396 AH589932 KD589932 TZ589932 ADV589932 ANR589932 AXN589932 BHJ589932 BRF589932 CBB589932 CKX589932 CUT589932 DEP589932 DOL589932 DYH589932 EID589932 ERZ589932 FBV589932 FLR589932 FVN589932 GFJ589932 GPF589932 GZB589932 HIX589932 HST589932 ICP589932 IML589932 IWH589932 JGD589932 JPZ589932 JZV589932 KJR589932 KTN589932 LDJ589932 LNF589932 LXB589932 MGX589932 MQT589932 NAP589932 NKL589932 NUH589932 OED589932 ONZ589932 OXV589932 PHR589932 PRN589932 QBJ589932 QLF589932 QVB589932 REX589932 ROT589932 RYP589932 SIL589932 SSH589932 TCD589932 TLZ589932 TVV589932 UFR589932 UPN589932 UZJ589932 VJF589932 VTB589932 WCX589932 WMT589932 WWP589932 AH655468 KD655468 TZ655468 ADV655468 ANR655468 AXN655468 BHJ655468 BRF655468 CBB655468 CKX655468 CUT655468 DEP655468 DOL655468 DYH655468 EID655468 ERZ655468 FBV655468 FLR655468 FVN655468 GFJ655468 GPF655468 GZB655468 HIX655468 HST655468 ICP655468 IML655468 IWH655468 JGD655468 JPZ655468 JZV655468 KJR655468 KTN655468 LDJ655468 LNF655468 LXB655468 MGX655468 MQT655468 NAP655468 NKL655468 NUH655468 OED655468 ONZ655468 OXV655468 PHR655468 PRN655468 QBJ655468 QLF655468 QVB655468 REX655468 ROT655468 RYP655468 SIL655468 SSH655468 TCD655468 TLZ655468 TVV655468 UFR655468 UPN655468 UZJ655468 VJF655468 VTB655468 WCX655468 WMT655468 WWP655468 AH721004 KD721004 TZ721004 ADV721004 ANR721004 AXN721004 BHJ721004 BRF721004 CBB721004 CKX721004 CUT721004 DEP721004 DOL721004 DYH721004 EID721004 ERZ721004 FBV721004 FLR721004 FVN721004 GFJ721004 GPF721004 GZB721004 HIX721004 HST721004 ICP721004 IML721004 IWH721004 JGD721004 JPZ721004 JZV721004 KJR721004 KTN721004 LDJ721004 LNF721004 LXB721004 MGX721004 MQT721004 NAP721004 NKL721004 NUH721004 OED721004 ONZ721004 OXV721004 PHR721004 PRN721004 QBJ721004 QLF721004 QVB721004 REX721004 ROT721004 RYP721004 SIL721004 SSH721004 TCD721004 TLZ721004 TVV721004 UFR721004 UPN721004 UZJ721004 VJF721004 VTB721004 WCX721004 WMT721004 WWP721004 AH786540 KD786540 TZ786540 ADV786540 ANR786540 AXN786540 BHJ786540 BRF786540 CBB786540 CKX786540 CUT786540 DEP786540 DOL786540 DYH786540 EID786540 ERZ786540 FBV786540 FLR786540 FVN786540 GFJ786540 GPF786540 GZB786540 HIX786540 HST786540 ICP786540 IML786540 IWH786540 JGD786540 JPZ786540 JZV786540 KJR786540 KTN786540 LDJ786540 LNF786540 LXB786540 MGX786540 MQT786540 NAP786540 NKL786540 NUH786540 OED786540 ONZ786540 OXV786540 PHR786540 PRN786540 QBJ786540 QLF786540 QVB786540 REX786540 ROT786540 RYP786540 SIL786540 SSH786540 TCD786540 TLZ786540 TVV786540 UFR786540 UPN786540 UZJ786540 VJF786540 VTB786540 WCX786540 WMT786540 WWP786540 AH852076 KD852076 TZ852076 ADV852076 ANR852076 AXN852076 BHJ852076 BRF852076 CBB852076 CKX852076 CUT852076 DEP852076 DOL852076 DYH852076 EID852076 ERZ852076 FBV852076 FLR852076 FVN852076 GFJ852076 GPF852076 GZB852076 HIX852076 HST852076 ICP852076 IML852076 IWH852076 JGD852076 JPZ852076 JZV852076 KJR852076 KTN852076 LDJ852076 LNF852076 LXB852076 MGX852076 MQT852076 NAP852076 NKL852076 NUH852076 OED852076 ONZ852076 OXV852076 PHR852076 PRN852076 QBJ852076 QLF852076 QVB852076 REX852076 ROT852076 RYP852076 SIL852076 SSH852076 TCD852076 TLZ852076 TVV852076 UFR852076 UPN852076 UZJ852076 VJF852076 VTB852076 WCX852076 WMT852076 WWP852076 AH917612 KD917612 TZ917612 ADV917612 ANR917612 AXN917612 BHJ917612 BRF917612 CBB917612 CKX917612 CUT917612 DEP917612 DOL917612 DYH917612 EID917612 ERZ917612 FBV917612 FLR917612 FVN917612 GFJ917612 GPF917612 GZB917612 HIX917612 HST917612 ICP917612 IML917612 IWH917612 JGD917612 JPZ917612 JZV917612 KJR917612 KTN917612 LDJ917612 LNF917612 LXB917612 MGX917612 MQT917612 NAP917612 NKL917612 NUH917612 OED917612 ONZ917612 OXV917612 PHR917612 PRN917612 QBJ917612 QLF917612 QVB917612 REX917612 ROT917612 RYP917612 SIL917612 SSH917612 TCD917612 TLZ917612 TVV917612 UFR917612 UPN917612 UZJ917612 VJF917612 VTB917612 WCX917612 WMT917612 WWP917612 AH983148 KD983148 TZ983148 ADV983148 ANR983148 AXN983148 BHJ983148 BRF983148 CBB983148 CKX983148 CUT983148 DEP983148 DOL983148 DYH983148 EID983148 ERZ983148 FBV983148 FLR983148 FVN983148 GFJ983148 GPF983148 GZB983148 HIX983148 HST983148 ICP983148 IML983148 IWH983148 JGD983148 JPZ983148 JZV983148 KJR983148 KTN983148 LDJ983148 LNF983148 LXB983148 MGX983148 MQT983148 NAP983148 NKL983148 NUH983148 OED983148 ONZ983148 OXV983148 PHR983148 PRN983148 QBJ983148 QLF983148 QVB983148 REX983148 ROT983148 RYP983148 SIL983148 SSH983148 TCD983148 TLZ983148 TVV983148 UFR983148 UPN983148 UZJ983148 VJF983148 VTB983148 WCX983148 WMT983148 WWP983148 AJ108 KF108 UB108 ADX108 ANT108 AXP108 BHL108 BRH108 CBD108 CKZ108 CUV108 DER108 DON108 DYJ108 EIF108 ESB108 FBX108 FLT108 FVP108 GFL108 GPH108 GZD108 HIZ108 HSV108 ICR108 IMN108 IWJ108 JGF108 JQB108 JZX108 KJT108 KTP108 LDL108 LNH108 LXD108 MGZ108 MQV108 NAR108 NKN108 NUJ108 OEF108 OOB108 OXX108 PHT108 PRP108 QBL108 QLH108 QVD108 REZ108 ROV108 RYR108 SIN108 SSJ108 TCF108 TMB108 TVX108 UFT108 UPP108 UZL108 VJH108 VTD108 WCZ108 WMV108 WWR108 AJ65644 KF65644 UB65644 ADX65644 ANT65644 AXP65644 BHL65644 BRH65644 CBD65644 CKZ65644 CUV65644 DER65644 DON65644 DYJ65644 EIF65644 ESB65644 FBX65644 FLT65644 FVP65644 GFL65644 GPH65644 GZD65644 HIZ65644 HSV65644 ICR65644 IMN65644 IWJ65644 JGF65644 JQB65644 JZX65644 KJT65644 KTP65644 LDL65644 LNH65644 LXD65644 MGZ65644 MQV65644 NAR65644 NKN65644 NUJ65644 OEF65644 OOB65644 OXX65644 PHT65644 PRP65644 QBL65644 QLH65644 QVD65644 REZ65644 ROV65644 RYR65644 SIN65644 SSJ65644 TCF65644 TMB65644 TVX65644 UFT65644 UPP65644 UZL65644 VJH65644 VTD65644 WCZ65644 WMV65644 WWR65644 AJ131180 KF131180 UB131180 ADX131180 ANT131180 AXP131180 BHL131180 BRH131180 CBD131180 CKZ131180 CUV131180 DER131180 DON131180 DYJ131180 EIF131180 ESB131180 FBX131180 FLT131180 FVP131180 GFL131180 GPH131180 GZD131180 HIZ131180 HSV131180 ICR131180 IMN131180 IWJ131180 JGF131180 JQB131180 JZX131180 KJT131180 KTP131180 LDL131180 LNH131180 LXD131180 MGZ131180 MQV131180 NAR131180 NKN131180 NUJ131180 OEF131180 OOB131180 OXX131180 PHT131180 PRP131180 QBL131180 QLH131180 QVD131180 REZ131180 ROV131180 RYR131180 SIN131180 SSJ131180 TCF131180 TMB131180 TVX131180 UFT131180 UPP131180 UZL131180 VJH131180 VTD131180 WCZ131180 WMV131180 WWR131180 AJ196716 KF196716 UB196716 ADX196716 ANT196716 AXP196716 BHL196716 BRH196716 CBD196716 CKZ196716 CUV196716 DER196716 DON196716 DYJ196716 EIF196716 ESB196716 FBX196716 FLT196716 FVP196716 GFL196716 GPH196716 GZD196716 HIZ196716 HSV196716 ICR196716 IMN196716 IWJ196716 JGF196716 JQB196716 JZX196716 KJT196716 KTP196716 LDL196716 LNH196716 LXD196716 MGZ196716 MQV196716 NAR196716 NKN196716 NUJ196716 OEF196716 OOB196716 OXX196716 PHT196716 PRP196716 QBL196716 QLH196716 QVD196716 REZ196716 ROV196716 RYR196716 SIN196716 SSJ196716 TCF196716 TMB196716 TVX196716 UFT196716 UPP196716 UZL196716 VJH196716 VTD196716 WCZ196716 WMV196716 WWR196716 AJ262252 KF262252 UB262252 ADX262252 ANT262252 AXP262252 BHL262252 BRH262252 CBD262252 CKZ262252 CUV262252 DER262252 DON262252 DYJ262252 EIF262252 ESB262252 FBX262252 FLT262252 FVP262252 GFL262252 GPH262252 GZD262252 HIZ262252 HSV262252 ICR262252 IMN262252 IWJ262252 JGF262252 JQB262252 JZX262252 KJT262252 KTP262252 LDL262252 LNH262252 LXD262252 MGZ262252 MQV262252 NAR262252 NKN262252 NUJ262252 OEF262252 OOB262252 OXX262252 PHT262252 PRP262252 QBL262252 QLH262252 QVD262252 REZ262252 ROV262252 RYR262252 SIN262252 SSJ262252 TCF262252 TMB262252 TVX262252 UFT262252 UPP262252 UZL262252 VJH262252 VTD262252 WCZ262252 WMV262252 WWR262252 AJ327788 KF327788 UB327788 ADX327788 ANT327788 AXP327788 BHL327788 BRH327788 CBD327788 CKZ327788 CUV327788 DER327788 DON327788 DYJ327788 EIF327788 ESB327788 FBX327788 FLT327788 FVP327788 GFL327788 GPH327788 GZD327788 HIZ327788 HSV327788 ICR327788 IMN327788 IWJ327788 JGF327788 JQB327788 JZX327788 KJT327788 KTP327788 LDL327788 LNH327788 LXD327788 MGZ327788 MQV327788 NAR327788 NKN327788 NUJ327788 OEF327788 OOB327788 OXX327788 PHT327788 PRP327788 QBL327788 QLH327788 QVD327788 REZ327788 ROV327788 RYR327788 SIN327788 SSJ327788 TCF327788 TMB327788 TVX327788 UFT327788 UPP327788 UZL327788 VJH327788 VTD327788 WCZ327788 WMV327788 WWR327788 AJ393324 KF393324 UB393324 ADX393324 ANT393324 AXP393324 BHL393324 BRH393324 CBD393324 CKZ393324 CUV393324 DER393324 DON393324 DYJ393324 EIF393324 ESB393324 FBX393324 FLT393324 FVP393324 GFL393324 GPH393324 GZD393324 HIZ393324 HSV393324 ICR393324 IMN393324 IWJ393324 JGF393324 JQB393324 JZX393324 KJT393324 KTP393324 LDL393324 LNH393324 LXD393324 MGZ393324 MQV393324 NAR393324 NKN393324 NUJ393324 OEF393324 OOB393324 OXX393324 PHT393324 PRP393324 QBL393324 QLH393324 QVD393324 REZ393324 ROV393324 RYR393324 SIN393324 SSJ393324 TCF393324 TMB393324 TVX393324 UFT393324 UPP393324 UZL393324 VJH393324 VTD393324 WCZ393324 WMV393324 WWR393324 AJ458860 KF458860 UB458860 ADX458860 ANT458860 AXP458860 BHL458860 BRH458860 CBD458860 CKZ458860 CUV458860 DER458860 DON458860 DYJ458860 EIF458860 ESB458860 FBX458860 FLT458860 FVP458860 GFL458860 GPH458860 GZD458860 HIZ458860 HSV458860 ICR458860 IMN458860 IWJ458860 JGF458860 JQB458860 JZX458860 KJT458860 KTP458860 LDL458860 LNH458860 LXD458860 MGZ458860 MQV458860 NAR458860 NKN458860 NUJ458860 OEF458860 OOB458860 OXX458860 PHT458860 PRP458860 QBL458860 QLH458860 QVD458860 REZ458860 ROV458860 RYR458860 SIN458860 SSJ458860 TCF458860 TMB458860 TVX458860 UFT458860 UPP458860 UZL458860 VJH458860 VTD458860 WCZ458860 WMV458860 WWR458860 AJ524396 KF524396 UB524396 ADX524396 ANT524396 AXP524396 BHL524396 BRH524396 CBD524396 CKZ524396 CUV524396 DER524396 DON524396 DYJ524396 EIF524396 ESB524396 FBX524396 FLT524396 FVP524396 GFL524396 GPH524396 GZD524396 HIZ524396 HSV524396 ICR524396 IMN524396 IWJ524396 JGF524396 JQB524396 JZX524396 KJT524396 KTP524396 LDL524396 LNH524396 LXD524396 MGZ524396 MQV524396 NAR524396 NKN524396 NUJ524396 OEF524396 OOB524396 OXX524396 PHT524396 PRP524396 QBL524396 QLH524396 QVD524396 REZ524396 ROV524396 RYR524396 SIN524396 SSJ524396 TCF524396 TMB524396 TVX524396 UFT524396 UPP524396 UZL524396 VJH524396 VTD524396 WCZ524396 WMV524396 WWR524396 AJ589932 KF589932 UB589932 ADX589932 ANT589932 AXP589932 BHL589932 BRH589932 CBD589932 CKZ589932 CUV589932 DER589932 DON589932 DYJ589932 EIF589932 ESB589932 FBX589932 FLT589932 FVP589932 GFL589932 GPH589932 GZD589932 HIZ589932 HSV589932 ICR589932 IMN589932 IWJ589932 JGF589932 JQB589932 JZX589932 KJT589932 KTP589932 LDL589932 LNH589932 LXD589932 MGZ589932 MQV589932 NAR589932 NKN589932 NUJ589932 OEF589932 OOB589932 OXX589932 PHT589932 PRP589932 QBL589932 QLH589932 QVD589932 REZ589932 ROV589932 RYR589932 SIN589932 SSJ589932 TCF589932 TMB589932 TVX589932 UFT589932 UPP589932 UZL589932 VJH589932 VTD589932 WCZ589932 WMV589932 WWR589932 AJ655468 KF655468 UB655468 ADX655468 ANT655468 AXP655468 BHL655468 BRH655468 CBD655468 CKZ655468 CUV655468 DER655468 DON655468 DYJ655468 EIF655468 ESB655468 FBX655468 FLT655468 FVP655468 GFL655468 GPH655468 GZD655468 HIZ655468 HSV655468 ICR655468 IMN655468 IWJ655468 JGF655468 JQB655468 JZX655468 KJT655468 KTP655468 LDL655468 LNH655468 LXD655468 MGZ655468 MQV655468 NAR655468 NKN655468 NUJ655468 OEF655468 OOB655468 OXX655468 PHT655468 PRP655468 QBL655468 QLH655468 QVD655468 REZ655468 ROV655468 RYR655468 SIN655468 SSJ655468 TCF655468 TMB655468 TVX655468 UFT655468 UPP655468 UZL655468 VJH655468 VTD655468 WCZ655468 WMV655468 WWR655468 AJ721004 KF721004 UB721004 ADX721004 ANT721004 AXP721004 BHL721004 BRH721004 CBD721004 CKZ721004 CUV721004 DER721004 DON721004 DYJ721004 EIF721004 ESB721004 FBX721004 FLT721004 FVP721004 GFL721004 GPH721004 GZD721004 HIZ721004 HSV721004 ICR721004 IMN721004 IWJ721004 JGF721004 JQB721004 JZX721004 KJT721004 KTP721004 LDL721004 LNH721004 LXD721004 MGZ721004 MQV721004 NAR721004 NKN721004 NUJ721004 OEF721004 OOB721004 OXX721004 PHT721004 PRP721004 QBL721004 QLH721004 QVD721004 REZ721004 ROV721004 RYR721004 SIN721004 SSJ721004 TCF721004 TMB721004 TVX721004 UFT721004 UPP721004 UZL721004 VJH721004 VTD721004 WCZ721004 WMV721004 WWR721004 AJ786540 KF786540 UB786540 ADX786540 ANT786540 AXP786540 BHL786540 BRH786540 CBD786540 CKZ786540 CUV786540 DER786540 DON786540 DYJ786540 EIF786540 ESB786540 FBX786540 FLT786540 FVP786540 GFL786540 GPH786540 GZD786540 HIZ786540 HSV786540 ICR786540 IMN786540 IWJ786540 JGF786540 JQB786540 JZX786540 KJT786540 KTP786540 LDL786540 LNH786540 LXD786540 MGZ786540 MQV786540 NAR786540 NKN786540 NUJ786540 OEF786540 OOB786540 OXX786540 PHT786540 PRP786540 QBL786540 QLH786540 QVD786540 REZ786540 ROV786540 RYR786540 SIN786540 SSJ786540 TCF786540 TMB786540 TVX786540 UFT786540 UPP786540 UZL786540 VJH786540 VTD786540 WCZ786540 WMV786540 WWR786540 AJ852076 KF852076 UB852076 ADX852076 ANT852076 AXP852076 BHL852076 BRH852076 CBD852076 CKZ852076 CUV852076 DER852076 DON852076 DYJ852076 EIF852076 ESB852076 FBX852076 FLT852076 FVP852076 GFL852076 GPH852076 GZD852076 HIZ852076 HSV852076 ICR852076 IMN852076 IWJ852076 JGF852076 JQB852076 JZX852076 KJT852076 KTP852076 LDL852076 LNH852076 LXD852076 MGZ852076 MQV852076 NAR852076 NKN852076 NUJ852076 OEF852076 OOB852076 OXX852076 PHT852076 PRP852076 QBL852076 QLH852076 QVD852076 REZ852076 ROV852076 RYR852076 SIN852076 SSJ852076 TCF852076 TMB852076 TVX852076 UFT852076 UPP852076 UZL852076 VJH852076 VTD852076 WCZ852076 WMV852076 WWR852076 AJ917612 KF917612 UB917612 ADX917612 ANT917612 AXP917612 BHL917612 BRH917612 CBD917612 CKZ917612 CUV917612 DER917612 DON917612 DYJ917612 EIF917612 ESB917612 FBX917612 FLT917612 FVP917612 GFL917612 GPH917612 GZD917612 HIZ917612 HSV917612 ICR917612 IMN917612 IWJ917612 JGF917612 JQB917612 JZX917612 KJT917612 KTP917612 LDL917612 LNH917612 LXD917612 MGZ917612 MQV917612 NAR917612 NKN917612 NUJ917612 OEF917612 OOB917612 OXX917612 PHT917612 PRP917612 QBL917612 QLH917612 QVD917612 REZ917612 ROV917612 RYR917612 SIN917612 SSJ917612 TCF917612 TMB917612 TVX917612 UFT917612 UPP917612 UZL917612 VJH917612 VTD917612 WCZ917612 WMV917612 WWR917612 AJ983148 KF983148 UB983148 ADX983148 ANT983148 AXP983148 BHL983148 BRH983148 CBD983148 CKZ983148 CUV983148 DER983148 DON983148 DYJ983148 EIF983148 ESB983148 FBX983148 FLT983148 FVP983148 GFL983148 GPH983148 GZD983148 HIZ983148 HSV983148 ICR983148 IMN983148 IWJ983148 JGF983148 JQB983148 JZX983148 KJT983148 KTP983148 LDL983148 LNH983148 LXD983148 MGZ983148 MQV983148 NAR983148 NKN983148 NUJ983148 OEF983148 OOB983148 OXX983148 PHT983148 PRP983148 QBL983148 QLH983148 QVD983148 REZ983148 ROV983148 RYR983148 SIN983148 SSJ983148 TCF983148 TMB983148 TVX983148 UFT983148 UPP983148 UZL983148 VJH983148 VTD983148 WCZ983148 WMV983148 WWR983148 AI89:AI112 KE89:KE112 UA89:UA112 ADW89:ADW112 ANS89:ANS112 AXO89:AXO112 BHK89:BHK112 BRG89:BRG112 CBC89:CBC112 CKY89:CKY112 CUU89:CUU112 DEQ89:DEQ112 DOM89:DOM112 DYI89:DYI112 EIE89:EIE112 ESA89:ESA112 FBW89:FBW112 FLS89:FLS112 FVO89:FVO112 GFK89:GFK112 GPG89:GPG112 GZC89:GZC112 HIY89:HIY112 HSU89:HSU112 ICQ89:ICQ112 IMM89:IMM112 IWI89:IWI112 JGE89:JGE112 JQA89:JQA112 JZW89:JZW112 KJS89:KJS112 KTO89:KTO112 LDK89:LDK112 LNG89:LNG112 LXC89:LXC112 MGY89:MGY112 MQU89:MQU112 NAQ89:NAQ112 NKM89:NKM112 NUI89:NUI112 OEE89:OEE112 OOA89:OOA112 OXW89:OXW112 PHS89:PHS112 PRO89:PRO112 QBK89:QBK112 QLG89:QLG112 QVC89:QVC112 REY89:REY112 ROU89:ROU112 RYQ89:RYQ112 SIM89:SIM112 SSI89:SSI112 TCE89:TCE112 TMA89:TMA112 TVW89:TVW112 UFS89:UFS112 UPO89:UPO112 UZK89:UZK112 VJG89:VJG112 VTC89:VTC112 WCY89:WCY112 WMU89:WMU112 WWQ89:WWQ112 AI65625:AI65648 KE65625:KE65648 UA65625:UA65648 ADW65625:ADW65648 ANS65625:ANS65648 AXO65625:AXO65648 BHK65625:BHK65648 BRG65625:BRG65648 CBC65625:CBC65648 CKY65625:CKY65648 CUU65625:CUU65648 DEQ65625:DEQ65648 DOM65625:DOM65648 DYI65625:DYI65648 EIE65625:EIE65648 ESA65625:ESA65648 FBW65625:FBW65648 FLS65625:FLS65648 FVO65625:FVO65648 GFK65625:GFK65648 GPG65625:GPG65648 GZC65625:GZC65648 HIY65625:HIY65648 HSU65625:HSU65648 ICQ65625:ICQ65648 IMM65625:IMM65648 IWI65625:IWI65648 JGE65625:JGE65648 JQA65625:JQA65648 JZW65625:JZW65648 KJS65625:KJS65648 KTO65625:KTO65648 LDK65625:LDK65648 LNG65625:LNG65648 LXC65625:LXC65648 MGY65625:MGY65648 MQU65625:MQU65648 NAQ65625:NAQ65648 NKM65625:NKM65648 NUI65625:NUI65648 OEE65625:OEE65648 OOA65625:OOA65648 OXW65625:OXW65648 PHS65625:PHS65648 PRO65625:PRO65648 QBK65625:QBK65648 QLG65625:QLG65648 QVC65625:QVC65648 REY65625:REY65648 ROU65625:ROU65648 RYQ65625:RYQ65648 SIM65625:SIM65648 SSI65625:SSI65648 TCE65625:TCE65648 TMA65625:TMA65648 TVW65625:TVW65648 UFS65625:UFS65648 UPO65625:UPO65648 UZK65625:UZK65648 VJG65625:VJG65648 VTC65625:VTC65648 WCY65625:WCY65648 WMU65625:WMU65648 WWQ65625:WWQ65648 AI131161:AI131184 KE131161:KE131184 UA131161:UA131184 ADW131161:ADW131184 ANS131161:ANS131184 AXO131161:AXO131184 BHK131161:BHK131184 BRG131161:BRG131184 CBC131161:CBC131184 CKY131161:CKY131184 CUU131161:CUU131184 DEQ131161:DEQ131184 DOM131161:DOM131184 DYI131161:DYI131184 EIE131161:EIE131184 ESA131161:ESA131184 FBW131161:FBW131184 FLS131161:FLS131184 FVO131161:FVO131184 GFK131161:GFK131184 GPG131161:GPG131184 GZC131161:GZC131184 HIY131161:HIY131184 HSU131161:HSU131184 ICQ131161:ICQ131184 IMM131161:IMM131184 IWI131161:IWI131184 JGE131161:JGE131184 JQA131161:JQA131184 JZW131161:JZW131184 KJS131161:KJS131184 KTO131161:KTO131184 LDK131161:LDK131184 LNG131161:LNG131184 LXC131161:LXC131184 MGY131161:MGY131184 MQU131161:MQU131184 NAQ131161:NAQ131184 NKM131161:NKM131184 NUI131161:NUI131184 OEE131161:OEE131184 OOA131161:OOA131184 OXW131161:OXW131184 PHS131161:PHS131184 PRO131161:PRO131184 QBK131161:QBK131184 QLG131161:QLG131184 QVC131161:QVC131184 REY131161:REY131184 ROU131161:ROU131184 RYQ131161:RYQ131184 SIM131161:SIM131184 SSI131161:SSI131184 TCE131161:TCE131184 TMA131161:TMA131184 TVW131161:TVW131184 UFS131161:UFS131184 UPO131161:UPO131184 UZK131161:UZK131184 VJG131161:VJG131184 VTC131161:VTC131184 WCY131161:WCY131184 WMU131161:WMU131184 WWQ131161:WWQ131184 AI196697:AI196720 KE196697:KE196720 UA196697:UA196720 ADW196697:ADW196720 ANS196697:ANS196720 AXO196697:AXO196720 BHK196697:BHK196720 BRG196697:BRG196720 CBC196697:CBC196720 CKY196697:CKY196720 CUU196697:CUU196720 DEQ196697:DEQ196720 DOM196697:DOM196720 DYI196697:DYI196720 EIE196697:EIE196720 ESA196697:ESA196720 FBW196697:FBW196720 FLS196697:FLS196720 FVO196697:FVO196720 GFK196697:GFK196720 GPG196697:GPG196720 GZC196697:GZC196720 HIY196697:HIY196720 HSU196697:HSU196720 ICQ196697:ICQ196720 IMM196697:IMM196720 IWI196697:IWI196720 JGE196697:JGE196720 JQA196697:JQA196720 JZW196697:JZW196720 KJS196697:KJS196720 KTO196697:KTO196720 LDK196697:LDK196720 LNG196697:LNG196720 LXC196697:LXC196720 MGY196697:MGY196720 MQU196697:MQU196720 NAQ196697:NAQ196720 NKM196697:NKM196720 NUI196697:NUI196720 OEE196697:OEE196720 OOA196697:OOA196720 OXW196697:OXW196720 PHS196697:PHS196720 PRO196697:PRO196720 QBK196697:QBK196720 QLG196697:QLG196720 QVC196697:QVC196720 REY196697:REY196720 ROU196697:ROU196720 RYQ196697:RYQ196720 SIM196697:SIM196720 SSI196697:SSI196720 TCE196697:TCE196720 TMA196697:TMA196720 TVW196697:TVW196720 UFS196697:UFS196720 UPO196697:UPO196720 UZK196697:UZK196720 VJG196697:VJG196720 VTC196697:VTC196720 WCY196697:WCY196720 WMU196697:WMU196720 WWQ196697:WWQ196720 AI262233:AI262256 KE262233:KE262256 UA262233:UA262256 ADW262233:ADW262256 ANS262233:ANS262256 AXO262233:AXO262256 BHK262233:BHK262256 BRG262233:BRG262256 CBC262233:CBC262256 CKY262233:CKY262256 CUU262233:CUU262256 DEQ262233:DEQ262256 DOM262233:DOM262256 DYI262233:DYI262256 EIE262233:EIE262256 ESA262233:ESA262256 FBW262233:FBW262256 FLS262233:FLS262256 FVO262233:FVO262256 GFK262233:GFK262256 GPG262233:GPG262256 GZC262233:GZC262256 HIY262233:HIY262256 HSU262233:HSU262256 ICQ262233:ICQ262256 IMM262233:IMM262256 IWI262233:IWI262256 JGE262233:JGE262256 JQA262233:JQA262256 JZW262233:JZW262256 KJS262233:KJS262256 KTO262233:KTO262256 LDK262233:LDK262256 LNG262233:LNG262256 LXC262233:LXC262256 MGY262233:MGY262256 MQU262233:MQU262256 NAQ262233:NAQ262256 NKM262233:NKM262256 NUI262233:NUI262256 OEE262233:OEE262256 OOA262233:OOA262256 OXW262233:OXW262256 PHS262233:PHS262256 PRO262233:PRO262256 QBK262233:QBK262256 QLG262233:QLG262256 QVC262233:QVC262256 REY262233:REY262256 ROU262233:ROU262256 RYQ262233:RYQ262256 SIM262233:SIM262256 SSI262233:SSI262256 TCE262233:TCE262256 TMA262233:TMA262256 TVW262233:TVW262256 UFS262233:UFS262256 UPO262233:UPO262256 UZK262233:UZK262256 VJG262233:VJG262256 VTC262233:VTC262256 WCY262233:WCY262256 WMU262233:WMU262256 WWQ262233:WWQ262256 AI327769:AI327792 KE327769:KE327792 UA327769:UA327792 ADW327769:ADW327792 ANS327769:ANS327792 AXO327769:AXO327792 BHK327769:BHK327792 BRG327769:BRG327792 CBC327769:CBC327792 CKY327769:CKY327792 CUU327769:CUU327792 DEQ327769:DEQ327792 DOM327769:DOM327792 DYI327769:DYI327792 EIE327769:EIE327792 ESA327769:ESA327792 FBW327769:FBW327792 FLS327769:FLS327792 FVO327769:FVO327792 GFK327769:GFK327792 GPG327769:GPG327792 GZC327769:GZC327792 HIY327769:HIY327792 HSU327769:HSU327792 ICQ327769:ICQ327792 IMM327769:IMM327792 IWI327769:IWI327792 JGE327769:JGE327792 JQA327769:JQA327792 JZW327769:JZW327792 KJS327769:KJS327792 KTO327769:KTO327792 LDK327769:LDK327792 LNG327769:LNG327792 LXC327769:LXC327792 MGY327769:MGY327792 MQU327769:MQU327792 NAQ327769:NAQ327792 NKM327769:NKM327792 NUI327769:NUI327792 OEE327769:OEE327792 OOA327769:OOA327792 OXW327769:OXW327792 PHS327769:PHS327792 PRO327769:PRO327792 QBK327769:QBK327792 QLG327769:QLG327792 QVC327769:QVC327792 REY327769:REY327792 ROU327769:ROU327792 RYQ327769:RYQ327792 SIM327769:SIM327792 SSI327769:SSI327792 TCE327769:TCE327792 TMA327769:TMA327792 TVW327769:TVW327792 UFS327769:UFS327792 UPO327769:UPO327792 UZK327769:UZK327792 VJG327769:VJG327792 VTC327769:VTC327792 WCY327769:WCY327792 WMU327769:WMU327792 WWQ327769:WWQ327792 AI393305:AI393328 KE393305:KE393328 UA393305:UA393328 ADW393305:ADW393328 ANS393305:ANS393328 AXO393305:AXO393328 BHK393305:BHK393328 BRG393305:BRG393328 CBC393305:CBC393328 CKY393305:CKY393328 CUU393305:CUU393328 DEQ393305:DEQ393328 DOM393305:DOM393328 DYI393305:DYI393328 EIE393305:EIE393328 ESA393305:ESA393328 FBW393305:FBW393328 FLS393305:FLS393328 FVO393305:FVO393328 GFK393305:GFK393328 GPG393305:GPG393328 GZC393305:GZC393328 HIY393305:HIY393328 HSU393305:HSU393328 ICQ393305:ICQ393328 IMM393305:IMM393328 IWI393305:IWI393328 JGE393305:JGE393328 JQA393305:JQA393328 JZW393305:JZW393328 KJS393305:KJS393328 KTO393305:KTO393328 LDK393305:LDK393328 LNG393305:LNG393328 LXC393305:LXC393328 MGY393305:MGY393328 MQU393305:MQU393328 NAQ393305:NAQ393328 NKM393305:NKM393328 NUI393305:NUI393328 OEE393305:OEE393328 OOA393305:OOA393328 OXW393305:OXW393328 PHS393305:PHS393328 PRO393305:PRO393328 QBK393305:QBK393328 QLG393305:QLG393328 QVC393305:QVC393328 REY393305:REY393328 ROU393305:ROU393328 RYQ393305:RYQ393328 SIM393305:SIM393328 SSI393305:SSI393328 TCE393305:TCE393328 TMA393305:TMA393328 TVW393305:TVW393328 UFS393305:UFS393328 UPO393305:UPO393328 UZK393305:UZK393328 VJG393305:VJG393328 VTC393305:VTC393328 WCY393305:WCY393328 WMU393305:WMU393328 WWQ393305:WWQ393328 AI458841:AI458864 KE458841:KE458864 UA458841:UA458864 ADW458841:ADW458864 ANS458841:ANS458864 AXO458841:AXO458864 BHK458841:BHK458864 BRG458841:BRG458864 CBC458841:CBC458864 CKY458841:CKY458864 CUU458841:CUU458864 DEQ458841:DEQ458864 DOM458841:DOM458864 DYI458841:DYI458864 EIE458841:EIE458864 ESA458841:ESA458864 FBW458841:FBW458864 FLS458841:FLS458864 FVO458841:FVO458864 GFK458841:GFK458864 GPG458841:GPG458864 GZC458841:GZC458864 HIY458841:HIY458864 HSU458841:HSU458864 ICQ458841:ICQ458864 IMM458841:IMM458864 IWI458841:IWI458864 JGE458841:JGE458864 JQA458841:JQA458864 JZW458841:JZW458864 KJS458841:KJS458864 KTO458841:KTO458864 LDK458841:LDK458864 LNG458841:LNG458864 LXC458841:LXC458864 MGY458841:MGY458864 MQU458841:MQU458864 NAQ458841:NAQ458864 NKM458841:NKM458864 NUI458841:NUI458864 OEE458841:OEE458864 OOA458841:OOA458864 OXW458841:OXW458864 PHS458841:PHS458864 PRO458841:PRO458864 QBK458841:QBK458864 QLG458841:QLG458864 QVC458841:QVC458864 REY458841:REY458864 ROU458841:ROU458864 RYQ458841:RYQ458864 SIM458841:SIM458864 SSI458841:SSI458864 TCE458841:TCE458864 TMA458841:TMA458864 TVW458841:TVW458864 UFS458841:UFS458864 UPO458841:UPO458864 UZK458841:UZK458864 VJG458841:VJG458864 VTC458841:VTC458864 WCY458841:WCY458864 WMU458841:WMU458864 WWQ458841:WWQ458864 AI524377:AI524400 KE524377:KE524400 UA524377:UA524400 ADW524377:ADW524400 ANS524377:ANS524400 AXO524377:AXO524400 BHK524377:BHK524400 BRG524377:BRG524400 CBC524377:CBC524400 CKY524377:CKY524400 CUU524377:CUU524400 DEQ524377:DEQ524400 DOM524377:DOM524400 DYI524377:DYI524400 EIE524377:EIE524400 ESA524377:ESA524400 FBW524377:FBW524400 FLS524377:FLS524400 FVO524377:FVO524400 GFK524377:GFK524400 GPG524377:GPG524400 GZC524377:GZC524400 HIY524377:HIY524400 HSU524377:HSU524400 ICQ524377:ICQ524400 IMM524377:IMM524400 IWI524377:IWI524400 JGE524377:JGE524400 JQA524377:JQA524400 JZW524377:JZW524400 KJS524377:KJS524400 KTO524377:KTO524400 LDK524377:LDK524400 LNG524377:LNG524400 LXC524377:LXC524400 MGY524377:MGY524400 MQU524377:MQU524400 NAQ524377:NAQ524400 NKM524377:NKM524400 NUI524377:NUI524400 OEE524377:OEE524400 OOA524377:OOA524400 OXW524377:OXW524400 PHS524377:PHS524400 PRO524377:PRO524400 QBK524377:QBK524400 QLG524377:QLG524400 QVC524377:QVC524400 REY524377:REY524400 ROU524377:ROU524400 RYQ524377:RYQ524400 SIM524377:SIM524400 SSI524377:SSI524400 TCE524377:TCE524400 TMA524377:TMA524400 TVW524377:TVW524400 UFS524377:UFS524400 UPO524377:UPO524400 UZK524377:UZK524400 VJG524377:VJG524400 VTC524377:VTC524400 WCY524377:WCY524400 WMU524377:WMU524400 WWQ524377:WWQ524400 AI589913:AI589936 KE589913:KE589936 UA589913:UA589936 ADW589913:ADW589936 ANS589913:ANS589936 AXO589913:AXO589936 BHK589913:BHK589936 BRG589913:BRG589936 CBC589913:CBC589936 CKY589913:CKY589936 CUU589913:CUU589936 DEQ589913:DEQ589936 DOM589913:DOM589936 DYI589913:DYI589936 EIE589913:EIE589936 ESA589913:ESA589936 FBW589913:FBW589936 FLS589913:FLS589936 FVO589913:FVO589936 GFK589913:GFK589936 GPG589913:GPG589936 GZC589913:GZC589936 HIY589913:HIY589936 HSU589913:HSU589936 ICQ589913:ICQ589936 IMM589913:IMM589936 IWI589913:IWI589936 JGE589913:JGE589936 JQA589913:JQA589936 JZW589913:JZW589936 KJS589913:KJS589936 KTO589913:KTO589936 LDK589913:LDK589936 LNG589913:LNG589936 LXC589913:LXC589936 MGY589913:MGY589936 MQU589913:MQU589936 NAQ589913:NAQ589936 NKM589913:NKM589936 NUI589913:NUI589936 OEE589913:OEE589936 OOA589913:OOA589936 OXW589913:OXW589936 PHS589913:PHS589936 PRO589913:PRO589936 QBK589913:QBK589936 QLG589913:QLG589936 QVC589913:QVC589936 REY589913:REY589936 ROU589913:ROU589936 RYQ589913:RYQ589936 SIM589913:SIM589936 SSI589913:SSI589936 TCE589913:TCE589936 TMA589913:TMA589936 TVW589913:TVW589936 UFS589913:UFS589936 UPO589913:UPO589936 UZK589913:UZK589936 VJG589913:VJG589936 VTC589913:VTC589936 WCY589913:WCY589936 WMU589913:WMU589936 WWQ589913:WWQ589936 AI655449:AI655472 KE655449:KE655472 UA655449:UA655472 ADW655449:ADW655472 ANS655449:ANS655472 AXO655449:AXO655472 BHK655449:BHK655472 BRG655449:BRG655472 CBC655449:CBC655472 CKY655449:CKY655472 CUU655449:CUU655472 DEQ655449:DEQ655472 DOM655449:DOM655472 DYI655449:DYI655472 EIE655449:EIE655472 ESA655449:ESA655472 FBW655449:FBW655472 FLS655449:FLS655472 FVO655449:FVO655472 GFK655449:GFK655472 GPG655449:GPG655472 GZC655449:GZC655472 HIY655449:HIY655472 HSU655449:HSU655472 ICQ655449:ICQ655472 IMM655449:IMM655472 IWI655449:IWI655472 JGE655449:JGE655472 JQA655449:JQA655472 JZW655449:JZW655472 KJS655449:KJS655472 KTO655449:KTO655472 LDK655449:LDK655472 LNG655449:LNG655472 LXC655449:LXC655472 MGY655449:MGY655472 MQU655449:MQU655472 NAQ655449:NAQ655472 NKM655449:NKM655472 NUI655449:NUI655472 OEE655449:OEE655472 OOA655449:OOA655472 OXW655449:OXW655472 PHS655449:PHS655472 PRO655449:PRO655472 QBK655449:QBK655472 QLG655449:QLG655472 QVC655449:QVC655472 REY655449:REY655472 ROU655449:ROU655472 RYQ655449:RYQ655472 SIM655449:SIM655472 SSI655449:SSI655472 TCE655449:TCE655472 TMA655449:TMA655472 TVW655449:TVW655472 UFS655449:UFS655472 UPO655449:UPO655472 UZK655449:UZK655472 VJG655449:VJG655472 VTC655449:VTC655472 WCY655449:WCY655472 WMU655449:WMU655472 WWQ655449:WWQ655472 AI720985:AI721008 KE720985:KE721008 UA720985:UA721008 ADW720985:ADW721008 ANS720985:ANS721008 AXO720985:AXO721008 BHK720985:BHK721008 BRG720985:BRG721008 CBC720985:CBC721008 CKY720985:CKY721008 CUU720985:CUU721008 DEQ720985:DEQ721008 DOM720985:DOM721008 DYI720985:DYI721008 EIE720985:EIE721008 ESA720985:ESA721008 FBW720985:FBW721008 FLS720985:FLS721008 FVO720985:FVO721008 GFK720985:GFK721008 GPG720985:GPG721008 GZC720985:GZC721008 HIY720985:HIY721008 HSU720985:HSU721008 ICQ720985:ICQ721008 IMM720985:IMM721008 IWI720985:IWI721008 JGE720985:JGE721008 JQA720985:JQA721008 JZW720985:JZW721008 KJS720985:KJS721008 KTO720985:KTO721008 LDK720985:LDK721008 LNG720985:LNG721008 LXC720985:LXC721008 MGY720985:MGY721008 MQU720985:MQU721008 NAQ720985:NAQ721008 NKM720985:NKM721008 NUI720985:NUI721008 OEE720985:OEE721008 OOA720985:OOA721008 OXW720985:OXW721008 PHS720985:PHS721008 PRO720985:PRO721008 QBK720985:QBK721008 QLG720985:QLG721008 QVC720985:QVC721008 REY720985:REY721008 ROU720985:ROU721008 RYQ720985:RYQ721008 SIM720985:SIM721008 SSI720985:SSI721008 TCE720985:TCE721008 TMA720985:TMA721008 TVW720985:TVW721008 UFS720985:UFS721008 UPO720985:UPO721008 UZK720985:UZK721008 VJG720985:VJG721008 VTC720985:VTC721008 WCY720985:WCY721008 WMU720985:WMU721008 WWQ720985:WWQ721008 AI786521:AI786544 KE786521:KE786544 UA786521:UA786544 ADW786521:ADW786544 ANS786521:ANS786544 AXO786521:AXO786544 BHK786521:BHK786544 BRG786521:BRG786544 CBC786521:CBC786544 CKY786521:CKY786544 CUU786521:CUU786544 DEQ786521:DEQ786544 DOM786521:DOM786544 DYI786521:DYI786544 EIE786521:EIE786544 ESA786521:ESA786544 FBW786521:FBW786544 FLS786521:FLS786544 FVO786521:FVO786544 GFK786521:GFK786544 GPG786521:GPG786544 GZC786521:GZC786544 HIY786521:HIY786544 HSU786521:HSU786544 ICQ786521:ICQ786544 IMM786521:IMM786544 IWI786521:IWI786544 JGE786521:JGE786544 JQA786521:JQA786544 JZW786521:JZW786544 KJS786521:KJS786544 KTO786521:KTO786544 LDK786521:LDK786544 LNG786521:LNG786544 LXC786521:LXC786544 MGY786521:MGY786544 MQU786521:MQU786544 NAQ786521:NAQ786544 NKM786521:NKM786544 NUI786521:NUI786544 OEE786521:OEE786544 OOA786521:OOA786544 OXW786521:OXW786544 PHS786521:PHS786544 PRO786521:PRO786544 QBK786521:QBK786544 QLG786521:QLG786544 QVC786521:QVC786544 REY786521:REY786544 ROU786521:ROU786544 RYQ786521:RYQ786544 SIM786521:SIM786544 SSI786521:SSI786544 TCE786521:TCE786544 TMA786521:TMA786544 TVW786521:TVW786544 UFS786521:UFS786544 UPO786521:UPO786544 UZK786521:UZK786544 VJG786521:VJG786544 VTC786521:VTC786544 WCY786521:WCY786544 WMU786521:WMU786544 WWQ786521:WWQ786544 AI852057:AI852080 KE852057:KE852080 UA852057:UA852080 ADW852057:ADW852080 ANS852057:ANS852080 AXO852057:AXO852080 BHK852057:BHK852080 BRG852057:BRG852080 CBC852057:CBC852080 CKY852057:CKY852080 CUU852057:CUU852080 DEQ852057:DEQ852080 DOM852057:DOM852080 DYI852057:DYI852080 EIE852057:EIE852080 ESA852057:ESA852080 FBW852057:FBW852080 FLS852057:FLS852080 FVO852057:FVO852080 GFK852057:GFK852080 GPG852057:GPG852080 GZC852057:GZC852080 HIY852057:HIY852080 HSU852057:HSU852080 ICQ852057:ICQ852080 IMM852057:IMM852080 IWI852057:IWI852080 JGE852057:JGE852080 JQA852057:JQA852080 JZW852057:JZW852080 KJS852057:KJS852080 KTO852057:KTO852080 LDK852057:LDK852080 LNG852057:LNG852080 LXC852057:LXC852080 MGY852057:MGY852080 MQU852057:MQU852080 NAQ852057:NAQ852080 NKM852057:NKM852080 NUI852057:NUI852080 OEE852057:OEE852080 OOA852057:OOA852080 OXW852057:OXW852080 PHS852057:PHS852080 PRO852057:PRO852080 QBK852057:QBK852080 QLG852057:QLG852080 QVC852057:QVC852080 REY852057:REY852080 ROU852057:ROU852080 RYQ852057:RYQ852080 SIM852057:SIM852080 SSI852057:SSI852080 TCE852057:TCE852080 TMA852057:TMA852080 TVW852057:TVW852080 UFS852057:UFS852080 UPO852057:UPO852080 UZK852057:UZK852080 VJG852057:VJG852080 VTC852057:VTC852080 WCY852057:WCY852080 WMU852057:WMU852080 WWQ852057:WWQ852080 AI917593:AI917616 KE917593:KE917616 UA917593:UA917616 ADW917593:ADW917616 ANS917593:ANS917616 AXO917593:AXO917616 BHK917593:BHK917616 BRG917593:BRG917616 CBC917593:CBC917616 CKY917593:CKY917616 CUU917593:CUU917616 DEQ917593:DEQ917616 DOM917593:DOM917616 DYI917593:DYI917616 EIE917593:EIE917616 ESA917593:ESA917616 FBW917593:FBW917616 FLS917593:FLS917616 FVO917593:FVO917616 GFK917593:GFK917616 GPG917593:GPG917616 GZC917593:GZC917616 HIY917593:HIY917616 HSU917593:HSU917616 ICQ917593:ICQ917616 IMM917593:IMM917616 IWI917593:IWI917616 JGE917593:JGE917616 JQA917593:JQA917616 JZW917593:JZW917616 KJS917593:KJS917616 KTO917593:KTO917616 LDK917593:LDK917616 LNG917593:LNG917616 LXC917593:LXC917616 MGY917593:MGY917616 MQU917593:MQU917616 NAQ917593:NAQ917616 NKM917593:NKM917616 NUI917593:NUI917616 OEE917593:OEE917616 OOA917593:OOA917616 OXW917593:OXW917616 PHS917593:PHS917616 PRO917593:PRO917616 QBK917593:QBK917616 QLG917593:QLG917616 QVC917593:QVC917616 REY917593:REY917616 ROU917593:ROU917616 RYQ917593:RYQ917616 SIM917593:SIM917616 SSI917593:SSI917616 TCE917593:TCE917616 TMA917593:TMA917616 TVW917593:TVW917616 UFS917593:UFS917616 UPO917593:UPO917616 UZK917593:UZK917616 VJG917593:VJG917616 VTC917593:VTC917616 WCY917593:WCY917616 WMU917593:WMU917616 WWQ917593:WWQ917616 AI983129:AI983152 KE983129:KE983152 UA983129:UA983152 ADW983129:ADW983152 ANS983129:ANS983152 AXO983129:AXO983152 BHK983129:BHK983152 BRG983129:BRG983152 CBC983129:CBC983152 CKY983129:CKY983152 CUU983129:CUU983152 DEQ983129:DEQ983152 DOM983129:DOM983152 DYI983129:DYI983152 EIE983129:EIE983152 ESA983129:ESA983152 FBW983129:FBW983152 FLS983129:FLS983152 FVO983129:FVO983152 GFK983129:GFK983152 GPG983129:GPG983152 GZC983129:GZC983152 HIY983129:HIY983152 HSU983129:HSU983152 ICQ983129:ICQ983152 IMM983129:IMM983152 IWI983129:IWI983152 JGE983129:JGE983152 JQA983129:JQA983152 JZW983129:JZW983152 KJS983129:KJS983152 KTO983129:KTO983152 LDK983129:LDK983152 LNG983129:LNG983152 LXC983129:LXC983152 MGY983129:MGY983152 MQU983129:MQU983152 NAQ983129:NAQ983152 NKM983129:NKM983152 NUI983129:NUI983152 OEE983129:OEE983152 OOA983129:OOA983152 OXW983129:OXW983152 PHS983129:PHS983152 PRO983129:PRO983152 QBK983129:QBK983152 QLG983129:QLG983152 QVC983129:QVC983152 REY983129:REY983152 ROU983129:ROU983152 RYQ983129:RYQ983152 SIM983129:SIM983152 SSI983129:SSI983152 TCE983129:TCE983152 TMA983129:TMA983152 TVW983129:TVW983152 UFS983129:UFS983152 UPO983129:UPO983152 UZK983129:UZK983152 VJG983129:VJG983152 VTC983129:VTC983152 WCY983129:WCY983152 WMU983129:WMU983152 WWQ983129:WWQ983152 AF89:AG112 KB89:KC112 TX89:TY112 ADT89:ADU112 ANP89:ANQ112 AXL89:AXM112 BHH89:BHI112 BRD89:BRE112 CAZ89:CBA112 CKV89:CKW112 CUR89:CUS112 DEN89:DEO112 DOJ89:DOK112 DYF89:DYG112 EIB89:EIC112 ERX89:ERY112 FBT89:FBU112 FLP89:FLQ112 FVL89:FVM112 GFH89:GFI112 GPD89:GPE112 GYZ89:GZA112 HIV89:HIW112 HSR89:HSS112 ICN89:ICO112 IMJ89:IMK112 IWF89:IWG112 JGB89:JGC112 JPX89:JPY112 JZT89:JZU112 KJP89:KJQ112 KTL89:KTM112 LDH89:LDI112 LND89:LNE112 LWZ89:LXA112 MGV89:MGW112 MQR89:MQS112 NAN89:NAO112 NKJ89:NKK112 NUF89:NUG112 OEB89:OEC112 ONX89:ONY112 OXT89:OXU112 PHP89:PHQ112 PRL89:PRM112 QBH89:QBI112 QLD89:QLE112 QUZ89:QVA112 REV89:REW112 ROR89:ROS112 RYN89:RYO112 SIJ89:SIK112 SSF89:SSG112 TCB89:TCC112 TLX89:TLY112 TVT89:TVU112 UFP89:UFQ112 UPL89:UPM112 UZH89:UZI112 VJD89:VJE112 VSZ89:VTA112 WCV89:WCW112 WMR89:WMS112 WWN89:WWO112 AF65625:AG65648 KB65625:KC65648 TX65625:TY65648 ADT65625:ADU65648 ANP65625:ANQ65648 AXL65625:AXM65648 BHH65625:BHI65648 BRD65625:BRE65648 CAZ65625:CBA65648 CKV65625:CKW65648 CUR65625:CUS65648 DEN65625:DEO65648 DOJ65625:DOK65648 DYF65625:DYG65648 EIB65625:EIC65648 ERX65625:ERY65648 FBT65625:FBU65648 FLP65625:FLQ65648 FVL65625:FVM65648 GFH65625:GFI65648 GPD65625:GPE65648 GYZ65625:GZA65648 HIV65625:HIW65648 HSR65625:HSS65648 ICN65625:ICO65648 IMJ65625:IMK65648 IWF65625:IWG65648 JGB65625:JGC65648 JPX65625:JPY65648 JZT65625:JZU65648 KJP65625:KJQ65648 KTL65625:KTM65648 LDH65625:LDI65648 LND65625:LNE65648 LWZ65625:LXA65648 MGV65625:MGW65648 MQR65625:MQS65648 NAN65625:NAO65648 NKJ65625:NKK65648 NUF65625:NUG65648 OEB65625:OEC65648 ONX65625:ONY65648 OXT65625:OXU65648 PHP65625:PHQ65648 PRL65625:PRM65648 QBH65625:QBI65648 QLD65625:QLE65648 QUZ65625:QVA65648 REV65625:REW65648 ROR65625:ROS65648 RYN65625:RYO65648 SIJ65625:SIK65648 SSF65625:SSG65648 TCB65625:TCC65648 TLX65625:TLY65648 TVT65625:TVU65648 UFP65625:UFQ65648 UPL65625:UPM65648 UZH65625:UZI65648 VJD65625:VJE65648 VSZ65625:VTA65648 WCV65625:WCW65648 WMR65625:WMS65648 WWN65625:WWO65648 AF131161:AG131184 KB131161:KC131184 TX131161:TY131184 ADT131161:ADU131184 ANP131161:ANQ131184 AXL131161:AXM131184 BHH131161:BHI131184 BRD131161:BRE131184 CAZ131161:CBA131184 CKV131161:CKW131184 CUR131161:CUS131184 DEN131161:DEO131184 DOJ131161:DOK131184 DYF131161:DYG131184 EIB131161:EIC131184 ERX131161:ERY131184 FBT131161:FBU131184 FLP131161:FLQ131184 FVL131161:FVM131184 GFH131161:GFI131184 GPD131161:GPE131184 GYZ131161:GZA131184 HIV131161:HIW131184 HSR131161:HSS131184 ICN131161:ICO131184 IMJ131161:IMK131184 IWF131161:IWG131184 JGB131161:JGC131184 JPX131161:JPY131184 JZT131161:JZU131184 KJP131161:KJQ131184 KTL131161:KTM131184 LDH131161:LDI131184 LND131161:LNE131184 LWZ131161:LXA131184 MGV131161:MGW131184 MQR131161:MQS131184 NAN131161:NAO131184 NKJ131161:NKK131184 NUF131161:NUG131184 OEB131161:OEC131184 ONX131161:ONY131184 OXT131161:OXU131184 PHP131161:PHQ131184 PRL131161:PRM131184 QBH131161:QBI131184 QLD131161:QLE131184 QUZ131161:QVA131184 REV131161:REW131184 ROR131161:ROS131184 RYN131161:RYO131184 SIJ131161:SIK131184 SSF131161:SSG131184 TCB131161:TCC131184 TLX131161:TLY131184 TVT131161:TVU131184 UFP131161:UFQ131184 UPL131161:UPM131184 UZH131161:UZI131184 VJD131161:VJE131184 VSZ131161:VTA131184 WCV131161:WCW131184 WMR131161:WMS131184 WWN131161:WWO131184 AF196697:AG196720 KB196697:KC196720 TX196697:TY196720 ADT196697:ADU196720 ANP196697:ANQ196720 AXL196697:AXM196720 BHH196697:BHI196720 BRD196697:BRE196720 CAZ196697:CBA196720 CKV196697:CKW196720 CUR196697:CUS196720 DEN196697:DEO196720 DOJ196697:DOK196720 DYF196697:DYG196720 EIB196697:EIC196720 ERX196697:ERY196720 FBT196697:FBU196720 FLP196697:FLQ196720 FVL196697:FVM196720 GFH196697:GFI196720 GPD196697:GPE196720 GYZ196697:GZA196720 HIV196697:HIW196720 HSR196697:HSS196720 ICN196697:ICO196720 IMJ196697:IMK196720 IWF196697:IWG196720 JGB196697:JGC196720 JPX196697:JPY196720 JZT196697:JZU196720 KJP196697:KJQ196720 KTL196697:KTM196720 LDH196697:LDI196720 LND196697:LNE196720 LWZ196697:LXA196720 MGV196697:MGW196720 MQR196697:MQS196720 NAN196697:NAO196720 NKJ196697:NKK196720 NUF196697:NUG196720 OEB196697:OEC196720 ONX196697:ONY196720 OXT196697:OXU196720 PHP196697:PHQ196720 PRL196697:PRM196720 QBH196697:QBI196720 QLD196697:QLE196720 QUZ196697:QVA196720 REV196697:REW196720 ROR196697:ROS196720 RYN196697:RYO196720 SIJ196697:SIK196720 SSF196697:SSG196720 TCB196697:TCC196720 TLX196697:TLY196720 TVT196697:TVU196720 UFP196697:UFQ196720 UPL196697:UPM196720 UZH196697:UZI196720 VJD196697:VJE196720 VSZ196697:VTA196720 WCV196697:WCW196720 WMR196697:WMS196720 WWN196697:WWO196720 AF262233:AG262256 KB262233:KC262256 TX262233:TY262256 ADT262233:ADU262256 ANP262233:ANQ262256 AXL262233:AXM262256 BHH262233:BHI262256 BRD262233:BRE262256 CAZ262233:CBA262256 CKV262233:CKW262256 CUR262233:CUS262256 DEN262233:DEO262256 DOJ262233:DOK262256 DYF262233:DYG262256 EIB262233:EIC262256 ERX262233:ERY262256 FBT262233:FBU262256 FLP262233:FLQ262256 FVL262233:FVM262256 GFH262233:GFI262256 GPD262233:GPE262256 GYZ262233:GZA262256 HIV262233:HIW262256 HSR262233:HSS262256 ICN262233:ICO262256 IMJ262233:IMK262256 IWF262233:IWG262256 JGB262233:JGC262256 JPX262233:JPY262256 JZT262233:JZU262256 KJP262233:KJQ262256 KTL262233:KTM262256 LDH262233:LDI262256 LND262233:LNE262256 LWZ262233:LXA262256 MGV262233:MGW262256 MQR262233:MQS262256 NAN262233:NAO262256 NKJ262233:NKK262256 NUF262233:NUG262256 OEB262233:OEC262256 ONX262233:ONY262256 OXT262233:OXU262256 PHP262233:PHQ262256 PRL262233:PRM262256 QBH262233:QBI262256 QLD262233:QLE262256 QUZ262233:QVA262256 REV262233:REW262256 ROR262233:ROS262256 RYN262233:RYO262256 SIJ262233:SIK262256 SSF262233:SSG262256 TCB262233:TCC262256 TLX262233:TLY262256 TVT262233:TVU262256 UFP262233:UFQ262256 UPL262233:UPM262256 UZH262233:UZI262256 VJD262233:VJE262256 VSZ262233:VTA262256 WCV262233:WCW262256 WMR262233:WMS262256 WWN262233:WWO262256 AF327769:AG327792 KB327769:KC327792 TX327769:TY327792 ADT327769:ADU327792 ANP327769:ANQ327792 AXL327769:AXM327792 BHH327769:BHI327792 BRD327769:BRE327792 CAZ327769:CBA327792 CKV327769:CKW327792 CUR327769:CUS327792 DEN327769:DEO327792 DOJ327769:DOK327792 DYF327769:DYG327792 EIB327769:EIC327792 ERX327769:ERY327792 FBT327769:FBU327792 FLP327769:FLQ327792 FVL327769:FVM327792 GFH327769:GFI327792 GPD327769:GPE327792 GYZ327769:GZA327792 HIV327769:HIW327792 HSR327769:HSS327792 ICN327769:ICO327792 IMJ327769:IMK327792 IWF327769:IWG327792 JGB327769:JGC327792 JPX327769:JPY327792 JZT327769:JZU327792 KJP327769:KJQ327792 KTL327769:KTM327792 LDH327769:LDI327792 LND327769:LNE327792 LWZ327769:LXA327792 MGV327769:MGW327792 MQR327769:MQS327792 NAN327769:NAO327792 NKJ327769:NKK327792 NUF327769:NUG327792 OEB327769:OEC327792 ONX327769:ONY327792 OXT327769:OXU327792 PHP327769:PHQ327792 PRL327769:PRM327792 QBH327769:QBI327792 QLD327769:QLE327792 QUZ327769:QVA327792 REV327769:REW327792 ROR327769:ROS327792 RYN327769:RYO327792 SIJ327769:SIK327792 SSF327769:SSG327792 TCB327769:TCC327792 TLX327769:TLY327792 TVT327769:TVU327792 UFP327769:UFQ327792 UPL327769:UPM327792 UZH327769:UZI327792 VJD327769:VJE327792 VSZ327769:VTA327792 WCV327769:WCW327792 WMR327769:WMS327792 WWN327769:WWO327792 AF393305:AG393328 KB393305:KC393328 TX393305:TY393328 ADT393305:ADU393328 ANP393305:ANQ393328 AXL393305:AXM393328 BHH393305:BHI393328 BRD393305:BRE393328 CAZ393305:CBA393328 CKV393305:CKW393328 CUR393305:CUS393328 DEN393305:DEO393328 DOJ393305:DOK393328 DYF393305:DYG393328 EIB393305:EIC393328 ERX393305:ERY393328 FBT393305:FBU393328 FLP393305:FLQ393328 FVL393305:FVM393328 GFH393305:GFI393328 GPD393305:GPE393328 GYZ393305:GZA393328 HIV393305:HIW393328 HSR393305:HSS393328 ICN393305:ICO393328 IMJ393305:IMK393328 IWF393305:IWG393328 JGB393305:JGC393328 JPX393305:JPY393328 JZT393305:JZU393328 KJP393305:KJQ393328 KTL393305:KTM393328 LDH393305:LDI393328 LND393305:LNE393328 LWZ393305:LXA393328 MGV393305:MGW393328 MQR393305:MQS393328 NAN393305:NAO393328 NKJ393305:NKK393328 NUF393305:NUG393328 OEB393305:OEC393328 ONX393305:ONY393328 OXT393305:OXU393328 PHP393305:PHQ393328 PRL393305:PRM393328 QBH393305:QBI393328 QLD393305:QLE393328 QUZ393305:QVA393328 REV393305:REW393328 ROR393305:ROS393328 RYN393305:RYO393328 SIJ393305:SIK393328 SSF393305:SSG393328 TCB393305:TCC393328 TLX393305:TLY393328 TVT393305:TVU393328 UFP393305:UFQ393328 UPL393305:UPM393328 UZH393305:UZI393328 VJD393305:VJE393328 VSZ393305:VTA393328 WCV393305:WCW393328 WMR393305:WMS393328 WWN393305:WWO393328 AF458841:AG458864 KB458841:KC458864 TX458841:TY458864 ADT458841:ADU458864 ANP458841:ANQ458864 AXL458841:AXM458864 BHH458841:BHI458864 BRD458841:BRE458864 CAZ458841:CBA458864 CKV458841:CKW458864 CUR458841:CUS458864 DEN458841:DEO458864 DOJ458841:DOK458864 DYF458841:DYG458864 EIB458841:EIC458864 ERX458841:ERY458864 FBT458841:FBU458864 FLP458841:FLQ458864 FVL458841:FVM458864 GFH458841:GFI458864 GPD458841:GPE458864 GYZ458841:GZA458864 HIV458841:HIW458864 HSR458841:HSS458864 ICN458841:ICO458864 IMJ458841:IMK458864 IWF458841:IWG458864 JGB458841:JGC458864 JPX458841:JPY458864 JZT458841:JZU458864 KJP458841:KJQ458864 KTL458841:KTM458864 LDH458841:LDI458864 LND458841:LNE458864 LWZ458841:LXA458864 MGV458841:MGW458864 MQR458841:MQS458864 NAN458841:NAO458864 NKJ458841:NKK458864 NUF458841:NUG458864 OEB458841:OEC458864 ONX458841:ONY458864 OXT458841:OXU458864 PHP458841:PHQ458864 PRL458841:PRM458864 QBH458841:QBI458864 QLD458841:QLE458864 QUZ458841:QVA458864 REV458841:REW458864 ROR458841:ROS458864 RYN458841:RYO458864 SIJ458841:SIK458864 SSF458841:SSG458864 TCB458841:TCC458864 TLX458841:TLY458864 TVT458841:TVU458864 UFP458841:UFQ458864 UPL458841:UPM458864 UZH458841:UZI458864 VJD458841:VJE458864 VSZ458841:VTA458864 WCV458841:WCW458864 WMR458841:WMS458864 WWN458841:WWO458864 AF524377:AG524400 KB524377:KC524400 TX524377:TY524400 ADT524377:ADU524400 ANP524377:ANQ524400 AXL524377:AXM524400 BHH524377:BHI524400 BRD524377:BRE524400 CAZ524377:CBA524400 CKV524377:CKW524400 CUR524377:CUS524400 DEN524377:DEO524400 DOJ524377:DOK524400 DYF524377:DYG524400 EIB524377:EIC524400 ERX524377:ERY524400 FBT524377:FBU524400 FLP524377:FLQ524400 FVL524377:FVM524400 GFH524377:GFI524400 GPD524377:GPE524400 GYZ524377:GZA524400 HIV524377:HIW524400 HSR524377:HSS524400 ICN524377:ICO524400 IMJ524377:IMK524400 IWF524377:IWG524400 JGB524377:JGC524400 JPX524377:JPY524400 JZT524377:JZU524400 KJP524377:KJQ524400 KTL524377:KTM524400 LDH524377:LDI524400 LND524377:LNE524400 LWZ524377:LXA524400 MGV524377:MGW524400 MQR524377:MQS524400 NAN524377:NAO524400 NKJ524377:NKK524400 NUF524377:NUG524400 OEB524377:OEC524400 ONX524377:ONY524400 OXT524377:OXU524400 PHP524377:PHQ524400 PRL524377:PRM524400 QBH524377:QBI524400 QLD524377:QLE524400 QUZ524377:QVA524400 REV524377:REW524400 ROR524377:ROS524400 RYN524377:RYO524400 SIJ524377:SIK524400 SSF524377:SSG524400 TCB524377:TCC524400 TLX524377:TLY524400 TVT524377:TVU524400 UFP524377:UFQ524400 UPL524377:UPM524400 UZH524377:UZI524400 VJD524377:VJE524400 VSZ524377:VTA524400 WCV524377:WCW524400 WMR524377:WMS524400 WWN524377:WWO524400 AF589913:AG589936 KB589913:KC589936 TX589913:TY589936 ADT589913:ADU589936 ANP589913:ANQ589936 AXL589913:AXM589936 BHH589913:BHI589936 BRD589913:BRE589936 CAZ589913:CBA589936 CKV589913:CKW589936 CUR589913:CUS589936 DEN589913:DEO589936 DOJ589913:DOK589936 DYF589913:DYG589936 EIB589913:EIC589936 ERX589913:ERY589936 FBT589913:FBU589936 FLP589913:FLQ589936 FVL589913:FVM589936 GFH589913:GFI589936 GPD589913:GPE589936 GYZ589913:GZA589936 HIV589913:HIW589936 HSR589913:HSS589936 ICN589913:ICO589936 IMJ589913:IMK589936 IWF589913:IWG589936 JGB589913:JGC589936 JPX589913:JPY589936 JZT589913:JZU589936 KJP589913:KJQ589936 KTL589913:KTM589936 LDH589913:LDI589936 LND589913:LNE589936 LWZ589913:LXA589936 MGV589913:MGW589936 MQR589913:MQS589936 NAN589913:NAO589936 NKJ589913:NKK589936 NUF589913:NUG589936 OEB589913:OEC589936 ONX589913:ONY589936 OXT589913:OXU589936 PHP589913:PHQ589936 PRL589913:PRM589936 QBH589913:QBI589936 QLD589913:QLE589936 QUZ589913:QVA589936 REV589913:REW589936 ROR589913:ROS589936 RYN589913:RYO589936 SIJ589913:SIK589936 SSF589913:SSG589936 TCB589913:TCC589936 TLX589913:TLY589936 TVT589913:TVU589936 UFP589913:UFQ589936 UPL589913:UPM589936 UZH589913:UZI589936 VJD589913:VJE589936 VSZ589913:VTA589936 WCV589913:WCW589936 WMR589913:WMS589936 WWN589913:WWO589936 AF655449:AG655472 KB655449:KC655472 TX655449:TY655472 ADT655449:ADU655472 ANP655449:ANQ655472 AXL655449:AXM655472 BHH655449:BHI655472 BRD655449:BRE655472 CAZ655449:CBA655472 CKV655449:CKW655472 CUR655449:CUS655472 DEN655449:DEO655472 DOJ655449:DOK655472 DYF655449:DYG655472 EIB655449:EIC655472 ERX655449:ERY655472 FBT655449:FBU655472 FLP655449:FLQ655472 FVL655449:FVM655472 GFH655449:GFI655472 GPD655449:GPE655472 GYZ655449:GZA655472 HIV655449:HIW655472 HSR655449:HSS655472 ICN655449:ICO655472 IMJ655449:IMK655472 IWF655449:IWG655472 JGB655449:JGC655472 JPX655449:JPY655472 JZT655449:JZU655472 KJP655449:KJQ655472 KTL655449:KTM655472 LDH655449:LDI655472 LND655449:LNE655472 LWZ655449:LXA655472 MGV655449:MGW655472 MQR655449:MQS655472 NAN655449:NAO655472 NKJ655449:NKK655472 NUF655449:NUG655472 OEB655449:OEC655472 ONX655449:ONY655472 OXT655449:OXU655472 PHP655449:PHQ655472 PRL655449:PRM655472 QBH655449:QBI655472 QLD655449:QLE655472 QUZ655449:QVA655472 REV655449:REW655472 ROR655449:ROS655472 RYN655449:RYO655472 SIJ655449:SIK655472 SSF655449:SSG655472 TCB655449:TCC655472 TLX655449:TLY655472 TVT655449:TVU655472 UFP655449:UFQ655472 UPL655449:UPM655472 UZH655449:UZI655472 VJD655449:VJE655472 VSZ655449:VTA655472 WCV655449:WCW655472 WMR655449:WMS655472 WWN655449:WWO655472 AF720985:AG721008 KB720985:KC721008 TX720985:TY721008 ADT720985:ADU721008 ANP720985:ANQ721008 AXL720985:AXM721008 BHH720985:BHI721008 BRD720985:BRE721008 CAZ720985:CBA721008 CKV720985:CKW721008 CUR720985:CUS721008 DEN720985:DEO721008 DOJ720985:DOK721008 DYF720985:DYG721008 EIB720985:EIC721008 ERX720985:ERY721008 FBT720985:FBU721008 FLP720985:FLQ721008 FVL720985:FVM721008 GFH720985:GFI721008 GPD720985:GPE721008 GYZ720985:GZA721008 HIV720985:HIW721008 HSR720985:HSS721008 ICN720985:ICO721008 IMJ720985:IMK721008 IWF720985:IWG721008 JGB720985:JGC721008 JPX720985:JPY721008 JZT720985:JZU721008 KJP720985:KJQ721008 KTL720985:KTM721008 LDH720985:LDI721008 LND720985:LNE721008 LWZ720985:LXA721008 MGV720985:MGW721008 MQR720985:MQS721008 NAN720985:NAO721008 NKJ720985:NKK721008 NUF720985:NUG721008 OEB720985:OEC721008 ONX720985:ONY721008 OXT720985:OXU721008 PHP720985:PHQ721008 PRL720985:PRM721008 QBH720985:QBI721008 QLD720985:QLE721008 QUZ720985:QVA721008 REV720985:REW721008 ROR720985:ROS721008 RYN720985:RYO721008 SIJ720985:SIK721008 SSF720985:SSG721008 TCB720985:TCC721008 TLX720985:TLY721008 TVT720985:TVU721008 UFP720985:UFQ721008 UPL720985:UPM721008 UZH720985:UZI721008 VJD720985:VJE721008 VSZ720985:VTA721008 WCV720985:WCW721008 WMR720985:WMS721008 WWN720985:WWO721008 AF786521:AG786544 KB786521:KC786544 TX786521:TY786544 ADT786521:ADU786544 ANP786521:ANQ786544 AXL786521:AXM786544 BHH786521:BHI786544 BRD786521:BRE786544 CAZ786521:CBA786544 CKV786521:CKW786544 CUR786521:CUS786544 DEN786521:DEO786544 DOJ786521:DOK786544 DYF786521:DYG786544 EIB786521:EIC786544 ERX786521:ERY786544 FBT786521:FBU786544 FLP786521:FLQ786544 FVL786521:FVM786544 GFH786521:GFI786544 GPD786521:GPE786544 GYZ786521:GZA786544 HIV786521:HIW786544 HSR786521:HSS786544 ICN786521:ICO786544 IMJ786521:IMK786544 IWF786521:IWG786544 JGB786521:JGC786544 JPX786521:JPY786544 JZT786521:JZU786544 KJP786521:KJQ786544 KTL786521:KTM786544 LDH786521:LDI786544 LND786521:LNE786544 LWZ786521:LXA786544 MGV786521:MGW786544 MQR786521:MQS786544 NAN786521:NAO786544 NKJ786521:NKK786544 NUF786521:NUG786544 OEB786521:OEC786544 ONX786521:ONY786544 OXT786521:OXU786544 PHP786521:PHQ786544 PRL786521:PRM786544 QBH786521:QBI786544 QLD786521:QLE786544 QUZ786521:QVA786544 REV786521:REW786544 ROR786521:ROS786544 RYN786521:RYO786544 SIJ786521:SIK786544 SSF786521:SSG786544 TCB786521:TCC786544 TLX786521:TLY786544 TVT786521:TVU786544 UFP786521:UFQ786544 UPL786521:UPM786544 UZH786521:UZI786544 VJD786521:VJE786544 VSZ786521:VTA786544 WCV786521:WCW786544 WMR786521:WMS786544 WWN786521:WWO786544 AF852057:AG852080 KB852057:KC852080 TX852057:TY852080 ADT852057:ADU852080 ANP852057:ANQ852080 AXL852057:AXM852080 BHH852057:BHI852080 BRD852057:BRE852080 CAZ852057:CBA852080 CKV852057:CKW852080 CUR852057:CUS852080 DEN852057:DEO852080 DOJ852057:DOK852080 DYF852057:DYG852080 EIB852057:EIC852080 ERX852057:ERY852080 FBT852057:FBU852080 FLP852057:FLQ852080 FVL852057:FVM852080 GFH852057:GFI852080 GPD852057:GPE852080 GYZ852057:GZA852080 HIV852057:HIW852080 HSR852057:HSS852080 ICN852057:ICO852080 IMJ852057:IMK852080 IWF852057:IWG852080 JGB852057:JGC852080 JPX852057:JPY852080 JZT852057:JZU852080 KJP852057:KJQ852080 KTL852057:KTM852080 LDH852057:LDI852080 LND852057:LNE852080 LWZ852057:LXA852080 MGV852057:MGW852080 MQR852057:MQS852080 NAN852057:NAO852080 NKJ852057:NKK852080 NUF852057:NUG852080 OEB852057:OEC852080 ONX852057:ONY852080 OXT852057:OXU852080 PHP852057:PHQ852080 PRL852057:PRM852080 QBH852057:QBI852080 QLD852057:QLE852080 QUZ852057:QVA852080 REV852057:REW852080 ROR852057:ROS852080 RYN852057:RYO852080 SIJ852057:SIK852080 SSF852057:SSG852080 TCB852057:TCC852080 TLX852057:TLY852080 TVT852057:TVU852080 UFP852057:UFQ852080 UPL852057:UPM852080 UZH852057:UZI852080 VJD852057:VJE852080 VSZ852057:VTA852080 WCV852057:WCW852080 WMR852057:WMS852080 WWN852057:WWO852080 AF917593:AG917616 KB917593:KC917616 TX917593:TY917616 ADT917593:ADU917616 ANP917593:ANQ917616 AXL917593:AXM917616 BHH917593:BHI917616 BRD917593:BRE917616 CAZ917593:CBA917616 CKV917593:CKW917616 CUR917593:CUS917616 DEN917593:DEO917616 DOJ917593:DOK917616 DYF917593:DYG917616 EIB917593:EIC917616 ERX917593:ERY917616 FBT917593:FBU917616 FLP917593:FLQ917616 FVL917593:FVM917616 GFH917593:GFI917616 GPD917593:GPE917616 GYZ917593:GZA917616 HIV917593:HIW917616 HSR917593:HSS917616 ICN917593:ICO917616 IMJ917593:IMK917616 IWF917593:IWG917616 JGB917593:JGC917616 JPX917593:JPY917616 JZT917593:JZU917616 KJP917593:KJQ917616 KTL917593:KTM917616 LDH917593:LDI917616 LND917593:LNE917616 LWZ917593:LXA917616 MGV917593:MGW917616 MQR917593:MQS917616 NAN917593:NAO917616 NKJ917593:NKK917616 NUF917593:NUG917616 OEB917593:OEC917616 ONX917593:ONY917616 OXT917593:OXU917616 PHP917593:PHQ917616 PRL917593:PRM917616 QBH917593:QBI917616 QLD917593:QLE917616 QUZ917593:QVA917616 REV917593:REW917616 ROR917593:ROS917616 RYN917593:RYO917616 SIJ917593:SIK917616 SSF917593:SSG917616 TCB917593:TCC917616 TLX917593:TLY917616 TVT917593:TVU917616 UFP917593:UFQ917616 UPL917593:UPM917616 UZH917593:UZI917616 VJD917593:VJE917616 VSZ917593:VTA917616 WCV917593:WCW917616 WMR917593:WMS917616 WWN917593:WWO917616 AF983129:AG983152 KB983129:KC983152 TX983129:TY983152 ADT983129:ADU983152 ANP983129:ANQ983152 AXL983129:AXM983152 BHH983129:BHI983152 BRD983129:BRE983152 CAZ983129:CBA983152 CKV983129:CKW983152 CUR983129:CUS983152 DEN983129:DEO983152 DOJ983129:DOK983152 DYF983129:DYG983152 EIB983129:EIC983152 ERX983129:ERY983152 FBT983129:FBU983152 FLP983129:FLQ983152 FVL983129:FVM983152 GFH983129:GFI983152 GPD983129:GPE983152 GYZ983129:GZA983152 HIV983129:HIW983152 HSR983129:HSS983152 ICN983129:ICO983152 IMJ983129:IMK983152 IWF983129:IWG983152 JGB983129:JGC983152 JPX983129:JPY983152 JZT983129:JZU983152 KJP983129:KJQ983152 KTL983129:KTM983152 LDH983129:LDI983152 LND983129:LNE983152 LWZ983129:LXA983152 MGV983129:MGW983152 MQR983129:MQS983152 NAN983129:NAO983152 NKJ983129:NKK983152 NUF983129:NUG983152 OEB983129:OEC983152 ONX983129:ONY983152 OXT983129:OXU983152 PHP983129:PHQ983152 PRL983129:PRM983152 QBH983129:QBI983152 QLD983129:QLE983152 QUZ983129:QVA983152 REV983129:REW983152 ROR983129:ROS983152 RYN983129:RYO983152 SIJ983129:SIK983152 SSF983129:SSG983152 TCB983129:TCC983152 TLX983129:TLY983152 TVT983129:TVU983152 UFP983129:UFQ983152 UPL983129:UPM983152 UZH983129:UZI983152 VJD983129:VJE983152 VSZ983129:VTA983152 WCV983129:WCW983152 WMR983129:WMS983152 WWN983129:WWO983152 WMR9:WMV72 WCV9:WCZ72 VSZ9:VTD72 VJD9:VJH72 UZH9:UZL72 UPL9:UPP72 UFP9:UFT72 TVT9:TVX72 TLX9:TMB72 TCB9:TCF72 SSF9:SSJ72 SIJ9:SIN72 RYN9:RYR72 ROR9:ROV72 REV9:REZ72 QUZ9:QVD72 QLD9:QLH72 QBH9:QBL72 PRL9:PRP72 PHP9:PHT72 OXT9:OXX72 ONX9:OOB72 OEB9:OEF72 NUF9:NUJ72 NKJ9:NKN72 NAN9:NAR72 MQR9:MQV72 MGV9:MGZ72 LWZ9:LXD72 LND9:LNH72 LDH9:LDL72 KTL9:KTP72 KJP9:KJT72 JZT9:JZX72 JPX9:JQB72 JGB9:JGF72 IWF9:IWJ72 IMJ9:IMN72 ICN9:ICR72 HSR9:HSV72 HIV9:HIZ72 GYZ9:GZD72 GPD9:GPH72 GFH9:GFL72 FVL9:FVP72 FLP9:FLT72 FBT9:FBX72 ERX9:ESB72 EIB9:EIF72 DYF9:DYJ72 DOJ9:DON72 DEN9:DER72 CUR9:CUV72 CKV9:CKZ72 CAZ9:CBD72 BRD9:BRH72 BHH9:BHL72 AXL9:AXP72 ANP9:ANT72 ADT9:ADX72 TX9:UB72 KB9:KF72 AF9:AJ72 WWN9:WWR72 AJ84 KF84 UB84 ADX84 ANT84 AXP84 BHL84 BRH84 CBD84 CKZ84 CUV84 DER84 DON84 DYJ84 EIF84 ESB84 FBX84 FLT84 FVP84 GFL84 GPH84 GZD84 HIZ84 HSV84 ICR84 IMN84 IWJ84 JGF84 JQB84 JZX84 KJT84 KTP84 LDL84 LNH84 LXD84 MGZ84 MQV84 NAR84 NKN84 NUJ84 OEF84 OOB84 OXX84 PHT84 PRP84 QBL84 QLH84 QVD84 REZ84 ROV84 RYR84 SIN84 SSJ84 TCF84 TMB84 TVX84 UFT84 UPP84 UZL84 VJH84 VTD84 WCZ84 WMV84 WWR84 AH73 KD73 TZ73 ADV73 ANR73 AXN73 BHJ73 BRF73 CBB73 CKX73 CUT73 DEP73 DOL73 DYH73 EID73 ERZ73 FBV73 FLR73 FVN73 GFJ73 GPF73 GZB73 HIX73 HST73 ICP73 IML73 IWH73 JGD73 JPZ73 JZV73 KJR73 KTN73 LDJ73 LNF73 LXB73 MGX73 MQT73 NAP73 NKL73 NUH73 OED73 ONZ73 OXV73 PHR73 PRN73 QBJ73 QLF73 QVB73 REX73 ROT73 RYP73 SIL73 SSH73 TCD73 TLZ73 TVV73 UFR73 UPN73 UZJ73 VJF73 VTB73 WCX73 WMT73 WWP73 AJ73 KF73 UB73 ADX73 ANT73 AXP73 BHL73 BRH73 CBD73 CKZ73 CUV73 DER73 DON73 DYJ73 EIF73 ESB73 FBX73 FLT73 FVP73 GFL73 GPH73 GZD73 HIZ73 HSV73 ICR73 IMN73 IWJ73 JGF73 JQB73 JZX73 KJT73 KTP73 LDL73 LNH73 LXD73 MGZ73 MQV73 NAR73 NKN73 NUJ73 OEF73 OOB73 OXX73 PHT73 PRP73 QBL73 QLH73 QVD73 REZ73 ROV73 RYR73 SIN73 SSJ73 TCF73 TMB73 TVX73 UFT73 UPP73 UZL73 VJH73 VTD73 WCZ73 WMV73 WWR73 AJ76 KF76 UB76 ADX76 ANT76 AXP76 BHL76 BRH76 CBD76 CKZ76 CUV76 DER76 DON76 DYJ76 EIF76 ESB76 FBX76 FLT76 FVP76 GFL76 GPH76 GZD76 HIZ76 HSV76 ICR76 IMN76 IWJ76 JGF76 JQB76 JZX76 KJT76 KTP76 LDL76 LNH76 LXD76 MGZ76 MQV76 NAR76 NKN76 NUJ76 OEF76 OOB76 OXX76 PHT76 PRP76 QBL76 QLH76 QVD76 REZ76 ROV76 RYR76 SIN76 SSJ76 TCF76 TMB76 TVX76 UFT76 UPP76 UZL76 VJH76 VTD76 WCZ76 WMV76 WWR76 AH76 KD76 TZ76 ADV76 ANR76 AXN76 BHJ76 BRF76 CBB76 CKX76 CUT76 DEP76 DOL76 DYH76 EID76 ERZ76 FBV76 FLR76 FVN76 GFJ76 GPF76 GZB76 HIX76 HST76 ICP76 IML76 IWH76 JGD76 JPZ76 JZV76 KJR76 KTN76 LDJ76 LNF76 LXB76 MGX76 MQT76 NAP76 NKL76 NUH76 OED76 ONZ76 OXV76 PHR76 PRN76 QBJ76 QLF76 QVB76 REX76 ROT76 RYP76 SIL76 SSH76 TCD76 TLZ76 TVV76 UFR76 UPN76 UZJ76 VJF76 VTB76 WCX76 WMT76 WWP76 AH79 KD79 TZ79 ADV79 ANR79 AXN79 BHJ79 BRF79 CBB79 CKX79 CUT79 DEP79 DOL79 DYH79 EID79 ERZ79 FBV79 FLR79 FVN79 GFJ79 GPF79 GZB79 HIX79 HST79 ICP79 IML79 IWH79 JGD79 JPZ79 JZV79 KJR79 KTN79 LDJ79 LNF79 LXB79 MGX79 MQT79 NAP79 NKL79 NUH79 OED79 ONZ79 OXV79 PHR79 PRN79 QBJ79 QLF79 QVB79 REX79 ROT79 RYP79 SIL79 SSH79 TCD79 TLZ79 TVV79 UFR79 UPN79 UZJ79 VJF79 VTB79 WCX79 WMT79 WWP79 AJ79 KF79 UB79 ADX79 ANT79 AXP79 BHL79 BRH79 CBD79 CKZ79 CUV79 DER79 DON79 DYJ79 EIF79 ESB79 FBX79 FLT79 FVP79 GFL79 GPH79 GZD79 HIZ79 HSV79 ICR79 IMN79 IWJ79 JGF79 JQB79 JZX79 KJT79 KTP79 LDL79 LNH79 LXD79 MGZ79 MQV79 NAR79 NKN79 NUJ79 OEF79 OOB79 OXX79 PHT79 PRP79 QBL79 QLH79 QVD79 REZ79 ROV79 RYR79 SIN79 SSJ79 TCF79 TMB79 TVX79 UFT79 UPP79 UZL79 VJH79 VTD79 WCZ79 WMV79 WWR79 AH84 KD84 TZ84 ADV84 ANR84 AXN84 BHJ84 BRF84 CBB84 CKX84 CUT84 DEP84 DOL84 DYH84 EID84 ERZ84 FBV84 FLR84 FVN84 GFJ84 GPF84 GZB84 HIX84 HST84 ICP84 IML84 IWH84 JGD84 JPZ84 JZV84 KJR84 KTN84 LDJ84 LNF84 LXB84 MGX84 MQT84 NAP84 NKL84 NUH84 OED84 ONZ84 OXV84 PHR84 PRN84 QBJ84 QLF84 QVB84 REX84 ROT84 RYP84 SIL84 SSH84 TCD84 TLZ84 TVV84 UFR84 UPN84 UZJ84 VJF84 VTB84 WCX84 WMT84 WWP84 AF88:AJ88 KB88:KF88 TX88:UB88 ADT88:ADX88 ANP88:ANT88 AXL88:AXP88 BHH88:BHL88 BRD88:BRH88 CAZ88:CBD88 CKV88:CKZ88 CUR88:CUV88 DEN88:DER88 DOJ88:DON88 DYF88:DYJ88 EIB88:EIF88 ERX88:ESB88 FBT88:FBX88 FLP88:FLT88 FVL88:FVP88 GFH88:GFL88 GPD88:GPH88 GYZ88:GZD88 HIV88:HIZ88 HSR88:HSV88 ICN88:ICR88 IMJ88:IMN88 IWF88:IWJ88 JGB88:JGF88 JPX88:JQB88 JZT88:JZX88 KJP88:KJT88 KTL88:KTP88 LDH88:LDL88 LND88:LNH88 LWZ88:LXD88 MGV88:MGZ88 MQR88:MQV88 NAN88:NAR88 NKJ88:NKN88 NUF88:NUJ88 OEB88:OEF88 ONX88:OOB88 OXT88:OXX88 PHP88:PHT88 PRL88:PRP88 QBH88:QBL88 QLD88:QLH88 QUZ88:QVD88 REV88:REZ88 ROR88:ROV88 RYN88:RYR88 SIJ88:SIN88 SSF88:SSJ88 TCB88:TCF88 TLX88:TMB88 TVT88:TVX88 UFP88:UFT88 UPL88:UPP88 UZH88:UZL88 VJD88:VJH88 VSZ88:VTD88 WCV88:WCZ88 WMR88:WMV88 WWN88:WWR88 WWN73:WWO87 WMR73:WMS87 WCV73:WCW87 VSZ73:VTA87 VJD73:VJE87 UZH73:UZI87 UPL73:UPM87 UFP73:UFQ87 TVT73:TVU87 TLX73:TLY87 TCB73:TCC87 SSF73:SSG87 SIJ73:SIK87 RYN73:RYO87 ROR73:ROS87 REV73:REW87 QUZ73:QVA87 QLD73:QLE87 QBH73:QBI87 PRL73:PRM87 PHP73:PHQ87 OXT73:OXU87 ONX73:ONY87 OEB73:OEC87 NUF73:NUG87 NKJ73:NKK87 NAN73:NAO87 MQR73:MQS87 MGV73:MGW87 LWZ73:LXA87 LND73:LNE87 LDH73:LDI87 KTL73:KTM87 KJP73:KJQ87 JZT73:JZU87 JPX73:JPY87 JGB73:JGC87 IWF73:IWG87 IMJ73:IMK87 ICN73:ICO87 HSR73:HSS87 HIV73:HIW87 GYZ73:GZA87 GPD73:GPE87 GFH73:GFI87 FVL73:FVM87 FLP73:FLQ87 FBT73:FBU87 ERX73:ERY87 EIB73:EIC87 DYF73:DYG87 DOJ73:DOK87 DEN73:DEO87 CUR73:CUS87 CKV73:CKW87 CAZ73:CBA87 BRD73:BRE87 BHH73:BHI87 AXL73:AXM87 ANP73:ANQ87 ADT73:ADU87 TX73:TY87 KB73:KC87 AF73:AG87 WWQ73:WWQ87 WMU73:WMU87 WCY73:WCY87 VTC73:VTC87 VJG73:VJG87 UZK73:UZK87 UPO73:UPO87 UFS73:UFS87 TVW73:TVW87 TMA73:TMA87 TCE73:TCE87 SSI73:SSI87 SIM73:SIM87 RYQ73:RYQ87 ROU73:ROU87 REY73:REY87 QVC73:QVC87 QLG73:QLG87 QBK73:QBK87 PRO73:PRO87 PHS73:PHS87 OXW73:OXW87 OOA73:OOA87 OEE73:OEE87 NUI73:NUI87 NKM73:NKM87 NAQ73:NAQ87 MQU73:MQU87 MGY73:MGY87 LXC73:LXC87 LNG73:LNG87 LDK73:LDK87 KTO73:KTO87 KJS73:KJS87 JZW73:JZW87 JQA73:JQA87 JGE73:JGE87 IWI73:IWI87 IMM73:IMM87 ICQ73:ICQ87 HSU73:HSU87 HIY73:HIY87 GZC73:GZC87 GPG73:GPG87 GFK73:GFK87 FVO73:FVO87 FLS73:FLS87 FBW73:FBW87 ESA73:ESA87 EIE73:EIE87 DYI73:DYI87 DOM73:DOM87 DEQ73:DEQ87 CUU73:CUU87 CKY73:CKY87 CBC73:CBC87 BRG73:BRG87 BHK73:BHK87 AXO73:AXO87 ANS73:ANS87 ADW73:ADW87 UA73:UA87 KE73:KE87 AI73:AI87</xm:sqref>
        </x14:dataValidation>
        <x14:dataValidation type="list" showInputMessage="1" showErrorMessage="1" errorTitle="Rechazado" error="Solo son validadas las opciones de la lista">
          <x14:formula1>
            <xm:f>Efecto</xm:f>
          </x14:formula1>
          <xm:sqref>AD65517 JZ65517 TV65517 ADR65517 ANN65517 AXJ65517 BHF65517 BRB65517 CAX65517 CKT65517 CUP65517 DEL65517 DOH65517 DYD65517 EHZ65517 ERV65517 FBR65517 FLN65517 FVJ65517 GFF65517 GPB65517 GYX65517 HIT65517 HSP65517 ICL65517 IMH65517 IWD65517 JFZ65517 JPV65517 JZR65517 KJN65517 KTJ65517 LDF65517 LNB65517 LWX65517 MGT65517 MQP65517 NAL65517 NKH65517 NUD65517 ODZ65517 ONV65517 OXR65517 PHN65517 PRJ65517 QBF65517 QLB65517 QUX65517 RET65517 ROP65517 RYL65517 SIH65517 SSD65517 TBZ65517 TLV65517 TVR65517 UFN65517 UPJ65517 UZF65517 VJB65517 VSX65517 WCT65517 WMP65517 WWL65517 AD131053 JZ131053 TV131053 ADR131053 ANN131053 AXJ131053 BHF131053 BRB131053 CAX131053 CKT131053 CUP131053 DEL131053 DOH131053 DYD131053 EHZ131053 ERV131053 FBR131053 FLN131053 FVJ131053 GFF131053 GPB131053 GYX131053 HIT131053 HSP131053 ICL131053 IMH131053 IWD131053 JFZ131053 JPV131053 JZR131053 KJN131053 KTJ131053 LDF131053 LNB131053 LWX131053 MGT131053 MQP131053 NAL131053 NKH131053 NUD131053 ODZ131053 ONV131053 OXR131053 PHN131053 PRJ131053 QBF131053 QLB131053 QUX131053 RET131053 ROP131053 RYL131053 SIH131053 SSD131053 TBZ131053 TLV131053 TVR131053 UFN131053 UPJ131053 UZF131053 VJB131053 VSX131053 WCT131053 WMP131053 WWL131053 AD196589 JZ196589 TV196589 ADR196589 ANN196589 AXJ196589 BHF196589 BRB196589 CAX196589 CKT196589 CUP196589 DEL196589 DOH196589 DYD196589 EHZ196589 ERV196589 FBR196589 FLN196589 FVJ196589 GFF196589 GPB196589 GYX196589 HIT196589 HSP196589 ICL196589 IMH196589 IWD196589 JFZ196589 JPV196589 JZR196589 KJN196589 KTJ196589 LDF196589 LNB196589 LWX196589 MGT196589 MQP196589 NAL196589 NKH196589 NUD196589 ODZ196589 ONV196589 OXR196589 PHN196589 PRJ196589 QBF196589 QLB196589 QUX196589 RET196589 ROP196589 RYL196589 SIH196589 SSD196589 TBZ196589 TLV196589 TVR196589 UFN196589 UPJ196589 UZF196589 VJB196589 VSX196589 WCT196589 WMP196589 WWL196589 AD262125 JZ262125 TV262125 ADR262125 ANN262125 AXJ262125 BHF262125 BRB262125 CAX262125 CKT262125 CUP262125 DEL262125 DOH262125 DYD262125 EHZ262125 ERV262125 FBR262125 FLN262125 FVJ262125 GFF262125 GPB262125 GYX262125 HIT262125 HSP262125 ICL262125 IMH262125 IWD262125 JFZ262125 JPV262125 JZR262125 KJN262125 KTJ262125 LDF262125 LNB262125 LWX262125 MGT262125 MQP262125 NAL262125 NKH262125 NUD262125 ODZ262125 ONV262125 OXR262125 PHN262125 PRJ262125 QBF262125 QLB262125 QUX262125 RET262125 ROP262125 RYL262125 SIH262125 SSD262125 TBZ262125 TLV262125 TVR262125 UFN262125 UPJ262125 UZF262125 VJB262125 VSX262125 WCT262125 WMP262125 WWL262125 AD327661 JZ327661 TV327661 ADR327661 ANN327661 AXJ327661 BHF327661 BRB327661 CAX327661 CKT327661 CUP327661 DEL327661 DOH327661 DYD327661 EHZ327661 ERV327661 FBR327661 FLN327661 FVJ327661 GFF327661 GPB327661 GYX327661 HIT327661 HSP327661 ICL327661 IMH327661 IWD327661 JFZ327661 JPV327661 JZR327661 KJN327661 KTJ327661 LDF327661 LNB327661 LWX327661 MGT327661 MQP327661 NAL327661 NKH327661 NUD327661 ODZ327661 ONV327661 OXR327661 PHN327661 PRJ327661 QBF327661 QLB327661 QUX327661 RET327661 ROP327661 RYL327661 SIH327661 SSD327661 TBZ327661 TLV327661 TVR327661 UFN327661 UPJ327661 UZF327661 VJB327661 VSX327661 WCT327661 WMP327661 WWL327661 AD393197 JZ393197 TV393197 ADR393197 ANN393197 AXJ393197 BHF393197 BRB393197 CAX393197 CKT393197 CUP393197 DEL393197 DOH393197 DYD393197 EHZ393197 ERV393197 FBR393197 FLN393197 FVJ393197 GFF393197 GPB393197 GYX393197 HIT393197 HSP393197 ICL393197 IMH393197 IWD393197 JFZ393197 JPV393197 JZR393197 KJN393197 KTJ393197 LDF393197 LNB393197 LWX393197 MGT393197 MQP393197 NAL393197 NKH393197 NUD393197 ODZ393197 ONV393197 OXR393197 PHN393197 PRJ393197 QBF393197 QLB393197 QUX393197 RET393197 ROP393197 RYL393197 SIH393197 SSD393197 TBZ393197 TLV393197 TVR393197 UFN393197 UPJ393197 UZF393197 VJB393197 VSX393197 WCT393197 WMP393197 WWL393197 AD458733 JZ458733 TV458733 ADR458733 ANN458733 AXJ458733 BHF458733 BRB458733 CAX458733 CKT458733 CUP458733 DEL458733 DOH458733 DYD458733 EHZ458733 ERV458733 FBR458733 FLN458733 FVJ458733 GFF458733 GPB458733 GYX458733 HIT458733 HSP458733 ICL458733 IMH458733 IWD458733 JFZ458733 JPV458733 JZR458733 KJN458733 KTJ458733 LDF458733 LNB458733 LWX458733 MGT458733 MQP458733 NAL458733 NKH458733 NUD458733 ODZ458733 ONV458733 OXR458733 PHN458733 PRJ458733 QBF458733 QLB458733 QUX458733 RET458733 ROP458733 RYL458733 SIH458733 SSD458733 TBZ458733 TLV458733 TVR458733 UFN458733 UPJ458733 UZF458733 VJB458733 VSX458733 WCT458733 WMP458733 WWL458733 AD524269 JZ524269 TV524269 ADR524269 ANN524269 AXJ524269 BHF524269 BRB524269 CAX524269 CKT524269 CUP524269 DEL524269 DOH524269 DYD524269 EHZ524269 ERV524269 FBR524269 FLN524269 FVJ524269 GFF524269 GPB524269 GYX524269 HIT524269 HSP524269 ICL524269 IMH524269 IWD524269 JFZ524269 JPV524269 JZR524269 KJN524269 KTJ524269 LDF524269 LNB524269 LWX524269 MGT524269 MQP524269 NAL524269 NKH524269 NUD524269 ODZ524269 ONV524269 OXR524269 PHN524269 PRJ524269 QBF524269 QLB524269 QUX524269 RET524269 ROP524269 RYL524269 SIH524269 SSD524269 TBZ524269 TLV524269 TVR524269 UFN524269 UPJ524269 UZF524269 VJB524269 VSX524269 WCT524269 WMP524269 WWL524269 AD589805 JZ589805 TV589805 ADR589805 ANN589805 AXJ589805 BHF589805 BRB589805 CAX589805 CKT589805 CUP589805 DEL589805 DOH589805 DYD589805 EHZ589805 ERV589805 FBR589805 FLN589805 FVJ589805 GFF589805 GPB589805 GYX589805 HIT589805 HSP589805 ICL589805 IMH589805 IWD589805 JFZ589805 JPV589805 JZR589805 KJN589805 KTJ589805 LDF589805 LNB589805 LWX589805 MGT589805 MQP589805 NAL589805 NKH589805 NUD589805 ODZ589805 ONV589805 OXR589805 PHN589805 PRJ589805 QBF589805 QLB589805 QUX589805 RET589805 ROP589805 RYL589805 SIH589805 SSD589805 TBZ589805 TLV589805 TVR589805 UFN589805 UPJ589805 UZF589805 VJB589805 VSX589805 WCT589805 WMP589805 WWL589805 AD655341 JZ655341 TV655341 ADR655341 ANN655341 AXJ655341 BHF655341 BRB655341 CAX655341 CKT655341 CUP655341 DEL655341 DOH655341 DYD655341 EHZ655341 ERV655341 FBR655341 FLN655341 FVJ655341 GFF655341 GPB655341 GYX655341 HIT655341 HSP655341 ICL655341 IMH655341 IWD655341 JFZ655341 JPV655341 JZR655341 KJN655341 KTJ655341 LDF655341 LNB655341 LWX655341 MGT655341 MQP655341 NAL655341 NKH655341 NUD655341 ODZ655341 ONV655341 OXR655341 PHN655341 PRJ655341 QBF655341 QLB655341 QUX655341 RET655341 ROP655341 RYL655341 SIH655341 SSD655341 TBZ655341 TLV655341 TVR655341 UFN655341 UPJ655341 UZF655341 VJB655341 VSX655341 WCT655341 WMP655341 WWL655341 AD720877 JZ720877 TV720877 ADR720877 ANN720877 AXJ720877 BHF720877 BRB720877 CAX720877 CKT720877 CUP720877 DEL720877 DOH720877 DYD720877 EHZ720877 ERV720877 FBR720877 FLN720877 FVJ720877 GFF720877 GPB720877 GYX720877 HIT720877 HSP720877 ICL720877 IMH720877 IWD720877 JFZ720877 JPV720877 JZR720877 KJN720877 KTJ720877 LDF720877 LNB720877 LWX720877 MGT720877 MQP720877 NAL720877 NKH720877 NUD720877 ODZ720877 ONV720877 OXR720877 PHN720877 PRJ720877 QBF720877 QLB720877 QUX720877 RET720877 ROP720877 RYL720877 SIH720877 SSD720877 TBZ720877 TLV720877 TVR720877 UFN720877 UPJ720877 UZF720877 VJB720877 VSX720877 WCT720877 WMP720877 WWL720877 AD786413 JZ786413 TV786413 ADR786413 ANN786413 AXJ786413 BHF786413 BRB786413 CAX786413 CKT786413 CUP786413 DEL786413 DOH786413 DYD786413 EHZ786413 ERV786413 FBR786413 FLN786413 FVJ786413 GFF786413 GPB786413 GYX786413 HIT786413 HSP786413 ICL786413 IMH786413 IWD786413 JFZ786413 JPV786413 JZR786413 KJN786413 KTJ786413 LDF786413 LNB786413 LWX786413 MGT786413 MQP786413 NAL786413 NKH786413 NUD786413 ODZ786413 ONV786413 OXR786413 PHN786413 PRJ786413 QBF786413 QLB786413 QUX786413 RET786413 ROP786413 RYL786413 SIH786413 SSD786413 TBZ786413 TLV786413 TVR786413 UFN786413 UPJ786413 UZF786413 VJB786413 VSX786413 WCT786413 WMP786413 WWL786413 AD851949 JZ851949 TV851949 ADR851949 ANN851949 AXJ851949 BHF851949 BRB851949 CAX851949 CKT851949 CUP851949 DEL851949 DOH851949 DYD851949 EHZ851949 ERV851949 FBR851949 FLN851949 FVJ851949 GFF851949 GPB851949 GYX851949 HIT851949 HSP851949 ICL851949 IMH851949 IWD851949 JFZ851949 JPV851949 JZR851949 KJN851949 KTJ851949 LDF851949 LNB851949 LWX851949 MGT851949 MQP851949 NAL851949 NKH851949 NUD851949 ODZ851949 ONV851949 OXR851949 PHN851949 PRJ851949 QBF851949 QLB851949 QUX851949 RET851949 ROP851949 RYL851949 SIH851949 SSD851949 TBZ851949 TLV851949 TVR851949 UFN851949 UPJ851949 UZF851949 VJB851949 VSX851949 WCT851949 WMP851949 WWL851949 AD917485 JZ917485 TV917485 ADR917485 ANN917485 AXJ917485 BHF917485 BRB917485 CAX917485 CKT917485 CUP917485 DEL917485 DOH917485 DYD917485 EHZ917485 ERV917485 FBR917485 FLN917485 FVJ917485 GFF917485 GPB917485 GYX917485 HIT917485 HSP917485 ICL917485 IMH917485 IWD917485 JFZ917485 JPV917485 JZR917485 KJN917485 KTJ917485 LDF917485 LNB917485 LWX917485 MGT917485 MQP917485 NAL917485 NKH917485 NUD917485 ODZ917485 ONV917485 OXR917485 PHN917485 PRJ917485 QBF917485 QLB917485 QUX917485 RET917485 ROP917485 RYL917485 SIH917485 SSD917485 TBZ917485 TLV917485 TVR917485 UFN917485 UPJ917485 UZF917485 VJB917485 VSX917485 WCT917485 WMP917485 WWL917485 AD983021 JZ983021 TV983021 ADR983021 ANN983021 AXJ983021 BHF983021 BRB983021 CAX983021 CKT983021 CUP983021 DEL983021 DOH983021 DYD983021 EHZ983021 ERV983021 FBR983021 FLN983021 FVJ983021 GFF983021 GPB983021 GYX983021 HIT983021 HSP983021 ICL983021 IMH983021 IWD983021 JFZ983021 JPV983021 JZR983021 KJN983021 KTJ983021 LDF983021 LNB983021 LWX983021 MGT983021 MQP983021 NAL983021 NKH983021 NUD983021 ODZ983021 ONV983021 OXR983021 PHN983021 PRJ983021 QBF983021 QLB983021 QUX983021 RET983021 ROP983021 RYL983021 SIH983021 SSD983021 TBZ983021 TLV983021 TVR983021 UFN983021 UPJ983021 UZF983021 VJB983021 VSX983021 WCT983021 WMP983021 WWL983021 AD65551 JZ65551 TV65551 ADR65551 ANN65551 AXJ65551 BHF65551 BRB65551 CAX65551 CKT65551 CUP65551 DEL65551 DOH65551 DYD65551 EHZ65551 ERV65551 FBR65551 FLN65551 FVJ65551 GFF65551 GPB65551 GYX65551 HIT65551 HSP65551 ICL65551 IMH65551 IWD65551 JFZ65551 JPV65551 JZR65551 KJN65551 KTJ65551 LDF65551 LNB65551 LWX65551 MGT65551 MQP65551 NAL65551 NKH65551 NUD65551 ODZ65551 ONV65551 OXR65551 PHN65551 PRJ65551 QBF65551 QLB65551 QUX65551 RET65551 ROP65551 RYL65551 SIH65551 SSD65551 TBZ65551 TLV65551 TVR65551 UFN65551 UPJ65551 UZF65551 VJB65551 VSX65551 WCT65551 WMP65551 WWL65551 AD131087 JZ131087 TV131087 ADR131087 ANN131087 AXJ131087 BHF131087 BRB131087 CAX131087 CKT131087 CUP131087 DEL131087 DOH131087 DYD131087 EHZ131087 ERV131087 FBR131087 FLN131087 FVJ131087 GFF131087 GPB131087 GYX131087 HIT131087 HSP131087 ICL131087 IMH131087 IWD131087 JFZ131087 JPV131087 JZR131087 KJN131087 KTJ131087 LDF131087 LNB131087 LWX131087 MGT131087 MQP131087 NAL131087 NKH131087 NUD131087 ODZ131087 ONV131087 OXR131087 PHN131087 PRJ131087 QBF131087 QLB131087 QUX131087 RET131087 ROP131087 RYL131087 SIH131087 SSD131087 TBZ131087 TLV131087 TVR131087 UFN131087 UPJ131087 UZF131087 VJB131087 VSX131087 WCT131087 WMP131087 WWL131087 AD196623 JZ196623 TV196623 ADR196623 ANN196623 AXJ196623 BHF196623 BRB196623 CAX196623 CKT196623 CUP196623 DEL196623 DOH196623 DYD196623 EHZ196623 ERV196623 FBR196623 FLN196623 FVJ196623 GFF196623 GPB196623 GYX196623 HIT196623 HSP196623 ICL196623 IMH196623 IWD196623 JFZ196623 JPV196623 JZR196623 KJN196623 KTJ196623 LDF196623 LNB196623 LWX196623 MGT196623 MQP196623 NAL196623 NKH196623 NUD196623 ODZ196623 ONV196623 OXR196623 PHN196623 PRJ196623 QBF196623 QLB196623 QUX196623 RET196623 ROP196623 RYL196623 SIH196623 SSD196623 TBZ196623 TLV196623 TVR196623 UFN196623 UPJ196623 UZF196623 VJB196623 VSX196623 WCT196623 WMP196623 WWL196623 AD262159 JZ262159 TV262159 ADR262159 ANN262159 AXJ262159 BHF262159 BRB262159 CAX262159 CKT262159 CUP262159 DEL262159 DOH262159 DYD262159 EHZ262159 ERV262159 FBR262159 FLN262159 FVJ262159 GFF262159 GPB262159 GYX262159 HIT262159 HSP262159 ICL262159 IMH262159 IWD262159 JFZ262159 JPV262159 JZR262159 KJN262159 KTJ262159 LDF262159 LNB262159 LWX262159 MGT262159 MQP262159 NAL262159 NKH262159 NUD262159 ODZ262159 ONV262159 OXR262159 PHN262159 PRJ262159 QBF262159 QLB262159 QUX262159 RET262159 ROP262159 RYL262159 SIH262159 SSD262159 TBZ262159 TLV262159 TVR262159 UFN262159 UPJ262159 UZF262159 VJB262159 VSX262159 WCT262159 WMP262159 WWL262159 AD327695 JZ327695 TV327695 ADR327695 ANN327695 AXJ327695 BHF327695 BRB327695 CAX327695 CKT327695 CUP327695 DEL327695 DOH327695 DYD327695 EHZ327695 ERV327695 FBR327695 FLN327695 FVJ327695 GFF327695 GPB327695 GYX327695 HIT327695 HSP327695 ICL327695 IMH327695 IWD327695 JFZ327695 JPV327695 JZR327695 KJN327695 KTJ327695 LDF327695 LNB327695 LWX327695 MGT327695 MQP327695 NAL327695 NKH327695 NUD327695 ODZ327695 ONV327695 OXR327695 PHN327695 PRJ327695 QBF327695 QLB327695 QUX327695 RET327695 ROP327695 RYL327695 SIH327695 SSD327695 TBZ327695 TLV327695 TVR327695 UFN327695 UPJ327695 UZF327695 VJB327695 VSX327695 WCT327695 WMP327695 WWL327695 AD393231 JZ393231 TV393231 ADR393231 ANN393231 AXJ393231 BHF393231 BRB393231 CAX393231 CKT393231 CUP393231 DEL393231 DOH393231 DYD393231 EHZ393231 ERV393231 FBR393231 FLN393231 FVJ393231 GFF393231 GPB393231 GYX393231 HIT393231 HSP393231 ICL393231 IMH393231 IWD393231 JFZ393231 JPV393231 JZR393231 KJN393231 KTJ393231 LDF393231 LNB393231 LWX393231 MGT393231 MQP393231 NAL393231 NKH393231 NUD393231 ODZ393231 ONV393231 OXR393231 PHN393231 PRJ393231 QBF393231 QLB393231 QUX393231 RET393231 ROP393231 RYL393231 SIH393231 SSD393231 TBZ393231 TLV393231 TVR393231 UFN393231 UPJ393231 UZF393231 VJB393231 VSX393231 WCT393231 WMP393231 WWL393231 AD458767 JZ458767 TV458767 ADR458767 ANN458767 AXJ458767 BHF458767 BRB458767 CAX458767 CKT458767 CUP458767 DEL458767 DOH458767 DYD458767 EHZ458767 ERV458767 FBR458767 FLN458767 FVJ458767 GFF458767 GPB458767 GYX458767 HIT458767 HSP458767 ICL458767 IMH458767 IWD458767 JFZ458767 JPV458767 JZR458767 KJN458767 KTJ458767 LDF458767 LNB458767 LWX458767 MGT458767 MQP458767 NAL458767 NKH458767 NUD458767 ODZ458767 ONV458767 OXR458767 PHN458767 PRJ458767 QBF458767 QLB458767 QUX458767 RET458767 ROP458767 RYL458767 SIH458767 SSD458767 TBZ458767 TLV458767 TVR458767 UFN458767 UPJ458767 UZF458767 VJB458767 VSX458767 WCT458767 WMP458767 WWL458767 AD524303 JZ524303 TV524303 ADR524303 ANN524303 AXJ524303 BHF524303 BRB524303 CAX524303 CKT524303 CUP524303 DEL524303 DOH524303 DYD524303 EHZ524303 ERV524303 FBR524303 FLN524303 FVJ524303 GFF524303 GPB524303 GYX524303 HIT524303 HSP524303 ICL524303 IMH524303 IWD524303 JFZ524303 JPV524303 JZR524303 KJN524303 KTJ524303 LDF524303 LNB524303 LWX524303 MGT524303 MQP524303 NAL524303 NKH524303 NUD524303 ODZ524303 ONV524303 OXR524303 PHN524303 PRJ524303 QBF524303 QLB524303 QUX524303 RET524303 ROP524303 RYL524303 SIH524303 SSD524303 TBZ524303 TLV524303 TVR524303 UFN524303 UPJ524303 UZF524303 VJB524303 VSX524303 WCT524303 WMP524303 WWL524303 AD589839 JZ589839 TV589839 ADR589839 ANN589839 AXJ589839 BHF589839 BRB589839 CAX589839 CKT589839 CUP589839 DEL589839 DOH589839 DYD589839 EHZ589839 ERV589839 FBR589839 FLN589839 FVJ589839 GFF589839 GPB589839 GYX589839 HIT589839 HSP589839 ICL589839 IMH589839 IWD589839 JFZ589839 JPV589839 JZR589839 KJN589839 KTJ589839 LDF589839 LNB589839 LWX589839 MGT589839 MQP589839 NAL589839 NKH589839 NUD589839 ODZ589839 ONV589839 OXR589839 PHN589839 PRJ589839 QBF589839 QLB589839 QUX589839 RET589839 ROP589839 RYL589839 SIH589839 SSD589839 TBZ589839 TLV589839 TVR589839 UFN589839 UPJ589839 UZF589839 VJB589839 VSX589839 WCT589839 WMP589839 WWL589839 AD655375 JZ655375 TV655375 ADR655375 ANN655375 AXJ655375 BHF655375 BRB655375 CAX655375 CKT655375 CUP655375 DEL655375 DOH655375 DYD655375 EHZ655375 ERV655375 FBR655375 FLN655375 FVJ655375 GFF655375 GPB655375 GYX655375 HIT655375 HSP655375 ICL655375 IMH655375 IWD655375 JFZ655375 JPV655375 JZR655375 KJN655375 KTJ655375 LDF655375 LNB655375 LWX655375 MGT655375 MQP655375 NAL655375 NKH655375 NUD655375 ODZ655375 ONV655375 OXR655375 PHN655375 PRJ655375 QBF655375 QLB655375 QUX655375 RET655375 ROP655375 RYL655375 SIH655375 SSD655375 TBZ655375 TLV655375 TVR655375 UFN655375 UPJ655375 UZF655375 VJB655375 VSX655375 WCT655375 WMP655375 WWL655375 AD720911 JZ720911 TV720911 ADR720911 ANN720911 AXJ720911 BHF720911 BRB720911 CAX720911 CKT720911 CUP720911 DEL720911 DOH720911 DYD720911 EHZ720911 ERV720911 FBR720911 FLN720911 FVJ720911 GFF720911 GPB720911 GYX720911 HIT720911 HSP720911 ICL720911 IMH720911 IWD720911 JFZ720911 JPV720911 JZR720911 KJN720911 KTJ720911 LDF720911 LNB720911 LWX720911 MGT720911 MQP720911 NAL720911 NKH720911 NUD720911 ODZ720911 ONV720911 OXR720911 PHN720911 PRJ720911 QBF720911 QLB720911 QUX720911 RET720911 ROP720911 RYL720911 SIH720911 SSD720911 TBZ720911 TLV720911 TVR720911 UFN720911 UPJ720911 UZF720911 VJB720911 VSX720911 WCT720911 WMP720911 WWL720911 AD786447 JZ786447 TV786447 ADR786447 ANN786447 AXJ786447 BHF786447 BRB786447 CAX786447 CKT786447 CUP786447 DEL786447 DOH786447 DYD786447 EHZ786447 ERV786447 FBR786447 FLN786447 FVJ786447 GFF786447 GPB786447 GYX786447 HIT786447 HSP786447 ICL786447 IMH786447 IWD786447 JFZ786447 JPV786447 JZR786447 KJN786447 KTJ786447 LDF786447 LNB786447 LWX786447 MGT786447 MQP786447 NAL786447 NKH786447 NUD786447 ODZ786447 ONV786447 OXR786447 PHN786447 PRJ786447 QBF786447 QLB786447 QUX786447 RET786447 ROP786447 RYL786447 SIH786447 SSD786447 TBZ786447 TLV786447 TVR786447 UFN786447 UPJ786447 UZF786447 VJB786447 VSX786447 WCT786447 WMP786447 WWL786447 AD851983 JZ851983 TV851983 ADR851983 ANN851983 AXJ851983 BHF851983 BRB851983 CAX851983 CKT851983 CUP851983 DEL851983 DOH851983 DYD851983 EHZ851983 ERV851983 FBR851983 FLN851983 FVJ851983 GFF851983 GPB851983 GYX851983 HIT851983 HSP851983 ICL851983 IMH851983 IWD851983 JFZ851983 JPV851983 JZR851983 KJN851983 KTJ851983 LDF851983 LNB851983 LWX851983 MGT851983 MQP851983 NAL851983 NKH851983 NUD851983 ODZ851983 ONV851983 OXR851983 PHN851983 PRJ851983 QBF851983 QLB851983 QUX851983 RET851983 ROP851983 RYL851983 SIH851983 SSD851983 TBZ851983 TLV851983 TVR851983 UFN851983 UPJ851983 UZF851983 VJB851983 VSX851983 WCT851983 WMP851983 WWL851983 AD917519 JZ917519 TV917519 ADR917519 ANN917519 AXJ917519 BHF917519 BRB917519 CAX917519 CKT917519 CUP917519 DEL917519 DOH917519 DYD917519 EHZ917519 ERV917519 FBR917519 FLN917519 FVJ917519 GFF917519 GPB917519 GYX917519 HIT917519 HSP917519 ICL917519 IMH917519 IWD917519 JFZ917519 JPV917519 JZR917519 KJN917519 KTJ917519 LDF917519 LNB917519 LWX917519 MGT917519 MQP917519 NAL917519 NKH917519 NUD917519 ODZ917519 ONV917519 OXR917519 PHN917519 PRJ917519 QBF917519 QLB917519 QUX917519 RET917519 ROP917519 RYL917519 SIH917519 SSD917519 TBZ917519 TLV917519 TVR917519 UFN917519 UPJ917519 UZF917519 VJB917519 VSX917519 WCT917519 WMP917519 WWL917519 AD983055 JZ983055 TV983055 ADR983055 ANN983055 AXJ983055 BHF983055 BRB983055 CAX983055 CKT983055 CUP983055 DEL983055 DOH983055 DYD983055 EHZ983055 ERV983055 FBR983055 FLN983055 FVJ983055 GFF983055 GPB983055 GYX983055 HIT983055 HSP983055 ICL983055 IMH983055 IWD983055 JFZ983055 JPV983055 JZR983055 KJN983055 KTJ983055 LDF983055 LNB983055 LWX983055 MGT983055 MQP983055 NAL983055 NKH983055 NUD983055 ODZ983055 ONV983055 OXR983055 PHN983055 PRJ983055 QBF983055 QLB983055 QUX983055 RET983055 ROP983055 RYL983055 SIH983055 SSD983055 TBZ983055 TLV983055 TVR983055 UFN983055 UPJ983055 UZF983055 VJB983055 VSX983055 WCT983055 WMP983055 WWL983055 AD65523 JZ65523 TV65523 ADR65523 ANN65523 AXJ65523 BHF65523 BRB65523 CAX65523 CKT65523 CUP65523 DEL65523 DOH65523 DYD65523 EHZ65523 ERV65523 FBR65523 FLN65523 FVJ65523 GFF65523 GPB65523 GYX65523 HIT65523 HSP65523 ICL65523 IMH65523 IWD65523 JFZ65523 JPV65523 JZR65523 KJN65523 KTJ65523 LDF65523 LNB65523 LWX65523 MGT65523 MQP65523 NAL65523 NKH65523 NUD65523 ODZ65523 ONV65523 OXR65523 PHN65523 PRJ65523 QBF65523 QLB65523 QUX65523 RET65523 ROP65523 RYL65523 SIH65523 SSD65523 TBZ65523 TLV65523 TVR65523 UFN65523 UPJ65523 UZF65523 VJB65523 VSX65523 WCT65523 WMP65523 WWL65523 AD131059 JZ131059 TV131059 ADR131059 ANN131059 AXJ131059 BHF131059 BRB131059 CAX131059 CKT131059 CUP131059 DEL131059 DOH131059 DYD131059 EHZ131059 ERV131059 FBR131059 FLN131059 FVJ131059 GFF131059 GPB131059 GYX131059 HIT131059 HSP131059 ICL131059 IMH131059 IWD131059 JFZ131059 JPV131059 JZR131059 KJN131059 KTJ131059 LDF131059 LNB131059 LWX131059 MGT131059 MQP131059 NAL131059 NKH131059 NUD131059 ODZ131059 ONV131059 OXR131059 PHN131059 PRJ131059 QBF131059 QLB131059 QUX131059 RET131059 ROP131059 RYL131059 SIH131059 SSD131059 TBZ131059 TLV131059 TVR131059 UFN131059 UPJ131059 UZF131059 VJB131059 VSX131059 WCT131059 WMP131059 WWL131059 AD196595 JZ196595 TV196595 ADR196595 ANN196595 AXJ196595 BHF196595 BRB196595 CAX196595 CKT196595 CUP196595 DEL196595 DOH196595 DYD196595 EHZ196595 ERV196595 FBR196595 FLN196595 FVJ196595 GFF196595 GPB196595 GYX196595 HIT196595 HSP196595 ICL196595 IMH196595 IWD196595 JFZ196595 JPV196595 JZR196595 KJN196595 KTJ196595 LDF196595 LNB196595 LWX196595 MGT196595 MQP196595 NAL196595 NKH196595 NUD196595 ODZ196595 ONV196595 OXR196595 PHN196595 PRJ196595 QBF196595 QLB196595 QUX196595 RET196595 ROP196595 RYL196595 SIH196595 SSD196595 TBZ196595 TLV196595 TVR196595 UFN196595 UPJ196595 UZF196595 VJB196595 VSX196595 WCT196595 WMP196595 WWL196595 AD262131 JZ262131 TV262131 ADR262131 ANN262131 AXJ262131 BHF262131 BRB262131 CAX262131 CKT262131 CUP262131 DEL262131 DOH262131 DYD262131 EHZ262131 ERV262131 FBR262131 FLN262131 FVJ262131 GFF262131 GPB262131 GYX262131 HIT262131 HSP262131 ICL262131 IMH262131 IWD262131 JFZ262131 JPV262131 JZR262131 KJN262131 KTJ262131 LDF262131 LNB262131 LWX262131 MGT262131 MQP262131 NAL262131 NKH262131 NUD262131 ODZ262131 ONV262131 OXR262131 PHN262131 PRJ262131 QBF262131 QLB262131 QUX262131 RET262131 ROP262131 RYL262131 SIH262131 SSD262131 TBZ262131 TLV262131 TVR262131 UFN262131 UPJ262131 UZF262131 VJB262131 VSX262131 WCT262131 WMP262131 WWL262131 AD327667 JZ327667 TV327667 ADR327667 ANN327667 AXJ327667 BHF327667 BRB327667 CAX327667 CKT327667 CUP327667 DEL327667 DOH327667 DYD327667 EHZ327667 ERV327667 FBR327667 FLN327667 FVJ327667 GFF327667 GPB327667 GYX327667 HIT327667 HSP327667 ICL327667 IMH327667 IWD327667 JFZ327667 JPV327667 JZR327667 KJN327667 KTJ327667 LDF327667 LNB327667 LWX327667 MGT327667 MQP327667 NAL327667 NKH327667 NUD327667 ODZ327667 ONV327667 OXR327667 PHN327667 PRJ327667 QBF327667 QLB327667 QUX327667 RET327667 ROP327667 RYL327667 SIH327667 SSD327667 TBZ327667 TLV327667 TVR327667 UFN327667 UPJ327667 UZF327667 VJB327667 VSX327667 WCT327667 WMP327667 WWL327667 AD393203 JZ393203 TV393203 ADR393203 ANN393203 AXJ393203 BHF393203 BRB393203 CAX393203 CKT393203 CUP393203 DEL393203 DOH393203 DYD393203 EHZ393203 ERV393203 FBR393203 FLN393203 FVJ393203 GFF393203 GPB393203 GYX393203 HIT393203 HSP393203 ICL393203 IMH393203 IWD393203 JFZ393203 JPV393203 JZR393203 KJN393203 KTJ393203 LDF393203 LNB393203 LWX393203 MGT393203 MQP393203 NAL393203 NKH393203 NUD393203 ODZ393203 ONV393203 OXR393203 PHN393203 PRJ393203 QBF393203 QLB393203 QUX393203 RET393203 ROP393203 RYL393203 SIH393203 SSD393203 TBZ393203 TLV393203 TVR393203 UFN393203 UPJ393203 UZF393203 VJB393203 VSX393203 WCT393203 WMP393203 WWL393203 AD458739 JZ458739 TV458739 ADR458739 ANN458739 AXJ458739 BHF458739 BRB458739 CAX458739 CKT458739 CUP458739 DEL458739 DOH458739 DYD458739 EHZ458739 ERV458739 FBR458739 FLN458739 FVJ458739 GFF458739 GPB458739 GYX458739 HIT458739 HSP458739 ICL458739 IMH458739 IWD458739 JFZ458739 JPV458739 JZR458739 KJN458739 KTJ458739 LDF458739 LNB458739 LWX458739 MGT458739 MQP458739 NAL458739 NKH458739 NUD458739 ODZ458739 ONV458739 OXR458739 PHN458739 PRJ458739 QBF458739 QLB458739 QUX458739 RET458739 ROP458739 RYL458739 SIH458739 SSD458739 TBZ458739 TLV458739 TVR458739 UFN458739 UPJ458739 UZF458739 VJB458739 VSX458739 WCT458739 WMP458739 WWL458739 AD524275 JZ524275 TV524275 ADR524275 ANN524275 AXJ524275 BHF524275 BRB524275 CAX524275 CKT524275 CUP524275 DEL524275 DOH524275 DYD524275 EHZ524275 ERV524275 FBR524275 FLN524275 FVJ524275 GFF524275 GPB524275 GYX524275 HIT524275 HSP524275 ICL524275 IMH524275 IWD524275 JFZ524275 JPV524275 JZR524275 KJN524275 KTJ524275 LDF524275 LNB524275 LWX524275 MGT524275 MQP524275 NAL524275 NKH524275 NUD524275 ODZ524275 ONV524275 OXR524275 PHN524275 PRJ524275 QBF524275 QLB524275 QUX524275 RET524275 ROP524275 RYL524275 SIH524275 SSD524275 TBZ524275 TLV524275 TVR524275 UFN524275 UPJ524275 UZF524275 VJB524275 VSX524275 WCT524275 WMP524275 WWL524275 AD589811 JZ589811 TV589811 ADR589811 ANN589811 AXJ589811 BHF589811 BRB589811 CAX589811 CKT589811 CUP589811 DEL589811 DOH589811 DYD589811 EHZ589811 ERV589811 FBR589811 FLN589811 FVJ589811 GFF589811 GPB589811 GYX589811 HIT589811 HSP589811 ICL589811 IMH589811 IWD589811 JFZ589811 JPV589811 JZR589811 KJN589811 KTJ589811 LDF589811 LNB589811 LWX589811 MGT589811 MQP589811 NAL589811 NKH589811 NUD589811 ODZ589811 ONV589811 OXR589811 PHN589811 PRJ589811 QBF589811 QLB589811 QUX589811 RET589811 ROP589811 RYL589811 SIH589811 SSD589811 TBZ589811 TLV589811 TVR589811 UFN589811 UPJ589811 UZF589811 VJB589811 VSX589811 WCT589811 WMP589811 WWL589811 AD655347 JZ655347 TV655347 ADR655347 ANN655347 AXJ655347 BHF655347 BRB655347 CAX655347 CKT655347 CUP655347 DEL655347 DOH655347 DYD655347 EHZ655347 ERV655347 FBR655347 FLN655347 FVJ655347 GFF655347 GPB655347 GYX655347 HIT655347 HSP655347 ICL655347 IMH655347 IWD655347 JFZ655347 JPV655347 JZR655347 KJN655347 KTJ655347 LDF655347 LNB655347 LWX655347 MGT655347 MQP655347 NAL655347 NKH655347 NUD655347 ODZ655347 ONV655347 OXR655347 PHN655347 PRJ655347 QBF655347 QLB655347 QUX655347 RET655347 ROP655347 RYL655347 SIH655347 SSD655347 TBZ655347 TLV655347 TVR655347 UFN655347 UPJ655347 UZF655347 VJB655347 VSX655347 WCT655347 WMP655347 WWL655347 AD720883 JZ720883 TV720883 ADR720883 ANN720883 AXJ720883 BHF720883 BRB720883 CAX720883 CKT720883 CUP720883 DEL720883 DOH720883 DYD720883 EHZ720883 ERV720883 FBR720883 FLN720883 FVJ720883 GFF720883 GPB720883 GYX720883 HIT720883 HSP720883 ICL720883 IMH720883 IWD720883 JFZ720883 JPV720883 JZR720883 KJN720883 KTJ720883 LDF720883 LNB720883 LWX720883 MGT720883 MQP720883 NAL720883 NKH720883 NUD720883 ODZ720883 ONV720883 OXR720883 PHN720883 PRJ720883 QBF720883 QLB720883 QUX720883 RET720883 ROP720883 RYL720883 SIH720883 SSD720883 TBZ720883 TLV720883 TVR720883 UFN720883 UPJ720883 UZF720883 VJB720883 VSX720883 WCT720883 WMP720883 WWL720883 AD786419 JZ786419 TV786419 ADR786419 ANN786419 AXJ786419 BHF786419 BRB786419 CAX786419 CKT786419 CUP786419 DEL786419 DOH786419 DYD786419 EHZ786419 ERV786419 FBR786419 FLN786419 FVJ786419 GFF786419 GPB786419 GYX786419 HIT786419 HSP786419 ICL786419 IMH786419 IWD786419 JFZ786419 JPV786419 JZR786419 KJN786419 KTJ786419 LDF786419 LNB786419 LWX786419 MGT786419 MQP786419 NAL786419 NKH786419 NUD786419 ODZ786419 ONV786419 OXR786419 PHN786419 PRJ786419 QBF786419 QLB786419 QUX786419 RET786419 ROP786419 RYL786419 SIH786419 SSD786419 TBZ786419 TLV786419 TVR786419 UFN786419 UPJ786419 UZF786419 VJB786419 VSX786419 WCT786419 WMP786419 WWL786419 AD851955 JZ851955 TV851955 ADR851955 ANN851955 AXJ851955 BHF851955 BRB851955 CAX851955 CKT851955 CUP851955 DEL851955 DOH851955 DYD851955 EHZ851955 ERV851955 FBR851955 FLN851955 FVJ851955 GFF851955 GPB851955 GYX851955 HIT851955 HSP851955 ICL851955 IMH851955 IWD851955 JFZ851955 JPV851955 JZR851955 KJN851955 KTJ851955 LDF851955 LNB851955 LWX851955 MGT851955 MQP851955 NAL851955 NKH851955 NUD851955 ODZ851955 ONV851955 OXR851955 PHN851955 PRJ851955 QBF851955 QLB851955 QUX851955 RET851955 ROP851955 RYL851955 SIH851955 SSD851955 TBZ851955 TLV851955 TVR851955 UFN851955 UPJ851955 UZF851955 VJB851955 VSX851955 WCT851955 WMP851955 WWL851955 AD917491 JZ917491 TV917491 ADR917491 ANN917491 AXJ917491 BHF917491 BRB917491 CAX917491 CKT917491 CUP917491 DEL917491 DOH917491 DYD917491 EHZ917491 ERV917491 FBR917491 FLN917491 FVJ917491 GFF917491 GPB917491 GYX917491 HIT917491 HSP917491 ICL917491 IMH917491 IWD917491 JFZ917491 JPV917491 JZR917491 KJN917491 KTJ917491 LDF917491 LNB917491 LWX917491 MGT917491 MQP917491 NAL917491 NKH917491 NUD917491 ODZ917491 ONV917491 OXR917491 PHN917491 PRJ917491 QBF917491 QLB917491 QUX917491 RET917491 ROP917491 RYL917491 SIH917491 SSD917491 TBZ917491 TLV917491 TVR917491 UFN917491 UPJ917491 UZF917491 VJB917491 VSX917491 WCT917491 WMP917491 WWL917491 AD983027 JZ983027 TV983027 ADR983027 ANN983027 AXJ983027 BHF983027 BRB983027 CAX983027 CKT983027 CUP983027 DEL983027 DOH983027 DYD983027 EHZ983027 ERV983027 FBR983027 FLN983027 FVJ983027 GFF983027 GPB983027 GYX983027 HIT983027 HSP983027 ICL983027 IMH983027 IWD983027 JFZ983027 JPV983027 JZR983027 KJN983027 KTJ983027 LDF983027 LNB983027 LWX983027 MGT983027 MQP983027 NAL983027 NKH983027 NUD983027 ODZ983027 ONV983027 OXR983027 PHN983027 PRJ983027 QBF983027 QLB983027 QUX983027 RET983027 ROP983027 RYL983027 SIH983027 SSD983027 TBZ983027 TLV983027 TVR983027 UFN983027 UPJ983027 UZF983027 VJB983027 VSX983027 WCT983027 WMP983027 WWL983027 AD65530 JZ65530 TV65530 ADR65530 ANN65530 AXJ65530 BHF65530 BRB65530 CAX65530 CKT65530 CUP65530 DEL65530 DOH65530 DYD65530 EHZ65530 ERV65530 FBR65530 FLN65530 FVJ65530 GFF65530 GPB65530 GYX65530 HIT65530 HSP65530 ICL65530 IMH65530 IWD65530 JFZ65530 JPV65530 JZR65530 KJN65530 KTJ65530 LDF65530 LNB65530 LWX65530 MGT65530 MQP65530 NAL65530 NKH65530 NUD65530 ODZ65530 ONV65530 OXR65530 PHN65530 PRJ65530 QBF65530 QLB65530 QUX65530 RET65530 ROP65530 RYL65530 SIH65530 SSD65530 TBZ65530 TLV65530 TVR65530 UFN65530 UPJ65530 UZF65530 VJB65530 VSX65530 WCT65530 WMP65530 WWL65530 AD131066 JZ131066 TV131066 ADR131066 ANN131066 AXJ131066 BHF131066 BRB131066 CAX131066 CKT131066 CUP131066 DEL131066 DOH131066 DYD131066 EHZ131066 ERV131066 FBR131066 FLN131066 FVJ131066 GFF131066 GPB131066 GYX131066 HIT131066 HSP131066 ICL131066 IMH131066 IWD131066 JFZ131066 JPV131066 JZR131066 KJN131066 KTJ131066 LDF131066 LNB131066 LWX131066 MGT131066 MQP131066 NAL131066 NKH131066 NUD131066 ODZ131066 ONV131066 OXR131066 PHN131066 PRJ131066 QBF131066 QLB131066 QUX131066 RET131066 ROP131066 RYL131066 SIH131066 SSD131066 TBZ131066 TLV131066 TVR131066 UFN131066 UPJ131066 UZF131066 VJB131066 VSX131066 WCT131066 WMP131066 WWL131066 AD196602 JZ196602 TV196602 ADR196602 ANN196602 AXJ196602 BHF196602 BRB196602 CAX196602 CKT196602 CUP196602 DEL196602 DOH196602 DYD196602 EHZ196602 ERV196602 FBR196602 FLN196602 FVJ196602 GFF196602 GPB196602 GYX196602 HIT196602 HSP196602 ICL196602 IMH196602 IWD196602 JFZ196602 JPV196602 JZR196602 KJN196602 KTJ196602 LDF196602 LNB196602 LWX196602 MGT196602 MQP196602 NAL196602 NKH196602 NUD196602 ODZ196602 ONV196602 OXR196602 PHN196602 PRJ196602 QBF196602 QLB196602 QUX196602 RET196602 ROP196602 RYL196602 SIH196602 SSD196602 TBZ196602 TLV196602 TVR196602 UFN196602 UPJ196602 UZF196602 VJB196602 VSX196602 WCT196602 WMP196602 WWL196602 AD262138 JZ262138 TV262138 ADR262138 ANN262138 AXJ262138 BHF262138 BRB262138 CAX262138 CKT262138 CUP262138 DEL262138 DOH262138 DYD262138 EHZ262138 ERV262138 FBR262138 FLN262138 FVJ262138 GFF262138 GPB262138 GYX262138 HIT262138 HSP262138 ICL262138 IMH262138 IWD262138 JFZ262138 JPV262138 JZR262138 KJN262138 KTJ262138 LDF262138 LNB262138 LWX262138 MGT262138 MQP262138 NAL262138 NKH262138 NUD262138 ODZ262138 ONV262138 OXR262138 PHN262138 PRJ262138 QBF262138 QLB262138 QUX262138 RET262138 ROP262138 RYL262138 SIH262138 SSD262138 TBZ262138 TLV262138 TVR262138 UFN262138 UPJ262138 UZF262138 VJB262138 VSX262138 WCT262138 WMP262138 WWL262138 AD327674 JZ327674 TV327674 ADR327674 ANN327674 AXJ327674 BHF327674 BRB327674 CAX327674 CKT327674 CUP327674 DEL327674 DOH327674 DYD327674 EHZ327674 ERV327674 FBR327674 FLN327674 FVJ327674 GFF327674 GPB327674 GYX327674 HIT327674 HSP327674 ICL327674 IMH327674 IWD327674 JFZ327674 JPV327674 JZR327674 KJN327674 KTJ327674 LDF327674 LNB327674 LWX327674 MGT327674 MQP327674 NAL327674 NKH327674 NUD327674 ODZ327674 ONV327674 OXR327674 PHN327674 PRJ327674 QBF327674 QLB327674 QUX327674 RET327674 ROP327674 RYL327674 SIH327674 SSD327674 TBZ327674 TLV327674 TVR327674 UFN327674 UPJ327674 UZF327674 VJB327674 VSX327674 WCT327674 WMP327674 WWL327674 AD393210 JZ393210 TV393210 ADR393210 ANN393210 AXJ393210 BHF393210 BRB393210 CAX393210 CKT393210 CUP393210 DEL393210 DOH393210 DYD393210 EHZ393210 ERV393210 FBR393210 FLN393210 FVJ393210 GFF393210 GPB393210 GYX393210 HIT393210 HSP393210 ICL393210 IMH393210 IWD393210 JFZ393210 JPV393210 JZR393210 KJN393210 KTJ393210 LDF393210 LNB393210 LWX393210 MGT393210 MQP393210 NAL393210 NKH393210 NUD393210 ODZ393210 ONV393210 OXR393210 PHN393210 PRJ393210 QBF393210 QLB393210 QUX393210 RET393210 ROP393210 RYL393210 SIH393210 SSD393210 TBZ393210 TLV393210 TVR393210 UFN393210 UPJ393210 UZF393210 VJB393210 VSX393210 WCT393210 WMP393210 WWL393210 AD458746 JZ458746 TV458746 ADR458746 ANN458746 AXJ458746 BHF458746 BRB458746 CAX458746 CKT458746 CUP458746 DEL458746 DOH458746 DYD458746 EHZ458746 ERV458746 FBR458746 FLN458746 FVJ458746 GFF458746 GPB458746 GYX458746 HIT458746 HSP458746 ICL458746 IMH458746 IWD458746 JFZ458746 JPV458746 JZR458746 KJN458746 KTJ458746 LDF458746 LNB458746 LWX458746 MGT458746 MQP458746 NAL458746 NKH458746 NUD458746 ODZ458746 ONV458746 OXR458746 PHN458746 PRJ458746 QBF458746 QLB458746 QUX458746 RET458746 ROP458746 RYL458746 SIH458746 SSD458746 TBZ458746 TLV458746 TVR458746 UFN458746 UPJ458746 UZF458746 VJB458746 VSX458746 WCT458746 WMP458746 WWL458746 AD524282 JZ524282 TV524282 ADR524282 ANN524282 AXJ524282 BHF524282 BRB524282 CAX524282 CKT524282 CUP524282 DEL524282 DOH524282 DYD524282 EHZ524282 ERV524282 FBR524282 FLN524282 FVJ524282 GFF524282 GPB524282 GYX524282 HIT524282 HSP524282 ICL524282 IMH524282 IWD524282 JFZ524282 JPV524282 JZR524282 KJN524282 KTJ524282 LDF524282 LNB524282 LWX524282 MGT524282 MQP524282 NAL524282 NKH524282 NUD524282 ODZ524282 ONV524282 OXR524282 PHN524282 PRJ524282 QBF524282 QLB524282 QUX524282 RET524282 ROP524282 RYL524282 SIH524282 SSD524282 TBZ524282 TLV524282 TVR524282 UFN524282 UPJ524282 UZF524282 VJB524282 VSX524282 WCT524282 WMP524282 WWL524282 AD589818 JZ589818 TV589818 ADR589818 ANN589818 AXJ589818 BHF589818 BRB589818 CAX589818 CKT589818 CUP589818 DEL589818 DOH589818 DYD589818 EHZ589818 ERV589818 FBR589818 FLN589818 FVJ589818 GFF589818 GPB589818 GYX589818 HIT589818 HSP589818 ICL589818 IMH589818 IWD589818 JFZ589818 JPV589818 JZR589818 KJN589818 KTJ589818 LDF589818 LNB589818 LWX589818 MGT589818 MQP589818 NAL589818 NKH589818 NUD589818 ODZ589818 ONV589818 OXR589818 PHN589818 PRJ589818 QBF589818 QLB589818 QUX589818 RET589818 ROP589818 RYL589818 SIH589818 SSD589818 TBZ589818 TLV589818 TVR589818 UFN589818 UPJ589818 UZF589818 VJB589818 VSX589818 WCT589818 WMP589818 WWL589818 AD655354 JZ655354 TV655354 ADR655354 ANN655354 AXJ655354 BHF655354 BRB655354 CAX655354 CKT655354 CUP655354 DEL655354 DOH655354 DYD655354 EHZ655354 ERV655354 FBR655354 FLN655354 FVJ655354 GFF655354 GPB655354 GYX655354 HIT655354 HSP655354 ICL655354 IMH655354 IWD655354 JFZ655354 JPV655354 JZR655354 KJN655354 KTJ655354 LDF655354 LNB655354 LWX655354 MGT655354 MQP655354 NAL655354 NKH655354 NUD655354 ODZ655354 ONV655354 OXR655354 PHN655354 PRJ655354 QBF655354 QLB655354 QUX655354 RET655354 ROP655354 RYL655354 SIH655354 SSD655354 TBZ655354 TLV655354 TVR655354 UFN655354 UPJ655354 UZF655354 VJB655354 VSX655354 WCT655354 WMP655354 WWL655354 AD720890 JZ720890 TV720890 ADR720890 ANN720890 AXJ720890 BHF720890 BRB720890 CAX720890 CKT720890 CUP720890 DEL720890 DOH720890 DYD720890 EHZ720890 ERV720890 FBR720890 FLN720890 FVJ720890 GFF720890 GPB720890 GYX720890 HIT720890 HSP720890 ICL720890 IMH720890 IWD720890 JFZ720890 JPV720890 JZR720890 KJN720890 KTJ720890 LDF720890 LNB720890 LWX720890 MGT720890 MQP720890 NAL720890 NKH720890 NUD720890 ODZ720890 ONV720890 OXR720890 PHN720890 PRJ720890 QBF720890 QLB720890 QUX720890 RET720890 ROP720890 RYL720890 SIH720890 SSD720890 TBZ720890 TLV720890 TVR720890 UFN720890 UPJ720890 UZF720890 VJB720890 VSX720890 WCT720890 WMP720890 WWL720890 AD786426 JZ786426 TV786426 ADR786426 ANN786426 AXJ786426 BHF786426 BRB786426 CAX786426 CKT786426 CUP786426 DEL786426 DOH786426 DYD786426 EHZ786426 ERV786426 FBR786426 FLN786426 FVJ786426 GFF786426 GPB786426 GYX786426 HIT786426 HSP786426 ICL786426 IMH786426 IWD786426 JFZ786426 JPV786426 JZR786426 KJN786426 KTJ786426 LDF786426 LNB786426 LWX786426 MGT786426 MQP786426 NAL786426 NKH786426 NUD786426 ODZ786426 ONV786426 OXR786426 PHN786426 PRJ786426 QBF786426 QLB786426 QUX786426 RET786426 ROP786426 RYL786426 SIH786426 SSD786426 TBZ786426 TLV786426 TVR786426 UFN786426 UPJ786426 UZF786426 VJB786426 VSX786426 WCT786426 WMP786426 WWL786426 AD851962 JZ851962 TV851962 ADR851962 ANN851962 AXJ851962 BHF851962 BRB851962 CAX851962 CKT851962 CUP851962 DEL851962 DOH851962 DYD851962 EHZ851962 ERV851962 FBR851962 FLN851962 FVJ851962 GFF851962 GPB851962 GYX851962 HIT851962 HSP851962 ICL851962 IMH851962 IWD851962 JFZ851962 JPV851962 JZR851962 KJN851962 KTJ851962 LDF851962 LNB851962 LWX851962 MGT851962 MQP851962 NAL851962 NKH851962 NUD851962 ODZ851962 ONV851962 OXR851962 PHN851962 PRJ851962 QBF851962 QLB851962 QUX851962 RET851962 ROP851962 RYL851962 SIH851962 SSD851962 TBZ851962 TLV851962 TVR851962 UFN851962 UPJ851962 UZF851962 VJB851962 VSX851962 WCT851962 WMP851962 WWL851962 AD917498 JZ917498 TV917498 ADR917498 ANN917498 AXJ917498 BHF917498 BRB917498 CAX917498 CKT917498 CUP917498 DEL917498 DOH917498 DYD917498 EHZ917498 ERV917498 FBR917498 FLN917498 FVJ917498 GFF917498 GPB917498 GYX917498 HIT917498 HSP917498 ICL917498 IMH917498 IWD917498 JFZ917498 JPV917498 JZR917498 KJN917498 KTJ917498 LDF917498 LNB917498 LWX917498 MGT917498 MQP917498 NAL917498 NKH917498 NUD917498 ODZ917498 ONV917498 OXR917498 PHN917498 PRJ917498 QBF917498 QLB917498 QUX917498 RET917498 ROP917498 RYL917498 SIH917498 SSD917498 TBZ917498 TLV917498 TVR917498 UFN917498 UPJ917498 UZF917498 VJB917498 VSX917498 WCT917498 WMP917498 WWL917498 AD983034 JZ983034 TV983034 ADR983034 ANN983034 AXJ983034 BHF983034 BRB983034 CAX983034 CKT983034 CUP983034 DEL983034 DOH983034 DYD983034 EHZ983034 ERV983034 FBR983034 FLN983034 FVJ983034 GFF983034 GPB983034 GYX983034 HIT983034 HSP983034 ICL983034 IMH983034 IWD983034 JFZ983034 JPV983034 JZR983034 KJN983034 KTJ983034 LDF983034 LNB983034 LWX983034 MGT983034 MQP983034 NAL983034 NKH983034 NUD983034 ODZ983034 ONV983034 OXR983034 PHN983034 PRJ983034 QBF983034 QLB983034 QUX983034 RET983034 ROP983034 RYL983034 SIH983034 SSD983034 TBZ983034 TLV983034 TVR983034 UFN983034 UPJ983034 UZF983034 VJB983034 VSX983034 WCT983034 WMP983034 WWL983034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AD65526 JZ65526 TV65526 ADR65526 ANN65526 AXJ65526 BHF65526 BRB65526 CAX65526 CKT65526 CUP65526 DEL65526 DOH65526 DYD65526 EHZ65526 ERV65526 FBR65526 FLN65526 FVJ65526 GFF65526 GPB65526 GYX65526 HIT65526 HSP65526 ICL65526 IMH65526 IWD65526 JFZ65526 JPV65526 JZR65526 KJN65526 KTJ65526 LDF65526 LNB65526 LWX65526 MGT65526 MQP65526 NAL65526 NKH65526 NUD65526 ODZ65526 ONV65526 OXR65526 PHN65526 PRJ65526 QBF65526 QLB65526 QUX65526 RET65526 ROP65526 RYL65526 SIH65526 SSD65526 TBZ65526 TLV65526 TVR65526 UFN65526 UPJ65526 UZF65526 VJB65526 VSX65526 WCT65526 WMP65526 WWL65526 AD131062 JZ131062 TV131062 ADR131062 ANN131062 AXJ131062 BHF131062 BRB131062 CAX131062 CKT131062 CUP131062 DEL131062 DOH131062 DYD131062 EHZ131062 ERV131062 FBR131062 FLN131062 FVJ131062 GFF131062 GPB131062 GYX131062 HIT131062 HSP131062 ICL131062 IMH131062 IWD131062 JFZ131062 JPV131062 JZR131062 KJN131062 KTJ131062 LDF131062 LNB131062 LWX131062 MGT131062 MQP131062 NAL131062 NKH131062 NUD131062 ODZ131062 ONV131062 OXR131062 PHN131062 PRJ131062 QBF131062 QLB131062 QUX131062 RET131062 ROP131062 RYL131062 SIH131062 SSD131062 TBZ131062 TLV131062 TVR131062 UFN131062 UPJ131062 UZF131062 VJB131062 VSX131062 WCT131062 WMP131062 WWL131062 AD196598 JZ196598 TV196598 ADR196598 ANN196598 AXJ196598 BHF196598 BRB196598 CAX196598 CKT196598 CUP196598 DEL196598 DOH196598 DYD196598 EHZ196598 ERV196598 FBR196598 FLN196598 FVJ196598 GFF196598 GPB196598 GYX196598 HIT196598 HSP196598 ICL196598 IMH196598 IWD196598 JFZ196598 JPV196598 JZR196598 KJN196598 KTJ196598 LDF196598 LNB196598 LWX196598 MGT196598 MQP196598 NAL196598 NKH196598 NUD196598 ODZ196598 ONV196598 OXR196598 PHN196598 PRJ196598 QBF196598 QLB196598 QUX196598 RET196598 ROP196598 RYL196598 SIH196598 SSD196598 TBZ196598 TLV196598 TVR196598 UFN196598 UPJ196598 UZF196598 VJB196598 VSX196598 WCT196598 WMP196598 WWL196598 AD262134 JZ262134 TV262134 ADR262134 ANN262134 AXJ262134 BHF262134 BRB262134 CAX262134 CKT262134 CUP262134 DEL262134 DOH262134 DYD262134 EHZ262134 ERV262134 FBR262134 FLN262134 FVJ262134 GFF262134 GPB262134 GYX262134 HIT262134 HSP262134 ICL262134 IMH262134 IWD262134 JFZ262134 JPV262134 JZR262134 KJN262134 KTJ262134 LDF262134 LNB262134 LWX262134 MGT262134 MQP262134 NAL262134 NKH262134 NUD262134 ODZ262134 ONV262134 OXR262134 PHN262134 PRJ262134 QBF262134 QLB262134 QUX262134 RET262134 ROP262134 RYL262134 SIH262134 SSD262134 TBZ262134 TLV262134 TVR262134 UFN262134 UPJ262134 UZF262134 VJB262134 VSX262134 WCT262134 WMP262134 WWL262134 AD327670 JZ327670 TV327670 ADR327670 ANN327670 AXJ327670 BHF327670 BRB327670 CAX327670 CKT327670 CUP327670 DEL327670 DOH327670 DYD327670 EHZ327670 ERV327670 FBR327670 FLN327670 FVJ327670 GFF327670 GPB327670 GYX327670 HIT327670 HSP327670 ICL327670 IMH327670 IWD327670 JFZ327670 JPV327670 JZR327670 KJN327670 KTJ327670 LDF327670 LNB327670 LWX327670 MGT327670 MQP327670 NAL327670 NKH327670 NUD327670 ODZ327670 ONV327670 OXR327670 PHN327670 PRJ327670 QBF327670 QLB327670 QUX327670 RET327670 ROP327670 RYL327670 SIH327670 SSD327670 TBZ327670 TLV327670 TVR327670 UFN327670 UPJ327670 UZF327670 VJB327670 VSX327670 WCT327670 WMP327670 WWL327670 AD393206 JZ393206 TV393206 ADR393206 ANN393206 AXJ393206 BHF393206 BRB393206 CAX393206 CKT393206 CUP393206 DEL393206 DOH393206 DYD393206 EHZ393206 ERV393206 FBR393206 FLN393206 FVJ393206 GFF393206 GPB393206 GYX393206 HIT393206 HSP393206 ICL393206 IMH393206 IWD393206 JFZ393206 JPV393206 JZR393206 KJN393206 KTJ393206 LDF393206 LNB393206 LWX393206 MGT393206 MQP393206 NAL393206 NKH393206 NUD393206 ODZ393206 ONV393206 OXR393206 PHN393206 PRJ393206 QBF393206 QLB393206 QUX393206 RET393206 ROP393206 RYL393206 SIH393206 SSD393206 TBZ393206 TLV393206 TVR393206 UFN393206 UPJ393206 UZF393206 VJB393206 VSX393206 WCT393206 WMP393206 WWL393206 AD458742 JZ458742 TV458742 ADR458742 ANN458742 AXJ458742 BHF458742 BRB458742 CAX458742 CKT458742 CUP458742 DEL458742 DOH458742 DYD458742 EHZ458742 ERV458742 FBR458742 FLN458742 FVJ458742 GFF458742 GPB458742 GYX458742 HIT458742 HSP458742 ICL458742 IMH458742 IWD458742 JFZ458742 JPV458742 JZR458742 KJN458742 KTJ458742 LDF458742 LNB458742 LWX458742 MGT458742 MQP458742 NAL458742 NKH458742 NUD458742 ODZ458742 ONV458742 OXR458742 PHN458742 PRJ458742 QBF458742 QLB458742 QUX458742 RET458742 ROP458742 RYL458742 SIH458742 SSD458742 TBZ458742 TLV458742 TVR458742 UFN458742 UPJ458742 UZF458742 VJB458742 VSX458742 WCT458742 WMP458742 WWL458742 AD524278 JZ524278 TV524278 ADR524278 ANN524278 AXJ524278 BHF524278 BRB524278 CAX524278 CKT524278 CUP524278 DEL524278 DOH524278 DYD524278 EHZ524278 ERV524278 FBR524278 FLN524278 FVJ524278 GFF524278 GPB524278 GYX524278 HIT524278 HSP524278 ICL524278 IMH524278 IWD524278 JFZ524278 JPV524278 JZR524278 KJN524278 KTJ524278 LDF524278 LNB524278 LWX524278 MGT524278 MQP524278 NAL524278 NKH524278 NUD524278 ODZ524278 ONV524278 OXR524278 PHN524278 PRJ524278 QBF524278 QLB524278 QUX524278 RET524278 ROP524278 RYL524278 SIH524278 SSD524278 TBZ524278 TLV524278 TVR524278 UFN524278 UPJ524278 UZF524278 VJB524278 VSX524278 WCT524278 WMP524278 WWL524278 AD589814 JZ589814 TV589814 ADR589814 ANN589814 AXJ589814 BHF589814 BRB589814 CAX589814 CKT589814 CUP589814 DEL589814 DOH589814 DYD589814 EHZ589814 ERV589814 FBR589814 FLN589814 FVJ589814 GFF589814 GPB589814 GYX589814 HIT589814 HSP589814 ICL589814 IMH589814 IWD589814 JFZ589814 JPV589814 JZR589814 KJN589814 KTJ589814 LDF589814 LNB589814 LWX589814 MGT589814 MQP589814 NAL589814 NKH589814 NUD589814 ODZ589814 ONV589814 OXR589814 PHN589814 PRJ589814 QBF589814 QLB589814 QUX589814 RET589814 ROP589814 RYL589814 SIH589814 SSD589814 TBZ589814 TLV589814 TVR589814 UFN589814 UPJ589814 UZF589814 VJB589814 VSX589814 WCT589814 WMP589814 WWL589814 AD655350 JZ655350 TV655350 ADR655350 ANN655350 AXJ655350 BHF655350 BRB655350 CAX655350 CKT655350 CUP655350 DEL655350 DOH655350 DYD655350 EHZ655350 ERV655350 FBR655350 FLN655350 FVJ655350 GFF655350 GPB655350 GYX655350 HIT655350 HSP655350 ICL655350 IMH655350 IWD655350 JFZ655350 JPV655350 JZR655350 KJN655350 KTJ655350 LDF655350 LNB655350 LWX655350 MGT655350 MQP655350 NAL655350 NKH655350 NUD655350 ODZ655350 ONV655350 OXR655350 PHN655350 PRJ655350 QBF655350 QLB655350 QUX655350 RET655350 ROP655350 RYL655350 SIH655350 SSD655350 TBZ655350 TLV655350 TVR655350 UFN655350 UPJ655350 UZF655350 VJB655350 VSX655350 WCT655350 WMP655350 WWL655350 AD720886 JZ720886 TV720886 ADR720886 ANN720886 AXJ720886 BHF720886 BRB720886 CAX720886 CKT720886 CUP720886 DEL720886 DOH720886 DYD720886 EHZ720886 ERV720886 FBR720886 FLN720886 FVJ720886 GFF720886 GPB720886 GYX720886 HIT720886 HSP720886 ICL720886 IMH720886 IWD720886 JFZ720886 JPV720886 JZR720886 KJN720886 KTJ720886 LDF720886 LNB720886 LWX720886 MGT720886 MQP720886 NAL720886 NKH720886 NUD720886 ODZ720886 ONV720886 OXR720886 PHN720886 PRJ720886 QBF720886 QLB720886 QUX720886 RET720886 ROP720886 RYL720886 SIH720886 SSD720886 TBZ720886 TLV720886 TVR720886 UFN720886 UPJ720886 UZF720886 VJB720886 VSX720886 WCT720886 WMP720886 WWL720886 AD786422 JZ786422 TV786422 ADR786422 ANN786422 AXJ786422 BHF786422 BRB786422 CAX786422 CKT786422 CUP786422 DEL786422 DOH786422 DYD786422 EHZ786422 ERV786422 FBR786422 FLN786422 FVJ786422 GFF786422 GPB786422 GYX786422 HIT786422 HSP786422 ICL786422 IMH786422 IWD786422 JFZ786422 JPV786422 JZR786422 KJN786422 KTJ786422 LDF786422 LNB786422 LWX786422 MGT786422 MQP786422 NAL786422 NKH786422 NUD786422 ODZ786422 ONV786422 OXR786422 PHN786422 PRJ786422 QBF786422 QLB786422 QUX786422 RET786422 ROP786422 RYL786422 SIH786422 SSD786422 TBZ786422 TLV786422 TVR786422 UFN786422 UPJ786422 UZF786422 VJB786422 VSX786422 WCT786422 WMP786422 WWL786422 AD851958 JZ851958 TV851958 ADR851958 ANN851958 AXJ851958 BHF851958 BRB851958 CAX851958 CKT851958 CUP851958 DEL851958 DOH851958 DYD851958 EHZ851958 ERV851958 FBR851958 FLN851958 FVJ851958 GFF851958 GPB851958 GYX851958 HIT851958 HSP851958 ICL851958 IMH851958 IWD851958 JFZ851958 JPV851958 JZR851958 KJN851958 KTJ851958 LDF851958 LNB851958 LWX851958 MGT851958 MQP851958 NAL851958 NKH851958 NUD851958 ODZ851958 ONV851958 OXR851958 PHN851958 PRJ851958 QBF851958 QLB851958 QUX851958 RET851958 ROP851958 RYL851958 SIH851958 SSD851958 TBZ851958 TLV851958 TVR851958 UFN851958 UPJ851958 UZF851958 VJB851958 VSX851958 WCT851958 WMP851958 WWL851958 AD917494 JZ917494 TV917494 ADR917494 ANN917494 AXJ917494 BHF917494 BRB917494 CAX917494 CKT917494 CUP917494 DEL917494 DOH917494 DYD917494 EHZ917494 ERV917494 FBR917494 FLN917494 FVJ917494 GFF917494 GPB917494 GYX917494 HIT917494 HSP917494 ICL917494 IMH917494 IWD917494 JFZ917494 JPV917494 JZR917494 KJN917494 KTJ917494 LDF917494 LNB917494 LWX917494 MGT917494 MQP917494 NAL917494 NKH917494 NUD917494 ODZ917494 ONV917494 OXR917494 PHN917494 PRJ917494 QBF917494 QLB917494 QUX917494 RET917494 ROP917494 RYL917494 SIH917494 SSD917494 TBZ917494 TLV917494 TVR917494 UFN917494 UPJ917494 UZF917494 VJB917494 VSX917494 WCT917494 WMP917494 WWL917494 AD983030 JZ983030 TV983030 ADR983030 ANN983030 AXJ983030 BHF983030 BRB983030 CAX983030 CKT983030 CUP983030 DEL983030 DOH983030 DYD983030 EHZ983030 ERV983030 FBR983030 FLN983030 FVJ983030 GFF983030 GPB983030 GYX983030 HIT983030 HSP983030 ICL983030 IMH983030 IWD983030 JFZ983030 JPV983030 JZR983030 KJN983030 KTJ983030 LDF983030 LNB983030 LWX983030 MGT983030 MQP983030 NAL983030 NKH983030 NUD983030 ODZ983030 ONV983030 OXR983030 PHN983030 PRJ983030 QBF983030 QLB983030 QUX983030 RET983030 ROP983030 RYL983030 SIH983030 SSD983030 TBZ983030 TLV983030 TVR983030 UFN983030 UPJ983030 UZF983030 VJB983030 VSX983030 WCT983030 WMP983030 WWL983030 AD65534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AD131070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AD196606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AD262142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AD327678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AD393214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AD458750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AD524286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AD589822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AD655358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AD720894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AD786430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AD851966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AD917502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AD983038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AD65536:AD65537 JZ65536:JZ65537 TV65536:TV65537 ADR65536:ADR65537 ANN65536:ANN65537 AXJ65536:AXJ65537 BHF65536:BHF65537 BRB65536:BRB65537 CAX65536:CAX65537 CKT65536:CKT65537 CUP65536:CUP65537 DEL65536:DEL65537 DOH65536:DOH65537 DYD65536:DYD65537 EHZ65536:EHZ65537 ERV65536:ERV65537 FBR65536:FBR65537 FLN65536:FLN65537 FVJ65536:FVJ65537 GFF65536:GFF65537 GPB65536:GPB65537 GYX65536:GYX65537 HIT65536:HIT65537 HSP65536:HSP65537 ICL65536:ICL65537 IMH65536:IMH65537 IWD65536:IWD65537 JFZ65536:JFZ65537 JPV65536:JPV65537 JZR65536:JZR65537 KJN65536:KJN65537 KTJ65536:KTJ65537 LDF65536:LDF65537 LNB65536:LNB65537 LWX65536:LWX65537 MGT65536:MGT65537 MQP65536:MQP65537 NAL65536:NAL65537 NKH65536:NKH65537 NUD65536:NUD65537 ODZ65536:ODZ65537 ONV65536:ONV65537 OXR65536:OXR65537 PHN65536:PHN65537 PRJ65536:PRJ65537 QBF65536:QBF65537 QLB65536:QLB65537 QUX65536:QUX65537 RET65536:RET65537 ROP65536:ROP65537 RYL65536:RYL65537 SIH65536:SIH65537 SSD65536:SSD65537 TBZ65536:TBZ65537 TLV65536:TLV65537 TVR65536:TVR65537 UFN65536:UFN65537 UPJ65536:UPJ65537 UZF65536:UZF65537 VJB65536:VJB65537 VSX65536:VSX65537 WCT65536:WCT65537 WMP65536:WMP65537 WWL65536:WWL65537 AD131072:AD131073 JZ131072:JZ131073 TV131072:TV131073 ADR131072:ADR131073 ANN131072:ANN131073 AXJ131072:AXJ131073 BHF131072:BHF131073 BRB131072:BRB131073 CAX131072:CAX131073 CKT131072:CKT131073 CUP131072:CUP131073 DEL131072:DEL131073 DOH131072:DOH131073 DYD131072:DYD131073 EHZ131072:EHZ131073 ERV131072:ERV131073 FBR131072:FBR131073 FLN131072:FLN131073 FVJ131072:FVJ131073 GFF131072:GFF131073 GPB131072:GPB131073 GYX131072:GYX131073 HIT131072:HIT131073 HSP131072:HSP131073 ICL131072:ICL131073 IMH131072:IMH131073 IWD131072:IWD131073 JFZ131072:JFZ131073 JPV131072:JPV131073 JZR131072:JZR131073 KJN131072:KJN131073 KTJ131072:KTJ131073 LDF131072:LDF131073 LNB131072:LNB131073 LWX131072:LWX131073 MGT131072:MGT131073 MQP131072:MQP131073 NAL131072:NAL131073 NKH131072:NKH131073 NUD131072:NUD131073 ODZ131072:ODZ131073 ONV131072:ONV131073 OXR131072:OXR131073 PHN131072:PHN131073 PRJ131072:PRJ131073 QBF131072:QBF131073 QLB131072:QLB131073 QUX131072:QUX131073 RET131072:RET131073 ROP131072:ROP131073 RYL131072:RYL131073 SIH131072:SIH131073 SSD131072:SSD131073 TBZ131072:TBZ131073 TLV131072:TLV131073 TVR131072:TVR131073 UFN131072:UFN131073 UPJ131072:UPJ131073 UZF131072:UZF131073 VJB131072:VJB131073 VSX131072:VSX131073 WCT131072:WCT131073 WMP131072:WMP131073 WWL131072:WWL131073 AD196608:AD196609 JZ196608:JZ196609 TV196608:TV196609 ADR196608:ADR196609 ANN196608:ANN196609 AXJ196608:AXJ196609 BHF196608:BHF196609 BRB196608:BRB196609 CAX196608:CAX196609 CKT196608:CKT196609 CUP196608:CUP196609 DEL196608:DEL196609 DOH196608:DOH196609 DYD196608:DYD196609 EHZ196608:EHZ196609 ERV196608:ERV196609 FBR196608:FBR196609 FLN196608:FLN196609 FVJ196608:FVJ196609 GFF196608:GFF196609 GPB196608:GPB196609 GYX196608:GYX196609 HIT196608:HIT196609 HSP196608:HSP196609 ICL196608:ICL196609 IMH196608:IMH196609 IWD196608:IWD196609 JFZ196608:JFZ196609 JPV196608:JPV196609 JZR196608:JZR196609 KJN196608:KJN196609 KTJ196608:KTJ196609 LDF196608:LDF196609 LNB196608:LNB196609 LWX196608:LWX196609 MGT196608:MGT196609 MQP196608:MQP196609 NAL196608:NAL196609 NKH196608:NKH196609 NUD196608:NUD196609 ODZ196608:ODZ196609 ONV196608:ONV196609 OXR196608:OXR196609 PHN196608:PHN196609 PRJ196608:PRJ196609 QBF196608:QBF196609 QLB196608:QLB196609 QUX196608:QUX196609 RET196608:RET196609 ROP196608:ROP196609 RYL196608:RYL196609 SIH196608:SIH196609 SSD196608:SSD196609 TBZ196608:TBZ196609 TLV196608:TLV196609 TVR196608:TVR196609 UFN196608:UFN196609 UPJ196608:UPJ196609 UZF196608:UZF196609 VJB196608:VJB196609 VSX196608:VSX196609 WCT196608:WCT196609 WMP196608:WMP196609 WWL196608:WWL196609 AD262144:AD262145 JZ262144:JZ262145 TV262144:TV262145 ADR262144:ADR262145 ANN262144:ANN262145 AXJ262144:AXJ262145 BHF262144:BHF262145 BRB262144:BRB262145 CAX262144:CAX262145 CKT262144:CKT262145 CUP262144:CUP262145 DEL262144:DEL262145 DOH262144:DOH262145 DYD262144:DYD262145 EHZ262144:EHZ262145 ERV262144:ERV262145 FBR262144:FBR262145 FLN262144:FLN262145 FVJ262144:FVJ262145 GFF262144:GFF262145 GPB262144:GPB262145 GYX262144:GYX262145 HIT262144:HIT262145 HSP262144:HSP262145 ICL262144:ICL262145 IMH262144:IMH262145 IWD262144:IWD262145 JFZ262144:JFZ262145 JPV262144:JPV262145 JZR262144:JZR262145 KJN262144:KJN262145 KTJ262144:KTJ262145 LDF262144:LDF262145 LNB262144:LNB262145 LWX262144:LWX262145 MGT262144:MGT262145 MQP262144:MQP262145 NAL262144:NAL262145 NKH262144:NKH262145 NUD262144:NUD262145 ODZ262144:ODZ262145 ONV262144:ONV262145 OXR262144:OXR262145 PHN262144:PHN262145 PRJ262144:PRJ262145 QBF262144:QBF262145 QLB262144:QLB262145 QUX262144:QUX262145 RET262144:RET262145 ROP262144:ROP262145 RYL262144:RYL262145 SIH262144:SIH262145 SSD262144:SSD262145 TBZ262144:TBZ262145 TLV262144:TLV262145 TVR262144:TVR262145 UFN262144:UFN262145 UPJ262144:UPJ262145 UZF262144:UZF262145 VJB262144:VJB262145 VSX262144:VSX262145 WCT262144:WCT262145 WMP262144:WMP262145 WWL262144:WWL262145 AD327680:AD327681 JZ327680:JZ327681 TV327680:TV327681 ADR327680:ADR327681 ANN327680:ANN327681 AXJ327680:AXJ327681 BHF327680:BHF327681 BRB327680:BRB327681 CAX327680:CAX327681 CKT327680:CKT327681 CUP327680:CUP327681 DEL327680:DEL327681 DOH327680:DOH327681 DYD327680:DYD327681 EHZ327680:EHZ327681 ERV327680:ERV327681 FBR327680:FBR327681 FLN327680:FLN327681 FVJ327680:FVJ327681 GFF327680:GFF327681 GPB327680:GPB327681 GYX327680:GYX327681 HIT327680:HIT327681 HSP327680:HSP327681 ICL327680:ICL327681 IMH327680:IMH327681 IWD327680:IWD327681 JFZ327680:JFZ327681 JPV327680:JPV327681 JZR327680:JZR327681 KJN327680:KJN327681 KTJ327680:KTJ327681 LDF327680:LDF327681 LNB327680:LNB327681 LWX327680:LWX327681 MGT327680:MGT327681 MQP327680:MQP327681 NAL327680:NAL327681 NKH327680:NKH327681 NUD327680:NUD327681 ODZ327680:ODZ327681 ONV327680:ONV327681 OXR327680:OXR327681 PHN327680:PHN327681 PRJ327680:PRJ327681 QBF327680:QBF327681 QLB327680:QLB327681 QUX327680:QUX327681 RET327680:RET327681 ROP327680:ROP327681 RYL327680:RYL327681 SIH327680:SIH327681 SSD327680:SSD327681 TBZ327680:TBZ327681 TLV327680:TLV327681 TVR327680:TVR327681 UFN327680:UFN327681 UPJ327680:UPJ327681 UZF327680:UZF327681 VJB327680:VJB327681 VSX327680:VSX327681 WCT327680:WCT327681 WMP327680:WMP327681 WWL327680:WWL327681 AD393216:AD393217 JZ393216:JZ393217 TV393216:TV393217 ADR393216:ADR393217 ANN393216:ANN393217 AXJ393216:AXJ393217 BHF393216:BHF393217 BRB393216:BRB393217 CAX393216:CAX393217 CKT393216:CKT393217 CUP393216:CUP393217 DEL393216:DEL393217 DOH393216:DOH393217 DYD393216:DYD393217 EHZ393216:EHZ393217 ERV393216:ERV393217 FBR393216:FBR393217 FLN393216:FLN393217 FVJ393216:FVJ393217 GFF393216:GFF393217 GPB393216:GPB393217 GYX393216:GYX393217 HIT393216:HIT393217 HSP393216:HSP393217 ICL393216:ICL393217 IMH393216:IMH393217 IWD393216:IWD393217 JFZ393216:JFZ393217 JPV393216:JPV393217 JZR393216:JZR393217 KJN393216:KJN393217 KTJ393216:KTJ393217 LDF393216:LDF393217 LNB393216:LNB393217 LWX393216:LWX393217 MGT393216:MGT393217 MQP393216:MQP393217 NAL393216:NAL393217 NKH393216:NKH393217 NUD393216:NUD393217 ODZ393216:ODZ393217 ONV393216:ONV393217 OXR393216:OXR393217 PHN393216:PHN393217 PRJ393216:PRJ393217 QBF393216:QBF393217 QLB393216:QLB393217 QUX393216:QUX393217 RET393216:RET393217 ROP393216:ROP393217 RYL393216:RYL393217 SIH393216:SIH393217 SSD393216:SSD393217 TBZ393216:TBZ393217 TLV393216:TLV393217 TVR393216:TVR393217 UFN393216:UFN393217 UPJ393216:UPJ393217 UZF393216:UZF393217 VJB393216:VJB393217 VSX393216:VSX393217 WCT393216:WCT393217 WMP393216:WMP393217 WWL393216:WWL393217 AD458752:AD458753 JZ458752:JZ458753 TV458752:TV458753 ADR458752:ADR458753 ANN458752:ANN458753 AXJ458752:AXJ458753 BHF458752:BHF458753 BRB458752:BRB458753 CAX458752:CAX458753 CKT458752:CKT458753 CUP458752:CUP458753 DEL458752:DEL458753 DOH458752:DOH458753 DYD458752:DYD458753 EHZ458752:EHZ458753 ERV458752:ERV458753 FBR458752:FBR458753 FLN458752:FLN458753 FVJ458752:FVJ458753 GFF458752:GFF458753 GPB458752:GPB458753 GYX458752:GYX458753 HIT458752:HIT458753 HSP458752:HSP458753 ICL458752:ICL458753 IMH458752:IMH458753 IWD458752:IWD458753 JFZ458752:JFZ458753 JPV458752:JPV458753 JZR458752:JZR458753 KJN458752:KJN458753 KTJ458752:KTJ458753 LDF458752:LDF458753 LNB458752:LNB458753 LWX458752:LWX458753 MGT458752:MGT458753 MQP458752:MQP458753 NAL458752:NAL458753 NKH458752:NKH458753 NUD458752:NUD458753 ODZ458752:ODZ458753 ONV458752:ONV458753 OXR458752:OXR458753 PHN458752:PHN458753 PRJ458752:PRJ458753 QBF458752:QBF458753 QLB458752:QLB458753 QUX458752:QUX458753 RET458752:RET458753 ROP458752:ROP458753 RYL458752:RYL458753 SIH458752:SIH458753 SSD458752:SSD458753 TBZ458752:TBZ458753 TLV458752:TLV458753 TVR458752:TVR458753 UFN458752:UFN458753 UPJ458752:UPJ458753 UZF458752:UZF458753 VJB458752:VJB458753 VSX458752:VSX458753 WCT458752:WCT458753 WMP458752:WMP458753 WWL458752:WWL458753 AD524288:AD524289 JZ524288:JZ524289 TV524288:TV524289 ADR524288:ADR524289 ANN524288:ANN524289 AXJ524288:AXJ524289 BHF524288:BHF524289 BRB524288:BRB524289 CAX524288:CAX524289 CKT524288:CKT524289 CUP524288:CUP524289 DEL524288:DEL524289 DOH524288:DOH524289 DYD524288:DYD524289 EHZ524288:EHZ524289 ERV524288:ERV524289 FBR524288:FBR524289 FLN524288:FLN524289 FVJ524288:FVJ524289 GFF524288:GFF524289 GPB524288:GPB524289 GYX524288:GYX524289 HIT524288:HIT524289 HSP524288:HSP524289 ICL524288:ICL524289 IMH524288:IMH524289 IWD524288:IWD524289 JFZ524288:JFZ524289 JPV524288:JPV524289 JZR524288:JZR524289 KJN524288:KJN524289 KTJ524288:KTJ524289 LDF524288:LDF524289 LNB524288:LNB524289 LWX524288:LWX524289 MGT524288:MGT524289 MQP524288:MQP524289 NAL524288:NAL524289 NKH524288:NKH524289 NUD524288:NUD524289 ODZ524288:ODZ524289 ONV524288:ONV524289 OXR524288:OXR524289 PHN524288:PHN524289 PRJ524288:PRJ524289 QBF524288:QBF524289 QLB524288:QLB524289 QUX524288:QUX524289 RET524288:RET524289 ROP524288:ROP524289 RYL524288:RYL524289 SIH524288:SIH524289 SSD524288:SSD524289 TBZ524288:TBZ524289 TLV524288:TLV524289 TVR524288:TVR524289 UFN524288:UFN524289 UPJ524288:UPJ524289 UZF524288:UZF524289 VJB524288:VJB524289 VSX524288:VSX524289 WCT524288:WCT524289 WMP524288:WMP524289 WWL524288:WWL524289 AD589824:AD589825 JZ589824:JZ589825 TV589824:TV589825 ADR589824:ADR589825 ANN589824:ANN589825 AXJ589824:AXJ589825 BHF589824:BHF589825 BRB589824:BRB589825 CAX589824:CAX589825 CKT589824:CKT589825 CUP589824:CUP589825 DEL589824:DEL589825 DOH589824:DOH589825 DYD589824:DYD589825 EHZ589824:EHZ589825 ERV589824:ERV589825 FBR589824:FBR589825 FLN589824:FLN589825 FVJ589824:FVJ589825 GFF589824:GFF589825 GPB589824:GPB589825 GYX589824:GYX589825 HIT589824:HIT589825 HSP589824:HSP589825 ICL589824:ICL589825 IMH589824:IMH589825 IWD589824:IWD589825 JFZ589824:JFZ589825 JPV589824:JPV589825 JZR589824:JZR589825 KJN589824:KJN589825 KTJ589824:KTJ589825 LDF589824:LDF589825 LNB589824:LNB589825 LWX589824:LWX589825 MGT589824:MGT589825 MQP589824:MQP589825 NAL589824:NAL589825 NKH589824:NKH589825 NUD589824:NUD589825 ODZ589824:ODZ589825 ONV589824:ONV589825 OXR589824:OXR589825 PHN589824:PHN589825 PRJ589824:PRJ589825 QBF589824:QBF589825 QLB589824:QLB589825 QUX589824:QUX589825 RET589824:RET589825 ROP589824:ROP589825 RYL589824:RYL589825 SIH589824:SIH589825 SSD589824:SSD589825 TBZ589824:TBZ589825 TLV589824:TLV589825 TVR589824:TVR589825 UFN589824:UFN589825 UPJ589824:UPJ589825 UZF589824:UZF589825 VJB589824:VJB589825 VSX589824:VSX589825 WCT589824:WCT589825 WMP589824:WMP589825 WWL589824:WWL589825 AD655360:AD655361 JZ655360:JZ655361 TV655360:TV655361 ADR655360:ADR655361 ANN655360:ANN655361 AXJ655360:AXJ655361 BHF655360:BHF655361 BRB655360:BRB655361 CAX655360:CAX655361 CKT655360:CKT655361 CUP655360:CUP655361 DEL655360:DEL655361 DOH655360:DOH655361 DYD655360:DYD655361 EHZ655360:EHZ655361 ERV655360:ERV655361 FBR655360:FBR655361 FLN655360:FLN655361 FVJ655360:FVJ655361 GFF655360:GFF655361 GPB655360:GPB655361 GYX655360:GYX655361 HIT655360:HIT655361 HSP655360:HSP655361 ICL655360:ICL655361 IMH655360:IMH655361 IWD655360:IWD655361 JFZ655360:JFZ655361 JPV655360:JPV655361 JZR655360:JZR655361 KJN655360:KJN655361 KTJ655360:KTJ655361 LDF655360:LDF655361 LNB655360:LNB655361 LWX655360:LWX655361 MGT655360:MGT655361 MQP655360:MQP655361 NAL655360:NAL655361 NKH655360:NKH655361 NUD655360:NUD655361 ODZ655360:ODZ655361 ONV655360:ONV655361 OXR655360:OXR655361 PHN655360:PHN655361 PRJ655360:PRJ655361 QBF655360:QBF655361 QLB655360:QLB655361 QUX655360:QUX655361 RET655360:RET655361 ROP655360:ROP655361 RYL655360:RYL655361 SIH655360:SIH655361 SSD655360:SSD655361 TBZ655360:TBZ655361 TLV655360:TLV655361 TVR655360:TVR655361 UFN655360:UFN655361 UPJ655360:UPJ655361 UZF655360:UZF655361 VJB655360:VJB655361 VSX655360:VSX655361 WCT655360:WCT655361 WMP655360:WMP655361 WWL655360:WWL655361 AD720896:AD720897 JZ720896:JZ720897 TV720896:TV720897 ADR720896:ADR720897 ANN720896:ANN720897 AXJ720896:AXJ720897 BHF720896:BHF720897 BRB720896:BRB720897 CAX720896:CAX720897 CKT720896:CKT720897 CUP720896:CUP720897 DEL720896:DEL720897 DOH720896:DOH720897 DYD720896:DYD720897 EHZ720896:EHZ720897 ERV720896:ERV720897 FBR720896:FBR720897 FLN720896:FLN720897 FVJ720896:FVJ720897 GFF720896:GFF720897 GPB720896:GPB720897 GYX720896:GYX720897 HIT720896:HIT720897 HSP720896:HSP720897 ICL720896:ICL720897 IMH720896:IMH720897 IWD720896:IWD720897 JFZ720896:JFZ720897 JPV720896:JPV720897 JZR720896:JZR720897 KJN720896:KJN720897 KTJ720896:KTJ720897 LDF720896:LDF720897 LNB720896:LNB720897 LWX720896:LWX720897 MGT720896:MGT720897 MQP720896:MQP720897 NAL720896:NAL720897 NKH720896:NKH720897 NUD720896:NUD720897 ODZ720896:ODZ720897 ONV720896:ONV720897 OXR720896:OXR720897 PHN720896:PHN720897 PRJ720896:PRJ720897 QBF720896:QBF720897 QLB720896:QLB720897 QUX720896:QUX720897 RET720896:RET720897 ROP720896:ROP720897 RYL720896:RYL720897 SIH720896:SIH720897 SSD720896:SSD720897 TBZ720896:TBZ720897 TLV720896:TLV720897 TVR720896:TVR720897 UFN720896:UFN720897 UPJ720896:UPJ720897 UZF720896:UZF720897 VJB720896:VJB720897 VSX720896:VSX720897 WCT720896:WCT720897 WMP720896:WMP720897 WWL720896:WWL720897 AD786432:AD786433 JZ786432:JZ786433 TV786432:TV786433 ADR786432:ADR786433 ANN786432:ANN786433 AXJ786432:AXJ786433 BHF786432:BHF786433 BRB786432:BRB786433 CAX786432:CAX786433 CKT786432:CKT786433 CUP786432:CUP786433 DEL786432:DEL786433 DOH786432:DOH786433 DYD786432:DYD786433 EHZ786432:EHZ786433 ERV786432:ERV786433 FBR786432:FBR786433 FLN786432:FLN786433 FVJ786432:FVJ786433 GFF786432:GFF786433 GPB786432:GPB786433 GYX786432:GYX786433 HIT786432:HIT786433 HSP786432:HSP786433 ICL786432:ICL786433 IMH786432:IMH786433 IWD786432:IWD786433 JFZ786432:JFZ786433 JPV786432:JPV786433 JZR786432:JZR786433 KJN786432:KJN786433 KTJ786432:KTJ786433 LDF786432:LDF786433 LNB786432:LNB786433 LWX786432:LWX786433 MGT786432:MGT786433 MQP786432:MQP786433 NAL786432:NAL786433 NKH786432:NKH786433 NUD786432:NUD786433 ODZ786432:ODZ786433 ONV786432:ONV786433 OXR786432:OXR786433 PHN786432:PHN786433 PRJ786432:PRJ786433 QBF786432:QBF786433 QLB786432:QLB786433 QUX786432:QUX786433 RET786432:RET786433 ROP786432:ROP786433 RYL786432:RYL786433 SIH786432:SIH786433 SSD786432:SSD786433 TBZ786432:TBZ786433 TLV786432:TLV786433 TVR786432:TVR786433 UFN786432:UFN786433 UPJ786432:UPJ786433 UZF786432:UZF786433 VJB786432:VJB786433 VSX786432:VSX786433 WCT786432:WCT786433 WMP786432:WMP786433 WWL786432:WWL786433 AD851968:AD851969 JZ851968:JZ851969 TV851968:TV851969 ADR851968:ADR851969 ANN851968:ANN851969 AXJ851968:AXJ851969 BHF851968:BHF851969 BRB851968:BRB851969 CAX851968:CAX851969 CKT851968:CKT851969 CUP851968:CUP851969 DEL851968:DEL851969 DOH851968:DOH851969 DYD851968:DYD851969 EHZ851968:EHZ851969 ERV851968:ERV851969 FBR851968:FBR851969 FLN851968:FLN851969 FVJ851968:FVJ851969 GFF851968:GFF851969 GPB851968:GPB851969 GYX851968:GYX851969 HIT851968:HIT851969 HSP851968:HSP851969 ICL851968:ICL851969 IMH851968:IMH851969 IWD851968:IWD851969 JFZ851968:JFZ851969 JPV851968:JPV851969 JZR851968:JZR851969 KJN851968:KJN851969 KTJ851968:KTJ851969 LDF851968:LDF851969 LNB851968:LNB851969 LWX851968:LWX851969 MGT851968:MGT851969 MQP851968:MQP851969 NAL851968:NAL851969 NKH851968:NKH851969 NUD851968:NUD851969 ODZ851968:ODZ851969 ONV851968:ONV851969 OXR851968:OXR851969 PHN851968:PHN851969 PRJ851968:PRJ851969 QBF851968:QBF851969 QLB851968:QLB851969 QUX851968:QUX851969 RET851968:RET851969 ROP851968:ROP851969 RYL851968:RYL851969 SIH851968:SIH851969 SSD851968:SSD851969 TBZ851968:TBZ851969 TLV851968:TLV851969 TVR851968:TVR851969 UFN851968:UFN851969 UPJ851968:UPJ851969 UZF851968:UZF851969 VJB851968:VJB851969 VSX851968:VSX851969 WCT851968:WCT851969 WMP851968:WMP851969 WWL851968:WWL851969 AD917504:AD917505 JZ917504:JZ917505 TV917504:TV917505 ADR917504:ADR917505 ANN917504:ANN917505 AXJ917504:AXJ917505 BHF917504:BHF917505 BRB917504:BRB917505 CAX917504:CAX917505 CKT917504:CKT917505 CUP917504:CUP917505 DEL917504:DEL917505 DOH917504:DOH917505 DYD917504:DYD917505 EHZ917504:EHZ917505 ERV917504:ERV917505 FBR917504:FBR917505 FLN917504:FLN917505 FVJ917504:FVJ917505 GFF917504:GFF917505 GPB917504:GPB917505 GYX917504:GYX917505 HIT917504:HIT917505 HSP917504:HSP917505 ICL917504:ICL917505 IMH917504:IMH917505 IWD917504:IWD917505 JFZ917504:JFZ917505 JPV917504:JPV917505 JZR917504:JZR917505 KJN917504:KJN917505 KTJ917504:KTJ917505 LDF917504:LDF917505 LNB917504:LNB917505 LWX917504:LWX917505 MGT917504:MGT917505 MQP917504:MQP917505 NAL917504:NAL917505 NKH917504:NKH917505 NUD917504:NUD917505 ODZ917504:ODZ917505 ONV917504:ONV917505 OXR917504:OXR917505 PHN917504:PHN917505 PRJ917504:PRJ917505 QBF917504:QBF917505 QLB917504:QLB917505 QUX917504:QUX917505 RET917504:RET917505 ROP917504:ROP917505 RYL917504:RYL917505 SIH917504:SIH917505 SSD917504:SSD917505 TBZ917504:TBZ917505 TLV917504:TLV917505 TVR917504:TVR917505 UFN917504:UFN917505 UPJ917504:UPJ917505 UZF917504:UZF917505 VJB917504:VJB917505 VSX917504:VSX917505 WCT917504:WCT917505 WMP917504:WMP917505 WWL917504:WWL917505 AD983040:AD983041 JZ983040:JZ983041 TV983040:TV983041 ADR983040:ADR983041 ANN983040:ANN983041 AXJ983040:AXJ983041 BHF983040:BHF983041 BRB983040:BRB983041 CAX983040:CAX983041 CKT983040:CKT983041 CUP983040:CUP983041 DEL983040:DEL983041 DOH983040:DOH983041 DYD983040:DYD983041 EHZ983040:EHZ983041 ERV983040:ERV983041 FBR983040:FBR983041 FLN983040:FLN983041 FVJ983040:FVJ983041 GFF983040:GFF983041 GPB983040:GPB983041 GYX983040:GYX983041 HIT983040:HIT983041 HSP983040:HSP983041 ICL983040:ICL983041 IMH983040:IMH983041 IWD983040:IWD983041 JFZ983040:JFZ983041 JPV983040:JPV983041 JZR983040:JZR983041 KJN983040:KJN983041 KTJ983040:KTJ983041 LDF983040:LDF983041 LNB983040:LNB983041 LWX983040:LWX983041 MGT983040:MGT983041 MQP983040:MQP983041 NAL983040:NAL983041 NKH983040:NKH983041 NUD983040:NUD983041 ODZ983040:ODZ983041 ONV983040:ONV983041 OXR983040:OXR983041 PHN983040:PHN983041 PRJ983040:PRJ983041 QBF983040:QBF983041 QLB983040:QLB983041 QUX983040:QUX983041 RET983040:RET983041 ROP983040:ROP983041 RYL983040:RYL983041 SIH983040:SIH983041 SSD983040:SSD983041 TBZ983040:TBZ983041 TLV983040:TLV983041 TVR983040:TVR983041 UFN983040:UFN983041 UPJ983040:UPJ983041 UZF983040:UZF983041 VJB983040:VJB983041 VSX983040:VSX983041 WCT983040:WCT983041 WMP983040:WMP983041 WWL983040:WWL983041 AD65544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AD131080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AD196616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AD262152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AD327688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AD393224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AD458760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AD524296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AD589832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AD655368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AD720904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AD786440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AD851976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AD917512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AD983048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AD65560:AD65625 JZ65560:JZ65625 TV65560:TV65625 ADR65560:ADR65625 ANN65560:ANN65625 AXJ65560:AXJ65625 BHF65560:BHF65625 BRB65560:BRB65625 CAX65560:CAX65625 CKT65560:CKT65625 CUP65560:CUP65625 DEL65560:DEL65625 DOH65560:DOH65625 DYD65560:DYD65625 EHZ65560:EHZ65625 ERV65560:ERV65625 FBR65560:FBR65625 FLN65560:FLN65625 FVJ65560:FVJ65625 GFF65560:GFF65625 GPB65560:GPB65625 GYX65560:GYX65625 HIT65560:HIT65625 HSP65560:HSP65625 ICL65560:ICL65625 IMH65560:IMH65625 IWD65560:IWD65625 JFZ65560:JFZ65625 JPV65560:JPV65625 JZR65560:JZR65625 KJN65560:KJN65625 KTJ65560:KTJ65625 LDF65560:LDF65625 LNB65560:LNB65625 LWX65560:LWX65625 MGT65560:MGT65625 MQP65560:MQP65625 NAL65560:NAL65625 NKH65560:NKH65625 NUD65560:NUD65625 ODZ65560:ODZ65625 ONV65560:ONV65625 OXR65560:OXR65625 PHN65560:PHN65625 PRJ65560:PRJ65625 QBF65560:QBF65625 QLB65560:QLB65625 QUX65560:QUX65625 RET65560:RET65625 ROP65560:ROP65625 RYL65560:RYL65625 SIH65560:SIH65625 SSD65560:SSD65625 TBZ65560:TBZ65625 TLV65560:TLV65625 TVR65560:TVR65625 UFN65560:UFN65625 UPJ65560:UPJ65625 UZF65560:UZF65625 VJB65560:VJB65625 VSX65560:VSX65625 WCT65560:WCT65625 WMP65560:WMP65625 WWL65560:WWL65625 AD131096:AD131161 JZ131096:JZ131161 TV131096:TV131161 ADR131096:ADR131161 ANN131096:ANN131161 AXJ131096:AXJ131161 BHF131096:BHF131161 BRB131096:BRB131161 CAX131096:CAX131161 CKT131096:CKT131161 CUP131096:CUP131161 DEL131096:DEL131161 DOH131096:DOH131161 DYD131096:DYD131161 EHZ131096:EHZ131161 ERV131096:ERV131161 FBR131096:FBR131161 FLN131096:FLN131161 FVJ131096:FVJ131161 GFF131096:GFF131161 GPB131096:GPB131161 GYX131096:GYX131161 HIT131096:HIT131161 HSP131096:HSP131161 ICL131096:ICL131161 IMH131096:IMH131161 IWD131096:IWD131161 JFZ131096:JFZ131161 JPV131096:JPV131161 JZR131096:JZR131161 KJN131096:KJN131161 KTJ131096:KTJ131161 LDF131096:LDF131161 LNB131096:LNB131161 LWX131096:LWX131161 MGT131096:MGT131161 MQP131096:MQP131161 NAL131096:NAL131161 NKH131096:NKH131161 NUD131096:NUD131161 ODZ131096:ODZ131161 ONV131096:ONV131161 OXR131096:OXR131161 PHN131096:PHN131161 PRJ131096:PRJ131161 QBF131096:QBF131161 QLB131096:QLB131161 QUX131096:QUX131161 RET131096:RET131161 ROP131096:ROP131161 RYL131096:RYL131161 SIH131096:SIH131161 SSD131096:SSD131161 TBZ131096:TBZ131161 TLV131096:TLV131161 TVR131096:TVR131161 UFN131096:UFN131161 UPJ131096:UPJ131161 UZF131096:UZF131161 VJB131096:VJB131161 VSX131096:VSX131161 WCT131096:WCT131161 WMP131096:WMP131161 WWL131096:WWL131161 AD196632:AD196697 JZ196632:JZ196697 TV196632:TV196697 ADR196632:ADR196697 ANN196632:ANN196697 AXJ196632:AXJ196697 BHF196632:BHF196697 BRB196632:BRB196697 CAX196632:CAX196697 CKT196632:CKT196697 CUP196632:CUP196697 DEL196632:DEL196697 DOH196632:DOH196697 DYD196632:DYD196697 EHZ196632:EHZ196697 ERV196632:ERV196697 FBR196632:FBR196697 FLN196632:FLN196697 FVJ196632:FVJ196697 GFF196632:GFF196697 GPB196632:GPB196697 GYX196632:GYX196697 HIT196632:HIT196697 HSP196632:HSP196697 ICL196632:ICL196697 IMH196632:IMH196697 IWD196632:IWD196697 JFZ196632:JFZ196697 JPV196632:JPV196697 JZR196632:JZR196697 KJN196632:KJN196697 KTJ196632:KTJ196697 LDF196632:LDF196697 LNB196632:LNB196697 LWX196632:LWX196697 MGT196632:MGT196697 MQP196632:MQP196697 NAL196632:NAL196697 NKH196632:NKH196697 NUD196632:NUD196697 ODZ196632:ODZ196697 ONV196632:ONV196697 OXR196632:OXR196697 PHN196632:PHN196697 PRJ196632:PRJ196697 QBF196632:QBF196697 QLB196632:QLB196697 QUX196632:QUX196697 RET196632:RET196697 ROP196632:ROP196697 RYL196632:RYL196697 SIH196632:SIH196697 SSD196632:SSD196697 TBZ196632:TBZ196697 TLV196632:TLV196697 TVR196632:TVR196697 UFN196632:UFN196697 UPJ196632:UPJ196697 UZF196632:UZF196697 VJB196632:VJB196697 VSX196632:VSX196697 WCT196632:WCT196697 WMP196632:WMP196697 WWL196632:WWL196697 AD262168:AD262233 JZ262168:JZ262233 TV262168:TV262233 ADR262168:ADR262233 ANN262168:ANN262233 AXJ262168:AXJ262233 BHF262168:BHF262233 BRB262168:BRB262233 CAX262168:CAX262233 CKT262168:CKT262233 CUP262168:CUP262233 DEL262168:DEL262233 DOH262168:DOH262233 DYD262168:DYD262233 EHZ262168:EHZ262233 ERV262168:ERV262233 FBR262168:FBR262233 FLN262168:FLN262233 FVJ262168:FVJ262233 GFF262168:GFF262233 GPB262168:GPB262233 GYX262168:GYX262233 HIT262168:HIT262233 HSP262168:HSP262233 ICL262168:ICL262233 IMH262168:IMH262233 IWD262168:IWD262233 JFZ262168:JFZ262233 JPV262168:JPV262233 JZR262168:JZR262233 KJN262168:KJN262233 KTJ262168:KTJ262233 LDF262168:LDF262233 LNB262168:LNB262233 LWX262168:LWX262233 MGT262168:MGT262233 MQP262168:MQP262233 NAL262168:NAL262233 NKH262168:NKH262233 NUD262168:NUD262233 ODZ262168:ODZ262233 ONV262168:ONV262233 OXR262168:OXR262233 PHN262168:PHN262233 PRJ262168:PRJ262233 QBF262168:QBF262233 QLB262168:QLB262233 QUX262168:QUX262233 RET262168:RET262233 ROP262168:ROP262233 RYL262168:RYL262233 SIH262168:SIH262233 SSD262168:SSD262233 TBZ262168:TBZ262233 TLV262168:TLV262233 TVR262168:TVR262233 UFN262168:UFN262233 UPJ262168:UPJ262233 UZF262168:UZF262233 VJB262168:VJB262233 VSX262168:VSX262233 WCT262168:WCT262233 WMP262168:WMP262233 WWL262168:WWL262233 AD327704:AD327769 JZ327704:JZ327769 TV327704:TV327769 ADR327704:ADR327769 ANN327704:ANN327769 AXJ327704:AXJ327769 BHF327704:BHF327769 BRB327704:BRB327769 CAX327704:CAX327769 CKT327704:CKT327769 CUP327704:CUP327769 DEL327704:DEL327769 DOH327704:DOH327769 DYD327704:DYD327769 EHZ327704:EHZ327769 ERV327704:ERV327769 FBR327704:FBR327769 FLN327704:FLN327769 FVJ327704:FVJ327769 GFF327704:GFF327769 GPB327704:GPB327769 GYX327704:GYX327769 HIT327704:HIT327769 HSP327704:HSP327769 ICL327704:ICL327769 IMH327704:IMH327769 IWD327704:IWD327769 JFZ327704:JFZ327769 JPV327704:JPV327769 JZR327704:JZR327769 KJN327704:KJN327769 KTJ327704:KTJ327769 LDF327704:LDF327769 LNB327704:LNB327769 LWX327704:LWX327769 MGT327704:MGT327769 MQP327704:MQP327769 NAL327704:NAL327769 NKH327704:NKH327769 NUD327704:NUD327769 ODZ327704:ODZ327769 ONV327704:ONV327769 OXR327704:OXR327769 PHN327704:PHN327769 PRJ327704:PRJ327769 QBF327704:QBF327769 QLB327704:QLB327769 QUX327704:QUX327769 RET327704:RET327769 ROP327704:ROP327769 RYL327704:RYL327769 SIH327704:SIH327769 SSD327704:SSD327769 TBZ327704:TBZ327769 TLV327704:TLV327769 TVR327704:TVR327769 UFN327704:UFN327769 UPJ327704:UPJ327769 UZF327704:UZF327769 VJB327704:VJB327769 VSX327704:VSX327769 WCT327704:WCT327769 WMP327704:WMP327769 WWL327704:WWL327769 AD393240:AD393305 JZ393240:JZ393305 TV393240:TV393305 ADR393240:ADR393305 ANN393240:ANN393305 AXJ393240:AXJ393305 BHF393240:BHF393305 BRB393240:BRB393305 CAX393240:CAX393305 CKT393240:CKT393305 CUP393240:CUP393305 DEL393240:DEL393305 DOH393240:DOH393305 DYD393240:DYD393305 EHZ393240:EHZ393305 ERV393240:ERV393305 FBR393240:FBR393305 FLN393240:FLN393305 FVJ393240:FVJ393305 GFF393240:GFF393305 GPB393240:GPB393305 GYX393240:GYX393305 HIT393240:HIT393305 HSP393240:HSP393305 ICL393240:ICL393305 IMH393240:IMH393305 IWD393240:IWD393305 JFZ393240:JFZ393305 JPV393240:JPV393305 JZR393240:JZR393305 KJN393240:KJN393305 KTJ393240:KTJ393305 LDF393240:LDF393305 LNB393240:LNB393305 LWX393240:LWX393305 MGT393240:MGT393305 MQP393240:MQP393305 NAL393240:NAL393305 NKH393240:NKH393305 NUD393240:NUD393305 ODZ393240:ODZ393305 ONV393240:ONV393305 OXR393240:OXR393305 PHN393240:PHN393305 PRJ393240:PRJ393305 QBF393240:QBF393305 QLB393240:QLB393305 QUX393240:QUX393305 RET393240:RET393305 ROP393240:ROP393305 RYL393240:RYL393305 SIH393240:SIH393305 SSD393240:SSD393305 TBZ393240:TBZ393305 TLV393240:TLV393305 TVR393240:TVR393305 UFN393240:UFN393305 UPJ393240:UPJ393305 UZF393240:UZF393305 VJB393240:VJB393305 VSX393240:VSX393305 WCT393240:WCT393305 WMP393240:WMP393305 WWL393240:WWL393305 AD458776:AD458841 JZ458776:JZ458841 TV458776:TV458841 ADR458776:ADR458841 ANN458776:ANN458841 AXJ458776:AXJ458841 BHF458776:BHF458841 BRB458776:BRB458841 CAX458776:CAX458841 CKT458776:CKT458841 CUP458776:CUP458841 DEL458776:DEL458841 DOH458776:DOH458841 DYD458776:DYD458841 EHZ458776:EHZ458841 ERV458776:ERV458841 FBR458776:FBR458841 FLN458776:FLN458841 FVJ458776:FVJ458841 GFF458776:GFF458841 GPB458776:GPB458841 GYX458776:GYX458841 HIT458776:HIT458841 HSP458776:HSP458841 ICL458776:ICL458841 IMH458776:IMH458841 IWD458776:IWD458841 JFZ458776:JFZ458841 JPV458776:JPV458841 JZR458776:JZR458841 KJN458776:KJN458841 KTJ458776:KTJ458841 LDF458776:LDF458841 LNB458776:LNB458841 LWX458776:LWX458841 MGT458776:MGT458841 MQP458776:MQP458841 NAL458776:NAL458841 NKH458776:NKH458841 NUD458776:NUD458841 ODZ458776:ODZ458841 ONV458776:ONV458841 OXR458776:OXR458841 PHN458776:PHN458841 PRJ458776:PRJ458841 QBF458776:QBF458841 QLB458776:QLB458841 QUX458776:QUX458841 RET458776:RET458841 ROP458776:ROP458841 RYL458776:RYL458841 SIH458776:SIH458841 SSD458776:SSD458841 TBZ458776:TBZ458841 TLV458776:TLV458841 TVR458776:TVR458841 UFN458776:UFN458841 UPJ458776:UPJ458841 UZF458776:UZF458841 VJB458776:VJB458841 VSX458776:VSX458841 WCT458776:WCT458841 WMP458776:WMP458841 WWL458776:WWL458841 AD524312:AD524377 JZ524312:JZ524377 TV524312:TV524377 ADR524312:ADR524377 ANN524312:ANN524377 AXJ524312:AXJ524377 BHF524312:BHF524377 BRB524312:BRB524377 CAX524312:CAX524377 CKT524312:CKT524377 CUP524312:CUP524377 DEL524312:DEL524377 DOH524312:DOH524377 DYD524312:DYD524377 EHZ524312:EHZ524377 ERV524312:ERV524377 FBR524312:FBR524377 FLN524312:FLN524377 FVJ524312:FVJ524377 GFF524312:GFF524377 GPB524312:GPB524377 GYX524312:GYX524377 HIT524312:HIT524377 HSP524312:HSP524377 ICL524312:ICL524377 IMH524312:IMH524377 IWD524312:IWD524377 JFZ524312:JFZ524377 JPV524312:JPV524377 JZR524312:JZR524377 KJN524312:KJN524377 KTJ524312:KTJ524377 LDF524312:LDF524377 LNB524312:LNB524377 LWX524312:LWX524377 MGT524312:MGT524377 MQP524312:MQP524377 NAL524312:NAL524377 NKH524312:NKH524377 NUD524312:NUD524377 ODZ524312:ODZ524377 ONV524312:ONV524377 OXR524312:OXR524377 PHN524312:PHN524377 PRJ524312:PRJ524377 QBF524312:QBF524377 QLB524312:QLB524377 QUX524312:QUX524377 RET524312:RET524377 ROP524312:ROP524377 RYL524312:RYL524377 SIH524312:SIH524377 SSD524312:SSD524377 TBZ524312:TBZ524377 TLV524312:TLV524377 TVR524312:TVR524377 UFN524312:UFN524377 UPJ524312:UPJ524377 UZF524312:UZF524377 VJB524312:VJB524377 VSX524312:VSX524377 WCT524312:WCT524377 WMP524312:WMP524377 WWL524312:WWL524377 AD589848:AD589913 JZ589848:JZ589913 TV589848:TV589913 ADR589848:ADR589913 ANN589848:ANN589913 AXJ589848:AXJ589913 BHF589848:BHF589913 BRB589848:BRB589913 CAX589848:CAX589913 CKT589848:CKT589913 CUP589848:CUP589913 DEL589848:DEL589913 DOH589848:DOH589913 DYD589848:DYD589913 EHZ589848:EHZ589913 ERV589848:ERV589913 FBR589848:FBR589913 FLN589848:FLN589913 FVJ589848:FVJ589913 GFF589848:GFF589913 GPB589848:GPB589913 GYX589848:GYX589913 HIT589848:HIT589913 HSP589848:HSP589913 ICL589848:ICL589913 IMH589848:IMH589913 IWD589848:IWD589913 JFZ589848:JFZ589913 JPV589848:JPV589913 JZR589848:JZR589913 KJN589848:KJN589913 KTJ589848:KTJ589913 LDF589848:LDF589913 LNB589848:LNB589913 LWX589848:LWX589913 MGT589848:MGT589913 MQP589848:MQP589913 NAL589848:NAL589913 NKH589848:NKH589913 NUD589848:NUD589913 ODZ589848:ODZ589913 ONV589848:ONV589913 OXR589848:OXR589913 PHN589848:PHN589913 PRJ589848:PRJ589913 QBF589848:QBF589913 QLB589848:QLB589913 QUX589848:QUX589913 RET589848:RET589913 ROP589848:ROP589913 RYL589848:RYL589913 SIH589848:SIH589913 SSD589848:SSD589913 TBZ589848:TBZ589913 TLV589848:TLV589913 TVR589848:TVR589913 UFN589848:UFN589913 UPJ589848:UPJ589913 UZF589848:UZF589913 VJB589848:VJB589913 VSX589848:VSX589913 WCT589848:WCT589913 WMP589848:WMP589913 WWL589848:WWL589913 AD655384:AD655449 JZ655384:JZ655449 TV655384:TV655449 ADR655384:ADR655449 ANN655384:ANN655449 AXJ655384:AXJ655449 BHF655384:BHF655449 BRB655384:BRB655449 CAX655384:CAX655449 CKT655384:CKT655449 CUP655384:CUP655449 DEL655384:DEL655449 DOH655384:DOH655449 DYD655384:DYD655449 EHZ655384:EHZ655449 ERV655384:ERV655449 FBR655384:FBR655449 FLN655384:FLN655449 FVJ655384:FVJ655449 GFF655384:GFF655449 GPB655384:GPB655449 GYX655384:GYX655449 HIT655384:HIT655449 HSP655384:HSP655449 ICL655384:ICL655449 IMH655384:IMH655449 IWD655384:IWD655449 JFZ655384:JFZ655449 JPV655384:JPV655449 JZR655384:JZR655449 KJN655384:KJN655449 KTJ655384:KTJ655449 LDF655384:LDF655449 LNB655384:LNB655449 LWX655384:LWX655449 MGT655384:MGT655449 MQP655384:MQP655449 NAL655384:NAL655449 NKH655384:NKH655449 NUD655384:NUD655449 ODZ655384:ODZ655449 ONV655384:ONV655449 OXR655384:OXR655449 PHN655384:PHN655449 PRJ655384:PRJ655449 QBF655384:QBF655449 QLB655384:QLB655449 QUX655384:QUX655449 RET655384:RET655449 ROP655384:ROP655449 RYL655384:RYL655449 SIH655384:SIH655449 SSD655384:SSD655449 TBZ655384:TBZ655449 TLV655384:TLV655449 TVR655384:TVR655449 UFN655384:UFN655449 UPJ655384:UPJ655449 UZF655384:UZF655449 VJB655384:VJB655449 VSX655384:VSX655449 WCT655384:WCT655449 WMP655384:WMP655449 WWL655384:WWL655449 AD720920:AD720985 JZ720920:JZ720985 TV720920:TV720985 ADR720920:ADR720985 ANN720920:ANN720985 AXJ720920:AXJ720985 BHF720920:BHF720985 BRB720920:BRB720985 CAX720920:CAX720985 CKT720920:CKT720985 CUP720920:CUP720985 DEL720920:DEL720985 DOH720920:DOH720985 DYD720920:DYD720985 EHZ720920:EHZ720985 ERV720920:ERV720985 FBR720920:FBR720985 FLN720920:FLN720985 FVJ720920:FVJ720985 GFF720920:GFF720985 GPB720920:GPB720985 GYX720920:GYX720985 HIT720920:HIT720985 HSP720920:HSP720985 ICL720920:ICL720985 IMH720920:IMH720985 IWD720920:IWD720985 JFZ720920:JFZ720985 JPV720920:JPV720985 JZR720920:JZR720985 KJN720920:KJN720985 KTJ720920:KTJ720985 LDF720920:LDF720985 LNB720920:LNB720985 LWX720920:LWX720985 MGT720920:MGT720985 MQP720920:MQP720985 NAL720920:NAL720985 NKH720920:NKH720985 NUD720920:NUD720985 ODZ720920:ODZ720985 ONV720920:ONV720985 OXR720920:OXR720985 PHN720920:PHN720985 PRJ720920:PRJ720985 QBF720920:QBF720985 QLB720920:QLB720985 QUX720920:QUX720985 RET720920:RET720985 ROP720920:ROP720985 RYL720920:RYL720985 SIH720920:SIH720985 SSD720920:SSD720985 TBZ720920:TBZ720985 TLV720920:TLV720985 TVR720920:TVR720985 UFN720920:UFN720985 UPJ720920:UPJ720985 UZF720920:UZF720985 VJB720920:VJB720985 VSX720920:VSX720985 WCT720920:WCT720985 WMP720920:WMP720985 WWL720920:WWL720985 AD786456:AD786521 JZ786456:JZ786521 TV786456:TV786521 ADR786456:ADR786521 ANN786456:ANN786521 AXJ786456:AXJ786521 BHF786456:BHF786521 BRB786456:BRB786521 CAX786456:CAX786521 CKT786456:CKT786521 CUP786456:CUP786521 DEL786456:DEL786521 DOH786456:DOH786521 DYD786456:DYD786521 EHZ786456:EHZ786521 ERV786456:ERV786521 FBR786456:FBR786521 FLN786456:FLN786521 FVJ786456:FVJ786521 GFF786456:GFF786521 GPB786456:GPB786521 GYX786456:GYX786521 HIT786456:HIT786521 HSP786456:HSP786521 ICL786456:ICL786521 IMH786456:IMH786521 IWD786456:IWD786521 JFZ786456:JFZ786521 JPV786456:JPV786521 JZR786456:JZR786521 KJN786456:KJN786521 KTJ786456:KTJ786521 LDF786456:LDF786521 LNB786456:LNB786521 LWX786456:LWX786521 MGT786456:MGT786521 MQP786456:MQP786521 NAL786456:NAL786521 NKH786456:NKH786521 NUD786456:NUD786521 ODZ786456:ODZ786521 ONV786456:ONV786521 OXR786456:OXR786521 PHN786456:PHN786521 PRJ786456:PRJ786521 QBF786456:QBF786521 QLB786456:QLB786521 QUX786456:QUX786521 RET786456:RET786521 ROP786456:ROP786521 RYL786456:RYL786521 SIH786456:SIH786521 SSD786456:SSD786521 TBZ786456:TBZ786521 TLV786456:TLV786521 TVR786456:TVR786521 UFN786456:UFN786521 UPJ786456:UPJ786521 UZF786456:UZF786521 VJB786456:VJB786521 VSX786456:VSX786521 WCT786456:WCT786521 WMP786456:WMP786521 WWL786456:WWL786521 AD851992:AD852057 JZ851992:JZ852057 TV851992:TV852057 ADR851992:ADR852057 ANN851992:ANN852057 AXJ851992:AXJ852057 BHF851992:BHF852057 BRB851992:BRB852057 CAX851992:CAX852057 CKT851992:CKT852057 CUP851992:CUP852057 DEL851992:DEL852057 DOH851992:DOH852057 DYD851992:DYD852057 EHZ851992:EHZ852057 ERV851992:ERV852057 FBR851992:FBR852057 FLN851992:FLN852057 FVJ851992:FVJ852057 GFF851992:GFF852057 GPB851992:GPB852057 GYX851992:GYX852057 HIT851992:HIT852057 HSP851992:HSP852057 ICL851992:ICL852057 IMH851992:IMH852057 IWD851992:IWD852057 JFZ851992:JFZ852057 JPV851992:JPV852057 JZR851992:JZR852057 KJN851992:KJN852057 KTJ851992:KTJ852057 LDF851992:LDF852057 LNB851992:LNB852057 LWX851992:LWX852057 MGT851992:MGT852057 MQP851992:MQP852057 NAL851992:NAL852057 NKH851992:NKH852057 NUD851992:NUD852057 ODZ851992:ODZ852057 ONV851992:ONV852057 OXR851992:OXR852057 PHN851992:PHN852057 PRJ851992:PRJ852057 QBF851992:QBF852057 QLB851992:QLB852057 QUX851992:QUX852057 RET851992:RET852057 ROP851992:ROP852057 RYL851992:RYL852057 SIH851992:SIH852057 SSD851992:SSD852057 TBZ851992:TBZ852057 TLV851992:TLV852057 TVR851992:TVR852057 UFN851992:UFN852057 UPJ851992:UPJ852057 UZF851992:UZF852057 VJB851992:VJB852057 VSX851992:VSX852057 WCT851992:WCT852057 WMP851992:WMP852057 WWL851992:WWL852057 AD917528:AD917593 JZ917528:JZ917593 TV917528:TV917593 ADR917528:ADR917593 ANN917528:ANN917593 AXJ917528:AXJ917593 BHF917528:BHF917593 BRB917528:BRB917593 CAX917528:CAX917593 CKT917528:CKT917593 CUP917528:CUP917593 DEL917528:DEL917593 DOH917528:DOH917593 DYD917528:DYD917593 EHZ917528:EHZ917593 ERV917528:ERV917593 FBR917528:FBR917593 FLN917528:FLN917593 FVJ917528:FVJ917593 GFF917528:GFF917593 GPB917528:GPB917593 GYX917528:GYX917593 HIT917528:HIT917593 HSP917528:HSP917593 ICL917528:ICL917593 IMH917528:IMH917593 IWD917528:IWD917593 JFZ917528:JFZ917593 JPV917528:JPV917593 JZR917528:JZR917593 KJN917528:KJN917593 KTJ917528:KTJ917593 LDF917528:LDF917593 LNB917528:LNB917593 LWX917528:LWX917593 MGT917528:MGT917593 MQP917528:MQP917593 NAL917528:NAL917593 NKH917528:NKH917593 NUD917528:NUD917593 ODZ917528:ODZ917593 ONV917528:ONV917593 OXR917528:OXR917593 PHN917528:PHN917593 PRJ917528:PRJ917593 QBF917528:QBF917593 QLB917528:QLB917593 QUX917528:QUX917593 RET917528:RET917593 ROP917528:ROP917593 RYL917528:RYL917593 SIH917528:SIH917593 SSD917528:SSD917593 TBZ917528:TBZ917593 TLV917528:TLV917593 TVR917528:TVR917593 UFN917528:UFN917593 UPJ917528:UPJ917593 UZF917528:UZF917593 VJB917528:VJB917593 VSX917528:VSX917593 WCT917528:WCT917593 WMP917528:WMP917593 WWL917528:WWL917593 AD983064:AD983129 JZ983064:JZ983129 TV983064:TV983129 ADR983064:ADR983129 ANN983064:ANN983129 AXJ983064:AXJ983129 BHF983064:BHF983129 BRB983064:BRB983129 CAX983064:CAX983129 CKT983064:CKT983129 CUP983064:CUP983129 DEL983064:DEL983129 DOH983064:DOH983129 DYD983064:DYD983129 EHZ983064:EHZ983129 ERV983064:ERV983129 FBR983064:FBR983129 FLN983064:FLN983129 FVJ983064:FVJ983129 GFF983064:GFF983129 GPB983064:GPB983129 GYX983064:GYX983129 HIT983064:HIT983129 HSP983064:HSP983129 ICL983064:ICL983129 IMH983064:IMH983129 IWD983064:IWD983129 JFZ983064:JFZ983129 JPV983064:JPV983129 JZR983064:JZR983129 KJN983064:KJN983129 KTJ983064:KTJ983129 LDF983064:LDF983129 LNB983064:LNB983129 LWX983064:LWX983129 MGT983064:MGT983129 MQP983064:MQP983129 NAL983064:NAL983129 NKH983064:NKH983129 NUD983064:NUD983129 ODZ983064:ODZ983129 ONV983064:ONV983129 OXR983064:OXR983129 PHN983064:PHN983129 PRJ983064:PRJ983129 QBF983064:QBF983129 QLB983064:QLB983129 QUX983064:QUX983129 RET983064:RET983129 ROP983064:ROP983129 RYL983064:RYL983129 SIH983064:SIH983129 SSD983064:SSD983129 TBZ983064:TBZ983129 TLV983064:TLV983129 TVR983064:TVR983129 UFN983064:UFN983129 UPJ983064:UPJ983129 UZF983064:UZF983129 VJB983064:VJB983129 VSX983064:VSX983129 WCT983064:WCT983129 WMP983064:WMP983129 WWL983064:WWL983129 AD101 JZ101 TV101 ADR101 ANN101 AXJ101 BHF101 BRB101 CAX101 CKT101 CUP101 DEL101 DOH101 DYD101 EHZ101 ERV101 FBR101 FLN101 FVJ101 GFF101 GPB101 GYX101 HIT101 HSP101 ICL101 IMH101 IWD101 JFZ101 JPV101 JZR101 KJN101 KTJ101 LDF101 LNB101 LWX101 MGT101 MQP101 NAL101 NKH101 NUD101 ODZ101 ONV101 OXR101 PHN101 PRJ101 QBF101 QLB101 QUX101 RET101 ROP101 RYL101 SIH101 SSD101 TBZ101 TLV101 TVR101 UFN101 UPJ101 UZF101 VJB101 VSX101 WCT101 WMP101 WWL101 AD65637 JZ65637 TV65637 ADR65637 ANN65637 AXJ65637 BHF65637 BRB65637 CAX65637 CKT65637 CUP65637 DEL65637 DOH65637 DYD65637 EHZ65637 ERV65637 FBR65637 FLN65637 FVJ65637 GFF65637 GPB65637 GYX65637 HIT65637 HSP65637 ICL65637 IMH65637 IWD65637 JFZ65637 JPV65637 JZR65637 KJN65637 KTJ65637 LDF65637 LNB65637 LWX65637 MGT65637 MQP65637 NAL65637 NKH65637 NUD65637 ODZ65637 ONV65637 OXR65637 PHN65637 PRJ65637 QBF65637 QLB65637 QUX65637 RET65637 ROP65637 RYL65637 SIH65637 SSD65637 TBZ65637 TLV65637 TVR65637 UFN65637 UPJ65637 UZF65637 VJB65637 VSX65637 WCT65637 WMP65637 WWL65637 AD131173 JZ131173 TV131173 ADR131173 ANN131173 AXJ131173 BHF131173 BRB131173 CAX131173 CKT131173 CUP131173 DEL131173 DOH131173 DYD131173 EHZ131173 ERV131173 FBR131173 FLN131173 FVJ131173 GFF131173 GPB131173 GYX131173 HIT131173 HSP131173 ICL131173 IMH131173 IWD131173 JFZ131173 JPV131173 JZR131173 KJN131173 KTJ131173 LDF131173 LNB131173 LWX131173 MGT131173 MQP131173 NAL131173 NKH131173 NUD131173 ODZ131173 ONV131173 OXR131173 PHN131173 PRJ131173 QBF131173 QLB131173 QUX131173 RET131173 ROP131173 RYL131173 SIH131173 SSD131173 TBZ131173 TLV131173 TVR131173 UFN131173 UPJ131173 UZF131173 VJB131173 VSX131173 WCT131173 WMP131173 WWL131173 AD196709 JZ196709 TV196709 ADR196709 ANN196709 AXJ196709 BHF196709 BRB196709 CAX196709 CKT196709 CUP196709 DEL196709 DOH196709 DYD196709 EHZ196709 ERV196709 FBR196709 FLN196709 FVJ196709 GFF196709 GPB196709 GYX196709 HIT196709 HSP196709 ICL196709 IMH196709 IWD196709 JFZ196709 JPV196709 JZR196709 KJN196709 KTJ196709 LDF196709 LNB196709 LWX196709 MGT196709 MQP196709 NAL196709 NKH196709 NUD196709 ODZ196709 ONV196709 OXR196709 PHN196709 PRJ196709 QBF196709 QLB196709 QUX196709 RET196709 ROP196709 RYL196709 SIH196709 SSD196709 TBZ196709 TLV196709 TVR196709 UFN196709 UPJ196709 UZF196709 VJB196709 VSX196709 WCT196709 WMP196709 WWL196709 AD262245 JZ262245 TV262245 ADR262245 ANN262245 AXJ262245 BHF262245 BRB262245 CAX262245 CKT262245 CUP262245 DEL262245 DOH262245 DYD262245 EHZ262245 ERV262245 FBR262245 FLN262245 FVJ262245 GFF262245 GPB262245 GYX262245 HIT262245 HSP262245 ICL262245 IMH262245 IWD262245 JFZ262245 JPV262245 JZR262245 KJN262245 KTJ262245 LDF262245 LNB262245 LWX262245 MGT262245 MQP262245 NAL262245 NKH262245 NUD262245 ODZ262245 ONV262245 OXR262245 PHN262245 PRJ262245 QBF262245 QLB262245 QUX262245 RET262245 ROP262245 RYL262245 SIH262245 SSD262245 TBZ262245 TLV262245 TVR262245 UFN262245 UPJ262245 UZF262245 VJB262245 VSX262245 WCT262245 WMP262245 WWL262245 AD327781 JZ327781 TV327781 ADR327781 ANN327781 AXJ327781 BHF327781 BRB327781 CAX327781 CKT327781 CUP327781 DEL327781 DOH327781 DYD327781 EHZ327781 ERV327781 FBR327781 FLN327781 FVJ327781 GFF327781 GPB327781 GYX327781 HIT327781 HSP327781 ICL327781 IMH327781 IWD327781 JFZ327781 JPV327781 JZR327781 KJN327781 KTJ327781 LDF327781 LNB327781 LWX327781 MGT327781 MQP327781 NAL327781 NKH327781 NUD327781 ODZ327781 ONV327781 OXR327781 PHN327781 PRJ327781 QBF327781 QLB327781 QUX327781 RET327781 ROP327781 RYL327781 SIH327781 SSD327781 TBZ327781 TLV327781 TVR327781 UFN327781 UPJ327781 UZF327781 VJB327781 VSX327781 WCT327781 WMP327781 WWL327781 AD393317 JZ393317 TV393317 ADR393317 ANN393317 AXJ393317 BHF393317 BRB393317 CAX393317 CKT393317 CUP393317 DEL393317 DOH393317 DYD393317 EHZ393317 ERV393317 FBR393317 FLN393317 FVJ393317 GFF393317 GPB393317 GYX393317 HIT393317 HSP393317 ICL393317 IMH393317 IWD393317 JFZ393317 JPV393317 JZR393317 KJN393317 KTJ393317 LDF393317 LNB393317 LWX393317 MGT393317 MQP393317 NAL393317 NKH393317 NUD393317 ODZ393317 ONV393317 OXR393317 PHN393317 PRJ393317 QBF393317 QLB393317 QUX393317 RET393317 ROP393317 RYL393317 SIH393317 SSD393317 TBZ393317 TLV393317 TVR393317 UFN393317 UPJ393317 UZF393317 VJB393317 VSX393317 WCT393317 WMP393317 WWL393317 AD458853 JZ458853 TV458853 ADR458853 ANN458853 AXJ458853 BHF458853 BRB458853 CAX458853 CKT458853 CUP458853 DEL458853 DOH458853 DYD458853 EHZ458853 ERV458853 FBR458853 FLN458853 FVJ458853 GFF458853 GPB458853 GYX458853 HIT458853 HSP458853 ICL458853 IMH458853 IWD458853 JFZ458853 JPV458853 JZR458853 KJN458853 KTJ458853 LDF458853 LNB458853 LWX458853 MGT458853 MQP458853 NAL458853 NKH458853 NUD458853 ODZ458853 ONV458853 OXR458853 PHN458853 PRJ458853 QBF458853 QLB458853 QUX458853 RET458853 ROP458853 RYL458853 SIH458853 SSD458853 TBZ458853 TLV458853 TVR458853 UFN458853 UPJ458853 UZF458853 VJB458853 VSX458853 WCT458853 WMP458853 WWL458853 AD524389 JZ524389 TV524389 ADR524389 ANN524389 AXJ524389 BHF524389 BRB524389 CAX524389 CKT524389 CUP524389 DEL524389 DOH524389 DYD524389 EHZ524389 ERV524389 FBR524389 FLN524389 FVJ524389 GFF524389 GPB524389 GYX524389 HIT524389 HSP524389 ICL524389 IMH524389 IWD524389 JFZ524389 JPV524389 JZR524389 KJN524389 KTJ524389 LDF524389 LNB524389 LWX524389 MGT524389 MQP524389 NAL524389 NKH524389 NUD524389 ODZ524389 ONV524389 OXR524389 PHN524389 PRJ524389 QBF524389 QLB524389 QUX524389 RET524389 ROP524389 RYL524389 SIH524389 SSD524389 TBZ524389 TLV524389 TVR524389 UFN524389 UPJ524389 UZF524389 VJB524389 VSX524389 WCT524389 WMP524389 WWL524389 AD589925 JZ589925 TV589925 ADR589925 ANN589925 AXJ589925 BHF589925 BRB589925 CAX589925 CKT589925 CUP589925 DEL589925 DOH589925 DYD589925 EHZ589925 ERV589925 FBR589925 FLN589925 FVJ589925 GFF589925 GPB589925 GYX589925 HIT589925 HSP589925 ICL589925 IMH589925 IWD589925 JFZ589925 JPV589925 JZR589925 KJN589925 KTJ589925 LDF589925 LNB589925 LWX589925 MGT589925 MQP589925 NAL589925 NKH589925 NUD589925 ODZ589925 ONV589925 OXR589925 PHN589925 PRJ589925 QBF589925 QLB589925 QUX589925 RET589925 ROP589925 RYL589925 SIH589925 SSD589925 TBZ589925 TLV589925 TVR589925 UFN589925 UPJ589925 UZF589925 VJB589925 VSX589925 WCT589925 WMP589925 WWL589925 AD655461 JZ655461 TV655461 ADR655461 ANN655461 AXJ655461 BHF655461 BRB655461 CAX655461 CKT655461 CUP655461 DEL655461 DOH655461 DYD655461 EHZ655461 ERV655461 FBR655461 FLN655461 FVJ655461 GFF655461 GPB655461 GYX655461 HIT655461 HSP655461 ICL655461 IMH655461 IWD655461 JFZ655461 JPV655461 JZR655461 KJN655461 KTJ655461 LDF655461 LNB655461 LWX655461 MGT655461 MQP655461 NAL655461 NKH655461 NUD655461 ODZ655461 ONV655461 OXR655461 PHN655461 PRJ655461 QBF655461 QLB655461 QUX655461 RET655461 ROP655461 RYL655461 SIH655461 SSD655461 TBZ655461 TLV655461 TVR655461 UFN655461 UPJ655461 UZF655461 VJB655461 VSX655461 WCT655461 WMP655461 WWL655461 AD720997 JZ720997 TV720997 ADR720997 ANN720997 AXJ720997 BHF720997 BRB720997 CAX720997 CKT720997 CUP720997 DEL720997 DOH720997 DYD720997 EHZ720997 ERV720997 FBR720997 FLN720997 FVJ720997 GFF720997 GPB720997 GYX720997 HIT720997 HSP720997 ICL720997 IMH720997 IWD720997 JFZ720997 JPV720997 JZR720997 KJN720997 KTJ720997 LDF720997 LNB720997 LWX720997 MGT720997 MQP720997 NAL720997 NKH720997 NUD720997 ODZ720997 ONV720997 OXR720997 PHN720997 PRJ720997 QBF720997 QLB720997 QUX720997 RET720997 ROP720997 RYL720997 SIH720997 SSD720997 TBZ720997 TLV720997 TVR720997 UFN720997 UPJ720997 UZF720997 VJB720997 VSX720997 WCT720997 WMP720997 WWL720997 AD786533 JZ786533 TV786533 ADR786533 ANN786533 AXJ786533 BHF786533 BRB786533 CAX786533 CKT786533 CUP786533 DEL786533 DOH786533 DYD786533 EHZ786533 ERV786533 FBR786533 FLN786533 FVJ786533 GFF786533 GPB786533 GYX786533 HIT786533 HSP786533 ICL786533 IMH786533 IWD786533 JFZ786533 JPV786533 JZR786533 KJN786533 KTJ786533 LDF786533 LNB786533 LWX786533 MGT786533 MQP786533 NAL786533 NKH786533 NUD786533 ODZ786533 ONV786533 OXR786533 PHN786533 PRJ786533 QBF786533 QLB786533 QUX786533 RET786533 ROP786533 RYL786533 SIH786533 SSD786533 TBZ786533 TLV786533 TVR786533 UFN786533 UPJ786533 UZF786533 VJB786533 VSX786533 WCT786533 WMP786533 WWL786533 AD852069 JZ852069 TV852069 ADR852069 ANN852069 AXJ852069 BHF852069 BRB852069 CAX852069 CKT852069 CUP852069 DEL852069 DOH852069 DYD852069 EHZ852069 ERV852069 FBR852069 FLN852069 FVJ852069 GFF852069 GPB852069 GYX852069 HIT852069 HSP852069 ICL852069 IMH852069 IWD852069 JFZ852069 JPV852069 JZR852069 KJN852069 KTJ852069 LDF852069 LNB852069 LWX852069 MGT852069 MQP852069 NAL852069 NKH852069 NUD852069 ODZ852069 ONV852069 OXR852069 PHN852069 PRJ852069 QBF852069 QLB852069 QUX852069 RET852069 ROP852069 RYL852069 SIH852069 SSD852069 TBZ852069 TLV852069 TVR852069 UFN852069 UPJ852069 UZF852069 VJB852069 VSX852069 WCT852069 WMP852069 WWL852069 AD917605 JZ917605 TV917605 ADR917605 ANN917605 AXJ917605 BHF917605 BRB917605 CAX917605 CKT917605 CUP917605 DEL917605 DOH917605 DYD917605 EHZ917605 ERV917605 FBR917605 FLN917605 FVJ917605 GFF917605 GPB917605 GYX917605 HIT917605 HSP917605 ICL917605 IMH917605 IWD917605 JFZ917605 JPV917605 JZR917605 KJN917605 KTJ917605 LDF917605 LNB917605 LWX917605 MGT917605 MQP917605 NAL917605 NKH917605 NUD917605 ODZ917605 ONV917605 OXR917605 PHN917605 PRJ917605 QBF917605 QLB917605 QUX917605 RET917605 ROP917605 RYL917605 SIH917605 SSD917605 TBZ917605 TLV917605 TVR917605 UFN917605 UPJ917605 UZF917605 VJB917605 VSX917605 WCT917605 WMP917605 WWL917605 AD983141 JZ983141 TV983141 ADR983141 ANN983141 AXJ983141 BHF983141 BRB983141 CAX983141 CKT983141 CUP983141 DEL983141 DOH983141 DYD983141 EHZ983141 ERV983141 FBR983141 FLN983141 FVJ983141 GFF983141 GPB983141 GYX983141 HIT983141 HSP983141 ICL983141 IMH983141 IWD983141 JFZ983141 JPV983141 JZR983141 KJN983141 KTJ983141 LDF983141 LNB983141 LWX983141 MGT983141 MQP983141 NAL983141 NKH983141 NUD983141 ODZ983141 ONV983141 OXR983141 PHN983141 PRJ983141 QBF983141 QLB983141 QUX983141 RET983141 ROP983141 RYL983141 SIH983141 SSD983141 TBZ983141 TLV983141 TVR983141 UFN983141 UPJ983141 UZF983141 VJB983141 VSX983141 WCT983141 WMP983141 WWL983141 AD104 JZ104 TV104 ADR104 ANN104 AXJ104 BHF104 BRB104 CAX104 CKT104 CUP104 DEL104 DOH104 DYD104 EHZ104 ERV104 FBR104 FLN104 FVJ104 GFF104 GPB104 GYX104 HIT104 HSP104 ICL104 IMH104 IWD104 JFZ104 JPV104 JZR104 KJN104 KTJ104 LDF104 LNB104 LWX104 MGT104 MQP104 NAL104 NKH104 NUD104 ODZ104 ONV104 OXR104 PHN104 PRJ104 QBF104 QLB104 QUX104 RET104 ROP104 RYL104 SIH104 SSD104 TBZ104 TLV104 TVR104 UFN104 UPJ104 UZF104 VJB104 VSX104 WCT104 WMP104 WWL104 AD65640 JZ65640 TV65640 ADR65640 ANN65640 AXJ65640 BHF65640 BRB65640 CAX65640 CKT65640 CUP65640 DEL65640 DOH65640 DYD65640 EHZ65640 ERV65640 FBR65640 FLN65640 FVJ65640 GFF65640 GPB65640 GYX65640 HIT65640 HSP65640 ICL65640 IMH65640 IWD65640 JFZ65640 JPV65640 JZR65640 KJN65640 KTJ65640 LDF65640 LNB65640 LWX65640 MGT65640 MQP65640 NAL65640 NKH65640 NUD65640 ODZ65640 ONV65640 OXR65640 PHN65640 PRJ65640 QBF65640 QLB65640 QUX65640 RET65640 ROP65640 RYL65640 SIH65640 SSD65640 TBZ65640 TLV65640 TVR65640 UFN65640 UPJ65640 UZF65640 VJB65640 VSX65640 WCT65640 WMP65640 WWL65640 AD131176 JZ131176 TV131176 ADR131176 ANN131176 AXJ131176 BHF131176 BRB131176 CAX131176 CKT131176 CUP131176 DEL131176 DOH131176 DYD131176 EHZ131176 ERV131176 FBR131176 FLN131176 FVJ131176 GFF131176 GPB131176 GYX131176 HIT131176 HSP131176 ICL131176 IMH131176 IWD131176 JFZ131176 JPV131176 JZR131176 KJN131176 KTJ131176 LDF131176 LNB131176 LWX131176 MGT131176 MQP131176 NAL131176 NKH131176 NUD131176 ODZ131176 ONV131176 OXR131176 PHN131176 PRJ131176 QBF131176 QLB131176 QUX131176 RET131176 ROP131176 RYL131176 SIH131176 SSD131176 TBZ131176 TLV131176 TVR131176 UFN131176 UPJ131176 UZF131176 VJB131176 VSX131176 WCT131176 WMP131176 WWL131176 AD196712 JZ196712 TV196712 ADR196712 ANN196712 AXJ196712 BHF196712 BRB196712 CAX196712 CKT196712 CUP196712 DEL196712 DOH196712 DYD196712 EHZ196712 ERV196712 FBR196712 FLN196712 FVJ196712 GFF196712 GPB196712 GYX196712 HIT196712 HSP196712 ICL196712 IMH196712 IWD196712 JFZ196712 JPV196712 JZR196712 KJN196712 KTJ196712 LDF196712 LNB196712 LWX196712 MGT196712 MQP196712 NAL196712 NKH196712 NUD196712 ODZ196712 ONV196712 OXR196712 PHN196712 PRJ196712 QBF196712 QLB196712 QUX196712 RET196712 ROP196712 RYL196712 SIH196712 SSD196712 TBZ196712 TLV196712 TVR196712 UFN196712 UPJ196712 UZF196712 VJB196712 VSX196712 WCT196712 WMP196712 WWL196712 AD262248 JZ262248 TV262248 ADR262248 ANN262248 AXJ262248 BHF262248 BRB262248 CAX262248 CKT262248 CUP262248 DEL262248 DOH262248 DYD262248 EHZ262248 ERV262248 FBR262248 FLN262248 FVJ262248 GFF262248 GPB262248 GYX262248 HIT262248 HSP262248 ICL262248 IMH262248 IWD262248 JFZ262248 JPV262248 JZR262248 KJN262248 KTJ262248 LDF262248 LNB262248 LWX262248 MGT262248 MQP262248 NAL262248 NKH262248 NUD262248 ODZ262248 ONV262248 OXR262248 PHN262248 PRJ262248 QBF262248 QLB262248 QUX262248 RET262248 ROP262248 RYL262248 SIH262248 SSD262248 TBZ262248 TLV262248 TVR262248 UFN262248 UPJ262248 UZF262248 VJB262248 VSX262248 WCT262248 WMP262248 WWL262248 AD327784 JZ327784 TV327784 ADR327784 ANN327784 AXJ327784 BHF327784 BRB327784 CAX327784 CKT327784 CUP327784 DEL327784 DOH327784 DYD327784 EHZ327784 ERV327784 FBR327784 FLN327784 FVJ327784 GFF327784 GPB327784 GYX327784 HIT327784 HSP327784 ICL327784 IMH327784 IWD327784 JFZ327784 JPV327784 JZR327784 KJN327784 KTJ327784 LDF327784 LNB327784 LWX327784 MGT327784 MQP327784 NAL327784 NKH327784 NUD327784 ODZ327784 ONV327784 OXR327784 PHN327784 PRJ327784 QBF327784 QLB327784 QUX327784 RET327784 ROP327784 RYL327784 SIH327784 SSD327784 TBZ327784 TLV327784 TVR327784 UFN327784 UPJ327784 UZF327784 VJB327784 VSX327784 WCT327784 WMP327784 WWL327784 AD393320 JZ393320 TV393320 ADR393320 ANN393320 AXJ393320 BHF393320 BRB393320 CAX393320 CKT393320 CUP393320 DEL393320 DOH393320 DYD393320 EHZ393320 ERV393320 FBR393320 FLN393320 FVJ393320 GFF393320 GPB393320 GYX393320 HIT393320 HSP393320 ICL393320 IMH393320 IWD393320 JFZ393320 JPV393320 JZR393320 KJN393320 KTJ393320 LDF393320 LNB393320 LWX393320 MGT393320 MQP393320 NAL393320 NKH393320 NUD393320 ODZ393320 ONV393320 OXR393320 PHN393320 PRJ393320 QBF393320 QLB393320 QUX393320 RET393320 ROP393320 RYL393320 SIH393320 SSD393320 TBZ393320 TLV393320 TVR393320 UFN393320 UPJ393320 UZF393320 VJB393320 VSX393320 WCT393320 WMP393320 WWL393320 AD458856 JZ458856 TV458856 ADR458856 ANN458856 AXJ458856 BHF458856 BRB458856 CAX458856 CKT458856 CUP458856 DEL458856 DOH458856 DYD458856 EHZ458856 ERV458856 FBR458856 FLN458856 FVJ458856 GFF458856 GPB458856 GYX458856 HIT458856 HSP458856 ICL458856 IMH458856 IWD458856 JFZ458856 JPV458856 JZR458856 KJN458856 KTJ458856 LDF458856 LNB458856 LWX458856 MGT458856 MQP458856 NAL458856 NKH458856 NUD458856 ODZ458856 ONV458856 OXR458856 PHN458856 PRJ458856 QBF458856 QLB458856 QUX458856 RET458856 ROP458856 RYL458856 SIH458856 SSD458856 TBZ458856 TLV458856 TVR458856 UFN458856 UPJ458856 UZF458856 VJB458856 VSX458856 WCT458856 WMP458856 WWL458856 AD524392 JZ524392 TV524392 ADR524392 ANN524392 AXJ524392 BHF524392 BRB524392 CAX524392 CKT524392 CUP524392 DEL524392 DOH524392 DYD524392 EHZ524392 ERV524392 FBR524392 FLN524392 FVJ524392 GFF524392 GPB524392 GYX524392 HIT524392 HSP524392 ICL524392 IMH524392 IWD524392 JFZ524392 JPV524392 JZR524392 KJN524392 KTJ524392 LDF524392 LNB524392 LWX524392 MGT524392 MQP524392 NAL524392 NKH524392 NUD524392 ODZ524392 ONV524392 OXR524392 PHN524392 PRJ524392 QBF524392 QLB524392 QUX524392 RET524392 ROP524392 RYL524392 SIH524392 SSD524392 TBZ524392 TLV524392 TVR524392 UFN524392 UPJ524392 UZF524392 VJB524392 VSX524392 WCT524392 WMP524392 WWL524392 AD589928 JZ589928 TV589928 ADR589928 ANN589928 AXJ589928 BHF589928 BRB589928 CAX589928 CKT589928 CUP589928 DEL589928 DOH589928 DYD589928 EHZ589928 ERV589928 FBR589928 FLN589928 FVJ589928 GFF589928 GPB589928 GYX589928 HIT589928 HSP589928 ICL589928 IMH589928 IWD589928 JFZ589928 JPV589928 JZR589928 KJN589928 KTJ589928 LDF589928 LNB589928 LWX589928 MGT589928 MQP589928 NAL589928 NKH589928 NUD589928 ODZ589928 ONV589928 OXR589928 PHN589928 PRJ589928 QBF589928 QLB589928 QUX589928 RET589928 ROP589928 RYL589928 SIH589928 SSD589928 TBZ589928 TLV589928 TVR589928 UFN589928 UPJ589928 UZF589928 VJB589928 VSX589928 WCT589928 WMP589928 WWL589928 AD655464 JZ655464 TV655464 ADR655464 ANN655464 AXJ655464 BHF655464 BRB655464 CAX655464 CKT655464 CUP655464 DEL655464 DOH655464 DYD655464 EHZ655464 ERV655464 FBR655464 FLN655464 FVJ655464 GFF655464 GPB655464 GYX655464 HIT655464 HSP655464 ICL655464 IMH655464 IWD655464 JFZ655464 JPV655464 JZR655464 KJN655464 KTJ655464 LDF655464 LNB655464 LWX655464 MGT655464 MQP655464 NAL655464 NKH655464 NUD655464 ODZ655464 ONV655464 OXR655464 PHN655464 PRJ655464 QBF655464 QLB655464 QUX655464 RET655464 ROP655464 RYL655464 SIH655464 SSD655464 TBZ655464 TLV655464 TVR655464 UFN655464 UPJ655464 UZF655464 VJB655464 VSX655464 WCT655464 WMP655464 WWL655464 AD721000 JZ721000 TV721000 ADR721000 ANN721000 AXJ721000 BHF721000 BRB721000 CAX721000 CKT721000 CUP721000 DEL721000 DOH721000 DYD721000 EHZ721000 ERV721000 FBR721000 FLN721000 FVJ721000 GFF721000 GPB721000 GYX721000 HIT721000 HSP721000 ICL721000 IMH721000 IWD721000 JFZ721000 JPV721000 JZR721000 KJN721000 KTJ721000 LDF721000 LNB721000 LWX721000 MGT721000 MQP721000 NAL721000 NKH721000 NUD721000 ODZ721000 ONV721000 OXR721000 PHN721000 PRJ721000 QBF721000 QLB721000 QUX721000 RET721000 ROP721000 RYL721000 SIH721000 SSD721000 TBZ721000 TLV721000 TVR721000 UFN721000 UPJ721000 UZF721000 VJB721000 VSX721000 WCT721000 WMP721000 WWL721000 AD786536 JZ786536 TV786536 ADR786536 ANN786536 AXJ786536 BHF786536 BRB786536 CAX786536 CKT786536 CUP786536 DEL786536 DOH786536 DYD786536 EHZ786536 ERV786536 FBR786536 FLN786536 FVJ786536 GFF786536 GPB786536 GYX786536 HIT786536 HSP786536 ICL786536 IMH786536 IWD786536 JFZ786536 JPV786536 JZR786536 KJN786536 KTJ786536 LDF786536 LNB786536 LWX786536 MGT786536 MQP786536 NAL786536 NKH786536 NUD786536 ODZ786536 ONV786536 OXR786536 PHN786536 PRJ786536 QBF786536 QLB786536 QUX786536 RET786536 ROP786536 RYL786536 SIH786536 SSD786536 TBZ786536 TLV786536 TVR786536 UFN786536 UPJ786536 UZF786536 VJB786536 VSX786536 WCT786536 WMP786536 WWL786536 AD852072 JZ852072 TV852072 ADR852072 ANN852072 AXJ852072 BHF852072 BRB852072 CAX852072 CKT852072 CUP852072 DEL852072 DOH852072 DYD852072 EHZ852072 ERV852072 FBR852072 FLN852072 FVJ852072 GFF852072 GPB852072 GYX852072 HIT852072 HSP852072 ICL852072 IMH852072 IWD852072 JFZ852072 JPV852072 JZR852072 KJN852072 KTJ852072 LDF852072 LNB852072 LWX852072 MGT852072 MQP852072 NAL852072 NKH852072 NUD852072 ODZ852072 ONV852072 OXR852072 PHN852072 PRJ852072 QBF852072 QLB852072 QUX852072 RET852072 ROP852072 RYL852072 SIH852072 SSD852072 TBZ852072 TLV852072 TVR852072 UFN852072 UPJ852072 UZF852072 VJB852072 VSX852072 WCT852072 WMP852072 WWL852072 AD917608 JZ917608 TV917608 ADR917608 ANN917608 AXJ917608 BHF917608 BRB917608 CAX917608 CKT917608 CUP917608 DEL917608 DOH917608 DYD917608 EHZ917608 ERV917608 FBR917608 FLN917608 FVJ917608 GFF917608 GPB917608 GYX917608 HIT917608 HSP917608 ICL917608 IMH917608 IWD917608 JFZ917608 JPV917608 JZR917608 KJN917608 KTJ917608 LDF917608 LNB917608 LWX917608 MGT917608 MQP917608 NAL917608 NKH917608 NUD917608 ODZ917608 ONV917608 OXR917608 PHN917608 PRJ917608 QBF917608 QLB917608 QUX917608 RET917608 ROP917608 RYL917608 SIH917608 SSD917608 TBZ917608 TLV917608 TVR917608 UFN917608 UPJ917608 UZF917608 VJB917608 VSX917608 WCT917608 WMP917608 WWL917608 AD983144 JZ983144 TV983144 ADR983144 ANN983144 AXJ983144 BHF983144 BRB983144 CAX983144 CKT983144 CUP983144 DEL983144 DOH983144 DYD983144 EHZ983144 ERV983144 FBR983144 FLN983144 FVJ983144 GFF983144 GPB983144 GYX983144 HIT983144 HSP983144 ICL983144 IMH983144 IWD983144 JFZ983144 JPV983144 JZR983144 KJN983144 KTJ983144 LDF983144 LNB983144 LWX983144 MGT983144 MQP983144 NAL983144 NKH983144 NUD983144 ODZ983144 ONV983144 OXR983144 PHN983144 PRJ983144 QBF983144 QLB983144 QUX983144 RET983144 ROP983144 RYL983144 SIH983144 SSD983144 TBZ983144 TLV983144 TVR983144 UFN983144 UPJ983144 UZF983144 VJB983144 VSX983144 WCT983144 WMP983144 WWL983144 AD108 JZ108 TV108 ADR108 ANN108 AXJ108 BHF108 BRB108 CAX108 CKT108 CUP108 DEL108 DOH108 DYD108 EHZ108 ERV108 FBR108 FLN108 FVJ108 GFF108 GPB108 GYX108 HIT108 HSP108 ICL108 IMH108 IWD108 JFZ108 JPV108 JZR108 KJN108 KTJ108 LDF108 LNB108 LWX108 MGT108 MQP108 NAL108 NKH108 NUD108 ODZ108 ONV108 OXR108 PHN108 PRJ108 QBF108 QLB108 QUX108 RET108 ROP108 RYL108 SIH108 SSD108 TBZ108 TLV108 TVR108 UFN108 UPJ108 UZF108 VJB108 VSX108 WCT108 WMP108 WWL108 AD65644 JZ65644 TV65644 ADR65644 ANN65644 AXJ65644 BHF65644 BRB65644 CAX65644 CKT65644 CUP65644 DEL65644 DOH65644 DYD65644 EHZ65644 ERV65644 FBR65644 FLN65644 FVJ65644 GFF65644 GPB65644 GYX65644 HIT65644 HSP65644 ICL65644 IMH65644 IWD65644 JFZ65644 JPV65644 JZR65644 KJN65644 KTJ65644 LDF65644 LNB65644 LWX65644 MGT65644 MQP65644 NAL65644 NKH65644 NUD65644 ODZ65644 ONV65644 OXR65644 PHN65644 PRJ65644 QBF65644 QLB65644 QUX65644 RET65644 ROP65644 RYL65644 SIH65644 SSD65644 TBZ65644 TLV65644 TVR65644 UFN65644 UPJ65644 UZF65644 VJB65644 VSX65644 WCT65644 WMP65644 WWL65644 AD131180 JZ131180 TV131180 ADR131180 ANN131180 AXJ131180 BHF131180 BRB131180 CAX131180 CKT131180 CUP131180 DEL131180 DOH131180 DYD131180 EHZ131180 ERV131180 FBR131180 FLN131180 FVJ131180 GFF131180 GPB131180 GYX131180 HIT131180 HSP131180 ICL131180 IMH131180 IWD131180 JFZ131180 JPV131180 JZR131180 KJN131180 KTJ131180 LDF131180 LNB131180 LWX131180 MGT131180 MQP131180 NAL131180 NKH131180 NUD131180 ODZ131180 ONV131180 OXR131180 PHN131180 PRJ131180 QBF131180 QLB131180 QUX131180 RET131180 ROP131180 RYL131180 SIH131180 SSD131180 TBZ131180 TLV131180 TVR131180 UFN131180 UPJ131180 UZF131180 VJB131180 VSX131180 WCT131180 WMP131180 WWL131180 AD196716 JZ196716 TV196716 ADR196716 ANN196716 AXJ196716 BHF196716 BRB196716 CAX196716 CKT196716 CUP196716 DEL196716 DOH196716 DYD196716 EHZ196716 ERV196716 FBR196716 FLN196716 FVJ196716 GFF196716 GPB196716 GYX196716 HIT196716 HSP196716 ICL196716 IMH196716 IWD196716 JFZ196716 JPV196716 JZR196716 KJN196716 KTJ196716 LDF196716 LNB196716 LWX196716 MGT196716 MQP196716 NAL196716 NKH196716 NUD196716 ODZ196716 ONV196716 OXR196716 PHN196716 PRJ196716 QBF196716 QLB196716 QUX196716 RET196716 ROP196716 RYL196716 SIH196716 SSD196716 TBZ196716 TLV196716 TVR196716 UFN196716 UPJ196716 UZF196716 VJB196716 VSX196716 WCT196716 WMP196716 WWL196716 AD262252 JZ262252 TV262252 ADR262252 ANN262252 AXJ262252 BHF262252 BRB262252 CAX262252 CKT262252 CUP262252 DEL262252 DOH262252 DYD262252 EHZ262252 ERV262252 FBR262252 FLN262252 FVJ262252 GFF262252 GPB262252 GYX262252 HIT262252 HSP262252 ICL262252 IMH262252 IWD262252 JFZ262252 JPV262252 JZR262252 KJN262252 KTJ262252 LDF262252 LNB262252 LWX262252 MGT262252 MQP262252 NAL262252 NKH262252 NUD262252 ODZ262252 ONV262252 OXR262252 PHN262252 PRJ262252 QBF262252 QLB262252 QUX262252 RET262252 ROP262252 RYL262252 SIH262252 SSD262252 TBZ262252 TLV262252 TVR262252 UFN262252 UPJ262252 UZF262252 VJB262252 VSX262252 WCT262252 WMP262252 WWL262252 AD327788 JZ327788 TV327788 ADR327788 ANN327788 AXJ327788 BHF327788 BRB327788 CAX327788 CKT327788 CUP327788 DEL327788 DOH327788 DYD327788 EHZ327788 ERV327788 FBR327788 FLN327788 FVJ327788 GFF327788 GPB327788 GYX327788 HIT327788 HSP327788 ICL327788 IMH327788 IWD327788 JFZ327788 JPV327788 JZR327788 KJN327788 KTJ327788 LDF327788 LNB327788 LWX327788 MGT327788 MQP327788 NAL327788 NKH327788 NUD327788 ODZ327788 ONV327788 OXR327788 PHN327788 PRJ327788 QBF327788 QLB327788 QUX327788 RET327788 ROP327788 RYL327788 SIH327788 SSD327788 TBZ327788 TLV327788 TVR327788 UFN327788 UPJ327788 UZF327788 VJB327788 VSX327788 WCT327788 WMP327788 WWL327788 AD393324 JZ393324 TV393324 ADR393324 ANN393324 AXJ393324 BHF393324 BRB393324 CAX393324 CKT393324 CUP393324 DEL393324 DOH393324 DYD393324 EHZ393324 ERV393324 FBR393324 FLN393324 FVJ393324 GFF393324 GPB393324 GYX393324 HIT393324 HSP393324 ICL393324 IMH393324 IWD393324 JFZ393324 JPV393324 JZR393324 KJN393324 KTJ393324 LDF393324 LNB393324 LWX393324 MGT393324 MQP393324 NAL393324 NKH393324 NUD393324 ODZ393324 ONV393324 OXR393324 PHN393324 PRJ393324 QBF393324 QLB393324 QUX393324 RET393324 ROP393324 RYL393324 SIH393324 SSD393324 TBZ393324 TLV393324 TVR393324 UFN393324 UPJ393324 UZF393324 VJB393324 VSX393324 WCT393324 WMP393324 WWL393324 AD458860 JZ458860 TV458860 ADR458860 ANN458860 AXJ458860 BHF458860 BRB458860 CAX458860 CKT458860 CUP458860 DEL458860 DOH458860 DYD458860 EHZ458860 ERV458860 FBR458860 FLN458860 FVJ458860 GFF458860 GPB458860 GYX458860 HIT458860 HSP458860 ICL458860 IMH458860 IWD458860 JFZ458860 JPV458860 JZR458860 KJN458860 KTJ458860 LDF458860 LNB458860 LWX458860 MGT458860 MQP458860 NAL458860 NKH458860 NUD458860 ODZ458860 ONV458860 OXR458860 PHN458860 PRJ458860 QBF458860 QLB458860 QUX458860 RET458860 ROP458860 RYL458860 SIH458860 SSD458860 TBZ458860 TLV458860 TVR458860 UFN458860 UPJ458860 UZF458860 VJB458860 VSX458860 WCT458860 WMP458860 WWL458860 AD524396 JZ524396 TV524396 ADR524396 ANN524396 AXJ524396 BHF524396 BRB524396 CAX524396 CKT524396 CUP524396 DEL524396 DOH524396 DYD524396 EHZ524396 ERV524396 FBR524396 FLN524396 FVJ524396 GFF524396 GPB524396 GYX524396 HIT524396 HSP524396 ICL524396 IMH524396 IWD524396 JFZ524396 JPV524396 JZR524396 KJN524396 KTJ524396 LDF524396 LNB524396 LWX524396 MGT524396 MQP524396 NAL524396 NKH524396 NUD524396 ODZ524396 ONV524396 OXR524396 PHN524396 PRJ524396 QBF524396 QLB524396 QUX524396 RET524396 ROP524396 RYL524396 SIH524396 SSD524396 TBZ524396 TLV524396 TVR524396 UFN524396 UPJ524396 UZF524396 VJB524396 VSX524396 WCT524396 WMP524396 WWL524396 AD589932 JZ589932 TV589932 ADR589932 ANN589932 AXJ589932 BHF589932 BRB589932 CAX589932 CKT589932 CUP589932 DEL589932 DOH589932 DYD589932 EHZ589932 ERV589932 FBR589932 FLN589932 FVJ589932 GFF589932 GPB589932 GYX589932 HIT589932 HSP589932 ICL589932 IMH589932 IWD589932 JFZ589932 JPV589932 JZR589932 KJN589932 KTJ589932 LDF589932 LNB589932 LWX589932 MGT589932 MQP589932 NAL589932 NKH589932 NUD589932 ODZ589932 ONV589932 OXR589932 PHN589932 PRJ589932 QBF589932 QLB589932 QUX589932 RET589932 ROP589932 RYL589932 SIH589932 SSD589932 TBZ589932 TLV589932 TVR589932 UFN589932 UPJ589932 UZF589932 VJB589932 VSX589932 WCT589932 WMP589932 WWL589932 AD655468 JZ655468 TV655468 ADR655468 ANN655468 AXJ655468 BHF655468 BRB655468 CAX655468 CKT655468 CUP655468 DEL655468 DOH655468 DYD655468 EHZ655468 ERV655468 FBR655468 FLN655468 FVJ655468 GFF655468 GPB655468 GYX655468 HIT655468 HSP655468 ICL655468 IMH655468 IWD655468 JFZ655468 JPV655468 JZR655468 KJN655468 KTJ655468 LDF655468 LNB655468 LWX655468 MGT655468 MQP655468 NAL655468 NKH655468 NUD655468 ODZ655468 ONV655468 OXR655468 PHN655468 PRJ655468 QBF655468 QLB655468 QUX655468 RET655468 ROP655468 RYL655468 SIH655468 SSD655468 TBZ655468 TLV655468 TVR655468 UFN655468 UPJ655468 UZF655468 VJB655468 VSX655468 WCT655468 WMP655468 WWL655468 AD721004 JZ721004 TV721004 ADR721004 ANN721004 AXJ721004 BHF721004 BRB721004 CAX721004 CKT721004 CUP721004 DEL721004 DOH721004 DYD721004 EHZ721004 ERV721004 FBR721004 FLN721004 FVJ721004 GFF721004 GPB721004 GYX721004 HIT721004 HSP721004 ICL721004 IMH721004 IWD721004 JFZ721004 JPV721004 JZR721004 KJN721004 KTJ721004 LDF721004 LNB721004 LWX721004 MGT721004 MQP721004 NAL721004 NKH721004 NUD721004 ODZ721004 ONV721004 OXR721004 PHN721004 PRJ721004 QBF721004 QLB721004 QUX721004 RET721004 ROP721004 RYL721004 SIH721004 SSD721004 TBZ721004 TLV721004 TVR721004 UFN721004 UPJ721004 UZF721004 VJB721004 VSX721004 WCT721004 WMP721004 WWL721004 AD786540 JZ786540 TV786540 ADR786540 ANN786540 AXJ786540 BHF786540 BRB786540 CAX786540 CKT786540 CUP786540 DEL786540 DOH786540 DYD786540 EHZ786540 ERV786540 FBR786540 FLN786540 FVJ786540 GFF786540 GPB786540 GYX786540 HIT786540 HSP786540 ICL786540 IMH786540 IWD786540 JFZ786540 JPV786540 JZR786540 KJN786540 KTJ786540 LDF786540 LNB786540 LWX786540 MGT786540 MQP786540 NAL786540 NKH786540 NUD786540 ODZ786540 ONV786540 OXR786540 PHN786540 PRJ786540 QBF786540 QLB786540 QUX786540 RET786540 ROP786540 RYL786540 SIH786540 SSD786540 TBZ786540 TLV786540 TVR786540 UFN786540 UPJ786540 UZF786540 VJB786540 VSX786540 WCT786540 WMP786540 WWL786540 AD852076 JZ852076 TV852076 ADR852076 ANN852076 AXJ852076 BHF852076 BRB852076 CAX852076 CKT852076 CUP852076 DEL852076 DOH852076 DYD852076 EHZ852076 ERV852076 FBR852076 FLN852076 FVJ852076 GFF852076 GPB852076 GYX852076 HIT852076 HSP852076 ICL852076 IMH852076 IWD852076 JFZ852076 JPV852076 JZR852076 KJN852076 KTJ852076 LDF852076 LNB852076 LWX852076 MGT852076 MQP852076 NAL852076 NKH852076 NUD852076 ODZ852076 ONV852076 OXR852076 PHN852076 PRJ852076 QBF852076 QLB852076 QUX852076 RET852076 ROP852076 RYL852076 SIH852076 SSD852076 TBZ852076 TLV852076 TVR852076 UFN852076 UPJ852076 UZF852076 VJB852076 VSX852076 WCT852076 WMP852076 WWL852076 AD917612 JZ917612 TV917612 ADR917612 ANN917612 AXJ917612 BHF917612 BRB917612 CAX917612 CKT917612 CUP917612 DEL917612 DOH917612 DYD917612 EHZ917612 ERV917612 FBR917612 FLN917612 FVJ917612 GFF917612 GPB917612 GYX917612 HIT917612 HSP917612 ICL917612 IMH917612 IWD917612 JFZ917612 JPV917612 JZR917612 KJN917612 KTJ917612 LDF917612 LNB917612 LWX917612 MGT917612 MQP917612 NAL917612 NKH917612 NUD917612 ODZ917612 ONV917612 OXR917612 PHN917612 PRJ917612 QBF917612 QLB917612 QUX917612 RET917612 ROP917612 RYL917612 SIH917612 SSD917612 TBZ917612 TLV917612 TVR917612 UFN917612 UPJ917612 UZF917612 VJB917612 VSX917612 WCT917612 WMP917612 WWL917612 AD983148 JZ983148 TV983148 ADR983148 ANN983148 AXJ983148 BHF983148 BRB983148 CAX983148 CKT983148 CUP983148 DEL983148 DOH983148 DYD983148 EHZ983148 ERV983148 FBR983148 FLN983148 FVJ983148 GFF983148 GPB983148 GYX983148 HIT983148 HSP983148 ICL983148 IMH983148 IWD983148 JFZ983148 JPV983148 JZR983148 KJN983148 KTJ983148 LDF983148 LNB983148 LWX983148 MGT983148 MQP983148 NAL983148 NKH983148 NUD983148 ODZ983148 ONV983148 OXR983148 PHN983148 PRJ983148 QBF983148 QLB983148 QUX983148 RET983148 ROP983148 RYL983148 SIH983148 SSD983148 TBZ983148 TLV983148 TVR983148 UFN983148 UPJ983148 UZF983148 VJB983148 VSX983148 WCT983148 WMP983148 WWL983148 WMP88:WMP89 WCT88:WCT89 VSX88:VSX89 VJB88:VJB89 UZF88:UZF89 UPJ88:UPJ89 UFN88:UFN89 TVR88:TVR89 TLV88:TLV89 TBZ88:TBZ89 SSD88:SSD89 SIH88:SIH89 RYL88:RYL89 ROP88:ROP89 RET88:RET89 QUX88:QUX89 QLB88:QLB89 QBF88:QBF89 PRJ88:PRJ89 PHN88:PHN89 OXR88:OXR89 ONV88:ONV89 ODZ88:ODZ89 NUD88:NUD89 NKH88:NKH89 NAL88:NAL89 MQP88:MQP89 MGT88:MGT89 LWX88:LWX89 LNB88:LNB89 LDF88:LDF89 KTJ88:KTJ89 KJN88:KJN89 JZR88:JZR89 JPV88:JPV89 JFZ88:JFZ89 IWD88:IWD89 IMH88:IMH89 ICL88:ICL89 HSP88:HSP89 HIT88:HIT89 GYX88:GYX89 GPB88:GPB89 GFF88:GFF89 FVJ88:FVJ89 FLN88:FLN89 FBR88:FBR89 ERV88:ERV89 EHZ88:EHZ89 DYD88:DYD89 DOH88:DOH89 DEL88:DEL89 CUP88:CUP89 CKT88:CKT89 CAX88:CAX89 BRB88:BRB89 BHF88:BHF89 AXJ88:AXJ89 ANN88:ANN89 ADR88:ADR89 TV88:TV89 JZ88:JZ89 AD88:AD89 AD9:AD73 JZ9:JZ73 TV9:TV73 ADR9:ADR73 ANN9:ANN73 AXJ9:AXJ73 BHF9:BHF73 BRB9:BRB73 CAX9:CAX73 CKT9:CKT73 CUP9:CUP73 DEL9:DEL73 DOH9:DOH73 DYD9:DYD73 EHZ9:EHZ73 ERV9:ERV73 FBR9:FBR73 FLN9:FLN73 FVJ9:FVJ73 GFF9:GFF73 GPB9:GPB73 GYX9:GYX73 HIT9:HIT73 HSP9:HSP73 ICL9:ICL73 IMH9:IMH73 IWD9:IWD73 JFZ9:JFZ73 JPV9:JPV73 JZR9:JZR73 KJN9:KJN73 KTJ9:KTJ73 LDF9:LDF73 LNB9:LNB73 LWX9:LWX73 MGT9:MGT73 MQP9:MQP73 NAL9:NAL73 NKH9:NKH73 NUD9:NUD73 ODZ9:ODZ73 ONV9:ONV73 OXR9:OXR73 PHN9:PHN73 PRJ9:PRJ73 QBF9:QBF73 QLB9:QLB73 QUX9:QUX73 RET9:RET73 ROP9:ROP73 RYL9:RYL73 SIH9:SIH73 SSD9:SSD73 TBZ9:TBZ73 TLV9:TLV73 TVR9:TVR73 UFN9:UFN73 UPJ9:UPJ73 UZF9:UZF73 VJB9:VJB73 VSX9:VSX73 WCT9:WCT73 WMP9:WMP73 WWL9:WWL73 WWL88:WWL89 AD79 JZ79 TV79 ADR79 ANN79 AXJ79 BHF79 BRB79 CAX79 CKT79 CUP79 DEL79 DOH79 DYD79 EHZ79 ERV79 FBR79 FLN79 FVJ79 GFF79 GPB79 GYX79 HIT79 HSP79 ICL79 IMH79 IWD79 JFZ79 JPV79 JZR79 KJN79 KTJ79 LDF79 LNB79 LWX79 MGT79 MQP79 NAL79 NKH79 NUD79 ODZ79 ONV79 OXR79 PHN79 PRJ79 QBF79 QLB79 QUX79 RET79 ROP79 RYL79 SIH79 SSD79 TBZ79 TLV79 TVR79 UFN79 UPJ79 UZF79 VJB79 VSX79 WCT79 WMP79 WWL79 AD84 JZ84 TV84 ADR84 ANN84 AXJ84 BHF84 BRB84 CAX84 CKT84 CUP84 DEL84 DOH84 DYD84 EHZ84 ERV84 FBR84 FLN84 FVJ84 GFF84 GPB84 GYX84 HIT84 HSP84 ICL84 IMH84 IWD84 JFZ84 JPV84 JZR84 KJN84 KTJ84 LDF84 LNB84 LWX84 MGT84 MQP84 NAL84 NKH84 NUD84 ODZ84 ONV84 OXR84 PHN84 PRJ84 QBF84 QLB84 QUX84 RET84 ROP84 RYL84 SIH84 SSD84 TBZ84 TLV84 TVR84 UFN84 UPJ84 UZF84 VJB84 VSX84 WCT84 WMP84 WWL84 AD76 JZ76 TV76 ADR76 ANN76 AXJ76 BHF76 BRB76 CAX76 CKT76 CUP76 DEL76 DOH76 DYD76 EHZ76 ERV76 FBR76 FLN76 FVJ76 GFF76 GPB76 GYX76 HIT76 HSP76 ICL76 IMH76 IWD76 JFZ76 JPV76 JZR76 KJN76 KTJ76 LDF76 LNB76 LWX76 MGT76 MQP76 NAL76 NKH76 NUD76 ODZ76 ONV76 OXR76 PHN76 PRJ76 QBF76 QLB76 QUX76 RET76 ROP76 RYL76 SIH76 SSD76 TBZ76 TLV76 TVR76 UFN76 UPJ76 UZF76 VJB76 VSX76 WCT76 WMP76 WWL76</xm:sqref>
        </x14:dataValidation>
        <x14:dataValidation type="list" allowBlank="1" showInputMessage="1" showErrorMessage="1">
          <x14:formula1>
            <xm:f>IMPACTO</xm:f>
          </x14:formula1>
          <xm:sqref>R65517 JN65517 TJ65517 ADF65517 ANB65517 AWX65517 BGT65517 BQP65517 CAL65517 CKH65517 CUD65517 DDZ65517 DNV65517 DXR65517 EHN65517 ERJ65517 FBF65517 FLB65517 FUX65517 GET65517 GOP65517 GYL65517 HIH65517 HSD65517 IBZ65517 ILV65517 IVR65517 JFN65517 JPJ65517 JZF65517 KJB65517 KSX65517 LCT65517 LMP65517 LWL65517 MGH65517 MQD65517 MZZ65517 NJV65517 NTR65517 ODN65517 ONJ65517 OXF65517 PHB65517 PQX65517 QAT65517 QKP65517 QUL65517 REH65517 ROD65517 RXZ65517 SHV65517 SRR65517 TBN65517 TLJ65517 TVF65517 UFB65517 UOX65517 UYT65517 VIP65517 VSL65517 WCH65517 WMD65517 WVZ65517 R131053 JN131053 TJ131053 ADF131053 ANB131053 AWX131053 BGT131053 BQP131053 CAL131053 CKH131053 CUD131053 DDZ131053 DNV131053 DXR131053 EHN131053 ERJ131053 FBF131053 FLB131053 FUX131053 GET131053 GOP131053 GYL131053 HIH131053 HSD131053 IBZ131053 ILV131053 IVR131053 JFN131053 JPJ131053 JZF131053 KJB131053 KSX131053 LCT131053 LMP131053 LWL131053 MGH131053 MQD131053 MZZ131053 NJV131053 NTR131053 ODN131053 ONJ131053 OXF131053 PHB131053 PQX131053 QAT131053 QKP131053 QUL131053 REH131053 ROD131053 RXZ131053 SHV131053 SRR131053 TBN131053 TLJ131053 TVF131053 UFB131053 UOX131053 UYT131053 VIP131053 VSL131053 WCH131053 WMD131053 WVZ131053 R196589 JN196589 TJ196589 ADF196589 ANB196589 AWX196589 BGT196589 BQP196589 CAL196589 CKH196589 CUD196589 DDZ196589 DNV196589 DXR196589 EHN196589 ERJ196589 FBF196589 FLB196589 FUX196589 GET196589 GOP196589 GYL196589 HIH196589 HSD196589 IBZ196589 ILV196589 IVR196589 JFN196589 JPJ196589 JZF196589 KJB196589 KSX196589 LCT196589 LMP196589 LWL196589 MGH196589 MQD196589 MZZ196589 NJV196589 NTR196589 ODN196589 ONJ196589 OXF196589 PHB196589 PQX196589 QAT196589 QKP196589 QUL196589 REH196589 ROD196589 RXZ196589 SHV196589 SRR196589 TBN196589 TLJ196589 TVF196589 UFB196589 UOX196589 UYT196589 VIP196589 VSL196589 WCH196589 WMD196589 WVZ196589 R262125 JN262125 TJ262125 ADF262125 ANB262125 AWX262125 BGT262125 BQP262125 CAL262125 CKH262125 CUD262125 DDZ262125 DNV262125 DXR262125 EHN262125 ERJ262125 FBF262125 FLB262125 FUX262125 GET262125 GOP262125 GYL262125 HIH262125 HSD262125 IBZ262125 ILV262125 IVR262125 JFN262125 JPJ262125 JZF262125 KJB262125 KSX262125 LCT262125 LMP262125 LWL262125 MGH262125 MQD262125 MZZ262125 NJV262125 NTR262125 ODN262125 ONJ262125 OXF262125 PHB262125 PQX262125 QAT262125 QKP262125 QUL262125 REH262125 ROD262125 RXZ262125 SHV262125 SRR262125 TBN262125 TLJ262125 TVF262125 UFB262125 UOX262125 UYT262125 VIP262125 VSL262125 WCH262125 WMD262125 WVZ262125 R327661 JN327661 TJ327661 ADF327661 ANB327661 AWX327661 BGT327661 BQP327661 CAL327661 CKH327661 CUD327661 DDZ327661 DNV327661 DXR327661 EHN327661 ERJ327661 FBF327661 FLB327661 FUX327661 GET327661 GOP327661 GYL327661 HIH327661 HSD327661 IBZ327661 ILV327661 IVR327661 JFN327661 JPJ327661 JZF327661 KJB327661 KSX327661 LCT327661 LMP327661 LWL327661 MGH327661 MQD327661 MZZ327661 NJV327661 NTR327661 ODN327661 ONJ327661 OXF327661 PHB327661 PQX327661 QAT327661 QKP327661 QUL327661 REH327661 ROD327661 RXZ327661 SHV327661 SRR327661 TBN327661 TLJ327661 TVF327661 UFB327661 UOX327661 UYT327661 VIP327661 VSL327661 WCH327661 WMD327661 WVZ327661 R393197 JN393197 TJ393197 ADF393197 ANB393197 AWX393197 BGT393197 BQP393197 CAL393197 CKH393197 CUD393197 DDZ393197 DNV393197 DXR393197 EHN393197 ERJ393197 FBF393197 FLB393197 FUX393197 GET393197 GOP393197 GYL393197 HIH393197 HSD393197 IBZ393197 ILV393197 IVR393197 JFN393197 JPJ393197 JZF393197 KJB393197 KSX393197 LCT393197 LMP393197 LWL393197 MGH393197 MQD393197 MZZ393197 NJV393197 NTR393197 ODN393197 ONJ393197 OXF393197 PHB393197 PQX393197 QAT393197 QKP393197 QUL393197 REH393197 ROD393197 RXZ393197 SHV393197 SRR393197 TBN393197 TLJ393197 TVF393197 UFB393197 UOX393197 UYT393197 VIP393197 VSL393197 WCH393197 WMD393197 WVZ393197 R458733 JN458733 TJ458733 ADF458733 ANB458733 AWX458733 BGT458733 BQP458733 CAL458733 CKH458733 CUD458733 DDZ458733 DNV458733 DXR458733 EHN458733 ERJ458733 FBF458733 FLB458733 FUX458733 GET458733 GOP458733 GYL458733 HIH458733 HSD458733 IBZ458733 ILV458733 IVR458733 JFN458733 JPJ458733 JZF458733 KJB458733 KSX458733 LCT458733 LMP458733 LWL458733 MGH458733 MQD458733 MZZ458733 NJV458733 NTR458733 ODN458733 ONJ458733 OXF458733 PHB458733 PQX458733 QAT458733 QKP458733 QUL458733 REH458733 ROD458733 RXZ458733 SHV458733 SRR458733 TBN458733 TLJ458733 TVF458733 UFB458733 UOX458733 UYT458733 VIP458733 VSL458733 WCH458733 WMD458733 WVZ458733 R524269 JN524269 TJ524269 ADF524269 ANB524269 AWX524269 BGT524269 BQP524269 CAL524269 CKH524269 CUD524269 DDZ524269 DNV524269 DXR524269 EHN524269 ERJ524269 FBF524269 FLB524269 FUX524269 GET524269 GOP524269 GYL524269 HIH524269 HSD524269 IBZ524269 ILV524269 IVR524269 JFN524269 JPJ524269 JZF524269 KJB524269 KSX524269 LCT524269 LMP524269 LWL524269 MGH524269 MQD524269 MZZ524269 NJV524269 NTR524269 ODN524269 ONJ524269 OXF524269 PHB524269 PQX524269 QAT524269 QKP524269 QUL524269 REH524269 ROD524269 RXZ524269 SHV524269 SRR524269 TBN524269 TLJ524269 TVF524269 UFB524269 UOX524269 UYT524269 VIP524269 VSL524269 WCH524269 WMD524269 WVZ524269 R589805 JN589805 TJ589805 ADF589805 ANB589805 AWX589805 BGT589805 BQP589805 CAL589805 CKH589805 CUD589805 DDZ589805 DNV589805 DXR589805 EHN589805 ERJ589805 FBF589805 FLB589805 FUX589805 GET589805 GOP589805 GYL589805 HIH589805 HSD589805 IBZ589805 ILV589805 IVR589805 JFN589805 JPJ589805 JZF589805 KJB589805 KSX589805 LCT589805 LMP589805 LWL589805 MGH589805 MQD589805 MZZ589805 NJV589805 NTR589805 ODN589805 ONJ589805 OXF589805 PHB589805 PQX589805 QAT589805 QKP589805 QUL589805 REH589805 ROD589805 RXZ589805 SHV589805 SRR589805 TBN589805 TLJ589805 TVF589805 UFB589805 UOX589805 UYT589805 VIP589805 VSL589805 WCH589805 WMD589805 WVZ589805 R655341 JN655341 TJ655341 ADF655341 ANB655341 AWX655341 BGT655341 BQP655341 CAL655341 CKH655341 CUD655341 DDZ655341 DNV655341 DXR655341 EHN655341 ERJ655341 FBF655341 FLB655341 FUX655341 GET655341 GOP655341 GYL655341 HIH655341 HSD655341 IBZ655341 ILV655341 IVR655341 JFN655341 JPJ655341 JZF655341 KJB655341 KSX655341 LCT655341 LMP655341 LWL655341 MGH655341 MQD655341 MZZ655341 NJV655341 NTR655341 ODN655341 ONJ655341 OXF655341 PHB655341 PQX655341 QAT655341 QKP655341 QUL655341 REH655341 ROD655341 RXZ655341 SHV655341 SRR655341 TBN655341 TLJ655341 TVF655341 UFB655341 UOX655341 UYT655341 VIP655341 VSL655341 WCH655341 WMD655341 WVZ655341 R720877 JN720877 TJ720877 ADF720877 ANB720877 AWX720877 BGT720877 BQP720877 CAL720877 CKH720877 CUD720877 DDZ720877 DNV720877 DXR720877 EHN720877 ERJ720877 FBF720877 FLB720877 FUX720877 GET720877 GOP720877 GYL720877 HIH720877 HSD720877 IBZ720877 ILV720877 IVR720877 JFN720877 JPJ720877 JZF720877 KJB720877 KSX720877 LCT720877 LMP720877 LWL720877 MGH720877 MQD720877 MZZ720877 NJV720877 NTR720877 ODN720877 ONJ720877 OXF720877 PHB720877 PQX720877 QAT720877 QKP720877 QUL720877 REH720877 ROD720877 RXZ720877 SHV720877 SRR720877 TBN720877 TLJ720877 TVF720877 UFB720877 UOX720877 UYT720877 VIP720877 VSL720877 WCH720877 WMD720877 WVZ720877 R786413 JN786413 TJ786413 ADF786413 ANB786413 AWX786413 BGT786413 BQP786413 CAL786413 CKH786413 CUD786413 DDZ786413 DNV786413 DXR786413 EHN786413 ERJ786413 FBF786413 FLB786413 FUX786413 GET786413 GOP786413 GYL786413 HIH786413 HSD786413 IBZ786413 ILV786413 IVR786413 JFN786413 JPJ786413 JZF786413 KJB786413 KSX786413 LCT786413 LMP786413 LWL786413 MGH786413 MQD786413 MZZ786413 NJV786413 NTR786413 ODN786413 ONJ786413 OXF786413 PHB786413 PQX786413 QAT786413 QKP786413 QUL786413 REH786413 ROD786413 RXZ786413 SHV786413 SRR786413 TBN786413 TLJ786413 TVF786413 UFB786413 UOX786413 UYT786413 VIP786413 VSL786413 WCH786413 WMD786413 WVZ786413 R851949 JN851949 TJ851949 ADF851949 ANB851949 AWX851949 BGT851949 BQP851949 CAL851949 CKH851949 CUD851949 DDZ851949 DNV851949 DXR851949 EHN851949 ERJ851949 FBF851949 FLB851949 FUX851949 GET851949 GOP851949 GYL851949 HIH851949 HSD851949 IBZ851949 ILV851949 IVR851949 JFN851949 JPJ851949 JZF851949 KJB851949 KSX851949 LCT851949 LMP851949 LWL851949 MGH851949 MQD851949 MZZ851949 NJV851949 NTR851949 ODN851949 ONJ851949 OXF851949 PHB851949 PQX851949 QAT851949 QKP851949 QUL851949 REH851949 ROD851949 RXZ851949 SHV851949 SRR851949 TBN851949 TLJ851949 TVF851949 UFB851949 UOX851949 UYT851949 VIP851949 VSL851949 WCH851949 WMD851949 WVZ851949 R917485 JN917485 TJ917485 ADF917485 ANB917485 AWX917485 BGT917485 BQP917485 CAL917485 CKH917485 CUD917485 DDZ917485 DNV917485 DXR917485 EHN917485 ERJ917485 FBF917485 FLB917485 FUX917485 GET917485 GOP917485 GYL917485 HIH917485 HSD917485 IBZ917485 ILV917485 IVR917485 JFN917485 JPJ917485 JZF917485 KJB917485 KSX917485 LCT917485 LMP917485 LWL917485 MGH917485 MQD917485 MZZ917485 NJV917485 NTR917485 ODN917485 ONJ917485 OXF917485 PHB917485 PQX917485 QAT917485 QKP917485 QUL917485 REH917485 ROD917485 RXZ917485 SHV917485 SRR917485 TBN917485 TLJ917485 TVF917485 UFB917485 UOX917485 UYT917485 VIP917485 VSL917485 WCH917485 WMD917485 WVZ917485 R983021 JN983021 TJ983021 ADF983021 ANB983021 AWX983021 BGT983021 BQP983021 CAL983021 CKH983021 CUD983021 DDZ983021 DNV983021 DXR983021 EHN983021 ERJ983021 FBF983021 FLB983021 FUX983021 GET983021 GOP983021 GYL983021 HIH983021 HSD983021 IBZ983021 ILV983021 IVR983021 JFN983021 JPJ983021 JZF983021 KJB983021 KSX983021 LCT983021 LMP983021 LWL983021 MGH983021 MQD983021 MZZ983021 NJV983021 NTR983021 ODN983021 ONJ983021 OXF983021 PHB983021 PQX983021 QAT983021 QKP983021 QUL983021 REH983021 ROD983021 RXZ983021 SHV983021 SRR983021 TBN983021 TLJ983021 TVF983021 UFB983021 UOX983021 UYT983021 VIP983021 VSL983021 WCH983021 WMD983021 WVZ983021 R65523 JN65523 TJ65523 ADF65523 ANB65523 AWX65523 BGT65523 BQP65523 CAL65523 CKH65523 CUD65523 DDZ65523 DNV65523 DXR65523 EHN65523 ERJ65523 FBF65523 FLB65523 FUX65523 GET65523 GOP65523 GYL65523 HIH65523 HSD65523 IBZ65523 ILV65523 IVR65523 JFN65523 JPJ65523 JZF65523 KJB65523 KSX65523 LCT65523 LMP65523 LWL65523 MGH65523 MQD65523 MZZ65523 NJV65523 NTR65523 ODN65523 ONJ65523 OXF65523 PHB65523 PQX65523 QAT65523 QKP65523 QUL65523 REH65523 ROD65523 RXZ65523 SHV65523 SRR65523 TBN65523 TLJ65523 TVF65523 UFB65523 UOX65523 UYT65523 VIP65523 VSL65523 WCH65523 WMD65523 WVZ65523 R131059 JN131059 TJ131059 ADF131059 ANB131059 AWX131059 BGT131059 BQP131059 CAL131059 CKH131059 CUD131059 DDZ131059 DNV131059 DXR131059 EHN131059 ERJ131059 FBF131059 FLB131059 FUX131059 GET131059 GOP131059 GYL131059 HIH131059 HSD131059 IBZ131059 ILV131059 IVR131059 JFN131059 JPJ131059 JZF131059 KJB131059 KSX131059 LCT131059 LMP131059 LWL131059 MGH131059 MQD131059 MZZ131059 NJV131059 NTR131059 ODN131059 ONJ131059 OXF131059 PHB131059 PQX131059 QAT131059 QKP131059 QUL131059 REH131059 ROD131059 RXZ131059 SHV131059 SRR131059 TBN131059 TLJ131059 TVF131059 UFB131059 UOX131059 UYT131059 VIP131059 VSL131059 WCH131059 WMD131059 WVZ131059 R196595 JN196595 TJ196595 ADF196595 ANB196595 AWX196595 BGT196595 BQP196595 CAL196595 CKH196595 CUD196595 DDZ196595 DNV196595 DXR196595 EHN196595 ERJ196595 FBF196595 FLB196595 FUX196595 GET196595 GOP196595 GYL196595 HIH196595 HSD196595 IBZ196595 ILV196595 IVR196595 JFN196595 JPJ196595 JZF196595 KJB196595 KSX196595 LCT196595 LMP196595 LWL196595 MGH196595 MQD196595 MZZ196595 NJV196595 NTR196595 ODN196595 ONJ196595 OXF196595 PHB196595 PQX196595 QAT196595 QKP196595 QUL196595 REH196595 ROD196595 RXZ196595 SHV196595 SRR196595 TBN196595 TLJ196595 TVF196595 UFB196595 UOX196595 UYT196595 VIP196595 VSL196595 WCH196595 WMD196595 WVZ196595 R262131 JN262131 TJ262131 ADF262131 ANB262131 AWX262131 BGT262131 BQP262131 CAL262131 CKH262131 CUD262131 DDZ262131 DNV262131 DXR262131 EHN262131 ERJ262131 FBF262131 FLB262131 FUX262131 GET262131 GOP262131 GYL262131 HIH262131 HSD262131 IBZ262131 ILV262131 IVR262131 JFN262131 JPJ262131 JZF262131 KJB262131 KSX262131 LCT262131 LMP262131 LWL262131 MGH262131 MQD262131 MZZ262131 NJV262131 NTR262131 ODN262131 ONJ262131 OXF262131 PHB262131 PQX262131 QAT262131 QKP262131 QUL262131 REH262131 ROD262131 RXZ262131 SHV262131 SRR262131 TBN262131 TLJ262131 TVF262131 UFB262131 UOX262131 UYT262131 VIP262131 VSL262131 WCH262131 WMD262131 WVZ262131 R327667 JN327667 TJ327667 ADF327667 ANB327667 AWX327667 BGT327667 BQP327667 CAL327667 CKH327667 CUD327667 DDZ327667 DNV327667 DXR327667 EHN327667 ERJ327667 FBF327667 FLB327667 FUX327667 GET327667 GOP327667 GYL327667 HIH327667 HSD327667 IBZ327667 ILV327667 IVR327667 JFN327667 JPJ327667 JZF327667 KJB327667 KSX327667 LCT327667 LMP327667 LWL327667 MGH327667 MQD327667 MZZ327667 NJV327667 NTR327667 ODN327667 ONJ327667 OXF327667 PHB327667 PQX327667 QAT327667 QKP327667 QUL327667 REH327667 ROD327667 RXZ327667 SHV327667 SRR327667 TBN327667 TLJ327667 TVF327667 UFB327667 UOX327667 UYT327667 VIP327667 VSL327667 WCH327667 WMD327667 WVZ327667 R393203 JN393203 TJ393203 ADF393203 ANB393203 AWX393203 BGT393203 BQP393203 CAL393203 CKH393203 CUD393203 DDZ393203 DNV393203 DXR393203 EHN393203 ERJ393203 FBF393203 FLB393203 FUX393203 GET393203 GOP393203 GYL393203 HIH393203 HSD393203 IBZ393203 ILV393203 IVR393203 JFN393203 JPJ393203 JZF393203 KJB393203 KSX393203 LCT393203 LMP393203 LWL393203 MGH393203 MQD393203 MZZ393203 NJV393203 NTR393203 ODN393203 ONJ393203 OXF393203 PHB393203 PQX393203 QAT393203 QKP393203 QUL393203 REH393203 ROD393203 RXZ393203 SHV393203 SRR393203 TBN393203 TLJ393203 TVF393203 UFB393203 UOX393203 UYT393203 VIP393203 VSL393203 WCH393203 WMD393203 WVZ393203 R458739 JN458739 TJ458739 ADF458739 ANB458739 AWX458739 BGT458739 BQP458739 CAL458739 CKH458739 CUD458739 DDZ458739 DNV458739 DXR458739 EHN458739 ERJ458739 FBF458739 FLB458739 FUX458739 GET458739 GOP458739 GYL458739 HIH458739 HSD458739 IBZ458739 ILV458739 IVR458739 JFN458739 JPJ458739 JZF458739 KJB458739 KSX458739 LCT458739 LMP458739 LWL458739 MGH458739 MQD458739 MZZ458739 NJV458739 NTR458739 ODN458739 ONJ458739 OXF458739 PHB458739 PQX458739 QAT458739 QKP458739 QUL458739 REH458739 ROD458739 RXZ458739 SHV458739 SRR458739 TBN458739 TLJ458739 TVF458739 UFB458739 UOX458739 UYT458739 VIP458739 VSL458739 WCH458739 WMD458739 WVZ458739 R524275 JN524275 TJ524275 ADF524275 ANB524275 AWX524275 BGT524275 BQP524275 CAL524275 CKH524275 CUD524275 DDZ524275 DNV524275 DXR524275 EHN524275 ERJ524275 FBF524275 FLB524275 FUX524275 GET524275 GOP524275 GYL524275 HIH524275 HSD524275 IBZ524275 ILV524275 IVR524275 JFN524275 JPJ524275 JZF524275 KJB524275 KSX524275 LCT524275 LMP524275 LWL524275 MGH524275 MQD524275 MZZ524275 NJV524275 NTR524275 ODN524275 ONJ524275 OXF524275 PHB524275 PQX524275 QAT524275 QKP524275 QUL524275 REH524275 ROD524275 RXZ524275 SHV524275 SRR524275 TBN524275 TLJ524275 TVF524275 UFB524275 UOX524275 UYT524275 VIP524275 VSL524275 WCH524275 WMD524275 WVZ524275 R589811 JN589811 TJ589811 ADF589811 ANB589811 AWX589811 BGT589811 BQP589811 CAL589811 CKH589811 CUD589811 DDZ589811 DNV589811 DXR589811 EHN589811 ERJ589811 FBF589811 FLB589811 FUX589811 GET589811 GOP589811 GYL589811 HIH589811 HSD589811 IBZ589811 ILV589811 IVR589811 JFN589811 JPJ589811 JZF589811 KJB589811 KSX589811 LCT589811 LMP589811 LWL589811 MGH589811 MQD589811 MZZ589811 NJV589811 NTR589811 ODN589811 ONJ589811 OXF589811 PHB589811 PQX589811 QAT589811 QKP589811 QUL589811 REH589811 ROD589811 RXZ589811 SHV589811 SRR589811 TBN589811 TLJ589811 TVF589811 UFB589811 UOX589811 UYT589811 VIP589811 VSL589811 WCH589811 WMD589811 WVZ589811 R655347 JN655347 TJ655347 ADF655347 ANB655347 AWX655347 BGT655347 BQP655347 CAL655347 CKH655347 CUD655347 DDZ655347 DNV655347 DXR655347 EHN655347 ERJ655347 FBF655347 FLB655347 FUX655347 GET655347 GOP655347 GYL655347 HIH655347 HSD655347 IBZ655347 ILV655347 IVR655347 JFN655347 JPJ655347 JZF655347 KJB655347 KSX655347 LCT655347 LMP655347 LWL655347 MGH655347 MQD655347 MZZ655347 NJV655347 NTR655347 ODN655347 ONJ655347 OXF655347 PHB655347 PQX655347 QAT655347 QKP655347 QUL655347 REH655347 ROD655347 RXZ655347 SHV655347 SRR655347 TBN655347 TLJ655347 TVF655347 UFB655347 UOX655347 UYT655347 VIP655347 VSL655347 WCH655347 WMD655347 WVZ655347 R720883 JN720883 TJ720883 ADF720883 ANB720883 AWX720883 BGT720883 BQP720883 CAL720883 CKH720883 CUD720883 DDZ720883 DNV720883 DXR720883 EHN720883 ERJ720883 FBF720883 FLB720883 FUX720883 GET720883 GOP720883 GYL720883 HIH720883 HSD720883 IBZ720883 ILV720883 IVR720883 JFN720883 JPJ720883 JZF720883 KJB720883 KSX720883 LCT720883 LMP720883 LWL720883 MGH720883 MQD720883 MZZ720883 NJV720883 NTR720883 ODN720883 ONJ720883 OXF720883 PHB720883 PQX720883 QAT720883 QKP720883 QUL720883 REH720883 ROD720883 RXZ720883 SHV720883 SRR720883 TBN720883 TLJ720883 TVF720883 UFB720883 UOX720883 UYT720883 VIP720883 VSL720883 WCH720883 WMD720883 WVZ720883 R786419 JN786419 TJ786419 ADF786419 ANB786419 AWX786419 BGT786419 BQP786419 CAL786419 CKH786419 CUD786419 DDZ786419 DNV786419 DXR786419 EHN786419 ERJ786419 FBF786419 FLB786419 FUX786419 GET786419 GOP786419 GYL786419 HIH786419 HSD786419 IBZ786419 ILV786419 IVR786419 JFN786419 JPJ786419 JZF786419 KJB786419 KSX786419 LCT786419 LMP786419 LWL786419 MGH786419 MQD786419 MZZ786419 NJV786419 NTR786419 ODN786419 ONJ786419 OXF786419 PHB786419 PQX786419 QAT786419 QKP786419 QUL786419 REH786419 ROD786419 RXZ786419 SHV786419 SRR786419 TBN786419 TLJ786419 TVF786419 UFB786419 UOX786419 UYT786419 VIP786419 VSL786419 WCH786419 WMD786419 WVZ786419 R851955 JN851955 TJ851955 ADF851955 ANB851955 AWX851955 BGT851955 BQP851955 CAL851955 CKH851955 CUD851955 DDZ851955 DNV851955 DXR851955 EHN851955 ERJ851955 FBF851955 FLB851955 FUX851955 GET851955 GOP851955 GYL851955 HIH851955 HSD851955 IBZ851955 ILV851955 IVR851955 JFN851955 JPJ851955 JZF851955 KJB851955 KSX851955 LCT851955 LMP851955 LWL851955 MGH851955 MQD851955 MZZ851955 NJV851955 NTR851955 ODN851955 ONJ851955 OXF851955 PHB851955 PQX851955 QAT851955 QKP851955 QUL851955 REH851955 ROD851955 RXZ851955 SHV851955 SRR851955 TBN851955 TLJ851955 TVF851955 UFB851955 UOX851955 UYT851955 VIP851955 VSL851955 WCH851955 WMD851955 WVZ851955 R917491 JN917491 TJ917491 ADF917491 ANB917491 AWX917491 BGT917491 BQP917491 CAL917491 CKH917491 CUD917491 DDZ917491 DNV917491 DXR917491 EHN917491 ERJ917491 FBF917491 FLB917491 FUX917491 GET917491 GOP917491 GYL917491 HIH917491 HSD917491 IBZ917491 ILV917491 IVR917491 JFN917491 JPJ917491 JZF917491 KJB917491 KSX917491 LCT917491 LMP917491 LWL917491 MGH917491 MQD917491 MZZ917491 NJV917491 NTR917491 ODN917491 ONJ917491 OXF917491 PHB917491 PQX917491 QAT917491 QKP917491 QUL917491 REH917491 ROD917491 RXZ917491 SHV917491 SRR917491 TBN917491 TLJ917491 TVF917491 UFB917491 UOX917491 UYT917491 VIP917491 VSL917491 WCH917491 WMD917491 WVZ917491 R983027 JN983027 TJ983027 ADF983027 ANB983027 AWX983027 BGT983027 BQP983027 CAL983027 CKH983027 CUD983027 DDZ983027 DNV983027 DXR983027 EHN983027 ERJ983027 FBF983027 FLB983027 FUX983027 GET983027 GOP983027 GYL983027 HIH983027 HSD983027 IBZ983027 ILV983027 IVR983027 JFN983027 JPJ983027 JZF983027 KJB983027 KSX983027 LCT983027 LMP983027 LWL983027 MGH983027 MQD983027 MZZ983027 NJV983027 NTR983027 ODN983027 ONJ983027 OXF983027 PHB983027 PQX983027 QAT983027 QKP983027 QUL983027 REH983027 ROD983027 RXZ983027 SHV983027 SRR983027 TBN983027 TLJ983027 TVF983027 UFB983027 UOX983027 UYT983027 VIP983027 VSL983027 WCH983027 WMD983027 WVZ983027 R65526 JN65526 TJ65526 ADF65526 ANB65526 AWX65526 BGT65526 BQP65526 CAL65526 CKH65526 CUD65526 DDZ65526 DNV65526 DXR65526 EHN65526 ERJ65526 FBF65526 FLB65526 FUX65526 GET65526 GOP65526 GYL65526 HIH65526 HSD65526 IBZ65526 ILV65526 IVR65526 JFN65526 JPJ65526 JZF65526 KJB65526 KSX65526 LCT65526 LMP65526 LWL65526 MGH65526 MQD65526 MZZ65526 NJV65526 NTR65526 ODN65526 ONJ65526 OXF65526 PHB65526 PQX65526 QAT65526 QKP65526 QUL65526 REH65526 ROD65526 RXZ65526 SHV65526 SRR65526 TBN65526 TLJ65526 TVF65526 UFB65526 UOX65526 UYT65526 VIP65526 VSL65526 WCH65526 WMD65526 WVZ65526 R131062 JN131062 TJ131062 ADF131062 ANB131062 AWX131062 BGT131062 BQP131062 CAL131062 CKH131062 CUD131062 DDZ131062 DNV131062 DXR131062 EHN131062 ERJ131062 FBF131062 FLB131062 FUX131062 GET131062 GOP131062 GYL131062 HIH131062 HSD131062 IBZ131062 ILV131062 IVR131062 JFN131062 JPJ131062 JZF131062 KJB131062 KSX131062 LCT131062 LMP131062 LWL131062 MGH131062 MQD131062 MZZ131062 NJV131062 NTR131062 ODN131062 ONJ131062 OXF131062 PHB131062 PQX131062 QAT131062 QKP131062 QUL131062 REH131062 ROD131062 RXZ131062 SHV131062 SRR131062 TBN131062 TLJ131062 TVF131062 UFB131062 UOX131062 UYT131062 VIP131062 VSL131062 WCH131062 WMD131062 WVZ131062 R196598 JN196598 TJ196598 ADF196598 ANB196598 AWX196598 BGT196598 BQP196598 CAL196598 CKH196598 CUD196598 DDZ196598 DNV196598 DXR196598 EHN196598 ERJ196598 FBF196598 FLB196598 FUX196598 GET196598 GOP196598 GYL196598 HIH196598 HSD196598 IBZ196598 ILV196598 IVR196598 JFN196598 JPJ196598 JZF196598 KJB196598 KSX196598 LCT196598 LMP196598 LWL196598 MGH196598 MQD196598 MZZ196598 NJV196598 NTR196598 ODN196598 ONJ196598 OXF196598 PHB196598 PQX196598 QAT196598 QKP196598 QUL196598 REH196598 ROD196598 RXZ196598 SHV196598 SRR196598 TBN196598 TLJ196598 TVF196598 UFB196598 UOX196598 UYT196598 VIP196598 VSL196598 WCH196598 WMD196598 WVZ196598 R262134 JN262134 TJ262134 ADF262134 ANB262134 AWX262134 BGT262134 BQP262134 CAL262134 CKH262134 CUD262134 DDZ262134 DNV262134 DXR262134 EHN262134 ERJ262134 FBF262134 FLB262134 FUX262134 GET262134 GOP262134 GYL262134 HIH262134 HSD262134 IBZ262134 ILV262134 IVR262134 JFN262134 JPJ262134 JZF262134 KJB262134 KSX262134 LCT262134 LMP262134 LWL262134 MGH262134 MQD262134 MZZ262134 NJV262134 NTR262134 ODN262134 ONJ262134 OXF262134 PHB262134 PQX262134 QAT262134 QKP262134 QUL262134 REH262134 ROD262134 RXZ262134 SHV262134 SRR262134 TBN262134 TLJ262134 TVF262134 UFB262134 UOX262134 UYT262134 VIP262134 VSL262134 WCH262134 WMD262134 WVZ262134 R327670 JN327670 TJ327670 ADF327670 ANB327670 AWX327670 BGT327670 BQP327670 CAL327670 CKH327670 CUD327670 DDZ327670 DNV327670 DXR327670 EHN327670 ERJ327670 FBF327670 FLB327670 FUX327670 GET327670 GOP327670 GYL327670 HIH327670 HSD327670 IBZ327670 ILV327670 IVR327670 JFN327670 JPJ327670 JZF327670 KJB327670 KSX327670 LCT327670 LMP327670 LWL327670 MGH327670 MQD327670 MZZ327670 NJV327670 NTR327670 ODN327670 ONJ327670 OXF327670 PHB327670 PQX327670 QAT327670 QKP327670 QUL327670 REH327670 ROD327670 RXZ327670 SHV327670 SRR327670 TBN327670 TLJ327670 TVF327670 UFB327670 UOX327670 UYT327670 VIP327670 VSL327670 WCH327670 WMD327670 WVZ327670 R393206 JN393206 TJ393206 ADF393206 ANB393206 AWX393206 BGT393206 BQP393206 CAL393206 CKH393206 CUD393206 DDZ393206 DNV393206 DXR393206 EHN393206 ERJ393206 FBF393206 FLB393206 FUX393206 GET393206 GOP393206 GYL393206 HIH393206 HSD393206 IBZ393206 ILV393206 IVR393206 JFN393206 JPJ393206 JZF393206 KJB393206 KSX393206 LCT393206 LMP393206 LWL393206 MGH393206 MQD393206 MZZ393206 NJV393206 NTR393206 ODN393206 ONJ393206 OXF393206 PHB393206 PQX393206 QAT393206 QKP393206 QUL393206 REH393206 ROD393206 RXZ393206 SHV393206 SRR393206 TBN393206 TLJ393206 TVF393206 UFB393206 UOX393206 UYT393206 VIP393206 VSL393206 WCH393206 WMD393206 WVZ393206 R458742 JN458742 TJ458742 ADF458742 ANB458742 AWX458742 BGT458742 BQP458742 CAL458742 CKH458742 CUD458742 DDZ458742 DNV458742 DXR458742 EHN458742 ERJ458742 FBF458742 FLB458742 FUX458742 GET458742 GOP458742 GYL458742 HIH458742 HSD458742 IBZ458742 ILV458742 IVR458742 JFN458742 JPJ458742 JZF458742 KJB458742 KSX458742 LCT458742 LMP458742 LWL458742 MGH458742 MQD458742 MZZ458742 NJV458742 NTR458742 ODN458742 ONJ458742 OXF458742 PHB458742 PQX458742 QAT458742 QKP458742 QUL458742 REH458742 ROD458742 RXZ458742 SHV458742 SRR458742 TBN458742 TLJ458742 TVF458742 UFB458742 UOX458742 UYT458742 VIP458742 VSL458742 WCH458742 WMD458742 WVZ458742 R524278 JN524278 TJ524278 ADF524278 ANB524278 AWX524278 BGT524278 BQP524278 CAL524278 CKH524278 CUD524278 DDZ524278 DNV524278 DXR524278 EHN524278 ERJ524278 FBF524278 FLB524278 FUX524278 GET524278 GOP524278 GYL524278 HIH524278 HSD524278 IBZ524278 ILV524278 IVR524278 JFN524278 JPJ524278 JZF524278 KJB524278 KSX524278 LCT524278 LMP524278 LWL524278 MGH524278 MQD524278 MZZ524278 NJV524278 NTR524278 ODN524278 ONJ524278 OXF524278 PHB524278 PQX524278 QAT524278 QKP524278 QUL524278 REH524278 ROD524278 RXZ524278 SHV524278 SRR524278 TBN524278 TLJ524278 TVF524278 UFB524278 UOX524278 UYT524278 VIP524278 VSL524278 WCH524278 WMD524278 WVZ524278 R589814 JN589814 TJ589814 ADF589814 ANB589814 AWX589814 BGT589814 BQP589814 CAL589814 CKH589814 CUD589814 DDZ589814 DNV589814 DXR589814 EHN589814 ERJ589814 FBF589814 FLB589814 FUX589814 GET589814 GOP589814 GYL589814 HIH589814 HSD589814 IBZ589814 ILV589814 IVR589814 JFN589814 JPJ589814 JZF589814 KJB589814 KSX589814 LCT589814 LMP589814 LWL589814 MGH589814 MQD589814 MZZ589814 NJV589814 NTR589814 ODN589814 ONJ589814 OXF589814 PHB589814 PQX589814 QAT589814 QKP589814 QUL589814 REH589814 ROD589814 RXZ589814 SHV589814 SRR589814 TBN589814 TLJ589814 TVF589814 UFB589814 UOX589814 UYT589814 VIP589814 VSL589814 WCH589814 WMD589814 WVZ589814 R655350 JN655350 TJ655350 ADF655350 ANB655350 AWX655350 BGT655350 BQP655350 CAL655350 CKH655350 CUD655350 DDZ655350 DNV655350 DXR655350 EHN655350 ERJ655350 FBF655350 FLB655350 FUX655350 GET655350 GOP655350 GYL655350 HIH655350 HSD655350 IBZ655350 ILV655350 IVR655350 JFN655350 JPJ655350 JZF655350 KJB655350 KSX655350 LCT655350 LMP655350 LWL655350 MGH655350 MQD655350 MZZ655350 NJV655350 NTR655350 ODN655350 ONJ655350 OXF655350 PHB655350 PQX655350 QAT655350 QKP655350 QUL655350 REH655350 ROD655350 RXZ655350 SHV655350 SRR655350 TBN655350 TLJ655350 TVF655350 UFB655350 UOX655350 UYT655350 VIP655350 VSL655350 WCH655350 WMD655350 WVZ655350 R720886 JN720886 TJ720886 ADF720886 ANB720886 AWX720886 BGT720886 BQP720886 CAL720886 CKH720886 CUD720886 DDZ720886 DNV720886 DXR720886 EHN720886 ERJ720886 FBF720886 FLB720886 FUX720886 GET720886 GOP720886 GYL720886 HIH720886 HSD720886 IBZ720886 ILV720886 IVR720886 JFN720886 JPJ720886 JZF720886 KJB720886 KSX720886 LCT720886 LMP720886 LWL720886 MGH720886 MQD720886 MZZ720886 NJV720886 NTR720886 ODN720886 ONJ720886 OXF720886 PHB720886 PQX720886 QAT720886 QKP720886 QUL720886 REH720886 ROD720886 RXZ720886 SHV720886 SRR720886 TBN720886 TLJ720886 TVF720886 UFB720886 UOX720886 UYT720886 VIP720886 VSL720886 WCH720886 WMD720886 WVZ720886 R786422 JN786422 TJ786422 ADF786422 ANB786422 AWX786422 BGT786422 BQP786422 CAL786422 CKH786422 CUD786422 DDZ786422 DNV786422 DXR786422 EHN786422 ERJ786422 FBF786422 FLB786422 FUX786422 GET786422 GOP786422 GYL786422 HIH786422 HSD786422 IBZ786422 ILV786422 IVR786422 JFN786422 JPJ786422 JZF786422 KJB786422 KSX786422 LCT786422 LMP786422 LWL786422 MGH786422 MQD786422 MZZ786422 NJV786422 NTR786422 ODN786422 ONJ786422 OXF786422 PHB786422 PQX786422 QAT786422 QKP786422 QUL786422 REH786422 ROD786422 RXZ786422 SHV786422 SRR786422 TBN786422 TLJ786422 TVF786422 UFB786422 UOX786422 UYT786422 VIP786422 VSL786422 WCH786422 WMD786422 WVZ786422 R851958 JN851958 TJ851958 ADF851958 ANB851958 AWX851958 BGT851958 BQP851958 CAL851958 CKH851958 CUD851958 DDZ851958 DNV851958 DXR851958 EHN851958 ERJ851958 FBF851958 FLB851958 FUX851958 GET851958 GOP851958 GYL851958 HIH851958 HSD851958 IBZ851958 ILV851958 IVR851958 JFN851958 JPJ851958 JZF851958 KJB851958 KSX851958 LCT851958 LMP851958 LWL851958 MGH851958 MQD851958 MZZ851958 NJV851958 NTR851958 ODN851958 ONJ851958 OXF851958 PHB851958 PQX851958 QAT851958 QKP851958 QUL851958 REH851958 ROD851958 RXZ851958 SHV851958 SRR851958 TBN851958 TLJ851958 TVF851958 UFB851958 UOX851958 UYT851958 VIP851958 VSL851958 WCH851958 WMD851958 WVZ851958 R917494 JN917494 TJ917494 ADF917494 ANB917494 AWX917494 BGT917494 BQP917494 CAL917494 CKH917494 CUD917494 DDZ917494 DNV917494 DXR917494 EHN917494 ERJ917494 FBF917494 FLB917494 FUX917494 GET917494 GOP917494 GYL917494 HIH917494 HSD917494 IBZ917494 ILV917494 IVR917494 JFN917494 JPJ917494 JZF917494 KJB917494 KSX917494 LCT917494 LMP917494 LWL917494 MGH917494 MQD917494 MZZ917494 NJV917494 NTR917494 ODN917494 ONJ917494 OXF917494 PHB917494 PQX917494 QAT917494 QKP917494 QUL917494 REH917494 ROD917494 RXZ917494 SHV917494 SRR917494 TBN917494 TLJ917494 TVF917494 UFB917494 UOX917494 UYT917494 VIP917494 VSL917494 WCH917494 WMD917494 WVZ917494 R983030 JN983030 TJ983030 ADF983030 ANB983030 AWX983030 BGT983030 BQP983030 CAL983030 CKH983030 CUD983030 DDZ983030 DNV983030 DXR983030 EHN983030 ERJ983030 FBF983030 FLB983030 FUX983030 GET983030 GOP983030 GYL983030 HIH983030 HSD983030 IBZ983030 ILV983030 IVR983030 JFN983030 JPJ983030 JZF983030 KJB983030 KSX983030 LCT983030 LMP983030 LWL983030 MGH983030 MQD983030 MZZ983030 NJV983030 NTR983030 ODN983030 ONJ983030 OXF983030 PHB983030 PQX983030 QAT983030 QKP983030 QUL983030 REH983030 ROD983030 RXZ983030 SHV983030 SRR983030 TBN983030 TLJ983030 TVF983030 UFB983030 UOX983030 UYT983030 VIP983030 VSL983030 WCH983030 WMD983030 WVZ983030 R65530 JN65530 TJ65530 ADF65530 ANB65530 AWX65530 BGT65530 BQP65530 CAL65530 CKH65530 CUD65530 DDZ65530 DNV65530 DXR65530 EHN65530 ERJ65530 FBF65530 FLB65530 FUX65530 GET65530 GOP65530 GYL65530 HIH65530 HSD65530 IBZ65530 ILV65530 IVR65530 JFN65530 JPJ65530 JZF65530 KJB65530 KSX65530 LCT65530 LMP65530 LWL65530 MGH65530 MQD65530 MZZ65530 NJV65530 NTR65530 ODN65530 ONJ65530 OXF65530 PHB65530 PQX65530 QAT65530 QKP65530 QUL65530 REH65530 ROD65530 RXZ65530 SHV65530 SRR65530 TBN65530 TLJ65530 TVF65530 UFB65530 UOX65530 UYT65530 VIP65530 VSL65530 WCH65530 WMD65530 WVZ65530 R131066 JN131066 TJ131066 ADF131066 ANB131066 AWX131066 BGT131066 BQP131066 CAL131066 CKH131066 CUD131066 DDZ131066 DNV131066 DXR131066 EHN131066 ERJ131066 FBF131066 FLB131066 FUX131066 GET131066 GOP131066 GYL131066 HIH131066 HSD131066 IBZ131066 ILV131066 IVR131066 JFN131066 JPJ131066 JZF131066 KJB131066 KSX131066 LCT131066 LMP131066 LWL131066 MGH131066 MQD131066 MZZ131066 NJV131066 NTR131066 ODN131066 ONJ131066 OXF131066 PHB131066 PQX131066 QAT131066 QKP131066 QUL131066 REH131066 ROD131066 RXZ131066 SHV131066 SRR131066 TBN131066 TLJ131066 TVF131066 UFB131066 UOX131066 UYT131066 VIP131066 VSL131066 WCH131066 WMD131066 WVZ131066 R196602 JN196602 TJ196602 ADF196602 ANB196602 AWX196602 BGT196602 BQP196602 CAL196602 CKH196602 CUD196602 DDZ196602 DNV196602 DXR196602 EHN196602 ERJ196602 FBF196602 FLB196602 FUX196602 GET196602 GOP196602 GYL196602 HIH196602 HSD196602 IBZ196602 ILV196602 IVR196602 JFN196602 JPJ196602 JZF196602 KJB196602 KSX196602 LCT196602 LMP196602 LWL196602 MGH196602 MQD196602 MZZ196602 NJV196602 NTR196602 ODN196602 ONJ196602 OXF196602 PHB196602 PQX196602 QAT196602 QKP196602 QUL196602 REH196602 ROD196602 RXZ196602 SHV196602 SRR196602 TBN196602 TLJ196602 TVF196602 UFB196602 UOX196602 UYT196602 VIP196602 VSL196602 WCH196602 WMD196602 WVZ196602 R262138 JN262138 TJ262138 ADF262138 ANB262138 AWX262138 BGT262138 BQP262138 CAL262138 CKH262138 CUD262138 DDZ262138 DNV262138 DXR262138 EHN262138 ERJ262138 FBF262138 FLB262138 FUX262138 GET262138 GOP262138 GYL262138 HIH262138 HSD262138 IBZ262138 ILV262138 IVR262138 JFN262138 JPJ262138 JZF262138 KJB262138 KSX262138 LCT262138 LMP262138 LWL262138 MGH262138 MQD262138 MZZ262138 NJV262138 NTR262138 ODN262138 ONJ262138 OXF262138 PHB262138 PQX262138 QAT262138 QKP262138 QUL262138 REH262138 ROD262138 RXZ262138 SHV262138 SRR262138 TBN262138 TLJ262138 TVF262138 UFB262138 UOX262138 UYT262138 VIP262138 VSL262138 WCH262138 WMD262138 WVZ262138 R327674 JN327674 TJ327674 ADF327674 ANB327674 AWX327674 BGT327674 BQP327674 CAL327674 CKH327674 CUD327674 DDZ327674 DNV327674 DXR327674 EHN327674 ERJ327674 FBF327674 FLB327674 FUX327674 GET327674 GOP327674 GYL327674 HIH327674 HSD327674 IBZ327674 ILV327674 IVR327674 JFN327674 JPJ327674 JZF327674 KJB327674 KSX327674 LCT327674 LMP327674 LWL327674 MGH327674 MQD327674 MZZ327674 NJV327674 NTR327674 ODN327674 ONJ327674 OXF327674 PHB327674 PQX327674 QAT327674 QKP327674 QUL327674 REH327674 ROD327674 RXZ327674 SHV327674 SRR327674 TBN327674 TLJ327674 TVF327674 UFB327674 UOX327674 UYT327674 VIP327674 VSL327674 WCH327674 WMD327674 WVZ327674 R393210 JN393210 TJ393210 ADF393210 ANB393210 AWX393210 BGT393210 BQP393210 CAL393210 CKH393210 CUD393210 DDZ393210 DNV393210 DXR393210 EHN393210 ERJ393210 FBF393210 FLB393210 FUX393210 GET393210 GOP393210 GYL393210 HIH393210 HSD393210 IBZ393210 ILV393210 IVR393210 JFN393210 JPJ393210 JZF393210 KJB393210 KSX393210 LCT393210 LMP393210 LWL393210 MGH393210 MQD393210 MZZ393210 NJV393210 NTR393210 ODN393210 ONJ393210 OXF393210 PHB393210 PQX393210 QAT393210 QKP393210 QUL393210 REH393210 ROD393210 RXZ393210 SHV393210 SRR393210 TBN393210 TLJ393210 TVF393210 UFB393210 UOX393210 UYT393210 VIP393210 VSL393210 WCH393210 WMD393210 WVZ393210 R458746 JN458746 TJ458746 ADF458746 ANB458746 AWX458746 BGT458746 BQP458746 CAL458746 CKH458746 CUD458746 DDZ458746 DNV458746 DXR458746 EHN458746 ERJ458746 FBF458746 FLB458746 FUX458746 GET458746 GOP458746 GYL458746 HIH458746 HSD458746 IBZ458746 ILV458746 IVR458746 JFN458746 JPJ458746 JZF458746 KJB458746 KSX458746 LCT458746 LMP458746 LWL458746 MGH458746 MQD458746 MZZ458746 NJV458746 NTR458746 ODN458746 ONJ458746 OXF458746 PHB458746 PQX458746 QAT458746 QKP458746 QUL458746 REH458746 ROD458746 RXZ458746 SHV458746 SRR458746 TBN458746 TLJ458746 TVF458746 UFB458746 UOX458746 UYT458746 VIP458746 VSL458746 WCH458746 WMD458746 WVZ458746 R524282 JN524282 TJ524282 ADF524282 ANB524282 AWX524282 BGT524282 BQP524282 CAL524282 CKH524282 CUD524282 DDZ524282 DNV524282 DXR524282 EHN524282 ERJ524282 FBF524282 FLB524282 FUX524282 GET524282 GOP524282 GYL524282 HIH524282 HSD524282 IBZ524282 ILV524282 IVR524282 JFN524282 JPJ524282 JZF524282 KJB524282 KSX524282 LCT524282 LMP524282 LWL524282 MGH524282 MQD524282 MZZ524282 NJV524282 NTR524282 ODN524282 ONJ524282 OXF524282 PHB524282 PQX524282 QAT524282 QKP524282 QUL524282 REH524282 ROD524282 RXZ524282 SHV524282 SRR524282 TBN524282 TLJ524282 TVF524282 UFB524282 UOX524282 UYT524282 VIP524282 VSL524282 WCH524282 WMD524282 WVZ524282 R589818 JN589818 TJ589818 ADF589818 ANB589818 AWX589818 BGT589818 BQP589818 CAL589818 CKH589818 CUD589818 DDZ589818 DNV589818 DXR589818 EHN589818 ERJ589818 FBF589818 FLB589818 FUX589818 GET589818 GOP589818 GYL589818 HIH589818 HSD589818 IBZ589818 ILV589818 IVR589818 JFN589818 JPJ589818 JZF589818 KJB589818 KSX589818 LCT589818 LMP589818 LWL589818 MGH589818 MQD589818 MZZ589818 NJV589818 NTR589818 ODN589818 ONJ589818 OXF589818 PHB589818 PQX589818 QAT589818 QKP589818 QUL589818 REH589818 ROD589818 RXZ589818 SHV589818 SRR589818 TBN589818 TLJ589818 TVF589818 UFB589818 UOX589818 UYT589818 VIP589818 VSL589818 WCH589818 WMD589818 WVZ589818 R655354 JN655354 TJ655354 ADF655354 ANB655354 AWX655354 BGT655354 BQP655354 CAL655354 CKH655354 CUD655354 DDZ655354 DNV655354 DXR655354 EHN655354 ERJ655354 FBF655354 FLB655354 FUX655354 GET655354 GOP655354 GYL655354 HIH655354 HSD655354 IBZ655354 ILV655354 IVR655354 JFN655354 JPJ655354 JZF655354 KJB655354 KSX655354 LCT655354 LMP655354 LWL655354 MGH655354 MQD655354 MZZ655354 NJV655354 NTR655354 ODN655354 ONJ655354 OXF655354 PHB655354 PQX655354 QAT655354 QKP655354 QUL655354 REH655354 ROD655354 RXZ655354 SHV655354 SRR655354 TBN655354 TLJ655354 TVF655354 UFB655354 UOX655354 UYT655354 VIP655354 VSL655354 WCH655354 WMD655354 WVZ655354 R720890 JN720890 TJ720890 ADF720890 ANB720890 AWX720890 BGT720890 BQP720890 CAL720890 CKH720890 CUD720890 DDZ720890 DNV720890 DXR720890 EHN720890 ERJ720890 FBF720890 FLB720890 FUX720890 GET720890 GOP720890 GYL720890 HIH720890 HSD720890 IBZ720890 ILV720890 IVR720890 JFN720890 JPJ720890 JZF720890 KJB720890 KSX720890 LCT720890 LMP720890 LWL720890 MGH720890 MQD720890 MZZ720890 NJV720890 NTR720890 ODN720890 ONJ720890 OXF720890 PHB720890 PQX720890 QAT720890 QKP720890 QUL720890 REH720890 ROD720890 RXZ720890 SHV720890 SRR720890 TBN720890 TLJ720890 TVF720890 UFB720890 UOX720890 UYT720890 VIP720890 VSL720890 WCH720890 WMD720890 WVZ720890 R786426 JN786426 TJ786426 ADF786426 ANB786426 AWX786426 BGT786426 BQP786426 CAL786426 CKH786426 CUD786426 DDZ786426 DNV786426 DXR786426 EHN786426 ERJ786426 FBF786426 FLB786426 FUX786426 GET786426 GOP786426 GYL786426 HIH786426 HSD786426 IBZ786426 ILV786426 IVR786426 JFN786426 JPJ786426 JZF786426 KJB786426 KSX786426 LCT786426 LMP786426 LWL786426 MGH786426 MQD786426 MZZ786426 NJV786426 NTR786426 ODN786426 ONJ786426 OXF786426 PHB786426 PQX786426 QAT786426 QKP786426 QUL786426 REH786426 ROD786426 RXZ786426 SHV786426 SRR786426 TBN786426 TLJ786426 TVF786426 UFB786426 UOX786426 UYT786426 VIP786426 VSL786426 WCH786426 WMD786426 WVZ786426 R851962 JN851962 TJ851962 ADF851962 ANB851962 AWX851962 BGT851962 BQP851962 CAL851962 CKH851962 CUD851962 DDZ851962 DNV851962 DXR851962 EHN851962 ERJ851962 FBF851962 FLB851962 FUX851962 GET851962 GOP851962 GYL851962 HIH851962 HSD851962 IBZ851962 ILV851962 IVR851962 JFN851962 JPJ851962 JZF851962 KJB851962 KSX851962 LCT851962 LMP851962 LWL851962 MGH851962 MQD851962 MZZ851962 NJV851962 NTR851962 ODN851962 ONJ851962 OXF851962 PHB851962 PQX851962 QAT851962 QKP851962 QUL851962 REH851962 ROD851962 RXZ851962 SHV851962 SRR851962 TBN851962 TLJ851962 TVF851962 UFB851962 UOX851962 UYT851962 VIP851962 VSL851962 WCH851962 WMD851962 WVZ851962 R917498 JN917498 TJ917498 ADF917498 ANB917498 AWX917498 BGT917498 BQP917498 CAL917498 CKH917498 CUD917498 DDZ917498 DNV917498 DXR917498 EHN917498 ERJ917498 FBF917498 FLB917498 FUX917498 GET917498 GOP917498 GYL917498 HIH917498 HSD917498 IBZ917498 ILV917498 IVR917498 JFN917498 JPJ917498 JZF917498 KJB917498 KSX917498 LCT917498 LMP917498 LWL917498 MGH917498 MQD917498 MZZ917498 NJV917498 NTR917498 ODN917498 ONJ917498 OXF917498 PHB917498 PQX917498 QAT917498 QKP917498 QUL917498 REH917498 ROD917498 RXZ917498 SHV917498 SRR917498 TBN917498 TLJ917498 TVF917498 UFB917498 UOX917498 UYT917498 VIP917498 VSL917498 WCH917498 WMD917498 WVZ917498 R983034 JN983034 TJ983034 ADF983034 ANB983034 AWX983034 BGT983034 BQP983034 CAL983034 CKH983034 CUD983034 DDZ983034 DNV983034 DXR983034 EHN983034 ERJ983034 FBF983034 FLB983034 FUX983034 GET983034 GOP983034 GYL983034 HIH983034 HSD983034 IBZ983034 ILV983034 IVR983034 JFN983034 JPJ983034 JZF983034 KJB983034 KSX983034 LCT983034 LMP983034 LWL983034 MGH983034 MQD983034 MZZ983034 NJV983034 NTR983034 ODN983034 ONJ983034 OXF983034 PHB983034 PQX983034 QAT983034 QKP983034 QUL983034 REH983034 ROD983034 RXZ983034 SHV983034 SRR983034 TBN983034 TLJ983034 TVF983034 UFB983034 UOX983034 UYT983034 VIP983034 VSL983034 WCH983034 WMD983034 WVZ983034 R65536:R65537 JN65536:JN65537 TJ65536:TJ65537 ADF65536:ADF65537 ANB65536:ANB65537 AWX65536:AWX65537 BGT65536:BGT65537 BQP65536:BQP65537 CAL65536:CAL65537 CKH65536:CKH65537 CUD65536:CUD65537 DDZ65536:DDZ65537 DNV65536:DNV65537 DXR65536:DXR65537 EHN65536:EHN65537 ERJ65536:ERJ65537 FBF65536:FBF65537 FLB65536:FLB65537 FUX65536:FUX65537 GET65536:GET65537 GOP65536:GOP65537 GYL65536:GYL65537 HIH65536:HIH65537 HSD65536:HSD65537 IBZ65536:IBZ65537 ILV65536:ILV65537 IVR65536:IVR65537 JFN65536:JFN65537 JPJ65536:JPJ65537 JZF65536:JZF65537 KJB65536:KJB65537 KSX65536:KSX65537 LCT65536:LCT65537 LMP65536:LMP65537 LWL65536:LWL65537 MGH65536:MGH65537 MQD65536:MQD65537 MZZ65536:MZZ65537 NJV65536:NJV65537 NTR65536:NTR65537 ODN65536:ODN65537 ONJ65536:ONJ65537 OXF65536:OXF65537 PHB65536:PHB65537 PQX65536:PQX65537 QAT65536:QAT65537 QKP65536:QKP65537 QUL65536:QUL65537 REH65536:REH65537 ROD65536:ROD65537 RXZ65536:RXZ65537 SHV65536:SHV65537 SRR65536:SRR65537 TBN65536:TBN65537 TLJ65536:TLJ65537 TVF65536:TVF65537 UFB65536:UFB65537 UOX65536:UOX65537 UYT65536:UYT65537 VIP65536:VIP65537 VSL65536:VSL65537 WCH65536:WCH65537 WMD65536:WMD65537 WVZ65536:WVZ65537 R131072:R131073 JN131072:JN131073 TJ131072:TJ131073 ADF131072:ADF131073 ANB131072:ANB131073 AWX131072:AWX131073 BGT131072:BGT131073 BQP131072:BQP131073 CAL131072:CAL131073 CKH131072:CKH131073 CUD131072:CUD131073 DDZ131072:DDZ131073 DNV131072:DNV131073 DXR131072:DXR131073 EHN131072:EHN131073 ERJ131072:ERJ131073 FBF131072:FBF131073 FLB131072:FLB131073 FUX131072:FUX131073 GET131072:GET131073 GOP131072:GOP131073 GYL131072:GYL131073 HIH131072:HIH131073 HSD131072:HSD131073 IBZ131072:IBZ131073 ILV131072:ILV131073 IVR131072:IVR131073 JFN131072:JFN131073 JPJ131072:JPJ131073 JZF131072:JZF131073 KJB131072:KJB131073 KSX131072:KSX131073 LCT131072:LCT131073 LMP131072:LMP131073 LWL131072:LWL131073 MGH131072:MGH131073 MQD131072:MQD131073 MZZ131072:MZZ131073 NJV131072:NJV131073 NTR131072:NTR131073 ODN131072:ODN131073 ONJ131072:ONJ131073 OXF131072:OXF131073 PHB131072:PHB131073 PQX131072:PQX131073 QAT131072:QAT131073 QKP131072:QKP131073 QUL131072:QUL131073 REH131072:REH131073 ROD131072:ROD131073 RXZ131072:RXZ131073 SHV131072:SHV131073 SRR131072:SRR131073 TBN131072:TBN131073 TLJ131072:TLJ131073 TVF131072:TVF131073 UFB131072:UFB131073 UOX131072:UOX131073 UYT131072:UYT131073 VIP131072:VIP131073 VSL131072:VSL131073 WCH131072:WCH131073 WMD131072:WMD131073 WVZ131072:WVZ131073 R196608:R196609 JN196608:JN196609 TJ196608:TJ196609 ADF196608:ADF196609 ANB196608:ANB196609 AWX196608:AWX196609 BGT196608:BGT196609 BQP196608:BQP196609 CAL196608:CAL196609 CKH196608:CKH196609 CUD196608:CUD196609 DDZ196608:DDZ196609 DNV196608:DNV196609 DXR196608:DXR196609 EHN196608:EHN196609 ERJ196608:ERJ196609 FBF196608:FBF196609 FLB196608:FLB196609 FUX196608:FUX196609 GET196608:GET196609 GOP196608:GOP196609 GYL196608:GYL196609 HIH196608:HIH196609 HSD196608:HSD196609 IBZ196608:IBZ196609 ILV196608:ILV196609 IVR196608:IVR196609 JFN196608:JFN196609 JPJ196608:JPJ196609 JZF196608:JZF196609 KJB196608:KJB196609 KSX196608:KSX196609 LCT196608:LCT196609 LMP196608:LMP196609 LWL196608:LWL196609 MGH196608:MGH196609 MQD196608:MQD196609 MZZ196608:MZZ196609 NJV196608:NJV196609 NTR196608:NTR196609 ODN196608:ODN196609 ONJ196608:ONJ196609 OXF196608:OXF196609 PHB196608:PHB196609 PQX196608:PQX196609 QAT196608:QAT196609 QKP196608:QKP196609 QUL196608:QUL196609 REH196608:REH196609 ROD196608:ROD196609 RXZ196608:RXZ196609 SHV196608:SHV196609 SRR196608:SRR196609 TBN196608:TBN196609 TLJ196608:TLJ196609 TVF196608:TVF196609 UFB196608:UFB196609 UOX196608:UOX196609 UYT196608:UYT196609 VIP196608:VIP196609 VSL196608:VSL196609 WCH196608:WCH196609 WMD196608:WMD196609 WVZ196608:WVZ196609 R262144:R262145 JN262144:JN262145 TJ262144:TJ262145 ADF262144:ADF262145 ANB262144:ANB262145 AWX262144:AWX262145 BGT262144:BGT262145 BQP262144:BQP262145 CAL262144:CAL262145 CKH262144:CKH262145 CUD262144:CUD262145 DDZ262144:DDZ262145 DNV262144:DNV262145 DXR262144:DXR262145 EHN262144:EHN262145 ERJ262144:ERJ262145 FBF262144:FBF262145 FLB262144:FLB262145 FUX262144:FUX262145 GET262144:GET262145 GOP262144:GOP262145 GYL262144:GYL262145 HIH262144:HIH262145 HSD262144:HSD262145 IBZ262144:IBZ262145 ILV262144:ILV262145 IVR262144:IVR262145 JFN262144:JFN262145 JPJ262144:JPJ262145 JZF262144:JZF262145 KJB262144:KJB262145 KSX262144:KSX262145 LCT262144:LCT262145 LMP262144:LMP262145 LWL262144:LWL262145 MGH262144:MGH262145 MQD262144:MQD262145 MZZ262144:MZZ262145 NJV262144:NJV262145 NTR262144:NTR262145 ODN262144:ODN262145 ONJ262144:ONJ262145 OXF262144:OXF262145 PHB262144:PHB262145 PQX262144:PQX262145 QAT262144:QAT262145 QKP262144:QKP262145 QUL262144:QUL262145 REH262144:REH262145 ROD262144:ROD262145 RXZ262144:RXZ262145 SHV262144:SHV262145 SRR262144:SRR262145 TBN262144:TBN262145 TLJ262144:TLJ262145 TVF262144:TVF262145 UFB262144:UFB262145 UOX262144:UOX262145 UYT262144:UYT262145 VIP262144:VIP262145 VSL262144:VSL262145 WCH262144:WCH262145 WMD262144:WMD262145 WVZ262144:WVZ262145 R327680:R327681 JN327680:JN327681 TJ327680:TJ327681 ADF327680:ADF327681 ANB327680:ANB327681 AWX327680:AWX327681 BGT327680:BGT327681 BQP327680:BQP327681 CAL327680:CAL327681 CKH327680:CKH327681 CUD327680:CUD327681 DDZ327680:DDZ327681 DNV327680:DNV327681 DXR327680:DXR327681 EHN327680:EHN327681 ERJ327680:ERJ327681 FBF327680:FBF327681 FLB327680:FLB327681 FUX327680:FUX327681 GET327680:GET327681 GOP327680:GOP327681 GYL327680:GYL327681 HIH327680:HIH327681 HSD327680:HSD327681 IBZ327680:IBZ327681 ILV327680:ILV327681 IVR327680:IVR327681 JFN327680:JFN327681 JPJ327680:JPJ327681 JZF327680:JZF327681 KJB327680:KJB327681 KSX327680:KSX327681 LCT327680:LCT327681 LMP327680:LMP327681 LWL327680:LWL327681 MGH327680:MGH327681 MQD327680:MQD327681 MZZ327680:MZZ327681 NJV327680:NJV327681 NTR327680:NTR327681 ODN327680:ODN327681 ONJ327680:ONJ327681 OXF327680:OXF327681 PHB327680:PHB327681 PQX327680:PQX327681 QAT327680:QAT327681 QKP327680:QKP327681 QUL327680:QUL327681 REH327680:REH327681 ROD327680:ROD327681 RXZ327680:RXZ327681 SHV327680:SHV327681 SRR327680:SRR327681 TBN327680:TBN327681 TLJ327680:TLJ327681 TVF327680:TVF327681 UFB327680:UFB327681 UOX327680:UOX327681 UYT327680:UYT327681 VIP327680:VIP327681 VSL327680:VSL327681 WCH327680:WCH327681 WMD327680:WMD327681 WVZ327680:WVZ327681 R393216:R393217 JN393216:JN393217 TJ393216:TJ393217 ADF393216:ADF393217 ANB393216:ANB393217 AWX393216:AWX393217 BGT393216:BGT393217 BQP393216:BQP393217 CAL393216:CAL393217 CKH393216:CKH393217 CUD393216:CUD393217 DDZ393216:DDZ393217 DNV393216:DNV393217 DXR393216:DXR393217 EHN393216:EHN393217 ERJ393216:ERJ393217 FBF393216:FBF393217 FLB393216:FLB393217 FUX393216:FUX393217 GET393216:GET393217 GOP393216:GOP393217 GYL393216:GYL393217 HIH393216:HIH393217 HSD393216:HSD393217 IBZ393216:IBZ393217 ILV393216:ILV393217 IVR393216:IVR393217 JFN393216:JFN393217 JPJ393216:JPJ393217 JZF393216:JZF393217 KJB393216:KJB393217 KSX393216:KSX393217 LCT393216:LCT393217 LMP393216:LMP393217 LWL393216:LWL393217 MGH393216:MGH393217 MQD393216:MQD393217 MZZ393216:MZZ393217 NJV393216:NJV393217 NTR393216:NTR393217 ODN393216:ODN393217 ONJ393216:ONJ393217 OXF393216:OXF393217 PHB393216:PHB393217 PQX393216:PQX393217 QAT393216:QAT393217 QKP393216:QKP393217 QUL393216:QUL393217 REH393216:REH393217 ROD393216:ROD393217 RXZ393216:RXZ393217 SHV393216:SHV393217 SRR393216:SRR393217 TBN393216:TBN393217 TLJ393216:TLJ393217 TVF393216:TVF393217 UFB393216:UFB393217 UOX393216:UOX393217 UYT393216:UYT393217 VIP393216:VIP393217 VSL393216:VSL393217 WCH393216:WCH393217 WMD393216:WMD393217 WVZ393216:WVZ393217 R458752:R458753 JN458752:JN458753 TJ458752:TJ458753 ADF458752:ADF458753 ANB458752:ANB458753 AWX458752:AWX458753 BGT458752:BGT458753 BQP458752:BQP458753 CAL458752:CAL458753 CKH458752:CKH458753 CUD458752:CUD458753 DDZ458752:DDZ458753 DNV458752:DNV458753 DXR458752:DXR458753 EHN458752:EHN458753 ERJ458752:ERJ458753 FBF458752:FBF458753 FLB458752:FLB458753 FUX458752:FUX458753 GET458752:GET458753 GOP458752:GOP458753 GYL458752:GYL458753 HIH458752:HIH458753 HSD458752:HSD458753 IBZ458752:IBZ458753 ILV458752:ILV458753 IVR458752:IVR458753 JFN458752:JFN458753 JPJ458752:JPJ458753 JZF458752:JZF458753 KJB458752:KJB458753 KSX458752:KSX458753 LCT458752:LCT458753 LMP458752:LMP458753 LWL458752:LWL458753 MGH458752:MGH458753 MQD458752:MQD458753 MZZ458752:MZZ458753 NJV458752:NJV458753 NTR458752:NTR458753 ODN458752:ODN458753 ONJ458752:ONJ458753 OXF458752:OXF458753 PHB458752:PHB458753 PQX458752:PQX458753 QAT458752:QAT458753 QKP458752:QKP458753 QUL458752:QUL458753 REH458752:REH458753 ROD458752:ROD458753 RXZ458752:RXZ458753 SHV458752:SHV458753 SRR458752:SRR458753 TBN458752:TBN458753 TLJ458752:TLJ458753 TVF458752:TVF458753 UFB458752:UFB458753 UOX458752:UOX458753 UYT458752:UYT458753 VIP458752:VIP458753 VSL458752:VSL458753 WCH458752:WCH458753 WMD458752:WMD458753 WVZ458752:WVZ458753 R524288:R524289 JN524288:JN524289 TJ524288:TJ524289 ADF524288:ADF524289 ANB524288:ANB524289 AWX524288:AWX524289 BGT524288:BGT524289 BQP524288:BQP524289 CAL524288:CAL524289 CKH524288:CKH524289 CUD524288:CUD524289 DDZ524288:DDZ524289 DNV524288:DNV524289 DXR524288:DXR524289 EHN524288:EHN524289 ERJ524288:ERJ524289 FBF524288:FBF524289 FLB524288:FLB524289 FUX524288:FUX524289 GET524288:GET524289 GOP524288:GOP524289 GYL524288:GYL524289 HIH524288:HIH524289 HSD524288:HSD524289 IBZ524288:IBZ524289 ILV524288:ILV524289 IVR524288:IVR524289 JFN524288:JFN524289 JPJ524288:JPJ524289 JZF524288:JZF524289 KJB524288:KJB524289 KSX524288:KSX524289 LCT524288:LCT524289 LMP524288:LMP524289 LWL524288:LWL524289 MGH524288:MGH524289 MQD524288:MQD524289 MZZ524288:MZZ524289 NJV524288:NJV524289 NTR524288:NTR524289 ODN524288:ODN524289 ONJ524288:ONJ524289 OXF524288:OXF524289 PHB524288:PHB524289 PQX524288:PQX524289 QAT524288:QAT524289 QKP524288:QKP524289 QUL524288:QUL524289 REH524288:REH524289 ROD524288:ROD524289 RXZ524288:RXZ524289 SHV524288:SHV524289 SRR524288:SRR524289 TBN524288:TBN524289 TLJ524288:TLJ524289 TVF524288:TVF524289 UFB524288:UFB524289 UOX524288:UOX524289 UYT524288:UYT524289 VIP524288:VIP524289 VSL524288:VSL524289 WCH524288:WCH524289 WMD524288:WMD524289 WVZ524288:WVZ524289 R589824:R589825 JN589824:JN589825 TJ589824:TJ589825 ADF589824:ADF589825 ANB589824:ANB589825 AWX589824:AWX589825 BGT589824:BGT589825 BQP589824:BQP589825 CAL589824:CAL589825 CKH589824:CKH589825 CUD589824:CUD589825 DDZ589824:DDZ589825 DNV589824:DNV589825 DXR589824:DXR589825 EHN589824:EHN589825 ERJ589824:ERJ589825 FBF589824:FBF589825 FLB589824:FLB589825 FUX589824:FUX589825 GET589824:GET589825 GOP589824:GOP589825 GYL589824:GYL589825 HIH589824:HIH589825 HSD589824:HSD589825 IBZ589824:IBZ589825 ILV589824:ILV589825 IVR589824:IVR589825 JFN589824:JFN589825 JPJ589824:JPJ589825 JZF589824:JZF589825 KJB589824:KJB589825 KSX589824:KSX589825 LCT589824:LCT589825 LMP589824:LMP589825 LWL589824:LWL589825 MGH589824:MGH589825 MQD589824:MQD589825 MZZ589824:MZZ589825 NJV589824:NJV589825 NTR589824:NTR589825 ODN589824:ODN589825 ONJ589824:ONJ589825 OXF589824:OXF589825 PHB589824:PHB589825 PQX589824:PQX589825 QAT589824:QAT589825 QKP589824:QKP589825 QUL589824:QUL589825 REH589824:REH589825 ROD589824:ROD589825 RXZ589824:RXZ589825 SHV589824:SHV589825 SRR589824:SRR589825 TBN589824:TBN589825 TLJ589824:TLJ589825 TVF589824:TVF589825 UFB589824:UFB589825 UOX589824:UOX589825 UYT589824:UYT589825 VIP589824:VIP589825 VSL589824:VSL589825 WCH589824:WCH589825 WMD589824:WMD589825 WVZ589824:WVZ589825 R655360:R655361 JN655360:JN655361 TJ655360:TJ655361 ADF655360:ADF655361 ANB655360:ANB655361 AWX655360:AWX655361 BGT655360:BGT655361 BQP655360:BQP655361 CAL655360:CAL655361 CKH655360:CKH655361 CUD655360:CUD655361 DDZ655360:DDZ655361 DNV655360:DNV655361 DXR655360:DXR655361 EHN655360:EHN655361 ERJ655360:ERJ655361 FBF655360:FBF655361 FLB655360:FLB655361 FUX655360:FUX655361 GET655360:GET655361 GOP655360:GOP655361 GYL655360:GYL655361 HIH655360:HIH655361 HSD655360:HSD655361 IBZ655360:IBZ655361 ILV655360:ILV655361 IVR655360:IVR655361 JFN655360:JFN655361 JPJ655360:JPJ655361 JZF655360:JZF655361 KJB655360:KJB655361 KSX655360:KSX655361 LCT655360:LCT655361 LMP655360:LMP655361 LWL655360:LWL655361 MGH655360:MGH655361 MQD655360:MQD655361 MZZ655360:MZZ655361 NJV655360:NJV655361 NTR655360:NTR655361 ODN655360:ODN655361 ONJ655360:ONJ655361 OXF655360:OXF655361 PHB655360:PHB655361 PQX655360:PQX655361 QAT655360:QAT655361 QKP655360:QKP655361 QUL655360:QUL655361 REH655360:REH655361 ROD655360:ROD655361 RXZ655360:RXZ655361 SHV655360:SHV655361 SRR655360:SRR655361 TBN655360:TBN655361 TLJ655360:TLJ655361 TVF655360:TVF655361 UFB655360:UFB655361 UOX655360:UOX655361 UYT655360:UYT655361 VIP655360:VIP655361 VSL655360:VSL655361 WCH655360:WCH655361 WMD655360:WMD655361 WVZ655360:WVZ655361 R720896:R720897 JN720896:JN720897 TJ720896:TJ720897 ADF720896:ADF720897 ANB720896:ANB720897 AWX720896:AWX720897 BGT720896:BGT720897 BQP720896:BQP720897 CAL720896:CAL720897 CKH720896:CKH720897 CUD720896:CUD720897 DDZ720896:DDZ720897 DNV720896:DNV720897 DXR720896:DXR720897 EHN720896:EHN720897 ERJ720896:ERJ720897 FBF720896:FBF720897 FLB720896:FLB720897 FUX720896:FUX720897 GET720896:GET720897 GOP720896:GOP720897 GYL720896:GYL720897 HIH720896:HIH720897 HSD720896:HSD720897 IBZ720896:IBZ720897 ILV720896:ILV720897 IVR720896:IVR720897 JFN720896:JFN720897 JPJ720896:JPJ720897 JZF720896:JZF720897 KJB720896:KJB720897 KSX720896:KSX720897 LCT720896:LCT720897 LMP720896:LMP720897 LWL720896:LWL720897 MGH720896:MGH720897 MQD720896:MQD720897 MZZ720896:MZZ720897 NJV720896:NJV720897 NTR720896:NTR720897 ODN720896:ODN720897 ONJ720896:ONJ720897 OXF720896:OXF720897 PHB720896:PHB720897 PQX720896:PQX720897 QAT720896:QAT720897 QKP720896:QKP720897 QUL720896:QUL720897 REH720896:REH720897 ROD720896:ROD720897 RXZ720896:RXZ720897 SHV720896:SHV720897 SRR720896:SRR720897 TBN720896:TBN720897 TLJ720896:TLJ720897 TVF720896:TVF720897 UFB720896:UFB720897 UOX720896:UOX720897 UYT720896:UYT720897 VIP720896:VIP720897 VSL720896:VSL720897 WCH720896:WCH720897 WMD720896:WMD720897 WVZ720896:WVZ720897 R786432:R786433 JN786432:JN786433 TJ786432:TJ786433 ADF786432:ADF786433 ANB786432:ANB786433 AWX786432:AWX786433 BGT786432:BGT786433 BQP786432:BQP786433 CAL786432:CAL786433 CKH786432:CKH786433 CUD786432:CUD786433 DDZ786432:DDZ786433 DNV786432:DNV786433 DXR786432:DXR786433 EHN786432:EHN786433 ERJ786432:ERJ786433 FBF786432:FBF786433 FLB786432:FLB786433 FUX786432:FUX786433 GET786432:GET786433 GOP786432:GOP786433 GYL786432:GYL786433 HIH786432:HIH786433 HSD786432:HSD786433 IBZ786432:IBZ786433 ILV786432:ILV786433 IVR786432:IVR786433 JFN786432:JFN786433 JPJ786432:JPJ786433 JZF786432:JZF786433 KJB786432:KJB786433 KSX786432:KSX786433 LCT786432:LCT786433 LMP786432:LMP786433 LWL786432:LWL786433 MGH786432:MGH786433 MQD786432:MQD786433 MZZ786432:MZZ786433 NJV786432:NJV786433 NTR786432:NTR786433 ODN786432:ODN786433 ONJ786432:ONJ786433 OXF786432:OXF786433 PHB786432:PHB786433 PQX786432:PQX786433 QAT786432:QAT786433 QKP786432:QKP786433 QUL786432:QUL786433 REH786432:REH786433 ROD786432:ROD786433 RXZ786432:RXZ786433 SHV786432:SHV786433 SRR786432:SRR786433 TBN786432:TBN786433 TLJ786432:TLJ786433 TVF786432:TVF786433 UFB786432:UFB786433 UOX786432:UOX786433 UYT786432:UYT786433 VIP786432:VIP786433 VSL786432:VSL786433 WCH786432:WCH786433 WMD786432:WMD786433 WVZ786432:WVZ786433 R851968:R851969 JN851968:JN851969 TJ851968:TJ851969 ADF851968:ADF851969 ANB851968:ANB851969 AWX851968:AWX851969 BGT851968:BGT851969 BQP851968:BQP851969 CAL851968:CAL851969 CKH851968:CKH851969 CUD851968:CUD851969 DDZ851968:DDZ851969 DNV851968:DNV851969 DXR851968:DXR851969 EHN851968:EHN851969 ERJ851968:ERJ851969 FBF851968:FBF851969 FLB851968:FLB851969 FUX851968:FUX851969 GET851968:GET851969 GOP851968:GOP851969 GYL851968:GYL851969 HIH851968:HIH851969 HSD851968:HSD851969 IBZ851968:IBZ851969 ILV851968:ILV851969 IVR851968:IVR851969 JFN851968:JFN851969 JPJ851968:JPJ851969 JZF851968:JZF851969 KJB851968:KJB851969 KSX851968:KSX851969 LCT851968:LCT851969 LMP851968:LMP851969 LWL851968:LWL851969 MGH851968:MGH851969 MQD851968:MQD851969 MZZ851968:MZZ851969 NJV851968:NJV851969 NTR851968:NTR851969 ODN851968:ODN851969 ONJ851968:ONJ851969 OXF851968:OXF851969 PHB851968:PHB851969 PQX851968:PQX851969 QAT851968:QAT851969 QKP851968:QKP851969 QUL851968:QUL851969 REH851968:REH851969 ROD851968:ROD851969 RXZ851968:RXZ851969 SHV851968:SHV851969 SRR851968:SRR851969 TBN851968:TBN851969 TLJ851968:TLJ851969 TVF851968:TVF851969 UFB851968:UFB851969 UOX851968:UOX851969 UYT851968:UYT851969 VIP851968:VIP851969 VSL851968:VSL851969 WCH851968:WCH851969 WMD851968:WMD851969 WVZ851968:WVZ851969 R917504:R917505 JN917504:JN917505 TJ917504:TJ917505 ADF917504:ADF917505 ANB917504:ANB917505 AWX917504:AWX917505 BGT917504:BGT917505 BQP917504:BQP917505 CAL917504:CAL917505 CKH917504:CKH917505 CUD917504:CUD917505 DDZ917504:DDZ917505 DNV917504:DNV917505 DXR917504:DXR917505 EHN917504:EHN917505 ERJ917504:ERJ917505 FBF917504:FBF917505 FLB917504:FLB917505 FUX917504:FUX917505 GET917504:GET917505 GOP917504:GOP917505 GYL917504:GYL917505 HIH917504:HIH917505 HSD917504:HSD917505 IBZ917504:IBZ917505 ILV917504:ILV917505 IVR917504:IVR917505 JFN917504:JFN917505 JPJ917504:JPJ917505 JZF917504:JZF917505 KJB917504:KJB917505 KSX917504:KSX917505 LCT917504:LCT917505 LMP917504:LMP917505 LWL917504:LWL917505 MGH917504:MGH917505 MQD917504:MQD917505 MZZ917504:MZZ917505 NJV917504:NJV917505 NTR917504:NTR917505 ODN917504:ODN917505 ONJ917504:ONJ917505 OXF917504:OXF917505 PHB917504:PHB917505 PQX917504:PQX917505 QAT917504:QAT917505 QKP917504:QKP917505 QUL917504:QUL917505 REH917504:REH917505 ROD917504:ROD917505 RXZ917504:RXZ917505 SHV917504:SHV917505 SRR917504:SRR917505 TBN917504:TBN917505 TLJ917504:TLJ917505 TVF917504:TVF917505 UFB917504:UFB917505 UOX917504:UOX917505 UYT917504:UYT917505 VIP917504:VIP917505 VSL917504:VSL917505 WCH917504:WCH917505 WMD917504:WMD917505 WVZ917504:WVZ917505 R983040:R983041 JN983040:JN983041 TJ983040:TJ983041 ADF983040:ADF983041 ANB983040:ANB983041 AWX983040:AWX983041 BGT983040:BGT983041 BQP983040:BQP983041 CAL983040:CAL983041 CKH983040:CKH983041 CUD983040:CUD983041 DDZ983040:DDZ983041 DNV983040:DNV983041 DXR983040:DXR983041 EHN983040:EHN983041 ERJ983040:ERJ983041 FBF983040:FBF983041 FLB983040:FLB983041 FUX983040:FUX983041 GET983040:GET983041 GOP983040:GOP983041 GYL983040:GYL983041 HIH983040:HIH983041 HSD983040:HSD983041 IBZ983040:IBZ983041 ILV983040:ILV983041 IVR983040:IVR983041 JFN983040:JFN983041 JPJ983040:JPJ983041 JZF983040:JZF983041 KJB983040:KJB983041 KSX983040:KSX983041 LCT983040:LCT983041 LMP983040:LMP983041 LWL983040:LWL983041 MGH983040:MGH983041 MQD983040:MQD983041 MZZ983040:MZZ983041 NJV983040:NJV983041 NTR983040:NTR983041 ODN983040:ODN983041 ONJ983040:ONJ983041 OXF983040:OXF983041 PHB983040:PHB983041 PQX983040:PQX983041 QAT983040:QAT983041 QKP983040:QKP983041 QUL983040:QUL983041 REH983040:REH983041 ROD983040:ROD983041 RXZ983040:RXZ983041 SHV983040:SHV983041 SRR983040:SRR983041 TBN983040:TBN983041 TLJ983040:TLJ983041 TVF983040:TVF983041 UFB983040:UFB983041 UOX983040:UOX983041 UYT983040:UYT983041 VIP983040:VIP983041 VSL983040:VSL983041 WCH983040:WCH983041 WMD983040:WMD983041 WVZ983040:WVZ983041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R65534 JN65534 TJ65534 ADF65534 ANB65534 AWX65534 BGT65534 BQP65534 CAL65534 CKH65534 CUD65534 DDZ65534 DNV65534 DXR65534 EHN65534 ERJ65534 FBF65534 FLB65534 FUX65534 GET65534 GOP65534 GYL65534 HIH65534 HSD65534 IBZ65534 ILV65534 IVR65534 JFN65534 JPJ65534 JZF65534 KJB65534 KSX65534 LCT65534 LMP65534 LWL65534 MGH65534 MQD65534 MZZ65534 NJV65534 NTR65534 ODN65534 ONJ65534 OXF65534 PHB65534 PQX65534 QAT65534 QKP65534 QUL65534 REH65534 ROD65534 RXZ65534 SHV65534 SRR65534 TBN65534 TLJ65534 TVF65534 UFB65534 UOX65534 UYT65534 VIP65534 VSL65534 WCH65534 WMD65534 WVZ65534 R131070 JN131070 TJ131070 ADF131070 ANB131070 AWX131070 BGT131070 BQP131070 CAL131070 CKH131070 CUD131070 DDZ131070 DNV131070 DXR131070 EHN131070 ERJ131070 FBF131070 FLB131070 FUX131070 GET131070 GOP131070 GYL131070 HIH131070 HSD131070 IBZ131070 ILV131070 IVR131070 JFN131070 JPJ131070 JZF131070 KJB131070 KSX131070 LCT131070 LMP131070 LWL131070 MGH131070 MQD131070 MZZ131070 NJV131070 NTR131070 ODN131070 ONJ131070 OXF131070 PHB131070 PQX131070 QAT131070 QKP131070 QUL131070 REH131070 ROD131070 RXZ131070 SHV131070 SRR131070 TBN131070 TLJ131070 TVF131070 UFB131070 UOX131070 UYT131070 VIP131070 VSL131070 WCH131070 WMD131070 WVZ131070 R196606 JN196606 TJ196606 ADF196606 ANB196606 AWX196606 BGT196606 BQP196606 CAL196606 CKH196606 CUD196606 DDZ196606 DNV196606 DXR196606 EHN196606 ERJ196606 FBF196606 FLB196606 FUX196606 GET196606 GOP196606 GYL196606 HIH196606 HSD196606 IBZ196606 ILV196606 IVR196606 JFN196606 JPJ196606 JZF196606 KJB196606 KSX196606 LCT196606 LMP196606 LWL196606 MGH196606 MQD196606 MZZ196606 NJV196606 NTR196606 ODN196606 ONJ196606 OXF196606 PHB196606 PQX196606 QAT196606 QKP196606 QUL196606 REH196606 ROD196606 RXZ196606 SHV196606 SRR196606 TBN196606 TLJ196606 TVF196606 UFB196606 UOX196606 UYT196606 VIP196606 VSL196606 WCH196606 WMD196606 WVZ196606 R262142 JN262142 TJ262142 ADF262142 ANB262142 AWX262142 BGT262142 BQP262142 CAL262142 CKH262142 CUD262142 DDZ262142 DNV262142 DXR262142 EHN262142 ERJ262142 FBF262142 FLB262142 FUX262142 GET262142 GOP262142 GYL262142 HIH262142 HSD262142 IBZ262142 ILV262142 IVR262142 JFN262142 JPJ262142 JZF262142 KJB262142 KSX262142 LCT262142 LMP262142 LWL262142 MGH262142 MQD262142 MZZ262142 NJV262142 NTR262142 ODN262142 ONJ262142 OXF262142 PHB262142 PQX262142 QAT262142 QKP262142 QUL262142 REH262142 ROD262142 RXZ262142 SHV262142 SRR262142 TBN262142 TLJ262142 TVF262142 UFB262142 UOX262142 UYT262142 VIP262142 VSL262142 WCH262142 WMD262142 WVZ262142 R327678 JN327678 TJ327678 ADF327678 ANB327678 AWX327678 BGT327678 BQP327678 CAL327678 CKH327678 CUD327678 DDZ327678 DNV327678 DXR327678 EHN327678 ERJ327678 FBF327678 FLB327678 FUX327678 GET327678 GOP327678 GYL327678 HIH327678 HSD327678 IBZ327678 ILV327678 IVR327678 JFN327678 JPJ327678 JZF327678 KJB327678 KSX327678 LCT327678 LMP327678 LWL327678 MGH327678 MQD327678 MZZ327678 NJV327678 NTR327678 ODN327678 ONJ327678 OXF327678 PHB327678 PQX327678 QAT327678 QKP327678 QUL327678 REH327678 ROD327678 RXZ327678 SHV327678 SRR327678 TBN327678 TLJ327678 TVF327678 UFB327678 UOX327678 UYT327678 VIP327678 VSL327678 WCH327678 WMD327678 WVZ327678 R393214 JN393214 TJ393214 ADF393214 ANB393214 AWX393214 BGT393214 BQP393214 CAL393214 CKH393214 CUD393214 DDZ393214 DNV393214 DXR393214 EHN393214 ERJ393214 FBF393214 FLB393214 FUX393214 GET393214 GOP393214 GYL393214 HIH393214 HSD393214 IBZ393214 ILV393214 IVR393214 JFN393214 JPJ393214 JZF393214 KJB393214 KSX393214 LCT393214 LMP393214 LWL393214 MGH393214 MQD393214 MZZ393214 NJV393214 NTR393214 ODN393214 ONJ393214 OXF393214 PHB393214 PQX393214 QAT393214 QKP393214 QUL393214 REH393214 ROD393214 RXZ393214 SHV393214 SRR393214 TBN393214 TLJ393214 TVF393214 UFB393214 UOX393214 UYT393214 VIP393214 VSL393214 WCH393214 WMD393214 WVZ393214 R458750 JN458750 TJ458750 ADF458750 ANB458750 AWX458750 BGT458750 BQP458750 CAL458750 CKH458750 CUD458750 DDZ458750 DNV458750 DXR458750 EHN458750 ERJ458750 FBF458750 FLB458750 FUX458750 GET458750 GOP458750 GYL458750 HIH458750 HSD458750 IBZ458750 ILV458750 IVR458750 JFN458750 JPJ458750 JZF458750 KJB458750 KSX458750 LCT458750 LMP458750 LWL458750 MGH458750 MQD458750 MZZ458750 NJV458750 NTR458750 ODN458750 ONJ458750 OXF458750 PHB458750 PQX458750 QAT458750 QKP458750 QUL458750 REH458750 ROD458750 RXZ458750 SHV458750 SRR458750 TBN458750 TLJ458750 TVF458750 UFB458750 UOX458750 UYT458750 VIP458750 VSL458750 WCH458750 WMD458750 WVZ458750 R524286 JN524286 TJ524286 ADF524286 ANB524286 AWX524286 BGT524286 BQP524286 CAL524286 CKH524286 CUD524286 DDZ524286 DNV524286 DXR524286 EHN524286 ERJ524286 FBF524286 FLB524286 FUX524286 GET524286 GOP524286 GYL524286 HIH524286 HSD524286 IBZ524286 ILV524286 IVR524286 JFN524286 JPJ524286 JZF524286 KJB524286 KSX524286 LCT524286 LMP524286 LWL524286 MGH524286 MQD524286 MZZ524286 NJV524286 NTR524286 ODN524286 ONJ524286 OXF524286 PHB524286 PQX524286 QAT524286 QKP524286 QUL524286 REH524286 ROD524286 RXZ524286 SHV524286 SRR524286 TBN524286 TLJ524286 TVF524286 UFB524286 UOX524286 UYT524286 VIP524286 VSL524286 WCH524286 WMD524286 WVZ524286 R589822 JN589822 TJ589822 ADF589822 ANB589822 AWX589822 BGT589822 BQP589822 CAL589822 CKH589822 CUD589822 DDZ589822 DNV589822 DXR589822 EHN589822 ERJ589822 FBF589822 FLB589822 FUX589822 GET589822 GOP589822 GYL589822 HIH589822 HSD589822 IBZ589822 ILV589822 IVR589822 JFN589822 JPJ589822 JZF589822 KJB589822 KSX589822 LCT589822 LMP589822 LWL589822 MGH589822 MQD589822 MZZ589822 NJV589822 NTR589822 ODN589822 ONJ589822 OXF589822 PHB589822 PQX589822 QAT589822 QKP589822 QUL589822 REH589822 ROD589822 RXZ589822 SHV589822 SRR589822 TBN589822 TLJ589822 TVF589822 UFB589822 UOX589822 UYT589822 VIP589822 VSL589822 WCH589822 WMD589822 WVZ589822 R655358 JN655358 TJ655358 ADF655358 ANB655358 AWX655358 BGT655358 BQP655358 CAL655358 CKH655358 CUD655358 DDZ655358 DNV655358 DXR655358 EHN655358 ERJ655358 FBF655358 FLB655358 FUX655358 GET655358 GOP655358 GYL655358 HIH655358 HSD655358 IBZ655358 ILV655358 IVR655358 JFN655358 JPJ655358 JZF655358 KJB655358 KSX655358 LCT655358 LMP655358 LWL655358 MGH655358 MQD655358 MZZ655358 NJV655358 NTR655358 ODN655358 ONJ655358 OXF655358 PHB655358 PQX655358 QAT655358 QKP655358 QUL655358 REH655358 ROD655358 RXZ655358 SHV655358 SRR655358 TBN655358 TLJ655358 TVF655358 UFB655358 UOX655358 UYT655358 VIP655358 VSL655358 WCH655358 WMD655358 WVZ655358 R720894 JN720894 TJ720894 ADF720894 ANB720894 AWX720894 BGT720894 BQP720894 CAL720894 CKH720894 CUD720894 DDZ720894 DNV720894 DXR720894 EHN720894 ERJ720894 FBF720894 FLB720894 FUX720894 GET720894 GOP720894 GYL720894 HIH720894 HSD720894 IBZ720894 ILV720894 IVR720894 JFN720894 JPJ720894 JZF720894 KJB720894 KSX720894 LCT720894 LMP720894 LWL720894 MGH720894 MQD720894 MZZ720894 NJV720894 NTR720894 ODN720894 ONJ720894 OXF720894 PHB720894 PQX720894 QAT720894 QKP720894 QUL720894 REH720894 ROD720894 RXZ720894 SHV720894 SRR720894 TBN720894 TLJ720894 TVF720894 UFB720894 UOX720894 UYT720894 VIP720894 VSL720894 WCH720894 WMD720894 WVZ720894 R786430 JN786430 TJ786430 ADF786430 ANB786430 AWX786430 BGT786430 BQP786430 CAL786430 CKH786430 CUD786430 DDZ786430 DNV786430 DXR786430 EHN786430 ERJ786430 FBF786430 FLB786430 FUX786430 GET786430 GOP786430 GYL786430 HIH786430 HSD786430 IBZ786430 ILV786430 IVR786430 JFN786430 JPJ786430 JZF786430 KJB786430 KSX786430 LCT786430 LMP786430 LWL786430 MGH786430 MQD786430 MZZ786430 NJV786430 NTR786430 ODN786430 ONJ786430 OXF786430 PHB786430 PQX786430 QAT786430 QKP786430 QUL786430 REH786430 ROD786430 RXZ786430 SHV786430 SRR786430 TBN786430 TLJ786430 TVF786430 UFB786430 UOX786430 UYT786430 VIP786430 VSL786430 WCH786430 WMD786430 WVZ786430 R851966 JN851966 TJ851966 ADF851966 ANB851966 AWX851966 BGT851966 BQP851966 CAL851966 CKH851966 CUD851966 DDZ851966 DNV851966 DXR851966 EHN851966 ERJ851966 FBF851966 FLB851966 FUX851966 GET851966 GOP851966 GYL851966 HIH851966 HSD851966 IBZ851966 ILV851966 IVR851966 JFN851966 JPJ851966 JZF851966 KJB851966 KSX851966 LCT851966 LMP851966 LWL851966 MGH851966 MQD851966 MZZ851966 NJV851966 NTR851966 ODN851966 ONJ851966 OXF851966 PHB851966 PQX851966 QAT851966 QKP851966 QUL851966 REH851966 ROD851966 RXZ851966 SHV851966 SRR851966 TBN851966 TLJ851966 TVF851966 UFB851966 UOX851966 UYT851966 VIP851966 VSL851966 WCH851966 WMD851966 WVZ851966 R917502 JN917502 TJ917502 ADF917502 ANB917502 AWX917502 BGT917502 BQP917502 CAL917502 CKH917502 CUD917502 DDZ917502 DNV917502 DXR917502 EHN917502 ERJ917502 FBF917502 FLB917502 FUX917502 GET917502 GOP917502 GYL917502 HIH917502 HSD917502 IBZ917502 ILV917502 IVR917502 JFN917502 JPJ917502 JZF917502 KJB917502 KSX917502 LCT917502 LMP917502 LWL917502 MGH917502 MQD917502 MZZ917502 NJV917502 NTR917502 ODN917502 ONJ917502 OXF917502 PHB917502 PQX917502 QAT917502 QKP917502 QUL917502 REH917502 ROD917502 RXZ917502 SHV917502 SRR917502 TBN917502 TLJ917502 TVF917502 UFB917502 UOX917502 UYT917502 VIP917502 VSL917502 WCH917502 WMD917502 WVZ917502 R983038 JN983038 TJ983038 ADF983038 ANB983038 AWX983038 BGT983038 BQP983038 CAL983038 CKH983038 CUD983038 DDZ983038 DNV983038 DXR983038 EHN983038 ERJ983038 FBF983038 FLB983038 FUX983038 GET983038 GOP983038 GYL983038 HIH983038 HSD983038 IBZ983038 ILV983038 IVR983038 JFN983038 JPJ983038 JZF983038 KJB983038 KSX983038 LCT983038 LMP983038 LWL983038 MGH983038 MQD983038 MZZ983038 NJV983038 NTR983038 ODN983038 ONJ983038 OXF983038 PHB983038 PQX983038 QAT983038 QKP983038 QUL983038 REH983038 ROD983038 RXZ983038 SHV983038 SRR983038 TBN983038 TLJ983038 TVF983038 UFB983038 UOX983038 UYT983038 VIP983038 VSL983038 WCH983038 WMD983038 WVZ983038 R65560:R65625 JN65560:JN65625 TJ65560:TJ65625 ADF65560:ADF65625 ANB65560:ANB65625 AWX65560:AWX65625 BGT65560:BGT65625 BQP65560:BQP65625 CAL65560:CAL65625 CKH65560:CKH65625 CUD65560:CUD65625 DDZ65560:DDZ65625 DNV65560:DNV65625 DXR65560:DXR65625 EHN65560:EHN65625 ERJ65560:ERJ65625 FBF65560:FBF65625 FLB65560:FLB65625 FUX65560:FUX65625 GET65560:GET65625 GOP65560:GOP65625 GYL65560:GYL65625 HIH65560:HIH65625 HSD65560:HSD65625 IBZ65560:IBZ65625 ILV65560:ILV65625 IVR65560:IVR65625 JFN65560:JFN65625 JPJ65560:JPJ65625 JZF65560:JZF65625 KJB65560:KJB65625 KSX65560:KSX65625 LCT65560:LCT65625 LMP65560:LMP65625 LWL65560:LWL65625 MGH65560:MGH65625 MQD65560:MQD65625 MZZ65560:MZZ65625 NJV65560:NJV65625 NTR65560:NTR65625 ODN65560:ODN65625 ONJ65560:ONJ65625 OXF65560:OXF65625 PHB65560:PHB65625 PQX65560:PQX65625 QAT65560:QAT65625 QKP65560:QKP65625 QUL65560:QUL65625 REH65560:REH65625 ROD65560:ROD65625 RXZ65560:RXZ65625 SHV65560:SHV65625 SRR65560:SRR65625 TBN65560:TBN65625 TLJ65560:TLJ65625 TVF65560:TVF65625 UFB65560:UFB65625 UOX65560:UOX65625 UYT65560:UYT65625 VIP65560:VIP65625 VSL65560:VSL65625 WCH65560:WCH65625 WMD65560:WMD65625 WVZ65560:WVZ65625 R131096:R131161 JN131096:JN131161 TJ131096:TJ131161 ADF131096:ADF131161 ANB131096:ANB131161 AWX131096:AWX131161 BGT131096:BGT131161 BQP131096:BQP131161 CAL131096:CAL131161 CKH131096:CKH131161 CUD131096:CUD131161 DDZ131096:DDZ131161 DNV131096:DNV131161 DXR131096:DXR131161 EHN131096:EHN131161 ERJ131096:ERJ131161 FBF131096:FBF131161 FLB131096:FLB131161 FUX131096:FUX131161 GET131096:GET131161 GOP131096:GOP131161 GYL131096:GYL131161 HIH131096:HIH131161 HSD131096:HSD131161 IBZ131096:IBZ131161 ILV131096:ILV131161 IVR131096:IVR131161 JFN131096:JFN131161 JPJ131096:JPJ131161 JZF131096:JZF131161 KJB131096:KJB131161 KSX131096:KSX131161 LCT131096:LCT131161 LMP131096:LMP131161 LWL131096:LWL131161 MGH131096:MGH131161 MQD131096:MQD131161 MZZ131096:MZZ131161 NJV131096:NJV131161 NTR131096:NTR131161 ODN131096:ODN131161 ONJ131096:ONJ131161 OXF131096:OXF131161 PHB131096:PHB131161 PQX131096:PQX131161 QAT131096:QAT131161 QKP131096:QKP131161 QUL131096:QUL131161 REH131096:REH131161 ROD131096:ROD131161 RXZ131096:RXZ131161 SHV131096:SHV131161 SRR131096:SRR131161 TBN131096:TBN131161 TLJ131096:TLJ131161 TVF131096:TVF131161 UFB131096:UFB131161 UOX131096:UOX131161 UYT131096:UYT131161 VIP131096:VIP131161 VSL131096:VSL131161 WCH131096:WCH131161 WMD131096:WMD131161 WVZ131096:WVZ131161 R196632:R196697 JN196632:JN196697 TJ196632:TJ196697 ADF196632:ADF196697 ANB196632:ANB196697 AWX196632:AWX196697 BGT196632:BGT196697 BQP196632:BQP196697 CAL196632:CAL196697 CKH196632:CKH196697 CUD196632:CUD196697 DDZ196632:DDZ196697 DNV196632:DNV196697 DXR196632:DXR196697 EHN196632:EHN196697 ERJ196632:ERJ196697 FBF196632:FBF196697 FLB196632:FLB196697 FUX196632:FUX196697 GET196632:GET196697 GOP196632:GOP196697 GYL196632:GYL196697 HIH196632:HIH196697 HSD196632:HSD196697 IBZ196632:IBZ196697 ILV196632:ILV196697 IVR196632:IVR196697 JFN196632:JFN196697 JPJ196632:JPJ196697 JZF196632:JZF196697 KJB196632:KJB196697 KSX196632:KSX196697 LCT196632:LCT196697 LMP196632:LMP196697 LWL196632:LWL196697 MGH196632:MGH196697 MQD196632:MQD196697 MZZ196632:MZZ196697 NJV196632:NJV196697 NTR196632:NTR196697 ODN196632:ODN196697 ONJ196632:ONJ196697 OXF196632:OXF196697 PHB196632:PHB196697 PQX196632:PQX196697 QAT196632:QAT196697 QKP196632:QKP196697 QUL196632:QUL196697 REH196632:REH196697 ROD196632:ROD196697 RXZ196632:RXZ196697 SHV196632:SHV196697 SRR196632:SRR196697 TBN196632:TBN196697 TLJ196632:TLJ196697 TVF196632:TVF196697 UFB196632:UFB196697 UOX196632:UOX196697 UYT196632:UYT196697 VIP196632:VIP196697 VSL196632:VSL196697 WCH196632:WCH196697 WMD196632:WMD196697 WVZ196632:WVZ196697 R262168:R262233 JN262168:JN262233 TJ262168:TJ262233 ADF262168:ADF262233 ANB262168:ANB262233 AWX262168:AWX262233 BGT262168:BGT262233 BQP262168:BQP262233 CAL262168:CAL262233 CKH262168:CKH262233 CUD262168:CUD262233 DDZ262168:DDZ262233 DNV262168:DNV262233 DXR262168:DXR262233 EHN262168:EHN262233 ERJ262168:ERJ262233 FBF262168:FBF262233 FLB262168:FLB262233 FUX262168:FUX262233 GET262168:GET262233 GOP262168:GOP262233 GYL262168:GYL262233 HIH262168:HIH262233 HSD262168:HSD262233 IBZ262168:IBZ262233 ILV262168:ILV262233 IVR262168:IVR262233 JFN262168:JFN262233 JPJ262168:JPJ262233 JZF262168:JZF262233 KJB262168:KJB262233 KSX262168:KSX262233 LCT262168:LCT262233 LMP262168:LMP262233 LWL262168:LWL262233 MGH262168:MGH262233 MQD262168:MQD262233 MZZ262168:MZZ262233 NJV262168:NJV262233 NTR262168:NTR262233 ODN262168:ODN262233 ONJ262168:ONJ262233 OXF262168:OXF262233 PHB262168:PHB262233 PQX262168:PQX262233 QAT262168:QAT262233 QKP262168:QKP262233 QUL262168:QUL262233 REH262168:REH262233 ROD262168:ROD262233 RXZ262168:RXZ262233 SHV262168:SHV262233 SRR262168:SRR262233 TBN262168:TBN262233 TLJ262168:TLJ262233 TVF262168:TVF262233 UFB262168:UFB262233 UOX262168:UOX262233 UYT262168:UYT262233 VIP262168:VIP262233 VSL262168:VSL262233 WCH262168:WCH262233 WMD262168:WMD262233 WVZ262168:WVZ262233 R327704:R327769 JN327704:JN327769 TJ327704:TJ327769 ADF327704:ADF327769 ANB327704:ANB327769 AWX327704:AWX327769 BGT327704:BGT327769 BQP327704:BQP327769 CAL327704:CAL327769 CKH327704:CKH327769 CUD327704:CUD327769 DDZ327704:DDZ327769 DNV327704:DNV327769 DXR327704:DXR327769 EHN327704:EHN327769 ERJ327704:ERJ327769 FBF327704:FBF327769 FLB327704:FLB327769 FUX327704:FUX327769 GET327704:GET327769 GOP327704:GOP327769 GYL327704:GYL327769 HIH327704:HIH327769 HSD327704:HSD327769 IBZ327704:IBZ327769 ILV327704:ILV327769 IVR327704:IVR327769 JFN327704:JFN327769 JPJ327704:JPJ327769 JZF327704:JZF327769 KJB327704:KJB327769 KSX327704:KSX327769 LCT327704:LCT327769 LMP327704:LMP327769 LWL327704:LWL327769 MGH327704:MGH327769 MQD327704:MQD327769 MZZ327704:MZZ327769 NJV327704:NJV327769 NTR327704:NTR327769 ODN327704:ODN327769 ONJ327704:ONJ327769 OXF327704:OXF327769 PHB327704:PHB327769 PQX327704:PQX327769 QAT327704:QAT327769 QKP327704:QKP327769 QUL327704:QUL327769 REH327704:REH327769 ROD327704:ROD327769 RXZ327704:RXZ327769 SHV327704:SHV327769 SRR327704:SRR327769 TBN327704:TBN327769 TLJ327704:TLJ327769 TVF327704:TVF327769 UFB327704:UFB327769 UOX327704:UOX327769 UYT327704:UYT327769 VIP327704:VIP327769 VSL327704:VSL327769 WCH327704:WCH327769 WMD327704:WMD327769 WVZ327704:WVZ327769 R393240:R393305 JN393240:JN393305 TJ393240:TJ393305 ADF393240:ADF393305 ANB393240:ANB393305 AWX393240:AWX393305 BGT393240:BGT393305 BQP393240:BQP393305 CAL393240:CAL393305 CKH393240:CKH393305 CUD393240:CUD393305 DDZ393240:DDZ393305 DNV393240:DNV393305 DXR393240:DXR393305 EHN393240:EHN393305 ERJ393240:ERJ393305 FBF393240:FBF393305 FLB393240:FLB393305 FUX393240:FUX393305 GET393240:GET393305 GOP393240:GOP393305 GYL393240:GYL393305 HIH393240:HIH393305 HSD393240:HSD393305 IBZ393240:IBZ393305 ILV393240:ILV393305 IVR393240:IVR393305 JFN393240:JFN393305 JPJ393240:JPJ393305 JZF393240:JZF393305 KJB393240:KJB393305 KSX393240:KSX393305 LCT393240:LCT393305 LMP393240:LMP393305 LWL393240:LWL393305 MGH393240:MGH393305 MQD393240:MQD393305 MZZ393240:MZZ393305 NJV393240:NJV393305 NTR393240:NTR393305 ODN393240:ODN393305 ONJ393240:ONJ393305 OXF393240:OXF393305 PHB393240:PHB393305 PQX393240:PQX393305 QAT393240:QAT393305 QKP393240:QKP393305 QUL393240:QUL393305 REH393240:REH393305 ROD393240:ROD393305 RXZ393240:RXZ393305 SHV393240:SHV393305 SRR393240:SRR393305 TBN393240:TBN393305 TLJ393240:TLJ393305 TVF393240:TVF393305 UFB393240:UFB393305 UOX393240:UOX393305 UYT393240:UYT393305 VIP393240:VIP393305 VSL393240:VSL393305 WCH393240:WCH393305 WMD393240:WMD393305 WVZ393240:WVZ393305 R458776:R458841 JN458776:JN458841 TJ458776:TJ458841 ADF458776:ADF458841 ANB458776:ANB458841 AWX458776:AWX458841 BGT458776:BGT458841 BQP458776:BQP458841 CAL458776:CAL458841 CKH458776:CKH458841 CUD458776:CUD458841 DDZ458776:DDZ458841 DNV458776:DNV458841 DXR458776:DXR458841 EHN458776:EHN458841 ERJ458776:ERJ458841 FBF458776:FBF458841 FLB458776:FLB458841 FUX458776:FUX458841 GET458776:GET458841 GOP458776:GOP458841 GYL458776:GYL458841 HIH458776:HIH458841 HSD458776:HSD458841 IBZ458776:IBZ458841 ILV458776:ILV458841 IVR458776:IVR458841 JFN458776:JFN458841 JPJ458776:JPJ458841 JZF458776:JZF458841 KJB458776:KJB458841 KSX458776:KSX458841 LCT458776:LCT458841 LMP458776:LMP458841 LWL458776:LWL458841 MGH458776:MGH458841 MQD458776:MQD458841 MZZ458776:MZZ458841 NJV458776:NJV458841 NTR458776:NTR458841 ODN458776:ODN458841 ONJ458776:ONJ458841 OXF458776:OXF458841 PHB458776:PHB458841 PQX458776:PQX458841 QAT458776:QAT458841 QKP458776:QKP458841 QUL458776:QUL458841 REH458776:REH458841 ROD458776:ROD458841 RXZ458776:RXZ458841 SHV458776:SHV458841 SRR458776:SRR458841 TBN458776:TBN458841 TLJ458776:TLJ458841 TVF458776:TVF458841 UFB458776:UFB458841 UOX458776:UOX458841 UYT458776:UYT458841 VIP458776:VIP458841 VSL458776:VSL458841 WCH458776:WCH458841 WMD458776:WMD458841 WVZ458776:WVZ458841 R524312:R524377 JN524312:JN524377 TJ524312:TJ524377 ADF524312:ADF524377 ANB524312:ANB524377 AWX524312:AWX524377 BGT524312:BGT524377 BQP524312:BQP524377 CAL524312:CAL524377 CKH524312:CKH524377 CUD524312:CUD524377 DDZ524312:DDZ524377 DNV524312:DNV524377 DXR524312:DXR524377 EHN524312:EHN524377 ERJ524312:ERJ524377 FBF524312:FBF524377 FLB524312:FLB524377 FUX524312:FUX524377 GET524312:GET524377 GOP524312:GOP524377 GYL524312:GYL524377 HIH524312:HIH524377 HSD524312:HSD524377 IBZ524312:IBZ524377 ILV524312:ILV524377 IVR524312:IVR524377 JFN524312:JFN524377 JPJ524312:JPJ524377 JZF524312:JZF524377 KJB524312:KJB524377 KSX524312:KSX524377 LCT524312:LCT524377 LMP524312:LMP524377 LWL524312:LWL524377 MGH524312:MGH524377 MQD524312:MQD524377 MZZ524312:MZZ524377 NJV524312:NJV524377 NTR524312:NTR524377 ODN524312:ODN524377 ONJ524312:ONJ524377 OXF524312:OXF524377 PHB524312:PHB524377 PQX524312:PQX524377 QAT524312:QAT524377 QKP524312:QKP524377 QUL524312:QUL524377 REH524312:REH524377 ROD524312:ROD524377 RXZ524312:RXZ524377 SHV524312:SHV524377 SRR524312:SRR524377 TBN524312:TBN524377 TLJ524312:TLJ524377 TVF524312:TVF524377 UFB524312:UFB524377 UOX524312:UOX524377 UYT524312:UYT524377 VIP524312:VIP524377 VSL524312:VSL524377 WCH524312:WCH524377 WMD524312:WMD524377 WVZ524312:WVZ524377 R589848:R589913 JN589848:JN589913 TJ589848:TJ589913 ADF589848:ADF589913 ANB589848:ANB589913 AWX589848:AWX589913 BGT589848:BGT589913 BQP589848:BQP589913 CAL589848:CAL589913 CKH589848:CKH589913 CUD589848:CUD589913 DDZ589848:DDZ589913 DNV589848:DNV589913 DXR589848:DXR589913 EHN589848:EHN589913 ERJ589848:ERJ589913 FBF589848:FBF589913 FLB589848:FLB589913 FUX589848:FUX589913 GET589848:GET589913 GOP589848:GOP589913 GYL589848:GYL589913 HIH589848:HIH589913 HSD589848:HSD589913 IBZ589848:IBZ589913 ILV589848:ILV589913 IVR589848:IVR589913 JFN589848:JFN589913 JPJ589848:JPJ589913 JZF589848:JZF589913 KJB589848:KJB589913 KSX589848:KSX589913 LCT589848:LCT589913 LMP589848:LMP589913 LWL589848:LWL589913 MGH589848:MGH589913 MQD589848:MQD589913 MZZ589848:MZZ589913 NJV589848:NJV589913 NTR589848:NTR589913 ODN589848:ODN589913 ONJ589848:ONJ589913 OXF589848:OXF589913 PHB589848:PHB589913 PQX589848:PQX589913 QAT589848:QAT589913 QKP589848:QKP589913 QUL589848:QUL589913 REH589848:REH589913 ROD589848:ROD589913 RXZ589848:RXZ589913 SHV589848:SHV589913 SRR589848:SRR589913 TBN589848:TBN589913 TLJ589848:TLJ589913 TVF589848:TVF589913 UFB589848:UFB589913 UOX589848:UOX589913 UYT589848:UYT589913 VIP589848:VIP589913 VSL589848:VSL589913 WCH589848:WCH589913 WMD589848:WMD589913 WVZ589848:WVZ589913 R655384:R655449 JN655384:JN655449 TJ655384:TJ655449 ADF655384:ADF655449 ANB655384:ANB655449 AWX655384:AWX655449 BGT655384:BGT655449 BQP655384:BQP655449 CAL655384:CAL655449 CKH655384:CKH655449 CUD655384:CUD655449 DDZ655384:DDZ655449 DNV655384:DNV655449 DXR655384:DXR655449 EHN655384:EHN655449 ERJ655384:ERJ655449 FBF655384:FBF655449 FLB655384:FLB655449 FUX655384:FUX655449 GET655384:GET655449 GOP655384:GOP655449 GYL655384:GYL655449 HIH655384:HIH655449 HSD655384:HSD655449 IBZ655384:IBZ655449 ILV655384:ILV655449 IVR655384:IVR655449 JFN655384:JFN655449 JPJ655384:JPJ655449 JZF655384:JZF655449 KJB655384:KJB655449 KSX655384:KSX655449 LCT655384:LCT655449 LMP655384:LMP655449 LWL655384:LWL655449 MGH655384:MGH655449 MQD655384:MQD655449 MZZ655384:MZZ655449 NJV655384:NJV655449 NTR655384:NTR655449 ODN655384:ODN655449 ONJ655384:ONJ655449 OXF655384:OXF655449 PHB655384:PHB655449 PQX655384:PQX655449 QAT655384:QAT655449 QKP655384:QKP655449 QUL655384:QUL655449 REH655384:REH655449 ROD655384:ROD655449 RXZ655384:RXZ655449 SHV655384:SHV655449 SRR655384:SRR655449 TBN655384:TBN655449 TLJ655384:TLJ655449 TVF655384:TVF655449 UFB655384:UFB655449 UOX655384:UOX655449 UYT655384:UYT655449 VIP655384:VIP655449 VSL655384:VSL655449 WCH655384:WCH655449 WMD655384:WMD655449 WVZ655384:WVZ655449 R720920:R720985 JN720920:JN720985 TJ720920:TJ720985 ADF720920:ADF720985 ANB720920:ANB720985 AWX720920:AWX720985 BGT720920:BGT720985 BQP720920:BQP720985 CAL720920:CAL720985 CKH720920:CKH720985 CUD720920:CUD720985 DDZ720920:DDZ720985 DNV720920:DNV720985 DXR720920:DXR720985 EHN720920:EHN720985 ERJ720920:ERJ720985 FBF720920:FBF720985 FLB720920:FLB720985 FUX720920:FUX720985 GET720920:GET720985 GOP720920:GOP720985 GYL720920:GYL720985 HIH720920:HIH720985 HSD720920:HSD720985 IBZ720920:IBZ720985 ILV720920:ILV720985 IVR720920:IVR720985 JFN720920:JFN720985 JPJ720920:JPJ720985 JZF720920:JZF720985 KJB720920:KJB720985 KSX720920:KSX720985 LCT720920:LCT720985 LMP720920:LMP720985 LWL720920:LWL720985 MGH720920:MGH720985 MQD720920:MQD720985 MZZ720920:MZZ720985 NJV720920:NJV720985 NTR720920:NTR720985 ODN720920:ODN720985 ONJ720920:ONJ720985 OXF720920:OXF720985 PHB720920:PHB720985 PQX720920:PQX720985 QAT720920:QAT720985 QKP720920:QKP720985 QUL720920:QUL720985 REH720920:REH720985 ROD720920:ROD720985 RXZ720920:RXZ720985 SHV720920:SHV720985 SRR720920:SRR720985 TBN720920:TBN720985 TLJ720920:TLJ720985 TVF720920:TVF720985 UFB720920:UFB720985 UOX720920:UOX720985 UYT720920:UYT720985 VIP720920:VIP720985 VSL720920:VSL720985 WCH720920:WCH720985 WMD720920:WMD720985 WVZ720920:WVZ720985 R786456:R786521 JN786456:JN786521 TJ786456:TJ786521 ADF786456:ADF786521 ANB786456:ANB786521 AWX786456:AWX786521 BGT786456:BGT786521 BQP786456:BQP786521 CAL786456:CAL786521 CKH786456:CKH786521 CUD786456:CUD786521 DDZ786456:DDZ786521 DNV786456:DNV786521 DXR786456:DXR786521 EHN786456:EHN786521 ERJ786456:ERJ786521 FBF786456:FBF786521 FLB786456:FLB786521 FUX786456:FUX786521 GET786456:GET786521 GOP786456:GOP786521 GYL786456:GYL786521 HIH786456:HIH786521 HSD786456:HSD786521 IBZ786456:IBZ786521 ILV786456:ILV786521 IVR786456:IVR786521 JFN786456:JFN786521 JPJ786456:JPJ786521 JZF786456:JZF786521 KJB786456:KJB786521 KSX786456:KSX786521 LCT786456:LCT786521 LMP786456:LMP786521 LWL786456:LWL786521 MGH786456:MGH786521 MQD786456:MQD786521 MZZ786456:MZZ786521 NJV786456:NJV786521 NTR786456:NTR786521 ODN786456:ODN786521 ONJ786456:ONJ786521 OXF786456:OXF786521 PHB786456:PHB786521 PQX786456:PQX786521 QAT786456:QAT786521 QKP786456:QKP786521 QUL786456:QUL786521 REH786456:REH786521 ROD786456:ROD786521 RXZ786456:RXZ786521 SHV786456:SHV786521 SRR786456:SRR786521 TBN786456:TBN786521 TLJ786456:TLJ786521 TVF786456:TVF786521 UFB786456:UFB786521 UOX786456:UOX786521 UYT786456:UYT786521 VIP786456:VIP786521 VSL786456:VSL786521 WCH786456:WCH786521 WMD786456:WMD786521 WVZ786456:WVZ786521 R851992:R852057 JN851992:JN852057 TJ851992:TJ852057 ADF851992:ADF852057 ANB851992:ANB852057 AWX851992:AWX852057 BGT851992:BGT852057 BQP851992:BQP852057 CAL851992:CAL852057 CKH851992:CKH852057 CUD851992:CUD852057 DDZ851992:DDZ852057 DNV851992:DNV852057 DXR851992:DXR852057 EHN851992:EHN852057 ERJ851992:ERJ852057 FBF851992:FBF852057 FLB851992:FLB852057 FUX851992:FUX852057 GET851992:GET852057 GOP851992:GOP852057 GYL851992:GYL852057 HIH851992:HIH852057 HSD851992:HSD852057 IBZ851992:IBZ852057 ILV851992:ILV852057 IVR851992:IVR852057 JFN851992:JFN852057 JPJ851992:JPJ852057 JZF851992:JZF852057 KJB851992:KJB852057 KSX851992:KSX852057 LCT851992:LCT852057 LMP851992:LMP852057 LWL851992:LWL852057 MGH851992:MGH852057 MQD851992:MQD852057 MZZ851992:MZZ852057 NJV851992:NJV852057 NTR851992:NTR852057 ODN851992:ODN852057 ONJ851992:ONJ852057 OXF851992:OXF852057 PHB851992:PHB852057 PQX851992:PQX852057 QAT851992:QAT852057 QKP851992:QKP852057 QUL851992:QUL852057 REH851992:REH852057 ROD851992:ROD852057 RXZ851992:RXZ852057 SHV851992:SHV852057 SRR851992:SRR852057 TBN851992:TBN852057 TLJ851992:TLJ852057 TVF851992:TVF852057 UFB851992:UFB852057 UOX851992:UOX852057 UYT851992:UYT852057 VIP851992:VIP852057 VSL851992:VSL852057 WCH851992:WCH852057 WMD851992:WMD852057 WVZ851992:WVZ852057 R917528:R917593 JN917528:JN917593 TJ917528:TJ917593 ADF917528:ADF917593 ANB917528:ANB917593 AWX917528:AWX917593 BGT917528:BGT917593 BQP917528:BQP917593 CAL917528:CAL917593 CKH917528:CKH917593 CUD917528:CUD917593 DDZ917528:DDZ917593 DNV917528:DNV917593 DXR917528:DXR917593 EHN917528:EHN917593 ERJ917528:ERJ917593 FBF917528:FBF917593 FLB917528:FLB917593 FUX917528:FUX917593 GET917528:GET917593 GOP917528:GOP917593 GYL917528:GYL917593 HIH917528:HIH917593 HSD917528:HSD917593 IBZ917528:IBZ917593 ILV917528:ILV917593 IVR917528:IVR917593 JFN917528:JFN917593 JPJ917528:JPJ917593 JZF917528:JZF917593 KJB917528:KJB917593 KSX917528:KSX917593 LCT917528:LCT917593 LMP917528:LMP917593 LWL917528:LWL917593 MGH917528:MGH917593 MQD917528:MQD917593 MZZ917528:MZZ917593 NJV917528:NJV917593 NTR917528:NTR917593 ODN917528:ODN917593 ONJ917528:ONJ917593 OXF917528:OXF917593 PHB917528:PHB917593 PQX917528:PQX917593 QAT917528:QAT917593 QKP917528:QKP917593 QUL917528:QUL917593 REH917528:REH917593 ROD917528:ROD917593 RXZ917528:RXZ917593 SHV917528:SHV917593 SRR917528:SRR917593 TBN917528:TBN917593 TLJ917528:TLJ917593 TVF917528:TVF917593 UFB917528:UFB917593 UOX917528:UOX917593 UYT917528:UYT917593 VIP917528:VIP917593 VSL917528:VSL917593 WCH917528:WCH917593 WMD917528:WMD917593 WVZ917528:WVZ917593 R983064:R983129 JN983064:JN983129 TJ983064:TJ983129 ADF983064:ADF983129 ANB983064:ANB983129 AWX983064:AWX983129 BGT983064:BGT983129 BQP983064:BQP983129 CAL983064:CAL983129 CKH983064:CKH983129 CUD983064:CUD983129 DDZ983064:DDZ983129 DNV983064:DNV983129 DXR983064:DXR983129 EHN983064:EHN983129 ERJ983064:ERJ983129 FBF983064:FBF983129 FLB983064:FLB983129 FUX983064:FUX983129 GET983064:GET983129 GOP983064:GOP983129 GYL983064:GYL983129 HIH983064:HIH983129 HSD983064:HSD983129 IBZ983064:IBZ983129 ILV983064:ILV983129 IVR983064:IVR983129 JFN983064:JFN983129 JPJ983064:JPJ983129 JZF983064:JZF983129 KJB983064:KJB983129 KSX983064:KSX983129 LCT983064:LCT983129 LMP983064:LMP983129 LWL983064:LWL983129 MGH983064:MGH983129 MQD983064:MQD983129 MZZ983064:MZZ983129 NJV983064:NJV983129 NTR983064:NTR983129 ODN983064:ODN983129 ONJ983064:ONJ983129 OXF983064:OXF983129 PHB983064:PHB983129 PQX983064:PQX983129 QAT983064:QAT983129 QKP983064:QKP983129 QUL983064:QUL983129 REH983064:REH983129 ROD983064:ROD983129 RXZ983064:RXZ983129 SHV983064:SHV983129 SRR983064:SRR983129 TBN983064:TBN983129 TLJ983064:TLJ983129 TVF983064:TVF983129 UFB983064:UFB983129 UOX983064:UOX983129 UYT983064:UYT983129 VIP983064:VIP983129 VSL983064:VSL983129 WCH983064:WCH983129 WMD983064:WMD983129 WVZ983064:WVZ983129 R101 JN101 TJ101 ADF101 ANB101 AWX101 BGT101 BQP101 CAL101 CKH101 CUD101 DDZ101 DNV101 DXR101 EHN101 ERJ101 FBF101 FLB101 FUX101 GET101 GOP101 GYL101 HIH101 HSD101 IBZ101 ILV101 IVR101 JFN101 JPJ101 JZF101 KJB101 KSX101 LCT101 LMP101 LWL101 MGH101 MQD101 MZZ101 NJV101 NTR101 ODN101 ONJ101 OXF101 PHB101 PQX101 QAT101 QKP101 QUL101 REH101 ROD101 RXZ101 SHV101 SRR101 TBN101 TLJ101 TVF101 UFB101 UOX101 UYT101 VIP101 VSL101 WCH101 WMD101 WVZ101 R65637 JN65637 TJ65637 ADF65637 ANB65637 AWX65637 BGT65637 BQP65637 CAL65637 CKH65637 CUD65637 DDZ65637 DNV65637 DXR65637 EHN65637 ERJ65637 FBF65637 FLB65637 FUX65637 GET65637 GOP65637 GYL65637 HIH65637 HSD65637 IBZ65637 ILV65637 IVR65637 JFN65637 JPJ65637 JZF65637 KJB65637 KSX65637 LCT65637 LMP65637 LWL65637 MGH65637 MQD65637 MZZ65637 NJV65637 NTR65637 ODN65637 ONJ65637 OXF65637 PHB65637 PQX65637 QAT65637 QKP65637 QUL65637 REH65637 ROD65637 RXZ65637 SHV65637 SRR65637 TBN65637 TLJ65637 TVF65637 UFB65637 UOX65637 UYT65637 VIP65637 VSL65637 WCH65637 WMD65637 WVZ65637 R131173 JN131173 TJ131173 ADF131173 ANB131173 AWX131173 BGT131173 BQP131173 CAL131173 CKH131173 CUD131173 DDZ131173 DNV131173 DXR131173 EHN131173 ERJ131173 FBF131173 FLB131173 FUX131173 GET131173 GOP131173 GYL131173 HIH131173 HSD131173 IBZ131173 ILV131173 IVR131173 JFN131173 JPJ131173 JZF131173 KJB131173 KSX131173 LCT131173 LMP131173 LWL131173 MGH131173 MQD131173 MZZ131173 NJV131173 NTR131173 ODN131173 ONJ131173 OXF131173 PHB131173 PQX131173 QAT131173 QKP131173 QUL131173 REH131173 ROD131173 RXZ131173 SHV131173 SRR131173 TBN131173 TLJ131173 TVF131173 UFB131173 UOX131173 UYT131173 VIP131173 VSL131173 WCH131173 WMD131173 WVZ131173 R196709 JN196709 TJ196709 ADF196709 ANB196709 AWX196709 BGT196709 BQP196709 CAL196709 CKH196709 CUD196709 DDZ196709 DNV196709 DXR196709 EHN196709 ERJ196709 FBF196709 FLB196709 FUX196709 GET196709 GOP196709 GYL196709 HIH196709 HSD196709 IBZ196709 ILV196709 IVR196709 JFN196709 JPJ196709 JZF196709 KJB196709 KSX196709 LCT196709 LMP196709 LWL196709 MGH196709 MQD196709 MZZ196709 NJV196709 NTR196709 ODN196709 ONJ196709 OXF196709 PHB196709 PQX196709 QAT196709 QKP196709 QUL196709 REH196709 ROD196709 RXZ196709 SHV196709 SRR196709 TBN196709 TLJ196709 TVF196709 UFB196709 UOX196709 UYT196709 VIP196709 VSL196709 WCH196709 WMD196709 WVZ196709 R262245 JN262245 TJ262245 ADF262245 ANB262245 AWX262245 BGT262245 BQP262245 CAL262245 CKH262245 CUD262245 DDZ262245 DNV262245 DXR262245 EHN262245 ERJ262245 FBF262245 FLB262245 FUX262245 GET262245 GOP262245 GYL262245 HIH262245 HSD262245 IBZ262245 ILV262245 IVR262245 JFN262245 JPJ262245 JZF262245 KJB262245 KSX262245 LCT262245 LMP262245 LWL262245 MGH262245 MQD262245 MZZ262245 NJV262245 NTR262245 ODN262245 ONJ262245 OXF262245 PHB262245 PQX262245 QAT262245 QKP262245 QUL262245 REH262245 ROD262245 RXZ262245 SHV262245 SRR262245 TBN262245 TLJ262245 TVF262245 UFB262245 UOX262245 UYT262245 VIP262245 VSL262245 WCH262245 WMD262245 WVZ262245 R327781 JN327781 TJ327781 ADF327781 ANB327781 AWX327781 BGT327781 BQP327781 CAL327781 CKH327781 CUD327781 DDZ327781 DNV327781 DXR327781 EHN327781 ERJ327781 FBF327781 FLB327781 FUX327781 GET327781 GOP327781 GYL327781 HIH327781 HSD327781 IBZ327781 ILV327781 IVR327781 JFN327781 JPJ327781 JZF327781 KJB327781 KSX327781 LCT327781 LMP327781 LWL327781 MGH327781 MQD327781 MZZ327781 NJV327781 NTR327781 ODN327781 ONJ327781 OXF327781 PHB327781 PQX327781 QAT327781 QKP327781 QUL327781 REH327781 ROD327781 RXZ327781 SHV327781 SRR327781 TBN327781 TLJ327781 TVF327781 UFB327781 UOX327781 UYT327781 VIP327781 VSL327781 WCH327781 WMD327781 WVZ327781 R393317 JN393317 TJ393317 ADF393317 ANB393317 AWX393317 BGT393317 BQP393317 CAL393317 CKH393317 CUD393317 DDZ393317 DNV393317 DXR393317 EHN393317 ERJ393317 FBF393317 FLB393317 FUX393317 GET393317 GOP393317 GYL393317 HIH393317 HSD393317 IBZ393317 ILV393317 IVR393317 JFN393317 JPJ393317 JZF393317 KJB393317 KSX393317 LCT393317 LMP393317 LWL393317 MGH393317 MQD393317 MZZ393317 NJV393317 NTR393317 ODN393317 ONJ393317 OXF393317 PHB393317 PQX393317 QAT393317 QKP393317 QUL393317 REH393317 ROD393317 RXZ393317 SHV393317 SRR393317 TBN393317 TLJ393317 TVF393317 UFB393317 UOX393317 UYT393317 VIP393317 VSL393317 WCH393317 WMD393317 WVZ393317 R458853 JN458853 TJ458853 ADF458853 ANB458853 AWX458853 BGT458853 BQP458853 CAL458853 CKH458853 CUD458853 DDZ458853 DNV458853 DXR458853 EHN458853 ERJ458853 FBF458853 FLB458853 FUX458853 GET458853 GOP458853 GYL458853 HIH458853 HSD458853 IBZ458853 ILV458853 IVR458853 JFN458853 JPJ458853 JZF458853 KJB458853 KSX458853 LCT458853 LMP458853 LWL458853 MGH458853 MQD458853 MZZ458853 NJV458853 NTR458853 ODN458853 ONJ458853 OXF458853 PHB458853 PQX458853 QAT458853 QKP458853 QUL458853 REH458853 ROD458853 RXZ458853 SHV458853 SRR458853 TBN458853 TLJ458853 TVF458853 UFB458853 UOX458853 UYT458853 VIP458853 VSL458853 WCH458853 WMD458853 WVZ458853 R524389 JN524389 TJ524389 ADF524389 ANB524389 AWX524389 BGT524389 BQP524389 CAL524389 CKH524389 CUD524389 DDZ524389 DNV524389 DXR524389 EHN524389 ERJ524389 FBF524389 FLB524389 FUX524389 GET524389 GOP524389 GYL524389 HIH524389 HSD524389 IBZ524389 ILV524389 IVR524389 JFN524389 JPJ524389 JZF524389 KJB524389 KSX524389 LCT524389 LMP524389 LWL524389 MGH524389 MQD524389 MZZ524389 NJV524389 NTR524389 ODN524389 ONJ524389 OXF524389 PHB524389 PQX524389 QAT524389 QKP524389 QUL524389 REH524389 ROD524389 RXZ524389 SHV524389 SRR524389 TBN524389 TLJ524389 TVF524389 UFB524389 UOX524389 UYT524389 VIP524389 VSL524389 WCH524389 WMD524389 WVZ524389 R589925 JN589925 TJ589925 ADF589925 ANB589925 AWX589925 BGT589925 BQP589925 CAL589925 CKH589925 CUD589925 DDZ589925 DNV589925 DXR589925 EHN589925 ERJ589925 FBF589925 FLB589925 FUX589925 GET589925 GOP589925 GYL589925 HIH589925 HSD589925 IBZ589925 ILV589925 IVR589925 JFN589925 JPJ589925 JZF589925 KJB589925 KSX589925 LCT589925 LMP589925 LWL589925 MGH589925 MQD589925 MZZ589925 NJV589925 NTR589925 ODN589925 ONJ589925 OXF589925 PHB589925 PQX589925 QAT589925 QKP589925 QUL589925 REH589925 ROD589925 RXZ589925 SHV589925 SRR589925 TBN589925 TLJ589925 TVF589925 UFB589925 UOX589925 UYT589925 VIP589925 VSL589925 WCH589925 WMD589925 WVZ589925 R655461 JN655461 TJ655461 ADF655461 ANB655461 AWX655461 BGT655461 BQP655461 CAL655461 CKH655461 CUD655461 DDZ655461 DNV655461 DXR655461 EHN655461 ERJ655461 FBF655461 FLB655461 FUX655461 GET655461 GOP655461 GYL655461 HIH655461 HSD655461 IBZ655461 ILV655461 IVR655461 JFN655461 JPJ655461 JZF655461 KJB655461 KSX655461 LCT655461 LMP655461 LWL655461 MGH655461 MQD655461 MZZ655461 NJV655461 NTR655461 ODN655461 ONJ655461 OXF655461 PHB655461 PQX655461 QAT655461 QKP655461 QUL655461 REH655461 ROD655461 RXZ655461 SHV655461 SRR655461 TBN655461 TLJ655461 TVF655461 UFB655461 UOX655461 UYT655461 VIP655461 VSL655461 WCH655461 WMD655461 WVZ655461 R720997 JN720997 TJ720997 ADF720997 ANB720997 AWX720997 BGT720997 BQP720997 CAL720997 CKH720997 CUD720997 DDZ720997 DNV720997 DXR720997 EHN720997 ERJ720997 FBF720997 FLB720997 FUX720997 GET720997 GOP720997 GYL720997 HIH720997 HSD720997 IBZ720997 ILV720997 IVR720997 JFN720997 JPJ720997 JZF720997 KJB720997 KSX720997 LCT720997 LMP720997 LWL720997 MGH720997 MQD720997 MZZ720997 NJV720997 NTR720997 ODN720997 ONJ720997 OXF720997 PHB720997 PQX720997 QAT720997 QKP720997 QUL720997 REH720997 ROD720997 RXZ720997 SHV720997 SRR720997 TBN720997 TLJ720997 TVF720997 UFB720997 UOX720997 UYT720997 VIP720997 VSL720997 WCH720997 WMD720997 WVZ720997 R786533 JN786533 TJ786533 ADF786533 ANB786533 AWX786533 BGT786533 BQP786533 CAL786533 CKH786533 CUD786533 DDZ786533 DNV786533 DXR786533 EHN786533 ERJ786533 FBF786533 FLB786533 FUX786533 GET786533 GOP786533 GYL786533 HIH786533 HSD786533 IBZ786533 ILV786533 IVR786533 JFN786533 JPJ786533 JZF786533 KJB786533 KSX786533 LCT786533 LMP786533 LWL786533 MGH786533 MQD786533 MZZ786533 NJV786533 NTR786533 ODN786533 ONJ786533 OXF786533 PHB786533 PQX786533 QAT786533 QKP786533 QUL786533 REH786533 ROD786533 RXZ786533 SHV786533 SRR786533 TBN786533 TLJ786533 TVF786533 UFB786533 UOX786533 UYT786533 VIP786533 VSL786533 WCH786533 WMD786533 WVZ786533 R852069 JN852069 TJ852069 ADF852069 ANB852069 AWX852069 BGT852069 BQP852069 CAL852069 CKH852069 CUD852069 DDZ852069 DNV852069 DXR852069 EHN852069 ERJ852069 FBF852069 FLB852069 FUX852069 GET852069 GOP852069 GYL852069 HIH852069 HSD852069 IBZ852069 ILV852069 IVR852069 JFN852069 JPJ852069 JZF852069 KJB852069 KSX852069 LCT852069 LMP852069 LWL852069 MGH852069 MQD852069 MZZ852069 NJV852069 NTR852069 ODN852069 ONJ852069 OXF852069 PHB852069 PQX852069 QAT852069 QKP852069 QUL852069 REH852069 ROD852069 RXZ852069 SHV852069 SRR852069 TBN852069 TLJ852069 TVF852069 UFB852069 UOX852069 UYT852069 VIP852069 VSL852069 WCH852069 WMD852069 WVZ852069 R917605 JN917605 TJ917605 ADF917605 ANB917605 AWX917605 BGT917605 BQP917605 CAL917605 CKH917605 CUD917605 DDZ917605 DNV917605 DXR917605 EHN917605 ERJ917605 FBF917605 FLB917605 FUX917605 GET917605 GOP917605 GYL917605 HIH917605 HSD917605 IBZ917605 ILV917605 IVR917605 JFN917605 JPJ917605 JZF917605 KJB917605 KSX917605 LCT917605 LMP917605 LWL917605 MGH917605 MQD917605 MZZ917605 NJV917605 NTR917605 ODN917605 ONJ917605 OXF917605 PHB917605 PQX917605 QAT917605 QKP917605 QUL917605 REH917605 ROD917605 RXZ917605 SHV917605 SRR917605 TBN917605 TLJ917605 TVF917605 UFB917605 UOX917605 UYT917605 VIP917605 VSL917605 WCH917605 WMD917605 WVZ917605 R983141 JN983141 TJ983141 ADF983141 ANB983141 AWX983141 BGT983141 BQP983141 CAL983141 CKH983141 CUD983141 DDZ983141 DNV983141 DXR983141 EHN983141 ERJ983141 FBF983141 FLB983141 FUX983141 GET983141 GOP983141 GYL983141 HIH983141 HSD983141 IBZ983141 ILV983141 IVR983141 JFN983141 JPJ983141 JZF983141 KJB983141 KSX983141 LCT983141 LMP983141 LWL983141 MGH983141 MQD983141 MZZ983141 NJV983141 NTR983141 ODN983141 ONJ983141 OXF983141 PHB983141 PQX983141 QAT983141 QKP983141 QUL983141 REH983141 ROD983141 RXZ983141 SHV983141 SRR983141 TBN983141 TLJ983141 TVF983141 UFB983141 UOX983141 UYT983141 VIP983141 VSL983141 WCH983141 WMD983141 WVZ983141 R104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R65640 JN65640 TJ65640 ADF65640 ANB65640 AWX65640 BGT65640 BQP65640 CAL65640 CKH65640 CUD65640 DDZ65640 DNV65640 DXR65640 EHN65640 ERJ65640 FBF65640 FLB65640 FUX65640 GET65640 GOP65640 GYL65640 HIH65640 HSD65640 IBZ65640 ILV65640 IVR65640 JFN65640 JPJ65640 JZF65640 KJB65640 KSX65640 LCT65640 LMP65640 LWL65640 MGH65640 MQD65640 MZZ65640 NJV65640 NTR65640 ODN65640 ONJ65640 OXF65640 PHB65640 PQX65640 QAT65640 QKP65640 QUL65640 REH65640 ROD65640 RXZ65640 SHV65640 SRR65640 TBN65640 TLJ65640 TVF65640 UFB65640 UOX65640 UYT65640 VIP65640 VSL65640 WCH65640 WMD65640 WVZ65640 R131176 JN131176 TJ131176 ADF131176 ANB131176 AWX131176 BGT131176 BQP131176 CAL131176 CKH131176 CUD131176 DDZ131176 DNV131176 DXR131176 EHN131176 ERJ131176 FBF131176 FLB131176 FUX131176 GET131176 GOP131176 GYL131176 HIH131176 HSD131176 IBZ131176 ILV131176 IVR131176 JFN131176 JPJ131176 JZF131176 KJB131176 KSX131176 LCT131176 LMP131176 LWL131176 MGH131176 MQD131176 MZZ131176 NJV131176 NTR131176 ODN131176 ONJ131176 OXF131176 PHB131176 PQX131176 QAT131176 QKP131176 QUL131176 REH131176 ROD131176 RXZ131176 SHV131176 SRR131176 TBN131176 TLJ131176 TVF131176 UFB131176 UOX131176 UYT131176 VIP131176 VSL131176 WCH131176 WMD131176 WVZ131176 R196712 JN196712 TJ196712 ADF196712 ANB196712 AWX196712 BGT196712 BQP196712 CAL196712 CKH196712 CUD196712 DDZ196712 DNV196712 DXR196712 EHN196712 ERJ196712 FBF196712 FLB196712 FUX196712 GET196712 GOP196712 GYL196712 HIH196712 HSD196712 IBZ196712 ILV196712 IVR196712 JFN196712 JPJ196712 JZF196712 KJB196712 KSX196712 LCT196712 LMP196712 LWL196712 MGH196712 MQD196712 MZZ196712 NJV196712 NTR196712 ODN196712 ONJ196712 OXF196712 PHB196712 PQX196712 QAT196712 QKP196712 QUL196712 REH196712 ROD196712 RXZ196712 SHV196712 SRR196712 TBN196712 TLJ196712 TVF196712 UFB196712 UOX196712 UYT196712 VIP196712 VSL196712 WCH196712 WMD196712 WVZ196712 R262248 JN262248 TJ262248 ADF262248 ANB262248 AWX262248 BGT262248 BQP262248 CAL262248 CKH262248 CUD262248 DDZ262248 DNV262248 DXR262248 EHN262248 ERJ262248 FBF262248 FLB262248 FUX262248 GET262248 GOP262248 GYL262248 HIH262248 HSD262248 IBZ262248 ILV262248 IVR262248 JFN262248 JPJ262248 JZF262248 KJB262248 KSX262248 LCT262248 LMP262248 LWL262248 MGH262248 MQD262248 MZZ262248 NJV262248 NTR262248 ODN262248 ONJ262248 OXF262248 PHB262248 PQX262248 QAT262248 QKP262248 QUL262248 REH262248 ROD262248 RXZ262248 SHV262248 SRR262248 TBN262248 TLJ262248 TVF262248 UFB262248 UOX262248 UYT262248 VIP262248 VSL262248 WCH262248 WMD262248 WVZ262248 R327784 JN327784 TJ327784 ADF327784 ANB327784 AWX327784 BGT327784 BQP327784 CAL327784 CKH327784 CUD327784 DDZ327784 DNV327784 DXR327784 EHN327784 ERJ327784 FBF327784 FLB327784 FUX327784 GET327784 GOP327784 GYL327784 HIH327784 HSD327784 IBZ327784 ILV327784 IVR327784 JFN327784 JPJ327784 JZF327784 KJB327784 KSX327784 LCT327784 LMP327784 LWL327784 MGH327784 MQD327784 MZZ327784 NJV327784 NTR327784 ODN327784 ONJ327784 OXF327784 PHB327784 PQX327784 QAT327784 QKP327784 QUL327784 REH327784 ROD327784 RXZ327784 SHV327784 SRR327784 TBN327784 TLJ327784 TVF327784 UFB327784 UOX327784 UYT327784 VIP327784 VSL327784 WCH327784 WMD327784 WVZ327784 R393320 JN393320 TJ393320 ADF393320 ANB393320 AWX393320 BGT393320 BQP393320 CAL393320 CKH393320 CUD393320 DDZ393320 DNV393320 DXR393320 EHN393320 ERJ393320 FBF393320 FLB393320 FUX393320 GET393320 GOP393320 GYL393320 HIH393320 HSD393320 IBZ393320 ILV393320 IVR393320 JFN393320 JPJ393320 JZF393320 KJB393320 KSX393320 LCT393320 LMP393320 LWL393320 MGH393320 MQD393320 MZZ393320 NJV393320 NTR393320 ODN393320 ONJ393320 OXF393320 PHB393320 PQX393320 QAT393320 QKP393320 QUL393320 REH393320 ROD393320 RXZ393320 SHV393320 SRR393320 TBN393320 TLJ393320 TVF393320 UFB393320 UOX393320 UYT393320 VIP393320 VSL393320 WCH393320 WMD393320 WVZ393320 R458856 JN458856 TJ458856 ADF458856 ANB458856 AWX458856 BGT458856 BQP458856 CAL458856 CKH458856 CUD458856 DDZ458856 DNV458856 DXR458856 EHN458856 ERJ458856 FBF458856 FLB458856 FUX458856 GET458856 GOP458856 GYL458856 HIH458856 HSD458856 IBZ458856 ILV458856 IVR458856 JFN458856 JPJ458856 JZF458856 KJB458856 KSX458856 LCT458856 LMP458856 LWL458856 MGH458856 MQD458856 MZZ458856 NJV458856 NTR458856 ODN458856 ONJ458856 OXF458856 PHB458856 PQX458856 QAT458856 QKP458856 QUL458856 REH458856 ROD458856 RXZ458856 SHV458856 SRR458856 TBN458856 TLJ458856 TVF458856 UFB458856 UOX458856 UYT458856 VIP458856 VSL458856 WCH458856 WMD458856 WVZ458856 R524392 JN524392 TJ524392 ADF524392 ANB524392 AWX524392 BGT524392 BQP524392 CAL524392 CKH524392 CUD524392 DDZ524392 DNV524392 DXR524392 EHN524392 ERJ524392 FBF524392 FLB524392 FUX524392 GET524392 GOP524392 GYL524392 HIH524392 HSD524392 IBZ524392 ILV524392 IVR524392 JFN524392 JPJ524392 JZF524392 KJB524392 KSX524392 LCT524392 LMP524392 LWL524392 MGH524392 MQD524392 MZZ524392 NJV524392 NTR524392 ODN524392 ONJ524392 OXF524392 PHB524392 PQX524392 QAT524392 QKP524392 QUL524392 REH524392 ROD524392 RXZ524392 SHV524392 SRR524392 TBN524392 TLJ524392 TVF524392 UFB524392 UOX524392 UYT524392 VIP524392 VSL524392 WCH524392 WMD524392 WVZ524392 R589928 JN589928 TJ589928 ADF589928 ANB589928 AWX589928 BGT589928 BQP589928 CAL589928 CKH589928 CUD589928 DDZ589928 DNV589928 DXR589928 EHN589928 ERJ589928 FBF589928 FLB589928 FUX589928 GET589928 GOP589928 GYL589928 HIH589928 HSD589928 IBZ589928 ILV589928 IVR589928 JFN589928 JPJ589928 JZF589928 KJB589928 KSX589928 LCT589928 LMP589928 LWL589928 MGH589928 MQD589928 MZZ589928 NJV589928 NTR589928 ODN589928 ONJ589928 OXF589928 PHB589928 PQX589928 QAT589928 QKP589928 QUL589928 REH589928 ROD589928 RXZ589928 SHV589928 SRR589928 TBN589928 TLJ589928 TVF589928 UFB589928 UOX589928 UYT589928 VIP589928 VSL589928 WCH589928 WMD589928 WVZ589928 R655464 JN655464 TJ655464 ADF655464 ANB655464 AWX655464 BGT655464 BQP655464 CAL655464 CKH655464 CUD655464 DDZ655464 DNV655464 DXR655464 EHN655464 ERJ655464 FBF655464 FLB655464 FUX655464 GET655464 GOP655464 GYL655464 HIH655464 HSD655464 IBZ655464 ILV655464 IVR655464 JFN655464 JPJ655464 JZF655464 KJB655464 KSX655464 LCT655464 LMP655464 LWL655464 MGH655464 MQD655464 MZZ655464 NJV655464 NTR655464 ODN655464 ONJ655464 OXF655464 PHB655464 PQX655464 QAT655464 QKP655464 QUL655464 REH655464 ROD655464 RXZ655464 SHV655464 SRR655464 TBN655464 TLJ655464 TVF655464 UFB655464 UOX655464 UYT655464 VIP655464 VSL655464 WCH655464 WMD655464 WVZ655464 R721000 JN721000 TJ721000 ADF721000 ANB721000 AWX721000 BGT721000 BQP721000 CAL721000 CKH721000 CUD721000 DDZ721000 DNV721000 DXR721000 EHN721000 ERJ721000 FBF721000 FLB721000 FUX721000 GET721000 GOP721000 GYL721000 HIH721000 HSD721000 IBZ721000 ILV721000 IVR721000 JFN721000 JPJ721000 JZF721000 KJB721000 KSX721000 LCT721000 LMP721000 LWL721000 MGH721000 MQD721000 MZZ721000 NJV721000 NTR721000 ODN721000 ONJ721000 OXF721000 PHB721000 PQX721000 QAT721000 QKP721000 QUL721000 REH721000 ROD721000 RXZ721000 SHV721000 SRR721000 TBN721000 TLJ721000 TVF721000 UFB721000 UOX721000 UYT721000 VIP721000 VSL721000 WCH721000 WMD721000 WVZ721000 R786536 JN786536 TJ786536 ADF786536 ANB786536 AWX786536 BGT786536 BQP786536 CAL786536 CKH786536 CUD786536 DDZ786536 DNV786536 DXR786536 EHN786536 ERJ786536 FBF786536 FLB786536 FUX786536 GET786536 GOP786536 GYL786536 HIH786536 HSD786536 IBZ786536 ILV786536 IVR786536 JFN786536 JPJ786536 JZF786536 KJB786536 KSX786536 LCT786536 LMP786536 LWL786536 MGH786536 MQD786536 MZZ786536 NJV786536 NTR786536 ODN786536 ONJ786536 OXF786536 PHB786536 PQX786536 QAT786536 QKP786536 QUL786536 REH786536 ROD786536 RXZ786536 SHV786536 SRR786536 TBN786536 TLJ786536 TVF786536 UFB786536 UOX786536 UYT786536 VIP786536 VSL786536 WCH786536 WMD786536 WVZ786536 R852072 JN852072 TJ852072 ADF852072 ANB852072 AWX852072 BGT852072 BQP852072 CAL852072 CKH852072 CUD852072 DDZ852072 DNV852072 DXR852072 EHN852072 ERJ852072 FBF852072 FLB852072 FUX852072 GET852072 GOP852072 GYL852072 HIH852072 HSD852072 IBZ852072 ILV852072 IVR852072 JFN852072 JPJ852072 JZF852072 KJB852072 KSX852072 LCT852072 LMP852072 LWL852072 MGH852072 MQD852072 MZZ852072 NJV852072 NTR852072 ODN852072 ONJ852072 OXF852072 PHB852072 PQX852072 QAT852072 QKP852072 QUL852072 REH852072 ROD852072 RXZ852072 SHV852072 SRR852072 TBN852072 TLJ852072 TVF852072 UFB852072 UOX852072 UYT852072 VIP852072 VSL852072 WCH852072 WMD852072 WVZ852072 R917608 JN917608 TJ917608 ADF917608 ANB917608 AWX917608 BGT917608 BQP917608 CAL917608 CKH917608 CUD917608 DDZ917608 DNV917608 DXR917608 EHN917608 ERJ917608 FBF917608 FLB917608 FUX917608 GET917608 GOP917608 GYL917608 HIH917608 HSD917608 IBZ917608 ILV917608 IVR917608 JFN917608 JPJ917608 JZF917608 KJB917608 KSX917608 LCT917608 LMP917608 LWL917608 MGH917608 MQD917608 MZZ917608 NJV917608 NTR917608 ODN917608 ONJ917608 OXF917608 PHB917608 PQX917608 QAT917608 QKP917608 QUL917608 REH917608 ROD917608 RXZ917608 SHV917608 SRR917608 TBN917608 TLJ917608 TVF917608 UFB917608 UOX917608 UYT917608 VIP917608 VSL917608 WCH917608 WMD917608 WVZ917608 R983144 JN983144 TJ983144 ADF983144 ANB983144 AWX983144 BGT983144 BQP983144 CAL983144 CKH983144 CUD983144 DDZ983144 DNV983144 DXR983144 EHN983144 ERJ983144 FBF983144 FLB983144 FUX983144 GET983144 GOP983144 GYL983144 HIH983144 HSD983144 IBZ983144 ILV983144 IVR983144 JFN983144 JPJ983144 JZF983144 KJB983144 KSX983144 LCT983144 LMP983144 LWL983144 MGH983144 MQD983144 MZZ983144 NJV983144 NTR983144 ODN983144 ONJ983144 OXF983144 PHB983144 PQX983144 QAT983144 QKP983144 QUL983144 REH983144 ROD983144 RXZ983144 SHV983144 SRR983144 TBN983144 TLJ983144 TVF983144 UFB983144 UOX983144 UYT983144 VIP983144 VSL983144 WCH983144 WMD983144 WVZ983144 R108 JN108 TJ108 ADF108 ANB108 AWX108 BGT108 BQP108 CAL108 CKH108 CUD108 DDZ108 DNV108 DXR108 EHN108 ERJ108 FBF108 FLB108 FUX108 GET108 GOP108 GYL108 HIH108 HSD108 IBZ108 ILV108 IVR108 JFN108 JPJ108 JZF108 KJB108 KSX108 LCT108 LMP108 LWL108 MGH108 MQD108 MZZ108 NJV108 NTR108 ODN108 ONJ108 OXF108 PHB108 PQX108 QAT108 QKP108 QUL108 REH108 ROD108 RXZ108 SHV108 SRR108 TBN108 TLJ108 TVF108 UFB108 UOX108 UYT108 VIP108 VSL108 WCH108 WMD108 WVZ108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WMD88:WMD89 WCH88:WCH89 VSL88:VSL89 VIP88:VIP89 UYT88:UYT89 UOX88:UOX89 UFB88:UFB89 TVF88:TVF89 TLJ88:TLJ89 TBN88:TBN89 SRR88:SRR89 SHV88:SHV89 RXZ88:RXZ89 ROD88:ROD89 REH88:REH89 QUL88:QUL89 QKP88:QKP89 QAT88:QAT89 PQX88:PQX89 PHB88:PHB89 OXF88:OXF89 ONJ88:ONJ89 ODN88:ODN89 NTR88:NTR89 NJV88:NJV89 MZZ88:MZZ89 MQD88:MQD89 MGH88:MGH89 LWL88:LWL89 LMP88:LMP89 LCT88:LCT89 KSX88:KSX89 KJB88:KJB89 JZF88:JZF89 JPJ88:JPJ89 JFN88:JFN89 IVR88:IVR89 ILV88:ILV89 IBZ88:IBZ89 HSD88:HSD89 HIH88:HIH89 GYL88:GYL89 GOP88:GOP89 GET88:GET89 FUX88:FUX89 FLB88:FLB89 FBF88:FBF89 ERJ88:ERJ89 EHN88:EHN89 DXR88:DXR89 DNV88:DNV89 DDZ88:DDZ89 CUD88:CUD89 CKH88:CKH89 CAL88:CAL89 BQP88:BQP89 BGT88:BGT89 AWX88:AWX89 ANB88:ANB89 ADF88:ADF89 TJ88:TJ89 JN88:JN89 R88:R89 R9:R73 JN9:JN73 TJ9:TJ73 ADF9:ADF73 ANB9:ANB73 AWX9:AWX73 BGT9:BGT73 BQP9:BQP73 CAL9:CAL73 CKH9:CKH73 CUD9:CUD73 DDZ9:DDZ73 DNV9:DNV73 DXR9:DXR73 EHN9:EHN73 ERJ9:ERJ73 FBF9:FBF73 FLB9:FLB73 FUX9:FUX73 GET9:GET73 GOP9:GOP73 GYL9:GYL73 HIH9:HIH73 HSD9:HSD73 IBZ9:IBZ73 ILV9:ILV73 IVR9:IVR73 JFN9:JFN73 JPJ9:JPJ73 JZF9:JZF73 KJB9:KJB73 KSX9:KSX73 LCT9:LCT73 LMP9:LMP73 LWL9:LWL73 MGH9:MGH73 MQD9:MQD73 MZZ9:MZZ73 NJV9:NJV73 NTR9:NTR73 ODN9:ODN73 ONJ9:ONJ73 OXF9:OXF73 PHB9:PHB73 PQX9:PQX73 QAT9:QAT73 QKP9:QKP73 QUL9:QUL73 REH9:REH73 ROD9:ROD73 RXZ9:RXZ73 SHV9:SHV73 SRR9:SRR73 TBN9:TBN73 TLJ9:TLJ73 TVF9:TVF73 UFB9:UFB73 UOX9:UOX73 UYT9:UYT73 VIP9:VIP73 VSL9:VSL73 WCH9:WCH73 WMD9:WMD73 WVZ9:WVZ73 WVZ88:WVZ89 R76 JN76 TJ76 ADF76 ANB76 AWX76 BGT76 BQP76 CAL76 CKH76 CUD76 DDZ76 DNV76 DXR76 EHN76 ERJ76 FBF76 FLB76 FUX76 GET76 GOP76 GYL76 HIH76 HSD76 IBZ76 ILV76 IVR76 JFN76 JPJ76 JZF76 KJB76 KSX76 LCT76 LMP76 LWL76 MGH76 MQD76 MZZ76 NJV76 NTR76 ODN76 ONJ76 OXF76 PHB76 PQX76 QAT76 QKP76 QUL76 REH76 ROD76 RXZ76 SHV76 SRR76 TBN76 TLJ76 TVF76 UFB76 UOX76 UYT76 VIP76 VSL76 WCH76 WMD76 WVZ76 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xm:sqref>
        </x14:dataValidation>
        <x14:dataValidation type="list" allowBlank="1" showInputMessage="1" showErrorMessage="1">
          <x14:formula1>
            <xm:f>PROBAB</xm:f>
          </x14:formula1>
          <xm:sqref>Q65517 JM65517 TI65517 ADE65517 ANA65517 AWW65517 BGS65517 BQO65517 CAK65517 CKG65517 CUC65517 DDY65517 DNU65517 DXQ65517 EHM65517 ERI65517 FBE65517 FLA65517 FUW65517 GES65517 GOO65517 GYK65517 HIG65517 HSC65517 IBY65517 ILU65517 IVQ65517 JFM65517 JPI65517 JZE65517 KJA65517 KSW65517 LCS65517 LMO65517 LWK65517 MGG65517 MQC65517 MZY65517 NJU65517 NTQ65517 ODM65517 ONI65517 OXE65517 PHA65517 PQW65517 QAS65517 QKO65517 QUK65517 REG65517 ROC65517 RXY65517 SHU65517 SRQ65517 TBM65517 TLI65517 TVE65517 UFA65517 UOW65517 UYS65517 VIO65517 VSK65517 WCG65517 WMC65517 WVY65517 Q131053 JM131053 TI131053 ADE131053 ANA131053 AWW131053 BGS131053 BQO131053 CAK131053 CKG131053 CUC131053 DDY131053 DNU131053 DXQ131053 EHM131053 ERI131053 FBE131053 FLA131053 FUW131053 GES131053 GOO131053 GYK131053 HIG131053 HSC131053 IBY131053 ILU131053 IVQ131053 JFM131053 JPI131053 JZE131053 KJA131053 KSW131053 LCS131053 LMO131053 LWK131053 MGG131053 MQC131053 MZY131053 NJU131053 NTQ131053 ODM131053 ONI131053 OXE131053 PHA131053 PQW131053 QAS131053 QKO131053 QUK131053 REG131053 ROC131053 RXY131053 SHU131053 SRQ131053 TBM131053 TLI131053 TVE131053 UFA131053 UOW131053 UYS131053 VIO131053 VSK131053 WCG131053 WMC131053 WVY131053 Q196589 JM196589 TI196589 ADE196589 ANA196589 AWW196589 BGS196589 BQO196589 CAK196589 CKG196589 CUC196589 DDY196589 DNU196589 DXQ196589 EHM196589 ERI196589 FBE196589 FLA196589 FUW196589 GES196589 GOO196589 GYK196589 HIG196589 HSC196589 IBY196589 ILU196589 IVQ196589 JFM196589 JPI196589 JZE196589 KJA196589 KSW196589 LCS196589 LMO196589 LWK196589 MGG196589 MQC196589 MZY196589 NJU196589 NTQ196589 ODM196589 ONI196589 OXE196589 PHA196589 PQW196589 QAS196589 QKO196589 QUK196589 REG196589 ROC196589 RXY196589 SHU196589 SRQ196589 TBM196589 TLI196589 TVE196589 UFA196589 UOW196589 UYS196589 VIO196589 VSK196589 WCG196589 WMC196589 WVY196589 Q262125 JM262125 TI262125 ADE262125 ANA262125 AWW262125 BGS262125 BQO262125 CAK262125 CKG262125 CUC262125 DDY262125 DNU262125 DXQ262125 EHM262125 ERI262125 FBE262125 FLA262125 FUW262125 GES262125 GOO262125 GYK262125 HIG262125 HSC262125 IBY262125 ILU262125 IVQ262125 JFM262125 JPI262125 JZE262125 KJA262125 KSW262125 LCS262125 LMO262125 LWK262125 MGG262125 MQC262125 MZY262125 NJU262125 NTQ262125 ODM262125 ONI262125 OXE262125 PHA262125 PQW262125 QAS262125 QKO262125 QUK262125 REG262125 ROC262125 RXY262125 SHU262125 SRQ262125 TBM262125 TLI262125 TVE262125 UFA262125 UOW262125 UYS262125 VIO262125 VSK262125 WCG262125 WMC262125 WVY262125 Q327661 JM327661 TI327661 ADE327661 ANA327661 AWW327661 BGS327661 BQO327661 CAK327661 CKG327661 CUC327661 DDY327661 DNU327661 DXQ327661 EHM327661 ERI327661 FBE327661 FLA327661 FUW327661 GES327661 GOO327661 GYK327661 HIG327661 HSC327661 IBY327661 ILU327661 IVQ327661 JFM327661 JPI327661 JZE327661 KJA327661 KSW327661 LCS327661 LMO327661 LWK327661 MGG327661 MQC327661 MZY327661 NJU327661 NTQ327661 ODM327661 ONI327661 OXE327661 PHA327661 PQW327661 QAS327661 QKO327661 QUK327661 REG327661 ROC327661 RXY327661 SHU327661 SRQ327661 TBM327661 TLI327661 TVE327661 UFA327661 UOW327661 UYS327661 VIO327661 VSK327661 WCG327661 WMC327661 WVY327661 Q393197 JM393197 TI393197 ADE393197 ANA393197 AWW393197 BGS393197 BQO393197 CAK393197 CKG393197 CUC393197 DDY393197 DNU393197 DXQ393197 EHM393197 ERI393197 FBE393197 FLA393197 FUW393197 GES393197 GOO393197 GYK393197 HIG393197 HSC393197 IBY393197 ILU393197 IVQ393197 JFM393197 JPI393197 JZE393197 KJA393197 KSW393197 LCS393197 LMO393197 LWK393197 MGG393197 MQC393197 MZY393197 NJU393197 NTQ393197 ODM393197 ONI393197 OXE393197 PHA393197 PQW393197 QAS393197 QKO393197 QUK393197 REG393197 ROC393197 RXY393197 SHU393197 SRQ393197 TBM393197 TLI393197 TVE393197 UFA393197 UOW393197 UYS393197 VIO393197 VSK393197 WCG393197 WMC393197 WVY393197 Q458733 JM458733 TI458733 ADE458733 ANA458733 AWW458733 BGS458733 BQO458733 CAK458733 CKG458733 CUC458733 DDY458733 DNU458733 DXQ458733 EHM458733 ERI458733 FBE458733 FLA458733 FUW458733 GES458733 GOO458733 GYK458733 HIG458733 HSC458733 IBY458733 ILU458733 IVQ458733 JFM458733 JPI458733 JZE458733 KJA458733 KSW458733 LCS458733 LMO458733 LWK458733 MGG458733 MQC458733 MZY458733 NJU458733 NTQ458733 ODM458733 ONI458733 OXE458733 PHA458733 PQW458733 QAS458733 QKO458733 QUK458733 REG458733 ROC458733 RXY458733 SHU458733 SRQ458733 TBM458733 TLI458733 TVE458733 UFA458733 UOW458733 UYS458733 VIO458733 VSK458733 WCG458733 WMC458733 WVY458733 Q524269 JM524269 TI524269 ADE524269 ANA524269 AWW524269 BGS524269 BQO524269 CAK524269 CKG524269 CUC524269 DDY524269 DNU524269 DXQ524269 EHM524269 ERI524269 FBE524269 FLA524269 FUW524269 GES524269 GOO524269 GYK524269 HIG524269 HSC524269 IBY524269 ILU524269 IVQ524269 JFM524269 JPI524269 JZE524269 KJA524269 KSW524269 LCS524269 LMO524269 LWK524269 MGG524269 MQC524269 MZY524269 NJU524269 NTQ524269 ODM524269 ONI524269 OXE524269 PHA524269 PQW524269 QAS524269 QKO524269 QUK524269 REG524269 ROC524269 RXY524269 SHU524269 SRQ524269 TBM524269 TLI524269 TVE524269 UFA524269 UOW524269 UYS524269 VIO524269 VSK524269 WCG524269 WMC524269 WVY524269 Q589805 JM589805 TI589805 ADE589805 ANA589805 AWW589805 BGS589805 BQO589805 CAK589805 CKG589805 CUC589805 DDY589805 DNU589805 DXQ589805 EHM589805 ERI589805 FBE589805 FLA589805 FUW589805 GES589805 GOO589805 GYK589805 HIG589805 HSC589805 IBY589805 ILU589805 IVQ589805 JFM589805 JPI589805 JZE589805 KJA589805 KSW589805 LCS589805 LMO589805 LWK589805 MGG589805 MQC589805 MZY589805 NJU589805 NTQ589805 ODM589805 ONI589805 OXE589805 PHA589805 PQW589805 QAS589805 QKO589805 QUK589805 REG589805 ROC589805 RXY589805 SHU589805 SRQ589805 TBM589805 TLI589805 TVE589805 UFA589805 UOW589805 UYS589805 VIO589805 VSK589805 WCG589805 WMC589805 WVY589805 Q655341 JM655341 TI655341 ADE655341 ANA655341 AWW655341 BGS655341 BQO655341 CAK655341 CKG655341 CUC655341 DDY655341 DNU655341 DXQ655341 EHM655341 ERI655341 FBE655341 FLA655341 FUW655341 GES655341 GOO655341 GYK655341 HIG655341 HSC655341 IBY655341 ILU655341 IVQ655341 JFM655341 JPI655341 JZE655341 KJA655341 KSW655341 LCS655341 LMO655341 LWK655341 MGG655341 MQC655341 MZY655341 NJU655341 NTQ655341 ODM655341 ONI655341 OXE655341 PHA655341 PQW655341 QAS655341 QKO655341 QUK655341 REG655341 ROC655341 RXY655341 SHU655341 SRQ655341 TBM655341 TLI655341 TVE655341 UFA655341 UOW655341 UYS655341 VIO655341 VSK655341 WCG655341 WMC655341 WVY655341 Q720877 JM720877 TI720877 ADE720877 ANA720877 AWW720877 BGS720877 BQO720877 CAK720877 CKG720877 CUC720877 DDY720877 DNU720877 DXQ720877 EHM720877 ERI720877 FBE720877 FLA720877 FUW720877 GES720877 GOO720877 GYK720877 HIG720877 HSC720877 IBY720877 ILU720877 IVQ720877 JFM720877 JPI720877 JZE720877 KJA720877 KSW720877 LCS720877 LMO720877 LWK720877 MGG720877 MQC720877 MZY720877 NJU720877 NTQ720877 ODM720877 ONI720877 OXE720877 PHA720877 PQW720877 QAS720877 QKO720877 QUK720877 REG720877 ROC720877 RXY720877 SHU720877 SRQ720877 TBM720877 TLI720877 TVE720877 UFA720877 UOW720877 UYS720877 VIO720877 VSK720877 WCG720877 WMC720877 WVY720877 Q786413 JM786413 TI786413 ADE786413 ANA786413 AWW786413 BGS786413 BQO786413 CAK786413 CKG786413 CUC786413 DDY786413 DNU786413 DXQ786413 EHM786413 ERI786413 FBE786413 FLA786413 FUW786413 GES786413 GOO786413 GYK786413 HIG786413 HSC786413 IBY786413 ILU786413 IVQ786413 JFM786413 JPI786413 JZE786413 KJA786413 KSW786413 LCS786413 LMO786413 LWK786413 MGG786413 MQC786413 MZY786413 NJU786413 NTQ786413 ODM786413 ONI786413 OXE786413 PHA786413 PQW786413 QAS786413 QKO786413 QUK786413 REG786413 ROC786413 RXY786413 SHU786413 SRQ786413 TBM786413 TLI786413 TVE786413 UFA786413 UOW786413 UYS786413 VIO786413 VSK786413 WCG786413 WMC786413 WVY786413 Q851949 JM851949 TI851949 ADE851949 ANA851949 AWW851949 BGS851949 BQO851949 CAK851949 CKG851949 CUC851949 DDY851949 DNU851949 DXQ851949 EHM851949 ERI851949 FBE851949 FLA851949 FUW851949 GES851949 GOO851949 GYK851949 HIG851949 HSC851949 IBY851949 ILU851949 IVQ851949 JFM851949 JPI851949 JZE851949 KJA851949 KSW851949 LCS851949 LMO851949 LWK851949 MGG851949 MQC851949 MZY851949 NJU851949 NTQ851949 ODM851949 ONI851949 OXE851949 PHA851949 PQW851949 QAS851949 QKO851949 QUK851949 REG851949 ROC851949 RXY851949 SHU851949 SRQ851949 TBM851949 TLI851949 TVE851949 UFA851949 UOW851949 UYS851949 VIO851949 VSK851949 WCG851949 WMC851949 WVY851949 Q917485 JM917485 TI917485 ADE917485 ANA917485 AWW917485 BGS917485 BQO917485 CAK917485 CKG917485 CUC917485 DDY917485 DNU917485 DXQ917485 EHM917485 ERI917485 FBE917485 FLA917485 FUW917485 GES917485 GOO917485 GYK917485 HIG917485 HSC917485 IBY917485 ILU917485 IVQ917485 JFM917485 JPI917485 JZE917485 KJA917485 KSW917485 LCS917485 LMO917485 LWK917485 MGG917485 MQC917485 MZY917485 NJU917485 NTQ917485 ODM917485 ONI917485 OXE917485 PHA917485 PQW917485 QAS917485 QKO917485 QUK917485 REG917485 ROC917485 RXY917485 SHU917485 SRQ917485 TBM917485 TLI917485 TVE917485 UFA917485 UOW917485 UYS917485 VIO917485 VSK917485 WCG917485 WMC917485 WVY917485 Q983021 JM983021 TI983021 ADE983021 ANA983021 AWW983021 BGS983021 BQO983021 CAK983021 CKG983021 CUC983021 DDY983021 DNU983021 DXQ983021 EHM983021 ERI983021 FBE983021 FLA983021 FUW983021 GES983021 GOO983021 GYK983021 HIG983021 HSC983021 IBY983021 ILU983021 IVQ983021 JFM983021 JPI983021 JZE983021 KJA983021 KSW983021 LCS983021 LMO983021 LWK983021 MGG983021 MQC983021 MZY983021 NJU983021 NTQ983021 ODM983021 ONI983021 OXE983021 PHA983021 PQW983021 QAS983021 QKO983021 QUK983021 REG983021 ROC983021 RXY983021 SHU983021 SRQ983021 TBM983021 TLI983021 TVE983021 UFA983021 UOW983021 UYS983021 VIO983021 VSK983021 WCG983021 WMC983021 WVY983021 Q65523 JM65523 TI65523 ADE65523 ANA65523 AWW65523 BGS65523 BQO65523 CAK65523 CKG65523 CUC65523 DDY65523 DNU65523 DXQ65523 EHM65523 ERI65523 FBE65523 FLA65523 FUW65523 GES65523 GOO65523 GYK65523 HIG65523 HSC65523 IBY65523 ILU65523 IVQ65523 JFM65523 JPI65523 JZE65523 KJA65523 KSW65523 LCS65523 LMO65523 LWK65523 MGG65523 MQC65523 MZY65523 NJU65523 NTQ65523 ODM65523 ONI65523 OXE65523 PHA65523 PQW65523 QAS65523 QKO65523 QUK65523 REG65523 ROC65523 RXY65523 SHU65523 SRQ65523 TBM65523 TLI65523 TVE65523 UFA65523 UOW65523 UYS65523 VIO65523 VSK65523 WCG65523 WMC65523 WVY65523 Q131059 JM131059 TI131059 ADE131059 ANA131059 AWW131059 BGS131059 BQO131059 CAK131059 CKG131059 CUC131059 DDY131059 DNU131059 DXQ131059 EHM131059 ERI131059 FBE131059 FLA131059 FUW131059 GES131059 GOO131059 GYK131059 HIG131059 HSC131059 IBY131059 ILU131059 IVQ131059 JFM131059 JPI131059 JZE131059 KJA131059 KSW131059 LCS131059 LMO131059 LWK131059 MGG131059 MQC131059 MZY131059 NJU131059 NTQ131059 ODM131059 ONI131059 OXE131059 PHA131059 PQW131059 QAS131059 QKO131059 QUK131059 REG131059 ROC131059 RXY131059 SHU131059 SRQ131059 TBM131059 TLI131059 TVE131059 UFA131059 UOW131059 UYS131059 VIO131059 VSK131059 WCG131059 WMC131059 WVY131059 Q196595 JM196595 TI196595 ADE196595 ANA196595 AWW196595 BGS196595 BQO196595 CAK196595 CKG196595 CUC196595 DDY196595 DNU196595 DXQ196595 EHM196595 ERI196595 FBE196595 FLA196595 FUW196595 GES196595 GOO196595 GYK196595 HIG196595 HSC196595 IBY196595 ILU196595 IVQ196595 JFM196595 JPI196595 JZE196595 KJA196595 KSW196595 LCS196595 LMO196595 LWK196595 MGG196595 MQC196595 MZY196595 NJU196595 NTQ196595 ODM196595 ONI196595 OXE196595 PHA196595 PQW196595 QAS196595 QKO196595 QUK196595 REG196595 ROC196595 RXY196595 SHU196595 SRQ196595 TBM196595 TLI196595 TVE196595 UFA196595 UOW196595 UYS196595 VIO196595 VSK196595 WCG196595 WMC196595 WVY196595 Q262131 JM262131 TI262131 ADE262131 ANA262131 AWW262131 BGS262131 BQO262131 CAK262131 CKG262131 CUC262131 DDY262131 DNU262131 DXQ262131 EHM262131 ERI262131 FBE262131 FLA262131 FUW262131 GES262131 GOO262131 GYK262131 HIG262131 HSC262131 IBY262131 ILU262131 IVQ262131 JFM262131 JPI262131 JZE262131 KJA262131 KSW262131 LCS262131 LMO262131 LWK262131 MGG262131 MQC262131 MZY262131 NJU262131 NTQ262131 ODM262131 ONI262131 OXE262131 PHA262131 PQW262131 QAS262131 QKO262131 QUK262131 REG262131 ROC262131 RXY262131 SHU262131 SRQ262131 TBM262131 TLI262131 TVE262131 UFA262131 UOW262131 UYS262131 VIO262131 VSK262131 WCG262131 WMC262131 WVY262131 Q327667 JM327667 TI327667 ADE327667 ANA327667 AWW327667 BGS327667 BQO327667 CAK327667 CKG327667 CUC327667 DDY327667 DNU327667 DXQ327667 EHM327667 ERI327667 FBE327667 FLA327667 FUW327667 GES327667 GOO327667 GYK327667 HIG327667 HSC327667 IBY327667 ILU327667 IVQ327667 JFM327667 JPI327667 JZE327667 KJA327667 KSW327667 LCS327667 LMO327667 LWK327667 MGG327667 MQC327667 MZY327667 NJU327667 NTQ327667 ODM327667 ONI327667 OXE327667 PHA327667 PQW327667 QAS327667 QKO327667 QUK327667 REG327667 ROC327667 RXY327667 SHU327667 SRQ327667 TBM327667 TLI327667 TVE327667 UFA327667 UOW327667 UYS327667 VIO327667 VSK327667 WCG327667 WMC327667 WVY327667 Q393203 JM393203 TI393203 ADE393203 ANA393203 AWW393203 BGS393203 BQO393203 CAK393203 CKG393203 CUC393203 DDY393203 DNU393203 DXQ393203 EHM393203 ERI393203 FBE393203 FLA393203 FUW393203 GES393203 GOO393203 GYK393203 HIG393203 HSC393203 IBY393203 ILU393203 IVQ393203 JFM393203 JPI393203 JZE393203 KJA393203 KSW393203 LCS393203 LMO393203 LWK393203 MGG393203 MQC393203 MZY393203 NJU393203 NTQ393203 ODM393203 ONI393203 OXE393203 PHA393203 PQW393203 QAS393203 QKO393203 QUK393203 REG393203 ROC393203 RXY393203 SHU393203 SRQ393203 TBM393203 TLI393203 TVE393203 UFA393203 UOW393203 UYS393203 VIO393203 VSK393203 WCG393203 WMC393203 WVY393203 Q458739 JM458739 TI458739 ADE458739 ANA458739 AWW458739 BGS458739 BQO458739 CAK458739 CKG458739 CUC458739 DDY458739 DNU458739 DXQ458739 EHM458739 ERI458739 FBE458739 FLA458739 FUW458739 GES458739 GOO458739 GYK458739 HIG458739 HSC458739 IBY458739 ILU458739 IVQ458739 JFM458739 JPI458739 JZE458739 KJA458739 KSW458739 LCS458739 LMO458739 LWK458739 MGG458739 MQC458739 MZY458739 NJU458739 NTQ458739 ODM458739 ONI458739 OXE458739 PHA458739 PQW458739 QAS458739 QKO458739 QUK458739 REG458739 ROC458739 RXY458739 SHU458739 SRQ458739 TBM458739 TLI458739 TVE458739 UFA458739 UOW458739 UYS458739 VIO458739 VSK458739 WCG458739 WMC458739 WVY458739 Q524275 JM524275 TI524275 ADE524275 ANA524275 AWW524275 BGS524275 BQO524275 CAK524275 CKG524275 CUC524275 DDY524275 DNU524275 DXQ524275 EHM524275 ERI524275 FBE524275 FLA524275 FUW524275 GES524275 GOO524275 GYK524275 HIG524275 HSC524275 IBY524275 ILU524275 IVQ524275 JFM524275 JPI524275 JZE524275 KJA524275 KSW524275 LCS524275 LMO524275 LWK524275 MGG524275 MQC524275 MZY524275 NJU524275 NTQ524275 ODM524275 ONI524275 OXE524275 PHA524275 PQW524275 QAS524275 QKO524275 QUK524275 REG524275 ROC524275 RXY524275 SHU524275 SRQ524275 TBM524275 TLI524275 TVE524275 UFA524275 UOW524275 UYS524275 VIO524275 VSK524275 WCG524275 WMC524275 WVY524275 Q589811 JM589811 TI589811 ADE589811 ANA589811 AWW589811 BGS589811 BQO589811 CAK589811 CKG589811 CUC589811 DDY589811 DNU589811 DXQ589811 EHM589811 ERI589811 FBE589811 FLA589811 FUW589811 GES589811 GOO589811 GYK589811 HIG589811 HSC589811 IBY589811 ILU589811 IVQ589811 JFM589811 JPI589811 JZE589811 KJA589811 KSW589811 LCS589811 LMO589811 LWK589811 MGG589811 MQC589811 MZY589811 NJU589811 NTQ589811 ODM589811 ONI589811 OXE589811 PHA589811 PQW589811 QAS589811 QKO589811 QUK589811 REG589811 ROC589811 RXY589811 SHU589811 SRQ589811 TBM589811 TLI589811 TVE589811 UFA589811 UOW589811 UYS589811 VIO589811 VSK589811 WCG589811 WMC589811 WVY589811 Q655347 JM655347 TI655347 ADE655347 ANA655347 AWW655347 BGS655347 BQO655347 CAK655347 CKG655347 CUC655347 DDY655347 DNU655347 DXQ655347 EHM655347 ERI655347 FBE655347 FLA655347 FUW655347 GES655347 GOO655347 GYK655347 HIG655347 HSC655347 IBY655347 ILU655347 IVQ655347 JFM655347 JPI655347 JZE655347 KJA655347 KSW655347 LCS655347 LMO655347 LWK655347 MGG655347 MQC655347 MZY655347 NJU655347 NTQ655347 ODM655347 ONI655347 OXE655347 PHA655347 PQW655347 QAS655347 QKO655347 QUK655347 REG655347 ROC655347 RXY655347 SHU655347 SRQ655347 TBM655347 TLI655347 TVE655347 UFA655347 UOW655347 UYS655347 VIO655347 VSK655347 WCG655347 WMC655347 WVY655347 Q720883 JM720883 TI720883 ADE720883 ANA720883 AWW720883 BGS720883 BQO720883 CAK720883 CKG720883 CUC720883 DDY720883 DNU720883 DXQ720883 EHM720883 ERI720883 FBE720883 FLA720883 FUW720883 GES720883 GOO720883 GYK720883 HIG720883 HSC720883 IBY720883 ILU720883 IVQ720883 JFM720883 JPI720883 JZE720883 KJA720883 KSW720883 LCS720883 LMO720883 LWK720883 MGG720883 MQC720883 MZY720883 NJU720883 NTQ720883 ODM720883 ONI720883 OXE720883 PHA720883 PQW720883 QAS720883 QKO720883 QUK720883 REG720883 ROC720883 RXY720883 SHU720883 SRQ720883 TBM720883 TLI720883 TVE720883 UFA720883 UOW720883 UYS720883 VIO720883 VSK720883 WCG720883 WMC720883 WVY720883 Q786419 JM786419 TI786419 ADE786419 ANA786419 AWW786419 BGS786419 BQO786419 CAK786419 CKG786419 CUC786419 DDY786419 DNU786419 DXQ786419 EHM786419 ERI786419 FBE786419 FLA786419 FUW786419 GES786419 GOO786419 GYK786419 HIG786419 HSC786419 IBY786419 ILU786419 IVQ786419 JFM786419 JPI786419 JZE786419 KJA786419 KSW786419 LCS786419 LMO786419 LWK786419 MGG786419 MQC786419 MZY786419 NJU786419 NTQ786419 ODM786419 ONI786419 OXE786419 PHA786419 PQW786419 QAS786419 QKO786419 QUK786419 REG786419 ROC786419 RXY786419 SHU786419 SRQ786419 TBM786419 TLI786419 TVE786419 UFA786419 UOW786419 UYS786419 VIO786419 VSK786419 WCG786419 WMC786419 WVY786419 Q851955 JM851955 TI851955 ADE851955 ANA851955 AWW851955 BGS851955 BQO851955 CAK851955 CKG851955 CUC851955 DDY851955 DNU851955 DXQ851955 EHM851955 ERI851955 FBE851955 FLA851955 FUW851955 GES851955 GOO851955 GYK851955 HIG851955 HSC851955 IBY851955 ILU851955 IVQ851955 JFM851955 JPI851955 JZE851955 KJA851955 KSW851955 LCS851955 LMO851955 LWK851955 MGG851955 MQC851955 MZY851955 NJU851955 NTQ851955 ODM851955 ONI851955 OXE851955 PHA851955 PQW851955 QAS851955 QKO851955 QUK851955 REG851955 ROC851955 RXY851955 SHU851955 SRQ851955 TBM851955 TLI851955 TVE851955 UFA851955 UOW851955 UYS851955 VIO851955 VSK851955 WCG851955 WMC851955 WVY851955 Q917491 JM917491 TI917491 ADE917491 ANA917491 AWW917491 BGS917491 BQO917491 CAK917491 CKG917491 CUC917491 DDY917491 DNU917491 DXQ917491 EHM917491 ERI917491 FBE917491 FLA917491 FUW917491 GES917491 GOO917491 GYK917491 HIG917491 HSC917491 IBY917491 ILU917491 IVQ917491 JFM917491 JPI917491 JZE917491 KJA917491 KSW917491 LCS917491 LMO917491 LWK917491 MGG917491 MQC917491 MZY917491 NJU917491 NTQ917491 ODM917491 ONI917491 OXE917491 PHA917491 PQW917491 QAS917491 QKO917491 QUK917491 REG917491 ROC917491 RXY917491 SHU917491 SRQ917491 TBM917491 TLI917491 TVE917491 UFA917491 UOW917491 UYS917491 VIO917491 VSK917491 WCG917491 WMC917491 WVY917491 Q983027 JM983027 TI983027 ADE983027 ANA983027 AWW983027 BGS983027 BQO983027 CAK983027 CKG983027 CUC983027 DDY983027 DNU983027 DXQ983027 EHM983027 ERI983027 FBE983027 FLA983027 FUW983027 GES983027 GOO983027 GYK983027 HIG983027 HSC983027 IBY983027 ILU983027 IVQ983027 JFM983027 JPI983027 JZE983027 KJA983027 KSW983027 LCS983027 LMO983027 LWK983027 MGG983027 MQC983027 MZY983027 NJU983027 NTQ983027 ODM983027 ONI983027 OXE983027 PHA983027 PQW983027 QAS983027 QKO983027 QUK983027 REG983027 ROC983027 RXY983027 SHU983027 SRQ983027 TBM983027 TLI983027 TVE983027 UFA983027 UOW983027 UYS983027 VIO983027 VSK983027 WCG983027 WMC983027 WVY983027 Q65526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Q131062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Q196598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Q262134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Q327670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Q393206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Q458742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Q524278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Q589814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Q655350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Q720886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Q786422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Q851958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Q917494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Q983030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Q65530 JM65530 TI65530 ADE65530 ANA65530 AWW65530 BGS65530 BQO65530 CAK65530 CKG65530 CUC65530 DDY65530 DNU65530 DXQ65530 EHM65530 ERI65530 FBE65530 FLA65530 FUW65530 GES65530 GOO65530 GYK65530 HIG65530 HSC65530 IBY65530 ILU65530 IVQ65530 JFM65530 JPI65530 JZE65530 KJA65530 KSW65530 LCS65530 LMO65530 LWK65530 MGG65530 MQC65530 MZY65530 NJU65530 NTQ65530 ODM65530 ONI65530 OXE65530 PHA65530 PQW65530 QAS65530 QKO65530 QUK65530 REG65530 ROC65530 RXY65530 SHU65530 SRQ65530 TBM65530 TLI65530 TVE65530 UFA65530 UOW65530 UYS65530 VIO65530 VSK65530 WCG65530 WMC65530 WVY65530 Q131066 JM131066 TI131066 ADE131066 ANA131066 AWW131066 BGS131066 BQO131066 CAK131066 CKG131066 CUC131066 DDY131066 DNU131066 DXQ131066 EHM131066 ERI131066 FBE131066 FLA131066 FUW131066 GES131066 GOO131066 GYK131066 HIG131066 HSC131066 IBY131066 ILU131066 IVQ131066 JFM131066 JPI131066 JZE131066 KJA131066 KSW131066 LCS131066 LMO131066 LWK131066 MGG131066 MQC131066 MZY131066 NJU131066 NTQ131066 ODM131066 ONI131066 OXE131066 PHA131066 PQW131066 QAS131066 QKO131066 QUK131066 REG131066 ROC131066 RXY131066 SHU131066 SRQ131066 TBM131066 TLI131066 TVE131066 UFA131066 UOW131066 UYS131066 VIO131066 VSK131066 WCG131066 WMC131066 WVY131066 Q196602 JM196602 TI196602 ADE196602 ANA196602 AWW196602 BGS196602 BQO196602 CAK196602 CKG196602 CUC196602 DDY196602 DNU196602 DXQ196602 EHM196602 ERI196602 FBE196602 FLA196602 FUW196602 GES196602 GOO196602 GYK196602 HIG196602 HSC196602 IBY196602 ILU196602 IVQ196602 JFM196602 JPI196602 JZE196602 KJA196602 KSW196602 LCS196602 LMO196602 LWK196602 MGG196602 MQC196602 MZY196602 NJU196602 NTQ196602 ODM196602 ONI196602 OXE196602 PHA196602 PQW196602 QAS196602 QKO196602 QUK196602 REG196602 ROC196602 RXY196602 SHU196602 SRQ196602 TBM196602 TLI196602 TVE196602 UFA196602 UOW196602 UYS196602 VIO196602 VSK196602 WCG196602 WMC196602 WVY196602 Q262138 JM262138 TI262138 ADE262138 ANA262138 AWW262138 BGS262138 BQO262138 CAK262138 CKG262138 CUC262138 DDY262138 DNU262138 DXQ262138 EHM262138 ERI262138 FBE262138 FLA262138 FUW262138 GES262138 GOO262138 GYK262138 HIG262138 HSC262138 IBY262138 ILU262138 IVQ262138 JFM262138 JPI262138 JZE262138 KJA262138 KSW262138 LCS262138 LMO262138 LWK262138 MGG262138 MQC262138 MZY262138 NJU262138 NTQ262138 ODM262138 ONI262138 OXE262138 PHA262138 PQW262138 QAS262138 QKO262138 QUK262138 REG262138 ROC262138 RXY262138 SHU262138 SRQ262138 TBM262138 TLI262138 TVE262138 UFA262138 UOW262138 UYS262138 VIO262138 VSK262138 WCG262138 WMC262138 WVY262138 Q327674 JM327674 TI327674 ADE327674 ANA327674 AWW327674 BGS327674 BQO327674 CAK327674 CKG327674 CUC327674 DDY327674 DNU327674 DXQ327674 EHM327674 ERI327674 FBE327674 FLA327674 FUW327674 GES327674 GOO327674 GYK327674 HIG327674 HSC327674 IBY327674 ILU327674 IVQ327674 JFM327674 JPI327674 JZE327674 KJA327674 KSW327674 LCS327674 LMO327674 LWK327674 MGG327674 MQC327674 MZY327674 NJU327674 NTQ327674 ODM327674 ONI327674 OXE327674 PHA327674 PQW327674 QAS327674 QKO327674 QUK327674 REG327674 ROC327674 RXY327674 SHU327674 SRQ327674 TBM327674 TLI327674 TVE327674 UFA327674 UOW327674 UYS327674 VIO327674 VSK327674 WCG327674 WMC327674 WVY327674 Q393210 JM393210 TI393210 ADE393210 ANA393210 AWW393210 BGS393210 BQO393210 CAK393210 CKG393210 CUC393210 DDY393210 DNU393210 DXQ393210 EHM393210 ERI393210 FBE393210 FLA393210 FUW393210 GES393210 GOO393210 GYK393210 HIG393210 HSC393210 IBY393210 ILU393210 IVQ393210 JFM393210 JPI393210 JZE393210 KJA393210 KSW393210 LCS393210 LMO393210 LWK393210 MGG393210 MQC393210 MZY393210 NJU393210 NTQ393210 ODM393210 ONI393210 OXE393210 PHA393210 PQW393210 QAS393210 QKO393210 QUK393210 REG393210 ROC393210 RXY393210 SHU393210 SRQ393210 TBM393210 TLI393210 TVE393210 UFA393210 UOW393210 UYS393210 VIO393210 VSK393210 WCG393210 WMC393210 WVY393210 Q458746 JM458746 TI458746 ADE458746 ANA458746 AWW458746 BGS458746 BQO458746 CAK458746 CKG458746 CUC458746 DDY458746 DNU458746 DXQ458746 EHM458746 ERI458746 FBE458746 FLA458746 FUW458746 GES458746 GOO458746 GYK458746 HIG458746 HSC458746 IBY458746 ILU458746 IVQ458746 JFM458746 JPI458746 JZE458746 KJA458746 KSW458746 LCS458746 LMO458746 LWK458746 MGG458746 MQC458746 MZY458746 NJU458746 NTQ458746 ODM458746 ONI458746 OXE458746 PHA458746 PQW458746 QAS458746 QKO458746 QUK458746 REG458746 ROC458746 RXY458746 SHU458746 SRQ458746 TBM458746 TLI458746 TVE458746 UFA458746 UOW458746 UYS458746 VIO458746 VSK458746 WCG458746 WMC458746 WVY458746 Q524282 JM524282 TI524282 ADE524282 ANA524282 AWW524282 BGS524282 BQO524282 CAK524282 CKG524282 CUC524282 DDY524282 DNU524282 DXQ524282 EHM524282 ERI524282 FBE524282 FLA524282 FUW524282 GES524282 GOO524282 GYK524282 HIG524282 HSC524282 IBY524282 ILU524282 IVQ524282 JFM524282 JPI524282 JZE524282 KJA524282 KSW524282 LCS524282 LMO524282 LWK524282 MGG524282 MQC524282 MZY524282 NJU524282 NTQ524282 ODM524282 ONI524282 OXE524282 PHA524282 PQW524282 QAS524282 QKO524282 QUK524282 REG524282 ROC524282 RXY524282 SHU524282 SRQ524282 TBM524282 TLI524282 TVE524282 UFA524282 UOW524282 UYS524282 VIO524282 VSK524282 WCG524282 WMC524282 WVY524282 Q589818 JM589818 TI589818 ADE589818 ANA589818 AWW589818 BGS589818 BQO589818 CAK589818 CKG589818 CUC589818 DDY589818 DNU589818 DXQ589818 EHM589818 ERI589818 FBE589818 FLA589818 FUW589818 GES589818 GOO589818 GYK589818 HIG589818 HSC589818 IBY589818 ILU589818 IVQ589818 JFM589818 JPI589818 JZE589818 KJA589818 KSW589818 LCS589818 LMO589818 LWK589818 MGG589818 MQC589818 MZY589818 NJU589818 NTQ589818 ODM589818 ONI589818 OXE589818 PHA589818 PQW589818 QAS589818 QKO589818 QUK589818 REG589818 ROC589818 RXY589818 SHU589818 SRQ589818 TBM589818 TLI589818 TVE589818 UFA589818 UOW589818 UYS589818 VIO589818 VSK589818 WCG589818 WMC589818 WVY589818 Q655354 JM655354 TI655354 ADE655354 ANA655354 AWW655354 BGS655354 BQO655354 CAK655354 CKG655354 CUC655354 DDY655354 DNU655354 DXQ655354 EHM655354 ERI655354 FBE655354 FLA655354 FUW655354 GES655354 GOO655354 GYK655354 HIG655354 HSC655354 IBY655354 ILU655354 IVQ655354 JFM655354 JPI655354 JZE655354 KJA655354 KSW655354 LCS655354 LMO655354 LWK655354 MGG655354 MQC655354 MZY655354 NJU655354 NTQ655354 ODM655354 ONI655354 OXE655354 PHA655354 PQW655354 QAS655354 QKO655354 QUK655354 REG655354 ROC655354 RXY655354 SHU655354 SRQ655354 TBM655354 TLI655354 TVE655354 UFA655354 UOW655354 UYS655354 VIO655354 VSK655354 WCG655354 WMC655354 WVY655354 Q720890 JM720890 TI720890 ADE720890 ANA720890 AWW720890 BGS720890 BQO720890 CAK720890 CKG720890 CUC720890 DDY720890 DNU720890 DXQ720890 EHM720890 ERI720890 FBE720890 FLA720890 FUW720890 GES720890 GOO720890 GYK720890 HIG720890 HSC720890 IBY720890 ILU720890 IVQ720890 JFM720890 JPI720890 JZE720890 KJA720890 KSW720890 LCS720890 LMO720890 LWK720890 MGG720890 MQC720890 MZY720890 NJU720890 NTQ720890 ODM720890 ONI720890 OXE720890 PHA720890 PQW720890 QAS720890 QKO720890 QUK720890 REG720890 ROC720890 RXY720890 SHU720890 SRQ720890 TBM720890 TLI720890 TVE720890 UFA720890 UOW720890 UYS720890 VIO720890 VSK720890 WCG720890 WMC720890 WVY720890 Q786426 JM786426 TI786426 ADE786426 ANA786426 AWW786426 BGS786426 BQO786426 CAK786426 CKG786426 CUC786426 DDY786426 DNU786426 DXQ786426 EHM786426 ERI786426 FBE786426 FLA786426 FUW786426 GES786426 GOO786426 GYK786426 HIG786426 HSC786426 IBY786426 ILU786426 IVQ786426 JFM786426 JPI786426 JZE786426 KJA786426 KSW786426 LCS786426 LMO786426 LWK786426 MGG786426 MQC786426 MZY786426 NJU786426 NTQ786426 ODM786426 ONI786426 OXE786426 PHA786426 PQW786426 QAS786426 QKO786426 QUK786426 REG786426 ROC786426 RXY786426 SHU786426 SRQ786426 TBM786426 TLI786426 TVE786426 UFA786426 UOW786426 UYS786426 VIO786426 VSK786426 WCG786426 WMC786426 WVY786426 Q851962 JM851962 TI851962 ADE851962 ANA851962 AWW851962 BGS851962 BQO851962 CAK851962 CKG851962 CUC851962 DDY851962 DNU851962 DXQ851962 EHM851962 ERI851962 FBE851962 FLA851962 FUW851962 GES851962 GOO851962 GYK851962 HIG851962 HSC851962 IBY851962 ILU851962 IVQ851962 JFM851962 JPI851962 JZE851962 KJA851962 KSW851962 LCS851962 LMO851962 LWK851962 MGG851962 MQC851962 MZY851962 NJU851962 NTQ851962 ODM851962 ONI851962 OXE851962 PHA851962 PQW851962 QAS851962 QKO851962 QUK851962 REG851962 ROC851962 RXY851962 SHU851962 SRQ851962 TBM851962 TLI851962 TVE851962 UFA851962 UOW851962 UYS851962 VIO851962 VSK851962 WCG851962 WMC851962 WVY851962 Q917498 JM917498 TI917498 ADE917498 ANA917498 AWW917498 BGS917498 BQO917498 CAK917498 CKG917498 CUC917498 DDY917498 DNU917498 DXQ917498 EHM917498 ERI917498 FBE917498 FLA917498 FUW917498 GES917498 GOO917498 GYK917498 HIG917498 HSC917498 IBY917498 ILU917498 IVQ917498 JFM917498 JPI917498 JZE917498 KJA917498 KSW917498 LCS917498 LMO917498 LWK917498 MGG917498 MQC917498 MZY917498 NJU917498 NTQ917498 ODM917498 ONI917498 OXE917498 PHA917498 PQW917498 QAS917498 QKO917498 QUK917498 REG917498 ROC917498 RXY917498 SHU917498 SRQ917498 TBM917498 TLI917498 TVE917498 UFA917498 UOW917498 UYS917498 VIO917498 VSK917498 WCG917498 WMC917498 WVY917498 Q983034 JM983034 TI983034 ADE983034 ANA983034 AWW983034 BGS983034 BQO983034 CAK983034 CKG983034 CUC983034 DDY983034 DNU983034 DXQ983034 EHM983034 ERI983034 FBE983034 FLA983034 FUW983034 GES983034 GOO983034 GYK983034 HIG983034 HSC983034 IBY983034 ILU983034 IVQ983034 JFM983034 JPI983034 JZE983034 KJA983034 KSW983034 LCS983034 LMO983034 LWK983034 MGG983034 MQC983034 MZY983034 NJU983034 NTQ983034 ODM983034 ONI983034 OXE983034 PHA983034 PQW983034 QAS983034 QKO983034 QUK983034 REG983034 ROC983034 RXY983034 SHU983034 SRQ983034 TBM983034 TLI983034 TVE983034 UFA983034 UOW983034 UYS983034 VIO983034 VSK983034 WCG983034 WMC983034 WVY983034 Q65536:Q65537 JM65536:JM65537 TI65536:TI65537 ADE65536:ADE65537 ANA65536:ANA65537 AWW65536:AWW65537 BGS65536:BGS65537 BQO65536:BQO65537 CAK65536:CAK65537 CKG65536:CKG65537 CUC65536:CUC65537 DDY65536:DDY65537 DNU65536:DNU65537 DXQ65536:DXQ65537 EHM65536:EHM65537 ERI65536:ERI65537 FBE65536:FBE65537 FLA65536:FLA65537 FUW65536:FUW65537 GES65536:GES65537 GOO65536:GOO65537 GYK65536:GYK65537 HIG65536:HIG65537 HSC65536:HSC65537 IBY65536:IBY65537 ILU65536:ILU65537 IVQ65536:IVQ65537 JFM65536:JFM65537 JPI65536:JPI65537 JZE65536:JZE65537 KJA65536:KJA65537 KSW65536:KSW65537 LCS65536:LCS65537 LMO65536:LMO65537 LWK65536:LWK65537 MGG65536:MGG65537 MQC65536:MQC65537 MZY65536:MZY65537 NJU65536:NJU65537 NTQ65536:NTQ65537 ODM65536:ODM65537 ONI65536:ONI65537 OXE65536:OXE65537 PHA65536:PHA65537 PQW65536:PQW65537 QAS65536:QAS65537 QKO65536:QKO65537 QUK65536:QUK65537 REG65536:REG65537 ROC65536:ROC65537 RXY65536:RXY65537 SHU65536:SHU65537 SRQ65536:SRQ65537 TBM65536:TBM65537 TLI65536:TLI65537 TVE65536:TVE65537 UFA65536:UFA65537 UOW65536:UOW65537 UYS65536:UYS65537 VIO65536:VIO65537 VSK65536:VSK65537 WCG65536:WCG65537 WMC65536:WMC65537 WVY65536:WVY65537 Q131072:Q131073 JM131072:JM131073 TI131072:TI131073 ADE131072:ADE131073 ANA131072:ANA131073 AWW131072:AWW131073 BGS131072:BGS131073 BQO131072:BQO131073 CAK131072:CAK131073 CKG131072:CKG131073 CUC131072:CUC131073 DDY131072:DDY131073 DNU131072:DNU131073 DXQ131072:DXQ131073 EHM131072:EHM131073 ERI131072:ERI131073 FBE131072:FBE131073 FLA131072:FLA131073 FUW131072:FUW131073 GES131072:GES131073 GOO131072:GOO131073 GYK131072:GYK131073 HIG131072:HIG131073 HSC131072:HSC131073 IBY131072:IBY131073 ILU131072:ILU131073 IVQ131072:IVQ131073 JFM131072:JFM131073 JPI131072:JPI131073 JZE131072:JZE131073 KJA131072:KJA131073 KSW131072:KSW131073 LCS131072:LCS131073 LMO131072:LMO131073 LWK131072:LWK131073 MGG131072:MGG131073 MQC131072:MQC131073 MZY131072:MZY131073 NJU131072:NJU131073 NTQ131072:NTQ131073 ODM131072:ODM131073 ONI131072:ONI131073 OXE131072:OXE131073 PHA131072:PHA131073 PQW131072:PQW131073 QAS131072:QAS131073 QKO131072:QKO131073 QUK131072:QUK131073 REG131072:REG131073 ROC131072:ROC131073 RXY131072:RXY131073 SHU131072:SHU131073 SRQ131072:SRQ131073 TBM131072:TBM131073 TLI131072:TLI131073 TVE131072:TVE131073 UFA131072:UFA131073 UOW131072:UOW131073 UYS131072:UYS131073 VIO131072:VIO131073 VSK131072:VSK131073 WCG131072:WCG131073 WMC131072:WMC131073 WVY131072:WVY131073 Q196608:Q196609 JM196608:JM196609 TI196608:TI196609 ADE196608:ADE196609 ANA196608:ANA196609 AWW196608:AWW196609 BGS196608:BGS196609 BQO196608:BQO196609 CAK196608:CAK196609 CKG196608:CKG196609 CUC196608:CUC196609 DDY196608:DDY196609 DNU196608:DNU196609 DXQ196608:DXQ196609 EHM196608:EHM196609 ERI196608:ERI196609 FBE196608:FBE196609 FLA196608:FLA196609 FUW196608:FUW196609 GES196608:GES196609 GOO196608:GOO196609 GYK196608:GYK196609 HIG196608:HIG196609 HSC196608:HSC196609 IBY196608:IBY196609 ILU196608:ILU196609 IVQ196608:IVQ196609 JFM196608:JFM196609 JPI196608:JPI196609 JZE196608:JZE196609 KJA196608:KJA196609 KSW196608:KSW196609 LCS196608:LCS196609 LMO196608:LMO196609 LWK196608:LWK196609 MGG196608:MGG196609 MQC196608:MQC196609 MZY196608:MZY196609 NJU196608:NJU196609 NTQ196608:NTQ196609 ODM196608:ODM196609 ONI196608:ONI196609 OXE196608:OXE196609 PHA196608:PHA196609 PQW196608:PQW196609 QAS196608:QAS196609 QKO196608:QKO196609 QUK196608:QUK196609 REG196608:REG196609 ROC196608:ROC196609 RXY196608:RXY196609 SHU196608:SHU196609 SRQ196608:SRQ196609 TBM196608:TBM196609 TLI196608:TLI196609 TVE196608:TVE196609 UFA196608:UFA196609 UOW196608:UOW196609 UYS196608:UYS196609 VIO196608:VIO196609 VSK196608:VSK196609 WCG196608:WCG196609 WMC196608:WMC196609 WVY196608:WVY196609 Q262144:Q262145 JM262144:JM262145 TI262144:TI262145 ADE262144:ADE262145 ANA262144:ANA262145 AWW262144:AWW262145 BGS262144:BGS262145 BQO262144:BQO262145 CAK262144:CAK262145 CKG262144:CKG262145 CUC262144:CUC262145 DDY262144:DDY262145 DNU262144:DNU262145 DXQ262144:DXQ262145 EHM262144:EHM262145 ERI262144:ERI262145 FBE262144:FBE262145 FLA262144:FLA262145 FUW262144:FUW262145 GES262144:GES262145 GOO262144:GOO262145 GYK262144:GYK262145 HIG262144:HIG262145 HSC262144:HSC262145 IBY262144:IBY262145 ILU262144:ILU262145 IVQ262144:IVQ262145 JFM262144:JFM262145 JPI262144:JPI262145 JZE262144:JZE262145 KJA262144:KJA262145 KSW262144:KSW262145 LCS262144:LCS262145 LMO262144:LMO262145 LWK262144:LWK262145 MGG262144:MGG262145 MQC262144:MQC262145 MZY262144:MZY262145 NJU262144:NJU262145 NTQ262144:NTQ262145 ODM262144:ODM262145 ONI262144:ONI262145 OXE262144:OXE262145 PHA262144:PHA262145 PQW262144:PQW262145 QAS262144:QAS262145 QKO262144:QKO262145 QUK262144:QUK262145 REG262144:REG262145 ROC262144:ROC262145 RXY262144:RXY262145 SHU262144:SHU262145 SRQ262144:SRQ262145 TBM262144:TBM262145 TLI262144:TLI262145 TVE262144:TVE262145 UFA262144:UFA262145 UOW262144:UOW262145 UYS262144:UYS262145 VIO262144:VIO262145 VSK262144:VSK262145 WCG262144:WCG262145 WMC262144:WMC262145 WVY262144:WVY262145 Q327680:Q327681 JM327680:JM327681 TI327680:TI327681 ADE327680:ADE327681 ANA327680:ANA327681 AWW327680:AWW327681 BGS327680:BGS327681 BQO327680:BQO327681 CAK327680:CAK327681 CKG327680:CKG327681 CUC327680:CUC327681 DDY327680:DDY327681 DNU327680:DNU327681 DXQ327680:DXQ327681 EHM327680:EHM327681 ERI327680:ERI327681 FBE327680:FBE327681 FLA327680:FLA327681 FUW327680:FUW327681 GES327680:GES327681 GOO327680:GOO327681 GYK327680:GYK327681 HIG327680:HIG327681 HSC327680:HSC327681 IBY327680:IBY327681 ILU327680:ILU327681 IVQ327680:IVQ327681 JFM327680:JFM327681 JPI327680:JPI327681 JZE327680:JZE327681 KJA327680:KJA327681 KSW327680:KSW327681 LCS327680:LCS327681 LMO327680:LMO327681 LWK327680:LWK327681 MGG327680:MGG327681 MQC327680:MQC327681 MZY327680:MZY327681 NJU327680:NJU327681 NTQ327680:NTQ327681 ODM327680:ODM327681 ONI327680:ONI327681 OXE327680:OXE327681 PHA327680:PHA327681 PQW327680:PQW327681 QAS327680:QAS327681 QKO327680:QKO327681 QUK327680:QUK327681 REG327680:REG327681 ROC327680:ROC327681 RXY327680:RXY327681 SHU327680:SHU327681 SRQ327680:SRQ327681 TBM327680:TBM327681 TLI327680:TLI327681 TVE327680:TVE327681 UFA327680:UFA327681 UOW327680:UOW327681 UYS327680:UYS327681 VIO327680:VIO327681 VSK327680:VSK327681 WCG327680:WCG327681 WMC327680:WMC327681 WVY327680:WVY327681 Q393216:Q393217 JM393216:JM393217 TI393216:TI393217 ADE393216:ADE393217 ANA393216:ANA393217 AWW393216:AWW393217 BGS393216:BGS393217 BQO393216:BQO393217 CAK393216:CAK393217 CKG393216:CKG393217 CUC393216:CUC393217 DDY393216:DDY393217 DNU393216:DNU393217 DXQ393216:DXQ393217 EHM393216:EHM393217 ERI393216:ERI393217 FBE393216:FBE393217 FLA393216:FLA393217 FUW393216:FUW393217 GES393216:GES393217 GOO393216:GOO393217 GYK393216:GYK393217 HIG393216:HIG393217 HSC393216:HSC393217 IBY393216:IBY393217 ILU393216:ILU393217 IVQ393216:IVQ393217 JFM393216:JFM393217 JPI393216:JPI393217 JZE393216:JZE393217 KJA393216:KJA393217 KSW393216:KSW393217 LCS393216:LCS393217 LMO393216:LMO393217 LWK393216:LWK393217 MGG393216:MGG393217 MQC393216:MQC393217 MZY393216:MZY393217 NJU393216:NJU393217 NTQ393216:NTQ393217 ODM393216:ODM393217 ONI393216:ONI393217 OXE393216:OXE393217 PHA393216:PHA393217 PQW393216:PQW393217 QAS393216:QAS393217 QKO393216:QKO393217 QUK393216:QUK393217 REG393216:REG393217 ROC393216:ROC393217 RXY393216:RXY393217 SHU393216:SHU393217 SRQ393216:SRQ393217 TBM393216:TBM393217 TLI393216:TLI393217 TVE393216:TVE393217 UFA393216:UFA393217 UOW393216:UOW393217 UYS393216:UYS393217 VIO393216:VIO393217 VSK393216:VSK393217 WCG393216:WCG393217 WMC393216:WMC393217 WVY393216:WVY393217 Q458752:Q458753 JM458752:JM458753 TI458752:TI458753 ADE458752:ADE458753 ANA458752:ANA458753 AWW458752:AWW458753 BGS458752:BGS458753 BQO458752:BQO458753 CAK458752:CAK458753 CKG458752:CKG458753 CUC458752:CUC458753 DDY458752:DDY458753 DNU458752:DNU458753 DXQ458752:DXQ458753 EHM458752:EHM458753 ERI458752:ERI458753 FBE458752:FBE458753 FLA458752:FLA458753 FUW458752:FUW458753 GES458752:GES458753 GOO458752:GOO458753 GYK458752:GYK458753 HIG458752:HIG458753 HSC458752:HSC458753 IBY458752:IBY458753 ILU458752:ILU458753 IVQ458752:IVQ458753 JFM458752:JFM458753 JPI458752:JPI458753 JZE458752:JZE458753 KJA458752:KJA458753 KSW458752:KSW458753 LCS458752:LCS458753 LMO458752:LMO458753 LWK458752:LWK458753 MGG458752:MGG458753 MQC458752:MQC458753 MZY458752:MZY458753 NJU458752:NJU458753 NTQ458752:NTQ458753 ODM458752:ODM458753 ONI458752:ONI458753 OXE458752:OXE458753 PHA458752:PHA458753 PQW458752:PQW458753 QAS458752:QAS458753 QKO458752:QKO458753 QUK458752:QUK458753 REG458752:REG458753 ROC458752:ROC458753 RXY458752:RXY458753 SHU458752:SHU458753 SRQ458752:SRQ458753 TBM458752:TBM458753 TLI458752:TLI458753 TVE458752:TVE458753 UFA458752:UFA458753 UOW458752:UOW458753 UYS458752:UYS458753 VIO458752:VIO458753 VSK458752:VSK458753 WCG458752:WCG458753 WMC458752:WMC458753 WVY458752:WVY458753 Q524288:Q524289 JM524288:JM524289 TI524288:TI524289 ADE524288:ADE524289 ANA524288:ANA524289 AWW524288:AWW524289 BGS524288:BGS524289 BQO524288:BQO524289 CAK524288:CAK524289 CKG524288:CKG524289 CUC524288:CUC524289 DDY524288:DDY524289 DNU524288:DNU524289 DXQ524288:DXQ524289 EHM524288:EHM524289 ERI524288:ERI524289 FBE524288:FBE524289 FLA524288:FLA524289 FUW524288:FUW524289 GES524288:GES524289 GOO524288:GOO524289 GYK524288:GYK524289 HIG524288:HIG524289 HSC524288:HSC524289 IBY524288:IBY524289 ILU524288:ILU524289 IVQ524288:IVQ524289 JFM524288:JFM524289 JPI524288:JPI524289 JZE524288:JZE524289 KJA524288:KJA524289 KSW524288:KSW524289 LCS524288:LCS524289 LMO524288:LMO524289 LWK524288:LWK524289 MGG524288:MGG524289 MQC524288:MQC524289 MZY524288:MZY524289 NJU524288:NJU524289 NTQ524288:NTQ524289 ODM524288:ODM524289 ONI524288:ONI524289 OXE524288:OXE524289 PHA524288:PHA524289 PQW524288:PQW524289 QAS524288:QAS524289 QKO524288:QKO524289 QUK524288:QUK524289 REG524288:REG524289 ROC524288:ROC524289 RXY524288:RXY524289 SHU524288:SHU524289 SRQ524288:SRQ524289 TBM524288:TBM524289 TLI524288:TLI524289 TVE524288:TVE524289 UFA524288:UFA524289 UOW524288:UOW524289 UYS524288:UYS524289 VIO524288:VIO524289 VSK524288:VSK524289 WCG524288:WCG524289 WMC524288:WMC524289 WVY524288:WVY524289 Q589824:Q589825 JM589824:JM589825 TI589824:TI589825 ADE589824:ADE589825 ANA589824:ANA589825 AWW589824:AWW589825 BGS589824:BGS589825 BQO589824:BQO589825 CAK589824:CAK589825 CKG589824:CKG589825 CUC589824:CUC589825 DDY589824:DDY589825 DNU589824:DNU589825 DXQ589824:DXQ589825 EHM589824:EHM589825 ERI589824:ERI589825 FBE589824:FBE589825 FLA589824:FLA589825 FUW589824:FUW589825 GES589824:GES589825 GOO589824:GOO589825 GYK589824:GYK589825 HIG589824:HIG589825 HSC589824:HSC589825 IBY589824:IBY589825 ILU589824:ILU589825 IVQ589824:IVQ589825 JFM589824:JFM589825 JPI589824:JPI589825 JZE589824:JZE589825 KJA589824:KJA589825 KSW589824:KSW589825 LCS589824:LCS589825 LMO589824:LMO589825 LWK589824:LWK589825 MGG589824:MGG589825 MQC589824:MQC589825 MZY589824:MZY589825 NJU589824:NJU589825 NTQ589824:NTQ589825 ODM589824:ODM589825 ONI589824:ONI589825 OXE589824:OXE589825 PHA589824:PHA589825 PQW589824:PQW589825 QAS589824:QAS589825 QKO589824:QKO589825 QUK589824:QUK589825 REG589824:REG589825 ROC589824:ROC589825 RXY589824:RXY589825 SHU589824:SHU589825 SRQ589824:SRQ589825 TBM589824:TBM589825 TLI589824:TLI589825 TVE589824:TVE589825 UFA589824:UFA589825 UOW589824:UOW589825 UYS589824:UYS589825 VIO589824:VIO589825 VSK589824:VSK589825 WCG589824:WCG589825 WMC589824:WMC589825 WVY589824:WVY589825 Q655360:Q655361 JM655360:JM655361 TI655360:TI655361 ADE655360:ADE655361 ANA655360:ANA655361 AWW655360:AWW655361 BGS655360:BGS655361 BQO655360:BQO655361 CAK655360:CAK655361 CKG655360:CKG655361 CUC655360:CUC655361 DDY655360:DDY655361 DNU655360:DNU655361 DXQ655360:DXQ655361 EHM655360:EHM655361 ERI655360:ERI655361 FBE655360:FBE655361 FLA655360:FLA655361 FUW655360:FUW655361 GES655360:GES655361 GOO655360:GOO655361 GYK655360:GYK655361 HIG655360:HIG655361 HSC655360:HSC655361 IBY655360:IBY655361 ILU655360:ILU655361 IVQ655360:IVQ655361 JFM655360:JFM655361 JPI655360:JPI655361 JZE655360:JZE655361 KJA655360:KJA655361 KSW655360:KSW655361 LCS655360:LCS655361 LMO655360:LMO655361 LWK655360:LWK655361 MGG655360:MGG655361 MQC655360:MQC655361 MZY655360:MZY655361 NJU655360:NJU655361 NTQ655360:NTQ655361 ODM655360:ODM655361 ONI655360:ONI655361 OXE655360:OXE655361 PHA655360:PHA655361 PQW655360:PQW655361 QAS655360:QAS655361 QKO655360:QKO655361 QUK655360:QUK655361 REG655360:REG655361 ROC655360:ROC655361 RXY655360:RXY655361 SHU655360:SHU655361 SRQ655360:SRQ655361 TBM655360:TBM655361 TLI655360:TLI655361 TVE655360:TVE655361 UFA655360:UFA655361 UOW655360:UOW655361 UYS655360:UYS655361 VIO655360:VIO655361 VSK655360:VSK655361 WCG655360:WCG655361 WMC655360:WMC655361 WVY655360:WVY655361 Q720896:Q720897 JM720896:JM720897 TI720896:TI720897 ADE720896:ADE720897 ANA720896:ANA720897 AWW720896:AWW720897 BGS720896:BGS720897 BQO720896:BQO720897 CAK720896:CAK720897 CKG720896:CKG720897 CUC720896:CUC720897 DDY720896:DDY720897 DNU720896:DNU720897 DXQ720896:DXQ720897 EHM720896:EHM720897 ERI720896:ERI720897 FBE720896:FBE720897 FLA720896:FLA720897 FUW720896:FUW720897 GES720896:GES720897 GOO720896:GOO720897 GYK720896:GYK720897 HIG720896:HIG720897 HSC720896:HSC720897 IBY720896:IBY720897 ILU720896:ILU720897 IVQ720896:IVQ720897 JFM720896:JFM720897 JPI720896:JPI720897 JZE720896:JZE720897 KJA720896:KJA720897 KSW720896:KSW720897 LCS720896:LCS720897 LMO720896:LMO720897 LWK720896:LWK720897 MGG720896:MGG720897 MQC720896:MQC720897 MZY720896:MZY720897 NJU720896:NJU720897 NTQ720896:NTQ720897 ODM720896:ODM720897 ONI720896:ONI720897 OXE720896:OXE720897 PHA720896:PHA720897 PQW720896:PQW720897 QAS720896:QAS720897 QKO720896:QKO720897 QUK720896:QUK720897 REG720896:REG720897 ROC720896:ROC720897 RXY720896:RXY720897 SHU720896:SHU720897 SRQ720896:SRQ720897 TBM720896:TBM720897 TLI720896:TLI720897 TVE720896:TVE720897 UFA720896:UFA720897 UOW720896:UOW720897 UYS720896:UYS720897 VIO720896:VIO720897 VSK720896:VSK720897 WCG720896:WCG720897 WMC720896:WMC720897 WVY720896:WVY720897 Q786432:Q786433 JM786432:JM786433 TI786432:TI786433 ADE786432:ADE786433 ANA786432:ANA786433 AWW786432:AWW786433 BGS786432:BGS786433 BQO786432:BQO786433 CAK786432:CAK786433 CKG786432:CKG786433 CUC786432:CUC786433 DDY786432:DDY786433 DNU786432:DNU786433 DXQ786432:DXQ786433 EHM786432:EHM786433 ERI786432:ERI786433 FBE786432:FBE786433 FLA786432:FLA786433 FUW786432:FUW786433 GES786432:GES786433 GOO786432:GOO786433 GYK786432:GYK786433 HIG786432:HIG786433 HSC786432:HSC786433 IBY786432:IBY786433 ILU786432:ILU786433 IVQ786432:IVQ786433 JFM786432:JFM786433 JPI786432:JPI786433 JZE786432:JZE786433 KJA786432:KJA786433 KSW786432:KSW786433 LCS786432:LCS786433 LMO786432:LMO786433 LWK786432:LWK786433 MGG786432:MGG786433 MQC786432:MQC786433 MZY786432:MZY786433 NJU786432:NJU786433 NTQ786432:NTQ786433 ODM786432:ODM786433 ONI786432:ONI786433 OXE786432:OXE786433 PHA786432:PHA786433 PQW786432:PQW786433 QAS786432:QAS786433 QKO786432:QKO786433 QUK786432:QUK786433 REG786432:REG786433 ROC786432:ROC786433 RXY786432:RXY786433 SHU786432:SHU786433 SRQ786432:SRQ786433 TBM786432:TBM786433 TLI786432:TLI786433 TVE786432:TVE786433 UFA786432:UFA786433 UOW786432:UOW786433 UYS786432:UYS786433 VIO786432:VIO786433 VSK786432:VSK786433 WCG786432:WCG786433 WMC786432:WMC786433 WVY786432:WVY786433 Q851968:Q851969 JM851968:JM851969 TI851968:TI851969 ADE851968:ADE851969 ANA851968:ANA851969 AWW851968:AWW851969 BGS851968:BGS851969 BQO851968:BQO851969 CAK851968:CAK851969 CKG851968:CKG851969 CUC851968:CUC851969 DDY851968:DDY851969 DNU851968:DNU851969 DXQ851968:DXQ851969 EHM851968:EHM851969 ERI851968:ERI851969 FBE851968:FBE851969 FLA851968:FLA851969 FUW851968:FUW851969 GES851968:GES851969 GOO851968:GOO851969 GYK851968:GYK851969 HIG851968:HIG851969 HSC851968:HSC851969 IBY851968:IBY851969 ILU851968:ILU851969 IVQ851968:IVQ851969 JFM851968:JFM851969 JPI851968:JPI851969 JZE851968:JZE851969 KJA851968:KJA851969 KSW851968:KSW851969 LCS851968:LCS851969 LMO851968:LMO851969 LWK851968:LWK851969 MGG851968:MGG851969 MQC851968:MQC851969 MZY851968:MZY851969 NJU851968:NJU851969 NTQ851968:NTQ851969 ODM851968:ODM851969 ONI851968:ONI851969 OXE851968:OXE851969 PHA851968:PHA851969 PQW851968:PQW851969 QAS851968:QAS851969 QKO851968:QKO851969 QUK851968:QUK851969 REG851968:REG851969 ROC851968:ROC851969 RXY851968:RXY851969 SHU851968:SHU851969 SRQ851968:SRQ851969 TBM851968:TBM851969 TLI851968:TLI851969 TVE851968:TVE851969 UFA851968:UFA851969 UOW851968:UOW851969 UYS851968:UYS851969 VIO851968:VIO851969 VSK851968:VSK851969 WCG851968:WCG851969 WMC851968:WMC851969 WVY851968:WVY851969 Q917504:Q917505 JM917504:JM917505 TI917504:TI917505 ADE917504:ADE917505 ANA917504:ANA917505 AWW917504:AWW917505 BGS917504:BGS917505 BQO917504:BQO917505 CAK917504:CAK917505 CKG917504:CKG917505 CUC917504:CUC917505 DDY917504:DDY917505 DNU917504:DNU917505 DXQ917504:DXQ917505 EHM917504:EHM917505 ERI917504:ERI917505 FBE917504:FBE917505 FLA917504:FLA917505 FUW917504:FUW917505 GES917504:GES917505 GOO917504:GOO917505 GYK917504:GYK917505 HIG917504:HIG917505 HSC917504:HSC917505 IBY917504:IBY917505 ILU917504:ILU917505 IVQ917504:IVQ917505 JFM917504:JFM917505 JPI917504:JPI917505 JZE917504:JZE917505 KJA917504:KJA917505 KSW917504:KSW917505 LCS917504:LCS917505 LMO917504:LMO917505 LWK917504:LWK917505 MGG917504:MGG917505 MQC917504:MQC917505 MZY917504:MZY917505 NJU917504:NJU917505 NTQ917504:NTQ917505 ODM917504:ODM917505 ONI917504:ONI917505 OXE917504:OXE917505 PHA917504:PHA917505 PQW917504:PQW917505 QAS917504:QAS917505 QKO917504:QKO917505 QUK917504:QUK917505 REG917504:REG917505 ROC917504:ROC917505 RXY917504:RXY917505 SHU917504:SHU917505 SRQ917504:SRQ917505 TBM917504:TBM917505 TLI917504:TLI917505 TVE917504:TVE917505 UFA917504:UFA917505 UOW917504:UOW917505 UYS917504:UYS917505 VIO917504:VIO917505 VSK917504:VSK917505 WCG917504:WCG917505 WMC917504:WMC917505 WVY917504:WVY917505 Q983040:Q983041 JM983040:JM983041 TI983040:TI983041 ADE983040:ADE983041 ANA983040:ANA983041 AWW983040:AWW983041 BGS983040:BGS983041 BQO983040:BQO983041 CAK983040:CAK983041 CKG983040:CKG983041 CUC983040:CUC983041 DDY983040:DDY983041 DNU983040:DNU983041 DXQ983040:DXQ983041 EHM983040:EHM983041 ERI983040:ERI983041 FBE983040:FBE983041 FLA983040:FLA983041 FUW983040:FUW983041 GES983040:GES983041 GOO983040:GOO983041 GYK983040:GYK983041 HIG983040:HIG983041 HSC983040:HSC983041 IBY983040:IBY983041 ILU983040:ILU983041 IVQ983040:IVQ983041 JFM983040:JFM983041 JPI983040:JPI983041 JZE983040:JZE983041 KJA983040:KJA983041 KSW983040:KSW983041 LCS983040:LCS983041 LMO983040:LMO983041 LWK983040:LWK983041 MGG983040:MGG983041 MQC983040:MQC983041 MZY983040:MZY983041 NJU983040:NJU983041 NTQ983040:NTQ983041 ODM983040:ODM983041 ONI983040:ONI983041 OXE983040:OXE983041 PHA983040:PHA983041 PQW983040:PQW983041 QAS983040:QAS983041 QKO983040:QKO983041 QUK983040:QUK983041 REG983040:REG983041 ROC983040:ROC983041 RXY983040:RXY983041 SHU983040:SHU983041 SRQ983040:SRQ983041 TBM983040:TBM983041 TLI983040:TLI983041 TVE983040:TVE983041 UFA983040:UFA983041 UOW983040:UOW983041 UYS983040:UYS983041 VIO983040:VIO983041 VSK983040:VSK983041 WCG983040:WCG983041 WMC983040:WMC983041 WVY983040:WVY983041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Q65560:Q65625 JM65560:JM65625 TI65560:TI65625 ADE65560:ADE65625 ANA65560:ANA65625 AWW65560:AWW65625 BGS65560:BGS65625 BQO65560:BQO65625 CAK65560:CAK65625 CKG65560:CKG65625 CUC65560:CUC65625 DDY65560:DDY65625 DNU65560:DNU65625 DXQ65560:DXQ65625 EHM65560:EHM65625 ERI65560:ERI65625 FBE65560:FBE65625 FLA65560:FLA65625 FUW65560:FUW65625 GES65560:GES65625 GOO65560:GOO65625 GYK65560:GYK65625 HIG65560:HIG65625 HSC65560:HSC65625 IBY65560:IBY65625 ILU65560:ILU65625 IVQ65560:IVQ65625 JFM65560:JFM65625 JPI65560:JPI65625 JZE65560:JZE65625 KJA65560:KJA65625 KSW65560:KSW65625 LCS65560:LCS65625 LMO65560:LMO65625 LWK65560:LWK65625 MGG65560:MGG65625 MQC65560:MQC65625 MZY65560:MZY65625 NJU65560:NJU65625 NTQ65560:NTQ65625 ODM65560:ODM65625 ONI65560:ONI65625 OXE65560:OXE65625 PHA65560:PHA65625 PQW65560:PQW65625 QAS65560:QAS65625 QKO65560:QKO65625 QUK65560:QUK65625 REG65560:REG65625 ROC65560:ROC65625 RXY65560:RXY65625 SHU65560:SHU65625 SRQ65560:SRQ65625 TBM65560:TBM65625 TLI65560:TLI65625 TVE65560:TVE65625 UFA65560:UFA65625 UOW65560:UOW65625 UYS65560:UYS65625 VIO65560:VIO65625 VSK65560:VSK65625 WCG65560:WCG65625 WMC65560:WMC65625 WVY65560:WVY65625 Q131096:Q131161 JM131096:JM131161 TI131096:TI131161 ADE131096:ADE131161 ANA131096:ANA131161 AWW131096:AWW131161 BGS131096:BGS131161 BQO131096:BQO131161 CAK131096:CAK131161 CKG131096:CKG131161 CUC131096:CUC131161 DDY131096:DDY131161 DNU131096:DNU131161 DXQ131096:DXQ131161 EHM131096:EHM131161 ERI131096:ERI131161 FBE131096:FBE131161 FLA131096:FLA131161 FUW131096:FUW131161 GES131096:GES131161 GOO131096:GOO131161 GYK131096:GYK131161 HIG131096:HIG131161 HSC131096:HSC131161 IBY131096:IBY131161 ILU131096:ILU131161 IVQ131096:IVQ131161 JFM131096:JFM131161 JPI131096:JPI131161 JZE131096:JZE131161 KJA131096:KJA131161 KSW131096:KSW131161 LCS131096:LCS131161 LMO131096:LMO131161 LWK131096:LWK131161 MGG131096:MGG131161 MQC131096:MQC131161 MZY131096:MZY131161 NJU131096:NJU131161 NTQ131096:NTQ131161 ODM131096:ODM131161 ONI131096:ONI131161 OXE131096:OXE131161 PHA131096:PHA131161 PQW131096:PQW131161 QAS131096:QAS131161 QKO131096:QKO131161 QUK131096:QUK131161 REG131096:REG131161 ROC131096:ROC131161 RXY131096:RXY131161 SHU131096:SHU131161 SRQ131096:SRQ131161 TBM131096:TBM131161 TLI131096:TLI131161 TVE131096:TVE131161 UFA131096:UFA131161 UOW131096:UOW131161 UYS131096:UYS131161 VIO131096:VIO131161 VSK131096:VSK131161 WCG131096:WCG131161 WMC131096:WMC131161 WVY131096:WVY131161 Q196632:Q196697 JM196632:JM196697 TI196632:TI196697 ADE196632:ADE196697 ANA196632:ANA196697 AWW196632:AWW196697 BGS196632:BGS196697 BQO196632:BQO196697 CAK196632:CAK196697 CKG196632:CKG196697 CUC196632:CUC196697 DDY196632:DDY196697 DNU196632:DNU196697 DXQ196632:DXQ196697 EHM196632:EHM196697 ERI196632:ERI196697 FBE196632:FBE196697 FLA196632:FLA196697 FUW196632:FUW196697 GES196632:GES196697 GOO196632:GOO196697 GYK196632:GYK196697 HIG196632:HIG196697 HSC196632:HSC196697 IBY196632:IBY196697 ILU196632:ILU196697 IVQ196632:IVQ196697 JFM196632:JFM196697 JPI196632:JPI196697 JZE196632:JZE196697 KJA196632:KJA196697 KSW196632:KSW196697 LCS196632:LCS196697 LMO196632:LMO196697 LWK196632:LWK196697 MGG196632:MGG196697 MQC196632:MQC196697 MZY196632:MZY196697 NJU196632:NJU196697 NTQ196632:NTQ196697 ODM196632:ODM196697 ONI196632:ONI196697 OXE196632:OXE196697 PHA196632:PHA196697 PQW196632:PQW196697 QAS196632:QAS196697 QKO196632:QKO196697 QUK196632:QUK196697 REG196632:REG196697 ROC196632:ROC196697 RXY196632:RXY196697 SHU196632:SHU196697 SRQ196632:SRQ196697 TBM196632:TBM196697 TLI196632:TLI196697 TVE196632:TVE196697 UFA196632:UFA196697 UOW196632:UOW196697 UYS196632:UYS196697 VIO196632:VIO196697 VSK196632:VSK196697 WCG196632:WCG196697 WMC196632:WMC196697 WVY196632:WVY196697 Q262168:Q262233 JM262168:JM262233 TI262168:TI262233 ADE262168:ADE262233 ANA262168:ANA262233 AWW262168:AWW262233 BGS262168:BGS262233 BQO262168:BQO262233 CAK262168:CAK262233 CKG262168:CKG262233 CUC262168:CUC262233 DDY262168:DDY262233 DNU262168:DNU262233 DXQ262168:DXQ262233 EHM262168:EHM262233 ERI262168:ERI262233 FBE262168:FBE262233 FLA262168:FLA262233 FUW262168:FUW262233 GES262168:GES262233 GOO262168:GOO262233 GYK262168:GYK262233 HIG262168:HIG262233 HSC262168:HSC262233 IBY262168:IBY262233 ILU262168:ILU262233 IVQ262168:IVQ262233 JFM262168:JFM262233 JPI262168:JPI262233 JZE262168:JZE262233 KJA262168:KJA262233 KSW262168:KSW262233 LCS262168:LCS262233 LMO262168:LMO262233 LWK262168:LWK262233 MGG262168:MGG262233 MQC262168:MQC262233 MZY262168:MZY262233 NJU262168:NJU262233 NTQ262168:NTQ262233 ODM262168:ODM262233 ONI262168:ONI262233 OXE262168:OXE262233 PHA262168:PHA262233 PQW262168:PQW262233 QAS262168:QAS262233 QKO262168:QKO262233 QUK262168:QUK262233 REG262168:REG262233 ROC262168:ROC262233 RXY262168:RXY262233 SHU262168:SHU262233 SRQ262168:SRQ262233 TBM262168:TBM262233 TLI262168:TLI262233 TVE262168:TVE262233 UFA262168:UFA262233 UOW262168:UOW262233 UYS262168:UYS262233 VIO262168:VIO262233 VSK262168:VSK262233 WCG262168:WCG262233 WMC262168:WMC262233 WVY262168:WVY262233 Q327704:Q327769 JM327704:JM327769 TI327704:TI327769 ADE327704:ADE327769 ANA327704:ANA327769 AWW327704:AWW327769 BGS327704:BGS327769 BQO327704:BQO327769 CAK327704:CAK327769 CKG327704:CKG327769 CUC327704:CUC327769 DDY327704:DDY327769 DNU327704:DNU327769 DXQ327704:DXQ327769 EHM327704:EHM327769 ERI327704:ERI327769 FBE327704:FBE327769 FLA327704:FLA327769 FUW327704:FUW327769 GES327704:GES327769 GOO327704:GOO327769 GYK327704:GYK327769 HIG327704:HIG327769 HSC327704:HSC327769 IBY327704:IBY327769 ILU327704:ILU327769 IVQ327704:IVQ327769 JFM327704:JFM327769 JPI327704:JPI327769 JZE327704:JZE327769 KJA327704:KJA327769 KSW327704:KSW327769 LCS327704:LCS327769 LMO327704:LMO327769 LWK327704:LWK327769 MGG327704:MGG327769 MQC327704:MQC327769 MZY327704:MZY327769 NJU327704:NJU327769 NTQ327704:NTQ327769 ODM327704:ODM327769 ONI327704:ONI327769 OXE327704:OXE327769 PHA327704:PHA327769 PQW327704:PQW327769 QAS327704:QAS327769 QKO327704:QKO327769 QUK327704:QUK327769 REG327704:REG327769 ROC327704:ROC327769 RXY327704:RXY327769 SHU327704:SHU327769 SRQ327704:SRQ327769 TBM327704:TBM327769 TLI327704:TLI327769 TVE327704:TVE327769 UFA327704:UFA327769 UOW327704:UOW327769 UYS327704:UYS327769 VIO327704:VIO327769 VSK327704:VSK327769 WCG327704:WCG327769 WMC327704:WMC327769 WVY327704:WVY327769 Q393240:Q393305 JM393240:JM393305 TI393240:TI393305 ADE393240:ADE393305 ANA393240:ANA393305 AWW393240:AWW393305 BGS393240:BGS393305 BQO393240:BQO393305 CAK393240:CAK393305 CKG393240:CKG393305 CUC393240:CUC393305 DDY393240:DDY393305 DNU393240:DNU393305 DXQ393240:DXQ393305 EHM393240:EHM393305 ERI393240:ERI393305 FBE393240:FBE393305 FLA393240:FLA393305 FUW393240:FUW393305 GES393240:GES393305 GOO393240:GOO393305 GYK393240:GYK393305 HIG393240:HIG393305 HSC393240:HSC393305 IBY393240:IBY393305 ILU393240:ILU393305 IVQ393240:IVQ393305 JFM393240:JFM393305 JPI393240:JPI393305 JZE393240:JZE393305 KJA393240:KJA393305 KSW393240:KSW393305 LCS393240:LCS393305 LMO393240:LMO393305 LWK393240:LWK393305 MGG393240:MGG393305 MQC393240:MQC393305 MZY393240:MZY393305 NJU393240:NJU393305 NTQ393240:NTQ393305 ODM393240:ODM393305 ONI393240:ONI393305 OXE393240:OXE393305 PHA393240:PHA393305 PQW393240:PQW393305 QAS393240:QAS393305 QKO393240:QKO393305 QUK393240:QUK393305 REG393240:REG393305 ROC393240:ROC393305 RXY393240:RXY393305 SHU393240:SHU393305 SRQ393240:SRQ393305 TBM393240:TBM393305 TLI393240:TLI393305 TVE393240:TVE393305 UFA393240:UFA393305 UOW393240:UOW393305 UYS393240:UYS393305 VIO393240:VIO393305 VSK393240:VSK393305 WCG393240:WCG393305 WMC393240:WMC393305 WVY393240:WVY393305 Q458776:Q458841 JM458776:JM458841 TI458776:TI458841 ADE458776:ADE458841 ANA458776:ANA458841 AWW458776:AWW458841 BGS458776:BGS458841 BQO458776:BQO458841 CAK458776:CAK458841 CKG458776:CKG458841 CUC458776:CUC458841 DDY458776:DDY458841 DNU458776:DNU458841 DXQ458776:DXQ458841 EHM458776:EHM458841 ERI458776:ERI458841 FBE458776:FBE458841 FLA458776:FLA458841 FUW458776:FUW458841 GES458776:GES458841 GOO458776:GOO458841 GYK458776:GYK458841 HIG458776:HIG458841 HSC458776:HSC458841 IBY458776:IBY458841 ILU458776:ILU458841 IVQ458776:IVQ458841 JFM458776:JFM458841 JPI458776:JPI458841 JZE458776:JZE458841 KJA458776:KJA458841 KSW458776:KSW458841 LCS458776:LCS458841 LMO458776:LMO458841 LWK458776:LWK458841 MGG458776:MGG458841 MQC458776:MQC458841 MZY458776:MZY458841 NJU458776:NJU458841 NTQ458776:NTQ458841 ODM458776:ODM458841 ONI458776:ONI458841 OXE458776:OXE458841 PHA458776:PHA458841 PQW458776:PQW458841 QAS458776:QAS458841 QKO458776:QKO458841 QUK458776:QUK458841 REG458776:REG458841 ROC458776:ROC458841 RXY458776:RXY458841 SHU458776:SHU458841 SRQ458776:SRQ458841 TBM458776:TBM458841 TLI458776:TLI458841 TVE458776:TVE458841 UFA458776:UFA458841 UOW458776:UOW458841 UYS458776:UYS458841 VIO458776:VIO458841 VSK458776:VSK458841 WCG458776:WCG458841 WMC458776:WMC458841 WVY458776:WVY458841 Q524312:Q524377 JM524312:JM524377 TI524312:TI524377 ADE524312:ADE524377 ANA524312:ANA524377 AWW524312:AWW524377 BGS524312:BGS524377 BQO524312:BQO524377 CAK524312:CAK524377 CKG524312:CKG524377 CUC524312:CUC524377 DDY524312:DDY524377 DNU524312:DNU524377 DXQ524312:DXQ524377 EHM524312:EHM524377 ERI524312:ERI524377 FBE524312:FBE524377 FLA524312:FLA524377 FUW524312:FUW524377 GES524312:GES524377 GOO524312:GOO524377 GYK524312:GYK524377 HIG524312:HIG524377 HSC524312:HSC524377 IBY524312:IBY524377 ILU524312:ILU524377 IVQ524312:IVQ524377 JFM524312:JFM524377 JPI524312:JPI524377 JZE524312:JZE524377 KJA524312:KJA524377 KSW524312:KSW524377 LCS524312:LCS524377 LMO524312:LMO524377 LWK524312:LWK524377 MGG524312:MGG524377 MQC524312:MQC524377 MZY524312:MZY524377 NJU524312:NJU524377 NTQ524312:NTQ524377 ODM524312:ODM524377 ONI524312:ONI524377 OXE524312:OXE524377 PHA524312:PHA524377 PQW524312:PQW524377 QAS524312:QAS524377 QKO524312:QKO524377 QUK524312:QUK524377 REG524312:REG524377 ROC524312:ROC524377 RXY524312:RXY524377 SHU524312:SHU524377 SRQ524312:SRQ524377 TBM524312:TBM524377 TLI524312:TLI524377 TVE524312:TVE524377 UFA524312:UFA524377 UOW524312:UOW524377 UYS524312:UYS524377 VIO524312:VIO524377 VSK524312:VSK524377 WCG524312:WCG524377 WMC524312:WMC524377 WVY524312:WVY524377 Q589848:Q589913 JM589848:JM589913 TI589848:TI589913 ADE589848:ADE589913 ANA589848:ANA589913 AWW589848:AWW589913 BGS589848:BGS589913 BQO589848:BQO589913 CAK589848:CAK589913 CKG589848:CKG589913 CUC589848:CUC589913 DDY589848:DDY589913 DNU589848:DNU589913 DXQ589848:DXQ589913 EHM589848:EHM589913 ERI589848:ERI589913 FBE589848:FBE589913 FLA589848:FLA589913 FUW589848:FUW589913 GES589848:GES589913 GOO589848:GOO589913 GYK589848:GYK589913 HIG589848:HIG589913 HSC589848:HSC589913 IBY589848:IBY589913 ILU589848:ILU589913 IVQ589848:IVQ589913 JFM589848:JFM589913 JPI589848:JPI589913 JZE589848:JZE589913 KJA589848:KJA589913 KSW589848:KSW589913 LCS589848:LCS589913 LMO589848:LMO589913 LWK589848:LWK589913 MGG589848:MGG589913 MQC589848:MQC589913 MZY589848:MZY589913 NJU589848:NJU589913 NTQ589848:NTQ589913 ODM589848:ODM589913 ONI589848:ONI589913 OXE589848:OXE589913 PHA589848:PHA589913 PQW589848:PQW589913 QAS589848:QAS589913 QKO589848:QKO589913 QUK589848:QUK589913 REG589848:REG589913 ROC589848:ROC589913 RXY589848:RXY589913 SHU589848:SHU589913 SRQ589848:SRQ589913 TBM589848:TBM589913 TLI589848:TLI589913 TVE589848:TVE589913 UFA589848:UFA589913 UOW589848:UOW589913 UYS589848:UYS589913 VIO589848:VIO589913 VSK589848:VSK589913 WCG589848:WCG589913 WMC589848:WMC589913 WVY589848:WVY589913 Q655384:Q655449 JM655384:JM655449 TI655384:TI655449 ADE655384:ADE655449 ANA655384:ANA655449 AWW655384:AWW655449 BGS655384:BGS655449 BQO655384:BQO655449 CAK655384:CAK655449 CKG655384:CKG655449 CUC655384:CUC655449 DDY655384:DDY655449 DNU655384:DNU655449 DXQ655384:DXQ655449 EHM655384:EHM655449 ERI655384:ERI655449 FBE655384:FBE655449 FLA655384:FLA655449 FUW655384:FUW655449 GES655384:GES655449 GOO655384:GOO655449 GYK655384:GYK655449 HIG655384:HIG655449 HSC655384:HSC655449 IBY655384:IBY655449 ILU655384:ILU655449 IVQ655384:IVQ655449 JFM655384:JFM655449 JPI655384:JPI655449 JZE655384:JZE655449 KJA655384:KJA655449 KSW655384:KSW655449 LCS655384:LCS655449 LMO655384:LMO655449 LWK655384:LWK655449 MGG655384:MGG655449 MQC655384:MQC655449 MZY655384:MZY655449 NJU655384:NJU655449 NTQ655384:NTQ655449 ODM655384:ODM655449 ONI655384:ONI655449 OXE655384:OXE655449 PHA655384:PHA655449 PQW655384:PQW655449 QAS655384:QAS655449 QKO655384:QKO655449 QUK655384:QUK655449 REG655384:REG655449 ROC655384:ROC655449 RXY655384:RXY655449 SHU655384:SHU655449 SRQ655384:SRQ655449 TBM655384:TBM655449 TLI655384:TLI655449 TVE655384:TVE655449 UFA655384:UFA655449 UOW655384:UOW655449 UYS655384:UYS655449 VIO655384:VIO655449 VSK655384:VSK655449 WCG655384:WCG655449 WMC655384:WMC655449 WVY655384:WVY655449 Q720920:Q720985 JM720920:JM720985 TI720920:TI720985 ADE720920:ADE720985 ANA720920:ANA720985 AWW720920:AWW720985 BGS720920:BGS720985 BQO720920:BQO720985 CAK720920:CAK720985 CKG720920:CKG720985 CUC720920:CUC720985 DDY720920:DDY720985 DNU720920:DNU720985 DXQ720920:DXQ720985 EHM720920:EHM720985 ERI720920:ERI720985 FBE720920:FBE720985 FLA720920:FLA720985 FUW720920:FUW720985 GES720920:GES720985 GOO720920:GOO720985 GYK720920:GYK720985 HIG720920:HIG720985 HSC720920:HSC720985 IBY720920:IBY720985 ILU720920:ILU720985 IVQ720920:IVQ720985 JFM720920:JFM720985 JPI720920:JPI720985 JZE720920:JZE720985 KJA720920:KJA720985 KSW720920:KSW720985 LCS720920:LCS720985 LMO720920:LMO720985 LWK720920:LWK720985 MGG720920:MGG720985 MQC720920:MQC720985 MZY720920:MZY720985 NJU720920:NJU720985 NTQ720920:NTQ720985 ODM720920:ODM720985 ONI720920:ONI720985 OXE720920:OXE720985 PHA720920:PHA720985 PQW720920:PQW720985 QAS720920:QAS720985 QKO720920:QKO720985 QUK720920:QUK720985 REG720920:REG720985 ROC720920:ROC720985 RXY720920:RXY720985 SHU720920:SHU720985 SRQ720920:SRQ720985 TBM720920:TBM720985 TLI720920:TLI720985 TVE720920:TVE720985 UFA720920:UFA720985 UOW720920:UOW720985 UYS720920:UYS720985 VIO720920:VIO720985 VSK720920:VSK720985 WCG720920:WCG720985 WMC720920:WMC720985 WVY720920:WVY720985 Q786456:Q786521 JM786456:JM786521 TI786456:TI786521 ADE786456:ADE786521 ANA786456:ANA786521 AWW786456:AWW786521 BGS786456:BGS786521 BQO786456:BQO786521 CAK786456:CAK786521 CKG786456:CKG786521 CUC786456:CUC786521 DDY786456:DDY786521 DNU786456:DNU786521 DXQ786456:DXQ786521 EHM786456:EHM786521 ERI786456:ERI786521 FBE786456:FBE786521 FLA786456:FLA786521 FUW786456:FUW786521 GES786456:GES786521 GOO786456:GOO786521 GYK786456:GYK786521 HIG786456:HIG786521 HSC786456:HSC786521 IBY786456:IBY786521 ILU786456:ILU786521 IVQ786456:IVQ786521 JFM786456:JFM786521 JPI786456:JPI786521 JZE786456:JZE786521 KJA786456:KJA786521 KSW786456:KSW786521 LCS786456:LCS786521 LMO786456:LMO786521 LWK786456:LWK786521 MGG786456:MGG786521 MQC786456:MQC786521 MZY786456:MZY786521 NJU786456:NJU786521 NTQ786456:NTQ786521 ODM786456:ODM786521 ONI786456:ONI786521 OXE786456:OXE786521 PHA786456:PHA786521 PQW786456:PQW786521 QAS786456:QAS786521 QKO786456:QKO786521 QUK786456:QUK786521 REG786456:REG786521 ROC786456:ROC786521 RXY786456:RXY786521 SHU786456:SHU786521 SRQ786456:SRQ786521 TBM786456:TBM786521 TLI786456:TLI786521 TVE786456:TVE786521 UFA786456:UFA786521 UOW786456:UOW786521 UYS786456:UYS786521 VIO786456:VIO786521 VSK786456:VSK786521 WCG786456:WCG786521 WMC786456:WMC786521 WVY786456:WVY786521 Q851992:Q852057 JM851992:JM852057 TI851992:TI852057 ADE851992:ADE852057 ANA851992:ANA852057 AWW851992:AWW852057 BGS851992:BGS852057 BQO851992:BQO852057 CAK851992:CAK852057 CKG851992:CKG852057 CUC851992:CUC852057 DDY851992:DDY852057 DNU851992:DNU852057 DXQ851992:DXQ852057 EHM851992:EHM852057 ERI851992:ERI852057 FBE851992:FBE852057 FLA851992:FLA852057 FUW851992:FUW852057 GES851992:GES852057 GOO851992:GOO852057 GYK851992:GYK852057 HIG851992:HIG852057 HSC851992:HSC852057 IBY851992:IBY852057 ILU851992:ILU852057 IVQ851992:IVQ852057 JFM851992:JFM852057 JPI851992:JPI852057 JZE851992:JZE852057 KJA851992:KJA852057 KSW851992:KSW852057 LCS851992:LCS852057 LMO851992:LMO852057 LWK851992:LWK852057 MGG851992:MGG852057 MQC851992:MQC852057 MZY851992:MZY852057 NJU851992:NJU852057 NTQ851992:NTQ852057 ODM851992:ODM852057 ONI851992:ONI852057 OXE851992:OXE852057 PHA851992:PHA852057 PQW851992:PQW852057 QAS851992:QAS852057 QKO851992:QKO852057 QUK851992:QUK852057 REG851992:REG852057 ROC851992:ROC852057 RXY851992:RXY852057 SHU851992:SHU852057 SRQ851992:SRQ852057 TBM851992:TBM852057 TLI851992:TLI852057 TVE851992:TVE852057 UFA851992:UFA852057 UOW851992:UOW852057 UYS851992:UYS852057 VIO851992:VIO852057 VSK851992:VSK852057 WCG851992:WCG852057 WMC851992:WMC852057 WVY851992:WVY852057 Q917528:Q917593 JM917528:JM917593 TI917528:TI917593 ADE917528:ADE917593 ANA917528:ANA917593 AWW917528:AWW917593 BGS917528:BGS917593 BQO917528:BQO917593 CAK917528:CAK917593 CKG917528:CKG917593 CUC917528:CUC917593 DDY917528:DDY917593 DNU917528:DNU917593 DXQ917528:DXQ917593 EHM917528:EHM917593 ERI917528:ERI917593 FBE917528:FBE917593 FLA917528:FLA917593 FUW917528:FUW917593 GES917528:GES917593 GOO917528:GOO917593 GYK917528:GYK917593 HIG917528:HIG917593 HSC917528:HSC917593 IBY917528:IBY917593 ILU917528:ILU917593 IVQ917528:IVQ917593 JFM917528:JFM917593 JPI917528:JPI917593 JZE917528:JZE917593 KJA917528:KJA917593 KSW917528:KSW917593 LCS917528:LCS917593 LMO917528:LMO917593 LWK917528:LWK917593 MGG917528:MGG917593 MQC917528:MQC917593 MZY917528:MZY917593 NJU917528:NJU917593 NTQ917528:NTQ917593 ODM917528:ODM917593 ONI917528:ONI917593 OXE917528:OXE917593 PHA917528:PHA917593 PQW917528:PQW917593 QAS917528:QAS917593 QKO917528:QKO917593 QUK917528:QUK917593 REG917528:REG917593 ROC917528:ROC917593 RXY917528:RXY917593 SHU917528:SHU917593 SRQ917528:SRQ917593 TBM917528:TBM917593 TLI917528:TLI917593 TVE917528:TVE917593 UFA917528:UFA917593 UOW917528:UOW917593 UYS917528:UYS917593 VIO917528:VIO917593 VSK917528:VSK917593 WCG917528:WCG917593 WMC917528:WMC917593 WVY917528:WVY917593 Q983064:Q983129 JM983064:JM983129 TI983064:TI983129 ADE983064:ADE983129 ANA983064:ANA983129 AWW983064:AWW983129 BGS983064:BGS983129 BQO983064:BQO983129 CAK983064:CAK983129 CKG983064:CKG983129 CUC983064:CUC983129 DDY983064:DDY983129 DNU983064:DNU983129 DXQ983064:DXQ983129 EHM983064:EHM983129 ERI983064:ERI983129 FBE983064:FBE983129 FLA983064:FLA983129 FUW983064:FUW983129 GES983064:GES983129 GOO983064:GOO983129 GYK983064:GYK983129 HIG983064:HIG983129 HSC983064:HSC983129 IBY983064:IBY983129 ILU983064:ILU983129 IVQ983064:IVQ983129 JFM983064:JFM983129 JPI983064:JPI983129 JZE983064:JZE983129 KJA983064:KJA983129 KSW983064:KSW983129 LCS983064:LCS983129 LMO983064:LMO983129 LWK983064:LWK983129 MGG983064:MGG983129 MQC983064:MQC983129 MZY983064:MZY983129 NJU983064:NJU983129 NTQ983064:NTQ983129 ODM983064:ODM983129 ONI983064:ONI983129 OXE983064:OXE983129 PHA983064:PHA983129 PQW983064:PQW983129 QAS983064:QAS983129 QKO983064:QKO983129 QUK983064:QUK983129 REG983064:REG983129 ROC983064:ROC983129 RXY983064:RXY983129 SHU983064:SHU983129 SRQ983064:SRQ983129 TBM983064:TBM983129 TLI983064:TLI983129 TVE983064:TVE983129 UFA983064:UFA983129 UOW983064:UOW983129 UYS983064:UYS983129 VIO983064:VIO983129 VSK983064:VSK983129 WCG983064:WCG983129 WMC983064:WMC983129 WVY983064:WVY983129 Q101 JM101 TI101 ADE101 ANA101 AWW101 BGS101 BQO101 CAK101 CKG101 CUC101 DDY101 DNU101 DXQ101 EHM101 ERI101 FBE101 FLA101 FUW101 GES101 GOO101 GYK101 HIG101 HSC101 IBY101 ILU101 IVQ101 JFM101 JPI101 JZE101 KJA101 KSW101 LCS101 LMO101 LWK101 MGG101 MQC101 MZY101 NJU101 NTQ101 ODM101 ONI101 OXE101 PHA101 PQW101 QAS101 QKO101 QUK101 REG101 ROC101 RXY101 SHU101 SRQ101 TBM101 TLI101 TVE101 UFA101 UOW101 UYS101 VIO101 VSK101 WCG101 WMC101 WVY101 Q65637 JM65637 TI65637 ADE65637 ANA65637 AWW65637 BGS65637 BQO65637 CAK65637 CKG65637 CUC65637 DDY65637 DNU65637 DXQ65637 EHM65637 ERI65637 FBE65637 FLA65637 FUW65637 GES65637 GOO65637 GYK65637 HIG65637 HSC65637 IBY65637 ILU65637 IVQ65637 JFM65637 JPI65637 JZE65637 KJA65637 KSW65637 LCS65637 LMO65637 LWK65637 MGG65637 MQC65637 MZY65637 NJU65637 NTQ65637 ODM65637 ONI65637 OXE65637 PHA65637 PQW65637 QAS65637 QKO65637 QUK65637 REG65637 ROC65637 RXY65637 SHU65637 SRQ65637 TBM65637 TLI65637 TVE65637 UFA65637 UOW65637 UYS65637 VIO65637 VSK65637 WCG65637 WMC65637 WVY65637 Q131173 JM131173 TI131173 ADE131173 ANA131173 AWW131173 BGS131173 BQO131173 CAK131173 CKG131173 CUC131173 DDY131173 DNU131173 DXQ131173 EHM131173 ERI131173 FBE131173 FLA131173 FUW131173 GES131173 GOO131173 GYK131173 HIG131173 HSC131173 IBY131173 ILU131173 IVQ131173 JFM131173 JPI131173 JZE131173 KJA131173 KSW131173 LCS131173 LMO131173 LWK131173 MGG131173 MQC131173 MZY131173 NJU131173 NTQ131173 ODM131173 ONI131173 OXE131173 PHA131173 PQW131173 QAS131173 QKO131173 QUK131173 REG131173 ROC131173 RXY131173 SHU131173 SRQ131173 TBM131173 TLI131173 TVE131173 UFA131173 UOW131173 UYS131173 VIO131173 VSK131173 WCG131173 WMC131173 WVY131173 Q196709 JM196709 TI196709 ADE196709 ANA196709 AWW196709 BGS196709 BQO196709 CAK196709 CKG196709 CUC196709 DDY196709 DNU196709 DXQ196709 EHM196709 ERI196709 FBE196709 FLA196709 FUW196709 GES196709 GOO196709 GYK196709 HIG196709 HSC196709 IBY196709 ILU196709 IVQ196709 JFM196709 JPI196709 JZE196709 KJA196709 KSW196709 LCS196709 LMO196709 LWK196709 MGG196709 MQC196709 MZY196709 NJU196709 NTQ196709 ODM196709 ONI196709 OXE196709 PHA196709 PQW196709 QAS196709 QKO196709 QUK196709 REG196709 ROC196709 RXY196709 SHU196709 SRQ196709 TBM196709 TLI196709 TVE196709 UFA196709 UOW196709 UYS196709 VIO196709 VSK196709 WCG196709 WMC196709 WVY196709 Q262245 JM262245 TI262245 ADE262245 ANA262245 AWW262245 BGS262245 BQO262245 CAK262245 CKG262245 CUC262245 DDY262245 DNU262245 DXQ262245 EHM262245 ERI262245 FBE262245 FLA262245 FUW262245 GES262245 GOO262245 GYK262245 HIG262245 HSC262245 IBY262245 ILU262245 IVQ262245 JFM262245 JPI262245 JZE262245 KJA262245 KSW262245 LCS262245 LMO262245 LWK262245 MGG262245 MQC262245 MZY262245 NJU262245 NTQ262245 ODM262245 ONI262245 OXE262245 PHA262245 PQW262245 QAS262245 QKO262245 QUK262245 REG262245 ROC262245 RXY262245 SHU262245 SRQ262245 TBM262245 TLI262245 TVE262245 UFA262245 UOW262245 UYS262245 VIO262245 VSK262245 WCG262245 WMC262245 WVY262245 Q327781 JM327781 TI327781 ADE327781 ANA327781 AWW327781 BGS327781 BQO327781 CAK327781 CKG327781 CUC327781 DDY327781 DNU327781 DXQ327781 EHM327781 ERI327781 FBE327781 FLA327781 FUW327781 GES327781 GOO327781 GYK327781 HIG327781 HSC327781 IBY327781 ILU327781 IVQ327781 JFM327781 JPI327781 JZE327781 KJA327781 KSW327781 LCS327781 LMO327781 LWK327781 MGG327781 MQC327781 MZY327781 NJU327781 NTQ327781 ODM327781 ONI327781 OXE327781 PHA327781 PQW327781 QAS327781 QKO327781 QUK327781 REG327781 ROC327781 RXY327781 SHU327781 SRQ327781 TBM327781 TLI327781 TVE327781 UFA327781 UOW327781 UYS327781 VIO327781 VSK327781 WCG327781 WMC327781 WVY327781 Q393317 JM393317 TI393317 ADE393317 ANA393317 AWW393317 BGS393317 BQO393317 CAK393317 CKG393317 CUC393317 DDY393317 DNU393317 DXQ393317 EHM393317 ERI393317 FBE393317 FLA393317 FUW393317 GES393317 GOO393317 GYK393317 HIG393317 HSC393317 IBY393317 ILU393317 IVQ393317 JFM393317 JPI393317 JZE393317 KJA393317 KSW393317 LCS393317 LMO393317 LWK393317 MGG393317 MQC393317 MZY393317 NJU393317 NTQ393317 ODM393317 ONI393317 OXE393317 PHA393317 PQW393317 QAS393317 QKO393317 QUK393317 REG393317 ROC393317 RXY393317 SHU393317 SRQ393317 TBM393317 TLI393317 TVE393317 UFA393317 UOW393317 UYS393317 VIO393317 VSK393317 WCG393317 WMC393317 WVY393317 Q458853 JM458853 TI458853 ADE458853 ANA458853 AWW458853 BGS458853 BQO458853 CAK458853 CKG458853 CUC458853 DDY458853 DNU458853 DXQ458853 EHM458853 ERI458853 FBE458853 FLA458853 FUW458853 GES458853 GOO458853 GYK458853 HIG458853 HSC458853 IBY458853 ILU458853 IVQ458853 JFM458853 JPI458853 JZE458853 KJA458853 KSW458853 LCS458853 LMO458853 LWK458853 MGG458853 MQC458853 MZY458853 NJU458853 NTQ458853 ODM458853 ONI458853 OXE458853 PHA458853 PQW458853 QAS458853 QKO458853 QUK458853 REG458853 ROC458853 RXY458853 SHU458853 SRQ458853 TBM458853 TLI458853 TVE458853 UFA458853 UOW458853 UYS458853 VIO458853 VSK458853 WCG458853 WMC458853 WVY458853 Q524389 JM524389 TI524389 ADE524389 ANA524389 AWW524389 BGS524389 BQO524389 CAK524389 CKG524389 CUC524389 DDY524389 DNU524389 DXQ524389 EHM524389 ERI524389 FBE524389 FLA524389 FUW524389 GES524389 GOO524389 GYK524389 HIG524389 HSC524389 IBY524389 ILU524389 IVQ524389 JFM524389 JPI524389 JZE524389 KJA524389 KSW524389 LCS524389 LMO524389 LWK524389 MGG524389 MQC524389 MZY524389 NJU524389 NTQ524389 ODM524389 ONI524389 OXE524389 PHA524389 PQW524389 QAS524389 QKO524389 QUK524389 REG524389 ROC524389 RXY524389 SHU524389 SRQ524389 TBM524389 TLI524389 TVE524389 UFA524389 UOW524389 UYS524389 VIO524389 VSK524389 WCG524389 WMC524389 WVY524389 Q589925 JM589925 TI589925 ADE589925 ANA589925 AWW589925 BGS589925 BQO589925 CAK589925 CKG589925 CUC589925 DDY589925 DNU589925 DXQ589925 EHM589925 ERI589925 FBE589925 FLA589925 FUW589925 GES589925 GOO589925 GYK589925 HIG589925 HSC589925 IBY589925 ILU589925 IVQ589925 JFM589925 JPI589925 JZE589925 KJA589925 KSW589925 LCS589925 LMO589925 LWK589925 MGG589925 MQC589925 MZY589925 NJU589925 NTQ589925 ODM589925 ONI589925 OXE589925 PHA589925 PQW589925 QAS589925 QKO589925 QUK589925 REG589925 ROC589925 RXY589925 SHU589925 SRQ589925 TBM589925 TLI589925 TVE589925 UFA589925 UOW589925 UYS589925 VIO589925 VSK589925 WCG589925 WMC589925 WVY589925 Q655461 JM655461 TI655461 ADE655461 ANA655461 AWW655461 BGS655461 BQO655461 CAK655461 CKG655461 CUC655461 DDY655461 DNU655461 DXQ655461 EHM655461 ERI655461 FBE655461 FLA655461 FUW655461 GES655461 GOO655461 GYK655461 HIG655461 HSC655461 IBY655461 ILU655461 IVQ655461 JFM655461 JPI655461 JZE655461 KJA655461 KSW655461 LCS655461 LMO655461 LWK655461 MGG655461 MQC655461 MZY655461 NJU655461 NTQ655461 ODM655461 ONI655461 OXE655461 PHA655461 PQW655461 QAS655461 QKO655461 QUK655461 REG655461 ROC655461 RXY655461 SHU655461 SRQ655461 TBM655461 TLI655461 TVE655461 UFA655461 UOW655461 UYS655461 VIO655461 VSK655461 WCG655461 WMC655461 WVY655461 Q720997 JM720997 TI720997 ADE720997 ANA720997 AWW720997 BGS720997 BQO720997 CAK720997 CKG720997 CUC720997 DDY720997 DNU720997 DXQ720997 EHM720997 ERI720997 FBE720997 FLA720997 FUW720997 GES720997 GOO720997 GYK720997 HIG720997 HSC720997 IBY720997 ILU720997 IVQ720997 JFM720997 JPI720997 JZE720997 KJA720997 KSW720997 LCS720997 LMO720997 LWK720997 MGG720997 MQC720997 MZY720997 NJU720997 NTQ720997 ODM720997 ONI720997 OXE720997 PHA720997 PQW720997 QAS720997 QKO720997 QUK720997 REG720997 ROC720997 RXY720997 SHU720997 SRQ720997 TBM720997 TLI720997 TVE720997 UFA720997 UOW720997 UYS720997 VIO720997 VSK720997 WCG720997 WMC720997 WVY720997 Q786533 JM786533 TI786533 ADE786533 ANA786533 AWW786533 BGS786533 BQO786533 CAK786533 CKG786533 CUC786533 DDY786533 DNU786533 DXQ786533 EHM786533 ERI786533 FBE786533 FLA786533 FUW786533 GES786533 GOO786533 GYK786533 HIG786533 HSC786533 IBY786533 ILU786533 IVQ786533 JFM786533 JPI786533 JZE786533 KJA786533 KSW786533 LCS786533 LMO786533 LWK786533 MGG786533 MQC786533 MZY786533 NJU786533 NTQ786533 ODM786533 ONI786533 OXE786533 PHA786533 PQW786533 QAS786533 QKO786533 QUK786533 REG786533 ROC786533 RXY786533 SHU786533 SRQ786533 TBM786533 TLI786533 TVE786533 UFA786533 UOW786533 UYS786533 VIO786533 VSK786533 WCG786533 WMC786533 WVY786533 Q852069 JM852069 TI852069 ADE852069 ANA852069 AWW852069 BGS852069 BQO852069 CAK852069 CKG852069 CUC852069 DDY852069 DNU852069 DXQ852069 EHM852069 ERI852069 FBE852069 FLA852069 FUW852069 GES852069 GOO852069 GYK852069 HIG852069 HSC852069 IBY852069 ILU852069 IVQ852069 JFM852069 JPI852069 JZE852069 KJA852069 KSW852069 LCS852069 LMO852069 LWK852069 MGG852069 MQC852069 MZY852069 NJU852069 NTQ852069 ODM852069 ONI852069 OXE852069 PHA852069 PQW852069 QAS852069 QKO852069 QUK852069 REG852069 ROC852069 RXY852069 SHU852069 SRQ852069 TBM852069 TLI852069 TVE852069 UFA852069 UOW852069 UYS852069 VIO852069 VSK852069 WCG852069 WMC852069 WVY852069 Q917605 JM917605 TI917605 ADE917605 ANA917605 AWW917605 BGS917605 BQO917605 CAK917605 CKG917605 CUC917605 DDY917605 DNU917605 DXQ917605 EHM917605 ERI917605 FBE917605 FLA917605 FUW917605 GES917605 GOO917605 GYK917605 HIG917605 HSC917605 IBY917605 ILU917605 IVQ917605 JFM917605 JPI917605 JZE917605 KJA917605 KSW917605 LCS917605 LMO917605 LWK917605 MGG917605 MQC917605 MZY917605 NJU917605 NTQ917605 ODM917605 ONI917605 OXE917605 PHA917605 PQW917605 QAS917605 QKO917605 QUK917605 REG917605 ROC917605 RXY917605 SHU917605 SRQ917605 TBM917605 TLI917605 TVE917605 UFA917605 UOW917605 UYS917605 VIO917605 VSK917605 WCG917605 WMC917605 WVY917605 Q983141 JM983141 TI983141 ADE983141 ANA983141 AWW983141 BGS983141 BQO983141 CAK983141 CKG983141 CUC983141 DDY983141 DNU983141 DXQ983141 EHM983141 ERI983141 FBE983141 FLA983141 FUW983141 GES983141 GOO983141 GYK983141 HIG983141 HSC983141 IBY983141 ILU983141 IVQ983141 JFM983141 JPI983141 JZE983141 KJA983141 KSW983141 LCS983141 LMO983141 LWK983141 MGG983141 MQC983141 MZY983141 NJU983141 NTQ983141 ODM983141 ONI983141 OXE983141 PHA983141 PQW983141 QAS983141 QKO983141 QUK983141 REG983141 ROC983141 RXY983141 SHU983141 SRQ983141 TBM983141 TLI983141 TVE983141 UFA983141 UOW983141 UYS983141 VIO983141 VSK983141 WCG983141 WMC983141 WVY983141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Q65640 JM65640 TI65640 ADE65640 ANA65640 AWW65640 BGS65640 BQO65640 CAK65640 CKG65640 CUC65640 DDY65640 DNU65640 DXQ65640 EHM65640 ERI65640 FBE65640 FLA65640 FUW65640 GES65640 GOO65640 GYK65640 HIG65640 HSC65640 IBY65640 ILU65640 IVQ65640 JFM65640 JPI65640 JZE65640 KJA65640 KSW65640 LCS65640 LMO65640 LWK65640 MGG65640 MQC65640 MZY65640 NJU65640 NTQ65640 ODM65640 ONI65640 OXE65640 PHA65640 PQW65640 QAS65640 QKO65640 QUK65640 REG65640 ROC65640 RXY65640 SHU65640 SRQ65640 TBM65640 TLI65640 TVE65640 UFA65640 UOW65640 UYS65640 VIO65640 VSK65640 WCG65640 WMC65640 WVY65640 Q131176 JM131176 TI131176 ADE131176 ANA131176 AWW131176 BGS131176 BQO131176 CAK131176 CKG131176 CUC131176 DDY131176 DNU131176 DXQ131176 EHM131176 ERI131176 FBE131176 FLA131176 FUW131176 GES131176 GOO131176 GYK131176 HIG131176 HSC131176 IBY131176 ILU131176 IVQ131176 JFM131176 JPI131176 JZE131176 KJA131176 KSW131176 LCS131176 LMO131176 LWK131176 MGG131176 MQC131176 MZY131176 NJU131176 NTQ131176 ODM131176 ONI131176 OXE131176 PHA131176 PQW131176 QAS131176 QKO131176 QUK131176 REG131176 ROC131176 RXY131176 SHU131176 SRQ131176 TBM131176 TLI131176 TVE131176 UFA131176 UOW131176 UYS131176 VIO131176 VSK131176 WCG131176 WMC131176 WVY131176 Q196712 JM196712 TI196712 ADE196712 ANA196712 AWW196712 BGS196712 BQO196712 CAK196712 CKG196712 CUC196712 DDY196712 DNU196712 DXQ196712 EHM196712 ERI196712 FBE196712 FLA196712 FUW196712 GES196712 GOO196712 GYK196712 HIG196712 HSC196712 IBY196712 ILU196712 IVQ196712 JFM196712 JPI196712 JZE196712 KJA196712 KSW196712 LCS196712 LMO196712 LWK196712 MGG196712 MQC196712 MZY196712 NJU196712 NTQ196712 ODM196712 ONI196712 OXE196712 PHA196712 PQW196712 QAS196712 QKO196712 QUK196712 REG196712 ROC196712 RXY196712 SHU196712 SRQ196712 TBM196712 TLI196712 TVE196712 UFA196712 UOW196712 UYS196712 VIO196712 VSK196712 WCG196712 WMC196712 WVY196712 Q262248 JM262248 TI262248 ADE262248 ANA262248 AWW262248 BGS262248 BQO262248 CAK262248 CKG262248 CUC262248 DDY262248 DNU262248 DXQ262248 EHM262248 ERI262248 FBE262248 FLA262248 FUW262248 GES262248 GOO262248 GYK262248 HIG262248 HSC262248 IBY262248 ILU262248 IVQ262248 JFM262248 JPI262248 JZE262248 KJA262248 KSW262248 LCS262248 LMO262248 LWK262248 MGG262248 MQC262248 MZY262248 NJU262248 NTQ262248 ODM262248 ONI262248 OXE262248 PHA262248 PQW262248 QAS262248 QKO262248 QUK262248 REG262248 ROC262248 RXY262248 SHU262248 SRQ262248 TBM262248 TLI262248 TVE262248 UFA262248 UOW262248 UYS262248 VIO262248 VSK262248 WCG262248 WMC262248 WVY262248 Q327784 JM327784 TI327784 ADE327784 ANA327784 AWW327784 BGS327784 BQO327784 CAK327784 CKG327784 CUC327784 DDY327784 DNU327784 DXQ327784 EHM327784 ERI327784 FBE327784 FLA327784 FUW327784 GES327784 GOO327784 GYK327784 HIG327784 HSC327784 IBY327784 ILU327784 IVQ327784 JFM327784 JPI327784 JZE327784 KJA327784 KSW327784 LCS327784 LMO327784 LWK327784 MGG327784 MQC327784 MZY327784 NJU327784 NTQ327784 ODM327784 ONI327784 OXE327784 PHA327784 PQW327784 QAS327784 QKO327784 QUK327784 REG327784 ROC327784 RXY327784 SHU327784 SRQ327784 TBM327784 TLI327784 TVE327784 UFA327784 UOW327784 UYS327784 VIO327784 VSK327784 WCG327784 WMC327784 WVY327784 Q393320 JM393320 TI393320 ADE393320 ANA393320 AWW393320 BGS393320 BQO393320 CAK393320 CKG393320 CUC393320 DDY393320 DNU393320 DXQ393320 EHM393320 ERI393320 FBE393320 FLA393320 FUW393320 GES393320 GOO393320 GYK393320 HIG393320 HSC393320 IBY393320 ILU393320 IVQ393320 JFM393320 JPI393320 JZE393320 KJA393320 KSW393320 LCS393320 LMO393320 LWK393320 MGG393320 MQC393320 MZY393320 NJU393320 NTQ393320 ODM393320 ONI393320 OXE393320 PHA393320 PQW393320 QAS393320 QKO393320 QUK393320 REG393320 ROC393320 RXY393320 SHU393320 SRQ393320 TBM393320 TLI393320 TVE393320 UFA393320 UOW393320 UYS393320 VIO393320 VSK393320 WCG393320 WMC393320 WVY393320 Q458856 JM458856 TI458856 ADE458856 ANA458856 AWW458856 BGS458856 BQO458856 CAK458856 CKG458856 CUC458856 DDY458856 DNU458856 DXQ458856 EHM458856 ERI458856 FBE458856 FLA458856 FUW458856 GES458856 GOO458856 GYK458856 HIG458856 HSC458856 IBY458856 ILU458856 IVQ458856 JFM458856 JPI458856 JZE458856 KJA458856 KSW458856 LCS458856 LMO458856 LWK458856 MGG458856 MQC458856 MZY458856 NJU458856 NTQ458856 ODM458856 ONI458856 OXE458856 PHA458856 PQW458856 QAS458856 QKO458856 QUK458856 REG458856 ROC458856 RXY458856 SHU458856 SRQ458856 TBM458856 TLI458856 TVE458856 UFA458856 UOW458856 UYS458856 VIO458856 VSK458856 WCG458856 WMC458856 WVY458856 Q524392 JM524392 TI524392 ADE524392 ANA524392 AWW524392 BGS524392 BQO524392 CAK524392 CKG524392 CUC524392 DDY524392 DNU524392 DXQ524392 EHM524392 ERI524392 FBE524392 FLA524392 FUW524392 GES524392 GOO524392 GYK524392 HIG524392 HSC524392 IBY524392 ILU524392 IVQ524392 JFM524392 JPI524392 JZE524392 KJA524392 KSW524392 LCS524392 LMO524392 LWK524392 MGG524392 MQC524392 MZY524392 NJU524392 NTQ524392 ODM524392 ONI524392 OXE524392 PHA524392 PQW524392 QAS524392 QKO524392 QUK524392 REG524392 ROC524392 RXY524392 SHU524392 SRQ524392 TBM524392 TLI524392 TVE524392 UFA524392 UOW524392 UYS524392 VIO524392 VSK524392 WCG524392 WMC524392 WVY524392 Q589928 JM589928 TI589928 ADE589928 ANA589928 AWW589928 BGS589928 BQO589928 CAK589928 CKG589928 CUC589928 DDY589928 DNU589928 DXQ589928 EHM589928 ERI589928 FBE589928 FLA589928 FUW589928 GES589928 GOO589928 GYK589928 HIG589928 HSC589928 IBY589928 ILU589928 IVQ589928 JFM589928 JPI589928 JZE589928 KJA589928 KSW589928 LCS589928 LMO589928 LWK589928 MGG589928 MQC589928 MZY589928 NJU589928 NTQ589928 ODM589928 ONI589928 OXE589928 PHA589928 PQW589928 QAS589928 QKO589928 QUK589928 REG589928 ROC589928 RXY589928 SHU589928 SRQ589928 TBM589928 TLI589928 TVE589928 UFA589928 UOW589928 UYS589928 VIO589928 VSK589928 WCG589928 WMC589928 WVY589928 Q655464 JM655464 TI655464 ADE655464 ANA655464 AWW655464 BGS655464 BQO655464 CAK655464 CKG655464 CUC655464 DDY655464 DNU655464 DXQ655464 EHM655464 ERI655464 FBE655464 FLA655464 FUW655464 GES655464 GOO655464 GYK655464 HIG655464 HSC655464 IBY655464 ILU655464 IVQ655464 JFM655464 JPI655464 JZE655464 KJA655464 KSW655464 LCS655464 LMO655464 LWK655464 MGG655464 MQC655464 MZY655464 NJU655464 NTQ655464 ODM655464 ONI655464 OXE655464 PHA655464 PQW655464 QAS655464 QKO655464 QUK655464 REG655464 ROC655464 RXY655464 SHU655464 SRQ655464 TBM655464 TLI655464 TVE655464 UFA655464 UOW655464 UYS655464 VIO655464 VSK655464 WCG655464 WMC655464 WVY655464 Q721000 JM721000 TI721000 ADE721000 ANA721000 AWW721000 BGS721000 BQO721000 CAK721000 CKG721000 CUC721000 DDY721000 DNU721000 DXQ721000 EHM721000 ERI721000 FBE721000 FLA721000 FUW721000 GES721000 GOO721000 GYK721000 HIG721000 HSC721000 IBY721000 ILU721000 IVQ721000 JFM721000 JPI721000 JZE721000 KJA721000 KSW721000 LCS721000 LMO721000 LWK721000 MGG721000 MQC721000 MZY721000 NJU721000 NTQ721000 ODM721000 ONI721000 OXE721000 PHA721000 PQW721000 QAS721000 QKO721000 QUK721000 REG721000 ROC721000 RXY721000 SHU721000 SRQ721000 TBM721000 TLI721000 TVE721000 UFA721000 UOW721000 UYS721000 VIO721000 VSK721000 WCG721000 WMC721000 WVY721000 Q786536 JM786536 TI786536 ADE786536 ANA786536 AWW786536 BGS786536 BQO786536 CAK786536 CKG786536 CUC786536 DDY786536 DNU786536 DXQ786536 EHM786536 ERI786536 FBE786536 FLA786536 FUW786536 GES786536 GOO786536 GYK786536 HIG786536 HSC786536 IBY786536 ILU786536 IVQ786536 JFM786536 JPI786536 JZE786536 KJA786536 KSW786536 LCS786536 LMO786536 LWK786536 MGG786536 MQC786536 MZY786536 NJU786536 NTQ786536 ODM786536 ONI786536 OXE786536 PHA786536 PQW786536 QAS786536 QKO786536 QUK786536 REG786536 ROC786536 RXY786536 SHU786536 SRQ786536 TBM786536 TLI786536 TVE786536 UFA786536 UOW786536 UYS786536 VIO786536 VSK786536 WCG786536 WMC786536 WVY786536 Q852072 JM852072 TI852072 ADE852072 ANA852072 AWW852072 BGS852072 BQO852072 CAK852072 CKG852072 CUC852072 DDY852072 DNU852072 DXQ852072 EHM852072 ERI852072 FBE852072 FLA852072 FUW852072 GES852072 GOO852072 GYK852072 HIG852072 HSC852072 IBY852072 ILU852072 IVQ852072 JFM852072 JPI852072 JZE852072 KJA852072 KSW852072 LCS852072 LMO852072 LWK852072 MGG852072 MQC852072 MZY852072 NJU852072 NTQ852072 ODM852072 ONI852072 OXE852072 PHA852072 PQW852072 QAS852072 QKO852072 QUK852072 REG852072 ROC852072 RXY852072 SHU852072 SRQ852072 TBM852072 TLI852072 TVE852072 UFA852072 UOW852072 UYS852072 VIO852072 VSK852072 WCG852072 WMC852072 WVY852072 Q917608 JM917608 TI917608 ADE917608 ANA917608 AWW917608 BGS917608 BQO917608 CAK917608 CKG917608 CUC917608 DDY917608 DNU917608 DXQ917608 EHM917608 ERI917608 FBE917608 FLA917608 FUW917608 GES917608 GOO917608 GYK917608 HIG917608 HSC917608 IBY917608 ILU917608 IVQ917608 JFM917608 JPI917608 JZE917608 KJA917608 KSW917608 LCS917608 LMO917608 LWK917608 MGG917608 MQC917608 MZY917608 NJU917608 NTQ917608 ODM917608 ONI917608 OXE917608 PHA917608 PQW917608 QAS917608 QKO917608 QUK917608 REG917608 ROC917608 RXY917608 SHU917608 SRQ917608 TBM917608 TLI917608 TVE917608 UFA917608 UOW917608 UYS917608 VIO917608 VSK917608 WCG917608 WMC917608 WVY917608 Q983144 JM983144 TI983144 ADE983144 ANA983144 AWW983144 BGS983144 BQO983144 CAK983144 CKG983144 CUC983144 DDY983144 DNU983144 DXQ983144 EHM983144 ERI983144 FBE983144 FLA983144 FUW983144 GES983144 GOO983144 GYK983144 HIG983144 HSC983144 IBY983144 ILU983144 IVQ983144 JFM983144 JPI983144 JZE983144 KJA983144 KSW983144 LCS983144 LMO983144 LWK983144 MGG983144 MQC983144 MZY983144 NJU983144 NTQ983144 ODM983144 ONI983144 OXE983144 PHA983144 PQW983144 QAS983144 QKO983144 QUK983144 REG983144 ROC983144 RXY983144 SHU983144 SRQ983144 TBM983144 TLI983144 TVE983144 UFA983144 UOW983144 UYS983144 VIO983144 VSK983144 WCG983144 WMC983144 WVY983144 WMC88:WMC89 WCG88:WCG89 VSK88:VSK89 VIO88:VIO89 UYS88:UYS89 UOW88:UOW89 UFA88:UFA89 TVE88:TVE89 TLI88:TLI89 TBM88:TBM89 SRQ88:SRQ89 SHU88:SHU89 RXY88:RXY89 ROC88:ROC89 REG88:REG89 QUK88:QUK89 QKO88:QKO89 QAS88:QAS89 PQW88:PQW89 PHA88:PHA89 OXE88:OXE89 ONI88:ONI89 ODM88:ODM89 NTQ88:NTQ89 NJU88:NJU89 MZY88:MZY89 MQC88:MQC89 MGG88:MGG89 LWK88:LWK89 LMO88:LMO89 LCS88:LCS89 KSW88:KSW89 KJA88:KJA89 JZE88:JZE89 JPI88:JPI89 JFM88:JFM89 IVQ88:IVQ89 ILU88:ILU89 IBY88:IBY89 HSC88:HSC89 HIG88:HIG89 GYK88:GYK89 GOO88:GOO89 GES88:GES89 FUW88:FUW89 FLA88:FLA89 FBE88:FBE89 ERI88:ERI89 EHM88:EHM89 DXQ88:DXQ89 DNU88:DNU89 DDY88:DDY89 CUC88:CUC89 CKG88:CKG89 CAK88:CAK89 BQO88:BQO89 BGS88:BGS89 AWW88:AWW89 ANA88:ANA89 ADE88:ADE89 TI88:TI89 JM88:JM89 Q88:Q89 Q9:Q73 JM9:JM73 TI9:TI73 ADE9:ADE73 ANA9:ANA73 AWW9:AWW73 BGS9:BGS73 BQO9:BQO73 CAK9:CAK73 CKG9:CKG73 CUC9:CUC73 DDY9:DDY73 DNU9:DNU73 DXQ9:DXQ73 EHM9:EHM73 ERI9:ERI73 FBE9:FBE73 FLA9:FLA73 FUW9:FUW73 GES9:GES73 GOO9:GOO73 GYK9:GYK73 HIG9:HIG73 HSC9:HSC73 IBY9:IBY73 ILU9:ILU73 IVQ9:IVQ73 JFM9:JFM73 JPI9:JPI73 JZE9:JZE73 KJA9:KJA73 KSW9:KSW73 LCS9:LCS73 LMO9:LMO73 LWK9:LWK73 MGG9:MGG73 MQC9:MQC73 MZY9:MZY73 NJU9:NJU73 NTQ9:NTQ73 ODM9:ODM73 ONI9:ONI73 OXE9:OXE73 PHA9:PHA73 PQW9:PQW73 QAS9:QAS73 QKO9:QKO73 QUK9:QUK73 REG9:REG73 ROC9:ROC73 RXY9:RXY73 SHU9:SHU73 SRQ9:SRQ73 TBM9:TBM73 TLI9:TLI73 TVE9:TVE73 UFA9:UFA73 UOW9:UOW73 UYS9:UYS73 VIO9:VIO73 VSK9:VSK73 WCG9:WCG73 WMC9:WMC73 WVY9:WVY73 WVY88:WVY89 Q76 JM76 TI76 ADE76 ANA76 AWW76 BGS76 BQO76 CAK76 CKG76 CUC76 DDY76 DNU76 DXQ76 EHM76 ERI76 FBE76 FLA76 FUW76 GES76 GOO76 GYK76 HIG76 HSC76 IBY76 ILU76 IVQ76 JFM76 JPI76 JZE76 KJA76 KSW76 LCS76 LMO76 LWK76 MGG76 MQC76 MZY76 NJU76 NTQ76 ODM76 ONI76 OXE76 PHA76 PQW76 QAS76 QKO76 QUK76 REG76 ROC76 RXY76 SHU76 SRQ76 TBM76 TLI76 TVE76 UFA76 UOW76 UYS76 VIO76 VSK76 WCG76 WMC76 WVY76 Q79 JM79 TI79 ADE79 ANA79 AWW79 BGS79 BQO79 CAK79 CKG79 CUC79 DDY79 DNU79 DXQ79 EHM79 ERI79 FBE79 FLA79 FUW79 GES79 GOO79 GYK79 HIG79 HSC79 IBY79 ILU79 IVQ79 JFM79 JPI79 JZE79 KJA79 KSW79 LCS79 LMO79 LWK79 MGG79 MQC79 MZY79 NJU79 NTQ79 ODM79 ONI79 OXE79 PHA79 PQW79 QAS79 QKO79 QUK79 REG79 ROC79 RXY79 SHU79 SRQ79 TBM79 TLI79 TVE79 UFA79 UOW79 UYS79 VIO79 VSK79 WCG79 WMC79 WVY79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1"/>
  <sheetViews>
    <sheetView showGridLines="0" view="pageBreakPreview" zoomScale="115" zoomScaleNormal="110" zoomScaleSheetLayoutView="115" workbookViewId="0">
      <pane xSplit="9" ySplit="8" topLeftCell="J10"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240" customWidth="1"/>
    <col min="3" max="4" width="6.5703125" style="199" customWidth="1"/>
    <col min="5" max="5" width="5.85546875" style="182" customWidth="1"/>
    <col min="6" max="6" width="6.5703125" style="182" customWidth="1"/>
    <col min="7" max="8" width="12" style="185" customWidth="1"/>
    <col min="9" max="9" width="11.85546875" style="185" customWidth="1"/>
    <col min="10" max="10" width="2.5703125" style="182" customWidth="1"/>
    <col min="11" max="11" width="8.85546875" style="182" customWidth="1"/>
    <col min="12" max="12" width="11.4257812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5.7109375" style="182" customWidth="1"/>
    <col min="23" max="23" width="1.7109375" style="182" hidden="1" customWidth="1"/>
    <col min="24" max="24" width="14.42578125" style="185" customWidth="1"/>
    <col min="25" max="26" width="13.5703125" style="185" customWidth="1"/>
    <col min="27" max="27" width="6.42578125" style="185" customWidth="1"/>
    <col min="28" max="28" width="22"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11.85546875" style="165" customWidth="1"/>
    <col min="266" max="266" width="2.5703125" style="165" customWidth="1"/>
    <col min="267" max="267" width="8.85546875" style="165" customWidth="1"/>
    <col min="268" max="268" width="11.42578125" style="165" customWidth="1"/>
    <col min="269" max="271" width="3.7109375" style="165" customWidth="1"/>
    <col min="272" max="272" width="3.5703125" style="165" customWidth="1"/>
    <col min="273" max="274" width="3" style="165" customWidth="1"/>
    <col min="275" max="277" width="0" style="165" hidden="1" customWidth="1"/>
    <col min="278" max="278" width="5.7109375" style="165" customWidth="1"/>
    <col min="279" max="279" width="0" style="165" hidden="1" customWidth="1"/>
    <col min="280" max="280" width="14.42578125" style="165" customWidth="1"/>
    <col min="281" max="282" width="13.5703125" style="165" customWidth="1"/>
    <col min="283" max="283" width="6.42578125" style="165" customWidth="1"/>
    <col min="284" max="284" width="22"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11.85546875" style="165" customWidth="1"/>
    <col min="522" max="522" width="2.5703125" style="165" customWidth="1"/>
    <col min="523" max="523" width="8.85546875" style="165" customWidth="1"/>
    <col min="524" max="524" width="11.42578125" style="165" customWidth="1"/>
    <col min="525" max="527" width="3.7109375" style="165" customWidth="1"/>
    <col min="528" max="528" width="3.5703125" style="165" customWidth="1"/>
    <col min="529" max="530" width="3" style="165" customWidth="1"/>
    <col min="531" max="533" width="0" style="165" hidden="1" customWidth="1"/>
    <col min="534" max="534" width="5.7109375" style="165" customWidth="1"/>
    <col min="535" max="535" width="0" style="165" hidden="1" customWidth="1"/>
    <col min="536" max="536" width="14.42578125" style="165" customWidth="1"/>
    <col min="537" max="538" width="13.5703125" style="165" customWidth="1"/>
    <col min="539" max="539" width="6.42578125" style="165" customWidth="1"/>
    <col min="540" max="540" width="22"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11.85546875" style="165" customWidth="1"/>
    <col min="778" max="778" width="2.5703125" style="165" customWidth="1"/>
    <col min="779" max="779" width="8.85546875" style="165" customWidth="1"/>
    <col min="780" max="780" width="11.42578125" style="165" customWidth="1"/>
    <col min="781" max="783" width="3.7109375" style="165" customWidth="1"/>
    <col min="784" max="784" width="3.5703125" style="165" customWidth="1"/>
    <col min="785" max="786" width="3" style="165" customWidth="1"/>
    <col min="787" max="789" width="0" style="165" hidden="1" customWidth="1"/>
    <col min="790" max="790" width="5.7109375" style="165" customWidth="1"/>
    <col min="791" max="791" width="0" style="165" hidden="1" customWidth="1"/>
    <col min="792" max="792" width="14.42578125" style="165" customWidth="1"/>
    <col min="793" max="794" width="13.5703125" style="165" customWidth="1"/>
    <col min="795" max="795" width="6.42578125" style="165" customWidth="1"/>
    <col min="796" max="796" width="22"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11.85546875" style="165" customWidth="1"/>
    <col min="1034" max="1034" width="2.5703125" style="165" customWidth="1"/>
    <col min="1035" max="1035" width="8.85546875" style="165" customWidth="1"/>
    <col min="1036" max="1036" width="11.42578125" style="165" customWidth="1"/>
    <col min="1037" max="1039" width="3.7109375" style="165" customWidth="1"/>
    <col min="1040" max="1040" width="3.5703125" style="165" customWidth="1"/>
    <col min="1041" max="1042" width="3" style="165" customWidth="1"/>
    <col min="1043" max="1045" width="0" style="165" hidden="1" customWidth="1"/>
    <col min="1046" max="1046" width="5.7109375" style="165" customWidth="1"/>
    <col min="1047" max="1047" width="0" style="165" hidden="1" customWidth="1"/>
    <col min="1048" max="1048" width="14.42578125" style="165" customWidth="1"/>
    <col min="1049" max="1050" width="13.5703125" style="165" customWidth="1"/>
    <col min="1051" max="1051" width="6.42578125" style="165" customWidth="1"/>
    <col min="1052" max="1052" width="22"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11.85546875" style="165" customWidth="1"/>
    <col min="1290" max="1290" width="2.5703125" style="165" customWidth="1"/>
    <col min="1291" max="1291" width="8.85546875" style="165" customWidth="1"/>
    <col min="1292" max="1292" width="11.42578125" style="165" customWidth="1"/>
    <col min="1293" max="1295" width="3.7109375" style="165" customWidth="1"/>
    <col min="1296" max="1296" width="3.5703125" style="165" customWidth="1"/>
    <col min="1297" max="1298" width="3" style="165" customWidth="1"/>
    <col min="1299" max="1301" width="0" style="165" hidden="1" customWidth="1"/>
    <col min="1302" max="1302" width="5.7109375" style="165" customWidth="1"/>
    <col min="1303" max="1303" width="0" style="165" hidden="1" customWidth="1"/>
    <col min="1304" max="1304" width="14.42578125" style="165" customWidth="1"/>
    <col min="1305" max="1306" width="13.5703125" style="165" customWidth="1"/>
    <col min="1307" max="1307" width="6.42578125" style="165" customWidth="1"/>
    <col min="1308" max="1308" width="22"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11.85546875" style="165" customWidth="1"/>
    <col min="1546" max="1546" width="2.5703125" style="165" customWidth="1"/>
    <col min="1547" max="1547" width="8.85546875" style="165" customWidth="1"/>
    <col min="1548" max="1548" width="11.42578125" style="165" customWidth="1"/>
    <col min="1549" max="1551" width="3.7109375" style="165" customWidth="1"/>
    <col min="1552" max="1552" width="3.5703125" style="165" customWidth="1"/>
    <col min="1553" max="1554" width="3" style="165" customWidth="1"/>
    <col min="1555" max="1557" width="0" style="165" hidden="1" customWidth="1"/>
    <col min="1558" max="1558" width="5.7109375" style="165" customWidth="1"/>
    <col min="1559" max="1559" width="0" style="165" hidden="1" customWidth="1"/>
    <col min="1560" max="1560" width="14.42578125" style="165" customWidth="1"/>
    <col min="1561" max="1562" width="13.5703125" style="165" customWidth="1"/>
    <col min="1563" max="1563" width="6.42578125" style="165" customWidth="1"/>
    <col min="1564" max="1564" width="22"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11.85546875" style="165" customWidth="1"/>
    <col min="1802" max="1802" width="2.5703125" style="165" customWidth="1"/>
    <col min="1803" max="1803" width="8.85546875" style="165" customWidth="1"/>
    <col min="1804" max="1804" width="11.42578125" style="165" customWidth="1"/>
    <col min="1805" max="1807" width="3.7109375" style="165" customWidth="1"/>
    <col min="1808" max="1808" width="3.5703125" style="165" customWidth="1"/>
    <col min="1809" max="1810" width="3" style="165" customWidth="1"/>
    <col min="1811" max="1813" width="0" style="165" hidden="1" customWidth="1"/>
    <col min="1814" max="1814" width="5.7109375" style="165" customWidth="1"/>
    <col min="1815" max="1815" width="0" style="165" hidden="1" customWidth="1"/>
    <col min="1816" max="1816" width="14.42578125" style="165" customWidth="1"/>
    <col min="1817" max="1818" width="13.5703125" style="165" customWidth="1"/>
    <col min="1819" max="1819" width="6.42578125" style="165" customWidth="1"/>
    <col min="1820" max="1820" width="22"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11.85546875" style="165" customWidth="1"/>
    <col min="2058" max="2058" width="2.5703125" style="165" customWidth="1"/>
    <col min="2059" max="2059" width="8.85546875" style="165" customWidth="1"/>
    <col min="2060" max="2060" width="11.42578125" style="165" customWidth="1"/>
    <col min="2061" max="2063" width="3.7109375" style="165" customWidth="1"/>
    <col min="2064" max="2064" width="3.5703125" style="165" customWidth="1"/>
    <col min="2065" max="2066" width="3" style="165" customWidth="1"/>
    <col min="2067" max="2069" width="0" style="165" hidden="1" customWidth="1"/>
    <col min="2070" max="2070" width="5.7109375" style="165" customWidth="1"/>
    <col min="2071" max="2071" width="0" style="165" hidden="1" customWidth="1"/>
    <col min="2072" max="2072" width="14.42578125" style="165" customWidth="1"/>
    <col min="2073" max="2074" width="13.5703125" style="165" customWidth="1"/>
    <col min="2075" max="2075" width="6.42578125" style="165" customWidth="1"/>
    <col min="2076" max="2076" width="22"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11.85546875" style="165" customWidth="1"/>
    <col min="2314" max="2314" width="2.5703125" style="165" customWidth="1"/>
    <col min="2315" max="2315" width="8.85546875" style="165" customWidth="1"/>
    <col min="2316" max="2316" width="11.42578125" style="165" customWidth="1"/>
    <col min="2317" max="2319" width="3.7109375" style="165" customWidth="1"/>
    <col min="2320" max="2320" width="3.5703125" style="165" customWidth="1"/>
    <col min="2321" max="2322" width="3" style="165" customWidth="1"/>
    <col min="2323" max="2325" width="0" style="165" hidden="1" customWidth="1"/>
    <col min="2326" max="2326" width="5.7109375" style="165" customWidth="1"/>
    <col min="2327" max="2327" width="0" style="165" hidden="1" customWidth="1"/>
    <col min="2328" max="2328" width="14.42578125" style="165" customWidth="1"/>
    <col min="2329" max="2330" width="13.5703125" style="165" customWidth="1"/>
    <col min="2331" max="2331" width="6.42578125" style="165" customWidth="1"/>
    <col min="2332" max="2332" width="22"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11.85546875" style="165" customWidth="1"/>
    <col min="2570" max="2570" width="2.5703125" style="165" customWidth="1"/>
    <col min="2571" max="2571" width="8.85546875" style="165" customWidth="1"/>
    <col min="2572" max="2572" width="11.42578125" style="165" customWidth="1"/>
    <col min="2573" max="2575" width="3.7109375" style="165" customWidth="1"/>
    <col min="2576" max="2576" width="3.5703125" style="165" customWidth="1"/>
    <col min="2577" max="2578" width="3" style="165" customWidth="1"/>
    <col min="2579" max="2581" width="0" style="165" hidden="1" customWidth="1"/>
    <col min="2582" max="2582" width="5.7109375" style="165" customWidth="1"/>
    <col min="2583" max="2583" width="0" style="165" hidden="1" customWidth="1"/>
    <col min="2584" max="2584" width="14.42578125" style="165" customWidth="1"/>
    <col min="2585" max="2586" width="13.5703125" style="165" customWidth="1"/>
    <col min="2587" max="2587" width="6.42578125" style="165" customWidth="1"/>
    <col min="2588" max="2588" width="22"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11.85546875" style="165" customWidth="1"/>
    <col min="2826" max="2826" width="2.5703125" style="165" customWidth="1"/>
    <col min="2827" max="2827" width="8.85546875" style="165" customWidth="1"/>
    <col min="2828" max="2828" width="11.42578125" style="165" customWidth="1"/>
    <col min="2829" max="2831" width="3.7109375" style="165" customWidth="1"/>
    <col min="2832" max="2832" width="3.5703125" style="165" customWidth="1"/>
    <col min="2833" max="2834" width="3" style="165" customWidth="1"/>
    <col min="2835" max="2837" width="0" style="165" hidden="1" customWidth="1"/>
    <col min="2838" max="2838" width="5.7109375" style="165" customWidth="1"/>
    <col min="2839" max="2839" width="0" style="165" hidden="1" customWidth="1"/>
    <col min="2840" max="2840" width="14.42578125" style="165" customWidth="1"/>
    <col min="2841" max="2842" width="13.5703125" style="165" customWidth="1"/>
    <col min="2843" max="2843" width="6.42578125" style="165" customWidth="1"/>
    <col min="2844" max="2844" width="22"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11.85546875" style="165" customWidth="1"/>
    <col min="3082" max="3082" width="2.5703125" style="165" customWidth="1"/>
    <col min="3083" max="3083" width="8.85546875" style="165" customWidth="1"/>
    <col min="3084" max="3084" width="11.42578125" style="165" customWidth="1"/>
    <col min="3085" max="3087" width="3.7109375" style="165" customWidth="1"/>
    <col min="3088" max="3088" width="3.5703125" style="165" customWidth="1"/>
    <col min="3089" max="3090" width="3" style="165" customWidth="1"/>
    <col min="3091" max="3093" width="0" style="165" hidden="1" customWidth="1"/>
    <col min="3094" max="3094" width="5.7109375" style="165" customWidth="1"/>
    <col min="3095" max="3095" width="0" style="165" hidden="1" customWidth="1"/>
    <col min="3096" max="3096" width="14.42578125" style="165" customWidth="1"/>
    <col min="3097" max="3098" width="13.5703125" style="165" customWidth="1"/>
    <col min="3099" max="3099" width="6.42578125" style="165" customWidth="1"/>
    <col min="3100" max="3100" width="22"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11.85546875" style="165" customWidth="1"/>
    <col min="3338" max="3338" width="2.5703125" style="165" customWidth="1"/>
    <col min="3339" max="3339" width="8.85546875" style="165" customWidth="1"/>
    <col min="3340" max="3340" width="11.42578125" style="165" customWidth="1"/>
    <col min="3341" max="3343" width="3.7109375" style="165" customWidth="1"/>
    <col min="3344" max="3344" width="3.5703125" style="165" customWidth="1"/>
    <col min="3345" max="3346" width="3" style="165" customWidth="1"/>
    <col min="3347" max="3349" width="0" style="165" hidden="1" customWidth="1"/>
    <col min="3350" max="3350" width="5.7109375" style="165" customWidth="1"/>
    <col min="3351" max="3351" width="0" style="165" hidden="1" customWidth="1"/>
    <col min="3352" max="3352" width="14.42578125" style="165" customWidth="1"/>
    <col min="3353" max="3354" width="13.5703125" style="165" customWidth="1"/>
    <col min="3355" max="3355" width="6.42578125" style="165" customWidth="1"/>
    <col min="3356" max="3356" width="22"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11.85546875" style="165" customWidth="1"/>
    <col min="3594" max="3594" width="2.5703125" style="165" customWidth="1"/>
    <col min="3595" max="3595" width="8.85546875" style="165" customWidth="1"/>
    <col min="3596" max="3596" width="11.42578125" style="165" customWidth="1"/>
    <col min="3597" max="3599" width="3.7109375" style="165" customWidth="1"/>
    <col min="3600" max="3600" width="3.5703125" style="165" customWidth="1"/>
    <col min="3601" max="3602" width="3" style="165" customWidth="1"/>
    <col min="3603" max="3605" width="0" style="165" hidden="1" customWidth="1"/>
    <col min="3606" max="3606" width="5.7109375" style="165" customWidth="1"/>
    <col min="3607" max="3607" width="0" style="165" hidden="1" customWidth="1"/>
    <col min="3608" max="3608" width="14.42578125" style="165" customWidth="1"/>
    <col min="3609" max="3610" width="13.5703125" style="165" customWidth="1"/>
    <col min="3611" max="3611" width="6.42578125" style="165" customWidth="1"/>
    <col min="3612" max="3612" width="22"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11.85546875" style="165" customWidth="1"/>
    <col min="3850" max="3850" width="2.5703125" style="165" customWidth="1"/>
    <col min="3851" max="3851" width="8.85546875" style="165" customWidth="1"/>
    <col min="3852" max="3852" width="11.42578125" style="165" customWidth="1"/>
    <col min="3853" max="3855" width="3.7109375" style="165" customWidth="1"/>
    <col min="3856" max="3856" width="3.5703125" style="165" customWidth="1"/>
    <col min="3857" max="3858" width="3" style="165" customWidth="1"/>
    <col min="3859" max="3861" width="0" style="165" hidden="1" customWidth="1"/>
    <col min="3862" max="3862" width="5.7109375" style="165" customWidth="1"/>
    <col min="3863" max="3863" width="0" style="165" hidden="1" customWidth="1"/>
    <col min="3864" max="3864" width="14.42578125" style="165" customWidth="1"/>
    <col min="3865" max="3866" width="13.5703125" style="165" customWidth="1"/>
    <col min="3867" max="3867" width="6.42578125" style="165" customWidth="1"/>
    <col min="3868" max="3868" width="22"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11.85546875" style="165" customWidth="1"/>
    <col min="4106" max="4106" width="2.5703125" style="165" customWidth="1"/>
    <col min="4107" max="4107" width="8.85546875" style="165" customWidth="1"/>
    <col min="4108" max="4108" width="11.42578125" style="165" customWidth="1"/>
    <col min="4109" max="4111" width="3.7109375" style="165" customWidth="1"/>
    <col min="4112" max="4112" width="3.5703125" style="165" customWidth="1"/>
    <col min="4113" max="4114" width="3" style="165" customWidth="1"/>
    <col min="4115" max="4117" width="0" style="165" hidden="1" customWidth="1"/>
    <col min="4118" max="4118" width="5.7109375" style="165" customWidth="1"/>
    <col min="4119" max="4119" width="0" style="165" hidden="1" customWidth="1"/>
    <col min="4120" max="4120" width="14.42578125" style="165" customWidth="1"/>
    <col min="4121" max="4122" width="13.5703125" style="165" customWidth="1"/>
    <col min="4123" max="4123" width="6.42578125" style="165" customWidth="1"/>
    <col min="4124" max="4124" width="22"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11.85546875" style="165" customWidth="1"/>
    <col min="4362" max="4362" width="2.5703125" style="165" customWidth="1"/>
    <col min="4363" max="4363" width="8.85546875" style="165" customWidth="1"/>
    <col min="4364" max="4364" width="11.42578125" style="165" customWidth="1"/>
    <col min="4365" max="4367" width="3.7109375" style="165" customWidth="1"/>
    <col min="4368" max="4368" width="3.5703125" style="165" customWidth="1"/>
    <col min="4369" max="4370" width="3" style="165" customWidth="1"/>
    <col min="4371" max="4373" width="0" style="165" hidden="1" customWidth="1"/>
    <col min="4374" max="4374" width="5.7109375" style="165" customWidth="1"/>
    <col min="4375" max="4375" width="0" style="165" hidden="1" customWidth="1"/>
    <col min="4376" max="4376" width="14.42578125" style="165" customWidth="1"/>
    <col min="4377" max="4378" width="13.5703125" style="165" customWidth="1"/>
    <col min="4379" max="4379" width="6.42578125" style="165" customWidth="1"/>
    <col min="4380" max="4380" width="22"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11.85546875" style="165" customWidth="1"/>
    <col min="4618" max="4618" width="2.5703125" style="165" customWidth="1"/>
    <col min="4619" max="4619" width="8.85546875" style="165" customWidth="1"/>
    <col min="4620" max="4620" width="11.42578125" style="165" customWidth="1"/>
    <col min="4621" max="4623" width="3.7109375" style="165" customWidth="1"/>
    <col min="4624" max="4624" width="3.5703125" style="165" customWidth="1"/>
    <col min="4625" max="4626" width="3" style="165" customWidth="1"/>
    <col min="4627" max="4629" width="0" style="165" hidden="1" customWidth="1"/>
    <col min="4630" max="4630" width="5.7109375" style="165" customWidth="1"/>
    <col min="4631" max="4631" width="0" style="165" hidden="1" customWidth="1"/>
    <col min="4632" max="4632" width="14.42578125" style="165" customWidth="1"/>
    <col min="4633" max="4634" width="13.5703125" style="165" customWidth="1"/>
    <col min="4635" max="4635" width="6.42578125" style="165" customWidth="1"/>
    <col min="4636" max="4636" width="22"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11.85546875" style="165" customWidth="1"/>
    <col min="4874" max="4874" width="2.5703125" style="165" customWidth="1"/>
    <col min="4875" max="4875" width="8.85546875" style="165" customWidth="1"/>
    <col min="4876" max="4876" width="11.42578125" style="165" customWidth="1"/>
    <col min="4877" max="4879" width="3.7109375" style="165" customWidth="1"/>
    <col min="4880" max="4880" width="3.5703125" style="165" customWidth="1"/>
    <col min="4881" max="4882" width="3" style="165" customWidth="1"/>
    <col min="4883" max="4885" width="0" style="165" hidden="1" customWidth="1"/>
    <col min="4886" max="4886" width="5.7109375" style="165" customWidth="1"/>
    <col min="4887" max="4887" width="0" style="165" hidden="1" customWidth="1"/>
    <col min="4888" max="4888" width="14.42578125" style="165" customWidth="1"/>
    <col min="4889" max="4890" width="13.5703125" style="165" customWidth="1"/>
    <col min="4891" max="4891" width="6.42578125" style="165" customWidth="1"/>
    <col min="4892" max="4892" width="22"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11.85546875" style="165" customWidth="1"/>
    <col min="5130" max="5130" width="2.5703125" style="165" customWidth="1"/>
    <col min="5131" max="5131" width="8.85546875" style="165" customWidth="1"/>
    <col min="5132" max="5132" width="11.42578125" style="165" customWidth="1"/>
    <col min="5133" max="5135" width="3.7109375" style="165" customWidth="1"/>
    <col min="5136" max="5136" width="3.5703125" style="165" customWidth="1"/>
    <col min="5137" max="5138" width="3" style="165" customWidth="1"/>
    <col min="5139" max="5141" width="0" style="165" hidden="1" customWidth="1"/>
    <col min="5142" max="5142" width="5.7109375" style="165" customWidth="1"/>
    <col min="5143" max="5143" width="0" style="165" hidden="1" customWidth="1"/>
    <col min="5144" max="5144" width="14.42578125" style="165" customWidth="1"/>
    <col min="5145" max="5146" width="13.5703125" style="165" customWidth="1"/>
    <col min="5147" max="5147" width="6.42578125" style="165" customWidth="1"/>
    <col min="5148" max="5148" width="22"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11.85546875" style="165" customWidth="1"/>
    <col min="5386" max="5386" width="2.5703125" style="165" customWidth="1"/>
    <col min="5387" max="5387" width="8.85546875" style="165" customWidth="1"/>
    <col min="5388" max="5388" width="11.42578125" style="165" customWidth="1"/>
    <col min="5389" max="5391" width="3.7109375" style="165" customWidth="1"/>
    <col min="5392" max="5392" width="3.5703125" style="165" customWidth="1"/>
    <col min="5393" max="5394" width="3" style="165" customWidth="1"/>
    <col min="5395" max="5397" width="0" style="165" hidden="1" customWidth="1"/>
    <col min="5398" max="5398" width="5.7109375" style="165" customWidth="1"/>
    <col min="5399" max="5399" width="0" style="165" hidden="1" customWidth="1"/>
    <col min="5400" max="5400" width="14.42578125" style="165" customWidth="1"/>
    <col min="5401" max="5402" width="13.5703125" style="165" customWidth="1"/>
    <col min="5403" max="5403" width="6.42578125" style="165" customWidth="1"/>
    <col min="5404" max="5404" width="22"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11.85546875" style="165" customWidth="1"/>
    <col min="5642" max="5642" width="2.5703125" style="165" customWidth="1"/>
    <col min="5643" max="5643" width="8.85546875" style="165" customWidth="1"/>
    <col min="5644" max="5644" width="11.42578125" style="165" customWidth="1"/>
    <col min="5645" max="5647" width="3.7109375" style="165" customWidth="1"/>
    <col min="5648" max="5648" width="3.5703125" style="165" customWidth="1"/>
    <col min="5649" max="5650" width="3" style="165" customWidth="1"/>
    <col min="5651" max="5653" width="0" style="165" hidden="1" customWidth="1"/>
    <col min="5654" max="5654" width="5.7109375" style="165" customWidth="1"/>
    <col min="5655" max="5655" width="0" style="165" hidden="1" customWidth="1"/>
    <col min="5656" max="5656" width="14.42578125" style="165" customWidth="1"/>
    <col min="5657" max="5658" width="13.5703125" style="165" customWidth="1"/>
    <col min="5659" max="5659" width="6.42578125" style="165" customWidth="1"/>
    <col min="5660" max="5660" width="22"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11.85546875" style="165" customWidth="1"/>
    <col min="5898" max="5898" width="2.5703125" style="165" customWidth="1"/>
    <col min="5899" max="5899" width="8.85546875" style="165" customWidth="1"/>
    <col min="5900" max="5900" width="11.42578125" style="165" customWidth="1"/>
    <col min="5901" max="5903" width="3.7109375" style="165" customWidth="1"/>
    <col min="5904" max="5904" width="3.5703125" style="165" customWidth="1"/>
    <col min="5905" max="5906" width="3" style="165" customWidth="1"/>
    <col min="5907" max="5909" width="0" style="165" hidden="1" customWidth="1"/>
    <col min="5910" max="5910" width="5.7109375" style="165" customWidth="1"/>
    <col min="5911" max="5911" width="0" style="165" hidden="1" customWidth="1"/>
    <col min="5912" max="5912" width="14.42578125" style="165" customWidth="1"/>
    <col min="5913" max="5914" width="13.5703125" style="165" customWidth="1"/>
    <col min="5915" max="5915" width="6.42578125" style="165" customWidth="1"/>
    <col min="5916" max="5916" width="22"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11.85546875" style="165" customWidth="1"/>
    <col min="6154" max="6154" width="2.5703125" style="165" customWidth="1"/>
    <col min="6155" max="6155" width="8.85546875" style="165" customWidth="1"/>
    <col min="6156" max="6156" width="11.42578125" style="165" customWidth="1"/>
    <col min="6157" max="6159" width="3.7109375" style="165" customWidth="1"/>
    <col min="6160" max="6160" width="3.5703125" style="165" customWidth="1"/>
    <col min="6161" max="6162" width="3" style="165" customWidth="1"/>
    <col min="6163" max="6165" width="0" style="165" hidden="1" customWidth="1"/>
    <col min="6166" max="6166" width="5.7109375" style="165" customWidth="1"/>
    <col min="6167" max="6167" width="0" style="165" hidden="1" customWidth="1"/>
    <col min="6168" max="6168" width="14.42578125" style="165" customWidth="1"/>
    <col min="6169" max="6170" width="13.5703125" style="165" customWidth="1"/>
    <col min="6171" max="6171" width="6.42578125" style="165" customWidth="1"/>
    <col min="6172" max="6172" width="22"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11.85546875" style="165" customWidth="1"/>
    <col min="6410" max="6410" width="2.5703125" style="165" customWidth="1"/>
    <col min="6411" max="6411" width="8.85546875" style="165" customWidth="1"/>
    <col min="6412" max="6412" width="11.42578125" style="165" customWidth="1"/>
    <col min="6413" max="6415" width="3.7109375" style="165" customWidth="1"/>
    <col min="6416" max="6416" width="3.5703125" style="165" customWidth="1"/>
    <col min="6417" max="6418" width="3" style="165" customWidth="1"/>
    <col min="6419" max="6421" width="0" style="165" hidden="1" customWidth="1"/>
    <col min="6422" max="6422" width="5.7109375" style="165" customWidth="1"/>
    <col min="6423" max="6423" width="0" style="165" hidden="1" customWidth="1"/>
    <col min="6424" max="6424" width="14.42578125" style="165" customWidth="1"/>
    <col min="6425" max="6426" width="13.5703125" style="165" customWidth="1"/>
    <col min="6427" max="6427" width="6.42578125" style="165" customWidth="1"/>
    <col min="6428" max="6428" width="22"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11.85546875" style="165" customWidth="1"/>
    <col min="6666" max="6666" width="2.5703125" style="165" customWidth="1"/>
    <col min="6667" max="6667" width="8.85546875" style="165" customWidth="1"/>
    <col min="6668" max="6668" width="11.42578125" style="165" customWidth="1"/>
    <col min="6669" max="6671" width="3.7109375" style="165" customWidth="1"/>
    <col min="6672" max="6672" width="3.5703125" style="165" customWidth="1"/>
    <col min="6673" max="6674" width="3" style="165" customWidth="1"/>
    <col min="6675" max="6677" width="0" style="165" hidden="1" customWidth="1"/>
    <col min="6678" max="6678" width="5.7109375" style="165" customWidth="1"/>
    <col min="6679" max="6679" width="0" style="165" hidden="1" customWidth="1"/>
    <col min="6680" max="6680" width="14.42578125" style="165" customWidth="1"/>
    <col min="6681" max="6682" width="13.5703125" style="165" customWidth="1"/>
    <col min="6683" max="6683" width="6.42578125" style="165" customWidth="1"/>
    <col min="6684" max="6684" width="22"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11.85546875" style="165" customWidth="1"/>
    <col min="6922" max="6922" width="2.5703125" style="165" customWidth="1"/>
    <col min="6923" max="6923" width="8.85546875" style="165" customWidth="1"/>
    <col min="6924" max="6924" width="11.42578125" style="165" customWidth="1"/>
    <col min="6925" max="6927" width="3.7109375" style="165" customWidth="1"/>
    <col min="6928" max="6928" width="3.5703125" style="165" customWidth="1"/>
    <col min="6929" max="6930" width="3" style="165" customWidth="1"/>
    <col min="6931" max="6933" width="0" style="165" hidden="1" customWidth="1"/>
    <col min="6934" max="6934" width="5.7109375" style="165" customWidth="1"/>
    <col min="6935" max="6935" width="0" style="165" hidden="1" customWidth="1"/>
    <col min="6936" max="6936" width="14.42578125" style="165" customWidth="1"/>
    <col min="6937" max="6938" width="13.5703125" style="165" customWidth="1"/>
    <col min="6939" max="6939" width="6.42578125" style="165" customWidth="1"/>
    <col min="6940" max="6940" width="22"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11.85546875" style="165" customWidth="1"/>
    <col min="7178" max="7178" width="2.5703125" style="165" customWidth="1"/>
    <col min="7179" max="7179" width="8.85546875" style="165" customWidth="1"/>
    <col min="7180" max="7180" width="11.42578125" style="165" customWidth="1"/>
    <col min="7181" max="7183" width="3.7109375" style="165" customWidth="1"/>
    <col min="7184" max="7184" width="3.5703125" style="165" customWidth="1"/>
    <col min="7185" max="7186" width="3" style="165" customWidth="1"/>
    <col min="7187" max="7189" width="0" style="165" hidden="1" customWidth="1"/>
    <col min="7190" max="7190" width="5.7109375" style="165" customWidth="1"/>
    <col min="7191" max="7191" width="0" style="165" hidden="1" customWidth="1"/>
    <col min="7192" max="7192" width="14.42578125" style="165" customWidth="1"/>
    <col min="7193" max="7194" width="13.5703125" style="165" customWidth="1"/>
    <col min="7195" max="7195" width="6.42578125" style="165" customWidth="1"/>
    <col min="7196" max="7196" width="22"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11.85546875" style="165" customWidth="1"/>
    <col min="7434" max="7434" width="2.5703125" style="165" customWidth="1"/>
    <col min="7435" max="7435" width="8.85546875" style="165" customWidth="1"/>
    <col min="7436" max="7436" width="11.42578125" style="165" customWidth="1"/>
    <col min="7437" max="7439" width="3.7109375" style="165" customWidth="1"/>
    <col min="7440" max="7440" width="3.5703125" style="165" customWidth="1"/>
    <col min="7441" max="7442" width="3" style="165" customWidth="1"/>
    <col min="7443" max="7445" width="0" style="165" hidden="1" customWidth="1"/>
    <col min="7446" max="7446" width="5.7109375" style="165" customWidth="1"/>
    <col min="7447" max="7447" width="0" style="165" hidden="1" customWidth="1"/>
    <col min="7448" max="7448" width="14.42578125" style="165" customWidth="1"/>
    <col min="7449" max="7450" width="13.5703125" style="165" customWidth="1"/>
    <col min="7451" max="7451" width="6.42578125" style="165" customWidth="1"/>
    <col min="7452" max="7452" width="22"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11.85546875" style="165" customWidth="1"/>
    <col min="7690" max="7690" width="2.5703125" style="165" customWidth="1"/>
    <col min="7691" max="7691" width="8.85546875" style="165" customWidth="1"/>
    <col min="7692" max="7692" width="11.42578125" style="165" customWidth="1"/>
    <col min="7693" max="7695" width="3.7109375" style="165" customWidth="1"/>
    <col min="7696" max="7696" width="3.5703125" style="165" customWidth="1"/>
    <col min="7697" max="7698" width="3" style="165" customWidth="1"/>
    <col min="7699" max="7701" width="0" style="165" hidden="1" customWidth="1"/>
    <col min="7702" max="7702" width="5.7109375" style="165" customWidth="1"/>
    <col min="7703" max="7703" width="0" style="165" hidden="1" customWidth="1"/>
    <col min="7704" max="7704" width="14.42578125" style="165" customWidth="1"/>
    <col min="7705" max="7706" width="13.5703125" style="165" customWidth="1"/>
    <col min="7707" max="7707" width="6.42578125" style="165" customWidth="1"/>
    <col min="7708" max="7708" width="22"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11.85546875" style="165" customWidth="1"/>
    <col min="7946" max="7946" width="2.5703125" style="165" customWidth="1"/>
    <col min="7947" max="7947" width="8.85546875" style="165" customWidth="1"/>
    <col min="7948" max="7948" width="11.42578125" style="165" customWidth="1"/>
    <col min="7949" max="7951" width="3.7109375" style="165" customWidth="1"/>
    <col min="7952" max="7952" width="3.5703125" style="165" customWidth="1"/>
    <col min="7953" max="7954" width="3" style="165" customWidth="1"/>
    <col min="7955" max="7957" width="0" style="165" hidden="1" customWidth="1"/>
    <col min="7958" max="7958" width="5.7109375" style="165" customWidth="1"/>
    <col min="7959" max="7959" width="0" style="165" hidden="1" customWidth="1"/>
    <col min="7960" max="7960" width="14.42578125" style="165" customWidth="1"/>
    <col min="7961" max="7962" width="13.5703125" style="165" customWidth="1"/>
    <col min="7963" max="7963" width="6.42578125" style="165" customWidth="1"/>
    <col min="7964" max="7964" width="22"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11.85546875" style="165" customWidth="1"/>
    <col min="8202" max="8202" width="2.5703125" style="165" customWidth="1"/>
    <col min="8203" max="8203" width="8.85546875" style="165" customWidth="1"/>
    <col min="8204" max="8204" width="11.42578125" style="165" customWidth="1"/>
    <col min="8205" max="8207" width="3.7109375" style="165" customWidth="1"/>
    <col min="8208" max="8208" width="3.5703125" style="165" customWidth="1"/>
    <col min="8209" max="8210" width="3" style="165" customWidth="1"/>
    <col min="8211" max="8213" width="0" style="165" hidden="1" customWidth="1"/>
    <col min="8214" max="8214" width="5.7109375" style="165" customWidth="1"/>
    <col min="8215" max="8215" width="0" style="165" hidden="1" customWidth="1"/>
    <col min="8216" max="8216" width="14.42578125" style="165" customWidth="1"/>
    <col min="8217" max="8218" width="13.5703125" style="165" customWidth="1"/>
    <col min="8219" max="8219" width="6.42578125" style="165" customWidth="1"/>
    <col min="8220" max="8220" width="22"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11.85546875" style="165" customWidth="1"/>
    <col min="8458" max="8458" width="2.5703125" style="165" customWidth="1"/>
    <col min="8459" max="8459" width="8.85546875" style="165" customWidth="1"/>
    <col min="8460" max="8460" width="11.42578125" style="165" customWidth="1"/>
    <col min="8461" max="8463" width="3.7109375" style="165" customWidth="1"/>
    <col min="8464" max="8464" width="3.5703125" style="165" customWidth="1"/>
    <col min="8465" max="8466" width="3" style="165" customWidth="1"/>
    <col min="8467" max="8469" width="0" style="165" hidden="1" customWidth="1"/>
    <col min="8470" max="8470" width="5.7109375" style="165" customWidth="1"/>
    <col min="8471" max="8471" width="0" style="165" hidden="1" customWidth="1"/>
    <col min="8472" max="8472" width="14.42578125" style="165" customWidth="1"/>
    <col min="8473" max="8474" width="13.5703125" style="165" customWidth="1"/>
    <col min="8475" max="8475" width="6.42578125" style="165" customWidth="1"/>
    <col min="8476" max="8476" width="22"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11.85546875" style="165" customWidth="1"/>
    <col min="8714" max="8714" width="2.5703125" style="165" customWidth="1"/>
    <col min="8715" max="8715" width="8.85546875" style="165" customWidth="1"/>
    <col min="8716" max="8716" width="11.42578125" style="165" customWidth="1"/>
    <col min="8717" max="8719" width="3.7109375" style="165" customWidth="1"/>
    <col min="8720" max="8720" width="3.5703125" style="165" customWidth="1"/>
    <col min="8721" max="8722" width="3" style="165" customWidth="1"/>
    <col min="8723" max="8725" width="0" style="165" hidden="1" customWidth="1"/>
    <col min="8726" max="8726" width="5.7109375" style="165" customWidth="1"/>
    <col min="8727" max="8727" width="0" style="165" hidden="1" customWidth="1"/>
    <col min="8728" max="8728" width="14.42578125" style="165" customWidth="1"/>
    <col min="8729" max="8730" width="13.5703125" style="165" customWidth="1"/>
    <col min="8731" max="8731" width="6.42578125" style="165" customWidth="1"/>
    <col min="8732" max="8732" width="22"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11.85546875" style="165" customWidth="1"/>
    <col min="8970" max="8970" width="2.5703125" style="165" customWidth="1"/>
    <col min="8971" max="8971" width="8.85546875" style="165" customWidth="1"/>
    <col min="8972" max="8972" width="11.42578125" style="165" customWidth="1"/>
    <col min="8973" max="8975" width="3.7109375" style="165" customWidth="1"/>
    <col min="8976" max="8976" width="3.5703125" style="165" customWidth="1"/>
    <col min="8977" max="8978" width="3" style="165" customWidth="1"/>
    <col min="8979" max="8981" width="0" style="165" hidden="1" customWidth="1"/>
    <col min="8982" max="8982" width="5.7109375" style="165" customWidth="1"/>
    <col min="8983" max="8983" width="0" style="165" hidden="1" customWidth="1"/>
    <col min="8984" max="8984" width="14.42578125" style="165" customWidth="1"/>
    <col min="8985" max="8986" width="13.5703125" style="165" customWidth="1"/>
    <col min="8987" max="8987" width="6.42578125" style="165" customWidth="1"/>
    <col min="8988" max="8988" width="22"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11.85546875" style="165" customWidth="1"/>
    <col min="9226" max="9226" width="2.5703125" style="165" customWidth="1"/>
    <col min="9227" max="9227" width="8.85546875" style="165" customWidth="1"/>
    <col min="9228" max="9228" width="11.42578125" style="165" customWidth="1"/>
    <col min="9229" max="9231" width="3.7109375" style="165" customWidth="1"/>
    <col min="9232" max="9232" width="3.5703125" style="165" customWidth="1"/>
    <col min="9233" max="9234" width="3" style="165" customWidth="1"/>
    <col min="9235" max="9237" width="0" style="165" hidden="1" customWidth="1"/>
    <col min="9238" max="9238" width="5.7109375" style="165" customWidth="1"/>
    <col min="9239" max="9239" width="0" style="165" hidden="1" customWidth="1"/>
    <col min="9240" max="9240" width="14.42578125" style="165" customWidth="1"/>
    <col min="9241" max="9242" width="13.5703125" style="165" customWidth="1"/>
    <col min="9243" max="9243" width="6.42578125" style="165" customWidth="1"/>
    <col min="9244" max="9244" width="22"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11.85546875" style="165" customWidth="1"/>
    <col min="9482" max="9482" width="2.5703125" style="165" customWidth="1"/>
    <col min="9483" max="9483" width="8.85546875" style="165" customWidth="1"/>
    <col min="9484" max="9484" width="11.42578125" style="165" customWidth="1"/>
    <col min="9485" max="9487" width="3.7109375" style="165" customWidth="1"/>
    <col min="9488" max="9488" width="3.5703125" style="165" customWidth="1"/>
    <col min="9489" max="9490" width="3" style="165" customWidth="1"/>
    <col min="9491" max="9493" width="0" style="165" hidden="1" customWidth="1"/>
    <col min="9494" max="9494" width="5.7109375" style="165" customWidth="1"/>
    <col min="9495" max="9495" width="0" style="165" hidden="1" customWidth="1"/>
    <col min="9496" max="9496" width="14.42578125" style="165" customWidth="1"/>
    <col min="9497" max="9498" width="13.5703125" style="165" customWidth="1"/>
    <col min="9499" max="9499" width="6.42578125" style="165" customWidth="1"/>
    <col min="9500" max="9500" width="22"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11.85546875" style="165" customWidth="1"/>
    <col min="9738" max="9738" width="2.5703125" style="165" customWidth="1"/>
    <col min="9739" max="9739" width="8.85546875" style="165" customWidth="1"/>
    <col min="9740" max="9740" width="11.42578125" style="165" customWidth="1"/>
    <col min="9741" max="9743" width="3.7109375" style="165" customWidth="1"/>
    <col min="9744" max="9744" width="3.5703125" style="165" customWidth="1"/>
    <col min="9745" max="9746" width="3" style="165" customWidth="1"/>
    <col min="9747" max="9749" width="0" style="165" hidden="1" customWidth="1"/>
    <col min="9750" max="9750" width="5.7109375" style="165" customWidth="1"/>
    <col min="9751" max="9751" width="0" style="165" hidden="1" customWidth="1"/>
    <col min="9752" max="9752" width="14.42578125" style="165" customWidth="1"/>
    <col min="9753" max="9754" width="13.5703125" style="165" customWidth="1"/>
    <col min="9755" max="9755" width="6.42578125" style="165" customWidth="1"/>
    <col min="9756" max="9756" width="22"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11.85546875" style="165" customWidth="1"/>
    <col min="9994" max="9994" width="2.5703125" style="165" customWidth="1"/>
    <col min="9995" max="9995" width="8.85546875" style="165" customWidth="1"/>
    <col min="9996" max="9996" width="11.42578125" style="165" customWidth="1"/>
    <col min="9997" max="9999" width="3.7109375" style="165" customWidth="1"/>
    <col min="10000" max="10000" width="3.5703125" style="165" customWidth="1"/>
    <col min="10001" max="10002" width="3" style="165" customWidth="1"/>
    <col min="10003" max="10005" width="0" style="165" hidden="1" customWidth="1"/>
    <col min="10006" max="10006" width="5.710937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22"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11.85546875" style="165" customWidth="1"/>
    <col min="10250" max="10250" width="2.5703125" style="165" customWidth="1"/>
    <col min="10251" max="10251" width="8.85546875" style="165" customWidth="1"/>
    <col min="10252" max="10252" width="11.42578125" style="165" customWidth="1"/>
    <col min="10253" max="10255" width="3.7109375" style="165" customWidth="1"/>
    <col min="10256" max="10256" width="3.5703125" style="165" customWidth="1"/>
    <col min="10257" max="10258" width="3" style="165" customWidth="1"/>
    <col min="10259" max="10261" width="0" style="165" hidden="1" customWidth="1"/>
    <col min="10262" max="10262" width="5.710937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22"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11.85546875" style="165" customWidth="1"/>
    <col min="10506" max="10506" width="2.5703125" style="165" customWidth="1"/>
    <col min="10507" max="10507" width="8.85546875" style="165" customWidth="1"/>
    <col min="10508" max="10508" width="11.42578125" style="165" customWidth="1"/>
    <col min="10509" max="10511" width="3.7109375" style="165" customWidth="1"/>
    <col min="10512" max="10512" width="3.5703125" style="165" customWidth="1"/>
    <col min="10513" max="10514" width="3" style="165" customWidth="1"/>
    <col min="10515" max="10517" width="0" style="165" hidden="1" customWidth="1"/>
    <col min="10518" max="10518" width="5.710937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22"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11.85546875" style="165" customWidth="1"/>
    <col min="10762" max="10762" width="2.5703125" style="165" customWidth="1"/>
    <col min="10763" max="10763" width="8.85546875" style="165" customWidth="1"/>
    <col min="10764" max="10764" width="11.42578125" style="165" customWidth="1"/>
    <col min="10765" max="10767" width="3.7109375" style="165" customWidth="1"/>
    <col min="10768" max="10768" width="3.5703125" style="165" customWidth="1"/>
    <col min="10769" max="10770" width="3" style="165" customWidth="1"/>
    <col min="10771" max="10773" width="0" style="165" hidden="1" customWidth="1"/>
    <col min="10774" max="10774" width="5.710937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22"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11.85546875" style="165" customWidth="1"/>
    <col min="11018" max="11018" width="2.5703125" style="165" customWidth="1"/>
    <col min="11019" max="11019" width="8.85546875" style="165" customWidth="1"/>
    <col min="11020" max="11020" width="11.42578125" style="165" customWidth="1"/>
    <col min="11021" max="11023" width="3.7109375" style="165" customWidth="1"/>
    <col min="11024" max="11024" width="3.5703125" style="165" customWidth="1"/>
    <col min="11025" max="11026" width="3" style="165" customWidth="1"/>
    <col min="11027" max="11029" width="0" style="165" hidden="1" customWidth="1"/>
    <col min="11030" max="11030" width="5.710937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22"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11.85546875" style="165" customWidth="1"/>
    <col min="11274" max="11274" width="2.5703125" style="165" customWidth="1"/>
    <col min="11275" max="11275" width="8.85546875" style="165" customWidth="1"/>
    <col min="11276" max="11276" width="11.42578125" style="165" customWidth="1"/>
    <col min="11277" max="11279" width="3.7109375" style="165" customWidth="1"/>
    <col min="11280" max="11280" width="3.5703125" style="165" customWidth="1"/>
    <col min="11281" max="11282" width="3" style="165" customWidth="1"/>
    <col min="11283" max="11285" width="0" style="165" hidden="1" customWidth="1"/>
    <col min="11286" max="11286" width="5.710937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22"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11.85546875" style="165" customWidth="1"/>
    <col min="11530" max="11530" width="2.5703125" style="165" customWidth="1"/>
    <col min="11531" max="11531" width="8.85546875" style="165" customWidth="1"/>
    <col min="11532" max="11532" width="11.42578125" style="165" customWidth="1"/>
    <col min="11533" max="11535" width="3.7109375" style="165" customWidth="1"/>
    <col min="11536" max="11536" width="3.5703125" style="165" customWidth="1"/>
    <col min="11537" max="11538" width="3" style="165" customWidth="1"/>
    <col min="11539" max="11541" width="0" style="165" hidden="1" customWidth="1"/>
    <col min="11542" max="11542" width="5.710937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22"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11.85546875" style="165" customWidth="1"/>
    <col min="11786" max="11786" width="2.5703125" style="165" customWidth="1"/>
    <col min="11787" max="11787" width="8.85546875" style="165" customWidth="1"/>
    <col min="11788" max="11788" width="11.42578125" style="165" customWidth="1"/>
    <col min="11789" max="11791" width="3.7109375" style="165" customWidth="1"/>
    <col min="11792" max="11792" width="3.5703125" style="165" customWidth="1"/>
    <col min="11793" max="11794" width="3" style="165" customWidth="1"/>
    <col min="11795" max="11797" width="0" style="165" hidden="1" customWidth="1"/>
    <col min="11798" max="11798" width="5.710937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22"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11.85546875" style="165" customWidth="1"/>
    <col min="12042" max="12042" width="2.5703125" style="165" customWidth="1"/>
    <col min="12043" max="12043" width="8.85546875" style="165" customWidth="1"/>
    <col min="12044" max="12044" width="11.42578125" style="165" customWidth="1"/>
    <col min="12045" max="12047" width="3.7109375" style="165" customWidth="1"/>
    <col min="12048" max="12048" width="3.5703125" style="165" customWidth="1"/>
    <col min="12049" max="12050" width="3" style="165" customWidth="1"/>
    <col min="12051" max="12053" width="0" style="165" hidden="1" customWidth="1"/>
    <col min="12054" max="12054" width="5.710937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22"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11.85546875" style="165" customWidth="1"/>
    <col min="12298" max="12298" width="2.5703125" style="165" customWidth="1"/>
    <col min="12299" max="12299" width="8.85546875" style="165" customWidth="1"/>
    <col min="12300" max="12300" width="11.42578125" style="165" customWidth="1"/>
    <col min="12301" max="12303" width="3.7109375" style="165" customWidth="1"/>
    <col min="12304" max="12304" width="3.5703125" style="165" customWidth="1"/>
    <col min="12305" max="12306" width="3" style="165" customWidth="1"/>
    <col min="12307" max="12309" width="0" style="165" hidden="1" customWidth="1"/>
    <col min="12310" max="12310" width="5.710937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22"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11.85546875" style="165" customWidth="1"/>
    <col min="12554" max="12554" width="2.5703125" style="165" customWidth="1"/>
    <col min="12555" max="12555" width="8.85546875" style="165" customWidth="1"/>
    <col min="12556" max="12556" width="11.42578125" style="165" customWidth="1"/>
    <col min="12557" max="12559" width="3.7109375" style="165" customWidth="1"/>
    <col min="12560" max="12560" width="3.5703125" style="165" customWidth="1"/>
    <col min="12561" max="12562" width="3" style="165" customWidth="1"/>
    <col min="12563" max="12565" width="0" style="165" hidden="1" customWidth="1"/>
    <col min="12566" max="12566" width="5.710937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22"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11.85546875" style="165" customWidth="1"/>
    <col min="12810" max="12810" width="2.5703125" style="165" customWidth="1"/>
    <col min="12811" max="12811" width="8.85546875" style="165" customWidth="1"/>
    <col min="12812" max="12812" width="11.42578125" style="165" customWidth="1"/>
    <col min="12813" max="12815" width="3.7109375" style="165" customWidth="1"/>
    <col min="12816" max="12816" width="3.5703125" style="165" customWidth="1"/>
    <col min="12817" max="12818" width="3" style="165" customWidth="1"/>
    <col min="12819" max="12821" width="0" style="165" hidden="1" customWidth="1"/>
    <col min="12822" max="12822" width="5.710937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22"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11.85546875" style="165" customWidth="1"/>
    <col min="13066" max="13066" width="2.5703125" style="165" customWidth="1"/>
    <col min="13067" max="13067" width="8.85546875" style="165" customWidth="1"/>
    <col min="13068" max="13068" width="11.42578125" style="165" customWidth="1"/>
    <col min="13069" max="13071" width="3.7109375" style="165" customWidth="1"/>
    <col min="13072" max="13072" width="3.5703125" style="165" customWidth="1"/>
    <col min="13073" max="13074" width="3" style="165" customWidth="1"/>
    <col min="13075" max="13077" width="0" style="165" hidden="1" customWidth="1"/>
    <col min="13078" max="13078" width="5.710937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22"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11.85546875" style="165" customWidth="1"/>
    <col min="13322" max="13322" width="2.5703125" style="165" customWidth="1"/>
    <col min="13323" max="13323" width="8.85546875" style="165" customWidth="1"/>
    <col min="13324" max="13324" width="11.42578125" style="165" customWidth="1"/>
    <col min="13325" max="13327" width="3.7109375" style="165" customWidth="1"/>
    <col min="13328" max="13328" width="3.5703125" style="165" customWidth="1"/>
    <col min="13329" max="13330" width="3" style="165" customWidth="1"/>
    <col min="13331" max="13333" width="0" style="165" hidden="1" customWidth="1"/>
    <col min="13334" max="13334" width="5.710937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22"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11.85546875" style="165" customWidth="1"/>
    <col min="13578" max="13578" width="2.5703125" style="165" customWidth="1"/>
    <col min="13579" max="13579" width="8.85546875" style="165" customWidth="1"/>
    <col min="13580" max="13580" width="11.42578125" style="165" customWidth="1"/>
    <col min="13581" max="13583" width="3.7109375" style="165" customWidth="1"/>
    <col min="13584" max="13584" width="3.5703125" style="165" customWidth="1"/>
    <col min="13585" max="13586" width="3" style="165" customWidth="1"/>
    <col min="13587" max="13589" width="0" style="165" hidden="1" customWidth="1"/>
    <col min="13590" max="13590" width="5.710937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22"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11.85546875" style="165" customWidth="1"/>
    <col min="13834" max="13834" width="2.5703125" style="165" customWidth="1"/>
    <col min="13835" max="13835" width="8.85546875" style="165" customWidth="1"/>
    <col min="13836" max="13836" width="11.42578125" style="165" customWidth="1"/>
    <col min="13837" max="13839" width="3.7109375" style="165" customWidth="1"/>
    <col min="13840" max="13840" width="3.5703125" style="165" customWidth="1"/>
    <col min="13841" max="13842" width="3" style="165" customWidth="1"/>
    <col min="13843" max="13845" width="0" style="165" hidden="1" customWidth="1"/>
    <col min="13846" max="13846" width="5.710937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22"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11.85546875" style="165" customWidth="1"/>
    <col min="14090" max="14090" width="2.5703125" style="165" customWidth="1"/>
    <col min="14091" max="14091" width="8.85546875" style="165" customWidth="1"/>
    <col min="14092" max="14092" width="11.42578125" style="165" customWidth="1"/>
    <col min="14093" max="14095" width="3.7109375" style="165" customWidth="1"/>
    <col min="14096" max="14096" width="3.5703125" style="165" customWidth="1"/>
    <col min="14097" max="14098" width="3" style="165" customWidth="1"/>
    <col min="14099" max="14101" width="0" style="165" hidden="1" customWidth="1"/>
    <col min="14102" max="14102" width="5.710937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22"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11.85546875" style="165" customWidth="1"/>
    <col min="14346" max="14346" width="2.5703125" style="165" customWidth="1"/>
    <col min="14347" max="14347" width="8.85546875" style="165" customWidth="1"/>
    <col min="14348" max="14348" width="11.42578125" style="165" customWidth="1"/>
    <col min="14349" max="14351" width="3.7109375" style="165" customWidth="1"/>
    <col min="14352" max="14352" width="3.5703125" style="165" customWidth="1"/>
    <col min="14353" max="14354" width="3" style="165" customWidth="1"/>
    <col min="14355" max="14357" width="0" style="165" hidden="1" customWidth="1"/>
    <col min="14358" max="14358" width="5.710937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22"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11.85546875" style="165" customWidth="1"/>
    <col min="14602" max="14602" width="2.5703125" style="165" customWidth="1"/>
    <col min="14603" max="14603" width="8.85546875" style="165" customWidth="1"/>
    <col min="14604" max="14604" width="11.42578125" style="165" customWidth="1"/>
    <col min="14605" max="14607" width="3.7109375" style="165" customWidth="1"/>
    <col min="14608" max="14608" width="3.5703125" style="165" customWidth="1"/>
    <col min="14609" max="14610" width="3" style="165" customWidth="1"/>
    <col min="14611" max="14613" width="0" style="165" hidden="1" customWidth="1"/>
    <col min="14614" max="14614" width="5.710937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22"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11.85546875" style="165" customWidth="1"/>
    <col min="14858" max="14858" width="2.5703125" style="165" customWidth="1"/>
    <col min="14859" max="14859" width="8.85546875" style="165" customWidth="1"/>
    <col min="14860" max="14860" width="11.42578125" style="165" customWidth="1"/>
    <col min="14861" max="14863" width="3.7109375" style="165" customWidth="1"/>
    <col min="14864" max="14864" width="3.5703125" style="165" customWidth="1"/>
    <col min="14865" max="14866" width="3" style="165" customWidth="1"/>
    <col min="14867" max="14869" width="0" style="165" hidden="1" customWidth="1"/>
    <col min="14870" max="14870" width="5.710937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22"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11.85546875" style="165" customWidth="1"/>
    <col min="15114" max="15114" width="2.5703125" style="165" customWidth="1"/>
    <col min="15115" max="15115" width="8.85546875" style="165" customWidth="1"/>
    <col min="15116" max="15116" width="11.42578125" style="165" customWidth="1"/>
    <col min="15117" max="15119" width="3.7109375" style="165" customWidth="1"/>
    <col min="15120" max="15120" width="3.5703125" style="165" customWidth="1"/>
    <col min="15121" max="15122" width="3" style="165" customWidth="1"/>
    <col min="15123" max="15125" width="0" style="165" hidden="1" customWidth="1"/>
    <col min="15126" max="15126" width="5.710937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22"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11.85546875" style="165" customWidth="1"/>
    <col min="15370" max="15370" width="2.5703125" style="165" customWidth="1"/>
    <col min="15371" max="15371" width="8.85546875" style="165" customWidth="1"/>
    <col min="15372" max="15372" width="11.42578125" style="165" customWidth="1"/>
    <col min="15373" max="15375" width="3.7109375" style="165" customWidth="1"/>
    <col min="15376" max="15376" width="3.5703125" style="165" customWidth="1"/>
    <col min="15377" max="15378" width="3" style="165" customWidth="1"/>
    <col min="15379" max="15381" width="0" style="165" hidden="1" customWidth="1"/>
    <col min="15382" max="15382" width="5.710937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22"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11.85546875" style="165" customWidth="1"/>
    <col min="15626" max="15626" width="2.5703125" style="165" customWidth="1"/>
    <col min="15627" max="15627" width="8.85546875" style="165" customWidth="1"/>
    <col min="15628" max="15628" width="11.42578125" style="165" customWidth="1"/>
    <col min="15629" max="15631" width="3.7109375" style="165" customWidth="1"/>
    <col min="15632" max="15632" width="3.5703125" style="165" customWidth="1"/>
    <col min="15633" max="15634" width="3" style="165" customWidth="1"/>
    <col min="15635" max="15637" width="0" style="165" hidden="1" customWidth="1"/>
    <col min="15638" max="15638" width="5.710937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22"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11.85546875" style="165" customWidth="1"/>
    <col min="15882" max="15882" width="2.5703125" style="165" customWidth="1"/>
    <col min="15883" max="15883" width="8.85546875" style="165" customWidth="1"/>
    <col min="15884" max="15884" width="11.42578125" style="165" customWidth="1"/>
    <col min="15885" max="15887" width="3.7109375" style="165" customWidth="1"/>
    <col min="15888" max="15888" width="3.5703125" style="165" customWidth="1"/>
    <col min="15889" max="15890" width="3" style="165" customWidth="1"/>
    <col min="15891" max="15893" width="0" style="165" hidden="1" customWidth="1"/>
    <col min="15894" max="15894" width="5.710937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22"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11.85546875" style="165" customWidth="1"/>
    <col min="16138" max="16138" width="2.5703125" style="165" customWidth="1"/>
    <col min="16139" max="16139" width="8.85546875" style="165" customWidth="1"/>
    <col min="16140" max="16140" width="11.42578125" style="165" customWidth="1"/>
    <col min="16141" max="16143" width="3.7109375" style="165" customWidth="1"/>
    <col min="16144" max="16144" width="3.5703125" style="165" customWidth="1"/>
    <col min="16145" max="16146" width="3" style="165" customWidth="1"/>
    <col min="16147" max="16149" width="0" style="165" hidden="1" customWidth="1"/>
    <col min="16150" max="16150" width="5.710937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22"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36" t="s">
        <v>62</v>
      </c>
      <c r="Z1" s="636"/>
      <c r="AA1" s="636"/>
      <c r="AB1" s="636"/>
      <c r="AC1" s="636"/>
      <c r="AD1" s="63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38"/>
      <c r="Z2" s="638"/>
      <c r="AA2" s="638"/>
      <c r="AB2" s="638"/>
      <c r="AC2" s="638"/>
      <c r="AD2" s="63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43273</v>
      </c>
      <c r="O3" s="646"/>
      <c r="P3" s="647"/>
      <c r="Q3" s="647"/>
      <c r="R3" s="647"/>
      <c r="S3" s="647"/>
      <c r="T3" s="647"/>
      <c r="U3" s="647"/>
      <c r="V3" s="648"/>
      <c r="W3" s="136"/>
      <c r="X3" s="652" t="s">
        <v>247</v>
      </c>
      <c r="Y3" s="654" t="s">
        <v>66</v>
      </c>
      <c r="Z3" s="655"/>
      <c r="AA3" s="655"/>
      <c r="AB3" s="655"/>
      <c r="AC3" s="655"/>
      <c r="AD3" s="656"/>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57"/>
      <c r="Z4" s="658"/>
      <c r="AA4" s="658"/>
      <c r="AB4" s="658"/>
      <c r="AC4" s="658"/>
      <c r="AD4" s="659"/>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226"/>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09" t="s">
        <v>385</v>
      </c>
      <c r="D7" s="610"/>
      <c r="E7" s="611"/>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2"/>
      <c r="D8" s="613"/>
      <c r="E8" s="614"/>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498</v>
      </c>
      <c r="AJ8" s="160" t="s">
        <v>52</v>
      </c>
      <c r="AK8" s="161" t="s">
        <v>55</v>
      </c>
      <c r="AL8" s="160" t="s">
        <v>55</v>
      </c>
    </row>
    <row r="9" spans="1:47" s="171" customFormat="1" ht="2.25" customHeight="1" x14ac:dyDescent="0.2">
      <c r="A9" s="581"/>
      <c r="B9" s="581"/>
      <c r="C9" s="581"/>
      <c r="D9" s="581"/>
      <c r="E9" s="581"/>
      <c r="F9" s="581"/>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row>
    <row r="10" spans="1:47" s="171" customFormat="1" ht="31.5" customHeight="1" x14ac:dyDescent="0.2">
      <c r="A10" s="582" t="s">
        <v>499</v>
      </c>
      <c r="B10" s="561" t="s">
        <v>500</v>
      </c>
      <c r="C10" s="583" t="s">
        <v>278</v>
      </c>
      <c r="D10" s="583"/>
      <c r="E10" s="583"/>
      <c r="F10" s="562" t="s">
        <v>66</v>
      </c>
      <c r="G10" s="550" t="s">
        <v>378</v>
      </c>
      <c r="H10" s="550"/>
      <c r="I10" s="550"/>
      <c r="J10" s="563" t="s">
        <v>377</v>
      </c>
      <c r="K10" s="564"/>
      <c r="L10" s="565"/>
      <c r="M10" s="557"/>
      <c r="N10" s="557"/>
      <c r="O10" s="557" t="s">
        <v>0</v>
      </c>
      <c r="P10" s="557"/>
      <c r="Q10" s="572" t="s">
        <v>259</v>
      </c>
      <c r="R10" s="572" t="s">
        <v>254</v>
      </c>
      <c r="S10" s="167"/>
      <c r="T10" s="168"/>
      <c r="U10" s="168"/>
      <c r="V10" s="547" t="s">
        <v>501</v>
      </c>
      <c r="W10" s="167"/>
      <c r="X10" s="584" t="s">
        <v>502</v>
      </c>
      <c r="Y10" s="585"/>
      <c r="Z10" s="586"/>
      <c r="AA10" s="554" t="s">
        <v>4</v>
      </c>
      <c r="AB10" s="557" t="s">
        <v>503</v>
      </c>
      <c r="AC10" s="557">
        <v>33</v>
      </c>
      <c r="AD10" s="562" t="s">
        <v>58</v>
      </c>
      <c r="AE10" s="167"/>
      <c r="AF10" s="168"/>
      <c r="AG10" s="169"/>
      <c r="AH10" s="544" t="s">
        <v>504</v>
      </c>
      <c r="AI10" s="169"/>
      <c r="AJ10" s="544" t="s">
        <v>505</v>
      </c>
      <c r="AK10" s="170"/>
      <c r="AL10" s="547" t="s">
        <v>501</v>
      </c>
    </row>
    <row r="11" spans="1:47" s="171" customFormat="1" ht="25.5" customHeight="1" x14ac:dyDescent="0.2">
      <c r="A11" s="582"/>
      <c r="B11" s="561"/>
      <c r="C11" s="583"/>
      <c r="D11" s="583"/>
      <c r="E11" s="583"/>
      <c r="F11" s="562"/>
      <c r="G11" s="550" t="s">
        <v>375</v>
      </c>
      <c r="H11" s="550"/>
      <c r="I11" s="550"/>
      <c r="J11" s="566"/>
      <c r="K11" s="567"/>
      <c r="L11" s="568"/>
      <c r="M11" s="558"/>
      <c r="N11" s="558"/>
      <c r="O11" s="558"/>
      <c r="P11" s="558"/>
      <c r="Q11" s="573"/>
      <c r="R11" s="573"/>
      <c r="S11" s="167"/>
      <c r="T11" s="168" t="e">
        <f>VLOOKUP(Q11,[25]Listas!$D$6:$E$10,2,0)</f>
        <v>#N/A</v>
      </c>
      <c r="U11" s="168" t="e">
        <f>HLOOKUP(R11,[25]Listas!$F$4:$J$5,2,0)</f>
        <v>#N/A</v>
      </c>
      <c r="V11" s="548"/>
      <c r="W11" s="167"/>
      <c r="X11" s="576" t="s">
        <v>506</v>
      </c>
      <c r="Y11" s="576"/>
      <c r="Z11" s="576"/>
      <c r="AA11" s="555"/>
      <c r="AB11" s="558"/>
      <c r="AC11" s="558"/>
      <c r="AD11" s="562"/>
      <c r="AE11" s="167"/>
      <c r="AF11" s="168">
        <f t="shared" ref="AF11:AF71" si="0">IF(AC11&lt;=33,0,IF(AC11&gt;81,2,1))</f>
        <v>0</v>
      </c>
      <c r="AG11" s="169" t="e">
        <f>IF(OR(AD11="Probabilidad",AD11="Ambos"),T11-AF11,T11)</f>
        <v>#N/A</v>
      </c>
      <c r="AH11" s="545"/>
      <c r="AI11" s="169" t="e">
        <f>IF(OR(AD11="Impacto",AD11="Ambos"),U11-AF11,U11)</f>
        <v>#N/A</v>
      </c>
      <c r="AJ11" s="545"/>
      <c r="AK11" s="170" t="e">
        <f t="shared" ref="AK11:AK71" si="1">AG11*AI11</f>
        <v>#N/A</v>
      </c>
      <c r="AL11" s="548"/>
    </row>
    <row r="12" spans="1:47" s="171" customFormat="1" ht="33" customHeight="1" x14ac:dyDescent="0.2">
      <c r="A12" s="582"/>
      <c r="B12" s="561"/>
      <c r="C12" s="583"/>
      <c r="D12" s="583"/>
      <c r="E12" s="583"/>
      <c r="F12" s="562"/>
      <c r="G12" s="550" t="s">
        <v>507</v>
      </c>
      <c r="H12" s="550"/>
      <c r="I12" s="550"/>
      <c r="J12" s="566"/>
      <c r="K12" s="567"/>
      <c r="L12" s="568"/>
      <c r="M12" s="558"/>
      <c r="N12" s="558"/>
      <c r="O12" s="558"/>
      <c r="P12" s="558"/>
      <c r="Q12" s="573"/>
      <c r="R12" s="573"/>
      <c r="S12" s="167"/>
      <c r="T12" s="168" t="e">
        <f>VLOOKUP(Q12,[25]Listas!$D$6:$E$10,2,0)</f>
        <v>#N/A</v>
      </c>
      <c r="U12" s="168" t="e">
        <f>HLOOKUP(R12,[25]Listas!$F$4:$J$5,2,0)</f>
        <v>#N/A</v>
      </c>
      <c r="V12" s="548"/>
      <c r="W12" s="167"/>
      <c r="X12" s="577" t="s">
        <v>508</v>
      </c>
      <c r="Y12" s="578"/>
      <c r="Z12" s="579"/>
      <c r="AA12" s="555"/>
      <c r="AB12" s="558"/>
      <c r="AC12" s="558"/>
      <c r="AD12" s="562"/>
      <c r="AE12" s="167"/>
      <c r="AF12" s="168">
        <f t="shared" si="0"/>
        <v>0</v>
      </c>
      <c r="AG12" s="169" t="e">
        <f>IF(OR(AD12="Probabilidad",AD12="Ambos"),T12-AF12,T12)</f>
        <v>#N/A</v>
      </c>
      <c r="AH12" s="545"/>
      <c r="AI12" s="169" t="e">
        <f>IF(OR(AD12="Impacto",AD12="Ambos"),U12-AF12,U12)</f>
        <v>#N/A</v>
      </c>
      <c r="AJ12" s="545"/>
      <c r="AK12" s="170" t="e">
        <f t="shared" si="1"/>
        <v>#N/A</v>
      </c>
      <c r="AL12" s="548"/>
    </row>
    <row r="13" spans="1:47" s="171" customFormat="1" ht="27.75" customHeight="1" x14ac:dyDescent="0.2">
      <c r="A13" s="582"/>
      <c r="B13" s="561"/>
      <c r="C13" s="583"/>
      <c r="D13" s="583"/>
      <c r="E13" s="583"/>
      <c r="F13" s="562"/>
      <c r="G13" s="550" t="s">
        <v>509</v>
      </c>
      <c r="H13" s="550"/>
      <c r="I13" s="550"/>
      <c r="J13" s="566"/>
      <c r="K13" s="567"/>
      <c r="L13" s="568"/>
      <c r="M13" s="558"/>
      <c r="N13" s="558"/>
      <c r="O13" s="558"/>
      <c r="P13" s="558"/>
      <c r="Q13" s="573"/>
      <c r="R13" s="573"/>
      <c r="S13" s="167"/>
      <c r="T13" s="168" t="e">
        <f>VLOOKUP(Q13,[25]Listas!$D$6:$E$10,2,0)</f>
        <v>#N/A</v>
      </c>
      <c r="U13" s="168" t="e">
        <f>HLOOKUP(R13,[25]Listas!$F$4:$J$5,2,0)</f>
        <v>#N/A</v>
      </c>
      <c r="V13" s="548"/>
      <c r="W13" s="167"/>
      <c r="X13" s="580" t="s">
        <v>510</v>
      </c>
      <c r="Y13" s="580"/>
      <c r="Z13" s="580"/>
      <c r="AA13" s="555"/>
      <c r="AB13" s="558"/>
      <c r="AC13" s="558"/>
      <c r="AD13" s="562"/>
      <c r="AE13" s="167"/>
      <c r="AF13" s="168">
        <f t="shared" si="0"/>
        <v>0</v>
      </c>
      <c r="AG13" s="169" t="e">
        <f>IF(OR(AD13="Probabilidad",AD13="Ambos"),T13-AF13,T13)</f>
        <v>#N/A</v>
      </c>
      <c r="AH13" s="545"/>
      <c r="AI13" s="169" t="e">
        <f>IF(OR(AD13="Impacto",AD13="Ambos"),U13-AF13,U13)</f>
        <v>#N/A</v>
      </c>
      <c r="AJ13" s="545"/>
      <c r="AK13" s="170" t="e">
        <f t="shared" si="1"/>
        <v>#N/A</v>
      </c>
      <c r="AL13" s="548"/>
    </row>
    <row r="14" spans="1:47" s="171" customFormat="1" ht="36" customHeight="1" x14ac:dyDescent="0.2">
      <c r="A14" s="582"/>
      <c r="B14" s="561"/>
      <c r="C14" s="583"/>
      <c r="D14" s="583"/>
      <c r="E14" s="583"/>
      <c r="F14" s="562"/>
      <c r="G14" s="550" t="s">
        <v>511</v>
      </c>
      <c r="H14" s="550"/>
      <c r="I14" s="550"/>
      <c r="J14" s="566"/>
      <c r="K14" s="567"/>
      <c r="L14" s="568"/>
      <c r="M14" s="558"/>
      <c r="N14" s="558"/>
      <c r="O14" s="558"/>
      <c r="P14" s="558"/>
      <c r="Q14" s="573"/>
      <c r="R14" s="573"/>
      <c r="S14" s="167"/>
      <c r="T14" s="168"/>
      <c r="U14" s="168"/>
      <c r="V14" s="548"/>
      <c r="W14" s="167"/>
      <c r="X14" s="576" t="s">
        <v>512</v>
      </c>
      <c r="Y14" s="576"/>
      <c r="Z14" s="576"/>
      <c r="AA14" s="555"/>
      <c r="AB14" s="558"/>
      <c r="AC14" s="558"/>
      <c r="AD14" s="562"/>
      <c r="AE14" s="167"/>
      <c r="AF14" s="168"/>
      <c r="AG14" s="169"/>
      <c r="AH14" s="545"/>
      <c r="AI14" s="169"/>
      <c r="AJ14" s="545"/>
      <c r="AK14" s="170"/>
      <c r="AL14" s="548"/>
    </row>
    <row r="15" spans="1:47" s="171" customFormat="1" ht="32.25" customHeight="1" x14ac:dyDescent="0.2">
      <c r="A15" s="582"/>
      <c r="B15" s="561"/>
      <c r="C15" s="583"/>
      <c r="D15" s="583"/>
      <c r="E15" s="583"/>
      <c r="F15" s="562"/>
      <c r="G15" s="550" t="s">
        <v>373</v>
      </c>
      <c r="H15" s="550"/>
      <c r="I15" s="550"/>
      <c r="J15" s="566"/>
      <c r="K15" s="567"/>
      <c r="L15" s="568"/>
      <c r="M15" s="558"/>
      <c r="N15" s="558"/>
      <c r="O15" s="558"/>
      <c r="P15" s="558"/>
      <c r="Q15" s="573"/>
      <c r="R15" s="573"/>
      <c r="S15" s="167"/>
      <c r="T15" s="168"/>
      <c r="U15" s="168"/>
      <c r="V15" s="548"/>
      <c r="W15" s="167"/>
      <c r="X15" s="576" t="s">
        <v>513</v>
      </c>
      <c r="Y15" s="576"/>
      <c r="Z15" s="576"/>
      <c r="AA15" s="555"/>
      <c r="AB15" s="558"/>
      <c r="AC15" s="558"/>
      <c r="AD15" s="562"/>
      <c r="AE15" s="167"/>
      <c r="AF15" s="168"/>
      <c r="AG15" s="169"/>
      <c r="AH15" s="545"/>
      <c r="AI15" s="169"/>
      <c r="AJ15" s="545"/>
      <c r="AK15" s="170"/>
      <c r="AL15" s="548"/>
    </row>
    <row r="16" spans="1:47" s="171" customFormat="1" ht="29.25" customHeight="1" x14ac:dyDescent="0.2">
      <c r="A16" s="582"/>
      <c r="B16" s="561"/>
      <c r="C16" s="583"/>
      <c r="D16" s="583"/>
      <c r="E16" s="583"/>
      <c r="F16" s="562"/>
      <c r="G16" s="550" t="s">
        <v>371</v>
      </c>
      <c r="H16" s="550"/>
      <c r="I16" s="550"/>
      <c r="J16" s="566"/>
      <c r="K16" s="567"/>
      <c r="L16" s="568"/>
      <c r="M16" s="558"/>
      <c r="N16" s="558"/>
      <c r="O16" s="558"/>
      <c r="P16" s="558"/>
      <c r="Q16" s="573"/>
      <c r="R16" s="573"/>
      <c r="S16" s="167"/>
      <c r="T16" s="168" t="e">
        <f>VLOOKUP(Q16,[25]Listas!$D$6:$E$10,2,0)</f>
        <v>#N/A</v>
      </c>
      <c r="U16" s="168" t="e">
        <f>HLOOKUP(R16,[25]Listas!$F$4:$J$5,2,0)</f>
        <v>#N/A</v>
      </c>
      <c r="V16" s="548"/>
      <c r="W16" s="167"/>
      <c r="X16" s="577" t="s">
        <v>514</v>
      </c>
      <c r="Y16" s="578"/>
      <c r="Z16" s="579"/>
      <c r="AA16" s="555"/>
      <c r="AB16" s="558"/>
      <c r="AC16" s="558"/>
      <c r="AD16" s="562"/>
      <c r="AE16" s="167"/>
      <c r="AF16" s="168">
        <f t="shared" si="0"/>
        <v>0</v>
      </c>
      <c r="AG16" s="169" t="e">
        <f t="shared" ref="AG16:AG79" si="2">IF(OR(AD16="Probabilidad",AD16="Ambos"),T16-AF16,T16)</f>
        <v>#N/A</v>
      </c>
      <c r="AH16" s="545"/>
      <c r="AI16" s="169" t="e">
        <f t="shared" ref="AI16:AI79" si="3">IF(OR(AD16="Impacto",AD16="Ambos"),U16-AF16,U16)</f>
        <v>#N/A</v>
      </c>
      <c r="AJ16" s="545"/>
      <c r="AK16" s="170" t="e">
        <f t="shared" si="1"/>
        <v>#N/A</v>
      </c>
      <c r="AL16" s="548"/>
    </row>
    <row r="17" spans="1:38" s="171" customFormat="1" ht="78" hidden="1" customHeight="1" x14ac:dyDescent="0.2">
      <c r="A17" s="582"/>
      <c r="B17" s="561"/>
      <c r="C17" s="583"/>
      <c r="D17" s="583"/>
      <c r="E17" s="583"/>
      <c r="F17" s="562"/>
      <c r="G17" s="550"/>
      <c r="H17" s="550"/>
      <c r="I17" s="550"/>
      <c r="J17" s="566"/>
      <c r="K17" s="567"/>
      <c r="L17" s="568"/>
      <c r="M17" s="558"/>
      <c r="N17" s="558"/>
      <c r="O17" s="558"/>
      <c r="P17" s="558"/>
      <c r="Q17" s="573"/>
      <c r="R17" s="573"/>
      <c r="S17" s="167"/>
      <c r="T17" s="168" t="e">
        <f>VLOOKUP(Q17,[25]Listas!$D$6:$E$10,2,0)</f>
        <v>#N/A</v>
      </c>
      <c r="U17" s="168" t="e">
        <f>HLOOKUP(R17,[25]Listas!$F$4:$J$5,2,0)</f>
        <v>#N/A</v>
      </c>
      <c r="V17" s="548"/>
      <c r="W17" s="167"/>
      <c r="X17" s="230"/>
      <c r="Y17" s="230"/>
      <c r="Z17" s="230"/>
      <c r="AA17" s="555"/>
      <c r="AB17" s="558"/>
      <c r="AC17" s="558"/>
      <c r="AD17" s="562"/>
      <c r="AE17" s="167"/>
      <c r="AF17" s="168">
        <f t="shared" si="0"/>
        <v>0</v>
      </c>
      <c r="AG17" s="169" t="e">
        <f t="shared" si="2"/>
        <v>#N/A</v>
      </c>
      <c r="AH17" s="545"/>
      <c r="AI17" s="169" t="e">
        <f t="shared" si="3"/>
        <v>#N/A</v>
      </c>
      <c r="AJ17" s="545"/>
      <c r="AK17" s="170" t="e">
        <f t="shared" si="1"/>
        <v>#N/A</v>
      </c>
      <c r="AL17" s="548"/>
    </row>
    <row r="18" spans="1:38" s="171" customFormat="1" ht="78" hidden="1" customHeight="1" x14ac:dyDescent="0.2">
      <c r="A18" s="582"/>
      <c r="B18" s="561"/>
      <c r="C18" s="583"/>
      <c r="D18" s="583"/>
      <c r="E18" s="583"/>
      <c r="F18" s="562"/>
      <c r="G18" s="550"/>
      <c r="H18" s="550"/>
      <c r="I18" s="550"/>
      <c r="J18" s="566"/>
      <c r="K18" s="567"/>
      <c r="L18" s="568"/>
      <c r="M18" s="558"/>
      <c r="N18" s="558"/>
      <c r="O18" s="558"/>
      <c r="P18" s="558"/>
      <c r="Q18" s="573"/>
      <c r="R18" s="573"/>
      <c r="S18" s="167"/>
      <c r="T18" s="168" t="e">
        <f>VLOOKUP(Q18,[25]Listas!$D$6:$E$10,2,0)</f>
        <v>#N/A</v>
      </c>
      <c r="U18" s="168" t="e">
        <f>HLOOKUP(R18,[25]Listas!$F$4:$J$5,2,0)</f>
        <v>#N/A</v>
      </c>
      <c r="V18" s="548"/>
      <c r="W18" s="167"/>
      <c r="X18" s="576" t="s">
        <v>515</v>
      </c>
      <c r="Y18" s="576"/>
      <c r="Z18" s="576"/>
      <c r="AA18" s="555"/>
      <c r="AB18" s="558"/>
      <c r="AC18" s="558"/>
      <c r="AD18" s="562"/>
      <c r="AE18" s="167"/>
      <c r="AF18" s="168">
        <f t="shared" si="0"/>
        <v>0</v>
      </c>
      <c r="AG18" s="169" t="e">
        <f t="shared" si="2"/>
        <v>#N/A</v>
      </c>
      <c r="AH18" s="545"/>
      <c r="AI18" s="169" t="e">
        <f t="shared" si="3"/>
        <v>#N/A</v>
      </c>
      <c r="AJ18" s="545"/>
      <c r="AK18" s="170" t="e">
        <f t="shared" si="1"/>
        <v>#N/A</v>
      </c>
      <c r="AL18" s="548"/>
    </row>
    <row r="19" spans="1:38" s="171" customFormat="1" ht="78" hidden="1" customHeight="1" x14ac:dyDescent="0.2">
      <c r="A19" s="582"/>
      <c r="B19" s="561"/>
      <c r="C19" s="583"/>
      <c r="D19" s="583"/>
      <c r="E19" s="583"/>
      <c r="F19" s="562"/>
      <c r="G19" s="550"/>
      <c r="H19" s="550"/>
      <c r="I19" s="550"/>
      <c r="J19" s="566"/>
      <c r="K19" s="567"/>
      <c r="L19" s="568"/>
      <c r="M19" s="558"/>
      <c r="N19" s="558"/>
      <c r="O19" s="558"/>
      <c r="P19" s="558"/>
      <c r="Q19" s="573"/>
      <c r="R19" s="573"/>
      <c r="S19" s="167"/>
      <c r="T19" s="168" t="e">
        <f>VLOOKUP(Q19,[25]Listas!$D$6:$E$10,2,0)</f>
        <v>#N/A</v>
      </c>
      <c r="U19" s="168" t="e">
        <f>HLOOKUP(R19,[25]Listas!$F$4:$J$5,2,0)</f>
        <v>#N/A</v>
      </c>
      <c r="V19" s="548"/>
      <c r="W19" s="167"/>
      <c r="X19" s="576" t="s">
        <v>514</v>
      </c>
      <c r="Y19" s="576"/>
      <c r="Z19" s="576"/>
      <c r="AA19" s="555"/>
      <c r="AB19" s="558"/>
      <c r="AC19" s="558"/>
      <c r="AD19" s="562"/>
      <c r="AE19" s="167"/>
      <c r="AF19" s="168">
        <f t="shared" si="0"/>
        <v>0</v>
      </c>
      <c r="AG19" s="169" t="e">
        <f t="shared" si="2"/>
        <v>#N/A</v>
      </c>
      <c r="AH19" s="545"/>
      <c r="AI19" s="169" t="e">
        <f t="shared" si="3"/>
        <v>#N/A</v>
      </c>
      <c r="AJ19" s="545"/>
      <c r="AK19" s="170" t="e">
        <f t="shared" si="1"/>
        <v>#N/A</v>
      </c>
      <c r="AL19" s="548"/>
    </row>
    <row r="20" spans="1:38" s="171" customFormat="1" ht="78" hidden="1" customHeight="1" x14ac:dyDescent="0.2">
      <c r="A20" s="582"/>
      <c r="B20" s="561"/>
      <c r="C20" s="583"/>
      <c r="D20" s="583"/>
      <c r="E20" s="583"/>
      <c r="F20" s="562"/>
      <c r="G20" s="550"/>
      <c r="H20" s="550"/>
      <c r="I20" s="550"/>
      <c r="J20" s="566"/>
      <c r="K20" s="567"/>
      <c r="L20" s="568"/>
      <c r="M20" s="558"/>
      <c r="N20" s="558"/>
      <c r="O20" s="558"/>
      <c r="P20" s="558"/>
      <c r="Q20" s="573"/>
      <c r="R20" s="573"/>
      <c r="S20" s="167"/>
      <c r="T20" s="168" t="e">
        <f>VLOOKUP(Q20,[25]Listas!$D$6:$E$10,2,0)</f>
        <v>#N/A</v>
      </c>
      <c r="U20" s="168" t="e">
        <f>HLOOKUP(R20,[25]Listas!$F$4:$J$5,2,0)</f>
        <v>#N/A</v>
      </c>
      <c r="V20" s="548"/>
      <c r="W20" s="167"/>
      <c r="X20" s="576" t="s">
        <v>516</v>
      </c>
      <c r="Y20" s="576"/>
      <c r="Z20" s="576"/>
      <c r="AA20" s="555"/>
      <c r="AB20" s="558"/>
      <c r="AC20" s="558"/>
      <c r="AD20" s="562"/>
      <c r="AE20" s="167"/>
      <c r="AF20" s="168">
        <f t="shared" si="0"/>
        <v>0</v>
      </c>
      <c r="AG20" s="169" t="e">
        <f t="shared" si="2"/>
        <v>#N/A</v>
      </c>
      <c r="AH20" s="545"/>
      <c r="AI20" s="169" t="e">
        <f t="shared" si="3"/>
        <v>#N/A</v>
      </c>
      <c r="AJ20" s="545"/>
      <c r="AK20" s="170" t="e">
        <f t="shared" si="1"/>
        <v>#N/A</v>
      </c>
      <c r="AL20" s="548"/>
    </row>
    <row r="21" spans="1:38" s="171" customFormat="1" ht="124.5" hidden="1" customHeight="1" x14ac:dyDescent="0.2">
      <c r="A21" s="582"/>
      <c r="B21" s="561"/>
      <c r="C21" s="583"/>
      <c r="D21" s="583"/>
      <c r="E21" s="583"/>
      <c r="F21" s="562"/>
      <c r="G21" s="550"/>
      <c r="H21" s="550"/>
      <c r="I21" s="550"/>
      <c r="J21" s="566"/>
      <c r="K21" s="567"/>
      <c r="L21" s="568"/>
      <c r="M21" s="558"/>
      <c r="N21" s="558"/>
      <c r="O21" s="558"/>
      <c r="P21" s="558"/>
      <c r="Q21" s="573"/>
      <c r="R21" s="573"/>
      <c r="S21" s="167"/>
      <c r="T21" s="168" t="e">
        <f>VLOOKUP(Q21,[25]Listas!$D$6:$E$10,2,0)</f>
        <v>#N/A</v>
      </c>
      <c r="U21" s="168" t="e">
        <f>HLOOKUP(R21,[25]Listas!$F$4:$J$5,2,0)</f>
        <v>#N/A</v>
      </c>
      <c r="V21" s="548"/>
      <c r="W21" s="167"/>
      <c r="X21" s="535"/>
      <c r="Y21" s="575"/>
      <c r="Z21" s="536"/>
      <c r="AA21" s="555"/>
      <c r="AB21" s="558"/>
      <c r="AC21" s="558"/>
      <c r="AD21" s="562"/>
      <c r="AE21" s="167"/>
      <c r="AF21" s="168">
        <f t="shared" si="0"/>
        <v>0</v>
      </c>
      <c r="AG21" s="169" t="e">
        <f t="shared" si="2"/>
        <v>#N/A</v>
      </c>
      <c r="AH21" s="545"/>
      <c r="AI21" s="169" t="e">
        <f t="shared" si="3"/>
        <v>#N/A</v>
      </c>
      <c r="AJ21" s="545"/>
      <c r="AK21" s="170" t="e">
        <f t="shared" si="1"/>
        <v>#N/A</v>
      </c>
      <c r="AL21" s="548"/>
    </row>
    <row r="22" spans="1:38" s="171" customFormat="1" ht="124.5" hidden="1" customHeight="1" x14ac:dyDescent="0.2">
      <c r="A22" s="582"/>
      <c r="B22" s="561"/>
      <c r="C22" s="583"/>
      <c r="D22" s="583"/>
      <c r="E22" s="583"/>
      <c r="F22" s="562"/>
      <c r="G22" s="550"/>
      <c r="H22" s="550"/>
      <c r="I22" s="550"/>
      <c r="J22" s="566"/>
      <c r="K22" s="567"/>
      <c r="L22" s="568"/>
      <c r="M22" s="558"/>
      <c r="N22" s="558"/>
      <c r="O22" s="558"/>
      <c r="P22" s="558"/>
      <c r="Q22" s="573"/>
      <c r="R22" s="573"/>
      <c r="S22" s="167"/>
      <c r="T22" s="168" t="e">
        <f>VLOOKUP(Q22,[25]Listas!$D$6:$E$10,2,0)</f>
        <v>#N/A</v>
      </c>
      <c r="U22" s="168" t="e">
        <f>HLOOKUP(R22,[25]Listas!$F$4:$J$5,2,0)</f>
        <v>#N/A</v>
      </c>
      <c r="V22" s="548"/>
      <c r="W22" s="167"/>
      <c r="X22" s="535"/>
      <c r="Y22" s="575"/>
      <c r="Z22" s="536"/>
      <c r="AA22" s="555"/>
      <c r="AB22" s="558"/>
      <c r="AC22" s="558"/>
      <c r="AD22" s="562"/>
      <c r="AE22" s="167"/>
      <c r="AF22" s="168">
        <f t="shared" si="0"/>
        <v>0</v>
      </c>
      <c r="AG22" s="169" t="e">
        <f t="shared" si="2"/>
        <v>#N/A</v>
      </c>
      <c r="AH22" s="545"/>
      <c r="AI22" s="169" t="e">
        <f t="shared" si="3"/>
        <v>#N/A</v>
      </c>
      <c r="AJ22" s="545"/>
      <c r="AK22" s="170" t="e">
        <f t="shared" si="1"/>
        <v>#N/A</v>
      </c>
      <c r="AL22" s="548"/>
    </row>
    <row r="23" spans="1:38" s="171" customFormat="1" ht="124.5" hidden="1" customHeight="1" x14ac:dyDescent="0.2">
      <c r="A23" s="582"/>
      <c r="B23" s="561"/>
      <c r="C23" s="583"/>
      <c r="D23" s="583"/>
      <c r="E23" s="583"/>
      <c r="F23" s="562"/>
      <c r="G23" s="550"/>
      <c r="H23" s="550"/>
      <c r="I23" s="550"/>
      <c r="J23" s="566"/>
      <c r="K23" s="567"/>
      <c r="L23" s="568"/>
      <c r="M23" s="558"/>
      <c r="N23" s="558"/>
      <c r="O23" s="558"/>
      <c r="P23" s="558"/>
      <c r="Q23" s="573"/>
      <c r="R23" s="573"/>
      <c r="S23" s="167"/>
      <c r="T23" s="168" t="e">
        <f>VLOOKUP(Q23,[25]Listas!$D$6:$E$10,2,0)</f>
        <v>#N/A</v>
      </c>
      <c r="U23" s="168" t="e">
        <f>HLOOKUP(R23,[25]Listas!$F$4:$J$5,2,0)</f>
        <v>#N/A</v>
      </c>
      <c r="V23" s="548"/>
      <c r="W23" s="167"/>
      <c r="X23" s="535"/>
      <c r="Y23" s="575"/>
      <c r="Z23" s="536"/>
      <c r="AA23" s="555"/>
      <c r="AB23" s="558"/>
      <c r="AC23" s="558"/>
      <c r="AD23" s="562"/>
      <c r="AE23" s="167"/>
      <c r="AF23" s="168">
        <f t="shared" si="0"/>
        <v>0</v>
      </c>
      <c r="AG23" s="169" t="e">
        <f t="shared" si="2"/>
        <v>#N/A</v>
      </c>
      <c r="AH23" s="545"/>
      <c r="AI23" s="169" t="e">
        <f t="shared" si="3"/>
        <v>#N/A</v>
      </c>
      <c r="AJ23" s="545"/>
      <c r="AK23" s="170" t="e">
        <f t="shared" si="1"/>
        <v>#N/A</v>
      </c>
      <c r="AL23" s="548"/>
    </row>
    <row r="24" spans="1:38" s="171" customFormat="1" ht="78" hidden="1" customHeight="1" x14ac:dyDescent="0.2">
      <c r="A24" s="582"/>
      <c r="B24" s="561"/>
      <c r="C24" s="583"/>
      <c r="D24" s="583"/>
      <c r="E24" s="583"/>
      <c r="F24" s="562"/>
      <c r="G24" s="550"/>
      <c r="H24" s="550"/>
      <c r="I24" s="550"/>
      <c r="J24" s="566"/>
      <c r="K24" s="567"/>
      <c r="L24" s="568"/>
      <c r="M24" s="558"/>
      <c r="N24" s="558"/>
      <c r="O24" s="558"/>
      <c r="P24" s="558"/>
      <c r="Q24" s="573"/>
      <c r="R24" s="573"/>
      <c r="S24" s="167"/>
      <c r="T24" s="168" t="e">
        <f>VLOOKUP(Q24,[25]Listas!$D$6:$E$10,2,0)</f>
        <v>#N/A</v>
      </c>
      <c r="U24" s="168" t="e">
        <f>HLOOKUP(R24,[25]Listas!$F$4:$J$5,2,0)</f>
        <v>#N/A</v>
      </c>
      <c r="V24" s="548"/>
      <c r="W24" s="167"/>
      <c r="X24" s="535"/>
      <c r="Y24" s="575"/>
      <c r="Z24" s="536"/>
      <c r="AA24" s="555"/>
      <c r="AB24" s="558"/>
      <c r="AC24" s="558"/>
      <c r="AD24" s="562"/>
      <c r="AE24" s="167"/>
      <c r="AF24" s="168">
        <f t="shared" si="0"/>
        <v>0</v>
      </c>
      <c r="AG24" s="169" t="e">
        <f t="shared" si="2"/>
        <v>#N/A</v>
      </c>
      <c r="AH24" s="545"/>
      <c r="AI24" s="169" t="e">
        <f t="shared" si="3"/>
        <v>#N/A</v>
      </c>
      <c r="AJ24" s="545"/>
      <c r="AK24" s="170" t="e">
        <f t="shared" si="1"/>
        <v>#N/A</v>
      </c>
      <c r="AL24" s="548"/>
    </row>
    <row r="25" spans="1:38" s="171" customFormat="1" ht="78" hidden="1" customHeight="1" x14ac:dyDescent="0.2">
      <c r="A25" s="582"/>
      <c r="B25" s="561"/>
      <c r="C25" s="583"/>
      <c r="D25" s="583"/>
      <c r="E25" s="583"/>
      <c r="F25" s="562"/>
      <c r="G25" s="550"/>
      <c r="H25" s="550"/>
      <c r="I25" s="550"/>
      <c r="J25" s="566"/>
      <c r="K25" s="567"/>
      <c r="L25" s="568"/>
      <c r="M25" s="558"/>
      <c r="N25" s="558"/>
      <c r="O25" s="558"/>
      <c r="P25" s="558"/>
      <c r="Q25" s="573"/>
      <c r="R25" s="573"/>
      <c r="S25" s="167"/>
      <c r="T25" s="168" t="e">
        <f>VLOOKUP(Q25,[25]Listas!$D$6:$E$10,2,0)</f>
        <v>#N/A</v>
      </c>
      <c r="U25" s="168" t="e">
        <f>HLOOKUP(R25,[25]Listas!$F$4:$J$5,2,0)</f>
        <v>#N/A</v>
      </c>
      <c r="V25" s="548"/>
      <c r="W25" s="167"/>
      <c r="X25" s="535"/>
      <c r="Y25" s="575"/>
      <c r="Z25" s="536"/>
      <c r="AA25" s="555"/>
      <c r="AB25" s="558"/>
      <c r="AC25" s="558"/>
      <c r="AD25" s="562"/>
      <c r="AE25" s="167"/>
      <c r="AF25" s="168">
        <f t="shared" si="0"/>
        <v>0</v>
      </c>
      <c r="AG25" s="169" t="e">
        <f t="shared" si="2"/>
        <v>#N/A</v>
      </c>
      <c r="AH25" s="545"/>
      <c r="AI25" s="169" t="e">
        <f t="shared" si="3"/>
        <v>#N/A</v>
      </c>
      <c r="AJ25" s="545"/>
      <c r="AK25" s="170" t="e">
        <f t="shared" si="1"/>
        <v>#N/A</v>
      </c>
      <c r="AL25" s="548"/>
    </row>
    <row r="26" spans="1:38" s="171" customFormat="1" ht="78" hidden="1" customHeight="1" x14ac:dyDescent="0.2">
      <c r="A26" s="582"/>
      <c r="B26" s="561"/>
      <c r="C26" s="583"/>
      <c r="D26" s="583"/>
      <c r="E26" s="583"/>
      <c r="F26" s="562"/>
      <c r="G26" s="550"/>
      <c r="H26" s="550"/>
      <c r="I26" s="550"/>
      <c r="J26" s="566"/>
      <c r="K26" s="567"/>
      <c r="L26" s="568"/>
      <c r="M26" s="558"/>
      <c r="N26" s="558"/>
      <c r="O26" s="558"/>
      <c r="P26" s="558"/>
      <c r="Q26" s="573"/>
      <c r="R26" s="573"/>
      <c r="S26" s="167"/>
      <c r="T26" s="168" t="e">
        <f>VLOOKUP(Q26,[25]Listas!$D$6:$E$10,2,0)</f>
        <v>#N/A</v>
      </c>
      <c r="U26" s="168" t="e">
        <f>HLOOKUP(R26,[25]Listas!$F$4:$J$5,2,0)</f>
        <v>#N/A</v>
      </c>
      <c r="V26" s="548"/>
      <c r="W26" s="167"/>
      <c r="X26" s="535"/>
      <c r="Y26" s="575"/>
      <c r="Z26" s="536"/>
      <c r="AA26" s="555"/>
      <c r="AB26" s="558"/>
      <c r="AC26" s="558"/>
      <c r="AD26" s="562"/>
      <c r="AE26" s="167"/>
      <c r="AF26" s="168">
        <f t="shared" si="0"/>
        <v>0</v>
      </c>
      <c r="AG26" s="169" t="e">
        <f t="shared" si="2"/>
        <v>#N/A</v>
      </c>
      <c r="AH26" s="545"/>
      <c r="AI26" s="169" t="e">
        <f t="shared" si="3"/>
        <v>#N/A</v>
      </c>
      <c r="AJ26" s="545"/>
      <c r="AK26" s="170" t="e">
        <f t="shared" si="1"/>
        <v>#N/A</v>
      </c>
      <c r="AL26" s="548"/>
    </row>
    <row r="27" spans="1:38" s="171" customFormat="1" ht="78" hidden="1" customHeight="1" x14ac:dyDescent="0.2">
      <c r="A27" s="582"/>
      <c r="B27" s="561"/>
      <c r="C27" s="583"/>
      <c r="D27" s="583"/>
      <c r="E27" s="583"/>
      <c r="F27" s="562"/>
      <c r="G27" s="550"/>
      <c r="H27" s="550"/>
      <c r="I27" s="550"/>
      <c r="J27" s="566"/>
      <c r="K27" s="567"/>
      <c r="L27" s="568"/>
      <c r="M27" s="558"/>
      <c r="N27" s="558"/>
      <c r="O27" s="558"/>
      <c r="P27" s="558"/>
      <c r="Q27" s="573"/>
      <c r="R27" s="573"/>
      <c r="S27" s="167"/>
      <c r="T27" s="168" t="e">
        <f>VLOOKUP(Q27,[25]Listas!$D$6:$E$10,2,0)</f>
        <v>#N/A</v>
      </c>
      <c r="U27" s="168" t="e">
        <f>HLOOKUP(R27,[25]Listas!$F$4:$J$5,2,0)</f>
        <v>#N/A</v>
      </c>
      <c r="V27" s="548"/>
      <c r="W27" s="167"/>
      <c r="X27" s="535"/>
      <c r="Y27" s="575"/>
      <c r="Z27" s="536"/>
      <c r="AA27" s="555"/>
      <c r="AB27" s="558"/>
      <c r="AC27" s="558"/>
      <c r="AD27" s="562"/>
      <c r="AE27" s="167"/>
      <c r="AF27" s="168">
        <f t="shared" si="0"/>
        <v>0</v>
      </c>
      <c r="AG27" s="169" t="e">
        <f t="shared" si="2"/>
        <v>#N/A</v>
      </c>
      <c r="AH27" s="545"/>
      <c r="AI27" s="169" t="e">
        <f t="shared" si="3"/>
        <v>#N/A</v>
      </c>
      <c r="AJ27" s="545"/>
      <c r="AK27" s="170" t="e">
        <f t="shared" si="1"/>
        <v>#N/A</v>
      </c>
      <c r="AL27" s="548"/>
    </row>
    <row r="28" spans="1:38" s="171" customFormat="1" ht="78" hidden="1" customHeight="1" x14ac:dyDescent="0.2">
      <c r="A28" s="582"/>
      <c r="B28" s="561"/>
      <c r="C28" s="583"/>
      <c r="D28" s="583"/>
      <c r="E28" s="583"/>
      <c r="F28" s="562"/>
      <c r="G28" s="550"/>
      <c r="H28" s="550"/>
      <c r="I28" s="550"/>
      <c r="J28" s="566"/>
      <c r="K28" s="567"/>
      <c r="L28" s="568"/>
      <c r="M28" s="558"/>
      <c r="N28" s="558"/>
      <c r="O28" s="558"/>
      <c r="P28" s="558"/>
      <c r="Q28" s="573"/>
      <c r="R28" s="573"/>
      <c r="S28" s="167"/>
      <c r="T28" s="168" t="e">
        <f>VLOOKUP(Q28,[25]Listas!$D$6:$E$10,2,0)</f>
        <v>#N/A</v>
      </c>
      <c r="U28" s="168" t="e">
        <f>HLOOKUP(R28,[25]Listas!$F$4:$J$5,2,0)</f>
        <v>#N/A</v>
      </c>
      <c r="V28" s="548"/>
      <c r="W28" s="167"/>
      <c r="X28" s="535"/>
      <c r="Y28" s="575"/>
      <c r="Z28" s="536"/>
      <c r="AA28" s="555"/>
      <c r="AB28" s="558"/>
      <c r="AC28" s="558"/>
      <c r="AD28" s="562"/>
      <c r="AE28" s="167"/>
      <c r="AF28" s="168">
        <f t="shared" si="0"/>
        <v>0</v>
      </c>
      <c r="AG28" s="169" t="e">
        <f t="shared" si="2"/>
        <v>#N/A</v>
      </c>
      <c r="AH28" s="545"/>
      <c r="AI28" s="169" t="e">
        <f t="shared" si="3"/>
        <v>#N/A</v>
      </c>
      <c r="AJ28" s="545"/>
      <c r="AK28" s="170" t="e">
        <f t="shared" si="1"/>
        <v>#N/A</v>
      </c>
      <c r="AL28" s="548"/>
    </row>
    <row r="29" spans="1:38" s="171" customFormat="1" ht="78" hidden="1" customHeight="1" x14ac:dyDescent="0.2">
      <c r="A29" s="582"/>
      <c r="B29" s="561"/>
      <c r="C29" s="583"/>
      <c r="D29" s="583"/>
      <c r="E29" s="583"/>
      <c r="F29" s="562"/>
      <c r="G29" s="550"/>
      <c r="H29" s="550"/>
      <c r="I29" s="550"/>
      <c r="J29" s="566"/>
      <c r="K29" s="567"/>
      <c r="L29" s="568"/>
      <c r="M29" s="558"/>
      <c r="N29" s="558"/>
      <c r="O29" s="558"/>
      <c r="P29" s="558"/>
      <c r="Q29" s="573"/>
      <c r="R29" s="573"/>
      <c r="S29" s="167"/>
      <c r="T29" s="168" t="e">
        <f>VLOOKUP(Q29,[25]Listas!$D$6:$E$10,2,0)</f>
        <v>#N/A</v>
      </c>
      <c r="U29" s="168" t="e">
        <f>HLOOKUP(R29,[25]Listas!$F$4:$J$5,2,0)</f>
        <v>#N/A</v>
      </c>
      <c r="V29" s="548"/>
      <c r="W29" s="167"/>
      <c r="X29" s="535"/>
      <c r="Y29" s="575"/>
      <c r="Z29" s="536"/>
      <c r="AA29" s="555"/>
      <c r="AB29" s="558"/>
      <c r="AC29" s="558"/>
      <c r="AD29" s="562"/>
      <c r="AE29" s="167"/>
      <c r="AF29" s="168">
        <f t="shared" si="0"/>
        <v>0</v>
      </c>
      <c r="AG29" s="169" t="e">
        <f t="shared" si="2"/>
        <v>#N/A</v>
      </c>
      <c r="AH29" s="545"/>
      <c r="AI29" s="169" t="e">
        <f t="shared" si="3"/>
        <v>#N/A</v>
      </c>
      <c r="AJ29" s="545"/>
      <c r="AK29" s="170" t="e">
        <f t="shared" si="1"/>
        <v>#N/A</v>
      </c>
      <c r="AL29" s="548"/>
    </row>
    <row r="30" spans="1:38" s="171" customFormat="1" ht="78" hidden="1" customHeight="1" x14ac:dyDescent="0.2">
      <c r="A30" s="582"/>
      <c r="B30" s="561"/>
      <c r="C30" s="583"/>
      <c r="D30" s="583"/>
      <c r="E30" s="583"/>
      <c r="F30" s="562"/>
      <c r="G30" s="550"/>
      <c r="H30" s="550"/>
      <c r="I30" s="550"/>
      <c r="J30" s="566"/>
      <c r="K30" s="567"/>
      <c r="L30" s="568"/>
      <c r="M30" s="558"/>
      <c r="N30" s="558"/>
      <c r="O30" s="558"/>
      <c r="P30" s="558"/>
      <c r="Q30" s="573"/>
      <c r="R30" s="573"/>
      <c r="S30" s="167"/>
      <c r="T30" s="168" t="e">
        <f>VLOOKUP(Q30,[25]Listas!$D$6:$E$10,2,0)</f>
        <v>#N/A</v>
      </c>
      <c r="U30" s="168" t="e">
        <f>HLOOKUP(R30,[25]Listas!$F$4:$J$5,2,0)</f>
        <v>#N/A</v>
      </c>
      <c r="V30" s="548"/>
      <c r="W30" s="167"/>
      <c r="X30" s="535"/>
      <c r="Y30" s="575"/>
      <c r="Z30" s="536"/>
      <c r="AA30" s="555"/>
      <c r="AB30" s="558"/>
      <c r="AC30" s="558"/>
      <c r="AD30" s="562"/>
      <c r="AE30" s="167"/>
      <c r="AF30" s="168">
        <f t="shared" si="0"/>
        <v>0</v>
      </c>
      <c r="AG30" s="169" t="e">
        <f t="shared" si="2"/>
        <v>#N/A</v>
      </c>
      <c r="AH30" s="545"/>
      <c r="AI30" s="169" t="e">
        <f t="shared" si="3"/>
        <v>#N/A</v>
      </c>
      <c r="AJ30" s="545"/>
      <c r="AK30" s="170" t="e">
        <f t="shared" si="1"/>
        <v>#N/A</v>
      </c>
      <c r="AL30" s="548"/>
    </row>
    <row r="31" spans="1:38" s="171" customFormat="1" ht="78" hidden="1" customHeight="1" x14ac:dyDescent="0.2">
      <c r="A31" s="582"/>
      <c r="B31" s="561"/>
      <c r="C31" s="583"/>
      <c r="D31" s="583"/>
      <c r="E31" s="583"/>
      <c r="F31" s="562"/>
      <c r="G31" s="550"/>
      <c r="H31" s="550"/>
      <c r="I31" s="550"/>
      <c r="J31" s="566"/>
      <c r="K31" s="567"/>
      <c r="L31" s="568"/>
      <c r="M31" s="558"/>
      <c r="N31" s="558"/>
      <c r="O31" s="558"/>
      <c r="P31" s="558"/>
      <c r="Q31" s="573"/>
      <c r="R31" s="573"/>
      <c r="S31" s="167"/>
      <c r="T31" s="168" t="e">
        <f>VLOOKUP(Q31,[25]Listas!$D$6:$E$10,2,0)</f>
        <v>#N/A</v>
      </c>
      <c r="U31" s="168" t="e">
        <f>HLOOKUP(R31,[25]Listas!$F$4:$J$5,2,0)</f>
        <v>#N/A</v>
      </c>
      <c r="V31" s="548"/>
      <c r="W31" s="167"/>
      <c r="X31" s="535"/>
      <c r="Y31" s="575"/>
      <c r="Z31" s="536"/>
      <c r="AA31" s="555"/>
      <c r="AB31" s="558"/>
      <c r="AC31" s="558"/>
      <c r="AD31" s="562"/>
      <c r="AE31" s="167"/>
      <c r="AF31" s="168">
        <f t="shared" si="0"/>
        <v>0</v>
      </c>
      <c r="AG31" s="169" t="e">
        <f t="shared" si="2"/>
        <v>#N/A</v>
      </c>
      <c r="AH31" s="545"/>
      <c r="AI31" s="169" t="e">
        <f t="shared" si="3"/>
        <v>#N/A</v>
      </c>
      <c r="AJ31" s="545"/>
      <c r="AK31" s="170" t="e">
        <f t="shared" si="1"/>
        <v>#N/A</v>
      </c>
      <c r="AL31" s="548"/>
    </row>
    <row r="32" spans="1:38" s="171" customFormat="1" ht="78" hidden="1" customHeight="1" x14ac:dyDescent="0.2">
      <c r="A32" s="582"/>
      <c r="B32" s="561"/>
      <c r="C32" s="583"/>
      <c r="D32" s="583"/>
      <c r="E32" s="583"/>
      <c r="F32" s="562"/>
      <c r="G32" s="550"/>
      <c r="H32" s="550"/>
      <c r="I32" s="550"/>
      <c r="J32" s="566"/>
      <c r="K32" s="567"/>
      <c r="L32" s="568"/>
      <c r="M32" s="558"/>
      <c r="N32" s="558"/>
      <c r="O32" s="558"/>
      <c r="P32" s="558"/>
      <c r="Q32" s="573"/>
      <c r="R32" s="573"/>
      <c r="S32" s="167"/>
      <c r="T32" s="168" t="e">
        <f>VLOOKUP(Q32,[25]Listas!$D$6:$E$10,2,0)</f>
        <v>#N/A</v>
      </c>
      <c r="U32" s="168" t="e">
        <f>HLOOKUP(R32,[25]Listas!$F$4:$J$5,2,0)</f>
        <v>#N/A</v>
      </c>
      <c r="V32" s="548"/>
      <c r="W32" s="167"/>
      <c r="X32" s="535"/>
      <c r="Y32" s="575"/>
      <c r="Z32" s="536"/>
      <c r="AA32" s="555"/>
      <c r="AB32" s="558"/>
      <c r="AC32" s="558"/>
      <c r="AD32" s="562"/>
      <c r="AE32" s="167"/>
      <c r="AF32" s="168">
        <f t="shared" si="0"/>
        <v>0</v>
      </c>
      <c r="AG32" s="169" t="e">
        <f t="shared" si="2"/>
        <v>#N/A</v>
      </c>
      <c r="AH32" s="545"/>
      <c r="AI32" s="169" t="e">
        <f t="shared" si="3"/>
        <v>#N/A</v>
      </c>
      <c r="AJ32" s="545"/>
      <c r="AK32" s="170" t="e">
        <f t="shared" si="1"/>
        <v>#N/A</v>
      </c>
      <c r="AL32" s="548"/>
    </row>
    <row r="33" spans="1:38" s="171" customFormat="1" ht="78" hidden="1" customHeight="1" x14ac:dyDescent="0.2">
      <c r="A33" s="582"/>
      <c r="B33" s="561"/>
      <c r="C33" s="583"/>
      <c r="D33" s="583"/>
      <c r="E33" s="583"/>
      <c r="F33" s="562"/>
      <c r="G33" s="550"/>
      <c r="H33" s="550"/>
      <c r="I33" s="550"/>
      <c r="J33" s="566"/>
      <c r="K33" s="567"/>
      <c r="L33" s="568"/>
      <c r="M33" s="558"/>
      <c r="N33" s="558"/>
      <c r="O33" s="558"/>
      <c r="P33" s="558"/>
      <c r="Q33" s="573"/>
      <c r="R33" s="573"/>
      <c r="S33" s="167"/>
      <c r="T33" s="168" t="e">
        <f>VLOOKUP(Q33,[25]Listas!$D$6:$E$10,2,0)</f>
        <v>#N/A</v>
      </c>
      <c r="U33" s="168" t="e">
        <f>HLOOKUP(R33,[25]Listas!$F$4:$J$5,2,0)</f>
        <v>#N/A</v>
      </c>
      <c r="V33" s="548"/>
      <c r="W33" s="167"/>
      <c r="X33" s="535"/>
      <c r="Y33" s="575"/>
      <c r="Z33" s="536"/>
      <c r="AA33" s="555"/>
      <c r="AB33" s="558"/>
      <c r="AC33" s="558"/>
      <c r="AD33" s="562"/>
      <c r="AE33" s="167"/>
      <c r="AF33" s="168">
        <f t="shared" si="0"/>
        <v>0</v>
      </c>
      <c r="AG33" s="169" t="e">
        <f t="shared" si="2"/>
        <v>#N/A</v>
      </c>
      <c r="AH33" s="545"/>
      <c r="AI33" s="169" t="e">
        <f t="shared" si="3"/>
        <v>#N/A</v>
      </c>
      <c r="AJ33" s="545"/>
      <c r="AK33" s="170" t="e">
        <f t="shared" si="1"/>
        <v>#N/A</v>
      </c>
      <c r="AL33" s="548"/>
    </row>
    <row r="34" spans="1:38" s="171" customFormat="1" ht="78" hidden="1" customHeight="1" x14ac:dyDescent="0.2">
      <c r="A34" s="582"/>
      <c r="B34" s="561"/>
      <c r="C34" s="583"/>
      <c r="D34" s="583"/>
      <c r="E34" s="583"/>
      <c r="F34" s="562"/>
      <c r="G34" s="550"/>
      <c r="H34" s="550"/>
      <c r="I34" s="550"/>
      <c r="J34" s="566"/>
      <c r="K34" s="567"/>
      <c r="L34" s="568"/>
      <c r="M34" s="558"/>
      <c r="N34" s="558"/>
      <c r="O34" s="558"/>
      <c r="P34" s="558"/>
      <c r="Q34" s="573"/>
      <c r="R34" s="573"/>
      <c r="S34" s="167"/>
      <c r="T34" s="168" t="e">
        <f>VLOOKUP(Q34,[25]Listas!$D$6:$E$10,2,0)</f>
        <v>#N/A</v>
      </c>
      <c r="U34" s="168" t="e">
        <f>HLOOKUP(R34,[25]Listas!$F$4:$J$5,2,0)</f>
        <v>#N/A</v>
      </c>
      <c r="V34" s="548"/>
      <c r="W34" s="167"/>
      <c r="X34" s="535"/>
      <c r="Y34" s="575"/>
      <c r="Z34" s="536"/>
      <c r="AA34" s="555"/>
      <c r="AB34" s="558"/>
      <c r="AC34" s="558"/>
      <c r="AD34" s="562"/>
      <c r="AE34" s="167"/>
      <c r="AF34" s="168">
        <f t="shared" si="0"/>
        <v>0</v>
      </c>
      <c r="AG34" s="169" t="e">
        <f t="shared" si="2"/>
        <v>#N/A</v>
      </c>
      <c r="AH34" s="545"/>
      <c r="AI34" s="169" t="e">
        <f t="shared" si="3"/>
        <v>#N/A</v>
      </c>
      <c r="AJ34" s="545"/>
      <c r="AK34" s="170" t="e">
        <f t="shared" si="1"/>
        <v>#N/A</v>
      </c>
      <c r="AL34" s="548"/>
    </row>
    <row r="35" spans="1:38" s="171" customFormat="1" ht="78" hidden="1" customHeight="1" x14ac:dyDescent="0.2">
      <c r="A35" s="582"/>
      <c r="B35" s="561"/>
      <c r="C35" s="583"/>
      <c r="D35" s="583"/>
      <c r="E35" s="583"/>
      <c r="F35" s="562"/>
      <c r="G35" s="550"/>
      <c r="H35" s="550"/>
      <c r="I35" s="550"/>
      <c r="J35" s="566"/>
      <c r="K35" s="567"/>
      <c r="L35" s="568"/>
      <c r="M35" s="558"/>
      <c r="N35" s="558"/>
      <c r="O35" s="558"/>
      <c r="P35" s="558"/>
      <c r="Q35" s="573"/>
      <c r="R35" s="573"/>
      <c r="S35" s="167"/>
      <c r="T35" s="168" t="e">
        <f>VLOOKUP(Q35,[25]Listas!$D$6:$E$10,2,0)</f>
        <v>#N/A</v>
      </c>
      <c r="U35" s="168" t="e">
        <f>HLOOKUP(R35,[25]Listas!$F$4:$J$5,2,0)</f>
        <v>#N/A</v>
      </c>
      <c r="V35" s="548"/>
      <c r="W35" s="167"/>
      <c r="X35" s="535"/>
      <c r="Y35" s="575"/>
      <c r="Z35" s="536"/>
      <c r="AA35" s="555"/>
      <c r="AB35" s="558"/>
      <c r="AC35" s="558"/>
      <c r="AD35" s="562"/>
      <c r="AE35" s="167"/>
      <c r="AF35" s="168">
        <f t="shared" si="0"/>
        <v>0</v>
      </c>
      <c r="AG35" s="169" t="e">
        <f t="shared" si="2"/>
        <v>#N/A</v>
      </c>
      <c r="AH35" s="545"/>
      <c r="AI35" s="169" t="e">
        <f t="shared" si="3"/>
        <v>#N/A</v>
      </c>
      <c r="AJ35" s="545"/>
      <c r="AK35" s="170" t="e">
        <f t="shared" si="1"/>
        <v>#N/A</v>
      </c>
      <c r="AL35" s="548"/>
    </row>
    <row r="36" spans="1:38" s="171" customFormat="1" ht="78" hidden="1" customHeight="1" x14ac:dyDescent="0.2">
      <c r="A36" s="582"/>
      <c r="B36" s="561"/>
      <c r="C36" s="583"/>
      <c r="D36" s="583"/>
      <c r="E36" s="583"/>
      <c r="F36" s="562"/>
      <c r="G36" s="550"/>
      <c r="H36" s="550"/>
      <c r="I36" s="550"/>
      <c r="J36" s="566"/>
      <c r="K36" s="567"/>
      <c r="L36" s="568"/>
      <c r="M36" s="558"/>
      <c r="N36" s="558"/>
      <c r="O36" s="558"/>
      <c r="P36" s="558"/>
      <c r="Q36" s="573"/>
      <c r="R36" s="573"/>
      <c r="S36" s="167"/>
      <c r="T36" s="168" t="e">
        <f>VLOOKUP(Q36,[25]Listas!$D$6:$E$10,2,0)</f>
        <v>#N/A</v>
      </c>
      <c r="U36" s="168" t="e">
        <f>HLOOKUP(R36,[25]Listas!$F$4:$J$5,2,0)</f>
        <v>#N/A</v>
      </c>
      <c r="V36" s="548"/>
      <c r="W36" s="167"/>
      <c r="X36" s="535"/>
      <c r="Y36" s="575"/>
      <c r="Z36" s="536"/>
      <c r="AA36" s="555"/>
      <c r="AB36" s="558"/>
      <c r="AC36" s="558"/>
      <c r="AD36" s="562"/>
      <c r="AE36" s="167"/>
      <c r="AF36" s="168">
        <f t="shared" si="0"/>
        <v>0</v>
      </c>
      <c r="AG36" s="169" t="e">
        <f t="shared" si="2"/>
        <v>#N/A</v>
      </c>
      <c r="AH36" s="545"/>
      <c r="AI36" s="169" t="e">
        <f t="shared" si="3"/>
        <v>#N/A</v>
      </c>
      <c r="AJ36" s="545"/>
      <c r="AK36" s="170" t="e">
        <f t="shared" si="1"/>
        <v>#N/A</v>
      </c>
      <c r="AL36" s="548"/>
    </row>
    <row r="37" spans="1:38" s="171" customFormat="1" ht="78" hidden="1" customHeight="1" x14ac:dyDescent="0.2">
      <c r="A37" s="582"/>
      <c r="B37" s="561"/>
      <c r="C37" s="583"/>
      <c r="D37" s="583"/>
      <c r="E37" s="583"/>
      <c r="F37" s="562"/>
      <c r="G37" s="550"/>
      <c r="H37" s="550"/>
      <c r="I37" s="550"/>
      <c r="J37" s="566"/>
      <c r="K37" s="567"/>
      <c r="L37" s="568"/>
      <c r="M37" s="558"/>
      <c r="N37" s="558"/>
      <c r="O37" s="558"/>
      <c r="P37" s="558"/>
      <c r="Q37" s="573"/>
      <c r="R37" s="573"/>
      <c r="S37" s="167"/>
      <c r="T37" s="168" t="e">
        <f>VLOOKUP(Q37,[25]Listas!$D$6:$E$10,2,0)</f>
        <v>#N/A</v>
      </c>
      <c r="U37" s="168" t="e">
        <f>HLOOKUP(R37,[25]Listas!$F$4:$J$5,2,0)</f>
        <v>#N/A</v>
      </c>
      <c r="V37" s="548"/>
      <c r="W37" s="167"/>
      <c r="X37" s="535"/>
      <c r="Y37" s="575"/>
      <c r="Z37" s="536"/>
      <c r="AA37" s="555"/>
      <c r="AB37" s="558"/>
      <c r="AC37" s="558"/>
      <c r="AD37" s="562"/>
      <c r="AE37" s="167"/>
      <c r="AF37" s="168">
        <f t="shared" si="0"/>
        <v>0</v>
      </c>
      <c r="AG37" s="169" t="e">
        <f t="shared" si="2"/>
        <v>#N/A</v>
      </c>
      <c r="AH37" s="545"/>
      <c r="AI37" s="169" t="e">
        <f t="shared" si="3"/>
        <v>#N/A</v>
      </c>
      <c r="AJ37" s="545"/>
      <c r="AK37" s="170" t="e">
        <f t="shared" si="1"/>
        <v>#N/A</v>
      </c>
      <c r="AL37" s="548"/>
    </row>
    <row r="38" spans="1:38" s="171" customFormat="1" ht="78" hidden="1" customHeight="1" x14ac:dyDescent="0.2">
      <c r="A38" s="582"/>
      <c r="B38" s="561"/>
      <c r="C38" s="583"/>
      <c r="D38" s="583"/>
      <c r="E38" s="583"/>
      <c r="F38" s="562"/>
      <c r="G38" s="550"/>
      <c r="H38" s="550"/>
      <c r="I38" s="550"/>
      <c r="J38" s="566"/>
      <c r="K38" s="567"/>
      <c r="L38" s="568"/>
      <c r="M38" s="558"/>
      <c r="N38" s="558"/>
      <c r="O38" s="558"/>
      <c r="P38" s="558"/>
      <c r="Q38" s="573"/>
      <c r="R38" s="573"/>
      <c r="S38" s="167"/>
      <c r="T38" s="168" t="e">
        <f>VLOOKUP(Q38,[25]Listas!$D$6:$E$10,2,0)</f>
        <v>#N/A</v>
      </c>
      <c r="U38" s="168" t="e">
        <f>HLOOKUP(R38,[25]Listas!$F$4:$J$5,2,0)</f>
        <v>#N/A</v>
      </c>
      <c r="V38" s="548"/>
      <c r="W38" s="167"/>
      <c r="X38" s="535"/>
      <c r="Y38" s="575"/>
      <c r="Z38" s="536"/>
      <c r="AA38" s="555"/>
      <c r="AB38" s="558"/>
      <c r="AC38" s="558"/>
      <c r="AD38" s="562"/>
      <c r="AE38" s="167"/>
      <c r="AF38" s="168">
        <f t="shared" si="0"/>
        <v>0</v>
      </c>
      <c r="AG38" s="169" t="e">
        <f t="shared" si="2"/>
        <v>#N/A</v>
      </c>
      <c r="AH38" s="545"/>
      <c r="AI38" s="169" t="e">
        <f t="shared" si="3"/>
        <v>#N/A</v>
      </c>
      <c r="AJ38" s="545"/>
      <c r="AK38" s="170" t="e">
        <f t="shared" si="1"/>
        <v>#N/A</v>
      </c>
      <c r="AL38" s="548"/>
    </row>
    <row r="39" spans="1:38" s="171" customFormat="1" ht="78" hidden="1" customHeight="1" x14ac:dyDescent="0.2">
      <c r="A39" s="582"/>
      <c r="B39" s="561"/>
      <c r="C39" s="583"/>
      <c r="D39" s="583"/>
      <c r="E39" s="583"/>
      <c r="F39" s="562"/>
      <c r="G39" s="550"/>
      <c r="H39" s="550"/>
      <c r="I39" s="550"/>
      <c r="J39" s="566"/>
      <c r="K39" s="567"/>
      <c r="L39" s="568"/>
      <c r="M39" s="558"/>
      <c r="N39" s="558"/>
      <c r="O39" s="558"/>
      <c r="P39" s="558"/>
      <c r="Q39" s="573"/>
      <c r="R39" s="573"/>
      <c r="S39" s="167"/>
      <c r="T39" s="168" t="e">
        <f>VLOOKUP(Q39,[25]Listas!$D$6:$E$10,2,0)</f>
        <v>#N/A</v>
      </c>
      <c r="U39" s="168" t="e">
        <f>HLOOKUP(R39,[25]Listas!$F$4:$J$5,2,0)</f>
        <v>#N/A</v>
      </c>
      <c r="V39" s="548"/>
      <c r="W39" s="167"/>
      <c r="X39" s="535"/>
      <c r="Y39" s="575"/>
      <c r="Z39" s="536"/>
      <c r="AA39" s="555"/>
      <c r="AB39" s="558"/>
      <c r="AC39" s="558"/>
      <c r="AD39" s="562"/>
      <c r="AE39" s="167"/>
      <c r="AF39" s="168">
        <f t="shared" si="0"/>
        <v>0</v>
      </c>
      <c r="AG39" s="169" t="e">
        <f t="shared" si="2"/>
        <v>#N/A</v>
      </c>
      <c r="AH39" s="545"/>
      <c r="AI39" s="169" t="e">
        <f t="shared" si="3"/>
        <v>#N/A</v>
      </c>
      <c r="AJ39" s="545"/>
      <c r="AK39" s="170" t="e">
        <f t="shared" si="1"/>
        <v>#N/A</v>
      </c>
      <c r="AL39" s="548"/>
    </row>
    <row r="40" spans="1:38" s="171" customFormat="1" ht="124.5" hidden="1" customHeight="1" x14ac:dyDescent="0.2">
      <c r="A40" s="582"/>
      <c r="B40" s="561"/>
      <c r="C40" s="583"/>
      <c r="D40" s="583"/>
      <c r="E40" s="583"/>
      <c r="F40" s="562"/>
      <c r="G40" s="550"/>
      <c r="H40" s="550"/>
      <c r="I40" s="550"/>
      <c r="J40" s="566"/>
      <c r="K40" s="567"/>
      <c r="L40" s="568"/>
      <c r="M40" s="558"/>
      <c r="N40" s="558"/>
      <c r="O40" s="558"/>
      <c r="P40" s="558"/>
      <c r="Q40" s="573"/>
      <c r="R40" s="573"/>
      <c r="S40" s="167"/>
      <c r="T40" s="168" t="e">
        <f>VLOOKUP(Q40,[25]Listas!$D$6:$E$10,2,0)</f>
        <v>#N/A</v>
      </c>
      <c r="U40" s="168" t="e">
        <f>HLOOKUP(R40,[25]Listas!$F$4:$J$5,2,0)</f>
        <v>#N/A</v>
      </c>
      <c r="V40" s="548"/>
      <c r="W40" s="167"/>
      <c r="X40" s="535"/>
      <c r="Y40" s="575"/>
      <c r="Z40" s="536"/>
      <c r="AA40" s="555"/>
      <c r="AB40" s="558"/>
      <c r="AC40" s="558"/>
      <c r="AD40" s="562"/>
      <c r="AE40" s="167"/>
      <c r="AF40" s="168">
        <f t="shared" si="0"/>
        <v>0</v>
      </c>
      <c r="AG40" s="169" t="e">
        <f t="shared" si="2"/>
        <v>#N/A</v>
      </c>
      <c r="AH40" s="545"/>
      <c r="AI40" s="169" t="e">
        <f t="shared" si="3"/>
        <v>#N/A</v>
      </c>
      <c r="AJ40" s="545"/>
      <c r="AK40" s="170" t="e">
        <f t="shared" si="1"/>
        <v>#N/A</v>
      </c>
      <c r="AL40" s="548"/>
    </row>
    <row r="41" spans="1:38" s="171" customFormat="1" ht="124.5" hidden="1" customHeight="1" x14ac:dyDescent="0.2">
      <c r="A41" s="582"/>
      <c r="B41" s="561"/>
      <c r="C41" s="583"/>
      <c r="D41" s="583"/>
      <c r="E41" s="583"/>
      <c r="F41" s="562"/>
      <c r="G41" s="550"/>
      <c r="H41" s="550"/>
      <c r="I41" s="550"/>
      <c r="J41" s="566"/>
      <c r="K41" s="567"/>
      <c r="L41" s="568"/>
      <c r="M41" s="558"/>
      <c r="N41" s="558"/>
      <c r="O41" s="558"/>
      <c r="P41" s="558"/>
      <c r="Q41" s="573"/>
      <c r="R41" s="573"/>
      <c r="S41" s="167"/>
      <c r="T41" s="168" t="e">
        <f>VLOOKUP(Q41,[25]Listas!$D$6:$E$10,2,0)</f>
        <v>#N/A</v>
      </c>
      <c r="U41" s="168" t="e">
        <f>HLOOKUP(R41,[25]Listas!$F$4:$J$5,2,0)</f>
        <v>#N/A</v>
      </c>
      <c r="V41" s="548"/>
      <c r="W41" s="167"/>
      <c r="X41" s="535"/>
      <c r="Y41" s="575"/>
      <c r="Z41" s="536"/>
      <c r="AA41" s="555"/>
      <c r="AB41" s="558"/>
      <c r="AC41" s="558"/>
      <c r="AD41" s="562"/>
      <c r="AE41" s="167"/>
      <c r="AF41" s="168">
        <f t="shared" si="0"/>
        <v>0</v>
      </c>
      <c r="AG41" s="169" t="e">
        <f t="shared" si="2"/>
        <v>#N/A</v>
      </c>
      <c r="AH41" s="545"/>
      <c r="AI41" s="169" t="e">
        <f t="shared" si="3"/>
        <v>#N/A</v>
      </c>
      <c r="AJ41" s="545"/>
      <c r="AK41" s="170" t="e">
        <f t="shared" si="1"/>
        <v>#N/A</v>
      </c>
      <c r="AL41" s="548"/>
    </row>
    <row r="42" spans="1:38" s="171" customFormat="1" ht="124.5" hidden="1" customHeight="1" x14ac:dyDescent="0.2">
      <c r="A42" s="582"/>
      <c r="B42" s="561"/>
      <c r="C42" s="583"/>
      <c r="D42" s="583"/>
      <c r="E42" s="583"/>
      <c r="F42" s="562"/>
      <c r="G42" s="550"/>
      <c r="H42" s="550"/>
      <c r="I42" s="550"/>
      <c r="J42" s="566"/>
      <c r="K42" s="567"/>
      <c r="L42" s="568"/>
      <c r="M42" s="558"/>
      <c r="N42" s="558"/>
      <c r="O42" s="558"/>
      <c r="P42" s="558"/>
      <c r="Q42" s="573"/>
      <c r="R42" s="573"/>
      <c r="S42" s="167"/>
      <c r="T42" s="168" t="e">
        <f>VLOOKUP(Q42,[25]Listas!$D$6:$E$10,2,0)</f>
        <v>#N/A</v>
      </c>
      <c r="U42" s="168" t="e">
        <f>HLOOKUP(R42,[25]Listas!$F$4:$J$5,2,0)</f>
        <v>#N/A</v>
      </c>
      <c r="V42" s="548"/>
      <c r="W42" s="167"/>
      <c r="X42" s="535"/>
      <c r="Y42" s="575"/>
      <c r="Z42" s="536"/>
      <c r="AA42" s="555"/>
      <c r="AB42" s="558"/>
      <c r="AC42" s="558"/>
      <c r="AD42" s="562"/>
      <c r="AE42" s="167"/>
      <c r="AF42" s="168">
        <f t="shared" si="0"/>
        <v>0</v>
      </c>
      <c r="AG42" s="169" t="e">
        <f t="shared" si="2"/>
        <v>#N/A</v>
      </c>
      <c r="AH42" s="545"/>
      <c r="AI42" s="169" t="e">
        <f t="shared" si="3"/>
        <v>#N/A</v>
      </c>
      <c r="AJ42" s="545"/>
      <c r="AK42" s="170" t="e">
        <f t="shared" si="1"/>
        <v>#N/A</v>
      </c>
      <c r="AL42" s="548"/>
    </row>
    <row r="43" spans="1:38" s="171" customFormat="1" ht="78" hidden="1" customHeight="1" x14ac:dyDescent="0.2">
      <c r="A43" s="582"/>
      <c r="B43" s="561"/>
      <c r="C43" s="583"/>
      <c r="D43" s="583"/>
      <c r="E43" s="583"/>
      <c r="F43" s="562"/>
      <c r="G43" s="550"/>
      <c r="H43" s="550"/>
      <c r="I43" s="550"/>
      <c r="J43" s="566"/>
      <c r="K43" s="567"/>
      <c r="L43" s="568"/>
      <c r="M43" s="558"/>
      <c r="N43" s="558"/>
      <c r="O43" s="558"/>
      <c r="P43" s="558"/>
      <c r="Q43" s="573"/>
      <c r="R43" s="573"/>
      <c r="S43" s="167"/>
      <c r="T43" s="168" t="e">
        <f>VLOOKUP(Q43,[25]Listas!$D$6:$E$10,2,0)</f>
        <v>#N/A</v>
      </c>
      <c r="U43" s="168" t="e">
        <f>HLOOKUP(R43,[25]Listas!$F$4:$J$5,2,0)</f>
        <v>#N/A</v>
      </c>
      <c r="V43" s="548"/>
      <c r="W43" s="167"/>
      <c r="X43" s="535"/>
      <c r="Y43" s="575"/>
      <c r="Z43" s="536"/>
      <c r="AA43" s="555"/>
      <c r="AB43" s="558"/>
      <c r="AC43" s="558"/>
      <c r="AD43" s="562"/>
      <c r="AE43" s="167"/>
      <c r="AF43" s="168">
        <f t="shared" si="0"/>
        <v>0</v>
      </c>
      <c r="AG43" s="169" t="e">
        <f t="shared" si="2"/>
        <v>#N/A</v>
      </c>
      <c r="AH43" s="545"/>
      <c r="AI43" s="169" t="e">
        <f t="shared" si="3"/>
        <v>#N/A</v>
      </c>
      <c r="AJ43" s="545"/>
      <c r="AK43" s="170" t="e">
        <f t="shared" si="1"/>
        <v>#N/A</v>
      </c>
      <c r="AL43" s="548"/>
    </row>
    <row r="44" spans="1:38" s="171" customFormat="1" ht="78" hidden="1" customHeight="1" x14ac:dyDescent="0.2">
      <c r="A44" s="582"/>
      <c r="B44" s="561"/>
      <c r="C44" s="583"/>
      <c r="D44" s="583"/>
      <c r="E44" s="583"/>
      <c r="F44" s="562"/>
      <c r="G44" s="550"/>
      <c r="H44" s="550"/>
      <c r="I44" s="550"/>
      <c r="J44" s="566"/>
      <c r="K44" s="567"/>
      <c r="L44" s="568"/>
      <c r="M44" s="558"/>
      <c r="N44" s="558"/>
      <c r="O44" s="558"/>
      <c r="P44" s="558"/>
      <c r="Q44" s="573"/>
      <c r="R44" s="573"/>
      <c r="S44" s="167"/>
      <c r="T44" s="168" t="e">
        <f>VLOOKUP(Q44,[25]Listas!$D$6:$E$10,2,0)</f>
        <v>#N/A</v>
      </c>
      <c r="U44" s="168" t="e">
        <f>HLOOKUP(R44,[25]Listas!$F$4:$J$5,2,0)</f>
        <v>#N/A</v>
      </c>
      <c r="V44" s="548"/>
      <c r="W44" s="167"/>
      <c r="X44" s="535"/>
      <c r="Y44" s="575"/>
      <c r="Z44" s="536"/>
      <c r="AA44" s="555"/>
      <c r="AB44" s="558"/>
      <c r="AC44" s="558"/>
      <c r="AD44" s="562"/>
      <c r="AE44" s="167"/>
      <c r="AF44" s="168">
        <f t="shared" si="0"/>
        <v>0</v>
      </c>
      <c r="AG44" s="169" t="e">
        <f t="shared" si="2"/>
        <v>#N/A</v>
      </c>
      <c r="AH44" s="545"/>
      <c r="AI44" s="169" t="e">
        <f t="shared" si="3"/>
        <v>#N/A</v>
      </c>
      <c r="AJ44" s="545"/>
      <c r="AK44" s="170" t="e">
        <f t="shared" si="1"/>
        <v>#N/A</v>
      </c>
      <c r="AL44" s="548"/>
    </row>
    <row r="45" spans="1:38" s="171" customFormat="1" ht="78" hidden="1" customHeight="1" x14ac:dyDescent="0.2">
      <c r="A45" s="582"/>
      <c r="B45" s="561"/>
      <c r="C45" s="583"/>
      <c r="D45" s="583"/>
      <c r="E45" s="583"/>
      <c r="F45" s="562"/>
      <c r="G45" s="550"/>
      <c r="H45" s="550"/>
      <c r="I45" s="550"/>
      <c r="J45" s="566"/>
      <c r="K45" s="567"/>
      <c r="L45" s="568"/>
      <c r="M45" s="558"/>
      <c r="N45" s="558"/>
      <c r="O45" s="558"/>
      <c r="P45" s="558"/>
      <c r="Q45" s="573"/>
      <c r="R45" s="573"/>
      <c r="S45" s="167"/>
      <c r="T45" s="168" t="e">
        <f>VLOOKUP(Q45,[25]Listas!$D$6:$E$10,2,0)</f>
        <v>#N/A</v>
      </c>
      <c r="U45" s="168" t="e">
        <f>HLOOKUP(R45,[25]Listas!$F$4:$J$5,2,0)</f>
        <v>#N/A</v>
      </c>
      <c r="V45" s="548"/>
      <c r="W45" s="167"/>
      <c r="X45" s="535"/>
      <c r="Y45" s="575"/>
      <c r="Z45" s="536"/>
      <c r="AA45" s="555"/>
      <c r="AB45" s="558"/>
      <c r="AC45" s="558"/>
      <c r="AD45" s="562"/>
      <c r="AE45" s="167"/>
      <c r="AF45" s="168">
        <f t="shared" si="0"/>
        <v>0</v>
      </c>
      <c r="AG45" s="169" t="e">
        <f t="shared" si="2"/>
        <v>#N/A</v>
      </c>
      <c r="AH45" s="545"/>
      <c r="AI45" s="169" t="e">
        <f t="shared" si="3"/>
        <v>#N/A</v>
      </c>
      <c r="AJ45" s="545"/>
      <c r="AK45" s="170" t="e">
        <f t="shared" si="1"/>
        <v>#N/A</v>
      </c>
      <c r="AL45" s="548"/>
    </row>
    <row r="46" spans="1:38" s="171" customFormat="1" ht="78" hidden="1" customHeight="1" x14ac:dyDescent="0.2">
      <c r="A46" s="582"/>
      <c r="B46" s="561"/>
      <c r="C46" s="583"/>
      <c r="D46" s="583"/>
      <c r="E46" s="583"/>
      <c r="F46" s="562"/>
      <c r="G46" s="550"/>
      <c r="H46" s="550"/>
      <c r="I46" s="550"/>
      <c r="J46" s="566"/>
      <c r="K46" s="567"/>
      <c r="L46" s="568"/>
      <c r="M46" s="558"/>
      <c r="N46" s="558"/>
      <c r="O46" s="558"/>
      <c r="P46" s="558"/>
      <c r="Q46" s="573"/>
      <c r="R46" s="573"/>
      <c r="S46" s="167"/>
      <c r="T46" s="168" t="e">
        <f>VLOOKUP(Q46,[25]Listas!$D$6:$E$10,2,0)</f>
        <v>#N/A</v>
      </c>
      <c r="U46" s="168" t="e">
        <f>HLOOKUP(R46,[25]Listas!$F$4:$J$5,2,0)</f>
        <v>#N/A</v>
      </c>
      <c r="V46" s="548"/>
      <c r="W46" s="167"/>
      <c r="X46" s="535"/>
      <c r="Y46" s="575"/>
      <c r="Z46" s="536"/>
      <c r="AA46" s="555"/>
      <c r="AB46" s="558"/>
      <c r="AC46" s="558"/>
      <c r="AD46" s="562"/>
      <c r="AE46" s="167"/>
      <c r="AF46" s="168">
        <f t="shared" si="0"/>
        <v>0</v>
      </c>
      <c r="AG46" s="169" t="e">
        <f t="shared" si="2"/>
        <v>#N/A</v>
      </c>
      <c r="AH46" s="545"/>
      <c r="AI46" s="169" t="e">
        <f t="shared" si="3"/>
        <v>#N/A</v>
      </c>
      <c r="AJ46" s="545"/>
      <c r="AK46" s="170" t="e">
        <f t="shared" si="1"/>
        <v>#N/A</v>
      </c>
      <c r="AL46" s="548"/>
    </row>
    <row r="47" spans="1:38" s="171" customFormat="1" ht="78" hidden="1" customHeight="1" x14ac:dyDescent="0.2">
      <c r="A47" s="582"/>
      <c r="B47" s="561"/>
      <c r="C47" s="583"/>
      <c r="D47" s="583"/>
      <c r="E47" s="583"/>
      <c r="F47" s="562"/>
      <c r="G47" s="550"/>
      <c r="H47" s="550"/>
      <c r="I47" s="550"/>
      <c r="J47" s="566"/>
      <c r="K47" s="567"/>
      <c r="L47" s="568"/>
      <c r="M47" s="558"/>
      <c r="N47" s="558"/>
      <c r="O47" s="558"/>
      <c r="P47" s="558"/>
      <c r="Q47" s="573"/>
      <c r="R47" s="573"/>
      <c r="S47" s="167"/>
      <c r="T47" s="168" t="e">
        <f>VLOOKUP(Q47,[25]Listas!$D$6:$E$10,2,0)</f>
        <v>#N/A</v>
      </c>
      <c r="U47" s="168" t="e">
        <f>HLOOKUP(R47,[25]Listas!$F$4:$J$5,2,0)</f>
        <v>#N/A</v>
      </c>
      <c r="V47" s="548"/>
      <c r="W47" s="167"/>
      <c r="X47" s="535"/>
      <c r="Y47" s="575"/>
      <c r="Z47" s="536"/>
      <c r="AA47" s="555"/>
      <c r="AB47" s="558"/>
      <c r="AC47" s="558"/>
      <c r="AD47" s="562"/>
      <c r="AE47" s="167"/>
      <c r="AF47" s="168">
        <f t="shared" si="0"/>
        <v>0</v>
      </c>
      <c r="AG47" s="169" t="e">
        <f t="shared" si="2"/>
        <v>#N/A</v>
      </c>
      <c r="AH47" s="545"/>
      <c r="AI47" s="169" t="e">
        <f t="shared" si="3"/>
        <v>#N/A</v>
      </c>
      <c r="AJ47" s="545"/>
      <c r="AK47" s="170" t="e">
        <f t="shared" si="1"/>
        <v>#N/A</v>
      </c>
      <c r="AL47" s="548"/>
    </row>
    <row r="48" spans="1:38" s="171" customFormat="1" ht="78" hidden="1" customHeight="1" x14ac:dyDescent="0.2">
      <c r="A48" s="582"/>
      <c r="B48" s="561"/>
      <c r="C48" s="583"/>
      <c r="D48" s="583"/>
      <c r="E48" s="583"/>
      <c r="F48" s="562"/>
      <c r="G48" s="550"/>
      <c r="H48" s="550"/>
      <c r="I48" s="550"/>
      <c r="J48" s="566"/>
      <c r="K48" s="567"/>
      <c r="L48" s="568"/>
      <c r="M48" s="558"/>
      <c r="N48" s="558"/>
      <c r="O48" s="558"/>
      <c r="P48" s="558"/>
      <c r="Q48" s="573"/>
      <c r="R48" s="573"/>
      <c r="S48" s="167"/>
      <c r="T48" s="168" t="e">
        <f>VLOOKUP(Q48,[25]Listas!$D$6:$E$10,2,0)</f>
        <v>#N/A</v>
      </c>
      <c r="U48" s="168" t="e">
        <f>HLOOKUP(R48,[25]Listas!$F$4:$J$5,2,0)</f>
        <v>#N/A</v>
      </c>
      <c r="V48" s="548"/>
      <c r="W48" s="167"/>
      <c r="X48" s="535"/>
      <c r="Y48" s="575"/>
      <c r="Z48" s="536"/>
      <c r="AA48" s="555"/>
      <c r="AB48" s="558"/>
      <c r="AC48" s="558"/>
      <c r="AD48" s="562"/>
      <c r="AE48" s="167"/>
      <c r="AF48" s="168">
        <f t="shared" si="0"/>
        <v>0</v>
      </c>
      <c r="AG48" s="169" t="e">
        <f t="shared" si="2"/>
        <v>#N/A</v>
      </c>
      <c r="AH48" s="545"/>
      <c r="AI48" s="169" t="e">
        <f t="shared" si="3"/>
        <v>#N/A</v>
      </c>
      <c r="AJ48" s="545"/>
      <c r="AK48" s="170" t="e">
        <f t="shared" si="1"/>
        <v>#N/A</v>
      </c>
      <c r="AL48" s="548"/>
    </row>
    <row r="49" spans="1:38" s="171" customFormat="1" ht="78" hidden="1" customHeight="1" x14ac:dyDescent="0.2">
      <c r="A49" s="582"/>
      <c r="B49" s="561"/>
      <c r="C49" s="583"/>
      <c r="D49" s="583"/>
      <c r="E49" s="583"/>
      <c r="F49" s="562"/>
      <c r="G49" s="550"/>
      <c r="H49" s="550"/>
      <c r="I49" s="550"/>
      <c r="J49" s="566"/>
      <c r="K49" s="567"/>
      <c r="L49" s="568"/>
      <c r="M49" s="558"/>
      <c r="N49" s="558"/>
      <c r="O49" s="558"/>
      <c r="P49" s="558"/>
      <c r="Q49" s="573"/>
      <c r="R49" s="573"/>
      <c r="S49" s="167"/>
      <c r="T49" s="168" t="e">
        <f>VLOOKUP(Q49,[25]Listas!$D$6:$E$10,2,0)</f>
        <v>#N/A</v>
      </c>
      <c r="U49" s="168" t="e">
        <f>HLOOKUP(R49,[25]Listas!$F$4:$J$5,2,0)</f>
        <v>#N/A</v>
      </c>
      <c r="V49" s="548"/>
      <c r="W49" s="167"/>
      <c r="X49" s="535"/>
      <c r="Y49" s="575"/>
      <c r="Z49" s="536"/>
      <c r="AA49" s="555"/>
      <c r="AB49" s="558"/>
      <c r="AC49" s="558"/>
      <c r="AD49" s="562"/>
      <c r="AE49" s="167"/>
      <c r="AF49" s="168">
        <f t="shared" si="0"/>
        <v>0</v>
      </c>
      <c r="AG49" s="169" t="e">
        <f t="shared" si="2"/>
        <v>#N/A</v>
      </c>
      <c r="AH49" s="545"/>
      <c r="AI49" s="169" t="e">
        <f t="shared" si="3"/>
        <v>#N/A</v>
      </c>
      <c r="AJ49" s="545"/>
      <c r="AK49" s="170" t="e">
        <f t="shared" si="1"/>
        <v>#N/A</v>
      </c>
      <c r="AL49" s="548"/>
    </row>
    <row r="50" spans="1:38" s="171" customFormat="1" ht="78" hidden="1" customHeight="1" x14ac:dyDescent="0.2">
      <c r="A50" s="582"/>
      <c r="B50" s="561"/>
      <c r="C50" s="583"/>
      <c r="D50" s="583"/>
      <c r="E50" s="583"/>
      <c r="F50" s="562"/>
      <c r="G50" s="550"/>
      <c r="H50" s="550"/>
      <c r="I50" s="550"/>
      <c r="J50" s="566"/>
      <c r="K50" s="567"/>
      <c r="L50" s="568"/>
      <c r="M50" s="558"/>
      <c r="N50" s="558"/>
      <c r="O50" s="558"/>
      <c r="P50" s="558"/>
      <c r="Q50" s="573"/>
      <c r="R50" s="573"/>
      <c r="S50" s="167"/>
      <c r="T50" s="168" t="e">
        <f>VLOOKUP(Q50,[25]Listas!$D$6:$E$10,2,0)</f>
        <v>#N/A</v>
      </c>
      <c r="U50" s="168" t="e">
        <f>HLOOKUP(R50,[25]Listas!$F$4:$J$5,2,0)</f>
        <v>#N/A</v>
      </c>
      <c r="V50" s="548"/>
      <c r="W50" s="167"/>
      <c r="X50" s="535"/>
      <c r="Y50" s="575"/>
      <c r="Z50" s="536"/>
      <c r="AA50" s="555"/>
      <c r="AB50" s="558"/>
      <c r="AC50" s="558"/>
      <c r="AD50" s="562"/>
      <c r="AE50" s="167"/>
      <c r="AF50" s="168">
        <f t="shared" si="0"/>
        <v>0</v>
      </c>
      <c r="AG50" s="169" t="e">
        <f t="shared" si="2"/>
        <v>#N/A</v>
      </c>
      <c r="AH50" s="545"/>
      <c r="AI50" s="169" t="e">
        <f t="shared" si="3"/>
        <v>#N/A</v>
      </c>
      <c r="AJ50" s="545"/>
      <c r="AK50" s="170" t="e">
        <f t="shared" si="1"/>
        <v>#N/A</v>
      </c>
      <c r="AL50" s="548"/>
    </row>
    <row r="51" spans="1:38" s="171" customFormat="1" ht="78" hidden="1" customHeight="1" x14ac:dyDescent="0.2">
      <c r="A51" s="582"/>
      <c r="B51" s="561"/>
      <c r="C51" s="583"/>
      <c r="D51" s="583"/>
      <c r="E51" s="583"/>
      <c r="F51" s="562"/>
      <c r="G51" s="550"/>
      <c r="H51" s="550"/>
      <c r="I51" s="550"/>
      <c r="J51" s="566"/>
      <c r="K51" s="567"/>
      <c r="L51" s="568"/>
      <c r="M51" s="558"/>
      <c r="N51" s="558"/>
      <c r="O51" s="558"/>
      <c r="P51" s="558"/>
      <c r="Q51" s="573"/>
      <c r="R51" s="573"/>
      <c r="S51" s="167"/>
      <c r="T51" s="168" t="e">
        <f>VLOOKUP(Q51,[25]Listas!$D$6:$E$10,2,0)</f>
        <v>#N/A</v>
      </c>
      <c r="U51" s="168" t="e">
        <f>HLOOKUP(R51,[25]Listas!$F$4:$J$5,2,0)</f>
        <v>#N/A</v>
      </c>
      <c r="V51" s="548"/>
      <c r="W51" s="167"/>
      <c r="X51" s="535"/>
      <c r="Y51" s="575"/>
      <c r="Z51" s="536"/>
      <c r="AA51" s="555"/>
      <c r="AB51" s="558"/>
      <c r="AC51" s="558"/>
      <c r="AD51" s="562"/>
      <c r="AE51" s="167"/>
      <c r="AF51" s="168">
        <f t="shared" si="0"/>
        <v>0</v>
      </c>
      <c r="AG51" s="169" t="e">
        <f t="shared" si="2"/>
        <v>#N/A</v>
      </c>
      <c r="AH51" s="545"/>
      <c r="AI51" s="169" t="e">
        <f t="shared" si="3"/>
        <v>#N/A</v>
      </c>
      <c r="AJ51" s="545"/>
      <c r="AK51" s="170" t="e">
        <f t="shared" si="1"/>
        <v>#N/A</v>
      </c>
      <c r="AL51" s="548"/>
    </row>
    <row r="52" spans="1:38" s="171" customFormat="1" ht="78" hidden="1" customHeight="1" x14ac:dyDescent="0.2">
      <c r="A52" s="582"/>
      <c r="B52" s="561"/>
      <c r="C52" s="583"/>
      <c r="D52" s="583"/>
      <c r="E52" s="583"/>
      <c r="F52" s="562"/>
      <c r="G52" s="550"/>
      <c r="H52" s="550"/>
      <c r="I52" s="550"/>
      <c r="J52" s="566"/>
      <c r="K52" s="567"/>
      <c r="L52" s="568"/>
      <c r="M52" s="558"/>
      <c r="N52" s="558"/>
      <c r="O52" s="558"/>
      <c r="P52" s="558"/>
      <c r="Q52" s="573"/>
      <c r="R52" s="573"/>
      <c r="S52" s="167"/>
      <c r="T52" s="168" t="e">
        <f>VLOOKUP(Q52,[25]Listas!$D$6:$E$10,2,0)</f>
        <v>#N/A</v>
      </c>
      <c r="U52" s="168" t="e">
        <f>HLOOKUP(R52,[25]Listas!$F$4:$J$5,2,0)</f>
        <v>#N/A</v>
      </c>
      <c r="V52" s="548"/>
      <c r="W52" s="167"/>
      <c r="X52" s="535"/>
      <c r="Y52" s="575"/>
      <c r="Z52" s="536"/>
      <c r="AA52" s="555"/>
      <c r="AB52" s="558"/>
      <c r="AC52" s="558"/>
      <c r="AD52" s="562"/>
      <c r="AE52" s="167"/>
      <c r="AF52" s="168">
        <f t="shared" si="0"/>
        <v>0</v>
      </c>
      <c r="AG52" s="169" t="e">
        <f t="shared" si="2"/>
        <v>#N/A</v>
      </c>
      <c r="AH52" s="545"/>
      <c r="AI52" s="169" t="e">
        <f t="shared" si="3"/>
        <v>#N/A</v>
      </c>
      <c r="AJ52" s="545"/>
      <c r="AK52" s="170" t="e">
        <f t="shared" si="1"/>
        <v>#N/A</v>
      </c>
      <c r="AL52" s="548"/>
    </row>
    <row r="53" spans="1:38" s="171" customFormat="1" ht="78" hidden="1" customHeight="1" x14ac:dyDescent="0.2">
      <c r="A53" s="582"/>
      <c r="B53" s="561"/>
      <c r="C53" s="583"/>
      <c r="D53" s="583"/>
      <c r="E53" s="583"/>
      <c r="F53" s="562"/>
      <c r="G53" s="550"/>
      <c r="H53" s="550"/>
      <c r="I53" s="550"/>
      <c r="J53" s="566"/>
      <c r="K53" s="567"/>
      <c r="L53" s="568"/>
      <c r="M53" s="558"/>
      <c r="N53" s="558"/>
      <c r="O53" s="558"/>
      <c r="P53" s="558"/>
      <c r="Q53" s="573"/>
      <c r="R53" s="573"/>
      <c r="S53" s="167"/>
      <c r="T53" s="168" t="e">
        <f>VLOOKUP(Q53,[25]Listas!$D$6:$E$10,2,0)</f>
        <v>#N/A</v>
      </c>
      <c r="U53" s="168" t="e">
        <f>HLOOKUP(R53,[25]Listas!$F$4:$J$5,2,0)</f>
        <v>#N/A</v>
      </c>
      <c r="V53" s="548"/>
      <c r="W53" s="167"/>
      <c r="X53" s="535"/>
      <c r="Y53" s="575"/>
      <c r="Z53" s="536"/>
      <c r="AA53" s="555"/>
      <c r="AB53" s="558"/>
      <c r="AC53" s="558"/>
      <c r="AD53" s="562"/>
      <c r="AE53" s="167"/>
      <c r="AF53" s="168">
        <f t="shared" si="0"/>
        <v>0</v>
      </c>
      <c r="AG53" s="169" t="e">
        <f t="shared" si="2"/>
        <v>#N/A</v>
      </c>
      <c r="AH53" s="545"/>
      <c r="AI53" s="169" t="e">
        <f t="shared" si="3"/>
        <v>#N/A</v>
      </c>
      <c r="AJ53" s="545"/>
      <c r="AK53" s="170" t="e">
        <f t="shared" si="1"/>
        <v>#N/A</v>
      </c>
      <c r="AL53" s="548"/>
    </row>
    <row r="54" spans="1:38" s="171" customFormat="1" ht="78" hidden="1" customHeight="1" x14ac:dyDescent="0.2">
      <c r="A54" s="582"/>
      <c r="B54" s="561"/>
      <c r="C54" s="583"/>
      <c r="D54" s="583"/>
      <c r="E54" s="583"/>
      <c r="F54" s="562"/>
      <c r="G54" s="550"/>
      <c r="H54" s="550"/>
      <c r="I54" s="550"/>
      <c r="J54" s="566"/>
      <c r="K54" s="567"/>
      <c r="L54" s="568"/>
      <c r="M54" s="558"/>
      <c r="N54" s="558"/>
      <c r="O54" s="558"/>
      <c r="P54" s="558"/>
      <c r="Q54" s="573"/>
      <c r="R54" s="573"/>
      <c r="S54" s="167"/>
      <c r="T54" s="168" t="e">
        <f>VLOOKUP(Q54,[25]Listas!$D$6:$E$10,2,0)</f>
        <v>#N/A</v>
      </c>
      <c r="U54" s="168" t="e">
        <f>HLOOKUP(R54,[25]Listas!$F$4:$J$5,2,0)</f>
        <v>#N/A</v>
      </c>
      <c r="V54" s="548"/>
      <c r="W54" s="167"/>
      <c r="X54" s="535"/>
      <c r="Y54" s="575"/>
      <c r="Z54" s="536"/>
      <c r="AA54" s="555"/>
      <c r="AB54" s="558"/>
      <c r="AC54" s="558"/>
      <c r="AD54" s="562"/>
      <c r="AE54" s="167"/>
      <c r="AF54" s="168">
        <f t="shared" si="0"/>
        <v>0</v>
      </c>
      <c r="AG54" s="169" t="e">
        <f t="shared" si="2"/>
        <v>#N/A</v>
      </c>
      <c r="AH54" s="545"/>
      <c r="AI54" s="169" t="e">
        <f t="shared" si="3"/>
        <v>#N/A</v>
      </c>
      <c r="AJ54" s="545"/>
      <c r="AK54" s="170" t="e">
        <f t="shared" si="1"/>
        <v>#N/A</v>
      </c>
      <c r="AL54" s="548"/>
    </row>
    <row r="55" spans="1:38" s="171" customFormat="1" ht="78" hidden="1" customHeight="1" x14ac:dyDescent="0.2">
      <c r="A55" s="582"/>
      <c r="B55" s="561"/>
      <c r="C55" s="583"/>
      <c r="D55" s="583"/>
      <c r="E55" s="583"/>
      <c r="F55" s="562"/>
      <c r="G55" s="550"/>
      <c r="H55" s="550"/>
      <c r="I55" s="550"/>
      <c r="J55" s="566"/>
      <c r="K55" s="567"/>
      <c r="L55" s="568"/>
      <c r="M55" s="558"/>
      <c r="N55" s="558"/>
      <c r="O55" s="558"/>
      <c r="P55" s="558"/>
      <c r="Q55" s="573"/>
      <c r="R55" s="573"/>
      <c r="S55" s="167"/>
      <c r="T55" s="168" t="e">
        <f>VLOOKUP(Q55,[25]Listas!$D$6:$E$10,2,0)</f>
        <v>#N/A</v>
      </c>
      <c r="U55" s="168" t="e">
        <f>HLOOKUP(R55,[25]Listas!$F$4:$J$5,2,0)</f>
        <v>#N/A</v>
      </c>
      <c r="V55" s="548"/>
      <c r="W55" s="167"/>
      <c r="X55" s="535"/>
      <c r="Y55" s="575"/>
      <c r="Z55" s="536"/>
      <c r="AA55" s="555"/>
      <c r="AB55" s="558"/>
      <c r="AC55" s="558"/>
      <c r="AD55" s="562"/>
      <c r="AE55" s="167"/>
      <c r="AF55" s="168">
        <f t="shared" si="0"/>
        <v>0</v>
      </c>
      <c r="AG55" s="169" t="e">
        <f t="shared" si="2"/>
        <v>#N/A</v>
      </c>
      <c r="AH55" s="545"/>
      <c r="AI55" s="169" t="e">
        <f t="shared" si="3"/>
        <v>#N/A</v>
      </c>
      <c r="AJ55" s="545"/>
      <c r="AK55" s="170" t="e">
        <f t="shared" si="1"/>
        <v>#N/A</v>
      </c>
      <c r="AL55" s="548"/>
    </row>
    <row r="56" spans="1:38" s="171" customFormat="1" ht="78" hidden="1" customHeight="1" x14ac:dyDescent="0.2">
      <c r="A56" s="582"/>
      <c r="B56" s="561"/>
      <c r="C56" s="583"/>
      <c r="D56" s="583"/>
      <c r="E56" s="583"/>
      <c r="F56" s="562"/>
      <c r="G56" s="550"/>
      <c r="H56" s="550"/>
      <c r="I56" s="550"/>
      <c r="J56" s="566"/>
      <c r="K56" s="567"/>
      <c r="L56" s="568"/>
      <c r="M56" s="558"/>
      <c r="N56" s="558"/>
      <c r="O56" s="558"/>
      <c r="P56" s="558"/>
      <c r="Q56" s="573"/>
      <c r="R56" s="573"/>
      <c r="S56" s="167"/>
      <c r="T56" s="168" t="e">
        <f>VLOOKUP(Q56,[25]Listas!$D$6:$E$10,2,0)</f>
        <v>#N/A</v>
      </c>
      <c r="U56" s="168" t="e">
        <f>HLOOKUP(R56,[25]Listas!$F$4:$J$5,2,0)</f>
        <v>#N/A</v>
      </c>
      <c r="V56" s="548"/>
      <c r="W56" s="167"/>
      <c r="X56" s="535"/>
      <c r="Y56" s="575"/>
      <c r="Z56" s="536"/>
      <c r="AA56" s="555"/>
      <c r="AB56" s="558"/>
      <c r="AC56" s="558"/>
      <c r="AD56" s="562"/>
      <c r="AE56" s="167"/>
      <c r="AF56" s="168">
        <f t="shared" si="0"/>
        <v>0</v>
      </c>
      <c r="AG56" s="169" t="e">
        <f t="shared" si="2"/>
        <v>#N/A</v>
      </c>
      <c r="AH56" s="545"/>
      <c r="AI56" s="169" t="e">
        <f t="shared" si="3"/>
        <v>#N/A</v>
      </c>
      <c r="AJ56" s="545"/>
      <c r="AK56" s="170" t="e">
        <f t="shared" si="1"/>
        <v>#N/A</v>
      </c>
      <c r="AL56" s="548"/>
    </row>
    <row r="57" spans="1:38" s="171" customFormat="1" ht="78" hidden="1" customHeight="1" x14ac:dyDescent="0.2">
      <c r="A57" s="582"/>
      <c r="B57" s="561"/>
      <c r="C57" s="583"/>
      <c r="D57" s="583"/>
      <c r="E57" s="583"/>
      <c r="F57" s="562"/>
      <c r="G57" s="550"/>
      <c r="H57" s="550"/>
      <c r="I57" s="550"/>
      <c r="J57" s="566"/>
      <c r="K57" s="567"/>
      <c r="L57" s="568"/>
      <c r="M57" s="558"/>
      <c r="N57" s="558"/>
      <c r="O57" s="558"/>
      <c r="P57" s="558"/>
      <c r="Q57" s="573"/>
      <c r="R57" s="573"/>
      <c r="S57" s="167"/>
      <c r="T57" s="168" t="e">
        <f>VLOOKUP(Q57,[25]Listas!$D$6:$E$10,2,0)</f>
        <v>#N/A</v>
      </c>
      <c r="U57" s="168" t="e">
        <f>HLOOKUP(R57,[25]Listas!$F$4:$J$5,2,0)</f>
        <v>#N/A</v>
      </c>
      <c r="V57" s="548"/>
      <c r="W57" s="167"/>
      <c r="X57" s="535"/>
      <c r="Y57" s="575"/>
      <c r="Z57" s="536"/>
      <c r="AA57" s="555"/>
      <c r="AB57" s="558"/>
      <c r="AC57" s="558"/>
      <c r="AD57" s="562"/>
      <c r="AE57" s="167"/>
      <c r="AF57" s="168">
        <f t="shared" si="0"/>
        <v>0</v>
      </c>
      <c r="AG57" s="169" t="e">
        <f t="shared" si="2"/>
        <v>#N/A</v>
      </c>
      <c r="AH57" s="545"/>
      <c r="AI57" s="169" t="e">
        <f t="shared" si="3"/>
        <v>#N/A</v>
      </c>
      <c r="AJ57" s="545"/>
      <c r="AK57" s="170" t="e">
        <f t="shared" si="1"/>
        <v>#N/A</v>
      </c>
      <c r="AL57" s="548"/>
    </row>
    <row r="58" spans="1:38" s="171" customFormat="1" ht="78" hidden="1" customHeight="1" x14ac:dyDescent="0.2">
      <c r="A58" s="582"/>
      <c r="B58" s="561"/>
      <c r="C58" s="583"/>
      <c r="D58" s="583"/>
      <c r="E58" s="583"/>
      <c r="F58" s="562"/>
      <c r="G58" s="550"/>
      <c r="H58" s="550"/>
      <c r="I58" s="550"/>
      <c r="J58" s="566"/>
      <c r="K58" s="567"/>
      <c r="L58" s="568"/>
      <c r="M58" s="558"/>
      <c r="N58" s="558"/>
      <c r="O58" s="558"/>
      <c r="P58" s="558"/>
      <c r="Q58" s="573"/>
      <c r="R58" s="573"/>
      <c r="S58" s="167"/>
      <c r="T58" s="168" t="e">
        <f>VLOOKUP(Q58,[25]Listas!$D$6:$E$10,2,0)</f>
        <v>#N/A</v>
      </c>
      <c r="U58" s="168" t="e">
        <f>HLOOKUP(R58,[25]Listas!$F$4:$J$5,2,0)</f>
        <v>#N/A</v>
      </c>
      <c r="V58" s="548"/>
      <c r="W58" s="167"/>
      <c r="X58" s="535"/>
      <c r="Y58" s="575"/>
      <c r="Z58" s="536"/>
      <c r="AA58" s="555"/>
      <c r="AB58" s="558"/>
      <c r="AC58" s="558"/>
      <c r="AD58" s="562"/>
      <c r="AE58" s="167"/>
      <c r="AF58" s="168">
        <f t="shared" si="0"/>
        <v>0</v>
      </c>
      <c r="AG58" s="169" t="e">
        <f t="shared" si="2"/>
        <v>#N/A</v>
      </c>
      <c r="AH58" s="545"/>
      <c r="AI58" s="169" t="e">
        <f t="shared" si="3"/>
        <v>#N/A</v>
      </c>
      <c r="AJ58" s="545"/>
      <c r="AK58" s="170" t="e">
        <f t="shared" si="1"/>
        <v>#N/A</v>
      </c>
      <c r="AL58" s="548"/>
    </row>
    <row r="59" spans="1:38" s="171" customFormat="1" ht="78" hidden="1" customHeight="1" x14ac:dyDescent="0.2">
      <c r="A59" s="582"/>
      <c r="B59" s="561"/>
      <c r="C59" s="583"/>
      <c r="D59" s="583"/>
      <c r="E59" s="583"/>
      <c r="F59" s="562"/>
      <c r="G59" s="550"/>
      <c r="H59" s="550"/>
      <c r="I59" s="550"/>
      <c r="J59" s="566"/>
      <c r="K59" s="567"/>
      <c r="L59" s="568"/>
      <c r="M59" s="558"/>
      <c r="N59" s="558"/>
      <c r="O59" s="558"/>
      <c r="P59" s="558"/>
      <c r="Q59" s="573"/>
      <c r="R59" s="573"/>
      <c r="S59" s="167"/>
      <c r="T59" s="168" t="e">
        <f>VLOOKUP(Q59,[25]Listas!$D$6:$E$10,2,0)</f>
        <v>#N/A</v>
      </c>
      <c r="U59" s="168" t="e">
        <f>HLOOKUP(R59,[25]Listas!$F$4:$J$5,2,0)</f>
        <v>#N/A</v>
      </c>
      <c r="V59" s="548"/>
      <c r="W59" s="167"/>
      <c r="X59" s="535"/>
      <c r="Y59" s="575"/>
      <c r="Z59" s="536"/>
      <c r="AA59" s="555"/>
      <c r="AB59" s="558"/>
      <c r="AC59" s="558"/>
      <c r="AD59" s="562"/>
      <c r="AE59" s="167"/>
      <c r="AF59" s="168">
        <f t="shared" si="0"/>
        <v>0</v>
      </c>
      <c r="AG59" s="169" t="e">
        <f t="shared" si="2"/>
        <v>#N/A</v>
      </c>
      <c r="AH59" s="545"/>
      <c r="AI59" s="169" t="e">
        <f t="shared" si="3"/>
        <v>#N/A</v>
      </c>
      <c r="AJ59" s="545"/>
      <c r="AK59" s="170" t="e">
        <f t="shared" si="1"/>
        <v>#N/A</v>
      </c>
      <c r="AL59" s="548"/>
    </row>
    <row r="60" spans="1:38" s="171" customFormat="1" ht="78" hidden="1" customHeight="1" x14ac:dyDescent="0.2">
      <c r="A60" s="582"/>
      <c r="B60" s="561"/>
      <c r="C60" s="583"/>
      <c r="D60" s="583"/>
      <c r="E60" s="583"/>
      <c r="F60" s="562"/>
      <c r="G60" s="550"/>
      <c r="H60" s="550"/>
      <c r="I60" s="550"/>
      <c r="J60" s="566"/>
      <c r="K60" s="567"/>
      <c r="L60" s="568"/>
      <c r="M60" s="558"/>
      <c r="N60" s="558"/>
      <c r="O60" s="558"/>
      <c r="P60" s="558"/>
      <c r="Q60" s="573"/>
      <c r="R60" s="573"/>
      <c r="S60" s="167"/>
      <c r="T60" s="168" t="e">
        <f>VLOOKUP(Q60,[25]Listas!$D$6:$E$10,2,0)</f>
        <v>#N/A</v>
      </c>
      <c r="U60" s="168" t="e">
        <f>HLOOKUP(R60,[25]Listas!$F$4:$J$5,2,0)</f>
        <v>#N/A</v>
      </c>
      <c r="V60" s="548"/>
      <c r="W60" s="167"/>
      <c r="X60" s="535"/>
      <c r="Y60" s="575"/>
      <c r="Z60" s="536"/>
      <c r="AA60" s="555"/>
      <c r="AB60" s="558"/>
      <c r="AC60" s="558"/>
      <c r="AD60" s="562"/>
      <c r="AE60" s="167"/>
      <c r="AF60" s="168">
        <f t="shared" si="0"/>
        <v>0</v>
      </c>
      <c r="AG60" s="169" t="e">
        <f t="shared" si="2"/>
        <v>#N/A</v>
      </c>
      <c r="AH60" s="545"/>
      <c r="AI60" s="169" t="e">
        <f t="shared" si="3"/>
        <v>#N/A</v>
      </c>
      <c r="AJ60" s="545"/>
      <c r="AK60" s="170" t="e">
        <f t="shared" si="1"/>
        <v>#N/A</v>
      </c>
      <c r="AL60" s="548"/>
    </row>
    <row r="61" spans="1:38" s="171" customFormat="1" ht="78" hidden="1" customHeight="1" x14ac:dyDescent="0.2">
      <c r="A61" s="582"/>
      <c r="B61" s="561"/>
      <c r="C61" s="583"/>
      <c r="D61" s="583"/>
      <c r="E61" s="583"/>
      <c r="F61" s="562"/>
      <c r="G61" s="550"/>
      <c r="H61" s="550"/>
      <c r="I61" s="550"/>
      <c r="J61" s="566"/>
      <c r="K61" s="567"/>
      <c r="L61" s="568"/>
      <c r="M61" s="558"/>
      <c r="N61" s="558"/>
      <c r="O61" s="558"/>
      <c r="P61" s="558"/>
      <c r="Q61" s="573"/>
      <c r="R61" s="573"/>
      <c r="S61" s="167"/>
      <c r="T61" s="168" t="e">
        <f>VLOOKUP(Q61,[25]Listas!$D$6:$E$10,2,0)</f>
        <v>#N/A</v>
      </c>
      <c r="U61" s="168" t="e">
        <f>HLOOKUP(R61,[25]Listas!$F$4:$J$5,2,0)</f>
        <v>#N/A</v>
      </c>
      <c r="V61" s="548"/>
      <c r="W61" s="167"/>
      <c r="X61" s="535"/>
      <c r="Y61" s="575"/>
      <c r="Z61" s="536"/>
      <c r="AA61" s="555"/>
      <c r="AB61" s="558"/>
      <c r="AC61" s="558"/>
      <c r="AD61" s="562"/>
      <c r="AE61" s="167"/>
      <c r="AF61" s="168">
        <f t="shared" si="0"/>
        <v>0</v>
      </c>
      <c r="AG61" s="169" t="e">
        <f t="shared" si="2"/>
        <v>#N/A</v>
      </c>
      <c r="AH61" s="545"/>
      <c r="AI61" s="169" t="e">
        <f t="shared" si="3"/>
        <v>#N/A</v>
      </c>
      <c r="AJ61" s="545"/>
      <c r="AK61" s="170" t="e">
        <f t="shared" si="1"/>
        <v>#N/A</v>
      </c>
      <c r="AL61" s="548"/>
    </row>
    <row r="62" spans="1:38" s="171" customFormat="1" ht="78" hidden="1" customHeight="1" x14ac:dyDescent="0.2">
      <c r="A62" s="582"/>
      <c r="B62" s="561"/>
      <c r="C62" s="583"/>
      <c r="D62" s="583"/>
      <c r="E62" s="583"/>
      <c r="F62" s="562"/>
      <c r="G62" s="550"/>
      <c r="H62" s="550"/>
      <c r="I62" s="550"/>
      <c r="J62" s="566"/>
      <c r="K62" s="567"/>
      <c r="L62" s="568"/>
      <c r="M62" s="558"/>
      <c r="N62" s="558"/>
      <c r="O62" s="558"/>
      <c r="P62" s="558"/>
      <c r="Q62" s="573"/>
      <c r="R62" s="573"/>
      <c r="S62" s="167"/>
      <c r="T62" s="168" t="e">
        <f>VLOOKUP(Q62,[25]Listas!$D$6:$E$10,2,0)</f>
        <v>#N/A</v>
      </c>
      <c r="U62" s="168" t="e">
        <f>HLOOKUP(R62,[25]Listas!$F$4:$J$5,2,0)</f>
        <v>#N/A</v>
      </c>
      <c r="V62" s="548"/>
      <c r="W62" s="167"/>
      <c r="X62" s="535"/>
      <c r="Y62" s="575"/>
      <c r="Z62" s="536"/>
      <c r="AA62" s="555"/>
      <c r="AB62" s="558"/>
      <c r="AC62" s="558"/>
      <c r="AD62" s="562"/>
      <c r="AE62" s="167"/>
      <c r="AF62" s="168">
        <f t="shared" si="0"/>
        <v>0</v>
      </c>
      <c r="AG62" s="169" t="e">
        <f t="shared" si="2"/>
        <v>#N/A</v>
      </c>
      <c r="AH62" s="545"/>
      <c r="AI62" s="169" t="e">
        <f t="shared" si="3"/>
        <v>#N/A</v>
      </c>
      <c r="AJ62" s="545"/>
      <c r="AK62" s="170" t="e">
        <f t="shared" si="1"/>
        <v>#N/A</v>
      </c>
      <c r="AL62" s="548"/>
    </row>
    <row r="63" spans="1:38" s="171" customFormat="1" ht="78" hidden="1" customHeight="1" x14ac:dyDescent="0.2">
      <c r="A63" s="582"/>
      <c r="B63" s="561"/>
      <c r="C63" s="583"/>
      <c r="D63" s="583"/>
      <c r="E63" s="583"/>
      <c r="F63" s="562"/>
      <c r="G63" s="550"/>
      <c r="H63" s="550"/>
      <c r="I63" s="550"/>
      <c r="J63" s="566"/>
      <c r="K63" s="567"/>
      <c r="L63" s="568"/>
      <c r="M63" s="558"/>
      <c r="N63" s="558"/>
      <c r="O63" s="558"/>
      <c r="P63" s="558"/>
      <c r="Q63" s="573"/>
      <c r="R63" s="573"/>
      <c r="S63" s="167"/>
      <c r="T63" s="168" t="e">
        <f>VLOOKUP(Q63,[25]Listas!$D$6:$E$10,2,0)</f>
        <v>#N/A</v>
      </c>
      <c r="U63" s="168" t="e">
        <f>HLOOKUP(R63,[25]Listas!$F$4:$J$5,2,0)</f>
        <v>#N/A</v>
      </c>
      <c r="V63" s="548"/>
      <c r="W63" s="167"/>
      <c r="X63" s="535"/>
      <c r="Y63" s="575"/>
      <c r="Z63" s="536"/>
      <c r="AA63" s="555"/>
      <c r="AB63" s="558"/>
      <c r="AC63" s="558"/>
      <c r="AD63" s="562"/>
      <c r="AE63" s="167"/>
      <c r="AF63" s="168">
        <f t="shared" si="0"/>
        <v>0</v>
      </c>
      <c r="AG63" s="169" t="e">
        <f t="shared" si="2"/>
        <v>#N/A</v>
      </c>
      <c r="AH63" s="545"/>
      <c r="AI63" s="169" t="e">
        <f t="shared" si="3"/>
        <v>#N/A</v>
      </c>
      <c r="AJ63" s="545"/>
      <c r="AK63" s="170" t="e">
        <f t="shared" si="1"/>
        <v>#N/A</v>
      </c>
      <c r="AL63" s="548"/>
    </row>
    <row r="64" spans="1:38" s="171" customFormat="1" ht="78" hidden="1" customHeight="1" x14ac:dyDescent="0.2">
      <c r="A64" s="582"/>
      <c r="B64" s="561"/>
      <c r="C64" s="583"/>
      <c r="D64" s="583"/>
      <c r="E64" s="583"/>
      <c r="F64" s="562"/>
      <c r="G64" s="550"/>
      <c r="H64" s="550"/>
      <c r="I64" s="550"/>
      <c r="J64" s="566"/>
      <c r="K64" s="567"/>
      <c r="L64" s="568"/>
      <c r="M64" s="558"/>
      <c r="N64" s="558"/>
      <c r="O64" s="558"/>
      <c r="P64" s="558"/>
      <c r="Q64" s="573"/>
      <c r="R64" s="573"/>
      <c r="S64" s="167"/>
      <c r="T64" s="168" t="e">
        <f>VLOOKUP(Q64,[25]Listas!$D$6:$E$10,2,0)</f>
        <v>#N/A</v>
      </c>
      <c r="U64" s="168" t="e">
        <f>HLOOKUP(R64,[25]Listas!$F$4:$J$5,2,0)</f>
        <v>#N/A</v>
      </c>
      <c r="V64" s="548"/>
      <c r="W64" s="167"/>
      <c r="X64" s="535"/>
      <c r="Y64" s="575"/>
      <c r="Z64" s="536"/>
      <c r="AA64" s="555"/>
      <c r="AB64" s="558"/>
      <c r="AC64" s="558"/>
      <c r="AD64" s="562"/>
      <c r="AE64" s="167"/>
      <c r="AF64" s="168">
        <f t="shared" si="0"/>
        <v>0</v>
      </c>
      <c r="AG64" s="169" t="e">
        <f t="shared" si="2"/>
        <v>#N/A</v>
      </c>
      <c r="AH64" s="545"/>
      <c r="AI64" s="169" t="e">
        <f t="shared" si="3"/>
        <v>#N/A</v>
      </c>
      <c r="AJ64" s="545"/>
      <c r="AK64" s="170" t="e">
        <f t="shared" si="1"/>
        <v>#N/A</v>
      </c>
      <c r="AL64" s="548"/>
    </row>
    <row r="65" spans="1:38" s="171" customFormat="1" ht="78" hidden="1" customHeight="1" x14ac:dyDescent="0.2">
      <c r="A65" s="582"/>
      <c r="B65" s="561"/>
      <c r="C65" s="583"/>
      <c r="D65" s="583"/>
      <c r="E65" s="583"/>
      <c r="F65" s="562"/>
      <c r="G65" s="550"/>
      <c r="H65" s="550"/>
      <c r="I65" s="550"/>
      <c r="J65" s="566"/>
      <c r="K65" s="567"/>
      <c r="L65" s="568"/>
      <c r="M65" s="558"/>
      <c r="N65" s="558"/>
      <c r="O65" s="558"/>
      <c r="P65" s="558"/>
      <c r="Q65" s="573"/>
      <c r="R65" s="573"/>
      <c r="S65" s="167"/>
      <c r="T65" s="168" t="e">
        <f>VLOOKUP(Q65,[25]Listas!$D$6:$E$10,2,0)</f>
        <v>#N/A</v>
      </c>
      <c r="U65" s="168" t="e">
        <f>HLOOKUP(R65,[25]Listas!$F$4:$J$5,2,0)</f>
        <v>#N/A</v>
      </c>
      <c r="V65" s="548"/>
      <c r="W65" s="167"/>
      <c r="X65" s="535"/>
      <c r="Y65" s="575"/>
      <c r="Z65" s="536"/>
      <c r="AA65" s="555"/>
      <c r="AB65" s="558"/>
      <c r="AC65" s="558"/>
      <c r="AD65" s="562"/>
      <c r="AE65" s="167"/>
      <c r="AF65" s="168">
        <f t="shared" si="0"/>
        <v>0</v>
      </c>
      <c r="AG65" s="169" t="e">
        <f t="shared" si="2"/>
        <v>#N/A</v>
      </c>
      <c r="AH65" s="545"/>
      <c r="AI65" s="169" t="e">
        <f t="shared" si="3"/>
        <v>#N/A</v>
      </c>
      <c r="AJ65" s="545"/>
      <c r="AK65" s="170" t="e">
        <f t="shared" si="1"/>
        <v>#N/A</v>
      </c>
      <c r="AL65" s="548"/>
    </row>
    <row r="66" spans="1:38" s="171" customFormat="1" ht="78" hidden="1" customHeight="1" x14ac:dyDescent="0.2">
      <c r="A66" s="582"/>
      <c r="B66" s="561"/>
      <c r="C66" s="583"/>
      <c r="D66" s="583"/>
      <c r="E66" s="583"/>
      <c r="F66" s="562"/>
      <c r="G66" s="550"/>
      <c r="H66" s="550"/>
      <c r="I66" s="550"/>
      <c r="J66" s="566"/>
      <c r="K66" s="567"/>
      <c r="L66" s="568"/>
      <c r="M66" s="558"/>
      <c r="N66" s="558"/>
      <c r="O66" s="558"/>
      <c r="P66" s="558"/>
      <c r="Q66" s="573"/>
      <c r="R66" s="573"/>
      <c r="S66" s="167"/>
      <c r="T66" s="168" t="e">
        <f>VLOOKUP(Q66,[25]Listas!$D$6:$E$10,2,0)</f>
        <v>#N/A</v>
      </c>
      <c r="U66" s="168" t="e">
        <f>HLOOKUP(R66,[25]Listas!$F$4:$J$5,2,0)</f>
        <v>#N/A</v>
      </c>
      <c r="V66" s="548"/>
      <c r="W66" s="167"/>
      <c r="X66" s="535"/>
      <c r="Y66" s="575"/>
      <c r="Z66" s="536"/>
      <c r="AA66" s="555"/>
      <c r="AB66" s="558"/>
      <c r="AC66" s="558"/>
      <c r="AD66" s="562"/>
      <c r="AE66" s="167"/>
      <c r="AF66" s="168">
        <f t="shared" si="0"/>
        <v>0</v>
      </c>
      <c r="AG66" s="169" t="e">
        <f t="shared" si="2"/>
        <v>#N/A</v>
      </c>
      <c r="AH66" s="545"/>
      <c r="AI66" s="169" t="e">
        <f t="shared" si="3"/>
        <v>#N/A</v>
      </c>
      <c r="AJ66" s="545"/>
      <c r="AK66" s="170" t="e">
        <f t="shared" si="1"/>
        <v>#N/A</v>
      </c>
      <c r="AL66" s="548"/>
    </row>
    <row r="67" spans="1:38" s="171" customFormat="1" ht="78" hidden="1" customHeight="1" x14ac:dyDescent="0.2">
      <c r="A67" s="582"/>
      <c r="B67" s="561"/>
      <c r="C67" s="583"/>
      <c r="D67" s="583"/>
      <c r="E67" s="583"/>
      <c r="F67" s="562"/>
      <c r="G67" s="550"/>
      <c r="H67" s="550"/>
      <c r="I67" s="550"/>
      <c r="J67" s="566"/>
      <c r="K67" s="567"/>
      <c r="L67" s="568"/>
      <c r="M67" s="558"/>
      <c r="N67" s="558"/>
      <c r="O67" s="558"/>
      <c r="P67" s="558"/>
      <c r="Q67" s="573"/>
      <c r="R67" s="573"/>
      <c r="S67" s="167"/>
      <c r="T67" s="168" t="e">
        <f>VLOOKUP(Q67,[25]Listas!$D$6:$E$10,2,0)</f>
        <v>#N/A</v>
      </c>
      <c r="U67" s="168" t="e">
        <f>HLOOKUP(R67,[25]Listas!$F$4:$J$5,2,0)</f>
        <v>#N/A</v>
      </c>
      <c r="V67" s="548"/>
      <c r="W67" s="167"/>
      <c r="X67" s="535"/>
      <c r="Y67" s="575"/>
      <c r="Z67" s="536"/>
      <c r="AA67" s="555"/>
      <c r="AB67" s="558"/>
      <c r="AC67" s="558"/>
      <c r="AD67" s="562"/>
      <c r="AE67" s="167"/>
      <c r="AF67" s="168">
        <f t="shared" si="0"/>
        <v>0</v>
      </c>
      <c r="AG67" s="169" t="e">
        <f t="shared" si="2"/>
        <v>#N/A</v>
      </c>
      <c r="AH67" s="545"/>
      <c r="AI67" s="169" t="e">
        <f t="shared" si="3"/>
        <v>#N/A</v>
      </c>
      <c r="AJ67" s="545"/>
      <c r="AK67" s="170" t="e">
        <f t="shared" si="1"/>
        <v>#N/A</v>
      </c>
      <c r="AL67" s="548"/>
    </row>
    <row r="68" spans="1:38" s="171" customFormat="1" ht="78" hidden="1" customHeight="1" x14ac:dyDescent="0.2">
      <c r="A68" s="582"/>
      <c r="B68" s="561"/>
      <c r="C68" s="583"/>
      <c r="D68" s="583"/>
      <c r="E68" s="583"/>
      <c r="F68" s="562"/>
      <c r="G68" s="550"/>
      <c r="H68" s="550"/>
      <c r="I68" s="550"/>
      <c r="J68" s="566"/>
      <c r="K68" s="567"/>
      <c r="L68" s="568"/>
      <c r="M68" s="558"/>
      <c r="N68" s="558"/>
      <c r="O68" s="558"/>
      <c r="P68" s="558"/>
      <c r="Q68" s="573"/>
      <c r="R68" s="573"/>
      <c r="S68" s="167"/>
      <c r="T68" s="168" t="e">
        <f>VLOOKUP(Q68,[25]Listas!$D$6:$E$10,2,0)</f>
        <v>#N/A</v>
      </c>
      <c r="U68" s="168" t="e">
        <f>HLOOKUP(R68,[25]Listas!$F$4:$J$5,2,0)</f>
        <v>#N/A</v>
      </c>
      <c r="V68" s="548"/>
      <c r="W68" s="167"/>
      <c r="X68" s="535"/>
      <c r="Y68" s="575"/>
      <c r="Z68" s="536"/>
      <c r="AA68" s="555"/>
      <c r="AB68" s="558"/>
      <c r="AC68" s="558"/>
      <c r="AD68" s="562"/>
      <c r="AE68" s="167"/>
      <c r="AF68" s="168">
        <f t="shared" si="0"/>
        <v>0</v>
      </c>
      <c r="AG68" s="169" t="e">
        <f t="shared" si="2"/>
        <v>#N/A</v>
      </c>
      <c r="AH68" s="545"/>
      <c r="AI68" s="169" t="e">
        <f t="shared" si="3"/>
        <v>#N/A</v>
      </c>
      <c r="AJ68" s="545"/>
      <c r="AK68" s="170" t="e">
        <f t="shared" si="1"/>
        <v>#N/A</v>
      </c>
      <c r="AL68" s="548"/>
    </row>
    <row r="69" spans="1:38" s="171" customFormat="1" ht="78" hidden="1" customHeight="1" x14ac:dyDescent="0.2">
      <c r="A69" s="582"/>
      <c r="B69" s="561"/>
      <c r="C69" s="583"/>
      <c r="D69" s="583"/>
      <c r="E69" s="583"/>
      <c r="F69" s="562"/>
      <c r="G69" s="550"/>
      <c r="H69" s="550"/>
      <c r="I69" s="550"/>
      <c r="J69" s="566"/>
      <c r="K69" s="567"/>
      <c r="L69" s="568"/>
      <c r="M69" s="558"/>
      <c r="N69" s="558"/>
      <c r="O69" s="558"/>
      <c r="P69" s="558"/>
      <c r="Q69" s="573"/>
      <c r="R69" s="573"/>
      <c r="S69" s="167"/>
      <c r="T69" s="168" t="e">
        <f>VLOOKUP(Q69,[25]Listas!$D$6:$E$10,2,0)</f>
        <v>#N/A</v>
      </c>
      <c r="U69" s="168" t="e">
        <f>HLOOKUP(R69,[25]Listas!$F$4:$J$5,2,0)</f>
        <v>#N/A</v>
      </c>
      <c r="V69" s="548"/>
      <c r="W69" s="167"/>
      <c r="X69" s="535"/>
      <c r="Y69" s="575"/>
      <c r="Z69" s="536"/>
      <c r="AA69" s="555"/>
      <c r="AB69" s="558"/>
      <c r="AC69" s="558"/>
      <c r="AD69" s="562"/>
      <c r="AE69" s="167"/>
      <c r="AF69" s="168">
        <f t="shared" si="0"/>
        <v>0</v>
      </c>
      <c r="AG69" s="169" t="e">
        <f t="shared" si="2"/>
        <v>#N/A</v>
      </c>
      <c r="AH69" s="545"/>
      <c r="AI69" s="169" t="e">
        <f t="shared" si="3"/>
        <v>#N/A</v>
      </c>
      <c r="AJ69" s="545"/>
      <c r="AK69" s="170" t="e">
        <f t="shared" si="1"/>
        <v>#N/A</v>
      </c>
      <c r="AL69" s="548"/>
    </row>
    <row r="70" spans="1:38" s="171" customFormat="1" ht="78" hidden="1" customHeight="1" x14ac:dyDescent="0.2">
      <c r="A70" s="582"/>
      <c r="B70" s="561"/>
      <c r="C70" s="583"/>
      <c r="D70" s="583"/>
      <c r="E70" s="583"/>
      <c r="F70" s="562"/>
      <c r="G70" s="550"/>
      <c r="H70" s="550"/>
      <c r="I70" s="550"/>
      <c r="J70" s="566"/>
      <c r="K70" s="567"/>
      <c r="L70" s="568"/>
      <c r="M70" s="558"/>
      <c r="N70" s="558"/>
      <c r="O70" s="558"/>
      <c r="P70" s="558"/>
      <c r="Q70" s="573"/>
      <c r="R70" s="573"/>
      <c r="S70" s="167"/>
      <c r="T70" s="168" t="e">
        <f>VLOOKUP(Q70,[25]Listas!$D$6:$E$10,2,0)</f>
        <v>#N/A</v>
      </c>
      <c r="U70" s="168" t="e">
        <f>HLOOKUP(R70,[25]Listas!$F$4:$J$5,2,0)</f>
        <v>#N/A</v>
      </c>
      <c r="V70" s="548"/>
      <c r="W70" s="167"/>
      <c r="X70" s="535"/>
      <c r="Y70" s="575"/>
      <c r="Z70" s="536"/>
      <c r="AA70" s="555"/>
      <c r="AB70" s="558"/>
      <c r="AC70" s="558"/>
      <c r="AD70" s="562"/>
      <c r="AE70" s="167"/>
      <c r="AF70" s="168">
        <f t="shared" si="0"/>
        <v>0</v>
      </c>
      <c r="AG70" s="169" t="e">
        <f t="shared" si="2"/>
        <v>#N/A</v>
      </c>
      <c r="AH70" s="545"/>
      <c r="AI70" s="169" t="e">
        <f t="shared" si="3"/>
        <v>#N/A</v>
      </c>
      <c r="AJ70" s="545"/>
      <c r="AK70" s="170" t="e">
        <f t="shared" si="1"/>
        <v>#N/A</v>
      </c>
      <c r="AL70" s="548"/>
    </row>
    <row r="71" spans="1:38" s="171" customFormat="1" ht="78" hidden="1" customHeight="1" x14ac:dyDescent="0.2">
      <c r="A71" s="582"/>
      <c r="B71" s="561"/>
      <c r="C71" s="583"/>
      <c r="D71" s="583"/>
      <c r="E71" s="583"/>
      <c r="F71" s="562"/>
      <c r="G71" s="550"/>
      <c r="H71" s="550"/>
      <c r="I71" s="550"/>
      <c r="J71" s="566"/>
      <c r="K71" s="567"/>
      <c r="L71" s="568"/>
      <c r="M71" s="558"/>
      <c r="N71" s="558"/>
      <c r="O71" s="558"/>
      <c r="P71" s="558"/>
      <c r="Q71" s="573"/>
      <c r="R71" s="573"/>
      <c r="S71" s="167"/>
      <c r="T71" s="168" t="e">
        <f>VLOOKUP(Q71,[25]Listas!$D$6:$E$10,2,0)</f>
        <v>#N/A</v>
      </c>
      <c r="U71" s="168" t="e">
        <f>HLOOKUP(R71,[25]Listas!$F$4:$J$5,2,0)</f>
        <v>#N/A</v>
      </c>
      <c r="V71" s="548"/>
      <c r="W71" s="167"/>
      <c r="X71" s="535"/>
      <c r="Y71" s="575"/>
      <c r="Z71" s="536"/>
      <c r="AA71" s="555"/>
      <c r="AB71" s="558"/>
      <c r="AC71" s="558"/>
      <c r="AD71" s="562"/>
      <c r="AE71" s="167"/>
      <c r="AF71" s="168">
        <f t="shared" si="0"/>
        <v>0</v>
      </c>
      <c r="AG71" s="169" t="e">
        <f t="shared" si="2"/>
        <v>#N/A</v>
      </c>
      <c r="AH71" s="545"/>
      <c r="AI71" s="169" t="e">
        <f t="shared" si="3"/>
        <v>#N/A</v>
      </c>
      <c r="AJ71" s="545"/>
      <c r="AK71" s="170" t="e">
        <f t="shared" si="1"/>
        <v>#N/A</v>
      </c>
      <c r="AL71" s="548"/>
    </row>
    <row r="72" spans="1:38" s="171" customFormat="1" ht="78" hidden="1" customHeight="1" x14ac:dyDescent="0.2">
      <c r="A72" s="582"/>
      <c r="B72" s="561"/>
      <c r="C72" s="583"/>
      <c r="D72" s="583"/>
      <c r="E72" s="583"/>
      <c r="F72" s="562"/>
      <c r="G72" s="550"/>
      <c r="H72" s="550"/>
      <c r="I72" s="550"/>
      <c r="J72" s="566"/>
      <c r="K72" s="567"/>
      <c r="L72" s="568"/>
      <c r="M72" s="558"/>
      <c r="N72" s="558"/>
      <c r="O72" s="558"/>
      <c r="P72" s="558"/>
      <c r="Q72" s="573"/>
      <c r="R72" s="573"/>
      <c r="S72" s="167"/>
      <c r="T72" s="168" t="e">
        <f>VLOOKUP(Q72,[25]Listas!$D$6:$E$10,2,0)</f>
        <v>#N/A</v>
      </c>
      <c r="U72" s="168" t="e">
        <f>HLOOKUP(R72,[25]Listas!$F$4:$J$5,2,0)</f>
        <v>#N/A</v>
      </c>
      <c r="V72" s="548"/>
      <c r="W72" s="167"/>
      <c r="X72" s="535"/>
      <c r="Y72" s="575"/>
      <c r="Z72" s="536"/>
      <c r="AA72" s="555"/>
      <c r="AB72" s="558"/>
      <c r="AC72" s="558"/>
      <c r="AD72" s="562"/>
      <c r="AE72" s="167"/>
      <c r="AF72" s="168">
        <f t="shared" ref="AF72:AF88" si="4">IF(AC72&lt;=33,0,IF(AC72&gt;81,2,1))</f>
        <v>0</v>
      </c>
      <c r="AG72" s="169" t="e">
        <f t="shared" si="2"/>
        <v>#N/A</v>
      </c>
      <c r="AH72" s="545"/>
      <c r="AI72" s="169" t="e">
        <f t="shared" si="3"/>
        <v>#N/A</v>
      </c>
      <c r="AJ72" s="545"/>
      <c r="AK72" s="170" t="e">
        <f t="shared" ref="AK72:AK88" si="5">AG72*AI72</f>
        <v>#N/A</v>
      </c>
      <c r="AL72" s="548"/>
    </row>
    <row r="73" spans="1:38" s="171" customFormat="1" ht="78" hidden="1" customHeight="1" x14ac:dyDescent="0.2">
      <c r="A73" s="582"/>
      <c r="B73" s="561"/>
      <c r="C73" s="583"/>
      <c r="D73" s="583"/>
      <c r="E73" s="583"/>
      <c r="F73" s="562"/>
      <c r="G73" s="550"/>
      <c r="H73" s="550"/>
      <c r="I73" s="550"/>
      <c r="J73" s="566"/>
      <c r="K73" s="567"/>
      <c r="L73" s="568"/>
      <c r="M73" s="558"/>
      <c r="N73" s="558"/>
      <c r="O73" s="558"/>
      <c r="P73" s="558"/>
      <c r="Q73" s="573"/>
      <c r="R73" s="573"/>
      <c r="S73" s="167"/>
      <c r="T73" s="168" t="e">
        <f>VLOOKUP(Q73,[25]Listas!$D$6:$E$10,2,0)</f>
        <v>#N/A</v>
      </c>
      <c r="U73" s="168" t="e">
        <f>HLOOKUP(R73,[25]Listas!$F$4:$J$5,2,0)</f>
        <v>#N/A</v>
      </c>
      <c r="V73" s="548"/>
      <c r="W73" s="167"/>
      <c r="X73" s="535"/>
      <c r="Y73" s="575"/>
      <c r="Z73" s="536"/>
      <c r="AA73" s="555"/>
      <c r="AB73" s="558"/>
      <c r="AC73" s="558"/>
      <c r="AD73" s="562"/>
      <c r="AE73" s="167"/>
      <c r="AF73" s="168">
        <f t="shared" si="4"/>
        <v>0</v>
      </c>
      <c r="AG73" s="169" t="e">
        <f t="shared" si="2"/>
        <v>#N/A</v>
      </c>
      <c r="AH73" s="545"/>
      <c r="AI73" s="169" t="e">
        <f t="shared" si="3"/>
        <v>#N/A</v>
      </c>
      <c r="AJ73" s="545"/>
      <c r="AK73" s="170" t="e">
        <f t="shared" si="5"/>
        <v>#N/A</v>
      </c>
      <c r="AL73" s="548"/>
    </row>
    <row r="74" spans="1:38" s="171" customFormat="1" ht="78" hidden="1" customHeight="1" x14ac:dyDescent="0.2">
      <c r="A74" s="582"/>
      <c r="B74" s="561"/>
      <c r="C74" s="583"/>
      <c r="D74" s="583"/>
      <c r="E74" s="583"/>
      <c r="F74" s="562"/>
      <c r="G74" s="550"/>
      <c r="H74" s="550"/>
      <c r="I74" s="550"/>
      <c r="J74" s="566"/>
      <c r="K74" s="567"/>
      <c r="L74" s="568"/>
      <c r="M74" s="558"/>
      <c r="N74" s="558"/>
      <c r="O74" s="558"/>
      <c r="P74" s="558"/>
      <c r="Q74" s="573"/>
      <c r="R74" s="573"/>
      <c r="S74" s="167"/>
      <c r="T74" s="168" t="e">
        <f>VLOOKUP(Q74,[25]Listas!$D$6:$E$10,2,0)</f>
        <v>#N/A</v>
      </c>
      <c r="U74" s="168" t="e">
        <f>HLOOKUP(R74,[25]Listas!$F$4:$J$5,2,0)</f>
        <v>#N/A</v>
      </c>
      <c r="V74" s="548"/>
      <c r="W74" s="167"/>
      <c r="X74" s="535"/>
      <c r="Y74" s="575"/>
      <c r="Z74" s="536"/>
      <c r="AA74" s="555"/>
      <c r="AB74" s="558"/>
      <c r="AC74" s="558"/>
      <c r="AD74" s="562"/>
      <c r="AE74" s="167"/>
      <c r="AF74" s="168">
        <f t="shared" si="4"/>
        <v>0</v>
      </c>
      <c r="AG74" s="169" t="e">
        <f t="shared" si="2"/>
        <v>#N/A</v>
      </c>
      <c r="AH74" s="545"/>
      <c r="AI74" s="169" t="e">
        <f t="shared" si="3"/>
        <v>#N/A</v>
      </c>
      <c r="AJ74" s="545"/>
      <c r="AK74" s="170" t="e">
        <f t="shared" si="5"/>
        <v>#N/A</v>
      </c>
      <c r="AL74" s="548"/>
    </row>
    <row r="75" spans="1:38" s="171" customFormat="1" ht="78" hidden="1" customHeight="1" x14ac:dyDescent="0.2">
      <c r="A75" s="582"/>
      <c r="B75" s="561"/>
      <c r="C75" s="583"/>
      <c r="D75" s="583"/>
      <c r="E75" s="583"/>
      <c r="F75" s="562"/>
      <c r="G75" s="550"/>
      <c r="H75" s="550"/>
      <c r="I75" s="550"/>
      <c r="J75" s="566"/>
      <c r="K75" s="567"/>
      <c r="L75" s="568"/>
      <c r="M75" s="558"/>
      <c r="N75" s="558"/>
      <c r="O75" s="558"/>
      <c r="P75" s="558"/>
      <c r="Q75" s="573"/>
      <c r="R75" s="573"/>
      <c r="S75" s="167"/>
      <c r="T75" s="168" t="e">
        <f>VLOOKUP(Q75,[25]Listas!$D$6:$E$10,2,0)</f>
        <v>#N/A</v>
      </c>
      <c r="U75" s="168" t="e">
        <f>HLOOKUP(R75,[25]Listas!$F$4:$J$5,2,0)</f>
        <v>#N/A</v>
      </c>
      <c r="V75" s="548"/>
      <c r="W75" s="167"/>
      <c r="X75" s="535"/>
      <c r="Y75" s="575"/>
      <c r="Z75" s="536"/>
      <c r="AA75" s="555"/>
      <c r="AB75" s="558"/>
      <c r="AC75" s="558"/>
      <c r="AD75" s="562"/>
      <c r="AE75" s="167"/>
      <c r="AF75" s="168">
        <f t="shared" si="4"/>
        <v>0</v>
      </c>
      <c r="AG75" s="169" t="e">
        <f t="shared" si="2"/>
        <v>#N/A</v>
      </c>
      <c r="AH75" s="545"/>
      <c r="AI75" s="169" t="e">
        <f t="shared" si="3"/>
        <v>#N/A</v>
      </c>
      <c r="AJ75" s="545"/>
      <c r="AK75" s="170" t="e">
        <f t="shared" si="5"/>
        <v>#N/A</v>
      </c>
      <c r="AL75" s="548"/>
    </row>
    <row r="76" spans="1:38" s="171" customFormat="1" ht="78" hidden="1" customHeight="1" x14ac:dyDescent="0.2">
      <c r="A76" s="582"/>
      <c r="B76" s="561"/>
      <c r="C76" s="583"/>
      <c r="D76" s="583"/>
      <c r="E76" s="583"/>
      <c r="F76" s="562"/>
      <c r="G76" s="550"/>
      <c r="H76" s="550"/>
      <c r="I76" s="550"/>
      <c r="J76" s="566"/>
      <c r="K76" s="567"/>
      <c r="L76" s="568"/>
      <c r="M76" s="558"/>
      <c r="N76" s="558"/>
      <c r="O76" s="558"/>
      <c r="P76" s="558"/>
      <c r="Q76" s="573"/>
      <c r="R76" s="573"/>
      <c r="S76" s="167"/>
      <c r="T76" s="168" t="e">
        <f>VLOOKUP(Q76,[25]Listas!$D$6:$E$10,2,0)</f>
        <v>#N/A</v>
      </c>
      <c r="U76" s="168" t="e">
        <f>HLOOKUP(R76,[25]Listas!$F$4:$J$5,2,0)</f>
        <v>#N/A</v>
      </c>
      <c r="V76" s="548"/>
      <c r="W76" s="167"/>
      <c r="X76" s="535"/>
      <c r="Y76" s="575"/>
      <c r="Z76" s="536"/>
      <c r="AA76" s="555"/>
      <c r="AB76" s="558"/>
      <c r="AC76" s="558"/>
      <c r="AD76" s="562"/>
      <c r="AE76" s="167"/>
      <c r="AF76" s="168">
        <f t="shared" si="4"/>
        <v>0</v>
      </c>
      <c r="AG76" s="169" t="e">
        <f t="shared" si="2"/>
        <v>#N/A</v>
      </c>
      <c r="AH76" s="545"/>
      <c r="AI76" s="169" t="e">
        <f t="shared" si="3"/>
        <v>#N/A</v>
      </c>
      <c r="AJ76" s="545"/>
      <c r="AK76" s="170" t="e">
        <f t="shared" si="5"/>
        <v>#N/A</v>
      </c>
      <c r="AL76" s="548"/>
    </row>
    <row r="77" spans="1:38" s="171" customFormat="1" ht="78" hidden="1" customHeight="1" x14ac:dyDescent="0.2">
      <c r="A77" s="582"/>
      <c r="B77" s="561"/>
      <c r="C77" s="583"/>
      <c r="D77" s="583"/>
      <c r="E77" s="583"/>
      <c r="F77" s="562"/>
      <c r="G77" s="550"/>
      <c r="H77" s="550"/>
      <c r="I77" s="550"/>
      <c r="J77" s="566"/>
      <c r="K77" s="567"/>
      <c r="L77" s="568"/>
      <c r="M77" s="558"/>
      <c r="N77" s="558"/>
      <c r="O77" s="558"/>
      <c r="P77" s="558"/>
      <c r="Q77" s="573"/>
      <c r="R77" s="573"/>
      <c r="S77" s="167"/>
      <c r="T77" s="168" t="e">
        <f>VLOOKUP(Q77,[25]Listas!$D$6:$E$10,2,0)</f>
        <v>#N/A</v>
      </c>
      <c r="U77" s="168" t="e">
        <f>HLOOKUP(R77,[25]Listas!$F$4:$J$5,2,0)</f>
        <v>#N/A</v>
      </c>
      <c r="V77" s="548"/>
      <c r="W77" s="167"/>
      <c r="X77" s="535"/>
      <c r="Y77" s="575"/>
      <c r="Z77" s="536"/>
      <c r="AA77" s="555"/>
      <c r="AB77" s="558"/>
      <c r="AC77" s="558"/>
      <c r="AD77" s="562"/>
      <c r="AE77" s="167"/>
      <c r="AF77" s="168">
        <f t="shared" si="4"/>
        <v>0</v>
      </c>
      <c r="AG77" s="169" t="e">
        <f t="shared" si="2"/>
        <v>#N/A</v>
      </c>
      <c r="AH77" s="545"/>
      <c r="AI77" s="169" t="e">
        <f t="shared" si="3"/>
        <v>#N/A</v>
      </c>
      <c r="AJ77" s="545"/>
      <c r="AK77" s="170" t="e">
        <f t="shared" si="5"/>
        <v>#N/A</v>
      </c>
      <c r="AL77" s="548"/>
    </row>
    <row r="78" spans="1:38" s="171" customFormat="1" ht="78" hidden="1" customHeight="1" x14ac:dyDescent="0.2">
      <c r="A78" s="582"/>
      <c r="B78" s="561"/>
      <c r="C78" s="583"/>
      <c r="D78" s="583"/>
      <c r="E78" s="583"/>
      <c r="F78" s="562"/>
      <c r="G78" s="550"/>
      <c r="H78" s="550"/>
      <c r="I78" s="550"/>
      <c r="J78" s="566"/>
      <c r="K78" s="567"/>
      <c r="L78" s="568"/>
      <c r="M78" s="558"/>
      <c r="N78" s="558"/>
      <c r="O78" s="558"/>
      <c r="P78" s="558"/>
      <c r="Q78" s="573"/>
      <c r="R78" s="573"/>
      <c r="S78" s="167"/>
      <c r="T78" s="168" t="e">
        <f>VLOOKUP(Q78,[25]Listas!$D$6:$E$10,2,0)</f>
        <v>#N/A</v>
      </c>
      <c r="U78" s="168" t="e">
        <f>HLOOKUP(R78,[25]Listas!$F$4:$J$5,2,0)</f>
        <v>#N/A</v>
      </c>
      <c r="V78" s="548"/>
      <c r="W78" s="167"/>
      <c r="X78" s="535"/>
      <c r="Y78" s="575"/>
      <c r="Z78" s="536"/>
      <c r="AA78" s="555"/>
      <c r="AB78" s="558"/>
      <c r="AC78" s="558"/>
      <c r="AD78" s="562"/>
      <c r="AE78" s="167"/>
      <c r="AF78" s="168">
        <f t="shared" si="4"/>
        <v>0</v>
      </c>
      <c r="AG78" s="169" t="e">
        <f t="shared" si="2"/>
        <v>#N/A</v>
      </c>
      <c r="AH78" s="545"/>
      <c r="AI78" s="169" t="e">
        <f t="shared" si="3"/>
        <v>#N/A</v>
      </c>
      <c r="AJ78" s="545"/>
      <c r="AK78" s="170" t="e">
        <f t="shared" si="5"/>
        <v>#N/A</v>
      </c>
      <c r="AL78" s="548"/>
    </row>
    <row r="79" spans="1:38" s="171" customFormat="1" ht="24" customHeight="1" x14ac:dyDescent="0.2">
      <c r="A79" s="582"/>
      <c r="B79" s="561"/>
      <c r="C79" s="583"/>
      <c r="D79" s="583"/>
      <c r="E79" s="583"/>
      <c r="F79" s="562"/>
      <c r="G79" s="550"/>
      <c r="H79" s="550"/>
      <c r="I79" s="550"/>
      <c r="J79" s="569"/>
      <c r="K79" s="570"/>
      <c r="L79" s="571"/>
      <c r="M79" s="559"/>
      <c r="N79" s="559"/>
      <c r="O79" s="559"/>
      <c r="P79" s="559"/>
      <c r="Q79" s="574"/>
      <c r="R79" s="574"/>
      <c r="S79" s="221"/>
      <c r="T79" s="168" t="e">
        <f>VLOOKUP(Q79,[25]Listas!$D$6:$E$10,2,0)</f>
        <v>#N/A</v>
      </c>
      <c r="U79" s="168" t="e">
        <f>HLOOKUP(R79,[25]Listas!$F$4:$J$5,2,0)</f>
        <v>#N/A</v>
      </c>
      <c r="V79" s="549"/>
      <c r="W79" s="167"/>
      <c r="X79" s="551" t="s">
        <v>516</v>
      </c>
      <c r="Y79" s="552"/>
      <c r="Z79" s="553"/>
      <c r="AA79" s="556"/>
      <c r="AB79" s="559"/>
      <c r="AC79" s="559"/>
      <c r="AD79" s="562"/>
      <c r="AE79" s="167"/>
      <c r="AF79" s="168">
        <f t="shared" si="4"/>
        <v>0</v>
      </c>
      <c r="AG79" s="169" t="e">
        <f t="shared" si="2"/>
        <v>#N/A</v>
      </c>
      <c r="AH79" s="546"/>
      <c r="AI79" s="169" t="e">
        <f t="shared" si="3"/>
        <v>#N/A</v>
      </c>
      <c r="AJ79" s="546"/>
      <c r="AK79" s="170" t="e">
        <f t="shared" si="5"/>
        <v>#N/A</v>
      </c>
      <c r="AL79" s="549"/>
    </row>
    <row r="80" spans="1:38" s="171" customFormat="1" ht="35.25" customHeight="1" x14ac:dyDescent="0.2">
      <c r="A80" s="550" t="s">
        <v>499</v>
      </c>
      <c r="B80" s="561" t="s">
        <v>517</v>
      </c>
      <c r="C80" s="550" t="s">
        <v>366</v>
      </c>
      <c r="D80" s="550"/>
      <c r="E80" s="550"/>
      <c r="F80" s="562" t="s">
        <v>66</v>
      </c>
      <c r="G80" s="550" t="s">
        <v>365</v>
      </c>
      <c r="H80" s="550"/>
      <c r="I80" s="550"/>
      <c r="J80" s="563" t="s">
        <v>364</v>
      </c>
      <c r="K80" s="564"/>
      <c r="L80" s="565"/>
      <c r="M80" s="557"/>
      <c r="N80" s="557"/>
      <c r="O80" s="557" t="s">
        <v>0</v>
      </c>
      <c r="P80" s="572"/>
      <c r="Q80" s="572" t="s">
        <v>258</v>
      </c>
      <c r="R80" s="572" t="s">
        <v>254</v>
      </c>
      <c r="S80" s="231"/>
      <c r="T80" s="232"/>
      <c r="U80" s="232"/>
      <c r="V80" s="547" t="s">
        <v>518</v>
      </c>
      <c r="W80" s="167"/>
      <c r="X80" s="551" t="s">
        <v>519</v>
      </c>
      <c r="Y80" s="552"/>
      <c r="Z80" s="553"/>
      <c r="AA80" s="554" t="s">
        <v>4</v>
      </c>
      <c r="AB80" s="557" t="s">
        <v>520</v>
      </c>
      <c r="AC80" s="557">
        <v>32</v>
      </c>
      <c r="AD80" s="562" t="s">
        <v>58</v>
      </c>
      <c r="AE80" s="167"/>
      <c r="AF80" s="168"/>
      <c r="AG80" s="169"/>
      <c r="AH80" s="544" t="s">
        <v>258</v>
      </c>
      <c r="AI80" s="169"/>
      <c r="AJ80" s="544" t="s">
        <v>254</v>
      </c>
      <c r="AK80" s="170"/>
      <c r="AL80" s="547" t="s">
        <v>518</v>
      </c>
    </row>
    <row r="81" spans="1:38" s="171" customFormat="1" ht="39" customHeight="1" x14ac:dyDescent="0.2">
      <c r="A81" s="550"/>
      <c r="B81" s="561"/>
      <c r="C81" s="550"/>
      <c r="D81" s="550"/>
      <c r="E81" s="550"/>
      <c r="F81" s="562"/>
      <c r="G81" s="550" t="s">
        <v>362</v>
      </c>
      <c r="H81" s="550"/>
      <c r="I81" s="550"/>
      <c r="J81" s="566"/>
      <c r="K81" s="567"/>
      <c r="L81" s="568"/>
      <c r="M81" s="558"/>
      <c r="N81" s="558"/>
      <c r="O81" s="558"/>
      <c r="P81" s="573"/>
      <c r="Q81" s="573"/>
      <c r="R81" s="573"/>
      <c r="S81" s="231"/>
      <c r="T81" s="232"/>
      <c r="U81" s="232"/>
      <c r="V81" s="548"/>
      <c r="W81" s="167"/>
      <c r="X81" s="551" t="s">
        <v>521</v>
      </c>
      <c r="Y81" s="552"/>
      <c r="Z81" s="553"/>
      <c r="AA81" s="555"/>
      <c r="AB81" s="558"/>
      <c r="AC81" s="558"/>
      <c r="AD81" s="562"/>
      <c r="AE81" s="167"/>
      <c r="AF81" s="168"/>
      <c r="AG81" s="169"/>
      <c r="AH81" s="545"/>
      <c r="AI81" s="169"/>
      <c r="AJ81" s="545"/>
      <c r="AK81" s="170"/>
      <c r="AL81" s="548"/>
    </row>
    <row r="82" spans="1:38" s="171" customFormat="1" ht="37.5" customHeight="1" x14ac:dyDescent="0.2">
      <c r="A82" s="550"/>
      <c r="B82" s="561"/>
      <c r="C82" s="550"/>
      <c r="D82" s="550"/>
      <c r="E82" s="550"/>
      <c r="F82" s="562"/>
      <c r="G82" s="550" t="s">
        <v>461</v>
      </c>
      <c r="H82" s="550"/>
      <c r="I82" s="550"/>
      <c r="J82" s="566"/>
      <c r="K82" s="567"/>
      <c r="L82" s="568"/>
      <c r="M82" s="558"/>
      <c r="N82" s="558"/>
      <c r="O82" s="558"/>
      <c r="P82" s="573"/>
      <c r="Q82" s="573"/>
      <c r="R82" s="573"/>
      <c r="S82" s="231"/>
      <c r="T82" s="232"/>
      <c r="U82" s="232"/>
      <c r="V82" s="548"/>
      <c r="W82" s="167"/>
      <c r="X82" s="551" t="s">
        <v>522</v>
      </c>
      <c r="Y82" s="552"/>
      <c r="Z82" s="553"/>
      <c r="AA82" s="555"/>
      <c r="AB82" s="558"/>
      <c r="AC82" s="558"/>
      <c r="AD82" s="562"/>
      <c r="AE82" s="167"/>
      <c r="AF82" s="168"/>
      <c r="AG82" s="169"/>
      <c r="AH82" s="545"/>
      <c r="AI82" s="169"/>
      <c r="AJ82" s="545"/>
      <c r="AK82" s="170"/>
      <c r="AL82" s="548"/>
    </row>
    <row r="83" spans="1:38" s="171" customFormat="1" ht="25.5" customHeight="1" x14ac:dyDescent="0.2">
      <c r="A83" s="550"/>
      <c r="B83" s="561"/>
      <c r="C83" s="550"/>
      <c r="D83" s="550"/>
      <c r="E83" s="550"/>
      <c r="F83" s="562"/>
      <c r="G83" s="550" t="s">
        <v>360</v>
      </c>
      <c r="H83" s="550"/>
      <c r="I83" s="550"/>
      <c r="J83" s="569"/>
      <c r="K83" s="570"/>
      <c r="L83" s="571"/>
      <c r="M83" s="559"/>
      <c r="N83" s="559"/>
      <c r="O83" s="559"/>
      <c r="P83" s="573"/>
      <c r="Q83" s="573"/>
      <c r="R83" s="574"/>
      <c r="S83" s="231"/>
      <c r="T83" s="232"/>
      <c r="U83" s="232"/>
      <c r="V83" s="549"/>
      <c r="W83" s="167"/>
      <c r="X83" s="551" t="s">
        <v>523</v>
      </c>
      <c r="Y83" s="552"/>
      <c r="Z83" s="553"/>
      <c r="AA83" s="556"/>
      <c r="AB83" s="559"/>
      <c r="AC83" s="559"/>
      <c r="AD83" s="562"/>
      <c r="AE83" s="167"/>
      <c r="AF83" s="168"/>
      <c r="AG83" s="169"/>
      <c r="AH83" s="546"/>
      <c r="AI83" s="169"/>
      <c r="AJ83" s="546"/>
      <c r="AK83" s="170"/>
      <c r="AL83" s="549"/>
    </row>
    <row r="84" spans="1:38" s="171" customFormat="1" ht="36.75" customHeight="1" x14ac:dyDescent="0.2">
      <c r="A84" s="550" t="s">
        <v>499</v>
      </c>
      <c r="B84" s="561" t="s">
        <v>524</v>
      </c>
      <c r="C84" s="550" t="s">
        <v>357</v>
      </c>
      <c r="D84" s="550"/>
      <c r="E84" s="550"/>
      <c r="F84" s="562" t="s">
        <v>66</v>
      </c>
      <c r="G84" s="550" t="s">
        <v>356</v>
      </c>
      <c r="H84" s="550"/>
      <c r="I84" s="550"/>
      <c r="J84" s="563" t="s">
        <v>525</v>
      </c>
      <c r="K84" s="564"/>
      <c r="L84" s="565"/>
      <c r="M84" s="557"/>
      <c r="N84" s="557"/>
      <c r="O84" s="557" t="s">
        <v>0</v>
      </c>
      <c r="P84" s="560"/>
      <c r="Q84" s="560" t="s">
        <v>15</v>
      </c>
      <c r="R84" s="560" t="s">
        <v>254</v>
      </c>
      <c r="S84" s="231"/>
      <c r="T84" s="232"/>
      <c r="U84" s="232"/>
      <c r="V84" s="547" t="s">
        <v>526</v>
      </c>
      <c r="W84" s="167"/>
      <c r="X84" s="551" t="s">
        <v>527</v>
      </c>
      <c r="Y84" s="552"/>
      <c r="Z84" s="553"/>
      <c r="AA84" s="554" t="s">
        <v>4</v>
      </c>
      <c r="AB84" s="557" t="s">
        <v>503</v>
      </c>
      <c r="AC84" s="557">
        <v>22</v>
      </c>
      <c r="AD84" s="555" t="s">
        <v>58</v>
      </c>
      <c r="AE84" s="167"/>
      <c r="AF84" s="168"/>
      <c r="AG84" s="169"/>
      <c r="AH84" s="544" t="s">
        <v>15</v>
      </c>
      <c r="AI84" s="169"/>
      <c r="AJ84" s="544" t="s">
        <v>528</v>
      </c>
      <c r="AK84" s="170"/>
      <c r="AL84" s="547" t="s">
        <v>526</v>
      </c>
    </row>
    <row r="85" spans="1:38" s="171" customFormat="1" ht="42" customHeight="1" x14ac:dyDescent="0.2">
      <c r="A85" s="550"/>
      <c r="B85" s="561"/>
      <c r="C85" s="550"/>
      <c r="D85" s="550"/>
      <c r="E85" s="550"/>
      <c r="F85" s="562"/>
      <c r="G85" s="550" t="s">
        <v>351</v>
      </c>
      <c r="H85" s="550"/>
      <c r="I85" s="550"/>
      <c r="J85" s="566"/>
      <c r="K85" s="567"/>
      <c r="L85" s="568"/>
      <c r="M85" s="558"/>
      <c r="N85" s="558"/>
      <c r="O85" s="558"/>
      <c r="P85" s="560"/>
      <c r="Q85" s="560"/>
      <c r="R85" s="560"/>
      <c r="S85" s="231"/>
      <c r="T85" s="232"/>
      <c r="U85" s="232"/>
      <c r="V85" s="548"/>
      <c r="W85" s="167"/>
      <c r="X85" s="551" t="s">
        <v>529</v>
      </c>
      <c r="Y85" s="552"/>
      <c r="Z85" s="553"/>
      <c r="AA85" s="555"/>
      <c r="AB85" s="558"/>
      <c r="AC85" s="558"/>
      <c r="AD85" s="555"/>
      <c r="AE85" s="167"/>
      <c r="AF85" s="168"/>
      <c r="AG85" s="169"/>
      <c r="AH85" s="545"/>
      <c r="AI85" s="169"/>
      <c r="AJ85" s="545"/>
      <c r="AK85" s="170"/>
      <c r="AL85" s="548"/>
    </row>
    <row r="86" spans="1:38" s="171" customFormat="1" ht="37.5" customHeight="1" x14ac:dyDescent="0.2">
      <c r="A86" s="550"/>
      <c r="B86" s="561"/>
      <c r="C86" s="550"/>
      <c r="D86" s="550"/>
      <c r="E86" s="550"/>
      <c r="F86" s="562"/>
      <c r="G86" s="550" t="s">
        <v>468</v>
      </c>
      <c r="H86" s="550"/>
      <c r="I86" s="550"/>
      <c r="J86" s="566"/>
      <c r="K86" s="567"/>
      <c r="L86" s="568"/>
      <c r="M86" s="558"/>
      <c r="N86" s="558"/>
      <c r="O86" s="558"/>
      <c r="P86" s="560"/>
      <c r="Q86" s="560"/>
      <c r="R86" s="560"/>
      <c r="S86" s="231"/>
      <c r="T86" s="232"/>
      <c r="U86" s="232"/>
      <c r="V86" s="548"/>
      <c r="W86" s="167"/>
      <c r="X86" s="551" t="s">
        <v>530</v>
      </c>
      <c r="Y86" s="552"/>
      <c r="Z86" s="553"/>
      <c r="AA86" s="555"/>
      <c r="AB86" s="558"/>
      <c r="AC86" s="558"/>
      <c r="AD86" s="555"/>
      <c r="AE86" s="167"/>
      <c r="AF86" s="168"/>
      <c r="AG86" s="169"/>
      <c r="AH86" s="545"/>
      <c r="AI86" s="169"/>
      <c r="AJ86" s="545"/>
      <c r="AK86" s="170"/>
      <c r="AL86" s="548"/>
    </row>
    <row r="87" spans="1:38" s="171" customFormat="1" ht="25.5" customHeight="1" x14ac:dyDescent="0.2">
      <c r="A87" s="550"/>
      <c r="B87" s="561"/>
      <c r="C87" s="550"/>
      <c r="D87" s="550"/>
      <c r="E87" s="550"/>
      <c r="F87" s="562"/>
      <c r="G87" s="550" t="s">
        <v>349</v>
      </c>
      <c r="H87" s="550"/>
      <c r="I87" s="550"/>
      <c r="J87" s="566"/>
      <c r="K87" s="567"/>
      <c r="L87" s="568"/>
      <c r="M87" s="558"/>
      <c r="N87" s="558"/>
      <c r="O87" s="558"/>
      <c r="P87" s="560"/>
      <c r="Q87" s="560"/>
      <c r="R87" s="560"/>
      <c r="S87" s="231"/>
      <c r="T87" s="232"/>
      <c r="U87" s="232"/>
      <c r="V87" s="548"/>
      <c r="W87" s="167"/>
      <c r="X87" s="551" t="s">
        <v>531</v>
      </c>
      <c r="Y87" s="552"/>
      <c r="Z87" s="553"/>
      <c r="AA87" s="555"/>
      <c r="AB87" s="558"/>
      <c r="AC87" s="558"/>
      <c r="AD87" s="555"/>
      <c r="AE87" s="167"/>
      <c r="AF87" s="168"/>
      <c r="AG87" s="169"/>
      <c r="AH87" s="545"/>
      <c r="AI87" s="169"/>
      <c r="AJ87" s="545"/>
      <c r="AK87" s="170"/>
      <c r="AL87" s="548"/>
    </row>
    <row r="88" spans="1:38" s="171" customFormat="1" ht="31.5" customHeight="1" x14ac:dyDescent="0.2">
      <c r="A88" s="550"/>
      <c r="B88" s="561"/>
      <c r="C88" s="550"/>
      <c r="D88" s="550"/>
      <c r="E88" s="550"/>
      <c r="F88" s="562"/>
      <c r="G88" s="550" t="s">
        <v>532</v>
      </c>
      <c r="H88" s="550"/>
      <c r="I88" s="550"/>
      <c r="J88" s="569"/>
      <c r="K88" s="570"/>
      <c r="L88" s="571"/>
      <c r="M88" s="559"/>
      <c r="N88" s="559"/>
      <c r="O88" s="559"/>
      <c r="P88" s="560"/>
      <c r="Q88" s="560"/>
      <c r="R88" s="560"/>
      <c r="S88" s="167"/>
      <c r="T88" s="168" t="e">
        <f>VLOOKUP(Q88,[25]Listas!$D$6:$E$10,2,0)</f>
        <v>#N/A</v>
      </c>
      <c r="U88" s="168" t="e">
        <f>HLOOKUP(R88,[25]Listas!$F$4:$J$5,2,0)</f>
        <v>#N/A</v>
      </c>
      <c r="V88" s="549"/>
      <c r="W88" s="167"/>
      <c r="X88" s="551" t="s">
        <v>533</v>
      </c>
      <c r="Y88" s="552"/>
      <c r="Z88" s="553"/>
      <c r="AA88" s="556"/>
      <c r="AB88" s="559"/>
      <c r="AC88" s="559"/>
      <c r="AD88" s="556"/>
      <c r="AE88" s="167"/>
      <c r="AF88" s="168">
        <f t="shared" si="4"/>
        <v>0</v>
      </c>
      <c r="AG88" s="169" t="e">
        <f>IF(OR(AD88="Probabilidad",AD88="Ambos"),T88-AF88,T88)</f>
        <v>#N/A</v>
      </c>
      <c r="AH88" s="546"/>
      <c r="AI88" s="169" t="e">
        <f>IF(OR(AD88="Impacto",AD88="Ambos"),U88-AF88,U88)</f>
        <v>#N/A</v>
      </c>
      <c r="AJ88" s="546"/>
      <c r="AK88" s="170" t="e">
        <f t="shared" si="5"/>
        <v>#N/A</v>
      </c>
      <c r="AL88" s="549"/>
    </row>
    <row r="89" spans="1:38" ht="11.25" customHeight="1" x14ac:dyDescent="0.2">
      <c r="A89" s="538" t="s">
        <v>534</v>
      </c>
      <c r="B89" s="538"/>
      <c r="C89" s="538"/>
      <c r="D89" s="538"/>
      <c r="E89" s="538"/>
      <c r="F89" s="538"/>
      <c r="G89" s="538"/>
      <c r="H89" s="538"/>
      <c r="I89" s="538"/>
      <c r="J89" s="538"/>
      <c r="K89" s="538"/>
      <c r="L89" s="538"/>
      <c r="M89" s="233" t="s">
        <v>257</v>
      </c>
      <c r="N89" s="183"/>
      <c r="O89" s="183"/>
      <c r="P89" s="183"/>
      <c r="Q89" s="183"/>
      <c r="R89" s="183"/>
      <c r="S89" s="183"/>
      <c r="T89" s="183"/>
      <c r="U89" s="183"/>
      <c r="V89" s="183"/>
      <c r="X89" s="234"/>
      <c r="Y89" s="235"/>
      <c r="Z89" s="236"/>
      <c r="AI89" s="179"/>
      <c r="AJ89" s="179"/>
      <c r="AK89" s="179"/>
      <c r="AL89" s="184"/>
    </row>
    <row r="90" spans="1:38" ht="12.75" customHeight="1" x14ac:dyDescent="0.2">
      <c r="A90" s="538"/>
      <c r="B90" s="538"/>
      <c r="C90" s="538"/>
      <c r="D90" s="538"/>
      <c r="E90" s="538"/>
      <c r="F90" s="538"/>
      <c r="G90" s="538"/>
      <c r="H90" s="538"/>
      <c r="I90" s="538"/>
      <c r="J90" s="538"/>
      <c r="K90" s="538"/>
      <c r="L90" s="538"/>
      <c r="M90" s="186"/>
      <c r="N90" s="539" t="s">
        <v>125</v>
      </c>
      <c r="O90" s="540"/>
      <c r="P90" s="540"/>
      <c r="Q90" s="540"/>
      <c r="R90" s="541"/>
      <c r="S90" s="187"/>
      <c r="T90" s="187"/>
      <c r="U90" s="187"/>
      <c r="V90" s="542" t="s">
        <v>67</v>
      </c>
      <c r="W90" s="542"/>
      <c r="X90" s="542"/>
      <c r="Y90" s="542"/>
      <c r="Z90" s="542"/>
      <c r="AA90" s="539" t="s">
        <v>68</v>
      </c>
      <c r="AB90" s="541"/>
      <c r="AC90" s="539" t="s">
        <v>69</v>
      </c>
      <c r="AD90" s="540"/>
      <c r="AE90" s="540"/>
      <c r="AF90" s="540"/>
      <c r="AG90" s="540"/>
      <c r="AH90" s="540"/>
      <c r="AI90" s="540"/>
      <c r="AJ90" s="540"/>
      <c r="AK90" s="540"/>
      <c r="AL90" s="541"/>
    </row>
    <row r="91" spans="1:38" s="154" customFormat="1" ht="30" customHeight="1" x14ac:dyDescent="0.2">
      <c r="A91" s="538"/>
      <c r="B91" s="538"/>
      <c r="C91" s="538"/>
      <c r="D91" s="538"/>
      <c r="E91" s="538"/>
      <c r="F91" s="538"/>
      <c r="G91" s="538"/>
      <c r="H91" s="538"/>
      <c r="I91" s="538"/>
      <c r="J91" s="538"/>
      <c r="K91" s="538"/>
      <c r="L91" s="538"/>
      <c r="M91" s="188"/>
      <c r="N91" s="532" t="s">
        <v>70</v>
      </c>
      <c r="O91" s="533"/>
      <c r="P91" s="533"/>
      <c r="Q91" s="533"/>
      <c r="R91" s="534"/>
      <c r="S91" s="189"/>
      <c r="T91" s="189"/>
      <c r="U91" s="189"/>
      <c r="V91" s="543" t="s">
        <v>535</v>
      </c>
      <c r="W91" s="543"/>
      <c r="X91" s="543"/>
      <c r="Y91" s="543"/>
      <c r="Z91" s="543"/>
      <c r="AA91" s="535" t="s">
        <v>536</v>
      </c>
      <c r="AB91" s="536"/>
      <c r="AC91" s="532"/>
      <c r="AD91" s="533"/>
      <c r="AE91" s="533"/>
      <c r="AF91" s="533"/>
      <c r="AG91" s="533"/>
      <c r="AH91" s="533"/>
      <c r="AI91" s="533"/>
      <c r="AJ91" s="533"/>
      <c r="AK91" s="533"/>
      <c r="AL91" s="534"/>
    </row>
    <row r="92" spans="1:38" s="154" customFormat="1" ht="30" customHeight="1" x14ac:dyDescent="0.2">
      <c r="A92" s="538"/>
      <c r="B92" s="538"/>
      <c r="C92" s="538"/>
      <c r="D92" s="538"/>
      <c r="E92" s="538"/>
      <c r="F92" s="538"/>
      <c r="G92" s="538"/>
      <c r="H92" s="538"/>
      <c r="I92" s="538"/>
      <c r="J92" s="538"/>
      <c r="K92" s="538"/>
      <c r="L92" s="538"/>
      <c r="M92" s="188"/>
      <c r="N92" s="532" t="s">
        <v>66</v>
      </c>
      <c r="O92" s="533"/>
      <c r="P92" s="533"/>
      <c r="Q92" s="533"/>
      <c r="R92" s="534"/>
      <c r="S92" s="189"/>
      <c r="T92" s="189"/>
      <c r="U92" s="189"/>
      <c r="V92" s="532" t="s">
        <v>537</v>
      </c>
      <c r="W92" s="533"/>
      <c r="X92" s="533"/>
      <c r="Y92" s="533"/>
      <c r="Z92" s="534"/>
      <c r="AA92" s="535" t="s">
        <v>538</v>
      </c>
      <c r="AB92" s="536"/>
      <c r="AC92" s="532"/>
      <c r="AD92" s="533"/>
      <c r="AE92" s="533"/>
      <c r="AF92" s="533"/>
      <c r="AG92" s="533"/>
      <c r="AH92" s="533"/>
      <c r="AI92" s="533"/>
      <c r="AJ92" s="533"/>
      <c r="AK92" s="533"/>
      <c r="AL92" s="534"/>
    </row>
    <row r="93" spans="1:38" s="154" customFormat="1" ht="30" customHeight="1" x14ac:dyDescent="0.2">
      <c r="A93" s="190"/>
      <c r="B93" s="237"/>
      <c r="C93" s="190"/>
      <c r="D93" s="190"/>
      <c r="E93" s="190"/>
      <c r="F93" s="190"/>
      <c r="G93" s="190"/>
      <c r="H93" s="190"/>
      <c r="I93" s="190"/>
      <c r="J93" s="190"/>
      <c r="K93" s="190"/>
      <c r="L93" s="190"/>
      <c r="M93" s="188"/>
      <c r="N93" s="537"/>
      <c r="O93" s="537"/>
      <c r="P93" s="537"/>
      <c r="Q93" s="537"/>
      <c r="R93" s="537"/>
      <c r="S93" s="188"/>
      <c r="T93" s="188"/>
      <c r="U93" s="188"/>
      <c r="V93" s="210"/>
      <c r="W93" s="210"/>
      <c r="X93" s="209"/>
      <c r="Y93" s="209"/>
      <c r="Z93" s="209"/>
      <c r="AA93" s="210"/>
      <c r="AB93" s="210"/>
      <c r="AC93" s="188"/>
      <c r="AD93" s="188"/>
      <c r="AE93" s="188"/>
      <c r="AF93" s="188"/>
      <c r="AG93" s="188"/>
      <c r="AH93" s="188"/>
      <c r="AI93" s="188"/>
      <c r="AJ93" s="188"/>
      <c r="AK93" s="188"/>
      <c r="AL93" s="188"/>
    </row>
    <row r="94" spans="1:38" s="154" customFormat="1" ht="30" customHeight="1" x14ac:dyDescent="0.2">
      <c r="A94" s="192"/>
      <c r="B94" s="238"/>
      <c r="C94" s="192"/>
      <c r="D94" s="192"/>
      <c r="E94" s="193"/>
      <c r="F94" s="192"/>
      <c r="G94" s="190"/>
      <c r="H94" s="190"/>
      <c r="I94" s="190"/>
      <c r="J94" s="193"/>
      <c r="K94" s="194"/>
      <c r="L94" s="194"/>
      <c r="M94" s="188"/>
      <c r="N94" s="537"/>
      <c r="O94" s="537"/>
      <c r="P94" s="537"/>
      <c r="Q94" s="537"/>
      <c r="R94" s="537"/>
      <c r="S94" s="188"/>
      <c r="T94" s="188"/>
      <c r="U94" s="188"/>
      <c r="V94" s="210"/>
      <c r="W94" s="210"/>
      <c r="X94" s="210"/>
      <c r="Y94" s="210"/>
      <c r="Z94" s="210"/>
      <c r="AA94" s="210"/>
      <c r="AB94" s="210"/>
      <c r="AC94" s="188"/>
      <c r="AD94" s="188"/>
      <c r="AE94" s="188"/>
      <c r="AF94" s="188"/>
      <c r="AG94" s="188"/>
      <c r="AH94" s="188"/>
      <c r="AI94" s="188"/>
      <c r="AJ94" s="188"/>
      <c r="AK94" s="188"/>
      <c r="AL94" s="188"/>
    </row>
    <row r="95" spans="1:38" x14ac:dyDescent="0.2">
      <c r="A95" s="195"/>
      <c r="B95" s="239"/>
      <c r="C95" s="196"/>
      <c r="D95" s="196"/>
      <c r="E95" s="195"/>
      <c r="F95" s="195"/>
      <c r="G95" s="190"/>
      <c r="H95" s="190"/>
      <c r="I95" s="190"/>
      <c r="J95" s="195"/>
      <c r="K95" s="195"/>
      <c r="L95" s="195"/>
      <c r="M95" s="195"/>
      <c r="N95" s="195"/>
      <c r="O95" s="195"/>
      <c r="P95" s="195"/>
      <c r="Q95" s="195"/>
      <c r="R95" s="195"/>
      <c r="S95" s="195"/>
      <c r="T95" s="195"/>
      <c r="U95" s="195"/>
      <c r="V95" s="195"/>
      <c r="W95" s="195"/>
      <c r="X95" s="210"/>
      <c r="Y95" s="210"/>
      <c r="Z95" s="210"/>
      <c r="AA95" s="197"/>
      <c r="AB95" s="197"/>
      <c r="AC95" s="195"/>
      <c r="AD95" s="195"/>
      <c r="AE95" s="195"/>
      <c r="AF95" s="195"/>
      <c r="AG95" s="195"/>
      <c r="AH95" s="195"/>
      <c r="AI95" s="195"/>
      <c r="AJ95" s="195"/>
      <c r="AK95" s="195"/>
      <c r="AL95" s="198"/>
    </row>
    <row r="96" spans="1:38" x14ac:dyDescent="0.2">
      <c r="A96" s="195"/>
      <c r="B96" s="239"/>
      <c r="C96" s="196"/>
      <c r="D96" s="196"/>
      <c r="E96" s="195"/>
      <c r="F96" s="195"/>
      <c r="G96" s="193"/>
      <c r="H96" s="193"/>
      <c r="I96" s="193"/>
      <c r="J96" s="195"/>
      <c r="K96" s="195"/>
      <c r="L96" s="195"/>
      <c r="M96" s="195"/>
      <c r="N96" s="195"/>
      <c r="O96" s="195"/>
      <c r="P96" s="195"/>
      <c r="Q96" s="195"/>
      <c r="R96" s="195"/>
      <c r="S96" s="195"/>
      <c r="T96" s="195"/>
      <c r="U96" s="195"/>
      <c r="V96" s="195"/>
      <c r="W96" s="195"/>
      <c r="X96" s="210"/>
      <c r="Y96" s="210"/>
      <c r="Z96" s="210"/>
      <c r="AA96" s="197"/>
      <c r="AB96" s="197"/>
      <c r="AC96" s="195"/>
      <c r="AD96" s="195"/>
      <c r="AE96" s="195"/>
      <c r="AF96" s="195"/>
      <c r="AG96" s="195"/>
      <c r="AH96" s="195"/>
      <c r="AI96" s="195"/>
      <c r="AJ96" s="195"/>
      <c r="AK96" s="195"/>
      <c r="AL96" s="198"/>
    </row>
    <row r="97" spans="1:38" x14ac:dyDescent="0.2">
      <c r="A97" s="195"/>
      <c r="B97" s="239"/>
      <c r="C97" s="196"/>
      <c r="D97" s="196"/>
      <c r="E97" s="195"/>
      <c r="F97" s="195"/>
      <c r="G97" s="197"/>
      <c r="H97" s="197"/>
      <c r="I97" s="197"/>
      <c r="J97" s="195"/>
      <c r="K97" s="195"/>
      <c r="L97" s="195"/>
      <c r="M97" s="195"/>
      <c r="N97" s="195"/>
      <c r="O97" s="195"/>
      <c r="P97" s="195"/>
      <c r="Q97" s="195"/>
      <c r="R97" s="195"/>
      <c r="S97" s="195"/>
      <c r="T97" s="195"/>
      <c r="U97" s="195"/>
      <c r="V97" s="195"/>
      <c r="W97" s="195"/>
      <c r="X97" s="197"/>
      <c r="Y97" s="197"/>
      <c r="Z97" s="197"/>
      <c r="AA97" s="197"/>
      <c r="AB97" s="197"/>
      <c r="AC97" s="195"/>
      <c r="AD97" s="195"/>
      <c r="AE97" s="195"/>
      <c r="AF97" s="195"/>
      <c r="AG97" s="195"/>
      <c r="AH97" s="195"/>
      <c r="AI97" s="195"/>
      <c r="AJ97" s="195"/>
      <c r="AK97" s="195"/>
      <c r="AL97" s="198"/>
    </row>
    <row r="98" spans="1:38" x14ac:dyDescent="0.2">
      <c r="A98" s="195"/>
      <c r="B98" s="239"/>
      <c r="C98" s="196"/>
      <c r="D98" s="196"/>
      <c r="E98" s="195"/>
      <c r="F98" s="195"/>
      <c r="G98" s="197"/>
      <c r="H98" s="197"/>
      <c r="I98" s="197"/>
      <c r="J98" s="195"/>
      <c r="K98" s="195"/>
      <c r="L98" s="195"/>
      <c r="M98" s="195"/>
      <c r="N98" s="195"/>
      <c r="O98" s="195"/>
      <c r="P98" s="195"/>
      <c r="Q98" s="195"/>
      <c r="R98" s="195"/>
      <c r="S98" s="195"/>
      <c r="T98" s="195"/>
      <c r="U98" s="195"/>
      <c r="V98" s="195"/>
      <c r="W98" s="195"/>
      <c r="X98" s="197"/>
      <c r="Y98" s="197"/>
      <c r="Z98" s="197"/>
      <c r="AA98" s="197"/>
      <c r="AB98" s="197"/>
      <c r="AC98" s="195"/>
      <c r="AD98" s="195"/>
      <c r="AE98" s="195"/>
      <c r="AF98" s="195"/>
      <c r="AG98" s="195"/>
      <c r="AH98" s="195"/>
      <c r="AI98" s="195"/>
      <c r="AJ98" s="195"/>
      <c r="AK98" s="195"/>
      <c r="AL98" s="198"/>
    </row>
    <row r="99" spans="1:38" x14ac:dyDescent="0.2">
      <c r="A99" s="195"/>
      <c r="B99" s="239"/>
      <c r="C99" s="196"/>
      <c r="D99" s="196"/>
      <c r="E99" s="195"/>
      <c r="F99" s="195"/>
      <c r="G99" s="197"/>
      <c r="H99" s="197"/>
      <c r="I99" s="197"/>
      <c r="J99" s="195"/>
      <c r="K99" s="195"/>
      <c r="L99" s="195"/>
      <c r="M99" s="195"/>
      <c r="N99" s="195"/>
      <c r="O99" s="195"/>
      <c r="P99" s="195"/>
      <c r="Q99" s="195"/>
      <c r="R99" s="195"/>
      <c r="S99" s="195"/>
      <c r="T99" s="195"/>
      <c r="U99" s="195"/>
      <c r="V99" s="195"/>
      <c r="W99" s="195"/>
      <c r="X99" s="197"/>
      <c r="Y99" s="197"/>
      <c r="Z99" s="197"/>
      <c r="AA99" s="197"/>
      <c r="AB99" s="197"/>
      <c r="AC99" s="195"/>
      <c r="AD99" s="195"/>
      <c r="AE99" s="195"/>
      <c r="AF99" s="195"/>
      <c r="AG99" s="195"/>
      <c r="AH99" s="195"/>
      <c r="AI99" s="195"/>
      <c r="AJ99" s="195"/>
      <c r="AK99" s="195"/>
      <c r="AL99" s="198"/>
    </row>
    <row r="100" spans="1:38" x14ac:dyDescent="0.2">
      <c r="G100" s="197"/>
      <c r="H100" s="197"/>
      <c r="I100" s="197"/>
      <c r="X100" s="197"/>
      <c r="Y100" s="197"/>
      <c r="Z100" s="197"/>
    </row>
    <row r="101" spans="1:38" x14ac:dyDescent="0.2">
      <c r="G101" s="197"/>
      <c r="H101" s="197"/>
      <c r="I101" s="197"/>
      <c r="X101" s="197"/>
      <c r="Y101" s="197"/>
      <c r="Z101" s="197"/>
    </row>
  </sheetData>
  <sheetProtection formatCells="0" formatColumns="0" formatRows="0" insertRows="0" sort="0" autoFilter="0" pivotTables="0"/>
  <mergeCells count="198">
    <mergeCell ref="A1:J1"/>
    <mergeCell ref="K1:L4"/>
    <mergeCell ref="N1:V2"/>
    <mergeCell ref="X1:X2"/>
    <mergeCell ref="Y1:AD2"/>
    <mergeCell ref="A2:J2"/>
    <mergeCell ref="B3:H3"/>
    <mergeCell ref="I3:J3"/>
    <mergeCell ref="N3:V4"/>
    <mergeCell ref="X3:X4"/>
    <mergeCell ref="Y3:AD4"/>
    <mergeCell ref="B4:H4"/>
    <mergeCell ref="I4:J4"/>
    <mergeCell ref="AF6:AL7"/>
    <mergeCell ref="A6:P6"/>
    <mergeCell ref="Q6:V6"/>
    <mergeCell ref="X6:AB6"/>
    <mergeCell ref="AC6:AC8"/>
    <mergeCell ref="AD6:AD8"/>
    <mergeCell ref="AA7:AA8"/>
    <mergeCell ref="AB7:AB8"/>
    <mergeCell ref="A7:A8"/>
    <mergeCell ref="B7:B8"/>
    <mergeCell ref="C7:E8"/>
    <mergeCell ref="F7:F8"/>
    <mergeCell ref="G7:I8"/>
    <mergeCell ref="J7:L8"/>
    <mergeCell ref="M7:P7"/>
    <mergeCell ref="Q7:V7"/>
    <mergeCell ref="X7:Z8"/>
    <mergeCell ref="A9:AL9"/>
    <mergeCell ref="A10:A79"/>
    <mergeCell ref="B10:B79"/>
    <mergeCell ref="C10:E79"/>
    <mergeCell ref="F10:F79"/>
    <mergeCell ref="G10:I10"/>
    <mergeCell ref="J10:L79"/>
    <mergeCell ref="M10:M79"/>
    <mergeCell ref="N10:N79"/>
    <mergeCell ref="O10:O79"/>
    <mergeCell ref="AH10:AH79"/>
    <mergeCell ref="AJ10:AJ79"/>
    <mergeCell ref="AL10:AL79"/>
    <mergeCell ref="P10:P79"/>
    <mergeCell ref="Q10:Q79"/>
    <mergeCell ref="R10:R79"/>
    <mergeCell ref="V10:V79"/>
    <mergeCell ref="X10:Z10"/>
    <mergeCell ref="AA10:AA79"/>
    <mergeCell ref="X22:Z22"/>
    <mergeCell ref="X23:Z23"/>
    <mergeCell ref="X24:Z24"/>
    <mergeCell ref="X25:Z25"/>
    <mergeCell ref="G11:I11"/>
    <mergeCell ref="X11:Z11"/>
    <mergeCell ref="G12:I12"/>
    <mergeCell ref="X12:Z12"/>
    <mergeCell ref="G13:I13"/>
    <mergeCell ref="X13:Z13"/>
    <mergeCell ref="AB10:AB79"/>
    <mergeCell ref="AC10:AC79"/>
    <mergeCell ref="AD10:AD79"/>
    <mergeCell ref="X26:Z26"/>
    <mergeCell ref="X27:Z27"/>
    <mergeCell ref="X28:Z28"/>
    <mergeCell ref="X29:Z29"/>
    <mergeCell ref="X30:Z30"/>
    <mergeCell ref="X31:Z31"/>
    <mergeCell ref="G14:I14"/>
    <mergeCell ref="X14:Z14"/>
    <mergeCell ref="G15:I15"/>
    <mergeCell ref="X15:Z15"/>
    <mergeCell ref="G16:I79"/>
    <mergeCell ref="X16:Z16"/>
    <mergeCell ref="X18:Z18"/>
    <mergeCell ref="X19:Z19"/>
    <mergeCell ref="X20:Z20"/>
    <mergeCell ref="X21:Z21"/>
    <mergeCell ref="X38:Z38"/>
    <mergeCell ref="X39:Z39"/>
    <mergeCell ref="X40:Z40"/>
    <mergeCell ref="X41:Z41"/>
    <mergeCell ref="X42:Z42"/>
    <mergeCell ref="X43:Z43"/>
    <mergeCell ref="X32:Z32"/>
    <mergeCell ref="X33:Z33"/>
    <mergeCell ref="X34:Z34"/>
    <mergeCell ref="X35:Z35"/>
    <mergeCell ref="X36:Z36"/>
    <mergeCell ref="X37:Z37"/>
    <mergeCell ref="X50:Z50"/>
    <mergeCell ref="X51:Z51"/>
    <mergeCell ref="X52:Z52"/>
    <mergeCell ref="X53:Z53"/>
    <mergeCell ref="X54:Z54"/>
    <mergeCell ref="X55:Z55"/>
    <mergeCell ref="X44:Z44"/>
    <mergeCell ref="X45:Z45"/>
    <mergeCell ref="X46:Z46"/>
    <mergeCell ref="X47:Z47"/>
    <mergeCell ref="X48:Z48"/>
    <mergeCell ref="X49:Z49"/>
    <mergeCell ref="X62:Z62"/>
    <mergeCell ref="X63:Z63"/>
    <mergeCell ref="X64:Z64"/>
    <mergeCell ref="X65:Z65"/>
    <mergeCell ref="X66:Z66"/>
    <mergeCell ref="X67:Z67"/>
    <mergeCell ref="X56:Z56"/>
    <mergeCell ref="X57:Z57"/>
    <mergeCell ref="X58:Z58"/>
    <mergeCell ref="X59:Z59"/>
    <mergeCell ref="X60:Z60"/>
    <mergeCell ref="X61:Z61"/>
    <mergeCell ref="X74:Z74"/>
    <mergeCell ref="X75:Z75"/>
    <mergeCell ref="X76:Z76"/>
    <mergeCell ref="X77:Z77"/>
    <mergeCell ref="X78:Z78"/>
    <mergeCell ref="X79:Z79"/>
    <mergeCell ref="X68:Z68"/>
    <mergeCell ref="X69:Z69"/>
    <mergeCell ref="X70:Z70"/>
    <mergeCell ref="X71:Z71"/>
    <mergeCell ref="X72:Z72"/>
    <mergeCell ref="X73:Z73"/>
    <mergeCell ref="P80:P83"/>
    <mergeCell ref="Q80:Q83"/>
    <mergeCell ref="R80:R83"/>
    <mergeCell ref="A80:A83"/>
    <mergeCell ref="B80:B83"/>
    <mergeCell ref="C80:E83"/>
    <mergeCell ref="F80:F83"/>
    <mergeCell ref="G80:I80"/>
    <mergeCell ref="J80:L83"/>
    <mergeCell ref="A84:A88"/>
    <mergeCell ref="B84:B88"/>
    <mergeCell ref="C84:E88"/>
    <mergeCell ref="F84:F88"/>
    <mergeCell ref="G84:I84"/>
    <mergeCell ref="J84:L88"/>
    <mergeCell ref="AH80:AH83"/>
    <mergeCell ref="AJ80:AJ83"/>
    <mergeCell ref="AL80:AL83"/>
    <mergeCell ref="G81:I81"/>
    <mergeCell ref="X81:Z81"/>
    <mergeCell ref="G82:I82"/>
    <mergeCell ref="X82:Z82"/>
    <mergeCell ref="G83:I83"/>
    <mergeCell ref="X83:Z83"/>
    <mergeCell ref="V80:V83"/>
    <mergeCell ref="X80:Z80"/>
    <mergeCell ref="AA80:AA83"/>
    <mergeCell ref="AB80:AB83"/>
    <mergeCell ref="AC80:AC83"/>
    <mergeCell ref="AD80:AD83"/>
    <mergeCell ref="M80:M83"/>
    <mergeCell ref="N80:N83"/>
    <mergeCell ref="O80:O83"/>
    <mergeCell ref="AH84:AH88"/>
    <mergeCell ref="AJ84:AJ88"/>
    <mergeCell ref="AL84:AL88"/>
    <mergeCell ref="G85:I85"/>
    <mergeCell ref="X85:Z85"/>
    <mergeCell ref="G86:I86"/>
    <mergeCell ref="X86:Z86"/>
    <mergeCell ref="G87:I87"/>
    <mergeCell ref="X87:Z87"/>
    <mergeCell ref="G88:I88"/>
    <mergeCell ref="V84:V88"/>
    <mergeCell ref="X84:Z84"/>
    <mergeCell ref="AA84:AA88"/>
    <mergeCell ref="AB84:AB88"/>
    <mergeCell ref="AC84:AC88"/>
    <mergeCell ref="AD84:AD88"/>
    <mergeCell ref="X88:Z88"/>
    <mergeCell ref="M84:M88"/>
    <mergeCell ref="N84:N88"/>
    <mergeCell ref="O84:O88"/>
    <mergeCell ref="P84:P88"/>
    <mergeCell ref="Q84:Q88"/>
    <mergeCell ref="R84:R88"/>
    <mergeCell ref="N92:R92"/>
    <mergeCell ref="V92:Z92"/>
    <mergeCell ref="AA92:AB92"/>
    <mergeCell ref="AC92:AL92"/>
    <mergeCell ref="N93:R93"/>
    <mergeCell ref="N94:R94"/>
    <mergeCell ref="A89:I92"/>
    <mergeCell ref="J89:L92"/>
    <mergeCell ref="N90:R90"/>
    <mergeCell ref="V90:Z90"/>
    <mergeCell ref="AA90:AB90"/>
    <mergeCell ref="AC90:AL90"/>
    <mergeCell ref="N91:R91"/>
    <mergeCell ref="V91:Z91"/>
    <mergeCell ref="AA91:AB91"/>
    <mergeCell ref="AC91:AL91"/>
  </mergeCells>
  <dataValidations count="5">
    <dataValidation type="whole" allowBlank="1" showInputMessage="1" showErrorMessage="1" sqref="AC65543:AC65544 JY65543:JY65544 TU65543:TU65544 ADQ65543:ADQ65544 ANM65543:ANM65544 AXI65543:AXI65544 BHE65543:BHE65544 BRA65543:BRA65544 CAW65543:CAW65544 CKS65543:CKS65544 CUO65543:CUO65544 DEK65543:DEK65544 DOG65543:DOG65544 DYC65543:DYC65544 EHY65543:EHY65544 ERU65543:ERU65544 FBQ65543:FBQ65544 FLM65543:FLM65544 FVI65543:FVI65544 GFE65543:GFE65544 GPA65543:GPA65544 GYW65543:GYW65544 HIS65543:HIS65544 HSO65543:HSO65544 ICK65543:ICK65544 IMG65543:IMG65544 IWC65543:IWC65544 JFY65543:JFY65544 JPU65543:JPU65544 JZQ65543:JZQ65544 KJM65543:KJM65544 KTI65543:KTI65544 LDE65543:LDE65544 LNA65543:LNA65544 LWW65543:LWW65544 MGS65543:MGS65544 MQO65543:MQO65544 NAK65543:NAK65544 NKG65543:NKG65544 NUC65543:NUC65544 ODY65543:ODY65544 ONU65543:ONU65544 OXQ65543:OXQ65544 PHM65543:PHM65544 PRI65543:PRI65544 QBE65543:QBE65544 QLA65543:QLA65544 QUW65543:QUW65544 RES65543:RES65544 ROO65543:ROO65544 RYK65543:RYK65544 SIG65543:SIG65544 SSC65543:SSC65544 TBY65543:TBY65544 TLU65543:TLU65544 TVQ65543:TVQ65544 UFM65543:UFM65544 UPI65543:UPI65544 UZE65543:UZE65544 VJA65543:VJA65544 VSW65543:VSW65544 WCS65543:WCS65544 WMO65543:WMO65544 WWK65543:WWK65544 AC131079:AC131080 JY131079:JY131080 TU131079:TU131080 ADQ131079:ADQ131080 ANM131079:ANM131080 AXI131079:AXI131080 BHE131079:BHE131080 BRA131079:BRA131080 CAW131079:CAW131080 CKS131079:CKS131080 CUO131079:CUO131080 DEK131079:DEK131080 DOG131079:DOG131080 DYC131079:DYC131080 EHY131079:EHY131080 ERU131079:ERU131080 FBQ131079:FBQ131080 FLM131079:FLM131080 FVI131079:FVI131080 GFE131079:GFE131080 GPA131079:GPA131080 GYW131079:GYW131080 HIS131079:HIS131080 HSO131079:HSO131080 ICK131079:ICK131080 IMG131079:IMG131080 IWC131079:IWC131080 JFY131079:JFY131080 JPU131079:JPU131080 JZQ131079:JZQ131080 KJM131079:KJM131080 KTI131079:KTI131080 LDE131079:LDE131080 LNA131079:LNA131080 LWW131079:LWW131080 MGS131079:MGS131080 MQO131079:MQO131080 NAK131079:NAK131080 NKG131079:NKG131080 NUC131079:NUC131080 ODY131079:ODY131080 ONU131079:ONU131080 OXQ131079:OXQ131080 PHM131079:PHM131080 PRI131079:PRI131080 QBE131079:QBE131080 QLA131079:QLA131080 QUW131079:QUW131080 RES131079:RES131080 ROO131079:ROO131080 RYK131079:RYK131080 SIG131079:SIG131080 SSC131079:SSC131080 TBY131079:TBY131080 TLU131079:TLU131080 TVQ131079:TVQ131080 UFM131079:UFM131080 UPI131079:UPI131080 UZE131079:UZE131080 VJA131079:VJA131080 VSW131079:VSW131080 WCS131079:WCS131080 WMO131079:WMO131080 WWK131079:WWK131080 AC196615:AC196616 JY196615:JY196616 TU196615:TU196616 ADQ196615:ADQ196616 ANM196615:ANM196616 AXI196615:AXI196616 BHE196615:BHE196616 BRA196615:BRA196616 CAW196615:CAW196616 CKS196615:CKS196616 CUO196615:CUO196616 DEK196615:DEK196616 DOG196615:DOG196616 DYC196615:DYC196616 EHY196615:EHY196616 ERU196615:ERU196616 FBQ196615:FBQ196616 FLM196615:FLM196616 FVI196615:FVI196616 GFE196615:GFE196616 GPA196615:GPA196616 GYW196615:GYW196616 HIS196615:HIS196616 HSO196615:HSO196616 ICK196615:ICK196616 IMG196615:IMG196616 IWC196615:IWC196616 JFY196615:JFY196616 JPU196615:JPU196616 JZQ196615:JZQ196616 KJM196615:KJM196616 KTI196615:KTI196616 LDE196615:LDE196616 LNA196615:LNA196616 LWW196615:LWW196616 MGS196615:MGS196616 MQO196615:MQO196616 NAK196615:NAK196616 NKG196615:NKG196616 NUC196615:NUC196616 ODY196615:ODY196616 ONU196615:ONU196616 OXQ196615:OXQ196616 PHM196615:PHM196616 PRI196615:PRI196616 QBE196615:QBE196616 QLA196615:QLA196616 QUW196615:QUW196616 RES196615:RES196616 ROO196615:ROO196616 RYK196615:RYK196616 SIG196615:SIG196616 SSC196615:SSC196616 TBY196615:TBY196616 TLU196615:TLU196616 TVQ196615:TVQ196616 UFM196615:UFM196616 UPI196615:UPI196616 UZE196615:UZE196616 VJA196615:VJA196616 VSW196615:VSW196616 WCS196615:WCS196616 WMO196615:WMO196616 WWK196615:WWK196616 AC262151:AC262152 JY262151:JY262152 TU262151:TU262152 ADQ262151:ADQ262152 ANM262151:ANM262152 AXI262151:AXI262152 BHE262151:BHE262152 BRA262151:BRA262152 CAW262151:CAW262152 CKS262151:CKS262152 CUO262151:CUO262152 DEK262151:DEK262152 DOG262151:DOG262152 DYC262151:DYC262152 EHY262151:EHY262152 ERU262151:ERU262152 FBQ262151:FBQ262152 FLM262151:FLM262152 FVI262151:FVI262152 GFE262151:GFE262152 GPA262151:GPA262152 GYW262151:GYW262152 HIS262151:HIS262152 HSO262151:HSO262152 ICK262151:ICK262152 IMG262151:IMG262152 IWC262151:IWC262152 JFY262151:JFY262152 JPU262151:JPU262152 JZQ262151:JZQ262152 KJM262151:KJM262152 KTI262151:KTI262152 LDE262151:LDE262152 LNA262151:LNA262152 LWW262151:LWW262152 MGS262151:MGS262152 MQO262151:MQO262152 NAK262151:NAK262152 NKG262151:NKG262152 NUC262151:NUC262152 ODY262151:ODY262152 ONU262151:ONU262152 OXQ262151:OXQ262152 PHM262151:PHM262152 PRI262151:PRI262152 QBE262151:QBE262152 QLA262151:QLA262152 QUW262151:QUW262152 RES262151:RES262152 ROO262151:ROO262152 RYK262151:RYK262152 SIG262151:SIG262152 SSC262151:SSC262152 TBY262151:TBY262152 TLU262151:TLU262152 TVQ262151:TVQ262152 UFM262151:UFM262152 UPI262151:UPI262152 UZE262151:UZE262152 VJA262151:VJA262152 VSW262151:VSW262152 WCS262151:WCS262152 WMO262151:WMO262152 WWK262151:WWK262152 AC327687:AC327688 JY327687:JY327688 TU327687:TU327688 ADQ327687:ADQ327688 ANM327687:ANM327688 AXI327687:AXI327688 BHE327687:BHE327688 BRA327687:BRA327688 CAW327687:CAW327688 CKS327687:CKS327688 CUO327687:CUO327688 DEK327687:DEK327688 DOG327687:DOG327688 DYC327687:DYC327688 EHY327687:EHY327688 ERU327687:ERU327688 FBQ327687:FBQ327688 FLM327687:FLM327688 FVI327687:FVI327688 GFE327687:GFE327688 GPA327687:GPA327688 GYW327687:GYW327688 HIS327687:HIS327688 HSO327687:HSO327688 ICK327687:ICK327688 IMG327687:IMG327688 IWC327687:IWC327688 JFY327687:JFY327688 JPU327687:JPU327688 JZQ327687:JZQ327688 KJM327687:KJM327688 KTI327687:KTI327688 LDE327687:LDE327688 LNA327687:LNA327688 LWW327687:LWW327688 MGS327687:MGS327688 MQO327687:MQO327688 NAK327687:NAK327688 NKG327687:NKG327688 NUC327687:NUC327688 ODY327687:ODY327688 ONU327687:ONU327688 OXQ327687:OXQ327688 PHM327687:PHM327688 PRI327687:PRI327688 QBE327687:QBE327688 QLA327687:QLA327688 QUW327687:QUW327688 RES327687:RES327688 ROO327687:ROO327688 RYK327687:RYK327688 SIG327687:SIG327688 SSC327687:SSC327688 TBY327687:TBY327688 TLU327687:TLU327688 TVQ327687:TVQ327688 UFM327687:UFM327688 UPI327687:UPI327688 UZE327687:UZE327688 VJA327687:VJA327688 VSW327687:VSW327688 WCS327687:WCS327688 WMO327687:WMO327688 WWK327687:WWK327688 AC393223:AC393224 JY393223:JY393224 TU393223:TU393224 ADQ393223:ADQ393224 ANM393223:ANM393224 AXI393223:AXI393224 BHE393223:BHE393224 BRA393223:BRA393224 CAW393223:CAW393224 CKS393223:CKS393224 CUO393223:CUO393224 DEK393223:DEK393224 DOG393223:DOG393224 DYC393223:DYC393224 EHY393223:EHY393224 ERU393223:ERU393224 FBQ393223:FBQ393224 FLM393223:FLM393224 FVI393223:FVI393224 GFE393223:GFE393224 GPA393223:GPA393224 GYW393223:GYW393224 HIS393223:HIS393224 HSO393223:HSO393224 ICK393223:ICK393224 IMG393223:IMG393224 IWC393223:IWC393224 JFY393223:JFY393224 JPU393223:JPU393224 JZQ393223:JZQ393224 KJM393223:KJM393224 KTI393223:KTI393224 LDE393223:LDE393224 LNA393223:LNA393224 LWW393223:LWW393224 MGS393223:MGS393224 MQO393223:MQO393224 NAK393223:NAK393224 NKG393223:NKG393224 NUC393223:NUC393224 ODY393223:ODY393224 ONU393223:ONU393224 OXQ393223:OXQ393224 PHM393223:PHM393224 PRI393223:PRI393224 QBE393223:QBE393224 QLA393223:QLA393224 QUW393223:QUW393224 RES393223:RES393224 ROO393223:ROO393224 RYK393223:RYK393224 SIG393223:SIG393224 SSC393223:SSC393224 TBY393223:TBY393224 TLU393223:TLU393224 TVQ393223:TVQ393224 UFM393223:UFM393224 UPI393223:UPI393224 UZE393223:UZE393224 VJA393223:VJA393224 VSW393223:VSW393224 WCS393223:WCS393224 WMO393223:WMO393224 WWK393223:WWK393224 AC458759:AC458760 JY458759:JY458760 TU458759:TU458760 ADQ458759:ADQ458760 ANM458759:ANM458760 AXI458759:AXI458760 BHE458759:BHE458760 BRA458759:BRA458760 CAW458759:CAW458760 CKS458759:CKS458760 CUO458759:CUO458760 DEK458759:DEK458760 DOG458759:DOG458760 DYC458759:DYC458760 EHY458759:EHY458760 ERU458759:ERU458760 FBQ458759:FBQ458760 FLM458759:FLM458760 FVI458759:FVI458760 GFE458759:GFE458760 GPA458759:GPA458760 GYW458759:GYW458760 HIS458759:HIS458760 HSO458759:HSO458760 ICK458759:ICK458760 IMG458759:IMG458760 IWC458759:IWC458760 JFY458759:JFY458760 JPU458759:JPU458760 JZQ458759:JZQ458760 KJM458759:KJM458760 KTI458759:KTI458760 LDE458759:LDE458760 LNA458759:LNA458760 LWW458759:LWW458760 MGS458759:MGS458760 MQO458759:MQO458760 NAK458759:NAK458760 NKG458759:NKG458760 NUC458759:NUC458760 ODY458759:ODY458760 ONU458759:ONU458760 OXQ458759:OXQ458760 PHM458759:PHM458760 PRI458759:PRI458760 QBE458759:QBE458760 QLA458759:QLA458760 QUW458759:QUW458760 RES458759:RES458760 ROO458759:ROO458760 RYK458759:RYK458760 SIG458759:SIG458760 SSC458759:SSC458760 TBY458759:TBY458760 TLU458759:TLU458760 TVQ458759:TVQ458760 UFM458759:UFM458760 UPI458759:UPI458760 UZE458759:UZE458760 VJA458759:VJA458760 VSW458759:VSW458760 WCS458759:WCS458760 WMO458759:WMO458760 WWK458759:WWK458760 AC524295:AC524296 JY524295:JY524296 TU524295:TU524296 ADQ524295:ADQ524296 ANM524295:ANM524296 AXI524295:AXI524296 BHE524295:BHE524296 BRA524295:BRA524296 CAW524295:CAW524296 CKS524295:CKS524296 CUO524295:CUO524296 DEK524295:DEK524296 DOG524295:DOG524296 DYC524295:DYC524296 EHY524295:EHY524296 ERU524295:ERU524296 FBQ524295:FBQ524296 FLM524295:FLM524296 FVI524295:FVI524296 GFE524295:GFE524296 GPA524295:GPA524296 GYW524295:GYW524296 HIS524295:HIS524296 HSO524295:HSO524296 ICK524295:ICK524296 IMG524295:IMG524296 IWC524295:IWC524296 JFY524295:JFY524296 JPU524295:JPU524296 JZQ524295:JZQ524296 KJM524295:KJM524296 KTI524295:KTI524296 LDE524295:LDE524296 LNA524295:LNA524296 LWW524295:LWW524296 MGS524295:MGS524296 MQO524295:MQO524296 NAK524295:NAK524296 NKG524295:NKG524296 NUC524295:NUC524296 ODY524295:ODY524296 ONU524295:ONU524296 OXQ524295:OXQ524296 PHM524295:PHM524296 PRI524295:PRI524296 QBE524295:QBE524296 QLA524295:QLA524296 QUW524295:QUW524296 RES524295:RES524296 ROO524295:ROO524296 RYK524295:RYK524296 SIG524295:SIG524296 SSC524295:SSC524296 TBY524295:TBY524296 TLU524295:TLU524296 TVQ524295:TVQ524296 UFM524295:UFM524296 UPI524295:UPI524296 UZE524295:UZE524296 VJA524295:VJA524296 VSW524295:VSW524296 WCS524295:WCS524296 WMO524295:WMO524296 WWK524295:WWK524296 AC589831:AC589832 JY589831:JY589832 TU589831:TU589832 ADQ589831:ADQ589832 ANM589831:ANM589832 AXI589831:AXI589832 BHE589831:BHE589832 BRA589831:BRA589832 CAW589831:CAW589832 CKS589831:CKS589832 CUO589831:CUO589832 DEK589831:DEK589832 DOG589831:DOG589832 DYC589831:DYC589832 EHY589831:EHY589832 ERU589831:ERU589832 FBQ589831:FBQ589832 FLM589831:FLM589832 FVI589831:FVI589832 GFE589831:GFE589832 GPA589831:GPA589832 GYW589831:GYW589832 HIS589831:HIS589832 HSO589831:HSO589832 ICK589831:ICK589832 IMG589831:IMG589832 IWC589831:IWC589832 JFY589831:JFY589832 JPU589831:JPU589832 JZQ589831:JZQ589832 KJM589831:KJM589832 KTI589831:KTI589832 LDE589831:LDE589832 LNA589831:LNA589832 LWW589831:LWW589832 MGS589831:MGS589832 MQO589831:MQO589832 NAK589831:NAK589832 NKG589831:NKG589832 NUC589831:NUC589832 ODY589831:ODY589832 ONU589831:ONU589832 OXQ589831:OXQ589832 PHM589831:PHM589832 PRI589831:PRI589832 QBE589831:QBE589832 QLA589831:QLA589832 QUW589831:QUW589832 RES589831:RES589832 ROO589831:ROO589832 RYK589831:RYK589832 SIG589831:SIG589832 SSC589831:SSC589832 TBY589831:TBY589832 TLU589831:TLU589832 TVQ589831:TVQ589832 UFM589831:UFM589832 UPI589831:UPI589832 UZE589831:UZE589832 VJA589831:VJA589832 VSW589831:VSW589832 WCS589831:WCS589832 WMO589831:WMO589832 WWK589831:WWK589832 AC655367:AC655368 JY655367:JY655368 TU655367:TU655368 ADQ655367:ADQ655368 ANM655367:ANM655368 AXI655367:AXI655368 BHE655367:BHE655368 BRA655367:BRA655368 CAW655367:CAW655368 CKS655367:CKS655368 CUO655367:CUO655368 DEK655367:DEK655368 DOG655367:DOG655368 DYC655367:DYC655368 EHY655367:EHY655368 ERU655367:ERU655368 FBQ655367:FBQ655368 FLM655367:FLM655368 FVI655367:FVI655368 GFE655367:GFE655368 GPA655367:GPA655368 GYW655367:GYW655368 HIS655367:HIS655368 HSO655367:HSO655368 ICK655367:ICK655368 IMG655367:IMG655368 IWC655367:IWC655368 JFY655367:JFY655368 JPU655367:JPU655368 JZQ655367:JZQ655368 KJM655367:KJM655368 KTI655367:KTI655368 LDE655367:LDE655368 LNA655367:LNA655368 LWW655367:LWW655368 MGS655367:MGS655368 MQO655367:MQO655368 NAK655367:NAK655368 NKG655367:NKG655368 NUC655367:NUC655368 ODY655367:ODY655368 ONU655367:ONU655368 OXQ655367:OXQ655368 PHM655367:PHM655368 PRI655367:PRI655368 QBE655367:QBE655368 QLA655367:QLA655368 QUW655367:QUW655368 RES655367:RES655368 ROO655367:ROO655368 RYK655367:RYK655368 SIG655367:SIG655368 SSC655367:SSC655368 TBY655367:TBY655368 TLU655367:TLU655368 TVQ655367:TVQ655368 UFM655367:UFM655368 UPI655367:UPI655368 UZE655367:UZE655368 VJA655367:VJA655368 VSW655367:VSW655368 WCS655367:WCS655368 WMO655367:WMO655368 WWK655367:WWK655368 AC720903:AC720904 JY720903:JY720904 TU720903:TU720904 ADQ720903:ADQ720904 ANM720903:ANM720904 AXI720903:AXI720904 BHE720903:BHE720904 BRA720903:BRA720904 CAW720903:CAW720904 CKS720903:CKS720904 CUO720903:CUO720904 DEK720903:DEK720904 DOG720903:DOG720904 DYC720903:DYC720904 EHY720903:EHY720904 ERU720903:ERU720904 FBQ720903:FBQ720904 FLM720903:FLM720904 FVI720903:FVI720904 GFE720903:GFE720904 GPA720903:GPA720904 GYW720903:GYW720904 HIS720903:HIS720904 HSO720903:HSO720904 ICK720903:ICK720904 IMG720903:IMG720904 IWC720903:IWC720904 JFY720903:JFY720904 JPU720903:JPU720904 JZQ720903:JZQ720904 KJM720903:KJM720904 KTI720903:KTI720904 LDE720903:LDE720904 LNA720903:LNA720904 LWW720903:LWW720904 MGS720903:MGS720904 MQO720903:MQO720904 NAK720903:NAK720904 NKG720903:NKG720904 NUC720903:NUC720904 ODY720903:ODY720904 ONU720903:ONU720904 OXQ720903:OXQ720904 PHM720903:PHM720904 PRI720903:PRI720904 QBE720903:QBE720904 QLA720903:QLA720904 QUW720903:QUW720904 RES720903:RES720904 ROO720903:ROO720904 RYK720903:RYK720904 SIG720903:SIG720904 SSC720903:SSC720904 TBY720903:TBY720904 TLU720903:TLU720904 TVQ720903:TVQ720904 UFM720903:UFM720904 UPI720903:UPI720904 UZE720903:UZE720904 VJA720903:VJA720904 VSW720903:VSW720904 WCS720903:WCS720904 WMO720903:WMO720904 WWK720903:WWK720904 AC786439:AC786440 JY786439:JY786440 TU786439:TU786440 ADQ786439:ADQ786440 ANM786439:ANM786440 AXI786439:AXI786440 BHE786439:BHE786440 BRA786439:BRA786440 CAW786439:CAW786440 CKS786439:CKS786440 CUO786439:CUO786440 DEK786439:DEK786440 DOG786439:DOG786440 DYC786439:DYC786440 EHY786439:EHY786440 ERU786439:ERU786440 FBQ786439:FBQ786440 FLM786439:FLM786440 FVI786439:FVI786440 GFE786439:GFE786440 GPA786439:GPA786440 GYW786439:GYW786440 HIS786439:HIS786440 HSO786439:HSO786440 ICK786439:ICK786440 IMG786439:IMG786440 IWC786439:IWC786440 JFY786439:JFY786440 JPU786439:JPU786440 JZQ786439:JZQ786440 KJM786439:KJM786440 KTI786439:KTI786440 LDE786439:LDE786440 LNA786439:LNA786440 LWW786439:LWW786440 MGS786439:MGS786440 MQO786439:MQO786440 NAK786439:NAK786440 NKG786439:NKG786440 NUC786439:NUC786440 ODY786439:ODY786440 ONU786439:ONU786440 OXQ786439:OXQ786440 PHM786439:PHM786440 PRI786439:PRI786440 QBE786439:QBE786440 QLA786439:QLA786440 QUW786439:QUW786440 RES786439:RES786440 ROO786439:ROO786440 RYK786439:RYK786440 SIG786439:SIG786440 SSC786439:SSC786440 TBY786439:TBY786440 TLU786439:TLU786440 TVQ786439:TVQ786440 UFM786439:UFM786440 UPI786439:UPI786440 UZE786439:UZE786440 VJA786439:VJA786440 VSW786439:VSW786440 WCS786439:WCS786440 WMO786439:WMO786440 WWK786439:WWK786440 AC851975:AC851976 JY851975:JY851976 TU851975:TU851976 ADQ851975:ADQ851976 ANM851975:ANM851976 AXI851975:AXI851976 BHE851975:BHE851976 BRA851975:BRA851976 CAW851975:CAW851976 CKS851975:CKS851976 CUO851975:CUO851976 DEK851975:DEK851976 DOG851975:DOG851976 DYC851975:DYC851976 EHY851975:EHY851976 ERU851975:ERU851976 FBQ851975:FBQ851976 FLM851975:FLM851976 FVI851975:FVI851976 GFE851975:GFE851976 GPA851975:GPA851976 GYW851975:GYW851976 HIS851975:HIS851976 HSO851975:HSO851976 ICK851975:ICK851976 IMG851975:IMG851976 IWC851975:IWC851976 JFY851975:JFY851976 JPU851975:JPU851976 JZQ851975:JZQ851976 KJM851975:KJM851976 KTI851975:KTI851976 LDE851975:LDE851976 LNA851975:LNA851976 LWW851975:LWW851976 MGS851975:MGS851976 MQO851975:MQO851976 NAK851975:NAK851976 NKG851975:NKG851976 NUC851975:NUC851976 ODY851975:ODY851976 ONU851975:ONU851976 OXQ851975:OXQ851976 PHM851975:PHM851976 PRI851975:PRI851976 QBE851975:QBE851976 QLA851975:QLA851976 QUW851975:QUW851976 RES851975:RES851976 ROO851975:ROO851976 RYK851975:RYK851976 SIG851975:SIG851976 SSC851975:SSC851976 TBY851975:TBY851976 TLU851975:TLU851976 TVQ851975:TVQ851976 UFM851975:UFM851976 UPI851975:UPI851976 UZE851975:UZE851976 VJA851975:VJA851976 VSW851975:VSW851976 WCS851975:WCS851976 WMO851975:WMO851976 WWK851975:WWK851976 AC917511:AC917512 JY917511:JY917512 TU917511:TU917512 ADQ917511:ADQ917512 ANM917511:ANM917512 AXI917511:AXI917512 BHE917511:BHE917512 BRA917511:BRA917512 CAW917511:CAW917512 CKS917511:CKS917512 CUO917511:CUO917512 DEK917511:DEK917512 DOG917511:DOG917512 DYC917511:DYC917512 EHY917511:EHY917512 ERU917511:ERU917512 FBQ917511:FBQ917512 FLM917511:FLM917512 FVI917511:FVI917512 GFE917511:GFE917512 GPA917511:GPA917512 GYW917511:GYW917512 HIS917511:HIS917512 HSO917511:HSO917512 ICK917511:ICK917512 IMG917511:IMG917512 IWC917511:IWC917512 JFY917511:JFY917512 JPU917511:JPU917512 JZQ917511:JZQ917512 KJM917511:KJM917512 KTI917511:KTI917512 LDE917511:LDE917512 LNA917511:LNA917512 LWW917511:LWW917512 MGS917511:MGS917512 MQO917511:MQO917512 NAK917511:NAK917512 NKG917511:NKG917512 NUC917511:NUC917512 ODY917511:ODY917512 ONU917511:ONU917512 OXQ917511:OXQ917512 PHM917511:PHM917512 PRI917511:PRI917512 QBE917511:QBE917512 QLA917511:QLA917512 QUW917511:QUW917512 RES917511:RES917512 ROO917511:ROO917512 RYK917511:RYK917512 SIG917511:SIG917512 SSC917511:SSC917512 TBY917511:TBY917512 TLU917511:TLU917512 TVQ917511:TVQ917512 UFM917511:UFM917512 UPI917511:UPI917512 UZE917511:UZE917512 VJA917511:VJA917512 VSW917511:VSW917512 WCS917511:WCS917512 WMO917511:WMO917512 WWK917511:WWK917512 AC983047:AC983048 JY983047:JY983048 TU983047:TU983048 ADQ983047:ADQ983048 ANM983047:ANM983048 AXI983047:AXI983048 BHE983047:BHE983048 BRA983047:BRA983048 CAW983047:CAW983048 CKS983047:CKS983048 CUO983047:CUO983048 DEK983047:DEK983048 DOG983047:DOG983048 DYC983047:DYC983048 EHY983047:EHY983048 ERU983047:ERU983048 FBQ983047:FBQ983048 FLM983047:FLM983048 FVI983047:FVI983048 GFE983047:GFE983048 GPA983047:GPA983048 GYW983047:GYW983048 HIS983047:HIS983048 HSO983047:HSO983048 ICK983047:ICK983048 IMG983047:IMG983048 IWC983047:IWC983048 JFY983047:JFY983048 JPU983047:JPU983048 JZQ983047:JZQ983048 KJM983047:KJM983048 KTI983047:KTI983048 LDE983047:LDE983048 LNA983047:LNA983048 LWW983047:LWW983048 MGS983047:MGS983048 MQO983047:MQO983048 NAK983047:NAK983048 NKG983047:NKG983048 NUC983047:NUC983048 ODY983047:ODY983048 ONU983047:ONU983048 OXQ983047:OXQ983048 PHM983047:PHM983048 PRI983047:PRI983048 QBE983047:QBE983048 QLA983047:QLA983048 QUW983047:QUW983048 RES983047:RES983048 ROO983047:ROO983048 RYK983047:RYK983048 SIG983047:SIG983048 SSC983047:SSC983048 TBY983047:TBY983048 TLU983047:TLU983048 TVQ983047:TVQ983048 UFM983047:UFM983048 UPI983047:UPI983048 UZE983047:UZE983048 VJA983047:VJA983048 VSW983047:VSW983048 WCS983047:WCS983048 WMO983047:WMO983048 WWK983047:WWK983048 AC1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formula1>0</formula1>
      <formula2>100</formula2>
    </dataValidation>
    <dataValidation showInputMessage="1" showErrorMessage="1" sqref="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AF10:AG88 KB10:KC88 TX10:TY88 ADT10:ADU88 ANP10:ANQ88 AXL10:AXM88 BHH10:BHI88 BRD10:BRE88 CAZ10:CBA88 CKV10:CKW88 CUR10:CUS88 DEN10:DEO88 DOJ10:DOK88 DYF10:DYG88 EIB10:EIC88 ERX10:ERY88 FBT10:FBU88 FLP10:FLQ88 FVL10:FVM88 GFH10:GFI88 GPD10:GPE88 GYZ10:GZA88 HIV10:HIW88 HSR10:HSS88 ICN10:ICO88 IMJ10:IMK88 IWF10:IWG88 JGB10:JGC88 JPX10:JPY88 JZT10:JZU88 KJP10:KJQ88 KTL10:KTM88 LDH10:LDI88 LND10:LNE88 LWZ10:LXA88 MGV10:MGW88 MQR10:MQS88 NAN10:NAO88 NKJ10:NKK88 NUF10:NUG88 OEB10:OEC88 ONX10:ONY88 OXT10:OXU88 PHP10:PHQ88 PRL10:PRM88 QBH10:QBI88 QLD10:QLE88 QUZ10:QVA88 REV10:REW88 ROR10:ROS88 RYN10:RYO88 SIJ10:SIK88 SSF10:SSG88 TCB10:TCC88 TLX10:TLY88 TVT10:TVU88 UFP10:UFQ88 UPL10:UPM88 UZH10:UZI88 VJD10:VJE88 VSZ10:VTA88 WCV10:WCW88 WMR10:WMS88 WWN10:WWO88 AF65546:AG65624 KB65546:KC65624 TX65546:TY65624 ADT65546:ADU65624 ANP65546:ANQ65624 AXL65546:AXM65624 BHH65546:BHI65624 BRD65546:BRE65624 CAZ65546:CBA65624 CKV65546:CKW65624 CUR65546:CUS65624 DEN65546:DEO65624 DOJ65546:DOK65624 DYF65546:DYG65624 EIB65546:EIC65624 ERX65546:ERY65624 FBT65546:FBU65624 FLP65546:FLQ65624 FVL65546:FVM65624 GFH65546:GFI65624 GPD65546:GPE65624 GYZ65546:GZA65624 HIV65546:HIW65624 HSR65546:HSS65624 ICN65546:ICO65624 IMJ65546:IMK65624 IWF65546:IWG65624 JGB65546:JGC65624 JPX65546:JPY65624 JZT65546:JZU65624 KJP65546:KJQ65624 KTL65546:KTM65624 LDH65546:LDI65624 LND65546:LNE65624 LWZ65546:LXA65624 MGV65546:MGW65624 MQR65546:MQS65624 NAN65546:NAO65624 NKJ65546:NKK65624 NUF65546:NUG65624 OEB65546:OEC65624 ONX65546:ONY65624 OXT65546:OXU65624 PHP65546:PHQ65624 PRL65546:PRM65624 QBH65546:QBI65624 QLD65546:QLE65624 QUZ65546:QVA65624 REV65546:REW65624 ROR65546:ROS65624 RYN65546:RYO65624 SIJ65546:SIK65624 SSF65546:SSG65624 TCB65546:TCC65624 TLX65546:TLY65624 TVT65546:TVU65624 UFP65546:UFQ65624 UPL65546:UPM65624 UZH65546:UZI65624 VJD65546:VJE65624 VSZ65546:VTA65624 WCV65546:WCW65624 WMR65546:WMS65624 WWN65546:WWO65624 AF131082:AG131160 KB131082:KC131160 TX131082:TY131160 ADT131082:ADU131160 ANP131082:ANQ131160 AXL131082:AXM131160 BHH131082:BHI131160 BRD131082:BRE131160 CAZ131082:CBA131160 CKV131082:CKW131160 CUR131082:CUS131160 DEN131082:DEO131160 DOJ131082:DOK131160 DYF131082:DYG131160 EIB131082:EIC131160 ERX131082:ERY131160 FBT131082:FBU131160 FLP131082:FLQ131160 FVL131082:FVM131160 GFH131082:GFI131160 GPD131082:GPE131160 GYZ131082:GZA131160 HIV131082:HIW131160 HSR131082:HSS131160 ICN131082:ICO131160 IMJ131082:IMK131160 IWF131082:IWG131160 JGB131082:JGC131160 JPX131082:JPY131160 JZT131082:JZU131160 KJP131082:KJQ131160 KTL131082:KTM131160 LDH131082:LDI131160 LND131082:LNE131160 LWZ131082:LXA131160 MGV131082:MGW131160 MQR131082:MQS131160 NAN131082:NAO131160 NKJ131082:NKK131160 NUF131082:NUG131160 OEB131082:OEC131160 ONX131082:ONY131160 OXT131082:OXU131160 PHP131082:PHQ131160 PRL131082:PRM131160 QBH131082:QBI131160 QLD131082:QLE131160 QUZ131082:QVA131160 REV131082:REW131160 ROR131082:ROS131160 RYN131082:RYO131160 SIJ131082:SIK131160 SSF131082:SSG131160 TCB131082:TCC131160 TLX131082:TLY131160 TVT131082:TVU131160 UFP131082:UFQ131160 UPL131082:UPM131160 UZH131082:UZI131160 VJD131082:VJE131160 VSZ131082:VTA131160 WCV131082:WCW131160 WMR131082:WMS131160 WWN131082:WWO131160 AF196618:AG196696 KB196618:KC196696 TX196618:TY196696 ADT196618:ADU196696 ANP196618:ANQ196696 AXL196618:AXM196696 BHH196618:BHI196696 BRD196618:BRE196696 CAZ196618:CBA196696 CKV196618:CKW196696 CUR196618:CUS196696 DEN196618:DEO196696 DOJ196618:DOK196696 DYF196618:DYG196696 EIB196618:EIC196696 ERX196618:ERY196696 FBT196618:FBU196696 FLP196618:FLQ196696 FVL196618:FVM196696 GFH196618:GFI196696 GPD196618:GPE196696 GYZ196618:GZA196696 HIV196618:HIW196696 HSR196618:HSS196696 ICN196618:ICO196696 IMJ196618:IMK196696 IWF196618:IWG196696 JGB196618:JGC196696 JPX196618:JPY196696 JZT196618:JZU196696 KJP196618:KJQ196696 KTL196618:KTM196696 LDH196618:LDI196696 LND196618:LNE196696 LWZ196618:LXA196696 MGV196618:MGW196696 MQR196618:MQS196696 NAN196618:NAO196696 NKJ196618:NKK196696 NUF196618:NUG196696 OEB196618:OEC196696 ONX196618:ONY196696 OXT196618:OXU196696 PHP196618:PHQ196696 PRL196618:PRM196696 QBH196618:QBI196696 QLD196618:QLE196696 QUZ196618:QVA196696 REV196618:REW196696 ROR196618:ROS196696 RYN196618:RYO196696 SIJ196618:SIK196696 SSF196618:SSG196696 TCB196618:TCC196696 TLX196618:TLY196696 TVT196618:TVU196696 UFP196618:UFQ196696 UPL196618:UPM196696 UZH196618:UZI196696 VJD196618:VJE196696 VSZ196618:VTA196696 WCV196618:WCW196696 WMR196618:WMS196696 WWN196618:WWO196696 AF262154:AG262232 KB262154:KC262232 TX262154:TY262232 ADT262154:ADU262232 ANP262154:ANQ262232 AXL262154:AXM262232 BHH262154:BHI262232 BRD262154:BRE262232 CAZ262154:CBA262232 CKV262154:CKW262232 CUR262154:CUS262232 DEN262154:DEO262232 DOJ262154:DOK262232 DYF262154:DYG262232 EIB262154:EIC262232 ERX262154:ERY262232 FBT262154:FBU262232 FLP262154:FLQ262232 FVL262154:FVM262232 GFH262154:GFI262232 GPD262154:GPE262232 GYZ262154:GZA262232 HIV262154:HIW262232 HSR262154:HSS262232 ICN262154:ICO262232 IMJ262154:IMK262232 IWF262154:IWG262232 JGB262154:JGC262232 JPX262154:JPY262232 JZT262154:JZU262232 KJP262154:KJQ262232 KTL262154:KTM262232 LDH262154:LDI262232 LND262154:LNE262232 LWZ262154:LXA262232 MGV262154:MGW262232 MQR262154:MQS262232 NAN262154:NAO262232 NKJ262154:NKK262232 NUF262154:NUG262232 OEB262154:OEC262232 ONX262154:ONY262232 OXT262154:OXU262232 PHP262154:PHQ262232 PRL262154:PRM262232 QBH262154:QBI262232 QLD262154:QLE262232 QUZ262154:QVA262232 REV262154:REW262232 ROR262154:ROS262232 RYN262154:RYO262232 SIJ262154:SIK262232 SSF262154:SSG262232 TCB262154:TCC262232 TLX262154:TLY262232 TVT262154:TVU262232 UFP262154:UFQ262232 UPL262154:UPM262232 UZH262154:UZI262232 VJD262154:VJE262232 VSZ262154:VTA262232 WCV262154:WCW262232 WMR262154:WMS262232 WWN262154:WWO262232 AF327690:AG327768 KB327690:KC327768 TX327690:TY327768 ADT327690:ADU327768 ANP327690:ANQ327768 AXL327690:AXM327768 BHH327690:BHI327768 BRD327690:BRE327768 CAZ327690:CBA327768 CKV327690:CKW327768 CUR327690:CUS327768 DEN327690:DEO327768 DOJ327690:DOK327768 DYF327690:DYG327768 EIB327690:EIC327768 ERX327690:ERY327768 FBT327690:FBU327768 FLP327690:FLQ327768 FVL327690:FVM327768 GFH327690:GFI327768 GPD327690:GPE327768 GYZ327690:GZA327768 HIV327690:HIW327768 HSR327690:HSS327768 ICN327690:ICO327768 IMJ327690:IMK327768 IWF327690:IWG327768 JGB327690:JGC327768 JPX327690:JPY327768 JZT327690:JZU327768 KJP327690:KJQ327768 KTL327690:KTM327768 LDH327690:LDI327768 LND327690:LNE327768 LWZ327690:LXA327768 MGV327690:MGW327768 MQR327690:MQS327768 NAN327690:NAO327768 NKJ327690:NKK327768 NUF327690:NUG327768 OEB327690:OEC327768 ONX327690:ONY327768 OXT327690:OXU327768 PHP327690:PHQ327768 PRL327690:PRM327768 QBH327690:QBI327768 QLD327690:QLE327768 QUZ327690:QVA327768 REV327690:REW327768 ROR327690:ROS327768 RYN327690:RYO327768 SIJ327690:SIK327768 SSF327690:SSG327768 TCB327690:TCC327768 TLX327690:TLY327768 TVT327690:TVU327768 UFP327690:UFQ327768 UPL327690:UPM327768 UZH327690:UZI327768 VJD327690:VJE327768 VSZ327690:VTA327768 WCV327690:WCW327768 WMR327690:WMS327768 WWN327690:WWO327768 AF393226:AG393304 KB393226:KC393304 TX393226:TY393304 ADT393226:ADU393304 ANP393226:ANQ393304 AXL393226:AXM393304 BHH393226:BHI393304 BRD393226:BRE393304 CAZ393226:CBA393304 CKV393226:CKW393304 CUR393226:CUS393304 DEN393226:DEO393304 DOJ393226:DOK393304 DYF393226:DYG393304 EIB393226:EIC393304 ERX393226:ERY393304 FBT393226:FBU393304 FLP393226:FLQ393304 FVL393226:FVM393304 GFH393226:GFI393304 GPD393226:GPE393304 GYZ393226:GZA393304 HIV393226:HIW393304 HSR393226:HSS393304 ICN393226:ICO393304 IMJ393226:IMK393304 IWF393226:IWG393304 JGB393226:JGC393304 JPX393226:JPY393304 JZT393226:JZU393304 KJP393226:KJQ393304 KTL393226:KTM393304 LDH393226:LDI393304 LND393226:LNE393304 LWZ393226:LXA393304 MGV393226:MGW393304 MQR393226:MQS393304 NAN393226:NAO393304 NKJ393226:NKK393304 NUF393226:NUG393304 OEB393226:OEC393304 ONX393226:ONY393304 OXT393226:OXU393304 PHP393226:PHQ393304 PRL393226:PRM393304 QBH393226:QBI393304 QLD393226:QLE393304 QUZ393226:QVA393304 REV393226:REW393304 ROR393226:ROS393304 RYN393226:RYO393304 SIJ393226:SIK393304 SSF393226:SSG393304 TCB393226:TCC393304 TLX393226:TLY393304 TVT393226:TVU393304 UFP393226:UFQ393304 UPL393226:UPM393304 UZH393226:UZI393304 VJD393226:VJE393304 VSZ393226:VTA393304 WCV393226:WCW393304 WMR393226:WMS393304 WWN393226:WWO393304 AF458762:AG458840 KB458762:KC458840 TX458762:TY458840 ADT458762:ADU458840 ANP458762:ANQ458840 AXL458762:AXM458840 BHH458762:BHI458840 BRD458762:BRE458840 CAZ458762:CBA458840 CKV458762:CKW458840 CUR458762:CUS458840 DEN458762:DEO458840 DOJ458762:DOK458840 DYF458762:DYG458840 EIB458762:EIC458840 ERX458762:ERY458840 FBT458762:FBU458840 FLP458762:FLQ458840 FVL458762:FVM458840 GFH458762:GFI458840 GPD458762:GPE458840 GYZ458762:GZA458840 HIV458762:HIW458840 HSR458762:HSS458840 ICN458762:ICO458840 IMJ458762:IMK458840 IWF458762:IWG458840 JGB458762:JGC458840 JPX458762:JPY458840 JZT458762:JZU458840 KJP458762:KJQ458840 KTL458762:KTM458840 LDH458762:LDI458840 LND458762:LNE458840 LWZ458762:LXA458840 MGV458762:MGW458840 MQR458762:MQS458840 NAN458762:NAO458840 NKJ458762:NKK458840 NUF458762:NUG458840 OEB458762:OEC458840 ONX458762:ONY458840 OXT458762:OXU458840 PHP458762:PHQ458840 PRL458762:PRM458840 QBH458762:QBI458840 QLD458762:QLE458840 QUZ458762:QVA458840 REV458762:REW458840 ROR458762:ROS458840 RYN458762:RYO458840 SIJ458762:SIK458840 SSF458762:SSG458840 TCB458762:TCC458840 TLX458762:TLY458840 TVT458762:TVU458840 UFP458762:UFQ458840 UPL458762:UPM458840 UZH458762:UZI458840 VJD458762:VJE458840 VSZ458762:VTA458840 WCV458762:WCW458840 WMR458762:WMS458840 WWN458762:WWO458840 AF524298:AG524376 KB524298:KC524376 TX524298:TY524376 ADT524298:ADU524376 ANP524298:ANQ524376 AXL524298:AXM524376 BHH524298:BHI524376 BRD524298:BRE524376 CAZ524298:CBA524376 CKV524298:CKW524376 CUR524298:CUS524376 DEN524298:DEO524376 DOJ524298:DOK524376 DYF524298:DYG524376 EIB524298:EIC524376 ERX524298:ERY524376 FBT524298:FBU524376 FLP524298:FLQ524376 FVL524298:FVM524376 GFH524298:GFI524376 GPD524298:GPE524376 GYZ524298:GZA524376 HIV524298:HIW524376 HSR524298:HSS524376 ICN524298:ICO524376 IMJ524298:IMK524376 IWF524298:IWG524376 JGB524298:JGC524376 JPX524298:JPY524376 JZT524298:JZU524376 KJP524298:KJQ524376 KTL524298:KTM524376 LDH524298:LDI524376 LND524298:LNE524376 LWZ524298:LXA524376 MGV524298:MGW524376 MQR524298:MQS524376 NAN524298:NAO524376 NKJ524298:NKK524376 NUF524298:NUG524376 OEB524298:OEC524376 ONX524298:ONY524376 OXT524298:OXU524376 PHP524298:PHQ524376 PRL524298:PRM524376 QBH524298:QBI524376 QLD524298:QLE524376 QUZ524298:QVA524376 REV524298:REW524376 ROR524298:ROS524376 RYN524298:RYO524376 SIJ524298:SIK524376 SSF524298:SSG524376 TCB524298:TCC524376 TLX524298:TLY524376 TVT524298:TVU524376 UFP524298:UFQ524376 UPL524298:UPM524376 UZH524298:UZI524376 VJD524298:VJE524376 VSZ524298:VTA524376 WCV524298:WCW524376 WMR524298:WMS524376 WWN524298:WWO524376 AF589834:AG589912 KB589834:KC589912 TX589834:TY589912 ADT589834:ADU589912 ANP589834:ANQ589912 AXL589834:AXM589912 BHH589834:BHI589912 BRD589834:BRE589912 CAZ589834:CBA589912 CKV589834:CKW589912 CUR589834:CUS589912 DEN589834:DEO589912 DOJ589834:DOK589912 DYF589834:DYG589912 EIB589834:EIC589912 ERX589834:ERY589912 FBT589834:FBU589912 FLP589834:FLQ589912 FVL589834:FVM589912 GFH589834:GFI589912 GPD589834:GPE589912 GYZ589834:GZA589912 HIV589834:HIW589912 HSR589834:HSS589912 ICN589834:ICO589912 IMJ589834:IMK589912 IWF589834:IWG589912 JGB589834:JGC589912 JPX589834:JPY589912 JZT589834:JZU589912 KJP589834:KJQ589912 KTL589834:KTM589912 LDH589834:LDI589912 LND589834:LNE589912 LWZ589834:LXA589912 MGV589834:MGW589912 MQR589834:MQS589912 NAN589834:NAO589912 NKJ589834:NKK589912 NUF589834:NUG589912 OEB589834:OEC589912 ONX589834:ONY589912 OXT589834:OXU589912 PHP589834:PHQ589912 PRL589834:PRM589912 QBH589834:QBI589912 QLD589834:QLE589912 QUZ589834:QVA589912 REV589834:REW589912 ROR589834:ROS589912 RYN589834:RYO589912 SIJ589834:SIK589912 SSF589834:SSG589912 TCB589834:TCC589912 TLX589834:TLY589912 TVT589834:TVU589912 UFP589834:UFQ589912 UPL589834:UPM589912 UZH589834:UZI589912 VJD589834:VJE589912 VSZ589834:VTA589912 WCV589834:WCW589912 WMR589834:WMS589912 WWN589834:WWO589912 AF655370:AG655448 KB655370:KC655448 TX655370:TY655448 ADT655370:ADU655448 ANP655370:ANQ655448 AXL655370:AXM655448 BHH655370:BHI655448 BRD655370:BRE655448 CAZ655370:CBA655448 CKV655370:CKW655448 CUR655370:CUS655448 DEN655370:DEO655448 DOJ655370:DOK655448 DYF655370:DYG655448 EIB655370:EIC655448 ERX655370:ERY655448 FBT655370:FBU655448 FLP655370:FLQ655448 FVL655370:FVM655448 GFH655370:GFI655448 GPD655370:GPE655448 GYZ655370:GZA655448 HIV655370:HIW655448 HSR655370:HSS655448 ICN655370:ICO655448 IMJ655370:IMK655448 IWF655370:IWG655448 JGB655370:JGC655448 JPX655370:JPY655448 JZT655370:JZU655448 KJP655370:KJQ655448 KTL655370:KTM655448 LDH655370:LDI655448 LND655370:LNE655448 LWZ655370:LXA655448 MGV655370:MGW655448 MQR655370:MQS655448 NAN655370:NAO655448 NKJ655370:NKK655448 NUF655370:NUG655448 OEB655370:OEC655448 ONX655370:ONY655448 OXT655370:OXU655448 PHP655370:PHQ655448 PRL655370:PRM655448 QBH655370:QBI655448 QLD655370:QLE655448 QUZ655370:QVA655448 REV655370:REW655448 ROR655370:ROS655448 RYN655370:RYO655448 SIJ655370:SIK655448 SSF655370:SSG655448 TCB655370:TCC655448 TLX655370:TLY655448 TVT655370:TVU655448 UFP655370:UFQ655448 UPL655370:UPM655448 UZH655370:UZI655448 VJD655370:VJE655448 VSZ655370:VTA655448 WCV655370:WCW655448 WMR655370:WMS655448 WWN655370:WWO655448 AF720906:AG720984 KB720906:KC720984 TX720906:TY720984 ADT720906:ADU720984 ANP720906:ANQ720984 AXL720906:AXM720984 BHH720906:BHI720984 BRD720906:BRE720984 CAZ720906:CBA720984 CKV720906:CKW720984 CUR720906:CUS720984 DEN720906:DEO720984 DOJ720906:DOK720984 DYF720906:DYG720984 EIB720906:EIC720984 ERX720906:ERY720984 FBT720906:FBU720984 FLP720906:FLQ720984 FVL720906:FVM720984 GFH720906:GFI720984 GPD720906:GPE720984 GYZ720906:GZA720984 HIV720906:HIW720984 HSR720906:HSS720984 ICN720906:ICO720984 IMJ720906:IMK720984 IWF720906:IWG720984 JGB720906:JGC720984 JPX720906:JPY720984 JZT720906:JZU720984 KJP720906:KJQ720984 KTL720906:KTM720984 LDH720906:LDI720984 LND720906:LNE720984 LWZ720906:LXA720984 MGV720906:MGW720984 MQR720906:MQS720984 NAN720906:NAO720984 NKJ720906:NKK720984 NUF720906:NUG720984 OEB720906:OEC720984 ONX720906:ONY720984 OXT720906:OXU720984 PHP720906:PHQ720984 PRL720906:PRM720984 QBH720906:QBI720984 QLD720906:QLE720984 QUZ720906:QVA720984 REV720906:REW720984 ROR720906:ROS720984 RYN720906:RYO720984 SIJ720906:SIK720984 SSF720906:SSG720984 TCB720906:TCC720984 TLX720906:TLY720984 TVT720906:TVU720984 UFP720906:UFQ720984 UPL720906:UPM720984 UZH720906:UZI720984 VJD720906:VJE720984 VSZ720906:VTA720984 WCV720906:WCW720984 WMR720906:WMS720984 WWN720906:WWO720984 AF786442:AG786520 KB786442:KC786520 TX786442:TY786520 ADT786442:ADU786520 ANP786442:ANQ786520 AXL786442:AXM786520 BHH786442:BHI786520 BRD786442:BRE786520 CAZ786442:CBA786520 CKV786442:CKW786520 CUR786442:CUS786520 DEN786442:DEO786520 DOJ786442:DOK786520 DYF786442:DYG786520 EIB786442:EIC786520 ERX786442:ERY786520 FBT786442:FBU786520 FLP786442:FLQ786520 FVL786442:FVM786520 GFH786442:GFI786520 GPD786442:GPE786520 GYZ786442:GZA786520 HIV786442:HIW786520 HSR786442:HSS786520 ICN786442:ICO786520 IMJ786442:IMK786520 IWF786442:IWG786520 JGB786442:JGC786520 JPX786442:JPY786520 JZT786442:JZU786520 KJP786442:KJQ786520 KTL786442:KTM786520 LDH786442:LDI786520 LND786442:LNE786520 LWZ786442:LXA786520 MGV786442:MGW786520 MQR786442:MQS786520 NAN786442:NAO786520 NKJ786442:NKK786520 NUF786442:NUG786520 OEB786442:OEC786520 ONX786442:ONY786520 OXT786442:OXU786520 PHP786442:PHQ786520 PRL786442:PRM786520 QBH786442:QBI786520 QLD786442:QLE786520 QUZ786442:QVA786520 REV786442:REW786520 ROR786442:ROS786520 RYN786442:RYO786520 SIJ786442:SIK786520 SSF786442:SSG786520 TCB786442:TCC786520 TLX786442:TLY786520 TVT786442:TVU786520 UFP786442:UFQ786520 UPL786442:UPM786520 UZH786442:UZI786520 VJD786442:VJE786520 VSZ786442:VTA786520 WCV786442:WCW786520 WMR786442:WMS786520 WWN786442:WWO786520 AF851978:AG852056 KB851978:KC852056 TX851978:TY852056 ADT851978:ADU852056 ANP851978:ANQ852056 AXL851978:AXM852056 BHH851978:BHI852056 BRD851978:BRE852056 CAZ851978:CBA852056 CKV851978:CKW852056 CUR851978:CUS852056 DEN851978:DEO852056 DOJ851978:DOK852056 DYF851978:DYG852056 EIB851978:EIC852056 ERX851978:ERY852056 FBT851978:FBU852056 FLP851978:FLQ852056 FVL851978:FVM852056 GFH851978:GFI852056 GPD851978:GPE852056 GYZ851978:GZA852056 HIV851978:HIW852056 HSR851978:HSS852056 ICN851978:ICO852056 IMJ851978:IMK852056 IWF851978:IWG852056 JGB851978:JGC852056 JPX851978:JPY852056 JZT851978:JZU852056 KJP851978:KJQ852056 KTL851978:KTM852056 LDH851978:LDI852056 LND851978:LNE852056 LWZ851978:LXA852056 MGV851978:MGW852056 MQR851978:MQS852056 NAN851978:NAO852056 NKJ851978:NKK852056 NUF851978:NUG852056 OEB851978:OEC852056 ONX851978:ONY852056 OXT851978:OXU852056 PHP851978:PHQ852056 PRL851978:PRM852056 QBH851978:QBI852056 QLD851978:QLE852056 QUZ851978:QVA852056 REV851978:REW852056 ROR851978:ROS852056 RYN851978:RYO852056 SIJ851978:SIK852056 SSF851978:SSG852056 TCB851978:TCC852056 TLX851978:TLY852056 TVT851978:TVU852056 UFP851978:UFQ852056 UPL851978:UPM852056 UZH851978:UZI852056 VJD851978:VJE852056 VSZ851978:VTA852056 WCV851978:WCW852056 WMR851978:WMS852056 WWN851978:WWO852056 AF917514:AG917592 KB917514:KC917592 TX917514:TY917592 ADT917514:ADU917592 ANP917514:ANQ917592 AXL917514:AXM917592 BHH917514:BHI917592 BRD917514:BRE917592 CAZ917514:CBA917592 CKV917514:CKW917592 CUR917514:CUS917592 DEN917514:DEO917592 DOJ917514:DOK917592 DYF917514:DYG917592 EIB917514:EIC917592 ERX917514:ERY917592 FBT917514:FBU917592 FLP917514:FLQ917592 FVL917514:FVM917592 GFH917514:GFI917592 GPD917514:GPE917592 GYZ917514:GZA917592 HIV917514:HIW917592 HSR917514:HSS917592 ICN917514:ICO917592 IMJ917514:IMK917592 IWF917514:IWG917592 JGB917514:JGC917592 JPX917514:JPY917592 JZT917514:JZU917592 KJP917514:KJQ917592 KTL917514:KTM917592 LDH917514:LDI917592 LND917514:LNE917592 LWZ917514:LXA917592 MGV917514:MGW917592 MQR917514:MQS917592 NAN917514:NAO917592 NKJ917514:NKK917592 NUF917514:NUG917592 OEB917514:OEC917592 ONX917514:ONY917592 OXT917514:OXU917592 PHP917514:PHQ917592 PRL917514:PRM917592 QBH917514:QBI917592 QLD917514:QLE917592 QUZ917514:QVA917592 REV917514:REW917592 ROR917514:ROS917592 RYN917514:RYO917592 SIJ917514:SIK917592 SSF917514:SSG917592 TCB917514:TCC917592 TLX917514:TLY917592 TVT917514:TVU917592 UFP917514:UFQ917592 UPL917514:UPM917592 UZH917514:UZI917592 VJD917514:VJE917592 VSZ917514:VTA917592 WCV917514:WCW917592 WMR917514:WMS917592 WWN917514:WWO917592 AF983050:AG983128 KB983050:KC983128 TX983050:TY983128 ADT983050:ADU983128 ANP983050:ANQ983128 AXL983050:AXM983128 BHH983050:BHI983128 BRD983050:BRE983128 CAZ983050:CBA983128 CKV983050:CKW983128 CUR983050:CUS983128 DEN983050:DEO983128 DOJ983050:DOK983128 DYF983050:DYG983128 EIB983050:EIC983128 ERX983050:ERY983128 FBT983050:FBU983128 FLP983050:FLQ983128 FVL983050:FVM983128 GFH983050:GFI983128 GPD983050:GPE983128 GYZ983050:GZA983128 HIV983050:HIW983128 HSR983050:HSS983128 ICN983050:ICO983128 IMJ983050:IMK983128 IWF983050:IWG983128 JGB983050:JGC983128 JPX983050:JPY983128 JZT983050:JZU983128 KJP983050:KJQ983128 KTL983050:KTM983128 LDH983050:LDI983128 LND983050:LNE983128 LWZ983050:LXA983128 MGV983050:MGW983128 MQR983050:MQS983128 NAN983050:NAO983128 NKJ983050:NKK983128 NUF983050:NUG983128 OEB983050:OEC983128 ONX983050:ONY983128 OXT983050:OXU983128 PHP983050:PHQ983128 PRL983050:PRM983128 QBH983050:QBI983128 QLD983050:QLE983128 QUZ983050:QVA983128 REV983050:REW983128 ROR983050:ROS983128 RYN983050:RYO983128 SIJ983050:SIK983128 SSF983050:SSG983128 TCB983050:TCC983128 TLX983050:TLY983128 TVT983050:TVU983128 UFP983050:UFQ983128 UPL983050:UPM983128 UZH983050:UZI983128 VJD983050:VJE983128 VSZ983050:VTA983128 WCV983050:WCW983128 WMR983050:WMS983128 WWN983050:WWO983128 AH84 KD84 TZ84 ADV84 ANR84 AXN84 BHJ84 BRF84 CBB84 CKX84 CUT84 DEP84 DOL84 DYH84 EID84 ERZ84 FBV84 FLR84 FVN84 GFJ84 GPF84 GZB84 HIX84 HST84 ICP84 IML84 IWH84 JGD84 JPZ84 JZV84 KJR84 KTN84 LDJ84 LNF84 LXB84 MGX84 MQT84 NAP84 NKL84 NUH84 OED84 ONZ84 OXV84 PHR84 PRN84 QBJ84 QLF84 QVB84 REX84 ROT84 RYP84 SIL84 SSH84 TCD84 TLZ84 TVV84 UFR84 UPN84 UZJ84 VJF84 VTB84 WCX84 WMT84 WWP84 AH65620 KD65620 TZ65620 ADV65620 ANR65620 AXN65620 BHJ65620 BRF65620 CBB65620 CKX65620 CUT65620 DEP65620 DOL65620 DYH65620 EID65620 ERZ65620 FBV65620 FLR65620 FVN65620 GFJ65620 GPF65620 GZB65620 HIX65620 HST65620 ICP65620 IML65620 IWH65620 JGD65620 JPZ65620 JZV65620 KJR65620 KTN65620 LDJ65620 LNF65620 LXB65620 MGX65620 MQT65620 NAP65620 NKL65620 NUH65620 OED65620 ONZ65620 OXV65620 PHR65620 PRN65620 QBJ65620 QLF65620 QVB65620 REX65620 ROT65620 RYP65620 SIL65620 SSH65620 TCD65620 TLZ65620 TVV65620 UFR65620 UPN65620 UZJ65620 VJF65620 VTB65620 WCX65620 WMT65620 WWP65620 AH131156 KD131156 TZ131156 ADV131156 ANR131156 AXN131156 BHJ131156 BRF131156 CBB131156 CKX131156 CUT131156 DEP131156 DOL131156 DYH131156 EID131156 ERZ131156 FBV131156 FLR131156 FVN131156 GFJ131156 GPF131156 GZB131156 HIX131156 HST131156 ICP131156 IML131156 IWH131156 JGD131156 JPZ131156 JZV131156 KJR131156 KTN131156 LDJ131156 LNF131156 LXB131156 MGX131156 MQT131156 NAP131156 NKL131156 NUH131156 OED131156 ONZ131156 OXV131156 PHR131156 PRN131156 QBJ131156 QLF131156 QVB131156 REX131156 ROT131156 RYP131156 SIL131156 SSH131156 TCD131156 TLZ131156 TVV131156 UFR131156 UPN131156 UZJ131156 VJF131156 VTB131156 WCX131156 WMT131156 WWP131156 AH196692 KD196692 TZ196692 ADV196692 ANR196692 AXN196692 BHJ196692 BRF196692 CBB196692 CKX196692 CUT196692 DEP196692 DOL196692 DYH196692 EID196692 ERZ196692 FBV196692 FLR196692 FVN196692 GFJ196692 GPF196692 GZB196692 HIX196692 HST196692 ICP196692 IML196692 IWH196692 JGD196692 JPZ196692 JZV196692 KJR196692 KTN196692 LDJ196692 LNF196692 LXB196692 MGX196692 MQT196692 NAP196692 NKL196692 NUH196692 OED196692 ONZ196692 OXV196692 PHR196692 PRN196692 QBJ196692 QLF196692 QVB196692 REX196692 ROT196692 RYP196692 SIL196692 SSH196692 TCD196692 TLZ196692 TVV196692 UFR196692 UPN196692 UZJ196692 VJF196692 VTB196692 WCX196692 WMT196692 WWP196692 AH262228 KD262228 TZ262228 ADV262228 ANR262228 AXN262228 BHJ262228 BRF262228 CBB262228 CKX262228 CUT262228 DEP262228 DOL262228 DYH262228 EID262228 ERZ262228 FBV262228 FLR262228 FVN262228 GFJ262228 GPF262228 GZB262228 HIX262228 HST262228 ICP262228 IML262228 IWH262228 JGD262228 JPZ262228 JZV262228 KJR262228 KTN262228 LDJ262228 LNF262228 LXB262228 MGX262228 MQT262228 NAP262228 NKL262228 NUH262228 OED262228 ONZ262228 OXV262228 PHR262228 PRN262228 QBJ262228 QLF262228 QVB262228 REX262228 ROT262228 RYP262228 SIL262228 SSH262228 TCD262228 TLZ262228 TVV262228 UFR262228 UPN262228 UZJ262228 VJF262228 VTB262228 WCX262228 WMT262228 WWP262228 AH327764 KD327764 TZ327764 ADV327764 ANR327764 AXN327764 BHJ327764 BRF327764 CBB327764 CKX327764 CUT327764 DEP327764 DOL327764 DYH327764 EID327764 ERZ327764 FBV327764 FLR327764 FVN327764 GFJ327764 GPF327764 GZB327764 HIX327764 HST327764 ICP327764 IML327764 IWH327764 JGD327764 JPZ327764 JZV327764 KJR327764 KTN327764 LDJ327764 LNF327764 LXB327764 MGX327764 MQT327764 NAP327764 NKL327764 NUH327764 OED327764 ONZ327764 OXV327764 PHR327764 PRN327764 QBJ327764 QLF327764 QVB327764 REX327764 ROT327764 RYP327764 SIL327764 SSH327764 TCD327764 TLZ327764 TVV327764 UFR327764 UPN327764 UZJ327764 VJF327764 VTB327764 WCX327764 WMT327764 WWP327764 AH393300 KD393300 TZ393300 ADV393300 ANR393300 AXN393300 BHJ393300 BRF393300 CBB393300 CKX393300 CUT393300 DEP393300 DOL393300 DYH393300 EID393300 ERZ393300 FBV393300 FLR393300 FVN393300 GFJ393300 GPF393300 GZB393300 HIX393300 HST393300 ICP393300 IML393300 IWH393300 JGD393300 JPZ393300 JZV393300 KJR393300 KTN393300 LDJ393300 LNF393300 LXB393300 MGX393300 MQT393300 NAP393300 NKL393300 NUH393300 OED393300 ONZ393300 OXV393300 PHR393300 PRN393300 QBJ393300 QLF393300 QVB393300 REX393300 ROT393300 RYP393300 SIL393300 SSH393300 TCD393300 TLZ393300 TVV393300 UFR393300 UPN393300 UZJ393300 VJF393300 VTB393300 WCX393300 WMT393300 WWP393300 AH458836 KD458836 TZ458836 ADV458836 ANR458836 AXN458836 BHJ458836 BRF458836 CBB458836 CKX458836 CUT458836 DEP458836 DOL458836 DYH458836 EID458836 ERZ458836 FBV458836 FLR458836 FVN458836 GFJ458836 GPF458836 GZB458836 HIX458836 HST458836 ICP458836 IML458836 IWH458836 JGD458836 JPZ458836 JZV458836 KJR458836 KTN458836 LDJ458836 LNF458836 LXB458836 MGX458836 MQT458836 NAP458836 NKL458836 NUH458836 OED458836 ONZ458836 OXV458836 PHR458836 PRN458836 QBJ458836 QLF458836 QVB458836 REX458836 ROT458836 RYP458836 SIL458836 SSH458836 TCD458836 TLZ458836 TVV458836 UFR458836 UPN458836 UZJ458836 VJF458836 VTB458836 WCX458836 WMT458836 WWP458836 AH524372 KD524372 TZ524372 ADV524372 ANR524372 AXN524372 BHJ524372 BRF524372 CBB524372 CKX524372 CUT524372 DEP524372 DOL524372 DYH524372 EID524372 ERZ524372 FBV524372 FLR524372 FVN524372 GFJ524372 GPF524372 GZB524372 HIX524372 HST524372 ICP524372 IML524372 IWH524372 JGD524372 JPZ524372 JZV524372 KJR524372 KTN524372 LDJ524372 LNF524372 LXB524372 MGX524372 MQT524372 NAP524372 NKL524372 NUH524372 OED524372 ONZ524372 OXV524372 PHR524372 PRN524372 QBJ524372 QLF524372 QVB524372 REX524372 ROT524372 RYP524372 SIL524372 SSH524372 TCD524372 TLZ524372 TVV524372 UFR524372 UPN524372 UZJ524372 VJF524372 VTB524372 WCX524372 WMT524372 WWP524372 AH589908 KD589908 TZ589908 ADV589908 ANR589908 AXN589908 BHJ589908 BRF589908 CBB589908 CKX589908 CUT589908 DEP589908 DOL589908 DYH589908 EID589908 ERZ589908 FBV589908 FLR589908 FVN589908 GFJ589908 GPF589908 GZB589908 HIX589908 HST589908 ICP589908 IML589908 IWH589908 JGD589908 JPZ589908 JZV589908 KJR589908 KTN589908 LDJ589908 LNF589908 LXB589908 MGX589908 MQT589908 NAP589908 NKL589908 NUH589908 OED589908 ONZ589908 OXV589908 PHR589908 PRN589908 QBJ589908 QLF589908 QVB589908 REX589908 ROT589908 RYP589908 SIL589908 SSH589908 TCD589908 TLZ589908 TVV589908 UFR589908 UPN589908 UZJ589908 VJF589908 VTB589908 WCX589908 WMT589908 WWP589908 AH655444 KD655444 TZ655444 ADV655444 ANR655444 AXN655444 BHJ655444 BRF655444 CBB655444 CKX655444 CUT655444 DEP655444 DOL655444 DYH655444 EID655444 ERZ655444 FBV655444 FLR655444 FVN655444 GFJ655444 GPF655444 GZB655444 HIX655444 HST655444 ICP655444 IML655444 IWH655444 JGD655444 JPZ655444 JZV655444 KJR655444 KTN655444 LDJ655444 LNF655444 LXB655444 MGX655444 MQT655444 NAP655444 NKL655444 NUH655444 OED655444 ONZ655444 OXV655444 PHR655444 PRN655444 QBJ655444 QLF655444 QVB655444 REX655444 ROT655444 RYP655444 SIL655444 SSH655444 TCD655444 TLZ655444 TVV655444 UFR655444 UPN655444 UZJ655444 VJF655444 VTB655444 WCX655444 WMT655444 WWP655444 AH720980 KD720980 TZ720980 ADV720980 ANR720980 AXN720980 BHJ720980 BRF720980 CBB720980 CKX720980 CUT720980 DEP720980 DOL720980 DYH720980 EID720980 ERZ720980 FBV720980 FLR720980 FVN720980 GFJ720980 GPF720980 GZB720980 HIX720980 HST720980 ICP720980 IML720980 IWH720980 JGD720980 JPZ720980 JZV720980 KJR720980 KTN720980 LDJ720980 LNF720980 LXB720980 MGX720980 MQT720980 NAP720980 NKL720980 NUH720980 OED720980 ONZ720980 OXV720980 PHR720980 PRN720980 QBJ720980 QLF720980 QVB720980 REX720980 ROT720980 RYP720980 SIL720980 SSH720980 TCD720980 TLZ720980 TVV720980 UFR720980 UPN720980 UZJ720980 VJF720980 VTB720980 WCX720980 WMT720980 WWP720980 AH786516 KD786516 TZ786516 ADV786516 ANR786516 AXN786516 BHJ786516 BRF786516 CBB786516 CKX786516 CUT786516 DEP786516 DOL786516 DYH786516 EID786516 ERZ786516 FBV786516 FLR786516 FVN786516 GFJ786516 GPF786516 GZB786516 HIX786516 HST786516 ICP786516 IML786516 IWH786516 JGD786516 JPZ786516 JZV786516 KJR786516 KTN786516 LDJ786516 LNF786516 LXB786516 MGX786516 MQT786516 NAP786516 NKL786516 NUH786516 OED786516 ONZ786516 OXV786516 PHR786516 PRN786516 QBJ786516 QLF786516 QVB786516 REX786516 ROT786516 RYP786516 SIL786516 SSH786516 TCD786516 TLZ786516 TVV786516 UFR786516 UPN786516 UZJ786516 VJF786516 VTB786516 WCX786516 WMT786516 WWP786516 AH852052 KD852052 TZ852052 ADV852052 ANR852052 AXN852052 BHJ852052 BRF852052 CBB852052 CKX852052 CUT852052 DEP852052 DOL852052 DYH852052 EID852052 ERZ852052 FBV852052 FLR852052 FVN852052 GFJ852052 GPF852052 GZB852052 HIX852052 HST852052 ICP852052 IML852052 IWH852052 JGD852052 JPZ852052 JZV852052 KJR852052 KTN852052 LDJ852052 LNF852052 LXB852052 MGX852052 MQT852052 NAP852052 NKL852052 NUH852052 OED852052 ONZ852052 OXV852052 PHR852052 PRN852052 QBJ852052 QLF852052 QVB852052 REX852052 ROT852052 RYP852052 SIL852052 SSH852052 TCD852052 TLZ852052 TVV852052 UFR852052 UPN852052 UZJ852052 VJF852052 VTB852052 WCX852052 WMT852052 WWP852052 AH917588 KD917588 TZ917588 ADV917588 ANR917588 AXN917588 BHJ917588 BRF917588 CBB917588 CKX917588 CUT917588 DEP917588 DOL917588 DYH917588 EID917588 ERZ917588 FBV917588 FLR917588 FVN917588 GFJ917588 GPF917588 GZB917588 HIX917588 HST917588 ICP917588 IML917588 IWH917588 JGD917588 JPZ917588 JZV917588 KJR917588 KTN917588 LDJ917588 LNF917588 LXB917588 MGX917588 MQT917588 NAP917588 NKL917588 NUH917588 OED917588 ONZ917588 OXV917588 PHR917588 PRN917588 QBJ917588 QLF917588 QVB917588 REX917588 ROT917588 RYP917588 SIL917588 SSH917588 TCD917588 TLZ917588 TVV917588 UFR917588 UPN917588 UZJ917588 VJF917588 VTB917588 WCX917588 WMT917588 WWP917588 AH983124 KD983124 TZ983124 ADV983124 ANR983124 AXN983124 BHJ983124 BRF983124 CBB983124 CKX983124 CUT983124 DEP983124 DOL983124 DYH983124 EID983124 ERZ983124 FBV983124 FLR983124 FVN983124 GFJ983124 GPF983124 GZB983124 HIX983124 HST983124 ICP983124 IML983124 IWH983124 JGD983124 JPZ983124 JZV983124 KJR983124 KTN983124 LDJ983124 LNF983124 LXB983124 MGX983124 MQT983124 NAP983124 NKL983124 NUH983124 OED983124 ONZ983124 OXV983124 PHR983124 PRN983124 QBJ983124 QLF983124 QVB983124 REX983124 ROT983124 RYP983124 SIL983124 SSH983124 TCD983124 TLZ983124 TVV983124 UFR983124 UPN983124 UZJ983124 VJF983124 VTB983124 WCX983124 WMT983124 WWP983124 AI10:AI88 KE10:KE88 UA10:UA88 ADW10:ADW88 ANS10:ANS88 AXO10:AXO88 BHK10:BHK88 BRG10:BRG88 CBC10:CBC88 CKY10:CKY88 CUU10:CUU88 DEQ10:DEQ88 DOM10:DOM88 DYI10:DYI88 EIE10:EIE88 ESA10:ESA88 FBW10:FBW88 FLS10:FLS88 FVO10:FVO88 GFK10:GFK88 GPG10:GPG88 GZC10:GZC88 HIY10:HIY88 HSU10:HSU88 ICQ10:ICQ88 IMM10:IMM88 IWI10:IWI88 JGE10:JGE88 JQA10:JQA88 JZW10:JZW88 KJS10:KJS88 KTO10:KTO88 LDK10:LDK88 LNG10:LNG88 LXC10:LXC88 MGY10:MGY88 MQU10:MQU88 NAQ10:NAQ88 NKM10:NKM88 NUI10:NUI88 OEE10:OEE88 OOA10:OOA88 OXW10:OXW88 PHS10:PHS88 PRO10:PRO88 QBK10:QBK88 QLG10:QLG88 QVC10:QVC88 REY10:REY88 ROU10:ROU88 RYQ10:RYQ88 SIM10:SIM88 SSI10:SSI88 TCE10:TCE88 TMA10:TMA88 TVW10:TVW88 UFS10:UFS88 UPO10:UPO88 UZK10:UZK88 VJG10:VJG88 VTC10:VTC88 WCY10:WCY88 WMU10:WMU88 WWQ10:WWQ88 AI65546:AI65624 KE65546:KE65624 UA65546:UA65624 ADW65546:ADW65624 ANS65546:ANS65624 AXO65546:AXO65624 BHK65546:BHK65624 BRG65546:BRG65624 CBC65546:CBC65624 CKY65546:CKY65624 CUU65546:CUU65624 DEQ65546:DEQ65624 DOM65546:DOM65624 DYI65546:DYI65624 EIE65546:EIE65624 ESA65546:ESA65624 FBW65546:FBW65624 FLS65546:FLS65624 FVO65546:FVO65624 GFK65546:GFK65624 GPG65546:GPG65624 GZC65546:GZC65624 HIY65546:HIY65624 HSU65546:HSU65624 ICQ65546:ICQ65624 IMM65546:IMM65624 IWI65546:IWI65624 JGE65546:JGE65624 JQA65546:JQA65624 JZW65546:JZW65624 KJS65546:KJS65624 KTO65546:KTO65624 LDK65546:LDK65624 LNG65546:LNG65624 LXC65546:LXC65624 MGY65546:MGY65624 MQU65546:MQU65624 NAQ65546:NAQ65624 NKM65546:NKM65624 NUI65546:NUI65624 OEE65546:OEE65624 OOA65546:OOA65624 OXW65546:OXW65624 PHS65546:PHS65624 PRO65546:PRO65624 QBK65546:QBK65624 QLG65546:QLG65624 QVC65546:QVC65624 REY65546:REY65624 ROU65546:ROU65624 RYQ65546:RYQ65624 SIM65546:SIM65624 SSI65546:SSI65624 TCE65546:TCE65624 TMA65546:TMA65624 TVW65546:TVW65624 UFS65546:UFS65624 UPO65546:UPO65624 UZK65546:UZK65624 VJG65546:VJG65624 VTC65546:VTC65624 WCY65546:WCY65624 WMU65546:WMU65624 WWQ65546:WWQ65624 AI131082:AI131160 KE131082:KE131160 UA131082:UA131160 ADW131082:ADW131160 ANS131082:ANS131160 AXO131082:AXO131160 BHK131082:BHK131160 BRG131082:BRG131160 CBC131082:CBC131160 CKY131082:CKY131160 CUU131082:CUU131160 DEQ131082:DEQ131160 DOM131082:DOM131160 DYI131082:DYI131160 EIE131082:EIE131160 ESA131082:ESA131160 FBW131082:FBW131160 FLS131082:FLS131160 FVO131082:FVO131160 GFK131082:GFK131160 GPG131082:GPG131160 GZC131082:GZC131160 HIY131082:HIY131160 HSU131082:HSU131160 ICQ131082:ICQ131160 IMM131082:IMM131160 IWI131082:IWI131160 JGE131082:JGE131160 JQA131082:JQA131160 JZW131082:JZW131160 KJS131082:KJS131160 KTO131082:KTO131160 LDK131082:LDK131160 LNG131082:LNG131160 LXC131082:LXC131160 MGY131082:MGY131160 MQU131082:MQU131160 NAQ131082:NAQ131160 NKM131082:NKM131160 NUI131082:NUI131160 OEE131082:OEE131160 OOA131082:OOA131160 OXW131082:OXW131160 PHS131082:PHS131160 PRO131082:PRO131160 QBK131082:QBK131160 QLG131082:QLG131160 QVC131082:QVC131160 REY131082:REY131160 ROU131082:ROU131160 RYQ131082:RYQ131160 SIM131082:SIM131160 SSI131082:SSI131160 TCE131082:TCE131160 TMA131082:TMA131160 TVW131082:TVW131160 UFS131082:UFS131160 UPO131082:UPO131160 UZK131082:UZK131160 VJG131082:VJG131160 VTC131082:VTC131160 WCY131082:WCY131160 WMU131082:WMU131160 WWQ131082:WWQ131160 AI196618:AI196696 KE196618:KE196696 UA196618:UA196696 ADW196618:ADW196696 ANS196618:ANS196696 AXO196618:AXO196696 BHK196618:BHK196696 BRG196618:BRG196696 CBC196618:CBC196696 CKY196618:CKY196696 CUU196618:CUU196696 DEQ196618:DEQ196696 DOM196618:DOM196696 DYI196618:DYI196696 EIE196618:EIE196696 ESA196618:ESA196696 FBW196618:FBW196696 FLS196618:FLS196696 FVO196618:FVO196696 GFK196618:GFK196696 GPG196618:GPG196696 GZC196618:GZC196696 HIY196618:HIY196696 HSU196618:HSU196696 ICQ196618:ICQ196696 IMM196618:IMM196696 IWI196618:IWI196696 JGE196618:JGE196696 JQA196618:JQA196696 JZW196618:JZW196696 KJS196618:KJS196696 KTO196618:KTO196696 LDK196618:LDK196696 LNG196618:LNG196696 LXC196618:LXC196696 MGY196618:MGY196696 MQU196618:MQU196696 NAQ196618:NAQ196696 NKM196618:NKM196696 NUI196618:NUI196696 OEE196618:OEE196696 OOA196618:OOA196696 OXW196618:OXW196696 PHS196618:PHS196696 PRO196618:PRO196696 QBK196618:QBK196696 QLG196618:QLG196696 QVC196618:QVC196696 REY196618:REY196696 ROU196618:ROU196696 RYQ196618:RYQ196696 SIM196618:SIM196696 SSI196618:SSI196696 TCE196618:TCE196696 TMA196618:TMA196696 TVW196618:TVW196696 UFS196618:UFS196696 UPO196618:UPO196696 UZK196618:UZK196696 VJG196618:VJG196696 VTC196618:VTC196696 WCY196618:WCY196696 WMU196618:WMU196696 WWQ196618:WWQ196696 AI262154:AI262232 KE262154:KE262232 UA262154:UA262232 ADW262154:ADW262232 ANS262154:ANS262232 AXO262154:AXO262232 BHK262154:BHK262232 BRG262154:BRG262232 CBC262154:CBC262232 CKY262154:CKY262232 CUU262154:CUU262232 DEQ262154:DEQ262232 DOM262154:DOM262232 DYI262154:DYI262232 EIE262154:EIE262232 ESA262154:ESA262232 FBW262154:FBW262232 FLS262154:FLS262232 FVO262154:FVO262232 GFK262154:GFK262232 GPG262154:GPG262232 GZC262154:GZC262232 HIY262154:HIY262232 HSU262154:HSU262232 ICQ262154:ICQ262232 IMM262154:IMM262232 IWI262154:IWI262232 JGE262154:JGE262232 JQA262154:JQA262232 JZW262154:JZW262232 KJS262154:KJS262232 KTO262154:KTO262232 LDK262154:LDK262232 LNG262154:LNG262232 LXC262154:LXC262232 MGY262154:MGY262232 MQU262154:MQU262232 NAQ262154:NAQ262232 NKM262154:NKM262232 NUI262154:NUI262232 OEE262154:OEE262232 OOA262154:OOA262232 OXW262154:OXW262232 PHS262154:PHS262232 PRO262154:PRO262232 QBK262154:QBK262232 QLG262154:QLG262232 QVC262154:QVC262232 REY262154:REY262232 ROU262154:ROU262232 RYQ262154:RYQ262232 SIM262154:SIM262232 SSI262154:SSI262232 TCE262154:TCE262232 TMA262154:TMA262232 TVW262154:TVW262232 UFS262154:UFS262232 UPO262154:UPO262232 UZK262154:UZK262232 VJG262154:VJG262232 VTC262154:VTC262232 WCY262154:WCY262232 WMU262154:WMU262232 WWQ262154:WWQ262232 AI327690:AI327768 KE327690:KE327768 UA327690:UA327768 ADW327690:ADW327768 ANS327690:ANS327768 AXO327690:AXO327768 BHK327690:BHK327768 BRG327690:BRG327768 CBC327690:CBC327768 CKY327690:CKY327768 CUU327690:CUU327768 DEQ327690:DEQ327768 DOM327690:DOM327768 DYI327690:DYI327768 EIE327690:EIE327768 ESA327690:ESA327768 FBW327690:FBW327768 FLS327690:FLS327768 FVO327690:FVO327768 GFK327690:GFK327768 GPG327690:GPG327768 GZC327690:GZC327768 HIY327690:HIY327768 HSU327690:HSU327768 ICQ327690:ICQ327768 IMM327690:IMM327768 IWI327690:IWI327768 JGE327690:JGE327768 JQA327690:JQA327768 JZW327690:JZW327768 KJS327690:KJS327768 KTO327690:KTO327768 LDK327690:LDK327768 LNG327690:LNG327768 LXC327690:LXC327768 MGY327690:MGY327768 MQU327690:MQU327768 NAQ327690:NAQ327768 NKM327690:NKM327768 NUI327690:NUI327768 OEE327690:OEE327768 OOA327690:OOA327768 OXW327690:OXW327768 PHS327690:PHS327768 PRO327690:PRO327768 QBK327690:QBK327768 QLG327690:QLG327768 QVC327690:QVC327768 REY327690:REY327768 ROU327690:ROU327768 RYQ327690:RYQ327768 SIM327690:SIM327768 SSI327690:SSI327768 TCE327690:TCE327768 TMA327690:TMA327768 TVW327690:TVW327768 UFS327690:UFS327768 UPO327690:UPO327768 UZK327690:UZK327768 VJG327690:VJG327768 VTC327690:VTC327768 WCY327690:WCY327768 WMU327690:WMU327768 WWQ327690:WWQ327768 AI393226:AI393304 KE393226:KE393304 UA393226:UA393304 ADW393226:ADW393304 ANS393226:ANS393304 AXO393226:AXO393304 BHK393226:BHK393304 BRG393226:BRG393304 CBC393226:CBC393304 CKY393226:CKY393304 CUU393226:CUU393304 DEQ393226:DEQ393304 DOM393226:DOM393304 DYI393226:DYI393304 EIE393226:EIE393304 ESA393226:ESA393304 FBW393226:FBW393304 FLS393226:FLS393304 FVO393226:FVO393304 GFK393226:GFK393304 GPG393226:GPG393304 GZC393226:GZC393304 HIY393226:HIY393304 HSU393226:HSU393304 ICQ393226:ICQ393304 IMM393226:IMM393304 IWI393226:IWI393304 JGE393226:JGE393304 JQA393226:JQA393304 JZW393226:JZW393304 KJS393226:KJS393304 KTO393226:KTO393304 LDK393226:LDK393304 LNG393226:LNG393304 LXC393226:LXC393304 MGY393226:MGY393304 MQU393226:MQU393304 NAQ393226:NAQ393304 NKM393226:NKM393304 NUI393226:NUI393304 OEE393226:OEE393304 OOA393226:OOA393304 OXW393226:OXW393304 PHS393226:PHS393304 PRO393226:PRO393304 QBK393226:QBK393304 QLG393226:QLG393304 QVC393226:QVC393304 REY393226:REY393304 ROU393226:ROU393304 RYQ393226:RYQ393304 SIM393226:SIM393304 SSI393226:SSI393304 TCE393226:TCE393304 TMA393226:TMA393304 TVW393226:TVW393304 UFS393226:UFS393304 UPO393226:UPO393304 UZK393226:UZK393304 VJG393226:VJG393304 VTC393226:VTC393304 WCY393226:WCY393304 WMU393226:WMU393304 WWQ393226:WWQ393304 AI458762:AI458840 KE458762:KE458840 UA458762:UA458840 ADW458762:ADW458840 ANS458762:ANS458840 AXO458762:AXO458840 BHK458762:BHK458840 BRG458762:BRG458840 CBC458762:CBC458840 CKY458762:CKY458840 CUU458762:CUU458840 DEQ458762:DEQ458840 DOM458762:DOM458840 DYI458762:DYI458840 EIE458762:EIE458840 ESA458762:ESA458840 FBW458762:FBW458840 FLS458762:FLS458840 FVO458762:FVO458840 GFK458762:GFK458840 GPG458762:GPG458840 GZC458762:GZC458840 HIY458762:HIY458840 HSU458762:HSU458840 ICQ458762:ICQ458840 IMM458762:IMM458840 IWI458762:IWI458840 JGE458762:JGE458840 JQA458762:JQA458840 JZW458762:JZW458840 KJS458762:KJS458840 KTO458762:KTO458840 LDK458762:LDK458840 LNG458762:LNG458840 LXC458762:LXC458840 MGY458762:MGY458840 MQU458762:MQU458840 NAQ458762:NAQ458840 NKM458762:NKM458840 NUI458762:NUI458840 OEE458762:OEE458840 OOA458762:OOA458840 OXW458762:OXW458840 PHS458762:PHS458840 PRO458762:PRO458840 QBK458762:QBK458840 QLG458762:QLG458840 QVC458762:QVC458840 REY458762:REY458840 ROU458762:ROU458840 RYQ458762:RYQ458840 SIM458762:SIM458840 SSI458762:SSI458840 TCE458762:TCE458840 TMA458762:TMA458840 TVW458762:TVW458840 UFS458762:UFS458840 UPO458762:UPO458840 UZK458762:UZK458840 VJG458762:VJG458840 VTC458762:VTC458840 WCY458762:WCY458840 WMU458762:WMU458840 WWQ458762:WWQ458840 AI524298:AI524376 KE524298:KE524376 UA524298:UA524376 ADW524298:ADW524376 ANS524298:ANS524376 AXO524298:AXO524376 BHK524298:BHK524376 BRG524298:BRG524376 CBC524298:CBC524376 CKY524298:CKY524376 CUU524298:CUU524376 DEQ524298:DEQ524376 DOM524298:DOM524376 DYI524298:DYI524376 EIE524298:EIE524376 ESA524298:ESA524376 FBW524298:FBW524376 FLS524298:FLS524376 FVO524298:FVO524376 GFK524298:GFK524376 GPG524298:GPG524376 GZC524298:GZC524376 HIY524298:HIY524376 HSU524298:HSU524376 ICQ524298:ICQ524376 IMM524298:IMM524376 IWI524298:IWI524376 JGE524298:JGE524376 JQA524298:JQA524376 JZW524298:JZW524376 KJS524298:KJS524376 KTO524298:KTO524376 LDK524298:LDK524376 LNG524298:LNG524376 LXC524298:LXC524376 MGY524298:MGY524376 MQU524298:MQU524376 NAQ524298:NAQ524376 NKM524298:NKM524376 NUI524298:NUI524376 OEE524298:OEE524376 OOA524298:OOA524376 OXW524298:OXW524376 PHS524298:PHS524376 PRO524298:PRO524376 QBK524298:QBK524376 QLG524298:QLG524376 QVC524298:QVC524376 REY524298:REY524376 ROU524298:ROU524376 RYQ524298:RYQ524376 SIM524298:SIM524376 SSI524298:SSI524376 TCE524298:TCE524376 TMA524298:TMA524376 TVW524298:TVW524376 UFS524298:UFS524376 UPO524298:UPO524376 UZK524298:UZK524376 VJG524298:VJG524376 VTC524298:VTC524376 WCY524298:WCY524376 WMU524298:WMU524376 WWQ524298:WWQ524376 AI589834:AI589912 KE589834:KE589912 UA589834:UA589912 ADW589834:ADW589912 ANS589834:ANS589912 AXO589834:AXO589912 BHK589834:BHK589912 BRG589834:BRG589912 CBC589834:CBC589912 CKY589834:CKY589912 CUU589834:CUU589912 DEQ589834:DEQ589912 DOM589834:DOM589912 DYI589834:DYI589912 EIE589834:EIE589912 ESA589834:ESA589912 FBW589834:FBW589912 FLS589834:FLS589912 FVO589834:FVO589912 GFK589834:GFK589912 GPG589834:GPG589912 GZC589834:GZC589912 HIY589834:HIY589912 HSU589834:HSU589912 ICQ589834:ICQ589912 IMM589834:IMM589912 IWI589834:IWI589912 JGE589834:JGE589912 JQA589834:JQA589912 JZW589834:JZW589912 KJS589834:KJS589912 KTO589834:KTO589912 LDK589834:LDK589912 LNG589834:LNG589912 LXC589834:LXC589912 MGY589834:MGY589912 MQU589834:MQU589912 NAQ589834:NAQ589912 NKM589834:NKM589912 NUI589834:NUI589912 OEE589834:OEE589912 OOA589834:OOA589912 OXW589834:OXW589912 PHS589834:PHS589912 PRO589834:PRO589912 QBK589834:QBK589912 QLG589834:QLG589912 QVC589834:QVC589912 REY589834:REY589912 ROU589834:ROU589912 RYQ589834:RYQ589912 SIM589834:SIM589912 SSI589834:SSI589912 TCE589834:TCE589912 TMA589834:TMA589912 TVW589834:TVW589912 UFS589834:UFS589912 UPO589834:UPO589912 UZK589834:UZK589912 VJG589834:VJG589912 VTC589834:VTC589912 WCY589834:WCY589912 WMU589834:WMU589912 WWQ589834:WWQ589912 AI655370:AI655448 KE655370:KE655448 UA655370:UA655448 ADW655370:ADW655448 ANS655370:ANS655448 AXO655370:AXO655448 BHK655370:BHK655448 BRG655370:BRG655448 CBC655370:CBC655448 CKY655370:CKY655448 CUU655370:CUU655448 DEQ655370:DEQ655448 DOM655370:DOM655448 DYI655370:DYI655448 EIE655370:EIE655448 ESA655370:ESA655448 FBW655370:FBW655448 FLS655370:FLS655448 FVO655370:FVO655448 GFK655370:GFK655448 GPG655370:GPG655448 GZC655370:GZC655448 HIY655370:HIY655448 HSU655370:HSU655448 ICQ655370:ICQ655448 IMM655370:IMM655448 IWI655370:IWI655448 JGE655370:JGE655448 JQA655370:JQA655448 JZW655370:JZW655448 KJS655370:KJS655448 KTO655370:KTO655448 LDK655370:LDK655448 LNG655370:LNG655448 LXC655370:LXC655448 MGY655370:MGY655448 MQU655370:MQU655448 NAQ655370:NAQ655448 NKM655370:NKM655448 NUI655370:NUI655448 OEE655370:OEE655448 OOA655370:OOA655448 OXW655370:OXW655448 PHS655370:PHS655448 PRO655370:PRO655448 QBK655370:QBK655448 QLG655370:QLG655448 QVC655370:QVC655448 REY655370:REY655448 ROU655370:ROU655448 RYQ655370:RYQ655448 SIM655370:SIM655448 SSI655370:SSI655448 TCE655370:TCE655448 TMA655370:TMA655448 TVW655370:TVW655448 UFS655370:UFS655448 UPO655370:UPO655448 UZK655370:UZK655448 VJG655370:VJG655448 VTC655370:VTC655448 WCY655370:WCY655448 WMU655370:WMU655448 WWQ655370:WWQ655448 AI720906:AI720984 KE720906:KE720984 UA720906:UA720984 ADW720906:ADW720984 ANS720906:ANS720984 AXO720906:AXO720984 BHK720906:BHK720984 BRG720906:BRG720984 CBC720906:CBC720984 CKY720906:CKY720984 CUU720906:CUU720984 DEQ720906:DEQ720984 DOM720906:DOM720984 DYI720906:DYI720984 EIE720906:EIE720984 ESA720906:ESA720984 FBW720906:FBW720984 FLS720906:FLS720984 FVO720906:FVO720984 GFK720906:GFK720984 GPG720906:GPG720984 GZC720906:GZC720984 HIY720906:HIY720984 HSU720906:HSU720984 ICQ720906:ICQ720984 IMM720906:IMM720984 IWI720906:IWI720984 JGE720906:JGE720984 JQA720906:JQA720984 JZW720906:JZW720984 KJS720906:KJS720984 KTO720906:KTO720984 LDK720906:LDK720984 LNG720906:LNG720984 LXC720906:LXC720984 MGY720906:MGY720984 MQU720906:MQU720984 NAQ720906:NAQ720984 NKM720906:NKM720984 NUI720906:NUI720984 OEE720906:OEE720984 OOA720906:OOA720984 OXW720906:OXW720984 PHS720906:PHS720984 PRO720906:PRO720984 QBK720906:QBK720984 QLG720906:QLG720984 QVC720906:QVC720984 REY720906:REY720984 ROU720906:ROU720984 RYQ720906:RYQ720984 SIM720906:SIM720984 SSI720906:SSI720984 TCE720906:TCE720984 TMA720906:TMA720984 TVW720906:TVW720984 UFS720906:UFS720984 UPO720906:UPO720984 UZK720906:UZK720984 VJG720906:VJG720984 VTC720906:VTC720984 WCY720906:WCY720984 WMU720906:WMU720984 WWQ720906:WWQ720984 AI786442:AI786520 KE786442:KE786520 UA786442:UA786520 ADW786442:ADW786520 ANS786442:ANS786520 AXO786442:AXO786520 BHK786442:BHK786520 BRG786442:BRG786520 CBC786442:CBC786520 CKY786442:CKY786520 CUU786442:CUU786520 DEQ786442:DEQ786520 DOM786442:DOM786520 DYI786442:DYI786520 EIE786442:EIE786520 ESA786442:ESA786520 FBW786442:FBW786520 FLS786442:FLS786520 FVO786442:FVO786520 GFK786442:GFK786520 GPG786442:GPG786520 GZC786442:GZC786520 HIY786442:HIY786520 HSU786442:HSU786520 ICQ786442:ICQ786520 IMM786442:IMM786520 IWI786442:IWI786520 JGE786442:JGE786520 JQA786442:JQA786520 JZW786442:JZW786520 KJS786442:KJS786520 KTO786442:KTO786520 LDK786442:LDK786520 LNG786442:LNG786520 LXC786442:LXC786520 MGY786442:MGY786520 MQU786442:MQU786520 NAQ786442:NAQ786520 NKM786442:NKM786520 NUI786442:NUI786520 OEE786442:OEE786520 OOA786442:OOA786520 OXW786442:OXW786520 PHS786442:PHS786520 PRO786442:PRO786520 QBK786442:QBK786520 QLG786442:QLG786520 QVC786442:QVC786520 REY786442:REY786520 ROU786442:ROU786520 RYQ786442:RYQ786520 SIM786442:SIM786520 SSI786442:SSI786520 TCE786442:TCE786520 TMA786442:TMA786520 TVW786442:TVW786520 UFS786442:UFS786520 UPO786442:UPO786520 UZK786442:UZK786520 VJG786442:VJG786520 VTC786442:VTC786520 WCY786442:WCY786520 WMU786442:WMU786520 WWQ786442:WWQ786520 AI851978:AI852056 KE851978:KE852056 UA851978:UA852056 ADW851978:ADW852056 ANS851978:ANS852056 AXO851978:AXO852056 BHK851978:BHK852056 BRG851978:BRG852056 CBC851978:CBC852056 CKY851978:CKY852056 CUU851978:CUU852056 DEQ851978:DEQ852056 DOM851978:DOM852056 DYI851978:DYI852056 EIE851978:EIE852056 ESA851978:ESA852056 FBW851978:FBW852056 FLS851978:FLS852056 FVO851978:FVO852056 GFK851978:GFK852056 GPG851978:GPG852056 GZC851978:GZC852056 HIY851978:HIY852056 HSU851978:HSU852056 ICQ851978:ICQ852056 IMM851978:IMM852056 IWI851978:IWI852056 JGE851978:JGE852056 JQA851978:JQA852056 JZW851978:JZW852056 KJS851978:KJS852056 KTO851978:KTO852056 LDK851978:LDK852056 LNG851978:LNG852056 LXC851978:LXC852056 MGY851978:MGY852056 MQU851978:MQU852056 NAQ851978:NAQ852056 NKM851978:NKM852056 NUI851978:NUI852056 OEE851978:OEE852056 OOA851978:OOA852056 OXW851978:OXW852056 PHS851978:PHS852056 PRO851978:PRO852056 QBK851978:QBK852056 QLG851978:QLG852056 QVC851978:QVC852056 REY851978:REY852056 ROU851978:ROU852056 RYQ851978:RYQ852056 SIM851978:SIM852056 SSI851978:SSI852056 TCE851978:TCE852056 TMA851978:TMA852056 TVW851978:TVW852056 UFS851978:UFS852056 UPO851978:UPO852056 UZK851978:UZK852056 VJG851978:VJG852056 VTC851978:VTC852056 WCY851978:WCY852056 WMU851978:WMU852056 WWQ851978:WWQ852056 AI917514:AI917592 KE917514:KE917592 UA917514:UA917592 ADW917514:ADW917592 ANS917514:ANS917592 AXO917514:AXO917592 BHK917514:BHK917592 BRG917514:BRG917592 CBC917514:CBC917592 CKY917514:CKY917592 CUU917514:CUU917592 DEQ917514:DEQ917592 DOM917514:DOM917592 DYI917514:DYI917592 EIE917514:EIE917592 ESA917514:ESA917592 FBW917514:FBW917592 FLS917514:FLS917592 FVO917514:FVO917592 GFK917514:GFK917592 GPG917514:GPG917592 GZC917514:GZC917592 HIY917514:HIY917592 HSU917514:HSU917592 ICQ917514:ICQ917592 IMM917514:IMM917592 IWI917514:IWI917592 JGE917514:JGE917592 JQA917514:JQA917592 JZW917514:JZW917592 KJS917514:KJS917592 KTO917514:KTO917592 LDK917514:LDK917592 LNG917514:LNG917592 LXC917514:LXC917592 MGY917514:MGY917592 MQU917514:MQU917592 NAQ917514:NAQ917592 NKM917514:NKM917592 NUI917514:NUI917592 OEE917514:OEE917592 OOA917514:OOA917592 OXW917514:OXW917592 PHS917514:PHS917592 PRO917514:PRO917592 QBK917514:QBK917592 QLG917514:QLG917592 QVC917514:QVC917592 REY917514:REY917592 ROU917514:ROU917592 RYQ917514:RYQ917592 SIM917514:SIM917592 SSI917514:SSI917592 TCE917514:TCE917592 TMA917514:TMA917592 TVW917514:TVW917592 UFS917514:UFS917592 UPO917514:UPO917592 UZK917514:UZK917592 VJG917514:VJG917592 VTC917514:VTC917592 WCY917514:WCY917592 WMU917514:WMU917592 WWQ917514:WWQ917592 AI983050:AI983128 KE983050:KE983128 UA983050:UA983128 ADW983050:ADW983128 ANS983050:ANS983128 AXO983050:AXO983128 BHK983050:BHK983128 BRG983050:BRG983128 CBC983050:CBC983128 CKY983050:CKY983128 CUU983050:CUU983128 DEQ983050:DEQ983128 DOM983050:DOM983128 DYI983050:DYI983128 EIE983050:EIE983128 ESA983050:ESA983128 FBW983050:FBW983128 FLS983050:FLS983128 FVO983050:FVO983128 GFK983050:GFK983128 GPG983050:GPG983128 GZC983050:GZC983128 HIY983050:HIY983128 HSU983050:HSU983128 ICQ983050:ICQ983128 IMM983050:IMM983128 IWI983050:IWI983128 JGE983050:JGE983128 JQA983050:JQA983128 JZW983050:JZW983128 KJS983050:KJS983128 KTO983050:KTO983128 LDK983050:LDK983128 LNG983050:LNG983128 LXC983050:LXC983128 MGY983050:MGY983128 MQU983050:MQU983128 NAQ983050:NAQ983128 NKM983050:NKM983128 NUI983050:NUI983128 OEE983050:OEE983128 OOA983050:OOA983128 OXW983050:OXW983128 PHS983050:PHS983128 PRO983050:PRO983128 QBK983050:QBK983128 QLG983050:QLG983128 QVC983050:QVC983128 REY983050:REY983128 ROU983050:ROU983128 RYQ983050:RYQ983128 SIM983050:SIM983128 SSI983050:SSI983128 TCE983050:TCE983128 TMA983050:TMA983128 TVW983050:TVW983128 UFS983050:UFS983128 UPO983050:UPO983128 UZK983050:UZK983128 VJG983050:VJG983128 VTC983050:VTC983128 WCY983050:WCY983128 WMU983050:WMU983128 WWQ983050:WWQ983128 AJ84 KF84 UB84 ADX84 ANT84 AXP84 BHL84 BRH84 CBD84 CKZ84 CUV84 DER84 DON84 DYJ84 EIF84 ESB84 FBX84 FLT84 FVP84 GFL84 GPH84 GZD84 HIZ84 HSV84 ICR84 IMN84 IWJ84 JGF84 JQB84 JZX84 KJT84 KTP84 LDL84 LNH84 LXD84 MGZ84 MQV84 NAR84 NKN84 NUJ84 OEF84 OOB84 OXX84 PHT84 PRP84 QBL84 QLH84 QVD84 REZ84 ROV84 RYR84 SIN84 SSJ84 TCF84 TMB84 TVX84 UFT84 UPP84 UZL84 VJH84 VTD84 WCZ84 WMV84 WWR84 AJ65620 KF65620 UB65620 ADX65620 ANT65620 AXP65620 BHL65620 BRH65620 CBD65620 CKZ65620 CUV65620 DER65620 DON65620 DYJ65620 EIF65620 ESB65620 FBX65620 FLT65620 FVP65620 GFL65620 GPH65620 GZD65620 HIZ65620 HSV65620 ICR65620 IMN65620 IWJ65620 JGF65620 JQB65620 JZX65620 KJT65620 KTP65620 LDL65620 LNH65620 LXD65620 MGZ65620 MQV65620 NAR65620 NKN65620 NUJ65620 OEF65620 OOB65620 OXX65620 PHT65620 PRP65620 QBL65620 QLH65620 QVD65620 REZ65620 ROV65620 RYR65620 SIN65620 SSJ65620 TCF65620 TMB65620 TVX65620 UFT65620 UPP65620 UZL65620 VJH65620 VTD65620 WCZ65620 WMV65620 WWR65620 AJ131156 KF131156 UB131156 ADX131156 ANT131156 AXP131156 BHL131156 BRH131156 CBD131156 CKZ131156 CUV131156 DER131156 DON131156 DYJ131156 EIF131156 ESB131156 FBX131156 FLT131156 FVP131156 GFL131156 GPH131156 GZD131156 HIZ131156 HSV131156 ICR131156 IMN131156 IWJ131156 JGF131156 JQB131156 JZX131156 KJT131156 KTP131156 LDL131156 LNH131156 LXD131156 MGZ131156 MQV131156 NAR131156 NKN131156 NUJ131156 OEF131156 OOB131156 OXX131156 PHT131156 PRP131156 QBL131156 QLH131156 QVD131156 REZ131156 ROV131156 RYR131156 SIN131156 SSJ131156 TCF131156 TMB131156 TVX131156 UFT131156 UPP131156 UZL131156 VJH131156 VTD131156 WCZ131156 WMV131156 WWR131156 AJ196692 KF196692 UB196692 ADX196692 ANT196692 AXP196692 BHL196692 BRH196692 CBD196692 CKZ196692 CUV196692 DER196692 DON196692 DYJ196692 EIF196692 ESB196692 FBX196692 FLT196692 FVP196692 GFL196692 GPH196692 GZD196692 HIZ196692 HSV196692 ICR196692 IMN196692 IWJ196692 JGF196692 JQB196692 JZX196692 KJT196692 KTP196692 LDL196692 LNH196692 LXD196692 MGZ196692 MQV196692 NAR196692 NKN196692 NUJ196692 OEF196692 OOB196692 OXX196692 PHT196692 PRP196692 QBL196692 QLH196692 QVD196692 REZ196692 ROV196692 RYR196692 SIN196692 SSJ196692 TCF196692 TMB196692 TVX196692 UFT196692 UPP196692 UZL196692 VJH196692 VTD196692 WCZ196692 WMV196692 WWR196692 AJ262228 KF262228 UB262228 ADX262228 ANT262228 AXP262228 BHL262228 BRH262228 CBD262228 CKZ262228 CUV262228 DER262228 DON262228 DYJ262228 EIF262228 ESB262228 FBX262228 FLT262228 FVP262228 GFL262228 GPH262228 GZD262228 HIZ262228 HSV262228 ICR262228 IMN262228 IWJ262228 JGF262228 JQB262228 JZX262228 KJT262228 KTP262228 LDL262228 LNH262228 LXD262228 MGZ262228 MQV262228 NAR262228 NKN262228 NUJ262228 OEF262228 OOB262228 OXX262228 PHT262228 PRP262228 QBL262228 QLH262228 QVD262228 REZ262228 ROV262228 RYR262228 SIN262228 SSJ262228 TCF262228 TMB262228 TVX262228 UFT262228 UPP262228 UZL262228 VJH262228 VTD262228 WCZ262228 WMV262228 WWR262228 AJ327764 KF327764 UB327764 ADX327764 ANT327764 AXP327764 BHL327764 BRH327764 CBD327764 CKZ327764 CUV327764 DER327764 DON327764 DYJ327764 EIF327764 ESB327764 FBX327764 FLT327764 FVP327764 GFL327764 GPH327764 GZD327764 HIZ327764 HSV327764 ICR327764 IMN327764 IWJ327764 JGF327764 JQB327764 JZX327764 KJT327764 KTP327764 LDL327764 LNH327764 LXD327764 MGZ327764 MQV327764 NAR327764 NKN327764 NUJ327764 OEF327764 OOB327764 OXX327764 PHT327764 PRP327764 QBL327764 QLH327764 QVD327764 REZ327764 ROV327764 RYR327764 SIN327764 SSJ327764 TCF327764 TMB327764 TVX327764 UFT327764 UPP327764 UZL327764 VJH327764 VTD327764 WCZ327764 WMV327764 WWR327764 AJ393300 KF393300 UB393300 ADX393300 ANT393300 AXP393300 BHL393300 BRH393300 CBD393300 CKZ393300 CUV393300 DER393300 DON393300 DYJ393300 EIF393300 ESB393300 FBX393300 FLT393300 FVP393300 GFL393300 GPH393300 GZD393300 HIZ393300 HSV393300 ICR393300 IMN393300 IWJ393300 JGF393300 JQB393300 JZX393300 KJT393300 KTP393300 LDL393300 LNH393300 LXD393300 MGZ393300 MQV393300 NAR393300 NKN393300 NUJ393300 OEF393300 OOB393300 OXX393300 PHT393300 PRP393300 QBL393300 QLH393300 QVD393300 REZ393300 ROV393300 RYR393300 SIN393300 SSJ393300 TCF393300 TMB393300 TVX393300 UFT393300 UPP393300 UZL393300 VJH393300 VTD393300 WCZ393300 WMV393300 WWR393300 AJ458836 KF458836 UB458836 ADX458836 ANT458836 AXP458836 BHL458836 BRH458836 CBD458836 CKZ458836 CUV458836 DER458836 DON458836 DYJ458836 EIF458836 ESB458836 FBX458836 FLT458836 FVP458836 GFL458836 GPH458836 GZD458836 HIZ458836 HSV458836 ICR458836 IMN458836 IWJ458836 JGF458836 JQB458836 JZX458836 KJT458836 KTP458836 LDL458836 LNH458836 LXD458836 MGZ458836 MQV458836 NAR458836 NKN458836 NUJ458836 OEF458836 OOB458836 OXX458836 PHT458836 PRP458836 QBL458836 QLH458836 QVD458836 REZ458836 ROV458836 RYR458836 SIN458836 SSJ458836 TCF458836 TMB458836 TVX458836 UFT458836 UPP458836 UZL458836 VJH458836 VTD458836 WCZ458836 WMV458836 WWR458836 AJ524372 KF524372 UB524372 ADX524372 ANT524372 AXP524372 BHL524372 BRH524372 CBD524372 CKZ524372 CUV524372 DER524372 DON524372 DYJ524372 EIF524372 ESB524372 FBX524372 FLT524372 FVP524372 GFL524372 GPH524372 GZD524372 HIZ524372 HSV524372 ICR524372 IMN524372 IWJ524372 JGF524372 JQB524372 JZX524372 KJT524372 KTP524372 LDL524372 LNH524372 LXD524372 MGZ524372 MQV524372 NAR524372 NKN524372 NUJ524372 OEF524372 OOB524372 OXX524372 PHT524372 PRP524372 QBL524372 QLH524372 QVD524372 REZ524372 ROV524372 RYR524372 SIN524372 SSJ524372 TCF524372 TMB524372 TVX524372 UFT524372 UPP524372 UZL524372 VJH524372 VTD524372 WCZ524372 WMV524372 WWR524372 AJ589908 KF589908 UB589908 ADX589908 ANT589908 AXP589908 BHL589908 BRH589908 CBD589908 CKZ589908 CUV589908 DER589908 DON589908 DYJ589908 EIF589908 ESB589908 FBX589908 FLT589908 FVP589908 GFL589908 GPH589908 GZD589908 HIZ589908 HSV589908 ICR589908 IMN589908 IWJ589908 JGF589908 JQB589908 JZX589908 KJT589908 KTP589908 LDL589908 LNH589908 LXD589908 MGZ589908 MQV589908 NAR589908 NKN589908 NUJ589908 OEF589908 OOB589908 OXX589908 PHT589908 PRP589908 QBL589908 QLH589908 QVD589908 REZ589908 ROV589908 RYR589908 SIN589908 SSJ589908 TCF589908 TMB589908 TVX589908 UFT589908 UPP589908 UZL589908 VJH589908 VTD589908 WCZ589908 WMV589908 WWR589908 AJ655444 KF655444 UB655444 ADX655444 ANT655444 AXP655444 BHL655444 BRH655444 CBD655444 CKZ655444 CUV655444 DER655444 DON655444 DYJ655444 EIF655444 ESB655444 FBX655444 FLT655444 FVP655444 GFL655444 GPH655444 GZD655444 HIZ655444 HSV655444 ICR655444 IMN655444 IWJ655444 JGF655444 JQB655444 JZX655444 KJT655444 KTP655444 LDL655444 LNH655444 LXD655444 MGZ655444 MQV655444 NAR655444 NKN655444 NUJ655444 OEF655444 OOB655444 OXX655444 PHT655444 PRP655444 QBL655444 QLH655444 QVD655444 REZ655444 ROV655444 RYR655444 SIN655444 SSJ655444 TCF655444 TMB655444 TVX655444 UFT655444 UPP655444 UZL655444 VJH655444 VTD655444 WCZ655444 WMV655444 WWR655444 AJ720980 KF720980 UB720980 ADX720980 ANT720980 AXP720980 BHL720980 BRH720980 CBD720980 CKZ720980 CUV720980 DER720980 DON720980 DYJ720980 EIF720980 ESB720980 FBX720980 FLT720980 FVP720980 GFL720980 GPH720980 GZD720980 HIZ720980 HSV720980 ICR720980 IMN720980 IWJ720980 JGF720980 JQB720980 JZX720980 KJT720980 KTP720980 LDL720980 LNH720980 LXD720980 MGZ720980 MQV720980 NAR720980 NKN720980 NUJ720980 OEF720980 OOB720980 OXX720980 PHT720980 PRP720980 QBL720980 QLH720980 QVD720980 REZ720980 ROV720980 RYR720980 SIN720980 SSJ720980 TCF720980 TMB720980 TVX720980 UFT720980 UPP720980 UZL720980 VJH720980 VTD720980 WCZ720980 WMV720980 WWR720980 AJ786516 KF786516 UB786516 ADX786516 ANT786516 AXP786516 BHL786516 BRH786516 CBD786516 CKZ786516 CUV786516 DER786516 DON786516 DYJ786516 EIF786516 ESB786516 FBX786516 FLT786516 FVP786516 GFL786516 GPH786516 GZD786516 HIZ786516 HSV786516 ICR786516 IMN786516 IWJ786516 JGF786516 JQB786516 JZX786516 KJT786516 KTP786516 LDL786516 LNH786516 LXD786516 MGZ786516 MQV786516 NAR786516 NKN786516 NUJ786516 OEF786516 OOB786516 OXX786516 PHT786516 PRP786516 QBL786516 QLH786516 QVD786516 REZ786516 ROV786516 RYR786516 SIN786516 SSJ786516 TCF786516 TMB786516 TVX786516 UFT786516 UPP786516 UZL786516 VJH786516 VTD786516 WCZ786516 WMV786516 WWR786516 AJ852052 KF852052 UB852052 ADX852052 ANT852052 AXP852052 BHL852052 BRH852052 CBD852052 CKZ852052 CUV852052 DER852052 DON852052 DYJ852052 EIF852052 ESB852052 FBX852052 FLT852052 FVP852052 GFL852052 GPH852052 GZD852052 HIZ852052 HSV852052 ICR852052 IMN852052 IWJ852052 JGF852052 JQB852052 JZX852052 KJT852052 KTP852052 LDL852052 LNH852052 LXD852052 MGZ852052 MQV852052 NAR852052 NKN852052 NUJ852052 OEF852052 OOB852052 OXX852052 PHT852052 PRP852052 QBL852052 QLH852052 QVD852052 REZ852052 ROV852052 RYR852052 SIN852052 SSJ852052 TCF852052 TMB852052 TVX852052 UFT852052 UPP852052 UZL852052 VJH852052 VTD852052 WCZ852052 WMV852052 WWR852052 AJ917588 KF917588 UB917588 ADX917588 ANT917588 AXP917588 BHL917588 BRH917588 CBD917588 CKZ917588 CUV917588 DER917588 DON917588 DYJ917588 EIF917588 ESB917588 FBX917588 FLT917588 FVP917588 GFL917588 GPH917588 GZD917588 HIZ917588 HSV917588 ICR917588 IMN917588 IWJ917588 JGF917588 JQB917588 JZX917588 KJT917588 KTP917588 LDL917588 LNH917588 LXD917588 MGZ917588 MQV917588 NAR917588 NKN917588 NUJ917588 OEF917588 OOB917588 OXX917588 PHT917588 PRP917588 QBL917588 QLH917588 QVD917588 REZ917588 ROV917588 RYR917588 SIN917588 SSJ917588 TCF917588 TMB917588 TVX917588 UFT917588 UPP917588 UZL917588 VJH917588 VTD917588 WCZ917588 WMV917588 WWR917588 AJ983124 KF983124 UB983124 ADX983124 ANT983124 AXP983124 BHL983124 BRH983124 CBD983124 CKZ983124 CUV983124 DER983124 DON983124 DYJ983124 EIF983124 ESB983124 FBX983124 FLT983124 FVP983124 GFL983124 GPH983124 GZD983124 HIZ983124 HSV983124 ICR983124 IMN983124 IWJ983124 JGF983124 JQB983124 JZX983124 KJT983124 KTP983124 LDL983124 LNH983124 LXD983124 MGZ983124 MQV983124 NAR983124 NKN983124 NUJ983124 OEF983124 OOB983124 OXX983124 PHT983124 PRP983124 QBL983124 QLH983124 QVD983124 REZ983124 ROV983124 RYR983124 SIN983124 SSJ983124 TCF983124 TMB983124 TVX983124 UFT983124 UPP983124 UZL983124 VJH983124 VTD983124 WCZ983124 WMV983124 WWR983124 AF65543:AJ65544 KB65543:KF65544 TX65543:UB65544 ADT65543:ADX65544 ANP65543:ANT65544 AXL65543:AXP65544 BHH65543:BHL65544 BRD65543:BRH65544 CAZ65543:CBD65544 CKV65543:CKZ65544 CUR65543:CUV65544 DEN65543:DER65544 DOJ65543:DON65544 DYF65543:DYJ65544 EIB65543:EIF65544 ERX65543:ESB65544 FBT65543:FBX65544 FLP65543:FLT65544 FVL65543:FVP65544 GFH65543:GFL65544 GPD65543:GPH65544 GYZ65543:GZD65544 HIV65543:HIZ65544 HSR65543:HSV65544 ICN65543:ICR65544 IMJ65543:IMN65544 IWF65543:IWJ65544 JGB65543:JGF65544 JPX65543:JQB65544 JZT65543:JZX65544 KJP65543:KJT65544 KTL65543:KTP65544 LDH65543:LDL65544 LND65543:LNH65544 LWZ65543:LXD65544 MGV65543:MGZ65544 MQR65543:MQV65544 NAN65543:NAR65544 NKJ65543:NKN65544 NUF65543:NUJ65544 OEB65543:OEF65544 ONX65543:OOB65544 OXT65543:OXX65544 PHP65543:PHT65544 PRL65543:PRP65544 QBH65543:QBL65544 QLD65543:QLH65544 QUZ65543:QVD65544 REV65543:REZ65544 ROR65543:ROV65544 RYN65543:RYR65544 SIJ65543:SIN65544 SSF65543:SSJ65544 TCB65543:TCF65544 TLX65543:TMB65544 TVT65543:TVX65544 UFP65543:UFT65544 UPL65543:UPP65544 UZH65543:UZL65544 VJD65543:VJH65544 VSZ65543:VTD65544 WCV65543:WCZ65544 WMR65543:WMV65544 WWN65543:WWR65544 AF131079:AJ131080 KB131079:KF131080 TX131079:UB131080 ADT131079:ADX131080 ANP131079:ANT131080 AXL131079:AXP131080 BHH131079:BHL131080 BRD131079:BRH131080 CAZ131079:CBD131080 CKV131079:CKZ131080 CUR131079:CUV131080 DEN131079:DER131080 DOJ131079:DON131080 DYF131079:DYJ131080 EIB131079:EIF131080 ERX131079:ESB131080 FBT131079:FBX131080 FLP131079:FLT131080 FVL131079:FVP131080 GFH131079:GFL131080 GPD131079:GPH131080 GYZ131079:GZD131080 HIV131079:HIZ131080 HSR131079:HSV131080 ICN131079:ICR131080 IMJ131079:IMN131080 IWF131079:IWJ131080 JGB131079:JGF131080 JPX131079:JQB131080 JZT131079:JZX131080 KJP131079:KJT131080 KTL131079:KTP131080 LDH131079:LDL131080 LND131079:LNH131080 LWZ131079:LXD131080 MGV131079:MGZ131080 MQR131079:MQV131080 NAN131079:NAR131080 NKJ131079:NKN131080 NUF131079:NUJ131080 OEB131079:OEF131080 ONX131079:OOB131080 OXT131079:OXX131080 PHP131079:PHT131080 PRL131079:PRP131080 QBH131079:QBL131080 QLD131079:QLH131080 QUZ131079:QVD131080 REV131079:REZ131080 ROR131079:ROV131080 RYN131079:RYR131080 SIJ131079:SIN131080 SSF131079:SSJ131080 TCB131079:TCF131080 TLX131079:TMB131080 TVT131079:TVX131080 UFP131079:UFT131080 UPL131079:UPP131080 UZH131079:UZL131080 VJD131079:VJH131080 VSZ131079:VTD131080 WCV131079:WCZ131080 WMR131079:WMV131080 WWN131079:WWR131080 AF196615:AJ196616 KB196615:KF196616 TX196615:UB196616 ADT196615:ADX196616 ANP196615:ANT196616 AXL196615:AXP196616 BHH196615:BHL196616 BRD196615:BRH196616 CAZ196615:CBD196616 CKV196615:CKZ196616 CUR196615:CUV196616 DEN196615:DER196616 DOJ196615:DON196616 DYF196615:DYJ196616 EIB196615:EIF196616 ERX196615:ESB196616 FBT196615:FBX196616 FLP196615:FLT196616 FVL196615:FVP196616 GFH196615:GFL196616 GPD196615:GPH196616 GYZ196615:GZD196616 HIV196615:HIZ196616 HSR196615:HSV196616 ICN196615:ICR196616 IMJ196615:IMN196616 IWF196615:IWJ196616 JGB196615:JGF196616 JPX196615:JQB196616 JZT196615:JZX196616 KJP196615:KJT196616 KTL196615:KTP196616 LDH196615:LDL196616 LND196615:LNH196616 LWZ196615:LXD196616 MGV196615:MGZ196616 MQR196615:MQV196616 NAN196615:NAR196616 NKJ196615:NKN196616 NUF196615:NUJ196616 OEB196615:OEF196616 ONX196615:OOB196616 OXT196615:OXX196616 PHP196615:PHT196616 PRL196615:PRP196616 QBH196615:QBL196616 QLD196615:QLH196616 QUZ196615:QVD196616 REV196615:REZ196616 ROR196615:ROV196616 RYN196615:RYR196616 SIJ196615:SIN196616 SSF196615:SSJ196616 TCB196615:TCF196616 TLX196615:TMB196616 TVT196615:TVX196616 UFP196615:UFT196616 UPL196615:UPP196616 UZH196615:UZL196616 VJD196615:VJH196616 VSZ196615:VTD196616 WCV196615:WCZ196616 WMR196615:WMV196616 WWN196615:WWR196616 AF262151:AJ262152 KB262151:KF262152 TX262151:UB262152 ADT262151:ADX262152 ANP262151:ANT262152 AXL262151:AXP262152 BHH262151:BHL262152 BRD262151:BRH262152 CAZ262151:CBD262152 CKV262151:CKZ262152 CUR262151:CUV262152 DEN262151:DER262152 DOJ262151:DON262152 DYF262151:DYJ262152 EIB262151:EIF262152 ERX262151:ESB262152 FBT262151:FBX262152 FLP262151:FLT262152 FVL262151:FVP262152 GFH262151:GFL262152 GPD262151:GPH262152 GYZ262151:GZD262152 HIV262151:HIZ262152 HSR262151:HSV262152 ICN262151:ICR262152 IMJ262151:IMN262152 IWF262151:IWJ262152 JGB262151:JGF262152 JPX262151:JQB262152 JZT262151:JZX262152 KJP262151:KJT262152 KTL262151:KTP262152 LDH262151:LDL262152 LND262151:LNH262152 LWZ262151:LXD262152 MGV262151:MGZ262152 MQR262151:MQV262152 NAN262151:NAR262152 NKJ262151:NKN262152 NUF262151:NUJ262152 OEB262151:OEF262152 ONX262151:OOB262152 OXT262151:OXX262152 PHP262151:PHT262152 PRL262151:PRP262152 QBH262151:QBL262152 QLD262151:QLH262152 QUZ262151:QVD262152 REV262151:REZ262152 ROR262151:ROV262152 RYN262151:RYR262152 SIJ262151:SIN262152 SSF262151:SSJ262152 TCB262151:TCF262152 TLX262151:TMB262152 TVT262151:TVX262152 UFP262151:UFT262152 UPL262151:UPP262152 UZH262151:UZL262152 VJD262151:VJH262152 VSZ262151:VTD262152 WCV262151:WCZ262152 WMR262151:WMV262152 WWN262151:WWR262152 AF327687:AJ327688 KB327687:KF327688 TX327687:UB327688 ADT327687:ADX327688 ANP327687:ANT327688 AXL327687:AXP327688 BHH327687:BHL327688 BRD327687:BRH327688 CAZ327687:CBD327688 CKV327687:CKZ327688 CUR327687:CUV327688 DEN327687:DER327688 DOJ327687:DON327688 DYF327687:DYJ327688 EIB327687:EIF327688 ERX327687:ESB327688 FBT327687:FBX327688 FLP327687:FLT327688 FVL327687:FVP327688 GFH327687:GFL327688 GPD327687:GPH327688 GYZ327687:GZD327688 HIV327687:HIZ327688 HSR327687:HSV327688 ICN327687:ICR327688 IMJ327687:IMN327688 IWF327687:IWJ327688 JGB327687:JGF327688 JPX327687:JQB327688 JZT327687:JZX327688 KJP327687:KJT327688 KTL327687:KTP327688 LDH327687:LDL327688 LND327687:LNH327688 LWZ327687:LXD327688 MGV327687:MGZ327688 MQR327687:MQV327688 NAN327687:NAR327688 NKJ327687:NKN327688 NUF327687:NUJ327688 OEB327687:OEF327688 ONX327687:OOB327688 OXT327687:OXX327688 PHP327687:PHT327688 PRL327687:PRP327688 QBH327687:QBL327688 QLD327687:QLH327688 QUZ327687:QVD327688 REV327687:REZ327688 ROR327687:ROV327688 RYN327687:RYR327688 SIJ327687:SIN327688 SSF327687:SSJ327688 TCB327687:TCF327688 TLX327687:TMB327688 TVT327687:TVX327688 UFP327687:UFT327688 UPL327687:UPP327688 UZH327687:UZL327688 VJD327687:VJH327688 VSZ327687:VTD327688 WCV327687:WCZ327688 WMR327687:WMV327688 WWN327687:WWR327688 AF393223:AJ393224 KB393223:KF393224 TX393223:UB393224 ADT393223:ADX393224 ANP393223:ANT393224 AXL393223:AXP393224 BHH393223:BHL393224 BRD393223:BRH393224 CAZ393223:CBD393224 CKV393223:CKZ393224 CUR393223:CUV393224 DEN393223:DER393224 DOJ393223:DON393224 DYF393223:DYJ393224 EIB393223:EIF393224 ERX393223:ESB393224 FBT393223:FBX393224 FLP393223:FLT393224 FVL393223:FVP393224 GFH393223:GFL393224 GPD393223:GPH393224 GYZ393223:GZD393224 HIV393223:HIZ393224 HSR393223:HSV393224 ICN393223:ICR393224 IMJ393223:IMN393224 IWF393223:IWJ393224 JGB393223:JGF393224 JPX393223:JQB393224 JZT393223:JZX393224 KJP393223:KJT393224 KTL393223:KTP393224 LDH393223:LDL393224 LND393223:LNH393224 LWZ393223:LXD393224 MGV393223:MGZ393224 MQR393223:MQV393224 NAN393223:NAR393224 NKJ393223:NKN393224 NUF393223:NUJ393224 OEB393223:OEF393224 ONX393223:OOB393224 OXT393223:OXX393224 PHP393223:PHT393224 PRL393223:PRP393224 QBH393223:QBL393224 QLD393223:QLH393224 QUZ393223:QVD393224 REV393223:REZ393224 ROR393223:ROV393224 RYN393223:RYR393224 SIJ393223:SIN393224 SSF393223:SSJ393224 TCB393223:TCF393224 TLX393223:TMB393224 TVT393223:TVX393224 UFP393223:UFT393224 UPL393223:UPP393224 UZH393223:UZL393224 VJD393223:VJH393224 VSZ393223:VTD393224 WCV393223:WCZ393224 WMR393223:WMV393224 WWN393223:WWR393224 AF458759:AJ458760 KB458759:KF458760 TX458759:UB458760 ADT458759:ADX458760 ANP458759:ANT458760 AXL458759:AXP458760 BHH458759:BHL458760 BRD458759:BRH458760 CAZ458759:CBD458760 CKV458759:CKZ458760 CUR458759:CUV458760 DEN458759:DER458760 DOJ458759:DON458760 DYF458759:DYJ458760 EIB458759:EIF458760 ERX458759:ESB458760 FBT458759:FBX458760 FLP458759:FLT458760 FVL458759:FVP458760 GFH458759:GFL458760 GPD458759:GPH458760 GYZ458759:GZD458760 HIV458759:HIZ458760 HSR458759:HSV458760 ICN458759:ICR458760 IMJ458759:IMN458760 IWF458759:IWJ458760 JGB458759:JGF458760 JPX458759:JQB458760 JZT458759:JZX458760 KJP458759:KJT458760 KTL458759:KTP458760 LDH458759:LDL458760 LND458759:LNH458760 LWZ458759:LXD458760 MGV458759:MGZ458760 MQR458759:MQV458760 NAN458759:NAR458760 NKJ458759:NKN458760 NUF458759:NUJ458760 OEB458759:OEF458760 ONX458759:OOB458760 OXT458759:OXX458760 PHP458759:PHT458760 PRL458759:PRP458760 QBH458759:QBL458760 QLD458759:QLH458760 QUZ458759:QVD458760 REV458759:REZ458760 ROR458759:ROV458760 RYN458759:RYR458760 SIJ458759:SIN458760 SSF458759:SSJ458760 TCB458759:TCF458760 TLX458759:TMB458760 TVT458759:TVX458760 UFP458759:UFT458760 UPL458759:UPP458760 UZH458759:UZL458760 VJD458759:VJH458760 VSZ458759:VTD458760 WCV458759:WCZ458760 WMR458759:WMV458760 WWN458759:WWR458760 AF524295:AJ524296 KB524295:KF524296 TX524295:UB524296 ADT524295:ADX524296 ANP524295:ANT524296 AXL524295:AXP524296 BHH524295:BHL524296 BRD524295:BRH524296 CAZ524295:CBD524296 CKV524295:CKZ524296 CUR524295:CUV524296 DEN524295:DER524296 DOJ524295:DON524296 DYF524295:DYJ524296 EIB524295:EIF524296 ERX524295:ESB524296 FBT524295:FBX524296 FLP524295:FLT524296 FVL524295:FVP524296 GFH524295:GFL524296 GPD524295:GPH524296 GYZ524295:GZD524296 HIV524295:HIZ524296 HSR524295:HSV524296 ICN524295:ICR524296 IMJ524295:IMN524296 IWF524295:IWJ524296 JGB524295:JGF524296 JPX524295:JQB524296 JZT524295:JZX524296 KJP524295:KJT524296 KTL524295:KTP524296 LDH524295:LDL524296 LND524295:LNH524296 LWZ524295:LXD524296 MGV524295:MGZ524296 MQR524295:MQV524296 NAN524295:NAR524296 NKJ524295:NKN524296 NUF524295:NUJ524296 OEB524295:OEF524296 ONX524295:OOB524296 OXT524295:OXX524296 PHP524295:PHT524296 PRL524295:PRP524296 QBH524295:QBL524296 QLD524295:QLH524296 QUZ524295:QVD524296 REV524295:REZ524296 ROR524295:ROV524296 RYN524295:RYR524296 SIJ524295:SIN524296 SSF524295:SSJ524296 TCB524295:TCF524296 TLX524295:TMB524296 TVT524295:TVX524296 UFP524295:UFT524296 UPL524295:UPP524296 UZH524295:UZL524296 VJD524295:VJH524296 VSZ524295:VTD524296 WCV524295:WCZ524296 WMR524295:WMV524296 WWN524295:WWR524296 AF589831:AJ589832 KB589831:KF589832 TX589831:UB589832 ADT589831:ADX589832 ANP589831:ANT589832 AXL589831:AXP589832 BHH589831:BHL589832 BRD589831:BRH589832 CAZ589831:CBD589832 CKV589831:CKZ589832 CUR589831:CUV589832 DEN589831:DER589832 DOJ589831:DON589832 DYF589831:DYJ589832 EIB589831:EIF589832 ERX589831:ESB589832 FBT589831:FBX589832 FLP589831:FLT589832 FVL589831:FVP589832 GFH589831:GFL589832 GPD589831:GPH589832 GYZ589831:GZD589832 HIV589831:HIZ589832 HSR589831:HSV589832 ICN589831:ICR589832 IMJ589831:IMN589832 IWF589831:IWJ589832 JGB589831:JGF589832 JPX589831:JQB589832 JZT589831:JZX589832 KJP589831:KJT589832 KTL589831:KTP589832 LDH589831:LDL589832 LND589831:LNH589832 LWZ589831:LXD589832 MGV589831:MGZ589832 MQR589831:MQV589832 NAN589831:NAR589832 NKJ589831:NKN589832 NUF589831:NUJ589832 OEB589831:OEF589832 ONX589831:OOB589832 OXT589831:OXX589832 PHP589831:PHT589832 PRL589831:PRP589832 QBH589831:QBL589832 QLD589831:QLH589832 QUZ589831:QVD589832 REV589831:REZ589832 ROR589831:ROV589832 RYN589831:RYR589832 SIJ589831:SIN589832 SSF589831:SSJ589832 TCB589831:TCF589832 TLX589831:TMB589832 TVT589831:TVX589832 UFP589831:UFT589832 UPL589831:UPP589832 UZH589831:UZL589832 VJD589831:VJH589832 VSZ589831:VTD589832 WCV589831:WCZ589832 WMR589831:WMV589832 WWN589831:WWR589832 AF655367:AJ655368 KB655367:KF655368 TX655367:UB655368 ADT655367:ADX655368 ANP655367:ANT655368 AXL655367:AXP655368 BHH655367:BHL655368 BRD655367:BRH655368 CAZ655367:CBD655368 CKV655367:CKZ655368 CUR655367:CUV655368 DEN655367:DER655368 DOJ655367:DON655368 DYF655367:DYJ655368 EIB655367:EIF655368 ERX655367:ESB655368 FBT655367:FBX655368 FLP655367:FLT655368 FVL655367:FVP655368 GFH655367:GFL655368 GPD655367:GPH655368 GYZ655367:GZD655368 HIV655367:HIZ655368 HSR655367:HSV655368 ICN655367:ICR655368 IMJ655367:IMN655368 IWF655367:IWJ655368 JGB655367:JGF655368 JPX655367:JQB655368 JZT655367:JZX655368 KJP655367:KJT655368 KTL655367:KTP655368 LDH655367:LDL655368 LND655367:LNH655368 LWZ655367:LXD655368 MGV655367:MGZ655368 MQR655367:MQV655368 NAN655367:NAR655368 NKJ655367:NKN655368 NUF655367:NUJ655368 OEB655367:OEF655368 ONX655367:OOB655368 OXT655367:OXX655368 PHP655367:PHT655368 PRL655367:PRP655368 QBH655367:QBL655368 QLD655367:QLH655368 QUZ655367:QVD655368 REV655367:REZ655368 ROR655367:ROV655368 RYN655367:RYR655368 SIJ655367:SIN655368 SSF655367:SSJ655368 TCB655367:TCF655368 TLX655367:TMB655368 TVT655367:TVX655368 UFP655367:UFT655368 UPL655367:UPP655368 UZH655367:UZL655368 VJD655367:VJH655368 VSZ655367:VTD655368 WCV655367:WCZ655368 WMR655367:WMV655368 WWN655367:WWR655368 AF720903:AJ720904 KB720903:KF720904 TX720903:UB720904 ADT720903:ADX720904 ANP720903:ANT720904 AXL720903:AXP720904 BHH720903:BHL720904 BRD720903:BRH720904 CAZ720903:CBD720904 CKV720903:CKZ720904 CUR720903:CUV720904 DEN720903:DER720904 DOJ720903:DON720904 DYF720903:DYJ720904 EIB720903:EIF720904 ERX720903:ESB720904 FBT720903:FBX720904 FLP720903:FLT720904 FVL720903:FVP720904 GFH720903:GFL720904 GPD720903:GPH720904 GYZ720903:GZD720904 HIV720903:HIZ720904 HSR720903:HSV720904 ICN720903:ICR720904 IMJ720903:IMN720904 IWF720903:IWJ720904 JGB720903:JGF720904 JPX720903:JQB720904 JZT720903:JZX720904 KJP720903:KJT720904 KTL720903:KTP720904 LDH720903:LDL720904 LND720903:LNH720904 LWZ720903:LXD720904 MGV720903:MGZ720904 MQR720903:MQV720904 NAN720903:NAR720904 NKJ720903:NKN720904 NUF720903:NUJ720904 OEB720903:OEF720904 ONX720903:OOB720904 OXT720903:OXX720904 PHP720903:PHT720904 PRL720903:PRP720904 QBH720903:QBL720904 QLD720903:QLH720904 QUZ720903:QVD720904 REV720903:REZ720904 ROR720903:ROV720904 RYN720903:RYR720904 SIJ720903:SIN720904 SSF720903:SSJ720904 TCB720903:TCF720904 TLX720903:TMB720904 TVT720903:TVX720904 UFP720903:UFT720904 UPL720903:UPP720904 UZH720903:UZL720904 VJD720903:VJH720904 VSZ720903:VTD720904 WCV720903:WCZ720904 WMR720903:WMV720904 WWN720903:WWR720904 AF786439:AJ786440 KB786439:KF786440 TX786439:UB786440 ADT786439:ADX786440 ANP786439:ANT786440 AXL786439:AXP786440 BHH786439:BHL786440 BRD786439:BRH786440 CAZ786439:CBD786440 CKV786439:CKZ786440 CUR786439:CUV786440 DEN786439:DER786440 DOJ786439:DON786440 DYF786439:DYJ786440 EIB786439:EIF786440 ERX786439:ESB786440 FBT786439:FBX786440 FLP786439:FLT786440 FVL786439:FVP786440 GFH786439:GFL786440 GPD786439:GPH786440 GYZ786439:GZD786440 HIV786439:HIZ786440 HSR786439:HSV786440 ICN786439:ICR786440 IMJ786439:IMN786440 IWF786439:IWJ786440 JGB786439:JGF786440 JPX786439:JQB786440 JZT786439:JZX786440 KJP786439:KJT786440 KTL786439:KTP786440 LDH786439:LDL786440 LND786439:LNH786440 LWZ786439:LXD786440 MGV786439:MGZ786440 MQR786439:MQV786440 NAN786439:NAR786440 NKJ786439:NKN786440 NUF786439:NUJ786440 OEB786439:OEF786440 ONX786439:OOB786440 OXT786439:OXX786440 PHP786439:PHT786440 PRL786439:PRP786440 QBH786439:QBL786440 QLD786439:QLH786440 QUZ786439:QVD786440 REV786439:REZ786440 ROR786439:ROV786440 RYN786439:RYR786440 SIJ786439:SIN786440 SSF786439:SSJ786440 TCB786439:TCF786440 TLX786439:TMB786440 TVT786439:TVX786440 UFP786439:UFT786440 UPL786439:UPP786440 UZH786439:UZL786440 VJD786439:VJH786440 VSZ786439:VTD786440 WCV786439:WCZ786440 WMR786439:WMV786440 WWN786439:WWR786440 AF851975:AJ851976 KB851975:KF851976 TX851975:UB851976 ADT851975:ADX851976 ANP851975:ANT851976 AXL851975:AXP851976 BHH851975:BHL851976 BRD851975:BRH851976 CAZ851975:CBD851976 CKV851975:CKZ851976 CUR851975:CUV851976 DEN851975:DER851976 DOJ851975:DON851976 DYF851975:DYJ851976 EIB851975:EIF851976 ERX851975:ESB851976 FBT851975:FBX851976 FLP851975:FLT851976 FVL851975:FVP851976 GFH851975:GFL851976 GPD851975:GPH851976 GYZ851975:GZD851976 HIV851975:HIZ851976 HSR851975:HSV851976 ICN851975:ICR851976 IMJ851975:IMN851976 IWF851975:IWJ851976 JGB851975:JGF851976 JPX851975:JQB851976 JZT851975:JZX851976 KJP851975:KJT851976 KTL851975:KTP851976 LDH851975:LDL851976 LND851975:LNH851976 LWZ851975:LXD851976 MGV851975:MGZ851976 MQR851975:MQV851976 NAN851975:NAR851976 NKJ851975:NKN851976 NUF851975:NUJ851976 OEB851975:OEF851976 ONX851975:OOB851976 OXT851975:OXX851976 PHP851975:PHT851976 PRL851975:PRP851976 QBH851975:QBL851976 QLD851975:QLH851976 QUZ851975:QVD851976 REV851975:REZ851976 ROR851975:ROV851976 RYN851975:RYR851976 SIJ851975:SIN851976 SSF851975:SSJ851976 TCB851975:TCF851976 TLX851975:TMB851976 TVT851975:TVX851976 UFP851975:UFT851976 UPL851975:UPP851976 UZH851975:UZL851976 VJD851975:VJH851976 VSZ851975:VTD851976 WCV851975:WCZ851976 WMR851975:WMV851976 WWN851975:WWR851976 AF917511:AJ917512 KB917511:KF917512 TX917511:UB917512 ADT917511:ADX917512 ANP917511:ANT917512 AXL917511:AXP917512 BHH917511:BHL917512 BRD917511:BRH917512 CAZ917511:CBD917512 CKV917511:CKZ917512 CUR917511:CUV917512 DEN917511:DER917512 DOJ917511:DON917512 DYF917511:DYJ917512 EIB917511:EIF917512 ERX917511:ESB917512 FBT917511:FBX917512 FLP917511:FLT917512 FVL917511:FVP917512 GFH917511:GFL917512 GPD917511:GPH917512 GYZ917511:GZD917512 HIV917511:HIZ917512 HSR917511:HSV917512 ICN917511:ICR917512 IMJ917511:IMN917512 IWF917511:IWJ917512 JGB917511:JGF917512 JPX917511:JQB917512 JZT917511:JZX917512 KJP917511:KJT917512 KTL917511:KTP917512 LDH917511:LDL917512 LND917511:LNH917512 LWZ917511:LXD917512 MGV917511:MGZ917512 MQR917511:MQV917512 NAN917511:NAR917512 NKJ917511:NKN917512 NUF917511:NUJ917512 OEB917511:OEF917512 ONX917511:OOB917512 OXT917511:OXX917512 PHP917511:PHT917512 PRL917511:PRP917512 QBH917511:QBL917512 QLD917511:QLH917512 QUZ917511:QVD917512 REV917511:REZ917512 ROR917511:ROV917512 RYN917511:RYR917512 SIJ917511:SIN917512 SSF917511:SSJ917512 TCB917511:TCF917512 TLX917511:TMB917512 TVT917511:TVX917512 UFP917511:UFT917512 UPL917511:UPP917512 UZH917511:UZL917512 VJD917511:VJH917512 VSZ917511:VTD917512 WCV917511:WCZ917512 WMR917511:WMV917512 WWN917511:WWR917512 AF983047:AJ983048 KB983047:KF983048 TX983047:UB983048 ADT983047:ADX983048 ANP983047:ANT983048 AXL983047:AXP983048 BHH983047:BHL983048 BRD983047:BRH983048 CAZ983047:CBD983048 CKV983047:CKZ983048 CUR983047:CUV983048 DEN983047:DER983048 DOJ983047:DON983048 DYF983047:DYJ983048 EIB983047:EIF983048 ERX983047:ESB983048 FBT983047:FBX983048 FLP983047:FLT983048 FVL983047:FVP983048 GFH983047:GFL983048 GPD983047:GPH983048 GYZ983047:GZD983048 HIV983047:HIZ983048 HSR983047:HSV983048 ICN983047:ICR983048 IMJ983047:IMN983048 IWF983047:IWJ983048 JGB983047:JGF983048 JPX983047:JQB983048 JZT983047:JZX983048 KJP983047:KJT983048 KTL983047:KTP983048 LDH983047:LDL983048 LND983047:LNH983048 LWZ983047:LXD983048 MGV983047:MGZ983048 MQR983047:MQV983048 NAN983047:NAR983048 NKJ983047:NKN983048 NUF983047:NUJ983048 OEB983047:OEF983048 ONX983047:OOB983048 OXT983047:OXX983048 PHP983047:PHT983048 PRL983047:PRP983048 QBH983047:QBL983048 QLD983047:QLH983048 QUZ983047:QVD983048 REV983047:REZ983048 ROR983047:ROV983048 RYN983047:RYR983048 SIJ983047:SIN983048 SSF983047:SSJ983048 TCB983047:TCF983048 TLX983047:TMB983048 TVT983047:TVX983048 UFP983047:UFT983048 UPL983047:UPP983048 UZH983047:UZL983048 VJD983047:VJH983048 VSZ983047:VTD983048 WCV983047:WCZ983048 WMR983047:WMV983048 WWN983047:WWR983048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dataValidation type="list" showInputMessage="1" showErrorMessage="1" errorTitle="Rechazado" error="Solo son validadas las opciones de la lista" sqref="AD65543:AD65544 JZ65543:JZ65544 TV65543:TV65544 ADR65543:ADR65544 ANN65543:ANN65544 AXJ65543:AXJ65544 BHF65543:BHF65544 BRB65543:BRB65544 CAX65543:CAX65544 CKT65543:CKT65544 CUP65543:CUP65544 DEL65543:DEL65544 DOH65543:DOH65544 DYD65543:DYD65544 EHZ65543:EHZ65544 ERV65543:ERV65544 FBR65543:FBR65544 FLN65543:FLN65544 FVJ65543:FVJ65544 GFF65543:GFF65544 GPB65543:GPB65544 GYX65543:GYX65544 HIT65543:HIT65544 HSP65543:HSP65544 ICL65543:ICL65544 IMH65543:IMH65544 IWD65543:IWD65544 JFZ65543:JFZ65544 JPV65543:JPV65544 JZR65543:JZR65544 KJN65543:KJN65544 KTJ65543:KTJ65544 LDF65543:LDF65544 LNB65543:LNB65544 LWX65543:LWX65544 MGT65543:MGT65544 MQP65543:MQP65544 NAL65543:NAL65544 NKH65543:NKH65544 NUD65543:NUD65544 ODZ65543:ODZ65544 ONV65543:ONV65544 OXR65543:OXR65544 PHN65543:PHN65544 PRJ65543:PRJ65544 QBF65543:QBF65544 QLB65543:QLB65544 QUX65543:QUX65544 RET65543:RET65544 ROP65543:ROP65544 RYL65543:RYL65544 SIH65543:SIH65544 SSD65543:SSD65544 TBZ65543:TBZ65544 TLV65543:TLV65544 TVR65543:TVR65544 UFN65543:UFN65544 UPJ65543:UPJ65544 UZF65543:UZF65544 VJB65543:VJB65544 VSX65543:VSX65544 WCT65543:WCT65544 WMP65543:WMP65544 WWL65543:WWL65544 AD131079:AD131080 JZ131079:JZ131080 TV131079:TV131080 ADR131079:ADR131080 ANN131079:ANN131080 AXJ131079:AXJ131080 BHF131079:BHF131080 BRB131079:BRB131080 CAX131079:CAX131080 CKT131079:CKT131080 CUP131079:CUP131080 DEL131079:DEL131080 DOH131079:DOH131080 DYD131079:DYD131080 EHZ131079:EHZ131080 ERV131079:ERV131080 FBR131079:FBR131080 FLN131079:FLN131080 FVJ131079:FVJ131080 GFF131079:GFF131080 GPB131079:GPB131080 GYX131079:GYX131080 HIT131079:HIT131080 HSP131079:HSP131080 ICL131079:ICL131080 IMH131079:IMH131080 IWD131079:IWD131080 JFZ131079:JFZ131080 JPV131079:JPV131080 JZR131079:JZR131080 KJN131079:KJN131080 KTJ131079:KTJ131080 LDF131079:LDF131080 LNB131079:LNB131080 LWX131079:LWX131080 MGT131079:MGT131080 MQP131079:MQP131080 NAL131079:NAL131080 NKH131079:NKH131080 NUD131079:NUD131080 ODZ131079:ODZ131080 ONV131079:ONV131080 OXR131079:OXR131080 PHN131079:PHN131080 PRJ131079:PRJ131080 QBF131079:QBF131080 QLB131079:QLB131080 QUX131079:QUX131080 RET131079:RET131080 ROP131079:ROP131080 RYL131079:RYL131080 SIH131079:SIH131080 SSD131079:SSD131080 TBZ131079:TBZ131080 TLV131079:TLV131080 TVR131079:TVR131080 UFN131079:UFN131080 UPJ131079:UPJ131080 UZF131079:UZF131080 VJB131079:VJB131080 VSX131079:VSX131080 WCT131079:WCT131080 WMP131079:WMP131080 WWL131079:WWL131080 AD196615:AD196616 JZ196615:JZ196616 TV196615:TV196616 ADR196615:ADR196616 ANN196615:ANN196616 AXJ196615:AXJ196616 BHF196615:BHF196616 BRB196615:BRB196616 CAX196615:CAX196616 CKT196615:CKT196616 CUP196615:CUP196616 DEL196615:DEL196616 DOH196615:DOH196616 DYD196615:DYD196616 EHZ196615:EHZ196616 ERV196615:ERV196616 FBR196615:FBR196616 FLN196615:FLN196616 FVJ196615:FVJ196616 GFF196615:GFF196616 GPB196615:GPB196616 GYX196615:GYX196616 HIT196615:HIT196616 HSP196615:HSP196616 ICL196615:ICL196616 IMH196615:IMH196616 IWD196615:IWD196616 JFZ196615:JFZ196616 JPV196615:JPV196616 JZR196615:JZR196616 KJN196615:KJN196616 KTJ196615:KTJ196616 LDF196615:LDF196616 LNB196615:LNB196616 LWX196615:LWX196616 MGT196615:MGT196616 MQP196615:MQP196616 NAL196615:NAL196616 NKH196615:NKH196616 NUD196615:NUD196616 ODZ196615:ODZ196616 ONV196615:ONV196616 OXR196615:OXR196616 PHN196615:PHN196616 PRJ196615:PRJ196616 QBF196615:QBF196616 QLB196615:QLB196616 QUX196615:QUX196616 RET196615:RET196616 ROP196615:ROP196616 RYL196615:RYL196616 SIH196615:SIH196616 SSD196615:SSD196616 TBZ196615:TBZ196616 TLV196615:TLV196616 TVR196615:TVR196616 UFN196615:UFN196616 UPJ196615:UPJ196616 UZF196615:UZF196616 VJB196615:VJB196616 VSX196615:VSX196616 WCT196615:WCT196616 WMP196615:WMP196616 WWL196615:WWL196616 AD262151:AD262152 JZ262151:JZ262152 TV262151:TV262152 ADR262151:ADR262152 ANN262151:ANN262152 AXJ262151:AXJ262152 BHF262151:BHF262152 BRB262151:BRB262152 CAX262151:CAX262152 CKT262151:CKT262152 CUP262151:CUP262152 DEL262151:DEL262152 DOH262151:DOH262152 DYD262151:DYD262152 EHZ262151:EHZ262152 ERV262151:ERV262152 FBR262151:FBR262152 FLN262151:FLN262152 FVJ262151:FVJ262152 GFF262151:GFF262152 GPB262151:GPB262152 GYX262151:GYX262152 HIT262151:HIT262152 HSP262151:HSP262152 ICL262151:ICL262152 IMH262151:IMH262152 IWD262151:IWD262152 JFZ262151:JFZ262152 JPV262151:JPV262152 JZR262151:JZR262152 KJN262151:KJN262152 KTJ262151:KTJ262152 LDF262151:LDF262152 LNB262151:LNB262152 LWX262151:LWX262152 MGT262151:MGT262152 MQP262151:MQP262152 NAL262151:NAL262152 NKH262151:NKH262152 NUD262151:NUD262152 ODZ262151:ODZ262152 ONV262151:ONV262152 OXR262151:OXR262152 PHN262151:PHN262152 PRJ262151:PRJ262152 QBF262151:QBF262152 QLB262151:QLB262152 QUX262151:QUX262152 RET262151:RET262152 ROP262151:ROP262152 RYL262151:RYL262152 SIH262151:SIH262152 SSD262151:SSD262152 TBZ262151:TBZ262152 TLV262151:TLV262152 TVR262151:TVR262152 UFN262151:UFN262152 UPJ262151:UPJ262152 UZF262151:UZF262152 VJB262151:VJB262152 VSX262151:VSX262152 WCT262151:WCT262152 WMP262151:WMP262152 WWL262151:WWL262152 AD327687:AD327688 JZ327687:JZ327688 TV327687:TV327688 ADR327687:ADR327688 ANN327687:ANN327688 AXJ327687:AXJ327688 BHF327687:BHF327688 BRB327687:BRB327688 CAX327687:CAX327688 CKT327687:CKT327688 CUP327687:CUP327688 DEL327687:DEL327688 DOH327687:DOH327688 DYD327687:DYD327688 EHZ327687:EHZ327688 ERV327687:ERV327688 FBR327687:FBR327688 FLN327687:FLN327688 FVJ327687:FVJ327688 GFF327687:GFF327688 GPB327687:GPB327688 GYX327687:GYX327688 HIT327687:HIT327688 HSP327687:HSP327688 ICL327687:ICL327688 IMH327687:IMH327688 IWD327687:IWD327688 JFZ327687:JFZ327688 JPV327687:JPV327688 JZR327687:JZR327688 KJN327687:KJN327688 KTJ327687:KTJ327688 LDF327687:LDF327688 LNB327687:LNB327688 LWX327687:LWX327688 MGT327687:MGT327688 MQP327687:MQP327688 NAL327687:NAL327688 NKH327687:NKH327688 NUD327687:NUD327688 ODZ327687:ODZ327688 ONV327687:ONV327688 OXR327687:OXR327688 PHN327687:PHN327688 PRJ327687:PRJ327688 QBF327687:QBF327688 QLB327687:QLB327688 QUX327687:QUX327688 RET327687:RET327688 ROP327687:ROP327688 RYL327687:RYL327688 SIH327687:SIH327688 SSD327687:SSD327688 TBZ327687:TBZ327688 TLV327687:TLV327688 TVR327687:TVR327688 UFN327687:UFN327688 UPJ327687:UPJ327688 UZF327687:UZF327688 VJB327687:VJB327688 VSX327687:VSX327688 WCT327687:WCT327688 WMP327687:WMP327688 WWL327687:WWL327688 AD393223:AD393224 JZ393223:JZ393224 TV393223:TV393224 ADR393223:ADR393224 ANN393223:ANN393224 AXJ393223:AXJ393224 BHF393223:BHF393224 BRB393223:BRB393224 CAX393223:CAX393224 CKT393223:CKT393224 CUP393223:CUP393224 DEL393223:DEL393224 DOH393223:DOH393224 DYD393223:DYD393224 EHZ393223:EHZ393224 ERV393223:ERV393224 FBR393223:FBR393224 FLN393223:FLN393224 FVJ393223:FVJ393224 GFF393223:GFF393224 GPB393223:GPB393224 GYX393223:GYX393224 HIT393223:HIT393224 HSP393223:HSP393224 ICL393223:ICL393224 IMH393223:IMH393224 IWD393223:IWD393224 JFZ393223:JFZ393224 JPV393223:JPV393224 JZR393223:JZR393224 KJN393223:KJN393224 KTJ393223:KTJ393224 LDF393223:LDF393224 LNB393223:LNB393224 LWX393223:LWX393224 MGT393223:MGT393224 MQP393223:MQP393224 NAL393223:NAL393224 NKH393223:NKH393224 NUD393223:NUD393224 ODZ393223:ODZ393224 ONV393223:ONV393224 OXR393223:OXR393224 PHN393223:PHN393224 PRJ393223:PRJ393224 QBF393223:QBF393224 QLB393223:QLB393224 QUX393223:QUX393224 RET393223:RET393224 ROP393223:ROP393224 RYL393223:RYL393224 SIH393223:SIH393224 SSD393223:SSD393224 TBZ393223:TBZ393224 TLV393223:TLV393224 TVR393223:TVR393224 UFN393223:UFN393224 UPJ393223:UPJ393224 UZF393223:UZF393224 VJB393223:VJB393224 VSX393223:VSX393224 WCT393223:WCT393224 WMP393223:WMP393224 WWL393223:WWL393224 AD458759:AD458760 JZ458759:JZ458760 TV458759:TV458760 ADR458759:ADR458760 ANN458759:ANN458760 AXJ458759:AXJ458760 BHF458759:BHF458760 BRB458759:BRB458760 CAX458759:CAX458760 CKT458759:CKT458760 CUP458759:CUP458760 DEL458759:DEL458760 DOH458759:DOH458760 DYD458759:DYD458760 EHZ458759:EHZ458760 ERV458759:ERV458760 FBR458759:FBR458760 FLN458759:FLN458760 FVJ458759:FVJ458760 GFF458759:GFF458760 GPB458759:GPB458760 GYX458759:GYX458760 HIT458759:HIT458760 HSP458759:HSP458760 ICL458759:ICL458760 IMH458759:IMH458760 IWD458759:IWD458760 JFZ458759:JFZ458760 JPV458759:JPV458760 JZR458759:JZR458760 KJN458759:KJN458760 KTJ458759:KTJ458760 LDF458759:LDF458760 LNB458759:LNB458760 LWX458759:LWX458760 MGT458759:MGT458760 MQP458759:MQP458760 NAL458759:NAL458760 NKH458759:NKH458760 NUD458759:NUD458760 ODZ458759:ODZ458760 ONV458759:ONV458760 OXR458759:OXR458760 PHN458759:PHN458760 PRJ458759:PRJ458760 QBF458759:QBF458760 QLB458759:QLB458760 QUX458759:QUX458760 RET458759:RET458760 ROP458759:ROP458760 RYL458759:RYL458760 SIH458759:SIH458760 SSD458759:SSD458760 TBZ458759:TBZ458760 TLV458759:TLV458760 TVR458759:TVR458760 UFN458759:UFN458760 UPJ458759:UPJ458760 UZF458759:UZF458760 VJB458759:VJB458760 VSX458759:VSX458760 WCT458759:WCT458760 WMP458759:WMP458760 WWL458759:WWL458760 AD524295:AD524296 JZ524295:JZ524296 TV524295:TV524296 ADR524295:ADR524296 ANN524295:ANN524296 AXJ524295:AXJ524296 BHF524295:BHF524296 BRB524295:BRB524296 CAX524295:CAX524296 CKT524295:CKT524296 CUP524295:CUP524296 DEL524295:DEL524296 DOH524295:DOH524296 DYD524295:DYD524296 EHZ524295:EHZ524296 ERV524295:ERV524296 FBR524295:FBR524296 FLN524295:FLN524296 FVJ524295:FVJ524296 GFF524295:GFF524296 GPB524295:GPB524296 GYX524295:GYX524296 HIT524295:HIT524296 HSP524295:HSP524296 ICL524295:ICL524296 IMH524295:IMH524296 IWD524295:IWD524296 JFZ524295:JFZ524296 JPV524295:JPV524296 JZR524295:JZR524296 KJN524295:KJN524296 KTJ524295:KTJ524296 LDF524295:LDF524296 LNB524295:LNB524296 LWX524295:LWX524296 MGT524295:MGT524296 MQP524295:MQP524296 NAL524295:NAL524296 NKH524295:NKH524296 NUD524295:NUD524296 ODZ524295:ODZ524296 ONV524295:ONV524296 OXR524295:OXR524296 PHN524295:PHN524296 PRJ524295:PRJ524296 QBF524295:QBF524296 QLB524295:QLB524296 QUX524295:QUX524296 RET524295:RET524296 ROP524295:ROP524296 RYL524295:RYL524296 SIH524295:SIH524296 SSD524295:SSD524296 TBZ524295:TBZ524296 TLV524295:TLV524296 TVR524295:TVR524296 UFN524295:UFN524296 UPJ524295:UPJ524296 UZF524295:UZF524296 VJB524295:VJB524296 VSX524295:VSX524296 WCT524295:WCT524296 WMP524295:WMP524296 WWL524295:WWL524296 AD589831:AD589832 JZ589831:JZ589832 TV589831:TV589832 ADR589831:ADR589832 ANN589831:ANN589832 AXJ589831:AXJ589832 BHF589831:BHF589832 BRB589831:BRB589832 CAX589831:CAX589832 CKT589831:CKT589832 CUP589831:CUP589832 DEL589831:DEL589832 DOH589831:DOH589832 DYD589831:DYD589832 EHZ589831:EHZ589832 ERV589831:ERV589832 FBR589831:FBR589832 FLN589831:FLN589832 FVJ589831:FVJ589832 GFF589831:GFF589832 GPB589831:GPB589832 GYX589831:GYX589832 HIT589831:HIT589832 HSP589831:HSP589832 ICL589831:ICL589832 IMH589831:IMH589832 IWD589831:IWD589832 JFZ589831:JFZ589832 JPV589831:JPV589832 JZR589831:JZR589832 KJN589831:KJN589832 KTJ589831:KTJ589832 LDF589831:LDF589832 LNB589831:LNB589832 LWX589831:LWX589832 MGT589831:MGT589832 MQP589831:MQP589832 NAL589831:NAL589832 NKH589831:NKH589832 NUD589831:NUD589832 ODZ589831:ODZ589832 ONV589831:ONV589832 OXR589831:OXR589832 PHN589831:PHN589832 PRJ589831:PRJ589832 QBF589831:QBF589832 QLB589831:QLB589832 QUX589831:QUX589832 RET589831:RET589832 ROP589831:ROP589832 RYL589831:RYL589832 SIH589831:SIH589832 SSD589831:SSD589832 TBZ589831:TBZ589832 TLV589831:TLV589832 TVR589831:TVR589832 UFN589831:UFN589832 UPJ589831:UPJ589832 UZF589831:UZF589832 VJB589831:VJB589832 VSX589831:VSX589832 WCT589831:WCT589832 WMP589831:WMP589832 WWL589831:WWL589832 AD655367:AD655368 JZ655367:JZ655368 TV655367:TV655368 ADR655367:ADR655368 ANN655367:ANN655368 AXJ655367:AXJ655368 BHF655367:BHF655368 BRB655367:BRB655368 CAX655367:CAX655368 CKT655367:CKT655368 CUP655367:CUP655368 DEL655367:DEL655368 DOH655367:DOH655368 DYD655367:DYD655368 EHZ655367:EHZ655368 ERV655367:ERV655368 FBR655367:FBR655368 FLN655367:FLN655368 FVJ655367:FVJ655368 GFF655367:GFF655368 GPB655367:GPB655368 GYX655367:GYX655368 HIT655367:HIT655368 HSP655367:HSP655368 ICL655367:ICL655368 IMH655367:IMH655368 IWD655367:IWD655368 JFZ655367:JFZ655368 JPV655367:JPV655368 JZR655367:JZR655368 KJN655367:KJN655368 KTJ655367:KTJ655368 LDF655367:LDF655368 LNB655367:LNB655368 LWX655367:LWX655368 MGT655367:MGT655368 MQP655367:MQP655368 NAL655367:NAL655368 NKH655367:NKH655368 NUD655367:NUD655368 ODZ655367:ODZ655368 ONV655367:ONV655368 OXR655367:OXR655368 PHN655367:PHN655368 PRJ655367:PRJ655368 QBF655367:QBF655368 QLB655367:QLB655368 QUX655367:QUX655368 RET655367:RET655368 ROP655367:ROP655368 RYL655367:RYL655368 SIH655367:SIH655368 SSD655367:SSD655368 TBZ655367:TBZ655368 TLV655367:TLV655368 TVR655367:TVR655368 UFN655367:UFN655368 UPJ655367:UPJ655368 UZF655367:UZF655368 VJB655367:VJB655368 VSX655367:VSX655368 WCT655367:WCT655368 WMP655367:WMP655368 WWL655367:WWL655368 AD720903:AD720904 JZ720903:JZ720904 TV720903:TV720904 ADR720903:ADR720904 ANN720903:ANN720904 AXJ720903:AXJ720904 BHF720903:BHF720904 BRB720903:BRB720904 CAX720903:CAX720904 CKT720903:CKT720904 CUP720903:CUP720904 DEL720903:DEL720904 DOH720903:DOH720904 DYD720903:DYD720904 EHZ720903:EHZ720904 ERV720903:ERV720904 FBR720903:FBR720904 FLN720903:FLN720904 FVJ720903:FVJ720904 GFF720903:GFF720904 GPB720903:GPB720904 GYX720903:GYX720904 HIT720903:HIT720904 HSP720903:HSP720904 ICL720903:ICL720904 IMH720903:IMH720904 IWD720903:IWD720904 JFZ720903:JFZ720904 JPV720903:JPV720904 JZR720903:JZR720904 KJN720903:KJN720904 KTJ720903:KTJ720904 LDF720903:LDF720904 LNB720903:LNB720904 LWX720903:LWX720904 MGT720903:MGT720904 MQP720903:MQP720904 NAL720903:NAL720904 NKH720903:NKH720904 NUD720903:NUD720904 ODZ720903:ODZ720904 ONV720903:ONV720904 OXR720903:OXR720904 PHN720903:PHN720904 PRJ720903:PRJ720904 QBF720903:QBF720904 QLB720903:QLB720904 QUX720903:QUX720904 RET720903:RET720904 ROP720903:ROP720904 RYL720903:RYL720904 SIH720903:SIH720904 SSD720903:SSD720904 TBZ720903:TBZ720904 TLV720903:TLV720904 TVR720903:TVR720904 UFN720903:UFN720904 UPJ720903:UPJ720904 UZF720903:UZF720904 VJB720903:VJB720904 VSX720903:VSX720904 WCT720903:WCT720904 WMP720903:WMP720904 WWL720903:WWL720904 AD786439:AD786440 JZ786439:JZ786440 TV786439:TV786440 ADR786439:ADR786440 ANN786439:ANN786440 AXJ786439:AXJ786440 BHF786439:BHF786440 BRB786439:BRB786440 CAX786439:CAX786440 CKT786439:CKT786440 CUP786439:CUP786440 DEL786439:DEL786440 DOH786439:DOH786440 DYD786439:DYD786440 EHZ786439:EHZ786440 ERV786439:ERV786440 FBR786439:FBR786440 FLN786439:FLN786440 FVJ786439:FVJ786440 GFF786439:GFF786440 GPB786439:GPB786440 GYX786439:GYX786440 HIT786439:HIT786440 HSP786439:HSP786440 ICL786439:ICL786440 IMH786439:IMH786440 IWD786439:IWD786440 JFZ786439:JFZ786440 JPV786439:JPV786440 JZR786439:JZR786440 KJN786439:KJN786440 KTJ786439:KTJ786440 LDF786439:LDF786440 LNB786439:LNB786440 LWX786439:LWX786440 MGT786439:MGT786440 MQP786439:MQP786440 NAL786439:NAL786440 NKH786439:NKH786440 NUD786439:NUD786440 ODZ786439:ODZ786440 ONV786439:ONV786440 OXR786439:OXR786440 PHN786439:PHN786440 PRJ786439:PRJ786440 QBF786439:QBF786440 QLB786439:QLB786440 QUX786439:QUX786440 RET786439:RET786440 ROP786439:ROP786440 RYL786439:RYL786440 SIH786439:SIH786440 SSD786439:SSD786440 TBZ786439:TBZ786440 TLV786439:TLV786440 TVR786439:TVR786440 UFN786439:UFN786440 UPJ786439:UPJ786440 UZF786439:UZF786440 VJB786439:VJB786440 VSX786439:VSX786440 WCT786439:WCT786440 WMP786439:WMP786440 WWL786439:WWL786440 AD851975:AD851976 JZ851975:JZ851976 TV851975:TV851976 ADR851975:ADR851976 ANN851975:ANN851976 AXJ851975:AXJ851976 BHF851975:BHF851976 BRB851975:BRB851976 CAX851975:CAX851976 CKT851975:CKT851976 CUP851975:CUP851976 DEL851975:DEL851976 DOH851975:DOH851976 DYD851975:DYD851976 EHZ851975:EHZ851976 ERV851975:ERV851976 FBR851975:FBR851976 FLN851975:FLN851976 FVJ851975:FVJ851976 GFF851975:GFF851976 GPB851975:GPB851976 GYX851975:GYX851976 HIT851975:HIT851976 HSP851975:HSP851976 ICL851975:ICL851976 IMH851975:IMH851976 IWD851975:IWD851976 JFZ851975:JFZ851976 JPV851975:JPV851976 JZR851975:JZR851976 KJN851975:KJN851976 KTJ851975:KTJ851976 LDF851975:LDF851976 LNB851975:LNB851976 LWX851975:LWX851976 MGT851975:MGT851976 MQP851975:MQP851976 NAL851975:NAL851976 NKH851975:NKH851976 NUD851975:NUD851976 ODZ851975:ODZ851976 ONV851975:ONV851976 OXR851975:OXR851976 PHN851975:PHN851976 PRJ851975:PRJ851976 QBF851975:QBF851976 QLB851975:QLB851976 QUX851975:QUX851976 RET851975:RET851976 ROP851975:ROP851976 RYL851975:RYL851976 SIH851975:SIH851976 SSD851975:SSD851976 TBZ851975:TBZ851976 TLV851975:TLV851976 TVR851975:TVR851976 UFN851975:UFN851976 UPJ851975:UPJ851976 UZF851975:UZF851976 VJB851975:VJB851976 VSX851975:VSX851976 WCT851975:WCT851976 WMP851975:WMP851976 WWL851975:WWL851976 AD917511:AD917512 JZ917511:JZ917512 TV917511:TV917512 ADR917511:ADR917512 ANN917511:ANN917512 AXJ917511:AXJ917512 BHF917511:BHF917512 BRB917511:BRB917512 CAX917511:CAX917512 CKT917511:CKT917512 CUP917511:CUP917512 DEL917511:DEL917512 DOH917511:DOH917512 DYD917511:DYD917512 EHZ917511:EHZ917512 ERV917511:ERV917512 FBR917511:FBR917512 FLN917511:FLN917512 FVJ917511:FVJ917512 GFF917511:GFF917512 GPB917511:GPB917512 GYX917511:GYX917512 HIT917511:HIT917512 HSP917511:HSP917512 ICL917511:ICL917512 IMH917511:IMH917512 IWD917511:IWD917512 JFZ917511:JFZ917512 JPV917511:JPV917512 JZR917511:JZR917512 KJN917511:KJN917512 KTJ917511:KTJ917512 LDF917511:LDF917512 LNB917511:LNB917512 LWX917511:LWX917512 MGT917511:MGT917512 MQP917511:MQP917512 NAL917511:NAL917512 NKH917511:NKH917512 NUD917511:NUD917512 ODZ917511:ODZ917512 ONV917511:ONV917512 OXR917511:OXR917512 PHN917511:PHN917512 PRJ917511:PRJ917512 QBF917511:QBF917512 QLB917511:QLB917512 QUX917511:QUX917512 RET917511:RET917512 ROP917511:ROP917512 RYL917511:RYL917512 SIH917511:SIH917512 SSD917511:SSD917512 TBZ917511:TBZ917512 TLV917511:TLV917512 TVR917511:TVR917512 UFN917511:UFN917512 UPJ917511:UPJ917512 UZF917511:UZF917512 VJB917511:VJB917512 VSX917511:VSX917512 WCT917511:WCT917512 WMP917511:WMP917512 WWL917511:WWL917512 AD983047:AD983048 JZ983047:JZ983048 TV983047:TV983048 ADR983047:ADR983048 ANN983047:ANN983048 AXJ983047:AXJ983048 BHF983047:BHF983048 BRB983047:BRB983048 CAX983047:CAX983048 CKT983047:CKT983048 CUP983047:CUP983048 DEL983047:DEL983048 DOH983047:DOH983048 DYD983047:DYD983048 EHZ983047:EHZ983048 ERV983047:ERV983048 FBR983047:FBR983048 FLN983047:FLN983048 FVJ983047:FVJ983048 GFF983047:GFF983048 GPB983047:GPB983048 GYX983047:GYX983048 HIT983047:HIT983048 HSP983047:HSP983048 ICL983047:ICL983048 IMH983047:IMH983048 IWD983047:IWD983048 JFZ983047:JFZ983048 JPV983047:JPV983048 JZR983047:JZR983048 KJN983047:KJN983048 KTJ983047:KTJ983048 LDF983047:LDF983048 LNB983047:LNB983048 LWX983047:LWX983048 MGT983047:MGT983048 MQP983047:MQP983048 NAL983047:NAL983048 NKH983047:NKH983048 NUD983047:NUD983048 ODZ983047:ODZ983048 ONV983047:ONV983048 OXR983047:OXR983048 PHN983047:PHN983048 PRJ983047:PRJ983048 QBF983047:QBF983048 QLB983047:QLB983048 QUX983047:QUX983048 RET983047:RET983048 ROP983047:ROP983048 RYL983047:RYL983048 SIH983047:SIH983048 SSD983047:SSD983048 TBZ983047:TBZ983048 TLV983047:TLV983048 TVR983047:TVR983048 UFN983047:UFN983048 UPJ983047:UPJ983048 UZF983047:UZF983048 VJB983047:VJB983048 VSX983047:VSX983048 WCT983047:WCT983048 WMP983047:WMP983048 WWL983047:WWL983048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formula1>Efecto</formula1>
    </dataValidation>
    <dataValidation type="list" allowBlank="1" showInputMessage="1" showErrorMessage="1" sqref="R65543:R65544 JN65543:JN65544 TJ65543:TJ65544 ADF65543:ADF65544 ANB65543:ANB65544 AWX65543:AWX65544 BGT65543:BGT65544 BQP65543:BQP65544 CAL65543:CAL65544 CKH65543:CKH65544 CUD65543:CUD65544 DDZ65543:DDZ65544 DNV65543:DNV65544 DXR65543:DXR65544 EHN65543:EHN65544 ERJ65543:ERJ65544 FBF65543:FBF65544 FLB65543:FLB65544 FUX65543:FUX65544 GET65543:GET65544 GOP65543:GOP65544 GYL65543:GYL65544 HIH65543:HIH65544 HSD65543:HSD65544 IBZ65543:IBZ65544 ILV65543:ILV65544 IVR65543:IVR65544 JFN65543:JFN65544 JPJ65543:JPJ65544 JZF65543:JZF65544 KJB65543:KJB65544 KSX65543:KSX65544 LCT65543:LCT65544 LMP65543:LMP65544 LWL65543:LWL65544 MGH65543:MGH65544 MQD65543:MQD65544 MZZ65543:MZZ65544 NJV65543:NJV65544 NTR65543:NTR65544 ODN65543:ODN65544 ONJ65543:ONJ65544 OXF65543:OXF65544 PHB65543:PHB65544 PQX65543:PQX65544 QAT65543:QAT65544 QKP65543:QKP65544 QUL65543:QUL65544 REH65543:REH65544 ROD65543:ROD65544 RXZ65543:RXZ65544 SHV65543:SHV65544 SRR65543:SRR65544 TBN65543:TBN65544 TLJ65543:TLJ65544 TVF65543:TVF65544 UFB65543:UFB65544 UOX65543:UOX65544 UYT65543:UYT65544 VIP65543:VIP65544 VSL65543:VSL65544 WCH65543:WCH65544 WMD65543:WMD65544 WVZ65543:WVZ65544 R131079:R131080 JN131079:JN131080 TJ131079:TJ131080 ADF131079:ADF131080 ANB131079:ANB131080 AWX131079:AWX131080 BGT131079:BGT131080 BQP131079:BQP131080 CAL131079:CAL131080 CKH131079:CKH131080 CUD131079:CUD131080 DDZ131079:DDZ131080 DNV131079:DNV131080 DXR131079:DXR131080 EHN131079:EHN131080 ERJ131079:ERJ131080 FBF131079:FBF131080 FLB131079:FLB131080 FUX131079:FUX131080 GET131079:GET131080 GOP131079:GOP131080 GYL131079:GYL131080 HIH131079:HIH131080 HSD131079:HSD131080 IBZ131079:IBZ131080 ILV131079:ILV131080 IVR131079:IVR131080 JFN131079:JFN131080 JPJ131079:JPJ131080 JZF131079:JZF131080 KJB131079:KJB131080 KSX131079:KSX131080 LCT131079:LCT131080 LMP131079:LMP131080 LWL131079:LWL131080 MGH131079:MGH131080 MQD131079:MQD131080 MZZ131079:MZZ131080 NJV131079:NJV131080 NTR131079:NTR131080 ODN131079:ODN131080 ONJ131079:ONJ131080 OXF131079:OXF131080 PHB131079:PHB131080 PQX131079:PQX131080 QAT131079:QAT131080 QKP131079:QKP131080 QUL131079:QUL131080 REH131079:REH131080 ROD131079:ROD131080 RXZ131079:RXZ131080 SHV131079:SHV131080 SRR131079:SRR131080 TBN131079:TBN131080 TLJ131079:TLJ131080 TVF131079:TVF131080 UFB131079:UFB131080 UOX131079:UOX131080 UYT131079:UYT131080 VIP131079:VIP131080 VSL131079:VSL131080 WCH131079:WCH131080 WMD131079:WMD131080 WVZ131079:WVZ131080 R196615:R196616 JN196615:JN196616 TJ196615:TJ196616 ADF196615:ADF196616 ANB196615:ANB196616 AWX196615:AWX196616 BGT196615:BGT196616 BQP196615:BQP196616 CAL196615:CAL196616 CKH196615:CKH196616 CUD196615:CUD196616 DDZ196615:DDZ196616 DNV196615:DNV196616 DXR196615:DXR196616 EHN196615:EHN196616 ERJ196615:ERJ196616 FBF196615:FBF196616 FLB196615:FLB196616 FUX196615:FUX196616 GET196615:GET196616 GOP196615:GOP196616 GYL196615:GYL196616 HIH196615:HIH196616 HSD196615:HSD196616 IBZ196615:IBZ196616 ILV196615:ILV196616 IVR196615:IVR196616 JFN196615:JFN196616 JPJ196615:JPJ196616 JZF196615:JZF196616 KJB196615:KJB196616 KSX196615:KSX196616 LCT196615:LCT196616 LMP196615:LMP196616 LWL196615:LWL196616 MGH196615:MGH196616 MQD196615:MQD196616 MZZ196615:MZZ196616 NJV196615:NJV196616 NTR196615:NTR196616 ODN196615:ODN196616 ONJ196615:ONJ196616 OXF196615:OXF196616 PHB196615:PHB196616 PQX196615:PQX196616 QAT196615:QAT196616 QKP196615:QKP196616 QUL196615:QUL196616 REH196615:REH196616 ROD196615:ROD196616 RXZ196615:RXZ196616 SHV196615:SHV196616 SRR196615:SRR196616 TBN196615:TBN196616 TLJ196615:TLJ196616 TVF196615:TVF196616 UFB196615:UFB196616 UOX196615:UOX196616 UYT196615:UYT196616 VIP196615:VIP196616 VSL196615:VSL196616 WCH196615:WCH196616 WMD196615:WMD196616 WVZ196615:WVZ196616 R262151:R262152 JN262151:JN262152 TJ262151:TJ262152 ADF262151:ADF262152 ANB262151:ANB262152 AWX262151:AWX262152 BGT262151:BGT262152 BQP262151:BQP262152 CAL262151:CAL262152 CKH262151:CKH262152 CUD262151:CUD262152 DDZ262151:DDZ262152 DNV262151:DNV262152 DXR262151:DXR262152 EHN262151:EHN262152 ERJ262151:ERJ262152 FBF262151:FBF262152 FLB262151:FLB262152 FUX262151:FUX262152 GET262151:GET262152 GOP262151:GOP262152 GYL262151:GYL262152 HIH262151:HIH262152 HSD262151:HSD262152 IBZ262151:IBZ262152 ILV262151:ILV262152 IVR262151:IVR262152 JFN262151:JFN262152 JPJ262151:JPJ262152 JZF262151:JZF262152 KJB262151:KJB262152 KSX262151:KSX262152 LCT262151:LCT262152 LMP262151:LMP262152 LWL262151:LWL262152 MGH262151:MGH262152 MQD262151:MQD262152 MZZ262151:MZZ262152 NJV262151:NJV262152 NTR262151:NTR262152 ODN262151:ODN262152 ONJ262151:ONJ262152 OXF262151:OXF262152 PHB262151:PHB262152 PQX262151:PQX262152 QAT262151:QAT262152 QKP262151:QKP262152 QUL262151:QUL262152 REH262151:REH262152 ROD262151:ROD262152 RXZ262151:RXZ262152 SHV262151:SHV262152 SRR262151:SRR262152 TBN262151:TBN262152 TLJ262151:TLJ262152 TVF262151:TVF262152 UFB262151:UFB262152 UOX262151:UOX262152 UYT262151:UYT262152 VIP262151:VIP262152 VSL262151:VSL262152 WCH262151:WCH262152 WMD262151:WMD262152 WVZ262151:WVZ262152 R327687:R327688 JN327687:JN327688 TJ327687:TJ327688 ADF327687:ADF327688 ANB327687:ANB327688 AWX327687:AWX327688 BGT327687:BGT327688 BQP327687:BQP327688 CAL327687:CAL327688 CKH327687:CKH327688 CUD327687:CUD327688 DDZ327687:DDZ327688 DNV327687:DNV327688 DXR327687:DXR327688 EHN327687:EHN327688 ERJ327687:ERJ327688 FBF327687:FBF327688 FLB327687:FLB327688 FUX327687:FUX327688 GET327687:GET327688 GOP327687:GOP327688 GYL327687:GYL327688 HIH327687:HIH327688 HSD327687:HSD327688 IBZ327687:IBZ327688 ILV327687:ILV327688 IVR327687:IVR327688 JFN327687:JFN327688 JPJ327687:JPJ327688 JZF327687:JZF327688 KJB327687:KJB327688 KSX327687:KSX327688 LCT327687:LCT327688 LMP327687:LMP327688 LWL327687:LWL327688 MGH327687:MGH327688 MQD327687:MQD327688 MZZ327687:MZZ327688 NJV327687:NJV327688 NTR327687:NTR327688 ODN327687:ODN327688 ONJ327687:ONJ327688 OXF327687:OXF327688 PHB327687:PHB327688 PQX327687:PQX327688 QAT327687:QAT327688 QKP327687:QKP327688 QUL327687:QUL327688 REH327687:REH327688 ROD327687:ROD327688 RXZ327687:RXZ327688 SHV327687:SHV327688 SRR327687:SRR327688 TBN327687:TBN327688 TLJ327687:TLJ327688 TVF327687:TVF327688 UFB327687:UFB327688 UOX327687:UOX327688 UYT327687:UYT327688 VIP327687:VIP327688 VSL327687:VSL327688 WCH327687:WCH327688 WMD327687:WMD327688 WVZ327687:WVZ327688 R393223:R393224 JN393223:JN393224 TJ393223:TJ393224 ADF393223:ADF393224 ANB393223:ANB393224 AWX393223:AWX393224 BGT393223:BGT393224 BQP393223:BQP393224 CAL393223:CAL393224 CKH393223:CKH393224 CUD393223:CUD393224 DDZ393223:DDZ393224 DNV393223:DNV393224 DXR393223:DXR393224 EHN393223:EHN393224 ERJ393223:ERJ393224 FBF393223:FBF393224 FLB393223:FLB393224 FUX393223:FUX393224 GET393223:GET393224 GOP393223:GOP393224 GYL393223:GYL393224 HIH393223:HIH393224 HSD393223:HSD393224 IBZ393223:IBZ393224 ILV393223:ILV393224 IVR393223:IVR393224 JFN393223:JFN393224 JPJ393223:JPJ393224 JZF393223:JZF393224 KJB393223:KJB393224 KSX393223:KSX393224 LCT393223:LCT393224 LMP393223:LMP393224 LWL393223:LWL393224 MGH393223:MGH393224 MQD393223:MQD393224 MZZ393223:MZZ393224 NJV393223:NJV393224 NTR393223:NTR393224 ODN393223:ODN393224 ONJ393223:ONJ393224 OXF393223:OXF393224 PHB393223:PHB393224 PQX393223:PQX393224 QAT393223:QAT393224 QKP393223:QKP393224 QUL393223:QUL393224 REH393223:REH393224 ROD393223:ROD393224 RXZ393223:RXZ393224 SHV393223:SHV393224 SRR393223:SRR393224 TBN393223:TBN393224 TLJ393223:TLJ393224 TVF393223:TVF393224 UFB393223:UFB393224 UOX393223:UOX393224 UYT393223:UYT393224 VIP393223:VIP393224 VSL393223:VSL393224 WCH393223:WCH393224 WMD393223:WMD393224 WVZ393223:WVZ393224 R458759:R458760 JN458759:JN458760 TJ458759:TJ458760 ADF458759:ADF458760 ANB458759:ANB458760 AWX458759:AWX458760 BGT458759:BGT458760 BQP458759:BQP458760 CAL458759:CAL458760 CKH458759:CKH458760 CUD458759:CUD458760 DDZ458759:DDZ458760 DNV458759:DNV458760 DXR458759:DXR458760 EHN458759:EHN458760 ERJ458759:ERJ458760 FBF458759:FBF458760 FLB458759:FLB458760 FUX458759:FUX458760 GET458759:GET458760 GOP458759:GOP458760 GYL458759:GYL458760 HIH458759:HIH458760 HSD458759:HSD458760 IBZ458759:IBZ458760 ILV458759:ILV458760 IVR458759:IVR458760 JFN458759:JFN458760 JPJ458759:JPJ458760 JZF458759:JZF458760 KJB458759:KJB458760 KSX458759:KSX458760 LCT458759:LCT458760 LMP458759:LMP458760 LWL458759:LWL458760 MGH458759:MGH458760 MQD458759:MQD458760 MZZ458759:MZZ458760 NJV458759:NJV458760 NTR458759:NTR458760 ODN458759:ODN458760 ONJ458759:ONJ458760 OXF458759:OXF458760 PHB458759:PHB458760 PQX458759:PQX458760 QAT458759:QAT458760 QKP458759:QKP458760 QUL458759:QUL458760 REH458759:REH458760 ROD458759:ROD458760 RXZ458759:RXZ458760 SHV458759:SHV458760 SRR458759:SRR458760 TBN458759:TBN458760 TLJ458759:TLJ458760 TVF458759:TVF458760 UFB458759:UFB458760 UOX458759:UOX458760 UYT458759:UYT458760 VIP458759:VIP458760 VSL458759:VSL458760 WCH458759:WCH458760 WMD458759:WMD458760 WVZ458759:WVZ458760 R524295:R524296 JN524295:JN524296 TJ524295:TJ524296 ADF524295:ADF524296 ANB524295:ANB524296 AWX524295:AWX524296 BGT524295:BGT524296 BQP524295:BQP524296 CAL524295:CAL524296 CKH524295:CKH524296 CUD524295:CUD524296 DDZ524295:DDZ524296 DNV524295:DNV524296 DXR524295:DXR524296 EHN524295:EHN524296 ERJ524295:ERJ524296 FBF524295:FBF524296 FLB524295:FLB524296 FUX524295:FUX524296 GET524295:GET524296 GOP524295:GOP524296 GYL524295:GYL524296 HIH524295:HIH524296 HSD524295:HSD524296 IBZ524295:IBZ524296 ILV524295:ILV524296 IVR524295:IVR524296 JFN524295:JFN524296 JPJ524295:JPJ524296 JZF524295:JZF524296 KJB524295:KJB524296 KSX524295:KSX524296 LCT524295:LCT524296 LMP524295:LMP524296 LWL524295:LWL524296 MGH524295:MGH524296 MQD524295:MQD524296 MZZ524295:MZZ524296 NJV524295:NJV524296 NTR524295:NTR524296 ODN524295:ODN524296 ONJ524295:ONJ524296 OXF524295:OXF524296 PHB524295:PHB524296 PQX524295:PQX524296 QAT524295:QAT524296 QKP524295:QKP524296 QUL524295:QUL524296 REH524295:REH524296 ROD524295:ROD524296 RXZ524295:RXZ524296 SHV524295:SHV524296 SRR524295:SRR524296 TBN524295:TBN524296 TLJ524295:TLJ524296 TVF524295:TVF524296 UFB524295:UFB524296 UOX524295:UOX524296 UYT524295:UYT524296 VIP524295:VIP524296 VSL524295:VSL524296 WCH524295:WCH524296 WMD524295:WMD524296 WVZ524295:WVZ524296 R589831:R589832 JN589831:JN589832 TJ589831:TJ589832 ADF589831:ADF589832 ANB589831:ANB589832 AWX589831:AWX589832 BGT589831:BGT589832 BQP589831:BQP589832 CAL589831:CAL589832 CKH589831:CKH589832 CUD589831:CUD589832 DDZ589831:DDZ589832 DNV589831:DNV589832 DXR589831:DXR589832 EHN589831:EHN589832 ERJ589831:ERJ589832 FBF589831:FBF589832 FLB589831:FLB589832 FUX589831:FUX589832 GET589831:GET589832 GOP589831:GOP589832 GYL589831:GYL589832 HIH589831:HIH589832 HSD589831:HSD589832 IBZ589831:IBZ589832 ILV589831:ILV589832 IVR589831:IVR589832 JFN589831:JFN589832 JPJ589831:JPJ589832 JZF589831:JZF589832 KJB589831:KJB589832 KSX589831:KSX589832 LCT589831:LCT589832 LMP589831:LMP589832 LWL589831:LWL589832 MGH589831:MGH589832 MQD589831:MQD589832 MZZ589831:MZZ589832 NJV589831:NJV589832 NTR589831:NTR589832 ODN589831:ODN589832 ONJ589831:ONJ589832 OXF589831:OXF589832 PHB589831:PHB589832 PQX589831:PQX589832 QAT589831:QAT589832 QKP589831:QKP589832 QUL589831:QUL589832 REH589831:REH589832 ROD589831:ROD589832 RXZ589831:RXZ589832 SHV589831:SHV589832 SRR589831:SRR589832 TBN589831:TBN589832 TLJ589831:TLJ589832 TVF589831:TVF589832 UFB589831:UFB589832 UOX589831:UOX589832 UYT589831:UYT589832 VIP589831:VIP589832 VSL589831:VSL589832 WCH589831:WCH589832 WMD589831:WMD589832 WVZ589831:WVZ589832 R655367:R655368 JN655367:JN655368 TJ655367:TJ655368 ADF655367:ADF655368 ANB655367:ANB655368 AWX655367:AWX655368 BGT655367:BGT655368 BQP655367:BQP655368 CAL655367:CAL655368 CKH655367:CKH655368 CUD655367:CUD655368 DDZ655367:DDZ655368 DNV655367:DNV655368 DXR655367:DXR655368 EHN655367:EHN655368 ERJ655367:ERJ655368 FBF655367:FBF655368 FLB655367:FLB655368 FUX655367:FUX655368 GET655367:GET655368 GOP655367:GOP655368 GYL655367:GYL655368 HIH655367:HIH655368 HSD655367:HSD655368 IBZ655367:IBZ655368 ILV655367:ILV655368 IVR655367:IVR655368 JFN655367:JFN655368 JPJ655367:JPJ655368 JZF655367:JZF655368 KJB655367:KJB655368 KSX655367:KSX655368 LCT655367:LCT655368 LMP655367:LMP655368 LWL655367:LWL655368 MGH655367:MGH655368 MQD655367:MQD655368 MZZ655367:MZZ655368 NJV655367:NJV655368 NTR655367:NTR655368 ODN655367:ODN655368 ONJ655367:ONJ655368 OXF655367:OXF655368 PHB655367:PHB655368 PQX655367:PQX655368 QAT655367:QAT655368 QKP655367:QKP655368 QUL655367:QUL655368 REH655367:REH655368 ROD655367:ROD655368 RXZ655367:RXZ655368 SHV655367:SHV655368 SRR655367:SRR655368 TBN655367:TBN655368 TLJ655367:TLJ655368 TVF655367:TVF655368 UFB655367:UFB655368 UOX655367:UOX655368 UYT655367:UYT655368 VIP655367:VIP655368 VSL655367:VSL655368 WCH655367:WCH655368 WMD655367:WMD655368 WVZ655367:WVZ655368 R720903:R720904 JN720903:JN720904 TJ720903:TJ720904 ADF720903:ADF720904 ANB720903:ANB720904 AWX720903:AWX720904 BGT720903:BGT720904 BQP720903:BQP720904 CAL720903:CAL720904 CKH720903:CKH720904 CUD720903:CUD720904 DDZ720903:DDZ720904 DNV720903:DNV720904 DXR720903:DXR720904 EHN720903:EHN720904 ERJ720903:ERJ720904 FBF720903:FBF720904 FLB720903:FLB720904 FUX720903:FUX720904 GET720903:GET720904 GOP720903:GOP720904 GYL720903:GYL720904 HIH720903:HIH720904 HSD720903:HSD720904 IBZ720903:IBZ720904 ILV720903:ILV720904 IVR720903:IVR720904 JFN720903:JFN720904 JPJ720903:JPJ720904 JZF720903:JZF720904 KJB720903:KJB720904 KSX720903:KSX720904 LCT720903:LCT720904 LMP720903:LMP720904 LWL720903:LWL720904 MGH720903:MGH720904 MQD720903:MQD720904 MZZ720903:MZZ720904 NJV720903:NJV720904 NTR720903:NTR720904 ODN720903:ODN720904 ONJ720903:ONJ720904 OXF720903:OXF720904 PHB720903:PHB720904 PQX720903:PQX720904 QAT720903:QAT720904 QKP720903:QKP720904 QUL720903:QUL720904 REH720903:REH720904 ROD720903:ROD720904 RXZ720903:RXZ720904 SHV720903:SHV720904 SRR720903:SRR720904 TBN720903:TBN720904 TLJ720903:TLJ720904 TVF720903:TVF720904 UFB720903:UFB720904 UOX720903:UOX720904 UYT720903:UYT720904 VIP720903:VIP720904 VSL720903:VSL720904 WCH720903:WCH720904 WMD720903:WMD720904 WVZ720903:WVZ720904 R786439:R786440 JN786439:JN786440 TJ786439:TJ786440 ADF786439:ADF786440 ANB786439:ANB786440 AWX786439:AWX786440 BGT786439:BGT786440 BQP786439:BQP786440 CAL786439:CAL786440 CKH786439:CKH786440 CUD786439:CUD786440 DDZ786439:DDZ786440 DNV786439:DNV786440 DXR786439:DXR786440 EHN786439:EHN786440 ERJ786439:ERJ786440 FBF786439:FBF786440 FLB786439:FLB786440 FUX786439:FUX786440 GET786439:GET786440 GOP786439:GOP786440 GYL786439:GYL786440 HIH786439:HIH786440 HSD786439:HSD786440 IBZ786439:IBZ786440 ILV786439:ILV786440 IVR786439:IVR786440 JFN786439:JFN786440 JPJ786439:JPJ786440 JZF786439:JZF786440 KJB786439:KJB786440 KSX786439:KSX786440 LCT786439:LCT786440 LMP786439:LMP786440 LWL786439:LWL786440 MGH786439:MGH786440 MQD786439:MQD786440 MZZ786439:MZZ786440 NJV786439:NJV786440 NTR786439:NTR786440 ODN786439:ODN786440 ONJ786439:ONJ786440 OXF786439:OXF786440 PHB786439:PHB786440 PQX786439:PQX786440 QAT786439:QAT786440 QKP786439:QKP786440 QUL786439:QUL786440 REH786439:REH786440 ROD786439:ROD786440 RXZ786439:RXZ786440 SHV786439:SHV786440 SRR786439:SRR786440 TBN786439:TBN786440 TLJ786439:TLJ786440 TVF786439:TVF786440 UFB786439:UFB786440 UOX786439:UOX786440 UYT786439:UYT786440 VIP786439:VIP786440 VSL786439:VSL786440 WCH786439:WCH786440 WMD786439:WMD786440 WVZ786439:WVZ786440 R851975:R851976 JN851975:JN851976 TJ851975:TJ851976 ADF851975:ADF851976 ANB851975:ANB851976 AWX851975:AWX851976 BGT851975:BGT851976 BQP851975:BQP851976 CAL851975:CAL851976 CKH851975:CKH851976 CUD851975:CUD851976 DDZ851975:DDZ851976 DNV851975:DNV851976 DXR851975:DXR851976 EHN851975:EHN851976 ERJ851975:ERJ851976 FBF851975:FBF851976 FLB851975:FLB851976 FUX851975:FUX851976 GET851975:GET851976 GOP851975:GOP851976 GYL851975:GYL851976 HIH851975:HIH851976 HSD851975:HSD851976 IBZ851975:IBZ851976 ILV851975:ILV851976 IVR851975:IVR851976 JFN851975:JFN851976 JPJ851975:JPJ851976 JZF851975:JZF851976 KJB851975:KJB851976 KSX851975:KSX851976 LCT851975:LCT851976 LMP851975:LMP851976 LWL851975:LWL851976 MGH851975:MGH851976 MQD851975:MQD851976 MZZ851975:MZZ851976 NJV851975:NJV851976 NTR851975:NTR851976 ODN851975:ODN851976 ONJ851975:ONJ851976 OXF851975:OXF851976 PHB851975:PHB851976 PQX851975:PQX851976 QAT851975:QAT851976 QKP851975:QKP851976 QUL851975:QUL851976 REH851975:REH851976 ROD851975:ROD851976 RXZ851975:RXZ851976 SHV851975:SHV851976 SRR851975:SRR851976 TBN851975:TBN851976 TLJ851975:TLJ851976 TVF851975:TVF851976 UFB851975:UFB851976 UOX851975:UOX851976 UYT851975:UYT851976 VIP851975:VIP851976 VSL851975:VSL851976 WCH851975:WCH851976 WMD851975:WMD851976 WVZ851975:WVZ851976 R917511:R917512 JN917511:JN917512 TJ917511:TJ917512 ADF917511:ADF917512 ANB917511:ANB917512 AWX917511:AWX917512 BGT917511:BGT917512 BQP917511:BQP917512 CAL917511:CAL917512 CKH917511:CKH917512 CUD917511:CUD917512 DDZ917511:DDZ917512 DNV917511:DNV917512 DXR917511:DXR917512 EHN917511:EHN917512 ERJ917511:ERJ917512 FBF917511:FBF917512 FLB917511:FLB917512 FUX917511:FUX917512 GET917511:GET917512 GOP917511:GOP917512 GYL917511:GYL917512 HIH917511:HIH917512 HSD917511:HSD917512 IBZ917511:IBZ917512 ILV917511:ILV917512 IVR917511:IVR917512 JFN917511:JFN917512 JPJ917511:JPJ917512 JZF917511:JZF917512 KJB917511:KJB917512 KSX917511:KSX917512 LCT917511:LCT917512 LMP917511:LMP917512 LWL917511:LWL917512 MGH917511:MGH917512 MQD917511:MQD917512 MZZ917511:MZZ917512 NJV917511:NJV917512 NTR917511:NTR917512 ODN917511:ODN917512 ONJ917511:ONJ917512 OXF917511:OXF917512 PHB917511:PHB917512 PQX917511:PQX917512 QAT917511:QAT917512 QKP917511:QKP917512 QUL917511:QUL917512 REH917511:REH917512 ROD917511:ROD917512 RXZ917511:RXZ917512 SHV917511:SHV917512 SRR917511:SRR917512 TBN917511:TBN917512 TLJ917511:TLJ917512 TVF917511:TVF917512 UFB917511:UFB917512 UOX917511:UOX917512 UYT917511:UYT917512 VIP917511:VIP917512 VSL917511:VSL917512 WCH917511:WCH917512 WMD917511:WMD917512 WVZ917511:WVZ917512 R983047:R983048 JN983047:JN983048 TJ983047:TJ983048 ADF983047:ADF983048 ANB983047:ANB983048 AWX983047:AWX983048 BGT983047:BGT983048 BQP983047:BQP983048 CAL983047:CAL983048 CKH983047:CKH983048 CUD983047:CUD983048 DDZ983047:DDZ983048 DNV983047:DNV983048 DXR983047:DXR983048 EHN983047:EHN983048 ERJ983047:ERJ983048 FBF983047:FBF983048 FLB983047:FLB983048 FUX983047:FUX983048 GET983047:GET983048 GOP983047:GOP983048 GYL983047:GYL983048 HIH983047:HIH983048 HSD983047:HSD983048 IBZ983047:IBZ983048 ILV983047:ILV983048 IVR983047:IVR983048 JFN983047:JFN983048 JPJ983047:JPJ983048 JZF983047:JZF983048 KJB983047:KJB983048 KSX983047:KSX983048 LCT983047:LCT983048 LMP983047:LMP983048 LWL983047:LWL983048 MGH983047:MGH983048 MQD983047:MQD983048 MZZ983047:MZZ983048 NJV983047:NJV983048 NTR983047:NTR983048 ODN983047:ODN983048 ONJ983047:ONJ983048 OXF983047:OXF983048 PHB983047:PHB983048 PQX983047:PQX983048 QAT983047:QAT983048 QKP983047:QKP983048 QUL983047:QUL983048 REH983047:REH983048 ROD983047:ROD983048 RXZ983047:RXZ983048 SHV983047:SHV983048 SRR983047:SRR983048 TBN983047:TBN983048 TLJ983047:TLJ983048 TVF983047:TVF983048 UFB983047:UFB983048 UOX983047:UOX983048 UYT983047:UYT983048 VIP983047:VIP983048 VSL983047:VSL983048 WCH983047:WCH983048 WMD983047:WMD983048 WVZ983047:WVZ983048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formula1>IMPACTO</formula1>
    </dataValidation>
    <dataValidation type="list" allowBlank="1" showInputMessage="1" showErrorMessage="1" sqref="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formula1>PROBAB</formula1>
    </dataValidation>
  </dataValidations>
  <printOptions horizontalCentered="1" verticalCentered="1"/>
  <pageMargins left="0.19685039370078741" right="0.19685039370078741" top="0.59055118110236227" bottom="0.39370078740157483" header="0" footer="0.19685039370078741"/>
  <pageSetup paperSize="14" scale="70" orientation="landscape" r:id="rId1"/>
  <headerFooter alignWithMargins="0">
    <oddFooter xml:space="preserve">&amp;LFormato: FO-AC-07 Versión: 2&amp;CPágina &amp;P&amp;R </oddFooter>
  </headerFooter>
  <rowBreaks count="1" manualBreakCount="1">
    <brk id="83" max="3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0"/>
  <sheetViews>
    <sheetView showGridLines="0" zoomScale="110" zoomScaleNormal="110" zoomScaleSheetLayoutView="115" workbookViewId="0">
      <pane xSplit="9" ySplit="8" topLeftCell="J37"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6" customWidth="1"/>
    <col min="2" max="2" width="2.7109375" style="5" customWidth="1"/>
    <col min="3" max="4" width="6.5703125" style="5" customWidth="1"/>
    <col min="5" max="5" width="5.85546875" style="6" customWidth="1"/>
    <col min="6" max="6" width="6.5703125" style="6" customWidth="1"/>
    <col min="7" max="8" width="12" style="7" customWidth="1"/>
    <col min="9" max="9" width="8" style="7" customWidth="1"/>
    <col min="10" max="10" width="2.5703125" style="6" customWidth="1"/>
    <col min="11" max="12" width="8.85546875" style="6" customWidth="1"/>
    <col min="13" max="15" width="3.7109375" style="6" customWidth="1"/>
    <col min="16" max="16" width="3.5703125" style="6" customWidth="1"/>
    <col min="17" max="18" width="3" style="6" customWidth="1"/>
    <col min="19" max="19" width="1" style="6" hidden="1" customWidth="1"/>
    <col min="20" max="21" width="3.7109375" style="6" hidden="1" customWidth="1"/>
    <col min="22" max="22" width="4.42578125" style="6" customWidth="1"/>
    <col min="23" max="23" width="1" style="6" hidden="1" customWidth="1"/>
    <col min="24" max="24" width="14.42578125" style="7" customWidth="1"/>
    <col min="25" max="26" width="13.5703125" style="7" customWidth="1"/>
    <col min="27" max="27" width="6.42578125" style="7" customWidth="1"/>
    <col min="28" max="28" width="15.140625" style="7" customWidth="1"/>
    <col min="29" max="29" width="4.140625" style="6" customWidth="1"/>
    <col min="30" max="30" width="3" style="6" customWidth="1"/>
    <col min="31" max="31" width="1" style="6" hidden="1" customWidth="1"/>
    <col min="32" max="33" width="3.85546875" style="6" hidden="1" customWidth="1"/>
    <col min="34" max="34" width="3" style="6" customWidth="1"/>
    <col min="35" max="35" width="3.85546875" style="6" hidden="1" customWidth="1"/>
    <col min="36" max="36" width="3" style="6" customWidth="1"/>
    <col min="37" max="37" width="3.85546875" style="6" hidden="1" customWidth="1"/>
    <col min="38" max="38" width="4.42578125" style="9" customWidth="1"/>
    <col min="39" max="39" width="4.140625" style="3" customWidth="1"/>
    <col min="40" max="256" width="11.42578125" style="3"/>
    <col min="257" max="257" width="12.5703125" style="3" customWidth="1"/>
    <col min="258" max="258" width="2.7109375" style="3" customWidth="1"/>
    <col min="259" max="260" width="6.5703125" style="3" customWidth="1"/>
    <col min="261" max="261" width="5.85546875" style="3" customWidth="1"/>
    <col min="262" max="262" width="6.5703125" style="3" customWidth="1"/>
    <col min="263" max="264" width="12" style="3" customWidth="1"/>
    <col min="265" max="265" width="8" style="3" customWidth="1"/>
    <col min="266" max="266" width="2.5703125" style="3" customWidth="1"/>
    <col min="267" max="268" width="8.85546875" style="3" customWidth="1"/>
    <col min="269" max="271" width="3.7109375" style="3" customWidth="1"/>
    <col min="272" max="272" width="3.5703125" style="3" customWidth="1"/>
    <col min="273" max="274" width="3" style="3" customWidth="1"/>
    <col min="275" max="277" width="0" style="3" hidden="1" customWidth="1"/>
    <col min="278" max="278" width="4.42578125" style="3" customWidth="1"/>
    <col min="279" max="279" width="0" style="3" hidden="1" customWidth="1"/>
    <col min="280" max="280" width="14.42578125" style="3" customWidth="1"/>
    <col min="281" max="282" width="13.5703125" style="3" customWidth="1"/>
    <col min="283" max="283" width="6.42578125" style="3" customWidth="1"/>
    <col min="284" max="284" width="15.140625" style="3" customWidth="1"/>
    <col min="285" max="285" width="4.140625" style="3" customWidth="1"/>
    <col min="286" max="286" width="3" style="3" customWidth="1"/>
    <col min="287" max="289" width="0" style="3" hidden="1" customWidth="1"/>
    <col min="290" max="290" width="3" style="3" customWidth="1"/>
    <col min="291" max="291" width="0" style="3" hidden="1" customWidth="1"/>
    <col min="292" max="292" width="3" style="3" customWidth="1"/>
    <col min="293" max="293" width="0" style="3" hidden="1" customWidth="1"/>
    <col min="294" max="294" width="4.42578125" style="3" customWidth="1"/>
    <col min="295" max="295" width="4.140625" style="3" customWidth="1"/>
    <col min="296" max="512" width="11.42578125" style="3"/>
    <col min="513" max="513" width="12.5703125" style="3" customWidth="1"/>
    <col min="514" max="514" width="2.7109375" style="3" customWidth="1"/>
    <col min="515" max="516" width="6.5703125" style="3" customWidth="1"/>
    <col min="517" max="517" width="5.85546875" style="3" customWidth="1"/>
    <col min="518" max="518" width="6.5703125" style="3" customWidth="1"/>
    <col min="519" max="520" width="12" style="3" customWidth="1"/>
    <col min="521" max="521" width="8" style="3" customWidth="1"/>
    <col min="522" max="522" width="2.5703125" style="3" customWidth="1"/>
    <col min="523" max="524" width="8.85546875" style="3" customWidth="1"/>
    <col min="525" max="527" width="3.7109375" style="3" customWidth="1"/>
    <col min="528" max="528" width="3.5703125" style="3" customWidth="1"/>
    <col min="529" max="530" width="3" style="3" customWidth="1"/>
    <col min="531" max="533" width="0" style="3" hidden="1" customWidth="1"/>
    <col min="534" max="534" width="4.42578125" style="3" customWidth="1"/>
    <col min="535" max="535" width="0" style="3" hidden="1" customWidth="1"/>
    <col min="536" max="536" width="14.42578125" style="3" customWidth="1"/>
    <col min="537" max="538" width="13.5703125" style="3" customWidth="1"/>
    <col min="539" max="539" width="6.42578125" style="3" customWidth="1"/>
    <col min="540" max="540" width="15.140625" style="3" customWidth="1"/>
    <col min="541" max="541" width="4.140625" style="3" customWidth="1"/>
    <col min="542" max="542" width="3" style="3" customWidth="1"/>
    <col min="543" max="545" width="0" style="3" hidden="1" customWidth="1"/>
    <col min="546" max="546" width="3" style="3" customWidth="1"/>
    <col min="547" max="547" width="0" style="3" hidden="1" customWidth="1"/>
    <col min="548" max="548" width="3" style="3" customWidth="1"/>
    <col min="549" max="549" width="0" style="3" hidden="1" customWidth="1"/>
    <col min="550" max="550" width="4.42578125" style="3" customWidth="1"/>
    <col min="551" max="551" width="4.140625" style="3" customWidth="1"/>
    <col min="552" max="768" width="11.42578125" style="3"/>
    <col min="769" max="769" width="12.5703125" style="3" customWidth="1"/>
    <col min="770" max="770" width="2.7109375" style="3" customWidth="1"/>
    <col min="771" max="772" width="6.5703125" style="3" customWidth="1"/>
    <col min="773" max="773" width="5.85546875" style="3" customWidth="1"/>
    <col min="774" max="774" width="6.5703125" style="3" customWidth="1"/>
    <col min="775" max="776" width="12" style="3" customWidth="1"/>
    <col min="777" max="777" width="8" style="3" customWidth="1"/>
    <col min="778" max="778" width="2.5703125" style="3" customWidth="1"/>
    <col min="779" max="780" width="8.85546875" style="3" customWidth="1"/>
    <col min="781" max="783" width="3.7109375" style="3" customWidth="1"/>
    <col min="784" max="784" width="3.5703125" style="3" customWidth="1"/>
    <col min="785" max="786" width="3" style="3" customWidth="1"/>
    <col min="787" max="789" width="0" style="3" hidden="1" customWidth="1"/>
    <col min="790" max="790" width="4.42578125" style="3" customWidth="1"/>
    <col min="791" max="791" width="0" style="3" hidden="1" customWidth="1"/>
    <col min="792" max="792" width="14.42578125" style="3" customWidth="1"/>
    <col min="793" max="794" width="13.5703125" style="3" customWidth="1"/>
    <col min="795" max="795" width="6.42578125" style="3" customWidth="1"/>
    <col min="796" max="796" width="15.140625" style="3" customWidth="1"/>
    <col min="797" max="797" width="4.140625" style="3" customWidth="1"/>
    <col min="798" max="798" width="3" style="3" customWidth="1"/>
    <col min="799" max="801" width="0" style="3" hidden="1" customWidth="1"/>
    <col min="802" max="802" width="3" style="3" customWidth="1"/>
    <col min="803" max="803" width="0" style="3" hidden="1" customWidth="1"/>
    <col min="804" max="804" width="3" style="3" customWidth="1"/>
    <col min="805" max="805" width="0" style="3" hidden="1" customWidth="1"/>
    <col min="806" max="806" width="4.42578125" style="3" customWidth="1"/>
    <col min="807" max="807" width="4.140625" style="3" customWidth="1"/>
    <col min="808" max="1024" width="11.42578125" style="3"/>
    <col min="1025" max="1025" width="12.5703125" style="3" customWidth="1"/>
    <col min="1026" max="1026" width="2.7109375" style="3" customWidth="1"/>
    <col min="1027" max="1028" width="6.5703125" style="3" customWidth="1"/>
    <col min="1029" max="1029" width="5.85546875" style="3" customWidth="1"/>
    <col min="1030" max="1030" width="6.5703125" style="3" customWidth="1"/>
    <col min="1031" max="1032" width="12" style="3" customWidth="1"/>
    <col min="1033" max="1033" width="8" style="3" customWidth="1"/>
    <col min="1034" max="1034" width="2.5703125" style="3" customWidth="1"/>
    <col min="1035" max="1036" width="8.85546875" style="3" customWidth="1"/>
    <col min="1037" max="1039" width="3.7109375" style="3" customWidth="1"/>
    <col min="1040" max="1040" width="3.5703125" style="3" customWidth="1"/>
    <col min="1041" max="1042" width="3" style="3" customWidth="1"/>
    <col min="1043" max="1045" width="0" style="3" hidden="1" customWidth="1"/>
    <col min="1046" max="1046" width="4.42578125" style="3" customWidth="1"/>
    <col min="1047" max="1047" width="0" style="3" hidden="1" customWidth="1"/>
    <col min="1048" max="1048" width="14.42578125" style="3" customWidth="1"/>
    <col min="1049" max="1050" width="13.5703125" style="3" customWidth="1"/>
    <col min="1051" max="1051" width="6.42578125" style="3" customWidth="1"/>
    <col min="1052" max="1052" width="15.140625" style="3" customWidth="1"/>
    <col min="1053" max="1053" width="4.140625" style="3" customWidth="1"/>
    <col min="1054" max="1054" width="3" style="3" customWidth="1"/>
    <col min="1055" max="1057" width="0" style="3" hidden="1" customWidth="1"/>
    <col min="1058" max="1058" width="3" style="3" customWidth="1"/>
    <col min="1059" max="1059" width="0" style="3" hidden="1" customWidth="1"/>
    <col min="1060" max="1060" width="3" style="3" customWidth="1"/>
    <col min="1061" max="1061" width="0" style="3" hidden="1" customWidth="1"/>
    <col min="1062" max="1062" width="4.42578125" style="3" customWidth="1"/>
    <col min="1063" max="1063" width="4.140625" style="3" customWidth="1"/>
    <col min="1064" max="1280" width="11.42578125" style="3"/>
    <col min="1281" max="1281" width="12.5703125" style="3" customWidth="1"/>
    <col min="1282" max="1282" width="2.7109375" style="3" customWidth="1"/>
    <col min="1283" max="1284" width="6.5703125" style="3" customWidth="1"/>
    <col min="1285" max="1285" width="5.85546875" style="3" customWidth="1"/>
    <col min="1286" max="1286" width="6.5703125" style="3" customWidth="1"/>
    <col min="1287" max="1288" width="12" style="3" customWidth="1"/>
    <col min="1289" max="1289" width="8" style="3" customWidth="1"/>
    <col min="1290" max="1290" width="2.5703125" style="3" customWidth="1"/>
    <col min="1291" max="1292" width="8.85546875" style="3" customWidth="1"/>
    <col min="1293" max="1295" width="3.7109375" style="3" customWidth="1"/>
    <col min="1296" max="1296" width="3.5703125" style="3" customWidth="1"/>
    <col min="1297" max="1298" width="3" style="3" customWidth="1"/>
    <col min="1299" max="1301" width="0" style="3" hidden="1" customWidth="1"/>
    <col min="1302" max="1302" width="4.42578125" style="3" customWidth="1"/>
    <col min="1303" max="1303" width="0" style="3" hidden="1" customWidth="1"/>
    <col min="1304" max="1304" width="14.42578125" style="3" customWidth="1"/>
    <col min="1305" max="1306" width="13.5703125" style="3" customWidth="1"/>
    <col min="1307" max="1307" width="6.42578125" style="3" customWidth="1"/>
    <col min="1308" max="1308" width="15.140625" style="3" customWidth="1"/>
    <col min="1309" max="1309" width="4.140625" style="3" customWidth="1"/>
    <col min="1310" max="1310" width="3" style="3" customWidth="1"/>
    <col min="1311" max="1313" width="0" style="3" hidden="1" customWidth="1"/>
    <col min="1314" max="1314" width="3" style="3" customWidth="1"/>
    <col min="1315" max="1315" width="0" style="3" hidden="1" customWidth="1"/>
    <col min="1316" max="1316" width="3" style="3" customWidth="1"/>
    <col min="1317" max="1317" width="0" style="3" hidden="1" customWidth="1"/>
    <col min="1318" max="1318" width="4.42578125" style="3" customWidth="1"/>
    <col min="1319" max="1319" width="4.140625" style="3" customWidth="1"/>
    <col min="1320" max="1536" width="11.42578125" style="3"/>
    <col min="1537" max="1537" width="12.5703125" style="3" customWidth="1"/>
    <col min="1538" max="1538" width="2.7109375" style="3" customWidth="1"/>
    <col min="1539" max="1540" width="6.5703125" style="3" customWidth="1"/>
    <col min="1541" max="1541" width="5.85546875" style="3" customWidth="1"/>
    <col min="1542" max="1542" width="6.5703125" style="3" customWidth="1"/>
    <col min="1543" max="1544" width="12" style="3" customWidth="1"/>
    <col min="1545" max="1545" width="8" style="3" customWidth="1"/>
    <col min="1546" max="1546" width="2.5703125" style="3" customWidth="1"/>
    <col min="1547" max="1548" width="8.85546875" style="3" customWidth="1"/>
    <col min="1549" max="1551" width="3.7109375" style="3" customWidth="1"/>
    <col min="1552" max="1552" width="3.5703125" style="3" customWidth="1"/>
    <col min="1553" max="1554" width="3" style="3" customWidth="1"/>
    <col min="1555" max="1557" width="0" style="3" hidden="1" customWidth="1"/>
    <col min="1558" max="1558" width="4.42578125" style="3" customWidth="1"/>
    <col min="1559" max="1559" width="0" style="3" hidden="1" customWidth="1"/>
    <col min="1560" max="1560" width="14.42578125" style="3" customWidth="1"/>
    <col min="1561" max="1562" width="13.5703125" style="3" customWidth="1"/>
    <col min="1563" max="1563" width="6.42578125" style="3" customWidth="1"/>
    <col min="1564" max="1564" width="15.140625" style="3" customWidth="1"/>
    <col min="1565" max="1565" width="4.140625" style="3" customWidth="1"/>
    <col min="1566" max="1566" width="3" style="3" customWidth="1"/>
    <col min="1567" max="1569" width="0" style="3" hidden="1" customWidth="1"/>
    <col min="1570" max="1570" width="3" style="3" customWidth="1"/>
    <col min="1571" max="1571" width="0" style="3" hidden="1" customWidth="1"/>
    <col min="1572" max="1572" width="3" style="3" customWidth="1"/>
    <col min="1573" max="1573" width="0" style="3" hidden="1" customWidth="1"/>
    <col min="1574" max="1574" width="4.42578125" style="3" customWidth="1"/>
    <col min="1575" max="1575" width="4.140625" style="3" customWidth="1"/>
    <col min="1576" max="1792" width="11.42578125" style="3"/>
    <col min="1793" max="1793" width="12.5703125" style="3" customWidth="1"/>
    <col min="1794" max="1794" width="2.7109375" style="3" customWidth="1"/>
    <col min="1795" max="1796" width="6.5703125" style="3" customWidth="1"/>
    <col min="1797" max="1797" width="5.85546875" style="3" customWidth="1"/>
    <col min="1798" max="1798" width="6.5703125" style="3" customWidth="1"/>
    <col min="1799" max="1800" width="12" style="3" customWidth="1"/>
    <col min="1801" max="1801" width="8" style="3" customWidth="1"/>
    <col min="1802" max="1802" width="2.5703125" style="3" customWidth="1"/>
    <col min="1803" max="1804" width="8.85546875" style="3" customWidth="1"/>
    <col min="1805" max="1807" width="3.7109375" style="3" customWidth="1"/>
    <col min="1808" max="1808" width="3.5703125" style="3" customWidth="1"/>
    <col min="1809" max="1810" width="3" style="3" customWidth="1"/>
    <col min="1811" max="1813" width="0" style="3" hidden="1" customWidth="1"/>
    <col min="1814" max="1814" width="4.42578125" style="3" customWidth="1"/>
    <col min="1815" max="1815" width="0" style="3" hidden="1" customWidth="1"/>
    <col min="1816" max="1816" width="14.42578125" style="3" customWidth="1"/>
    <col min="1817" max="1818" width="13.5703125" style="3" customWidth="1"/>
    <col min="1819" max="1819" width="6.42578125" style="3" customWidth="1"/>
    <col min="1820" max="1820" width="15.140625" style="3" customWidth="1"/>
    <col min="1821" max="1821" width="4.140625" style="3" customWidth="1"/>
    <col min="1822" max="1822" width="3" style="3" customWidth="1"/>
    <col min="1823" max="1825" width="0" style="3" hidden="1" customWidth="1"/>
    <col min="1826" max="1826" width="3" style="3" customWidth="1"/>
    <col min="1827" max="1827" width="0" style="3" hidden="1" customWidth="1"/>
    <col min="1828" max="1828" width="3" style="3" customWidth="1"/>
    <col min="1829" max="1829" width="0" style="3" hidden="1" customWidth="1"/>
    <col min="1830" max="1830" width="4.42578125" style="3" customWidth="1"/>
    <col min="1831" max="1831" width="4.140625" style="3" customWidth="1"/>
    <col min="1832" max="2048" width="11.42578125" style="3"/>
    <col min="2049" max="2049" width="12.5703125" style="3" customWidth="1"/>
    <col min="2050" max="2050" width="2.7109375" style="3" customWidth="1"/>
    <col min="2051" max="2052" width="6.5703125" style="3" customWidth="1"/>
    <col min="2053" max="2053" width="5.85546875" style="3" customWidth="1"/>
    <col min="2054" max="2054" width="6.5703125" style="3" customWidth="1"/>
    <col min="2055" max="2056" width="12" style="3" customWidth="1"/>
    <col min="2057" max="2057" width="8" style="3" customWidth="1"/>
    <col min="2058" max="2058" width="2.5703125" style="3" customWidth="1"/>
    <col min="2059" max="2060" width="8.85546875" style="3" customWidth="1"/>
    <col min="2061" max="2063" width="3.7109375" style="3" customWidth="1"/>
    <col min="2064" max="2064" width="3.5703125" style="3" customWidth="1"/>
    <col min="2065" max="2066" width="3" style="3" customWidth="1"/>
    <col min="2067" max="2069" width="0" style="3" hidden="1" customWidth="1"/>
    <col min="2070" max="2070" width="4.42578125" style="3" customWidth="1"/>
    <col min="2071" max="2071" width="0" style="3" hidden="1" customWidth="1"/>
    <col min="2072" max="2072" width="14.42578125" style="3" customWidth="1"/>
    <col min="2073" max="2074" width="13.5703125" style="3" customWidth="1"/>
    <col min="2075" max="2075" width="6.42578125" style="3" customWidth="1"/>
    <col min="2076" max="2076" width="15.140625" style="3" customWidth="1"/>
    <col min="2077" max="2077" width="4.140625" style="3" customWidth="1"/>
    <col min="2078" max="2078" width="3" style="3" customWidth="1"/>
    <col min="2079" max="2081" width="0" style="3" hidden="1" customWidth="1"/>
    <col min="2082" max="2082" width="3" style="3" customWidth="1"/>
    <col min="2083" max="2083" width="0" style="3" hidden="1" customWidth="1"/>
    <col min="2084" max="2084" width="3" style="3" customWidth="1"/>
    <col min="2085" max="2085" width="0" style="3" hidden="1" customWidth="1"/>
    <col min="2086" max="2086" width="4.42578125" style="3" customWidth="1"/>
    <col min="2087" max="2087" width="4.140625" style="3" customWidth="1"/>
    <col min="2088" max="2304" width="11.42578125" style="3"/>
    <col min="2305" max="2305" width="12.5703125" style="3" customWidth="1"/>
    <col min="2306" max="2306" width="2.7109375" style="3" customWidth="1"/>
    <col min="2307" max="2308" width="6.5703125" style="3" customWidth="1"/>
    <col min="2309" max="2309" width="5.85546875" style="3" customWidth="1"/>
    <col min="2310" max="2310" width="6.5703125" style="3" customWidth="1"/>
    <col min="2311" max="2312" width="12" style="3" customWidth="1"/>
    <col min="2313" max="2313" width="8" style="3" customWidth="1"/>
    <col min="2314" max="2314" width="2.5703125" style="3" customWidth="1"/>
    <col min="2315" max="2316" width="8.85546875" style="3" customWidth="1"/>
    <col min="2317" max="2319" width="3.7109375" style="3" customWidth="1"/>
    <col min="2320" max="2320" width="3.5703125" style="3" customWidth="1"/>
    <col min="2321" max="2322" width="3" style="3" customWidth="1"/>
    <col min="2323" max="2325" width="0" style="3" hidden="1" customWidth="1"/>
    <col min="2326" max="2326" width="4.42578125" style="3" customWidth="1"/>
    <col min="2327" max="2327" width="0" style="3" hidden="1" customWidth="1"/>
    <col min="2328" max="2328" width="14.42578125" style="3" customWidth="1"/>
    <col min="2329" max="2330" width="13.5703125" style="3" customWidth="1"/>
    <col min="2331" max="2331" width="6.42578125" style="3" customWidth="1"/>
    <col min="2332" max="2332" width="15.140625" style="3" customWidth="1"/>
    <col min="2333" max="2333" width="4.140625" style="3" customWidth="1"/>
    <col min="2334" max="2334" width="3" style="3" customWidth="1"/>
    <col min="2335" max="2337" width="0" style="3" hidden="1" customWidth="1"/>
    <col min="2338" max="2338" width="3" style="3" customWidth="1"/>
    <col min="2339" max="2339" width="0" style="3" hidden="1" customWidth="1"/>
    <col min="2340" max="2340" width="3" style="3" customWidth="1"/>
    <col min="2341" max="2341" width="0" style="3" hidden="1" customWidth="1"/>
    <col min="2342" max="2342" width="4.42578125" style="3" customWidth="1"/>
    <col min="2343" max="2343" width="4.140625" style="3" customWidth="1"/>
    <col min="2344" max="2560" width="11.42578125" style="3"/>
    <col min="2561" max="2561" width="12.5703125" style="3" customWidth="1"/>
    <col min="2562" max="2562" width="2.7109375" style="3" customWidth="1"/>
    <col min="2563" max="2564" width="6.5703125" style="3" customWidth="1"/>
    <col min="2565" max="2565" width="5.85546875" style="3" customWidth="1"/>
    <col min="2566" max="2566" width="6.5703125" style="3" customWidth="1"/>
    <col min="2567" max="2568" width="12" style="3" customWidth="1"/>
    <col min="2569" max="2569" width="8" style="3" customWidth="1"/>
    <col min="2570" max="2570" width="2.5703125" style="3" customWidth="1"/>
    <col min="2571" max="2572" width="8.85546875" style="3" customWidth="1"/>
    <col min="2573" max="2575" width="3.7109375" style="3" customWidth="1"/>
    <col min="2576" max="2576" width="3.5703125" style="3" customWidth="1"/>
    <col min="2577" max="2578" width="3" style="3" customWidth="1"/>
    <col min="2579" max="2581" width="0" style="3" hidden="1" customWidth="1"/>
    <col min="2582" max="2582" width="4.42578125" style="3" customWidth="1"/>
    <col min="2583" max="2583" width="0" style="3" hidden="1" customWidth="1"/>
    <col min="2584" max="2584" width="14.42578125" style="3" customWidth="1"/>
    <col min="2585" max="2586" width="13.5703125" style="3" customWidth="1"/>
    <col min="2587" max="2587" width="6.42578125" style="3" customWidth="1"/>
    <col min="2588" max="2588" width="15.140625" style="3" customWidth="1"/>
    <col min="2589" max="2589" width="4.140625" style="3" customWidth="1"/>
    <col min="2590" max="2590" width="3" style="3" customWidth="1"/>
    <col min="2591" max="2593" width="0" style="3" hidden="1" customWidth="1"/>
    <col min="2594" max="2594" width="3" style="3" customWidth="1"/>
    <col min="2595" max="2595" width="0" style="3" hidden="1" customWidth="1"/>
    <col min="2596" max="2596" width="3" style="3" customWidth="1"/>
    <col min="2597" max="2597" width="0" style="3" hidden="1" customWidth="1"/>
    <col min="2598" max="2598" width="4.42578125" style="3" customWidth="1"/>
    <col min="2599" max="2599" width="4.140625" style="3" customWidth="1"/>
    <col min="2600" max="2816" width="11.42578125" style="3"/>
    <col min="2817" max="2817" width="12.5703125" style="3" customWidth="1"/>
    <col min="2818" max="2818" width="2.7109375" style="3" customWidth="1"/>
    <col min="2819" max="2820" width="6.5703125" style="3" customWidth="1"/>
    <col min="2821" max="2821" width="5.85546875" style="3" customWidth="1"/>
    <col min="2822" max="2822" width="6.5703125" style="3" customWidth="1"/>
    <col min="2823" max="2824" width="12" style="3" customWidth="1"/>
    <col min="2825" max="2825" width="8" style="3" customWidth="1"/>
    <col min="2826" max="2826" width="2.5703125" style="3" customWidth="1"/>
    <col min="2827" max="2828" width="8.85546875" style="3" customWidth="1"/>
    <col min="2829" max="2831" width="3.7109375" style="3" customWidth="1"/>
    <col min="2832" max="2832" width="3.5703125" style="3" customWidth="1"/>
    <col min="2833" max="2834" width="3" style="3" customWidth="1"/>
    <col min="2835" max="2837" width="0" style="3" hidden="1" customWidth="1"/>
    <col min="2838" max="2838" width="4.42578125" style="3" customWidth="1"/>
    <col min="2839" max="2839" width="0" style="3" hidden="1" customWidth="1"/>
    <col min="2840" max="2840" width="14.42578125" style="3" customWidth="1"/>
    <col min="2841" max="2842" width="13.5703125" style="3" customWidth="1"/>
    <col min="2843" max="2843" width="6.42578125" style="3" customWidth="1"/>
    <col min="2844" max="2844" width="15.140625" style="3" customWidth="1"/>
    <col min="2845" max="2845" width="4.140625" style="3" customWidth="1"/>
    <col min="2846" max="2846" width="3" style="3" customWidth="1"/>
    <col min="2847" max="2849" width="0" style="3" hidden="1" customWidth="1"/>
    <col min="2850" max="2850" width="3" style="3" customWidth="1"/>
    <col min="2851" max="2851" width="0" style="3" hidden="1" customWidth="1"/>
    <col min="2852" max="2852" width="3" style="3" customWidth="1"/>
    <col min="2853" max="2853" width="0" style="3" hidden="1" customWidth="1"/>
    <col min="2854" max="2854" width="4.42578125" style="3" customWidth="1"/>
    <col min="2855" max="2855" width="4.140625" style="3" customWidth="1"/>
    <col min="2856" max="3072" width="11.42578125" style="3"/>
    <col min="3073" max="3073" width="12.5703125" style="3" customWidth="1"/>
    <col min="3074" max="3074" width="2.7109375" style="3" customWidth="1"/>
    <col min="3075" max="3076" width="6.5703125" style="3" customWidth="1"/>
    <col min="3077" max="3077" width="5.85546875" style="3" customWidth="1"/>
    <col min="3078" max="3078" width="6.5703125" style="3" customWidth="1"/>
    <col min="3079" max="3080" width="12" style="3" customWidth="1"/>
    <col min="3081" max="3081" width="8" style="3" customWidth="1"/>
    <col min="3082" max="3082" width="2.5703125" style="3" customWidth="1"/>
    <col min="3083" max="3084" width="8.85546875" style="3" customWidth="1"/>
    <col min="3085" max="3087" width="3.7109375" style="3" customWidth="1"/>
    <col min="3088" max="3088" width="3.5703125" style="3" customWidth="1"/>
    <col min="3089" max="3090" width="3" style="3" customWidth="1"/>
    <col min="3091" max="3093" width="0" style="3" hidden="1" customWidth="1"/>
    <col min="3094" max="3094" width="4.42578125" style="3" customWidth="1"/>
    <col min="3095" max="3095" width="0" style="3" hidden="1" customWidth="1"/>
    <col min="3096" max="3096" width="14.42578125" style="3" customWidth="1"/>
    <col min="3097" max="3098" width="13.5703125" style="3" customWidth="1"/>
    <col min="3099" max="3099" width="6.42578125" style="3" customWidth="1"/>
    <col min="3100" max="3100" width="15.140625" style="3" customWidth="1"/>
    <col min="3101" max="3101" width="4.140625" style="3" customWidth="1"/>
    <col min="3102" max="3102" width="3" style="3" customWidth="1"/>
    <col min="3103" max="3105" width="0" style="3" hidden="1" customWidth="1"/>
    <col min="3106" max="3106" width="3" style="3" customWidth="1"/>
    <col min="3107" max="3107" width="0" style="3" hidden="1" customWidth="1"/>
    <col min="3108" max="3108" width="3" style="3" customWidth="1"/>
    <col min="3109" max="3109" width="0" style="3" hidden="1" customWidth="1"/>
    <col min="3110" max="3110" width="4.42578125" style="3" customWidth="1"/>
    <col min="3111" max="3111" width="4.140625" style="3" customWidth="1"/>
    <col min="3112" max="3328" width="11.42578125" style="3"/>
    <col min="3329" max="3329" width="12.5703125" style="3" customWidth="1"/>
    <col min="3330" max="3330" width="2.7109375" style="3" customWidth="1"/>
    <col min="3331" max="3332" width="6.5703125" style="3" customWidth="1"/>
    <col min="3333" max="3333" width="5.85546875" style="3" customWidth="1"/>
    <col min="3334" max="3334" width="6.5703125" style="3" customWidth="1"/>
    <col min="3335" max="3336" width="12" style="3" customWidth="1"/>
    <col min="3337" max="3337" width="8" style="3" customWidth="1"/>
    <col min="3338" max="3338" width="2.5703125" style="3" customWidth="1"/>
    <col min="3339" max="3340" width="8.85546875" style="3" customWidth="1"/>
    <col min="3341" max="3343" width="3.7109375" style="3" customWidth="1"/>
    <col min="3344" max="3344" width="3.5703125" style="3" customWidth="1"/>
    <col min="3345" max="3346" width="3" style="3" customWidth="1"/>
    <col min="3347" max="3349" width="0" style="3" hidden="1" customWidth="1"/>
    <col min="3350" max="3350" width="4.42578125" style="3" customWidth="1"/>
    <col min="3351" max="3351" width="0" style="3" hidden="1" customWidth="1"/>
    <col min="3352" max="3352" width="14.42578125" style="3" customWidth="1"/>
    <col min="3353" max="3354" width="13.5703125" style="3" customWidth="1"/>
    <col min="3355" max="3355" width="6.42578125" style="3" customWidth="1"/>
    <col min="3356" max="3356" width="15.140625" style="3" customWidth="1"/>
    <col min="3357" max="3357" width="4.140625" style="3" customWidth="1"/>
    <col min="3358" max="3358" width="3" style="3" customWidth="1"/>
    <col min="3359" max="3361" width="0" style="3" hidden="1" customWidth="1"/>
    <col min="3362" max="3362" width="3" style="3" customWidth="1"/>
    <col min="3363" max="3363" width="0" style="3" hidden="1" customWidth="1"/>
    <col min="3364" max="3364" width="3" style="3" customWidth="1"/>
    <col min="3365" max="3365" width="0" style="3" hidden="1" customWidth="1"/>
    <col min="3366" max="3366" width="4.42578125" style="3" customWidth="1"/>
    <col min="3367" max="3367" width="4.140625" style="3" customWidth="1"/>
    <col min="3368" max="3584" width="11.42578125" style="3"/>
    <col min="3585" max="3585" width="12.5703125" style="3" customWidth="1"/>
    <col min="3586" max="3586" width="2.7109375" style="3" customWidth="1"/>
    <col min="3587" max="3588" width="6.5703125" style="3" customWidth="1"/>
    <col min="3589" max="3589" width="5.85546875" style="3" customWidth="1"/>
    <col min="3590" max="3590" width="6.5703125" style="3" customWidth="1"/>
    <col min="3591" max="3592" width="12" style="3" customWidth="1"/>
    <col min="3593" max="3593" width="8" style="3" customWidth="1"/>
    <col min="3594" max="3594" width="2.5703125" style="3" customWidth="1"/>
    <col min="3595" max="3596" width="8.85546875" style="3" customWidth="1"/>
    <col min="3597" max="3599" width="3.7109375" style="3" customWidth="1"/>
    <col min="3600" max="3600" width="3.5703125" style="3" customWidth="1"/>
    <col min="3601" max="3602" width="3" style="3" customWidth="1"/>
    <col min="3603" max="3605" width="0" style="3" hidden="1" customWidth="1"/>
    <col min="3606" max="3606" width="4.42578125" style="3" customWidth="1"/>
    <col min="3607" max="3607" width="0" style="3" hidden="1" customWidth="1"/>
    <col min="3608" max="3608" width="14.42578125" style="3" customWidth="1"/>
    <col min="3609" max="3610" width="13.5703125" style="3" customWidth="1"/>
    <col min="3611" max="3611" width="6.42578125" style="3" customWidth="1"/>
    <col min="3612" max="3612" width="15.140625" style="3" customWidth="1"/>
    <col min="3613" max="3613" width="4.140625" style="3" customWidth="1"/>
    <col min="3614" max="3614" width="3" style="3" customWidth="1"/>
    <col min="3615" max="3617" width="0" style="3" hidden="1" customWidth="1"/>
    <col min="3618" max="3618" width="3" style="3" customWidth="1"/>
    <col min="3619" max="3619" width="0" style="3" hidden="1" customWidth="1"/>
    <col min="3620" max="3620" width="3" style="3" customWidth="1"/>
    <col min="3621" max="3621" width="0" style="3" hidden="1" customWidth="1"/>
    <col min="3622" max="3622" width="4.42578125" style="3" customWidth="1"/>
    <col min="3623" max="3623" width="4.140625" style="3" customWidth="1"/>
    <col min="3624" max="3840" width="11.42578125" style="3"/>
    <col min="3841" max="3841" width="12.5703125" style="3" customWidth="1"/>
    <col min="3842" max="3842" width="2.7109375" style="3" customWidth="1"/>
    <col min="3843" max="3844" width="6.5703125" style="3" customWidth="1"/>
    <col min="3845" max="3845" width="5.85546875" style="3" customWidth="1"/>
    <col min="3846" max="3846" width="6.5703125" style="3" customWidth="1"/>
    <col min="3847" max="3848" width="12" style="3" customWidth="1"/>
    <col min="3849" max="3849" width="8" style="3" customWidth="1"/>
    <col min="3850" max="3850" width="2.5703125" style="3" customWidth="1"/>
    <col min="3851" max="3852" width="8.85546875" style="3" customWidth="1"/>
    <col min="3853" max="3855" width="3.7109375" style="3" customWidth="1"/>
    <col min="3856" max="3856" width="3.5703125" style="3" customWidth="1"/>
    <col min="3857" max="3858" width="3" style="3" customWidth="1"/>
    <col min="3859" max="3861" width="0" style="3" hidden="1" customWidth="1"/>
    <col min="3862" max="3862" width="4.42578125" style="3" customWidth="1"/>
    <col min="3863" max="3863" width="0" style="3" hidden="1" customWidth="1"/>
    <col min="3864" max="3864" width="14.42578125" style="3" customWidth="1"/>
    <col min="3865" max="3866" width="13.5703125" style="3" customWidth="1"/>
    <col min="3867" max="3867" width="6.42578125" style="3" customWidth="1"/>
    <col min="3868" max="3868" width="15.140625" style="3" customWidth="1"/>
    <col min="3869" max="3869" width="4.140625" style="3" customWidth="1"/>
    <col min="3870" max="3870" width="3" style="3" customWidth="1"/>
    <col min="3871" max="3873" width="0" style="3" hidden="1" customWidth="1"/>
    <col min="3874" max="3874" width="3" style="3" customWidth="1"/>
    <col min="3875" max="3875" width="0" style="3" hidden="1" customWidth="1"/>
    <col min="3876" max="3876" width="3" style="3" customWidth="1"/>
    <col min="3877" max="3877" width="0" style="3" hidden="1" customWidth="1"/>
    <col min="3878" max="3878" width="4.42578125" style="3" customWidth="1"/>
    <col min="3879" max="3879" width="4.140625" style="3" customWidth="1"/>
    <col min="3880" max="4096" width="11.42578125" style="3"/>
    <col min="4097" max="4097" width="12.5703125" style="3" customWidth="1"/>
    <col min="4098" max="4098" width="2.7109375" style="3" customWidth="1"/>
    <col min="4099" max="4100" width="6.5703125" style="3" customWidth="1"/>
    <col min="4101" max="4101" width="5.85546875" style="3" customWidth="1"/>
    <col min="4102" max="4102" width="6.5703125" style="3" customWidth="1"/>
    <col min="4103" max="4104" width="12" style="3" customWidth="1"/>
    <col min="4105" max="4105" width="8" style="3" customWidth="1"/>
    <col min="4106" max="4106" width="2.5703125" style="3" customWidth="1"/>
    <col min="4107" max="4108" width="8.85546875" style="3" customWidth="1"/>
    <col min="4109" max="4111" width="3.7109375" style="3" customWidth="1"/>
    <col min="4112" max="4112" width="3.5703125" style="3" customWidth="1"/>
    <col min="4113" max="4114" width="3" style="3" customWidth="1"/>
    <col min="4115" max="4117" width="0" style="3" hidden="1" customWidth="1"/>
    <col min="4118" max="4118" width="4.42578125" style="3" customWidth="1"/>
    <col min="4119" max="4119" width="0" style="3" hidden="1" customWidth="1"/>
    <col min="4120" max="4120" width="14.42578125" style="3" customWidth="1"/>
    <col min="4121" max="4122" width="13.5703125" style="3" customWidth="1"/>
    <col min="4123" max="4123" width="6.42578125" style="3" customWidth="1"/>
    <col min="4124" max="4124" width="15.140625" style="3" customWidth="1"/>
    <col min="4125" max="4125" width="4.140625" style="3" customWidth="1"/>
    <col min="4126" max="4126" width="3" style="3" customWidth="1"/>
    <col min="4127" max="4129" width="0" style="3" hidden="1" customWidth="1"/>
    <col min="4130" max="4130" width="3" style="3" customWidth="1"/>
    <col min="4131" max="4131" width="0" style="3" hidden="1" customWidth="1"/>
    <col min="4132" max="4132" width="3" style="3" customWidth="1"/>
    <col min="4133" max="4133" width="0" style="3" hidden="1" customWidth="1"/>
    <col min="4134" max="4134" width="4.42578125" style="3" customWidth="1"/>
    <col min="4135" max="4135" width="4.140625" style="3" customWidth="1"/>
    <col min="4136" max="4352" width="11.42578125" style="3"/>
    <col min="4353" max="4353" width="12.5703125" style="3" customWidth="1"/>
    <col min="4354" max="4354" width="2.7109375" style="3" customWidth="1"/>
    <col min="4355" max="4356" width="6.5703125" style="3" customWidth="1"/>
    <col min="4357" max="4357" width="5.85546875" style="3" customWidth="1"/>
    <col min="4358" max="4358" width="6.5703125" style="3" customWidth="1"/>
    <col min="4359" max="4360" width="12" style="3" customWidth="1"/>
    <col min="4361" max="4361" width="8" style="3" customWidth="1"/>
    <col min="4362" max="4362" width="2.5703125" style="3" customWidth="1"/>
    <col min="4363" max="4364" width="8.85546875" style="3" customWidth="1"/>
    <col min="4365" max="4367" width="3.7109375" style="3" customWidth="1"/>
    <col min="4368" max="4368" width="3.5703125" style="3" customWidth="1"/>
    <col min="4369" max="4370" width="3" style="3" customWidth="1"/>
    <col min="4371" max="4373" width="0" style="3" hidden="1" customWidth="1"/>
    <col min="4374" max="4374" width="4.42578125" style="3" customWidth="1"/>
    <col min="4375" max="4375" width="0" style="3" hidden="1" customWidth="1"/>
    <col min="4376" max="4376" width="14.42578125" style="3" customWidth="1"/>
    <col min="4377" max="4378" width="13.5703125" style="3" customWidth="1"/>
    <col min="4379" max="4379" width="6.42578125" style="3" customWidth="1"/>
    <col min="4380" max="4380" width="15.140625" style="3" customWidth="1"/>
    <col min="4381" max="4381" width="4.140625" style="3" customWidth="1"/>
    <col min="4382" max="4382" width="3" style="3" customWidth="1"/>
    <col min="4383" max="4385" width="0" style="3" hidden="1" customWidth="1"/>
    <col min="4386" max="4386" width="3" style="3" customWidth="1"/>
    <col min="4387" max="4387" width="0" style="3" hidden="1" customWidth="1"/>
    <col min="4388" max="4388" width="3" style="3" customWidth="1"/>
    <col min="4389" max="4389" width="0" style="3" hidden="1" customWidth="1"/>
    <col min="4390" max="4390" width="4.42578125" style="3" customWidth="1"/>
    <col min="4391" max="4391" width="4.140625" style="3" customWidth="1"/>
    <col min="4392" max="4608" width="11.42578125" style="3"/>
    <col min="4609" max="4609" width="12.5703125" style="3" customWidth="1"/>
    <col min="4610" max="4610" width="2.7109375" style="3" customWidth="1"/>
    <col min="4611" max="4612" width="6.5703125" style="3" customWidth="1"/>
    <col min="4613" max="4613" width="5.85546875" style="3" customWidth="1"/>
    <col min="4614" max="4614" width="6.5703125" style="3" customWidth="1"/>
    <col min="4615" max="4616" width="12" style="3" customWidth="1"/>
    <col min="4617" max="4617" width="8" style="3" customWidth="1"/>
    <col min="4618" max="4618" width="2.5703125" style="3" customWidth="1"/>
    <col min="4619" max="4620" width="8.85546875" style="3" customWidth="1"/>
    <col min="4621" max="4623" width="3.7109375" style="3" customWidth="1"/>
    <col min="4624" max="4624" width="3.5703125" style="3" customWidth="1"/>
    <col min="4625" max="4626" width="3" style="3" customWidth="1"/>
    <col min="4627" max="4629" width="0" style="3" hidden="1" customWidth="1"/>
    <col min="4630" max="4630" width="4.42578125" style="3" customWidth="1"/>
    <col min="4631" max="4631" width="0" style="3" hidden="1" customWidth="1"/>
    <col min="4632" max="4632" width="14.42578125" style="3" customWidth="1"/>
    <col min="4633" max="4634" width="13.5703125" style="3" customWidth="1"/>
    <col min="4635" max="4635" width="6.42578125" style="3" customWidth="1"/>
    <col min="4636" max="4636" width="15.140625" style="3" customWidth="1"/>
    <col min="4637" max="4637" width="4.140625" style="3" customWidth="1"/>
    <col min="4638" max="4638" width="3" style="3" customWidth="1"/>
    <col min="4639" max="4641" width="0" style="3" hidden="1" customWidth="1"/>
    <col min="4642" max="4642" width="3" style="3" customWidth="1"/>
    <col min="4643" max="4643" width="0" style="3" hidden="1" customWidth="1"/>
    <col min="4644" max="4644" width="3" style="3" customWidth="1"/>
    <col min="4645" max="4645" width="0" style="3" hidden="1" customWidth="1"/>
    <col min="4646" max="4646" width="4.42578125" style="3" customWidth="1"/>
    <col min="4647" max="4647" width="4.140625" style="3" customWidth="1"/>
    <col min="4648" max="4864" width="11.42578125" style="3"/>
    <col min="4865" max="4865" width="12.5703125" style="3" customWidth="1"/>
    <col min="4866" max="4866" width="2.7109375" style="3" customWidth="1"/>
    <col min="4867" max="4868" width="6.5703125" style="3" customWidth="1"/>
    <col min="4869" max="4869" width="5.85546875" style="3" customWidth="1"/>
    <col min="4870" max="4870" width="6.5703125" style="3" customWidth="1"/>
    <col min="4871" max="4872" width="12" style="3" customWidth="1"/>
    <col min="4873" max="4873" width="8" style="3" customWidth="1"/>
    <col min="4874" max="4874" width="2.5703125" style="3" customWidth="1"/>
    <col min="4875" max="4876" width="8.85546875" style="3" customWidth="1"/>
    <col min="4877" max="4879" width="3.7109375" style="3" customWidth="1"/>
    <col min="4880" max="4880" width="3.5703125" style="3" customWidth="1"/>
    <col min="4881" max="4882" width="3" style="3" customWidth="1"/>
    <col min="4883" max="4885" width="0" style="3" hidden="1" customWidth="1"/>
    <col min="4886" max="4886" width="4.42578125" style="3" customWidth="1"/>
    <col min="4887" max="4887" width="0" style="3" hidden="1" customWidth="1"/>
    <col min="4888" max="4888" width="14.42578125" style="3" customWidth="1"/>
    <col min="4889" max="4890" width="13.5703125" style="3" customWidth="1"/>
    <col min="4891" max="4891" width="6.42578125" style="3" customWidth="1"/>
    <col min="4892" max="4892" width="15.140625" style="3" customWidth="1"/>
    <col min="4893" max="4893" width="4.140625" style="3" customWidth="1"/>
    <col min="4894" max="4894" width="3" style="3" customWidth="1"/>
    <col min="4895" max="4897" width="0" style="3" hidden="1" customWidth="1"/>
    <col min="4898" max="4898" width="3" style="3" customWidth="1"/>
    <col min="4899" max="4899" width="0" style="3" hidden="1" customWidth="1"/>
    <col min="4900" max="4900" width="3" style="3" customWidth="1"/>
    <col min="4901" max="4901" width="0" style="3" hidden="1" customWidth="1"/>
    <col min="4902" max="4902" width="4.42578125" style="3" customWidth="1"/>
    <col min="4903" max="4903" width="4.140625" style="3" customWidth="1"/>
    <col min="4904" max="5120" width="11.42578125" style="3"/>
    <col min="5121" max="5121" width="12.5703125" style="3" customWidth="1"/>
    <col min="5122" max="5122" width="2.7109375" style="3" customWidth="1"/>
    <col min="5123" max="5124" width="6.5703125" style="3" customWidth="1"/>
    <col min="5125" max="5125" width="5.85546875" style="3" customWidth="1"/>
    <col min="5126" max="5126" width="6.5703125" style="3" customWidth="1"/>
    <col min="5127" max="5128" width="12" style="3" customWidth="1"/>
    <col min="5129" max="5129" width="8" style="3" customWidth="1"/>
    <col min="5130" max="5130" width="2.5703125" style="3" customWidth="1"/>
    <col min="5131" max="5132" width="8.85546875" style="3" customWidth="1"/>
    <col min="5133" max="5135" width="3.7109375" style="3" customWidth="1"/>
    <col min="5136" max="5136" width="3.5703125" style="3" customWidth="1"/>
    <col min="5137" max="5138" width="3" style="3" customWidth="1"/>
    <col min="5139" max="5141" width="0" style="3" hidden="1" customWidth="1"/>
    <col min="5142" max="5142" width="4.42578125" style="3" customWidth="1"/>
    <col min="5143" max="5143" width="0" style="3" hidden="1" customWidth="1"/>
    <col min="5144" max="5144" width="14.42578125" style="3" customWidth="1"/>
    <col min="5145" max="5146" width="13.5703125" style="3" customWidth="1"/>
    <col min="5147" max="5147" width="6.42578125" style="3" customWidth="1"/>
    <col min="5148" max="5148" width="15.140625" style="3" customWidth="1"/>
    <col min="5149" max="5149" width="4.140625" style="3" customWidth="1"/>
    <col min="5150" max="5150" width="3" style="3" customWidth="1"/>
    <col min="5151" max="5153" width="0" style="3" hidden="1" customWidth="1"/>
    <col min="5154" max="5154" width="3" style="3" customWidth="1"/>
    <col min="5155" max="5155" width="0" style="3" hidden="1" customWidth="1"/>
    <col min="5156" max="5156" width="3" style="3" customWidth="1"/>
    <col min="5157" max="5157" width="0" style="3" hidden="1" customWidth="1"/>
    <col min="5158" max="5158" width="4.42578125" style="3" customWidth="1"/>
    <col min="5159" max="5159" width="4.140625" style="3" customWidth="1"/>
    <col min="5160" max="5376" width="11.42578125" style="3"/>
    <col min="5377" max="5377" width="12.5703125" style="3" customWidth="1"/>
    <col min="5378" max="5378" width="2.7109375" style="3" customWidth="1"/>
    <col min="5379" max="5380" width="6.5703125" style="3" customWidth="1"/>
    <col min="5381" max="5381" width="5.85546875" style="3" customWidth="1"/>
    <col min="5382" max="5382" width="6.5703125" style="3" customWidth="1"/>
    <col min="5383" max="5384" width="12" style="3" customWidth="1"/>
    <col min="5385" max="5385" width="8" style="3" customWidth="1"/>
    <col min="5386" max="5386" width="2.5703125" style="3" customWidth="1"/>
    <col min="5387" max="5388" width="8.85546875" style="3" customWidth="1"/>
    <col min="5389" max="5391" width="3.7109375" style="3" customWidth="1"/>
    <col min="5392" max="5392" width="3.5703125" style="3" customWidth="1"/>
    <col min="5393" max="5394" width="3" style="3" customWidth="1"/>
    <col min="5395" max="5397" width="0" style="3" hidden="1" customWidth="1"/>
    <col min="5398" max="5398" width="4.42578125" style="3" customWidth="1"/>
    <col min="5399" max="5399" width="0" style="3" hidden="1" customWidth="1"/>
    <col min="5400" max="5400" width="14.42578125" style="3" customWidth="1"/>
    <col min="5401" max="5402" width="13.5703125" style="3" customWidth="1"/>
    <col min="5403" max="5403" width="6.42578125" style="3" customWidth="1"/>
    <col min="5404" max="5404" width="15.140625" style="3" customWidth="1"/>
    <col min="5405" max="5405" width="4.140625" style="3" customWidth="1"/>
    <col min="5406" max="5406" width="3" style="3" customWidth="1"/>
    <col min="5407" max="5409" width="0" style="3" hidden="1" customWidth="1"/>
    <col min="5410" max="5410" width="3" style="3" customWidth="1"/>
    <col min="5411" max="5411" width="0" style="3" hidden="1" customWidth="1"/>
    <col min="5412" max="5412" width="3" style="3" customWidth="1"/>
    <col min="5413" max="5413" width="0" style="3" hidden="1" customWidth="1"/>
    <col min="5414" max="5414" width="4.42578125" style="3" customWidth="1"/>
    <col min="5415" max="5415" width="4.140625" style="3" customWidth="1"/>
    <col min="5416" max="5632" width="11.42578125" style="3"/>
    <col min="5633" max="5633" width="12.5703125" style="3" customWidth="1"/>
    <col min="5634" max="5634" width="2.7109375" style="3" customWidth="1"/>
    <col min="5635" max="5636" width="6.5703125" style="3" customWidth="1"/>
    <col min="5637" max="5637" width="5.85546875" style="3" customWidth="1"/>
    <col min="5638" max="5638" width="6.5703125" style="3" customWidth="1"/>
    <col min="5639" max="5640" width="12" style="3" customWidth="1"/>
    <col min="5641" max="5641" width="8" style="3" customWidth="1"/>
    <col min="5642" max="5642" width="2.5703125" style="3" customWidth="1"/>
    <col min="5643" max="5644" width="8.85546875" style="3" customWidth="1"/>
    <col min="5645" max="5647" width="3.7109375" style="3" customWidth="1"/>
    <col min="5648" max="5648" width="3.5703125" style="3" customWidth="1"/>
    <col min="5649" max="5650" width="3" style="3" customWidth="1"/>
    <col min="5651" max="5653" width="0" style="3" hidden="1" customWidth="1"/>
    <col min="5654" max="5654" width="4.42578125" style="3" customWidth="1"/>
    <col min="5655" max="5655" width="0" style="3" hidden="1" customWidth="1"/>
    <col min="5656" max="5656" width="14.42578125" style="3" customWidth="1"/>
    <col min="5657" max="5658" width="13.5703125" style="3" customWidth="1"/>
    <col min="5659" max="5659" width="6.42578125" style="3" customWidth="1"/>
    <col min="5660" max="5660" width="15.140625" style="3" customWidth="1"/>
    <col min="5661" max="5661" width="4.140625" style="3" customWidth="1"/>
    <col min="5662" max="5662" width="3" style="3" customWidth="1"/>
    <col min="5663" max="5665" width="0" style="3" hidden="1" customWidth="1"/>
    <col min="5666" max="5666" width="3" style="3" customWidth="1"/>
    <col min="5667" max="5667" width="0" style="3" hidden="1" customWidth="1"/>
    <col min="5668" max="5668" width="3" style="3" customWidth="1"/>
    <col min="5669" max="5669" width="0" style="3" hidden="1" customWidth="1"/>
    <col min="5670" max="5670" width="4.42578125" style="3" customWidth="1"/>
    <col min="5671" max="5671" width="4.140625" style="3" customWidth="1"/>
    <col min="5672" max="5888" width="11.42578125" style="3"/>
    <col min="5889" max="5889" width="12.5703125" style="3" customWidth="1"/>
    <col min="5890" max="5890" width="2.7109375" style="3" customWidth="1"/>
    <col min="5891" max="5892" width="6.5703125" style="3" customWidth="1"/>
    <col min="5893" max="5893" width="5.85546875" style="3" customWidth="1"/>
    <col min="5894" max="5894" width="6.5703125" style="3" customWidth="1"/>
    <col min="5895" max="5896" width="12" style="3" customWidth="1"/>
    <col min="5897" max="5897" width="8" style="3" customWidth="1"/>
    <col min="5898" max="5898" width="2.5703125" style="3" customWidth="1"/>
    <col min="5899" max="5900" width="8.85546875" style="3" customWidth="1"/>
    <col min="5901" max="5903" width="3.7109375" style="3" customWidth="1"/>
    <col min="5904" max="5904" width="3.5703125" style="3" customWidth="1"/>
    <col min="5905" max="5906" width="3" style="3" customWidth="1"/>
    <col min="5907" max="5909" width="0" style="3" hidden="1" customWidth="1"/>
    <col min="5910" max="5910" width="4.42578125" style="3" customWidth="1"/>
    <col min="5911" max="5911" width="0" style="3" hidden="1" customWidth="1"/>
    <col min="5912" max="5912" width="14.42578125" style="3" customWidth="1"/>
    <col min="5913" max="5914" width="13.5703125" style="3" customWidth="1"/>
    <col min="5915" max="5915" width="6.42578125" style="3" customWidth="1"/>
    <col min="5916" max="5916" width="15.140625" style="3" customWidth="1"/>
    <col min="5917" max="5917" width="4.140625" style="3" customWidth="1"/>
    <col min="5918" max="5918" width="3" style="3" customWidth="1"/>
    <col min="5919" max="5921" width="0" style="3" hidden="1" customWidth="1"/>
    <col min="5922" max="5922" width="3" style="3" customWidth="1"/>
    <col min="5923" max="5923" width="0" style="3" hidden="1" customWidth="1"/>
    <col min="5924" max="5924" width="3" style="3" customWidth="1"/>
    <col min="5925" max="5925" width="0" style="3" hidden="1" customWidth="1"/>
    <col min="5926" max="5926" width="4.42578125" style="3" customWidth="1"/>
    <col min="5927" max="5927" width="4.140625" style="3" customWidth="1"/>
    <col min="5928" max="6144" width="11.42578125" style="3"/>
    <col min="6145" max="6145" width="12.5703125" style="3" customWidth="1"/>
    <col min="6146" max="6146" width="2.7109375" style="3" customWidth="1"/>
    <col min="6147" max="6148" width="6.5703125" style="3" customWidth="1"/>
    <col min="6149" max="6149" width="5.85546875" style="3" customWidth="1"/>
    <col min="6150" max="6150" width="6.5703125" style="3" customWidth="1"/>
    <col min="6151" max="6152" width="12" style="3" customWidth="1"/>
    <col min="6153" max="6153" width="8" style="3" customWidth="1"/>
    <col min="6154" max="6154" width="2.5703125" style="3" customWidth="1"/>
    <col min="6155" max="6156" width="8.85546875" style="3" customWidth="1"/>
    <col min="6157" max="6159" width="3.7109375" style="3" customWidth="1"/>
    <col min="6160" max="6160" width="3.5703125" style="3" customWidth="1"/>
    <col min="6161" max="6162" width="3" style="3" customWidth="1"/>
    <col min="6163" max="6165" width="0" style="3" hidden="1" customWidth="1"/>
    <col min="6166" max="6166" width="4.42578125" style="3" customWidth="1"/>
    <col min="6167" max="6167" width="0" style="3" hidden="1" customWidth="1"/>
    <col min="6168" max="6168" width="14.42578125" style="3" customWidth="1"/>
    <col min="6169" max="6170" width="13.5703125" style="3" customWidth="1"/>
    <col min="6171" max="6171" width="6.42578125" style="3" customWidth="1"/>
    <col min="6172" max="6172" width="15.140625" style="3" customWidth="1"/>
    <col min="6173" max="6173" width="4.140625" style="3" customWidth="1"/>
    <col min="6174" max="6174" width="3" style="3" customWidth="1"/>
    <col min="6175" max="6177" width="0" style="3" hidden="1" customWidth="1"/>
    <col min="6178" max="6178" width="3" style="3" customWidth="1"/>
    <col min="6179" max="6179" width="0" style="3" hidden="1" customWidth="1"/>
    <col min="6180" max="6180" width="3" style="3" customWidth="1"/>
    <col min="6181" max="6181" width="0" style="3" hidden="1" customWidth="1"/>
    <col min="6182" max="6182" width="4.42578125" style="3" customWidth="1"/>
    <col min="6183" max="6183" width="4.140625" style="3" customWidth="1"/>
    <col min="6184" max="6400" width="11.42578125" style="3"/>
    <col min="6401" max="6401" width="12.5703125" style="3" customWidth="1"/>
    <col min="6402" max="6402" width="2.7109375" style="3" customWidth="1"/>
    <col min="6403" max="6404" width="6.5703125" style="3" customWidth="1"/>
    <col min="6405" max="6405" width="5.85546875" style="3" customWidth="1"/>
    <col min="6406" max="6406" width="6.5703125" style="3" customWidth="1"/>
    <col min="6407" max="6408" width="12" style="3" customWidth="1"/>
    <col min="6409" max="6409" width="8" style="3" customWidth="1"/>
    <col min="6410" max="6410" width="2.5703125" style="3" customWidth="1"/>
    <col min="6411" max="6412" width="8.85546875" style="3" customWidth="1"/>
    <col min="6413" max="6415" width="3.7109375" style="3" customWidth="1"/>
    <col min="6416" max="6416" width="3.5703125" style="3" customWidth="1"/>
    <col min="6417" max="6418" width="3" style="3" customWidth="1"/>
    <col min="6419" max="6421" width="0" style="3" hidden="1" customWidth="1"/>
    <col min="6422" max="6422" width="4.42578125" style="3" customWidth="1"/>
    <col min="6423" max="6423" width="0" style="3" hidden="1" customWidth="1"/>
    <col min="6424" max="6424" width="14.42578125" style="3" customWidth="1"/>
    <col min="6425" max="6426" width="13.5703125" style="3" customWidth="1"/>
    <col min="6427" max="6427" width="6.42578125" style="3" customWidth="1"/>
    <col min="6428" max="6428" width="15.140625" style="3" customWidth="1"/>
    <col min="6429" max="6429" width="4.140625" style="3" customWidth="1"/>
    <col min="6430" max="6430" width="3" style="3" customWidth="1"/>
    <col min="6431" max="6433" width="0" style="3" hidden="1" customWidth="1"/>
    <col min="6434" max="6434" width="3" style="3" customWidth="1"/>
    <col min="6435" max="6435" width="0" style="3" hidden="1" customWidth="1"/>
    <col min="6436" max="6436" width="3" style="3" customWidth="1"/>
    <col min="6437" max="6437" width="0" style="3" hidden="1" customWidth="1"/>
    <col min="6438" max="6438" width="4.42578125" style="3" customWidth="1"/>
    <col min="6439" max="6439" width="4.140625" style="3" customWidth="1"/>
    <col min="6440" max="6656" width="11.42578125" style="3"/>
    <col min="6657" max="6657" width="12.5703125" style="3" customWidth="1"/>
    <col min="6658" max="6658" width="2.7109375" style="3" customWidth="1"/>
    <col min="6659" max="6660" width="6.5703125" style="3" customWidth="1"/>
    <col min="6661" max="6661" width="5.85546875" style="3" customWidth="1"/>
    <col min="6662" max="6662" width="6.5703125" style="3" customWidth="1"/>
    <col min="6663" max="6664" width="12" style="3" customWidth="1"/>
    <col min="6665" max="6665" width="8" style="3" customWidth="1"/>
    <col min="6666" max="6666" width="2.5703125" style="3" customWidth="1"/>
    <col min="6667" max="6668" width="8.85546875" style="3" customWidth="1"/>
    <col min="6669" max="6671" width="3.7109375" style="3" customWidth="1"/>
    <col min="6672" max="6672" width="3.5703125" style="3" customWidth="1"/>
    <col min="6673" max="6674" width="3" style="3" customWidth="1"/>
    <col min="6675" max="6677" width="0" style="3" hidden="1" customWidth="1"/>
    <col min="6678" max="6678" width="4.42578125" style="3" customWidth="1"/>
    <col min="6679" max="6679" width="0" style="3" hidden="1" customWidth="1"/>
    <col min="6680" max="6680" width="14.42578125" style="3" customWidth="1"/>
    <col min="6681" max="6682" width="13.5703125" style="3" customWidth="1"/>
    <col min="6683" max="6683" width="6.42578125" style="3" customWidth="1"/>
    <col min="6684" max="6684" width="15.140625" style="3" customWidth="1"/>
    <col min="6685" max="6685" width="4.140625" style="3" customWidth="1"/>
    <col min="6686" max="6686" width="3" style="3" customWidth="1"/>
    <col min="6687" max="6689" width="0" style="3" hidden="1" customWidth="1"/>
    <col min="6690" max="6690" width="3" style="3" customWidth="1"/>
    <col min="6691" max="6691" width="0" style="3" hidden="1" customWidth="1"/>
    <col min="6692" max="6692" width="3" style="3" customWidth="1"/>
    <col min="6693" max="6693" width="0" style="3" hidden="1" customWidth="1"/>
    <col min="6694" max="6694" width="4.42578125" style="3" customWidth="1"/>
    <col min="6695" max="6695" width="4.140625" style="3" customWidth="1"/>
    <col min="6696" max="6912" width="11.42578125" style="3"/>
    <col min="6913" max="6913" width="12.5703125" style="3" customWidth="1"/>
    <col min="6914" max="6914" width="2.7109375" style="3" customWidth="1"/>
    <col min="6915" max="6916" width="6.5703125" style="3" customWidth="1"/>
    <col min="6917" max="6917" width="5.85546875" style="3" customWidth="1"/>
    <col min="6918" max="6918" width="6.5703125" style="3" customWidth="1"/>
    <col min="6919" max="6920" width="12" style="3" customWidth="1"/>
    <col min="6921" max="6921" width="8" style="3" customWidth="1"/>
    <col min="6922" max="6922" width="2.5703125" style="3" customWidth="1"/>
    <col min="6923" max="6924" width="8.85546875" style="3" customWidth="1"/>
    <col min="6925" max="6927" width="3.7109375" style="3" customWidth="1"/>
    <col min="6928" max="6928" width="3.5703125" style="3" customWidth="1"/>
    <col min="6929" max="6930" width="3" style="3" customWidth="1"/>
    <col min="6931" max="6933" width="0" style="3" hidden="1" customWidth="1"/>
    <col min="6934" max="6934" width="4.42578125" style="3" customWidth="1"/>
    <col min="6935" max="6935" width="0" style="3" hidden="1" customWidth="1"/>
    <col min="6936" max="6936" width="14.42578125" style="3" customWidth="1"/>
    <col min="6937" max="6938" width="13.5703125" style="3" customWidth="1"/>
    <col min="6939" max="6939" width="6.42578125" style="3" customWidth="1"/>
    <col min="6940" max="6940" width="15.140625" style="3" customWidth="1"/>
    <col min="6941" max="6941" width="4.140625" style="3" customWidth="1"/>
    <col min="6942" max="6942" width="3" style="3" customWidth="1"/>
    <col min="6943" max="6945" width="0" style="3" hidden="1" customWidth="1"/>
    <col min="6946" max="6946" width="3" style="3" customWidth="1"/>
    <col min="6947" max="6947" width="0" style="3" hidden="1" customWidth="1"/>
    <col min="6948" max="6948" width="3" style="3" customWidth="1"/>
    <col min="6949" max="6949" width="0" style="3" hidden="1" customWidth="1"/>
    <col min="6950" max="6950" width="4.42578125" style="3" customWidth="1"/>
    <col min="6951" max="6951" width="4.140625" style="3" customWidth="1"/>
    <col min="6952" max="7168" width="11.42578125" style="3"/>
    <col min="7169" max="7169" width="12.5703125" style="3" customWidth="1"/>
    <col min="7170" max="7170" width="2.7109375" style="3" customWidth="1"/>
    <col min="7171" max="7172" width="6.5703125" style="3" customWidth="1"/>
    <col min="7173" max="7173" width="5.85546875" style="3" customWidth="1"/>
    <col min="7174" max="7174" width="6.5703125" style="3" customWidth="1"/>
    <col min="7175" max="7176" width="12" style="3" customWidth="1"/>
    <col min="7177" max="7177" width="8" style="3" customWidth="1"/>
    <col min="7178" max="7178" width="2.5703125" style="3" customWidth="1"/>
    <col min="7179" max="7180" width="8.85546875" style="3" customWidth="1"/>
    <col min="7181" max="7183" width="3.7109375" style="3" customWidth="1"/>
    <col min="7184" max="7184" width="3.5703125" style="3" customWidth="1"/>
    <col min="7185" max="7186" width="3" style="3" customWidth="1"/>
    <col min="7187" max="7189" width="0" style="3" hidden="1" customWidth="1"/>
    <col min="7190" max="7190" width="4.42578125" style="3" customWidth="1"/>
    <col min="7191" max="7191" width="0" style="3" hidden="1" customWidth="1"/>
    <col min="7192" max="7192" width="14.42578125" style="3" customWidth="1"/>
    <col min="7193" max="7194" width="13.5703125" style="3" customWidth="1"/>
    <col min="7195" max="7195" width="6.42578125" style="3" customWidth="1"/>
    <col min="7196" max="7196" width="15.140625" style="3" customWidth="1"/>
    <col min="7197" max="7197" width="4.140625" style="3" customWidth="1"/>
    <col min="7198" max="7198" width="3" style="3" customWidth="1"/>
    <col min="7199" max="7201" width="0" style="3" hidden="1" customWidth="1"/>
    <col min="7202" max="7202" width="3" style="3" customWidth="1"/>
    <col min="7203" max="7203" width="0" style="3" hidden="1" customWidth="1"/>
    <col min="7204" max="7204" width="3" style="3" customWidth="1"/>
    <col min="7205" max="7205" width="0" style="3" hidden="1" customWidth="1"/>
    <col min="7206" max="7206" width="4.42578125" style="3" customWidth="1"/>
    <col min="7207" max="7207" width="4.140625" style="3" customWidth="1"/>
    <col min="7208" max="7424" width="11.42578125" style="3"/>
    <col min="7425" max="7425" width="12.5703125" style="3" customWidth="1"/>
    <col min="7426" max="7426" width="2.7109375" style="3" customWidth="1"/>
    <col min="7427" max="7428" width="6.5703125" style="3" customWidth="1"/>
    <col min="7429" max="7429" width="5.85546875" style="3" customWidth="1"/>
    <col min="7430" max="7430" width="6.5703125" style="3" customWidth="1"/>
    <col min="7431" max="7432" width="12" style="3" customWidth="1"/>
    <col min="7433" max="7433" width="8" style="3" customWidth="1"/>
    <col min="7434" max="7434" width="2.5703125" style="3" customWidth="1"/>
    <col min="7435" max="7436" width="8.85546875" style="3" customWidth="1"/>
    <col min="7437" max="7439" width="3.7109375" style="3" customWidth="1"/>
    <col min="7440" max="7440" width="3.5703125" style="3" customWidth="1"/>
    <col min="7441" max="7442" width="3" style="3" customWidth="1"/>
    <col min="7443" max="7445" width="0" style="3" hidden="1" customWidth="1"/>
    <col min="7446" max="7446" width="4.42578125" style="3" customWidth="1"/>
    <col min="7447" max="7447" width="0" style="3" hidden="1" customWidth="1"/>
    <col min="7448" max="7448" width="14.42578125" style="3" customWidth="1"/>
    <col min="7449" max="7450" width="13.5703125" style="3" customWidth="1"/>
    <col min="7451" max="7451" width="6.42578125" style="3" customWidth="1"/>
    <col min="7452" max="7452" width="15.140625" style="3" customWidth="1"/>
    <col min="7453" max="7453" width="4.140625" style="3" customWidth="1"/>
    <col min="7454" max="7454" width="3" style="3" customWidth="1"/>
    <col min="7455" max="7457" width="0" style="3" hidden="1" customWidth="1"/>
    <col min="7458" max="7458" width="3" style="3" customWidth="1"/>
    <col min="7459" max="7459" width="0" style="3" hidden="1" customWidth="1"/>
    <col min="7460" max="7460" width="3" style="3" customWidth="1"/>
    <col min="7461" max="7461" width="0" style="3" hidden="1" customWidth="1"/>
    <col min="7462" max="7462" width="4.42578125" style="3" customWidth="1"/>
    <col min="7463" max="7463" width="4.140625" style="3" customWidth="1"/>
    <col min="7464" max="7680" width="11.42578125" style="3"/>
    <col min="7681" max="7681" width="12.5703125" style="3" customWidth="1"/>
    <col min="7682" max="7682" width="2.7109375" style="3" customWidth="1"/>
    <col min="7683" max="7684" width="6.5703125" style="3" customWidth="1"/>
    <col min="7685" max="7685" width="5.85546875" style="3" customWidth="1"/>
    <col min="7686" max="7686" width="6.5703125" style="3" customWidth="1"/>
    <col min="7687" max="7688" width="12" style="3" customWidth="1"/>
    <col min="7689" max="7689" width="8" style="3" customWidth="1"/>
    <col min="7690" max="7690" width="2.5703125" style="3" customWidth="1"/>
    <col min="7691" max="7692" width="8.85546875" style="3" customWidth="1"/>
    <col min="7693" max="7695" width="3.7109375" style="3" customWidth="1"/>
    <col min="7696" max="7696" width="3.5703125" style="3" customWidth="1"/>
    <col min="7697" max="7698" width="3" style="3" customWidth="1"/>
    <col min="7699" max="7701" width="0" style="3" hidden="1" customWidth="1"/>
    <col min="7702" max="7702" width="4.42578125" style="3" customWidth="1"/>
    <col min="7703" max="7703" width="0" style="3" hidden="1" customWidth="1"/>
    <col min="7704" max="7704" width="14.42578125" style="3" customWidth="1"/>
    <col min="7705" max="7706" width="13.5703125" style="3" customWidth="1"/>
    <col min="7707" max="7707" width="6.42578125" style="3" customWidth="1"/>
    <col min="7708" max="7708" width="15.140625" style="3" customWidth="1"/>
    <col min="7709" max="7709" width="4.140625" style="3" customWidth="1"/>
    <col min="7710" max="7710" width="3" style="3" customWidth="1"/>
    <col min="7711" max="7713" width="0" style="3" hidden="1" customWidth="1"/>
    <col min="7714" max="7714" width="3" style="3" customWidth="1"/>
    <col min="7715" max="7715" width="0" style="3" hidden="1" customWidth="1"/>
    <col min="7716" max="7716" width="3" style="3" customWidth="1"/>
    <col min="7717" max="7717" width="0" style="3" hidden="1" customWidth="1"/>
    <col min="7718" max="7718" width="4.42578125" style="3" customWidth="1"/>
    <col min="7719" max="7719" width="4.140625" style="3" customWidth="1"/>
    <col min="7720" max="7936" width="11.42578125" style="3"/>
    <col min="7937" max="7937" width="12.5703125" style="3" customWidth="1"/>
    <col min="7938" max="7938" width="2.7109375" style="3" customWidth="1"/>
    <col min="7939" max="7940" width="6.5703125" style="3" customWidth="1"/>
    <col min="7941" max="7941" width="5.85546875" style="3" customWidth="1"/>
    <col min="7942" max="7942" width="6.5703125" style="3" customWidth="1"/>
    <col min="7943" max="7944" width="12" style="3" customWidth="1"/>
    <col min="7945" max="7945" width="8" style="3" customWidth="1"/>
    <col min="7946" max="7946" width="2.5703125" style="3" customWidth="1"/>
    <col min="7947" max="7948" width="8.85546875" style="3" customWidth="1"/>
    <col min="7949" max="7951" width="3.7109375" style="3" customWidth="1"/>
    <col min="7952" max="7952" width="3.5703125" style="3" customWidth="1"/>
    <col min="7953" max="7954" width="3" style="3" customWidth="1"/>
    <col min="7955" max="7957" width="0" style="3" hidden="1" customWidth="1"/>
    <col min="7958" max="7958" width="4.42578125" style="3" customWidth="1"/>
    <col min="7959" max="7959" width="0" style="3" hidden="1" customWidth="1"/>
    <col min="7960" max="7960" width="14.42578125" style="3" customWidth="1"/>
    <col min="7961" max="7962" width="13.5703125" style="3" customWidth="1"/>
    <col min="7963" max="7963" width="6.42578125" style="3" customWidth="1"/>
    <col min="7964" max="7964" width="15.140625" style="3" customWidth="1"/>
    <col min="7965" max="7965" width="4.140625" style="3" customWidth="1"/>
    <col min="7966" max="7966" width="3" style="3" customWidth="1"/>
    <col min="7967" max="7969" width="0" style="3" hidden="1" customWidth="1"/>
    <col min="7970" max="7970" width="3" style="3" customWidth="1"/>
    <col min="7971" max="7971" width="0" style="3" hidden="1" customWidth="1"/>
    <col min="7972" max="7972" width="3" style="3" customWidth="1"/>
    <col min="7973" max="7973" width="0" style="3" hidden="1" customWidth="1"/>
    <col min="7974" max="7974" width="4.42578125" style="3" customWidth="1"/>
    <col min="7975" max="7975" width="4.140625" style="3" customWidth="1"/>
    <col min="7976" max="8192" width="11.42578125" style="3"/>
    <col min="8193" max="8193" width="12.5703125" style="3" customWidth="1"/>
    <col min="8194" max="8194" width="2.7109375" style="3" customWidth="1"/>
    <col min="8195" max="8196" width="6.5703125" style="3" customWidth="1"/>
    <col min="8197" max="8197" width="5.85546875" style="3" customWidth="1"/>
    <col min="8198" max="8198" width="6.5703125" style="3" customWidth="1"/>
    <col min="8199" max="8200" width="12" style="3" customWidth="1"/>
    <col min="8201" max="8201" width="8" style="3" customWidth="1"/>
    <col min="8202" max="8202" width="2.5703125" style="3" customWidth="1"/>
    <col min="8203" max="8204" width="8.85546875" style="3" customWidth="1"/>
    <col min="8205" max="8207" width="3.7109375" style="3" customWidth="1"/>
    <col min="8208" max="8208" width="3.5703125" style="3" customWidth="1"/>
    <col min="8209" max="8210" width="3" style="3" customWidth="1"/>
    <col min="8211" max="8213" width="0" style="3" hidden="1" customWidth="1"/>
    <col min="8214" max="8214" width="4.42578125" style="3" customWidth="1"/>
    <col min="8215" max="8215" width="0" style="3" hidden="1" customWidth="1"/>
    <col min="8216" max="8216" width="14.42578125" style="3" customWidth="1"/>
    <col min="8217" max="8218" width="13.5703125" style="3" customWidth="1"/>
    <col min="8219" max="8219" width="6.42578125" style="3" customWidth="1"/>
    <col min="8220" max="8220" width="15.140625" style="3" customWidth="1"/>
    <col min="8221" max="8221" width="4.140625" style="3" customWidth="1"/>
    <col min="8222" max="8222" width="3" style="3" customWidth="1"/>
    <col min="8223" max="8225" width="0" style="3" hidden="1" customWidth="1"/>
    <col min="8226" max="8226" width="3" style="3" customWidth="1"/>
    <col min="8227" max="8227" width="0" style="3" hidden="1" customWidth="1"/>
    <col min="8228" max="8228" width="3" style="3" customWidth="1"/>
    <col min="8229" max="8229" width="0" style="3" hidden="1" customWidth="1"/>
    <col min="8230" max="8230" width="4.42578125" style="3" customWidth="1"/>
    <col min="8231" max="8231" width="4.140625" style="3" customWidth="1"/>
    <col min="8232" max="8448" width="11.42578125" style="3"/>
    <col min="8449" max="8449" width="12.5703125" style="3" customWidth="1"/>
    <col min="8450" max="8450" width="2.7109375" style="3" customWidth="1"/>
    <col min="8451" max="8452" width="6.5703125" style="3" customWidth="1"/>
    <col min="8453" max="8453" width="5.85546875" style="3" customWidth="1"/>
    <col min="8454" max="8454" width="6.5703125" style="3" customWidth="1"/>
    <col min="8455" max="8456" width="12" style="3" customWidth="1"/>
    <col min="8457" max="8457" width="8" style="3" customWidth="1"/>
    <col min="8458" max="8458" width="2.5703125" style="3" customWidth="1"/>
    <col min="8459" max="8460" width="8.85546875" style="3" customWidth="1"/>
    <col min="8461" max="8463" width="3.7109375" style="3" customWidth="1"/>
    <col min="8464" max="8464" width="3.5703125" style="3" customWidth="1"/>
    <col min="8465" max="8466" width="3" style="3" customWidth="1"/>
    <col min="8467" max="8469" width="0" style="3" hidden="1" customWidth="1"/>
    <col min="8470" max="8470" width="4.42578125" style="3" customWidth="1"/>
    <col min="8471" max="8471" width="0" style="3" hidden="1" customWidth="1"/>
    <col min="8472" max="8472" width="14.42578125" style="3" customWidth="1"/>
    <col min="8473" max="8474" width="13.5703125" style="3" customWidth="1"/>
    <col min="8475" max="8475" width="6.42578125" style="3" customWidth="1"/>
    <col min="8476" max="8476" width="15.140625" style="3" customWidth="1"/>
    <col min="8477" max="8477" width="4.140625" style="3" customWidth="1"/>
    <col min="8478" max="8478" width="3" style="3" customWidth="1"/>
    <col min="8479" max="8481" width="0" style="3" hidden="1" customWidth="1"/>
    <col min="8482" max="8482" width="3" style="3" customWidth="1"/>
    <col min="8483" max="8483" width="0" style="3" hidden="1" customWidth="1"/>
    <col min="8484" max="8484" width="3" style="3" customWidth="1"/>
    <col min="8485" max="8485" width="0" style="3" hidden="1" customWidth="1"/>
    <col min="8486" max="8486" width="4.42578125" style="3" customWidth="1"/>
    <col min="8487" max="8487" width="4.140625" style="3" customWidth="1"/>
    <col min="8488" max="8704" width="11.42578125" style="3"/>
    <col min="8705" max="8705" width="12.5703125" style="3" customWidth="1"/>
    <col min="8706" max="8706" width="2.7109375" style="3" customWidth="1"/>
    <col min="8707" max="8708" width="6.5703125" style="3" customWidth="1"/>
    <col min="8709" max="8709" width="5.85546875" style="3" customWidth="1"/>
    <col min="8710" max="8710" width="6.5703125" style="3" customWidth="1"/>
    <col min="8711" max="8712" width="12" style="3" customWidth="1"/>
    <col min="8713" max="8713" width="8" style="3" customWidth="1"/>
    <col min="8714" max="8714" width="2.5703125" style="3" customWidth="1"/>
    <col min="8715" max="8716" width="8.85546875" style="3" customWidth="1"/>
    <col min="8717" max="8719" width="3.7109375" style="3" customWidth="1"/>
    <col min="8720" max="8720" width="3.5703125" style="3" customWidth="1"/>
    <col min="8721" max="8722" width="3" style="3" customWidth="1"/>
    <col min="8723" max="8725" width="0" style="3" hidden="1" customWidth="1"/>
    <col min="8726" max="8726" width="4.42578125" style="3" customWidth="1"/>
    <col min="8727" max="8727" width="0" style="3" hidden="1" customWidth="1"/>
    <col min="8728" max="8728" width="14.42578125" style="3" customWidth="1"/>
    <col min="8729" max="8730" width="13.5703125" style="3" customWidth="1"/>
    <col min="8731" max="8731" width="6.42578125" style="3" customWidth="1"/>
    <col min="8732" max="8732" width="15.140625" style="3" customWidth="1"/>
    <col min="8733" max="8733" width="4.140625" style="3" customWidth="1"/>
    <col min="8734" max="8734" width="3" style="3" customWidth="1"/>
    <col min="8735" max="8737" width="0" style="3" hidden="1" customWidth="1"/>
    <col min="8738" max="8738" width="3" style="3" customWidth="1"/>
    <col min="8739" max="8739" width="0" style="3" hidden="1" customWidth="1"/>
    <col min="8740" max="8740" width="3" style="3" customWidth="1"/>
    <col min="8741" max="8741" width="0" style="3" hidden="1" customWidth="1"/>
    <col min="8742" max="8742" width="4.42578125" style="3" customWidth="1"/>
    <col min="8743" max="8743" width="4.140625" style="3" customWidth="1"/>
    <col min="8744" max="8960" width="11.42578125" style="3"/>
    <col min="8961" max="8961" width="12.5703125" style="3" customWidth="1"/>
    <col min="8962" max="8962" width="2.7109375" style="3" customWidth="1"/>
    <col min="8963" max="8964" width="6.5703125" style="3" customWidth="1"/>
    <col min="8965" max="8965" width="5.85546875" style="3" customWidth="1"/>
    <col min="8966" max="8966" width="6.5703125" style="3" customWidth="1"/>
    <col min="8967" max="8968" width="12" style="3" customWidth="1"/>
    <col min="8969" max="8969" width="8" style="3" customWidth="1"/>
    <col min="8970" max="8970" width="2.5703125" style="3" customWidth="1"/>
    <col min="8971" max="8972" width="8.85546875" style="3" customWidth="1"/>
    <col min="8973" max="8975" width="3.7109375" style="3" customWidth="1"/>
    <col min="8976" max="8976" width="3.5703125" style="3" customWidth="1"/>
    <col min="8977" max="8978" width="3" style="3" customWidth="1"/>
    <col min="8979" max="8981" width="0" style="3" hidden="1" customWidth="1"/>
    <col min="8982" max="8982" width="4.42578125" style="3" customWidth="1"/>
    <col min="8983" max="8983" width="0" style="3" hidden="1" customWidth="1"/>
    <col min="8984" max="8984" width="14.42578125" style="3" customWidth="1"/>
    <col min="8985" max="8986" width="13.5703125" style="3" customWidth="1"/>
    <col min="8987" max="8987" width="6.42578125" style="3" customWidth="1"/>
    <col min="8988" max="8988" width="15.140625" style="3" customWidth="1"/>
    <col min="8989" max="8989" width="4.140625" style="3" customWidth="1"/>
    <col min="8990" max="8990" width="3" style="3" customWidth="1"/>
    <col min="8991" max="8993" width="0" style="3" hidden="1" customWidth="1"/>
    <col min="8994" max="8994" width="3" style="3" customWidth="1"/>
    <col min="8995" max="8995" width="0" style="3" hidden="1" customWidth="1"/>
    <col min="8996" max="8996" width="3" style="3" customWidth="1"/>
    <col min="8997" max="8997" width="0" style="3" hidden="1" customWidth="1"/>
    <col min="8998" max="8998" width="4.42578125" style="3" customWidth="1"/>
    <col min="8999" max="8999" width="4.140625" style="3" customWidth="1"/>
    <col min="9000" max="9216" width="11.42578125" style="3"/>
    <col min="9217" max="9217" width="12.5703125" style="3" customWidth="1"/>
    <col min="9218" max="9218" width="2.7109375" style="3" customWidth="1"/>
    <col min="9219" max="9220" width="6.5703125" style="3" customWidth="1"/>
    <col min="9221" max="9221" width="5.85546875" style="3" customWidth="1"/>
    <col min="9222" max="9222" width="6.5703125" style="3" customWidth="1"/>
    <col min="9223" max="9224" width="12" style="3" customWidth="1"/>
    <col min="9225" max="9225" width="8" style="3" customWidth="1"/>
    <col min="9226" max="9226" width="2.5703125" style="3" customWidth="1"/>
    <col min="9227" max="9228" width="8.85546875" style="3" customWidth="1"/>
    <col min="9229" max="9231" width="3.7109375" style="3" customWidth="1"/>
    <col min="9232" max="9232" width="3.5703125" style="3" customWidth="1"/>
    <col min="9233" max="9234" width="3" style="3" customWidth="1"/>
    <col min="9235" max="9237" width="0" style="3" hidden="1" customWidth="1"/>
    <col min="9238" max="9238" width="4.42578125" style="3" customWidth="1"/>
    <col min="9239" max="9239" width="0" style="3" hidden="1" customWidth="1"/>
    <col min="9240" max="9240" width="14.42578125" style="3" customWidth="1"/>
    <col min="9241" max="9242" width="13.5703125" style="3" customWidth="1"/>
    <col min="9243" max="9243" width="6.42578125" style="3" customWidth="1"/>
    <col min="9244" max="9244" width="15.140625" style="3" customWidth="1"/>
    <col min="9245" max="9245" width="4.140625" style="3" customWidth="1"/>
    <col min="9246" max="9246" width="3" style="3" customWidth="1"/>
    <col min="9247" max="9249" width="0" style="3" hidden="1" customWidth="1"/>
    <col min="9250" max="9250" width="3" style="3" customWidth="1"/>
    <col min="9251" max="9251" width="0" style="3" hidden="1" customWidth="1"/>
    <col min="9252" max="9252" width="3" style="3" customWidth="1"/>
    <col min="9253" max="9253" width="0" style="3" hidden="1" customWidth="1"/>
    <col min="9254" max="9254" width="4.42578125" style="3" customWidth="1"/>
    <col min="9255" max="9255" width="4.140625" style="3" customWidth="1"/>
    <col min="9256" max="9472" width="11.42578125" style="3"/>
    <col min="9473" max="9473" width="12.5703125" style="3" customWidth="1"/>
    <col min="9474" max="9474" width="2.7109375" style="3" customWidth="1"/>
    <col min="9475" max="9476" width="6.5703125" style="3" customWidth="1"/>
    <col min="9477" max="9477" width="5.85546875" style="3" customWidth="1"/>
    <col min="9478" max="9478" width="6.5703125" style="3" customWidth="1"/>
    <col min="9479" max="9480" width="12" style="3" customWidth="1"/>
    <col min="9481" max="9481" width="8" style="3" customWidth="1"/>
    <col min="9482" max="9482" width="2.5703125" style="3" customWidth="1"/>
    <col min="9483" max="9484" width="8.85546875" style="3" customWidth="1"/>
    <col min="9485" max="9487" width="3.7109375" style="3" customWidth="1"/>
    <col min="9488" max="9488" width="3.5703125" style="3" customWidth="1"/>
    <col min="9489" max="9490" width="3" style="3" customWidth="1"/>
    <col min="9491" max="9493" width="0" style="3" hidden="1" customWidth="1"/>
    <col min="9494" max="9494" width="4.42578125" style="3" customWidth="1"/>
    <col min="9495" max="9495" width="0" style="3" hidden="1" customWidth="1"/>
    <col min="9496" max="9496" width="14.42578125" style="3" customWidth="1"/>
    <col min="9497" max="9498" width="13.5703125" style="3" customWidth="1"/>
    <col min="9499" max="9499" width="6.42578125" style="3" customWidth="1"/>
    <col min="9500" max="9500" width="15.140625" style="3" customWidth="1"/>
    <col min="9501" max="9501" width="4.140625" style="3" customWidth="1"/>
    <col min="9502" max="9502" width="3" style="3" customWidth="1"/>
    <col min="9503" max="9505" width="0" style="3" hidden="1" customWidth="1"/>
    <col min="9506" max="9506" width="3" style="3" customWidth="1"/>
    <col min="9507" max="9507" width="0" style="3" hidden="1" customWidth="1"/>
    <col min="9508" max="9508" width="3" style="3" customWidth="1"/>
    <col min="9509" max="9509" width="0" style="3" hidden="1" customWidth="1"/>
    <col min="9510" max="9510" width="4.42578125" style="3" customWidth="1"/>
    <col min="9511" max="9511" width="4.140625" style="3" customWidth="1"/>
    <col min="9512" max="9728" width="11.42578125" style="3"/>
    <col min="9729" max="9729" width="12.5703125" style="3" customWidth="1"/>
    <col min="9730" max="9730" width="2.7109375" style="3" customWidth="1"/>
    <col min="9731" max="9732" width="6.5703125" style="3" customWidth="1"/>
    <col min="9733" max="9733" width="5.85546875" style="3" customWidth="1"/>
    <col min="9734" max="9734" width="6.5703125" style="3" customWidth="1"/>
    <col min="9735" max="9736" width="12" style="3" customWidth="1"/>
    <col min="9737" max="9737" width="8" style="3" customWidth="1"/>
    <col min="9738" max="9738" width="2.5703125" style="3" customWidth="1"/>
    <col min="9739" max="9740" width="8.85546875" style="3" customWidth="1"/>
    <col min="9741" max="9743" width="3.7109375" style="3" customWidth="1"/>
    <col min="9744" max="9744" width="3.5703125" style="3" customWidth="1"/>
    <col min="9745" max="9746" width="3" style="3" customWidth="1"/>
    <col min="9747" max="9749" width="0" style="3" hidden="1" customWidth="1"/>
    <col min="9750" max="9750" width="4.42578125" style="3" customWidth="1"/>
    <col min="9751" max="9751" width="0" style="3" hidden="1" customWidth="1"/>
    <col min="9752" max="9752" width="14.42578125" style="3" customWidth="1"/>
    <col min="9753" max="9754" width="13.5703125" style="3" customWidth="1"/>
    <col min="9755" max="9755" width="6.42578125" style="3" customWidth="1"/>
    <col min="9756" max="9756" width="15.140625" style="3" customWidth="1"/>
    <col min="9757" max="9757" width="4.140625" style="3" customWidth="1"/>
    <col min="9758" max="9758" width="3" style="3" customWidth="1"/>
    <col min="9759" max="9761" width="0" style="3" hidden="1" customWidth="1"/>
    <col min="9762" max="9762" width="3" style="3" customWidth="1"/>
    <col min="9763" max="9763" width="0" style="3" hidden="1" customWidth="1"/>
    <col min="9764" max="9764" width="3" style="3" customWidth="1"/>
    <col min="9765" max="9765" width="0" style="3" hidden="1" customWidth="1"/>
    <col min="9766" max="9766" width="4.42578125" style="3" customWidth="1"/>
    <col min="9767" max="9767" width="4.140625" style="3" customWidth="1"/>
    <col min="9768" max="9984" width="11.42578125" style="3"/>
    <col min="9985" max="9985" width="12.5703125" style="3" customWidth="1"/>
    <col min="9986" max="9986" width="2.7109375" style="3" customWidth="1"/>
    <col min="9987" max="9988" width="6.5703125" style="3" customWidth="1"/>
    <col min="9989" max="9989" width="5.85546875" style="3" customWidth="1"/>
    <col min="9990" max="9990" width="6.5703125" style="3" customWidth="1"/>
    <col min="9991" max="9992" width="12" style="3" customWidth="1"/>
    <col min="9993" max="9993" width="8" style="3" customWidth="1"/>
    <col min="9994" max="9994" width="2.5703125" style="3" customWidth="1"/>
    <col min="9995" max="9996" width="8.85546875" style="3" customWidth="1"/>
    <col min="9997" max="9999" width="3.7109375" style="3" customWidth="1"/>
    <col min="10000" max="10000" width="3.5703125" style="3" customWidth="1"/>
    <col min="10001" max="10002" width="3" style="3" customWidth="1"/>
    <col min="10003" max="10005" width="0" style="3" hidden="1" customWidth="1"/>
    <col min="10006" max="10006" width="4.42578125" style="3" customWidth="1"/>
    <col min="10007" max="10007" width="0" style="3" hidden="1" customWidth="1"/>
    <col min="10008" max="10008" width="14.42578125" style="3" customWidth="1"/>
    <col min="10009" max="10010" width="13.5703125" style="3" customWidth="1"/>
    <col min="10011" max="10011" width="6.42578125" style="3" customWidth="1"/>
    <col min="10012" max="10012" width="15.140625" style="3" customWidth="1"/>
    <col min="10013" max="10013" width="4.140625" style="3" customWidth="1"/>
    <col min="10014" max="10014" width="3" style="3" customWidth="1"/>
    <col min="10015" max="10017" width="0" style="3" hidden="1" customWidth="1"/>
    <col min="10018" max="10018" width="3" style="3" customWidth="1"/>
    <col min="10019" max="10019" width="0" style="3" hidden="1" customWidth="1"/>
    <col min="10020" max="10020" width="3" style="3" customWidth="1"/>
    <col min="10021" max="10021" width="0" style="3" hidden="1" customWidth="1"/>
    <col min="10022" max="10022" width="4.42578125" style="3" customWidth="1"/>
    <col min="10023" max="10023" width="4.140625" style="3" customWidth="1"/>
    <col min="10024" max="10240" width="11.42578125" style="3"/>
    <col min="10241" max="10241" width="12.5703125" style="3" customWidth="1"/>
    <col min="10242" max="10242" width="2.7109375" style="3" customWidth="1"/>
    <col min="10243" max="10244" width="6.5703125" style="3" customWidth="1"/>
    <col min="10245" max="10245" width="5.85546875" style="3" customWidth="1"/>
    <col min="10246" max="10246" width="6.5703125" style="3" customWidth="1"/>
    <col min="10247" max="10248" width="12" style="3" customWidth="1"/>
    <col min="10249" max="10249" width="8" style="3" customWidth="1"/>
    <col min="10250" max="10250" width="2.5703125" style="3" customWidth="1"/>
    <col min="10251" max="10252" width="8.85546875" style="3" customWidth="1"/>
    <col min="10253" max="10255" width="3.7109375" style="3" customWidth="1"/>
    <col min="10256" max="10256" width="3.5703125" style="3" customWidth="1"/>
    <col min="10257" max="10258" width="3" style="3" customWidth="1"/>
    <col min="10259" max="10261" width="0" style="3" hidden="1" customWidth="1"/>
    <col min="10262" max="10262" width="4.42578125" style="3" customWidth="1"/>
    <col min="10263" max="10263" width="0" style="3" hidden="1" customWidth="1"/>
    <col min="10264" max="10264" width="14.42578125" style="3" customWidth="1"/>
    <col min="10265" max="10266" width="13.5703125" style="3" customWidth="1"/>
    <col min="10267" max="10267" width="6.42578125" style="3" customWidth="1"/>
    <col min="10268" max="10268" width="15.140625" style="3" customWidth="1"/>
    <col min="10269" max="10269" width="4.140625" style="3" customWidth="1"/>
    <col min="10270" max="10270" width="3" style="3" customWidth="1"/>
    <col min="10271" max="10273" width="0" style="3" hidden="1" customWidth="1"/>
    <col min="10274" max="10274" width="3" style="3" customWidth="1"/>
    <col min="10275" max="10275" width="0" style="3" hidden="1" customWidth="1"/>
    <col min="10276" max="10276" width="3" style="3" customWidth="1"/>
    <col min="10277" max="10277" width="0" style="3" hidden="1" customWidth="1"/>
    <col min="10278" max="10278" width="4.42578125" style="3" customWidth="1"/>
    <col min="10279" max="10279" width="4.140625" style="3" customWidth="1"/>
    <col min="10280" max="10496" width="11.42578125" style="3"/>
    <col min="10497" max="10497" width="12.5703125" style="3" customWidth="1"/>
    <col min="10498" max="10498" width="2.7109375" style="3" customWidth="1"/>
    <col min="10499" max="10500" width="6.5703125" style="3" customWidth="1"/>
    <col min="10501" max="10501" width="5.85546875" style="3" customWidth="1"/>
    <col min="10502" max="10502" width="6.5703125" style="3" customWidth="1"/>
    <col min="10503" max="10504" width="12" style="3" customWidth="1"/>
    <col min="10505" max="10505" width="8" style="3" customWidth="1"/>
    <col min="10506" max="10506" width="2.5703125" style="3" customWidth="1"/>
    <col min="10507" max="10508" width="8.85546875" style="3" customWidth="1"/>
    <col min="10509" max="10511" width="3.7109375" style="3" customWidth="1"/>
    <col min="10512" max="10512" width="3.5703125" style="3" customWidth="1"/>
    <col min="10513" max="10514" width="3" style="3" customWidth="1"/>
    <col min="10515" max="10517" width="0" style="3" hidden="1" customWidth="1"/>
    <col min="10518" max="10518" width="4.42578125" style="3" customWidth="1"/>
    <col min="10519" max="10519" width="0" style="3" hidden="1" customWidth="1"/>
    <col min="10520" max="10520" width="14.42578125" style="3" customWidth="1"/>
    <col min="10521" max="10522" width="13.5703125" style="3" customWidth="1"/>
    <col min="10523" max="10523" width="6.42578125" style="3" customWidth="1"/>
    <col min="10524" max="10524" width="15.140625" style="3" customWidth="1"/>
    <col min="10525" max="10525" width="4.140625" style="3" customWidth="1"/>
    <col min="10526" max="10526" width="3" style="3" customWidth="1"/>
    <col min="10527" max="10529" width="0" style="3" hidden="1" customWidth="1"/>
    <col min="10530" max="10530" width="3" style="3" customWidth="1"/>
    <col min="10531" max="10531" width="0" style="3" hidden="1" customWidth="1"/>
    <col min="10532" max="10532" width="3" style="3" customWidth="1"/>
    <col min="10533" max="10533" width="0" style="3" hidden="1" customWidth="1"/>
    <col min="10534" max="10534" width="4.42578125" style="3" customWidth="1"/>
    <col min="10535" max="10535" width="4.140625" style="3" customWidth="1"/>
    <col min="10536" max="10752" width="11.42578125" style="3"/>
    <col min="10753" max="10753" width="12.5703125" style="3" customWidth="1"/>
    <col min="10754" max="10754" width="2.7109375" style="3" customWidth="1"/>
    <col min="10755" max="10756" width="6.5703125" style="3" customWidth="1"/>
    <col min="10757" max="10757" width="5.85546875" style="3" customWidth="1"/>
    <col min="10758" max="10758" width="6.5703125" style="3" customWidth="1"/>
    <col min="10759" max="10760" width="12" style="3" customWidth="1"/>
    <col min="10761" max="10761" width="8" style="3" customWidth="1"/>
    <col min="10762" max="10762" width="2.5703125" style="3" customWidth="1"/>
    <col min="10763" max="10764" width="8.85546875" style="3" customWidth="1"/>
    <col min="10765" max="10767" width="3.7109375" style="3" customWidth="1"/>
    <col min="10768" max="10768" width="3.5703125" style="3" customWidth="1"/>
    <col min="10769" max="10770" width="3" style="3" customWidth="1"/>
    <col min="10771" max="10773" width="0" style="3" hidden="1" customWidth="1"/>
    <col min="10774" max="10774" width="4.42578125" style="3" customWidth="1"/>
    <col min="10775" max="10775" width="0" style="3" hidden="1" customWidth="1"/>
    <col min="10776" max="10776" width="14.42578125" style="3" customWidth="1"/>
    <col min="10777" max="10778" width="13.5703125" style="3" customWidth="1"/>
    <col min="10779" max="10779" width="6.42578125" style="3" customWidth="1"/>
    <col min="10780" max="10780" width="15.140625" style="3" customWidth="1"/>
    <col min="10781" max="10781" width="4.140625" style="3" customWidth="1"/>
    <col min="10782" max="10782" width="3" style="3" customWidth="1"/>
    <col min="10783" max="10785" width="0" style="3" hidden="1" customWidth="1"/>
    <col min="10786" max="10786" width="3" style="3" customWidth="1"/>
    <col min="10787" max="10787" width="0" style="3" hidden="1" customWidth="1"/>
    <col min="10788" max="10788" width="3" style="3" customWidth="1"/>
    <col min="10789" max="10789" width="0" style="3" hidden="1" customWidth="1"/>
    <col min="10790" max="10790" width="4.42578125" style="3" customWidth="1"/>
    <col min="10791" max="10791" width="4.140625" style="3" customWidth="1"/>
    <col min="10792" max="11008" width="11.42578125" style="3"/>
    <col min="11009" max="11009" width="12.5703125" style="3" customWidth="1"/>
    <col min="11010" max="11010" width="2.7109375" style="3" customWidth="1"/>
    <col min="11011" max="11012" width="6.5703125" style="3" customWidth="1"/>
    <col min="11013" max="11013" width="5.85546875" style="3" customWidth="1"/>
    <col min="11014" max="11014" width="6.5703125" style="3" customWidth="1"/>
    <col min="11015" max="11016" width="12" style="3" customWidth="1"/>
    <col min="11017" max="11017" width="8" style="3" customWidth="1"/>
    <col min="11018" max="11018" width="2.5703125" style="3" customWidth="1"/>
    <col min="11019" max="11020" width="8.85546875" style="3" customWidth="1"/>
    <col min="11021" max="11023" width="3.7109375" style="3" customWidth="1"/>
    <col min="11024" max="11024" width="3.5703125" style="3" customWidth="1"/>
    <col min="11025" max="11026" width="3" style="3" customWidth="1"/>
    <col min="11027" max="11029" width="0" style="3" hidden="1" customWidth="1"/>
    <col min="11030" max="11030" width="4.42578125" style="3" customWidth="1"/>
    <col min="11031" max="11031" width="0" style="3" hidden="1" customWidth="1"/>
    <col min="11032" max="11032" width="14.42578125" style="3" customWidth="1"/>
    <col min="11033" max="11034" width="13.5703125" style="3" customWidth="1"/>
    <col min="11035" max="11035" width="6.42578125" style="3" customWidth="1"/>
    <col min="11036" max="11036" width="15.140625" style="3" customWidth="1"/>
    <col min="11037" max="11037" width="4.140625" style="3" customWidth="1"/>
    <col min="11038" max="11038" width="3" style="3" customWidth="1"/>
    <col min="11039" max="11041" width="0" style="3" hidden="1" customWidth="1"/>
    <col min="11042" max="11042" width="3" style="3" customWidth="1"/>
    <col min="11043" max="11043" width="0" style="3" hidden="1" customWidth="1"/>
    <col min="11044" max="11044" width="3" style="3" customWidth="1"/>
    <col min="11045" max="11045" width="0" style="3" hidden="1" customWidth="1"/>
    <col min="11046" max="11046" width="4.42578125" style="3" customWidth="1"/>
    <col min="11047" max="11047" width="4.140625" style="3" customWidth="1"/>
    <col min="11048" max="11264" width="11.42578125" style="3"/>
    <col min="11265" max="11265" width="12.5703125" style="3" customWidth="1"/>
    <col min="11266" max="11266" width="2.7109375" style="3" customWidth="1"/>
    <col min="11267" max="11268" width="6.5703125" style="3" customWidth="1"/>
    <col min="11269" max="11269" width="5.85546875" style="3" customWidth="1"/>
    <col min="11270" max="11270" width="6.5703125" style="3" customWidth="1"/>
    <col min="11271" max="11272" width="12" style="3" customWidth="1"/>
    <col min="11273" max="11273" width="8" style="3" customWidth="1"/>
    <col min="11274" max="11274" width="2.5703125" style="3" customWidth="1"/>
    <col min="11275" max="11276" width="8.85546875" style="3" customWidth="1"/>
    <col min="11277" max="11279" width="3.7109375" style="3" customWidth="1"/>
    <col min="11280" max="11280" width="3.5703125" style="3" customWidth="1"/>
    <col min="11281" max="11282" width="3" style="3" customWidth="1"/>
    <col min="11283" max="11285" width="0" style="3" hidden="1" customWidth="1"/>
    <col min="11286" max="11286" width="4.42578125" style="3" customWidth="1"/>
    <col min="11287" max="11287" width="0" style="3" hidden="1" customWidth="1"/>
    <col min="11288" max="11288" width="14.42578125" style="3" customWidth="1"/>
    <col min="11289" max="11290" width="13.5703125" style="3" customWidth="1"/>
    <col min="11291" max="11291" width="6.42578125" style="3" customWidth="1"/>
    <col min="11292" max="11292" width="15.140625" style="3" customWidth="1"/>
    <col min="11293" max="11293" width="4.140625" style="3" customWidth="1"/>
    <col min="11294" max="11294" width="3" style="3" customWidth="1"/>
    <col min="11295" max="11297" width="0" style="3" hidden="1" customWidth="1"/>
    <col min="11298" max="11298" width="3" style="3" customWidth="1"/>
    <col min="11299" max="11299" width="0" style="3" hidden="1" customWidth="1"/>
    <col min="11300" max="11300" width="3" style="3" customWidth="1"/>
    <col min="11301" max="11301" width="0" style="3" hidden="1" customWidth="1"/>
    <col min="11302" max="11302" width="4.42578125" style="3" customWidth="1"/>
    <col min="11303" max="11303" width="4.140625" style="3" customWidth="1"/>
    <col min="11304" max="11520" width="11.42578125" style="3"/>
    <col min="11521" max="11521" width="12.5703125" style="3" customWidth="1"/>
    <col min="11522" max="11522" width="2.7109375" style="3" customWidth="1"/>
    <col min="11523" max="11524" width="6.5703125" style="3" customWidth="1"/>
    <col min="11525" max="11525" width="5.85546875" style="3" customWidth="1"/>
    <col min="11526" max="11526" width="6.5703125" style="3" customWidth="1"/>
    <col min="11527" max="11528" width="12" style="3" customWidth="1"/>
    <col min="11529" max="11529" width="8" style="3" customWidth="1"/>
    <col min="11530" max="11530" width="2.5703125" style="3" customWidth="1"/>
    <col min="11531" max="11532" width="8.85546875" style="3" customWidth="1"/>
    <col min="11533" max="11535" width="3.7109375" style="3" customWidth="1"/>
    <col min="11536" max="11536" width="3.5703125" style="3" customWidth="1"/>
    <col min="11537" max="11538" width="3" style="3" customWidth="1"/>
    <col min="11539" max="11541" width="0" style="3" hidden="1" customWidth="1"/>
    <col min="11542" max="11542" width="4.42578125" style="3" customWidth="1"/>
    <col min="11543" max="11543" width="0" style="3" hidden="1" customWidth="1"/>
    <col min="11544" max="11544" width="14.42578125" style="3" customWidth="1"/>
    <col min="11545" max="11546" width="13.5703125" style="3" customWidth="1"/>
    <col min="11547" max="11547" width="6.42578125" style="3" customWidth="1"/>
    <col min="11548" max="11548" width="15.140625" style="3" customWidth="1"/>
    <col min="11549" max="11549" width="4.140625" style="3" customWidth="1"/>
    <col min="11550" max="11550" width="3" style="3" customWidth="1"/>
    <col min="11551" max="11553" width="0" style="3" hidden="1" customWidth="1"/>
    <col min="11554" max="11554" width="3" style="3" customWidth="1"/>
    <col min="11555" max="11555" width="0" style="3" hidden="1" customWidth="1"/>
    <col min="11556" max="11556" width="3" style="3" customWidth="1"/>
    <col min="11557" max="11557" width="0" style="3" hidden="1" customWidth="1"/>
    <col min="11558" max="11558" width="4.42578125" style="3" customWidth="1"/>
    <col min="11559" max="11559" width="4.140625" style="3" customWidth="1"/>
    <col min="11560" max="11776" width="11.42578125" style="3"/>
    <col min="11777" max="11777" width="12.5703125" style="3" customWidth="1"/>
    <col min="11778" max="11778" width="2.7109375" style="3" customWidth="1"/>
    <col min="11779" max="11780" width="6.5703125" style="3" customWidth="1"/>
    <col min="11781" max="11781" width="5.85546875" style="3" customWidth="1"/>
    <col min="11782" max="11782" width="6.5703125" style="3" customWidth="1"/>
    <col min="11783" max="11784" width="12" style="3" customWidth="1"/>
    <col min="11785" max="11785" width="8" style="3" customWidth="1"/>
    <col min="11786" max="11786" width="2.5703125" style="3" customWidth="1"/>
    <col min="11787" max="11788" width="8.85546875" style="3" customWidth="1"/>
    <col min="11789" max="11791" width="3.7109375" style="3" customWidth="1"/>
    <col min="11792" max="11792" width="3.5703125" style="3" customWidth="1"/>
    <col min="11793" max="11794" width="3" style="3" customWidth="1"/>
    <col min="11795" max="11797" width="0" style="3" hidden="1" customWidth="1"/>
    <col min="11798" max="11798" width="4.42578125" style="3" customWidth="1"/>
    <col min="11799" max="11799" width="0" style="3" hidden="1" customWidth="1"/>
    <col min="11800" max="11800" width="14.42578125" style="3" customWidth="1"/>
    <col min="11801" max="11802" width="13.5703125" style="3" customWidth="1"/>
    <col min="11803" max="11803" width="6.42578125" style="3" customWidth="1"/>
    <col min="11804" max="11804" width="15.140625" style="3" customWidth="1"/>
    <col min="11805" max="11805" width="4.140625" style="3" customWidth="1"/>
    <col min="11806" max="11806" width="3" style="3" customWidth="1"/>
    <col min="11807" max="11809" width="0" style="3" hidden="1" customWidth="1"/>
    <col min="11810" max="11810" width="3" style="3" customWidth="1"/>
    <col min="11811" max="11811" width="0" style="3" hidden="1" customWidth="1"/>
    <col min="11812" max="11812" width="3" style="3" customWidth="1"/>
    <col min="11813" max="11813" width="0" style="3" hidden="1" customWidth="1"/>
    <col min="11814" max="11814" width="4.42578125" style="3" customWidth="1"/>
    <col min="11815" max="11815" width="4.140625" style="3" customWidth="1"/>
    <col min="11816" max="12032" width="11.42578125" style="3"/>
    <col min="12033" max="12033" width="12.5703125" style="3" customWidth="1"/>
    <col min="12034" max="12034" width="2.7109375" style="3" customWidth="1"/>
    <col min="12035" max="12036" width="6.5703125" style="3" customWidth="1"/>
    <col min="12037" max="12037" width="5.85546875" style="3" customWidth="1"/>
    <col min="12038" max="12038" width="6.5703125" style="3" customWidth="1"/>
    <col min="12039" max="12040" width="12" style="3" customWidth="1"/>
    <col min="12041" max="12041" width="8" style="3" customWidth="1"/>
    <col min="12042" max="12042" width="2.5703125" style="3" customWidth="1"/>
    <col min="12043" max="12044" width="8.85546875" style="3" customWidth="1"/>
    <col min="12045" max="12047" width="3.7109375" style="3" customWidth="1"/>
    <col min="12048" max="12048" width="3.5703125" style="3" customWidth="1"/>
    <col min="12049" max="12050" width="3" style="3" customWidth="1"/>
    <col min="12051" max="12053" width="0" style="3" hidden="1" customWidth="1"/>
    <col min="12054" max="12054" width="4.42578125" style="3" customWidth="1"/>
    <col min="12055" max="12055" width="0" style="3" hidden="1" customWidth="1"/>
    <col min="12056" max="12056" width="14.42578125" style="3" customWidth="1"/>
    <col min="12057" max="12058" width="13.5703125" style="3" customWidth="1"/>
    <col min="12059" max="12059" width="6.42578125" style="3" customWidth="1"/>
    <col min="12060" max="12060" width="15.140625" style="3" customWidth="1"/>
    <col min="12061" max="12061" width="4.140625" style="3" customWidth="1"/>
    <col min="12062" max="12062" width="3" style="3" customWidth="1"/>
    <col min="12063" max="12065" width="0" style="3" hidden="1" customWidth="1"/>
    <col min="12066" max="12066" width="3" style="3" customWidth="1"/>
    <col min="12067" max="12067" width="0" style="3" hidden="1" customWidth="1"/>
    <col min="12068" max="12068" width="3" style="3" customWidth="1"/>
    <col min="12069" max="12069" width="0" style="3" hidden="1" customWidth="1"/>
    <col min="12070" max="12070" width="4.42578125" style="3" customWidth="1"/>
    <col min="12071" max="12071" width="4.140625" style="3" customWidth="1"/>
    <col min="12072" max="12288" width="11.42578125" style="3"/>
    <col min="12289" max="12289" width="12.5703125" style="3" customWidth="1"/>
    <col min="12290" max="12290" width="2.7109375" style="3" customWidth="1"/>
    <col min="12291" max="12292" width="6.5703125" style="3" customWidth="1"/>
    <col min="12293" max="12293" width="5.85546875" style="3" customWidth="1"/>
    <col min="12294" max="12294" width="6.5703125" style="3" customWidth="1"/>
    <col min="12295" max="12296" width="12" style="3" customWidth="1"/>
    <col min="12297" max="12297" width="8" style="3" customWidth="1"/>
    <col min="12298" max="12298" width="2.5703125" style="3" customWidth="1"/>
    <col min="12299" max="12300" width="8.85546875" style="3" customWidth="1"/>
    <col min="12301" max="12303" width="3.7109375" style="3" customWidth="1"/>
    <col min="12304" max="12304" width="3.5703125" style="3" customWidth="1"/>
    <col min="12305" max="12306" width="3" style="3" customWidth="1"/>
    <col min="12307" max="12309" width="0" style="3" hidden="1" customWidth="1"/>
    <col min="12310" max="12310" width="4.42578125" style="3" customWidth="1"/>
    <col min="12311" max="12311" width="0" style="3" hidden="1" customWidth="1"/>
    <col min="12312" max="12312" width="14.42578125" style="3" customWidth="1"/>
    <col min="12313" max="12314" width="13.5703125" style="3" customWidth="1"/>
    <col min="12315" max="12315" width="6.42578125" style="3" customWidth="1"/>
    <col min="12316" max="12316" width="15.140625" style="3" customWidth="1"/>
    <col min="12317" max="12317" width="4.140625" style="3" customWidth="1"/>
    <col min="12318" max="12318" width="3" style="3" customWidth="1"/>
    <col min="12319" max="12321" width="0" style="3" hidden="1" customWidth="1"/>
    <col min="12322" max="12322" width="3" style="3" customWidth="1"/>
    <col min="12323" max="12323" width="0" style="3" hidden="1" customWidth="1"/>
    <col min="12324" max="12324" width="3" style="3" customWidth="1"/>
    <col min="12325" max="12325" width="0" style="3" hidden="1" customWidth="1"/>
    <col min="12326" max="12326" width="4.42578125" style="3" customWidth="1"/>
    <col min="12327" max="12327" width="4.140625" style="3" customWidth="1"/>
    <col min="12328" max="12544" width="11.42578125" style="3"/>
    <col min="12545" max="12545" width="12.5703125" style="3" customWidth="1"/>
    <col min="12546" max="12546" width="2.7109375" style="3" customWidth="1"/>
    <col min="12547" max="12548" width="6.5703125" style="3" customWidth="1"/>
    <col min="12549" max="12549" width="5.85546875" style="3" customWidth="1"/>
    <col min="12550" max="12550" width="6.5703125" style="3" customWidth="1"/>
    <col min="12551" max="12552" width="12" style="3" customWidth="1"/>
    <col min="12553" max="12553" width="8" style="3" customWidth="1"/>
    <col min="12554" max="12554" width="2.5703125" style="3" customWidth="1"/>
    <col min="12555" max="12556" width="8.85546875" style="3" customWidth="1"/>
    <col min="12557" max="12559" width="3.7109375" style="3" customWidth="1"/>
    <col min="12560" max="12560" width="3.5703125" style="3" customWidth="1"/>
    <col min="12561" max="12562" width="3" style="3" customWidth="1"/>
    <col min="12563" max="12565" width="0" style="3" hidden="1" customWidth="1"/>
    <col min="12566" max="12566" width="4.42578125" style="3" customWidth="1"/>
    <col min="12567" max="12567" width="0" style="3" hidden="1" customWidth="1"/>
    <col min="12568" max="12568" width="14.42578125" style="3" customWidth="1"/>
    <col min="12569" max="12570" width="13.5703125" style="3" customWidth="1"/>
    <col min="12571" max="12571" width="6.42578125" style="3" customWidth="1"/>
    <col min="12572" max="12572" width="15.140625" style="3" customWidth="1"/>
    <col min="12573" max="12573" width="4.140625" style="3" customWidth="1"/>
    <col min="12574" max="12574" width="3" style="3" customWidth="1"/>
    <col min="12575" max="12577" width="0" style="3" hidden="1" customWidth="1"/>
    <col min="12578" max="12578" width="3" style="3" customWidth="1"/>
    <col min="12579" max="12579" width="0" style="3" hidden="1" customWidth="1"/>
    <col min="12580" max="12580" width="3" style="3" customWidth="1"/>
    <col min="12581" max="12581" width="0" style="3" hidden="1" customWidth="1"/>
    <col min="12582" max="12582" width="4.42578125" style="3" customWidth="1"/>
    <col min="12583" max="12583" width="4.140625" style="3" customWidth="1"/>
    <col min="12584" max="12800" width="11.42578125" style="3"/>
    <col min="12801" max="12801" width="12.5703125" style="3" customWidth="1"/>
    <col min="12802" max="12802" width="2.7109375" style="3" customWidth="1"/>
    <col min="12803" max="12804" width="6.5703125" style="3" customWidth="1"/>
    <col min="12805" max="12805" width="5.85546875" style="3" customWidth="1"/>
    <col min="12806" max="12806" width="6.5703125" style="3" customWidth="1"/>
    <col min="12807" max="12808" width="12" style="3" customWidth="1"/>
    <col min="12809" max="12809" width="8" style="3" customWidth="1"/>
    <col min="12810" max="12810" width="2.5703125" style="3" customWidth="1"/>
    <col min="12811" max="12812" width="8.85546875" style="3" customWidth="1"/>
    <col min="12813" max="12815" width="3.7109375" style="3" customWidth="1"/>
    <col min="12816" max="12816" width="3.5703125" style="3" customWidth="1"/>
    <col min="12817" max="12818" width="3" style="3" customWidth="1"/>
    <col min="12819" max="12821" width="0" style="3" hidden="1" customWidth="1"/>
    <col min="12822" max="12822" width="4.42578125" style="3" customWidth="1"/>
    <col min="12823" max="12823" width="0" style="3" hidden="1" customWidth="1"/>
    <col min="12824" max="12824" width="14.42578125" style="3" customWidth="1"/>
    <col min="12825" max="12826" width="13.5703125" style="3" customWidth="1"/>
    <col min="12827" max="12827" width="6.42578125" style="3" customWidth="1"/>
    <col min="12828" max="12828" width="15.140625" style="3" customWidth="1"/>
    <col min="12829" max="12829" width="4.140625" style="3" customWidth="1"/>
    <col min="12830" max="12830" width="3" style="3" customWidth="1"/>
    <col min="12831" max="12833" width="0" style="3" hidden="1" customWidth="1"/>
    <col min="12834" max="12834" width="3" style="3" customWidth="1"/>
    <col min="12835" max="12835" width="0" style="3" hidden="1" customWidth="1"/>
    <col min="12836" max="12836" width="3" style="3" customWidth="1"/>
    <col min="12837" max="12837" width="0" style="3" hidden="1" customWidth="1"/>
    <col min="12838" max="12838" width="4.42578125" style="3" customWidth="1"/>
    <col min="12839" max="12839" width="4.140625" style="3" customWidth="1"/>
    <col min="12840" max="13056" width="11.42578125" style="3"/>
    <col min="13057" max="13057" width="12.5703125" style="3" customWidth="1"/>
    <col min="13058" max="13058" width="2.7109375" style="3" customWidth="1"/>
    <col min="13059" max="13060" width="6.5703125" style="3" customWidth="1"/>
    <col min="13061" max="13061" width="5.85546875" style="3" customWidth="1"/>
    <col min="13062" max="13062" width="6.5703125" style="3" customWidth="1"/>
    <col min="13063" max="13064" width="12" style="3" customWidth="1"/>
    <col min="13065" max="13065" width="8" style="3" customWidth="1"/>
    <col min="13066" max="13066" width="2.5703125" style="3" customWidth="1"/>
    <col min="13067" max="13068" width="8.85546875" style="3" customWidth="1"/>
    <col min="13069" max="13071" width="3.7109375" style="3" customWidth="1"/>
    <col min="13072" max="13072" width="3.5703125" style="3" customWidth="1"/>
    <col min="13073" max="13074" width="3" style="3" customWidth="1"/>
    <col min="13075" max="13077" width="0" style="3" hidden="1" customWidth="1"/>
    <col min="13078" max="13078" width="4.42578125" style="3" customWidth="1"/>
    <col min="13079" max="13079" width="0" style="3" hidden="1" customWidth="1"/>
    <col min="13080" max="13080" width="14.42578125" style="3" customWidth="1"/>
    <col min="13081" max="13082" width="13.5703125" style="3" customWidth="1"/>
    <col min="13083" max="13083" width="6.42578125" style="3" customWidth="1"/>
    <col min="13084" max="13084" width="15.140625" style="3" customWidth="1"/>
    <col min="13085" max="13085" width="4.140625" style="3" customWidth="1"/>
    <col min="13086" max="13086" width="3" style="3" customWidth="1"/>
    <col min="13087" max="13089" width="0" style="3" hidden="1" customWidth="1"/>
    <col min="13090" max="13090" width="3" style="3" customWidth="1"/>
    <col min="13091" max="13091" width="0" style="3" hidden="1" customWidth="1"/>
    <col min="13092" max="13092" width="3" style="3" customWidth="1"/>
    <col min="13093" max="13093" width="0" style="3" hidden="1" customWidth="1"/>
    <col min="13094" max="13094" width="4.42578125" style="3" customWidth="1"/>
    <col min="13095" max="13095" width="4.140625" style="3" customWidth="1"/>
    <col min="13096" max="13312" width="11.42578125" style="3"/>
    <col min="13313" max="13313" width="12.5703125" style="3" customWidth="1"/>
    <col min="13314" max="13314" width="2.7109375" style="3" customWidth="1"/>
    <col min="13315" max="13316" width="6.5703125" style="3" customWidth="1"/>
    <col min="13317" max="13317" width="5.85546875" style="3" customWidth="1"/>
    <col min="13318" max="13318" width="6.5703125" style="3" customWidth="1"/>
    <col min="13319" max="13320" width="12" style="3" customWidth="1"/>
    <col min="13321" max="13321" width="8" style="3" customWidth="1"/>
    <col min="13322" max="13322" width="2.5703125" style="3" customWidth="1"/>
    <col min="13323" max="13324" width="8.85546875" style="3" customWidth="1"/>
    <col min="13325" max="13327" width="3.7109375" style="3" customWidth="1"/>
    <col min="13328" max="13328" width="3.5703125" style="3" customWidth="1"/>
    <col min="13329" max="13330" width="3" style="3" customWidth="1"/>
    <col min="13331" max="13333" width="0" style="3" hidden="1" customWidth="1"/>
    <col min="13334" max="13334" width="4.42578125" style="3" customWidth="1"/>
    <col min="13335" max="13335" width="0" style="3" hidden="1" customWidth="1"/>
    <col min="13336" max="13336" width="14.42578125" style="3" customWidth="1"/>
    <col min="13337" max="13338" width="13.5703125" style="3" customWidth="1"/>
    <col min="13339" max="13339" width="6.42578125" style="3" customWidth="1"/>
    <col min="13340" max="13340" width="15.140625" style="3" customWidth="1"/>
    <col min="13341" max="13341" width="4.140625" style="3" customWidth="1"/>
    <col min="13342" max="13342" width="3" style="3" customWidth="1"/>
    <col min="13343" max="13345" width="0" style="3" hidden="1" customWidth="1"/>
    <col min="13346" max="13346" width="3" style="3" customWidth="1"/>
    <col min="13347" max="13347" width="0" style="3" hidden="1" customWidth="1"/>
    <col min="13348" max="13348" width="3" style="3" customWidth="1"/>
    <col min="13349" max="13349" width="0" style="3" hidden="1" customWidth="1"/>
    <col min="13350" max="13350" width="4.42578125" style="3" customWidth="1"/>
    <col min="13351" max="13351" width="4.140625" style="3" customWidth="1"/>
    <col min="13352" max="13568" width="11.42578125" style="3"/>
    <col min="13569" max="13569" width="12.5703125" style="3" customWidth="1"/>
    <col min="13570" max="13570" width="2.7109375" style="3" customWidth="1"/>
    <col min="13571" max="13572" width="6.5703125" style="3" customWidth="1"/>
    <col min="13573" max="13573" width="5.85546875" style="3" customWidth="1"/>
    <col min="13574" max="13574" width="6.5703125" style="3" customWidth="1"/>
    <col min="13575" max="13576" width="12" style="3" customWidth="1"/>
    <col min="13577" max="13577" width="8" style="3" customWidth="1"/>
    <col min="13578" max="13578" width="2.5703125" style="3" customWidth="1"/>
    <col min="13579" max="13580" width="8.85546875" style="3" customWidth="1"/>
    <col min="13581" max="13583" width="3.7109375" style="3" customWidth="1"/>
    <col min="13584" max="13584" width="3.5703125" style="3" customWidth="1"/>
    <col min="13585" max="13586" width="3" style="3" customWidth="1"/>
    <col min="13587" max="13589" width="0" style="3" hidden="1" customWidth="1"/>
    <col min="13590" max="13590" width="4.42578125" style="3" customWidth="1"/>
    <col min="13591" max="13591" width="0" style="3" hidden="1" customWidth="1"/>
    <col min="13592" max="13592" width="14.42578125" style="3" customWidth="1"/>
    <col min="13593" max="13594" width="13.5703125" style="3" customWidth="1"/>
    <col min="13595" max="13595" width="6.42578125" style="3" customWidth="1"/>
    <col min="13596" max="13596" width="15.140625" style="3" customWidth="1"/>
    <col min="13597" max="13597" width="4.140625" style="3" customWidth="1"/>
    <col min="13598" max="13598" width="3" style="3" customWidth="1"/>
    <col min="13599" max="13601" width="0" style="3" hidden="1" customWidth="1"/>
    <col min="13602" max="13602" width="3" style="3" customWidth="1"/>
    <col min="13603" max="13603" width="0" style="3" hidden="1" customWidth="1"/>
    <col min="13604" max="13604" width="3" style="3" customWidth="1"/>
    <col min="13605" max="13605" width="0" style="3" hidden="1" customWidth="1"/>
    <col min="13606" max="13606" width="4.42578125" style="3" customWidth="1"/>
    <col min="13607" max="13607" width="4.140625" style="3" customWidth="1"/>
    <col min="13608" max="13824" width="11.42578125" style="3"/>
    <col min="13825" max="13825" width="12.5703125" style="3" customWidth="1"/>
    <col min="13826" max="13826" width="2.7109375" style="3" customWidth="1"/>
    <col min="13827" max="13828" width="6.5703125" style="3" customWidth="1"/>
    <col min="13829" max="13829" width="5.85546875" style="3" customWidth="1"/>
    <col min="13830" max="13830" width="6.5703125" style="3" customWidth="1"/>
    <col min="13831" max="13832" width="12" style="3" customWidth="1"/>
    <col min="13833" max="13833" width="8" style="3" customWidth="1"/>
    <col min="13834" max="13834" width="2.5703125" style="3" customWidth="1"/>
    <col min="13835" max="13836" width="8.85546875" style="3" customWidth="1"/>
    <col min="13837" max="13839" width="3.7109375" style="3" customWidth="1"/>
    <col min="13840" max="13840" width="3.5703125" style="3" customWidth="1"/>
    <col min="13841" max="13842" width="3" style="3" customWidth="1"/>
    <col min="13843" max="13845" width="0" style="3" hidden="1" customWidth="1"/>
    <col min="13846" max="13846" width="4.42578125" style="3" customWidth="1"/>
    <col min="13847" max="13847" width="0" style="3" hidden="1" customWidth="1"/>
    <col min="13848" max="13848" width="14.42578125" style="3" customWidth="1"/>
    <col min="13849" max="13850" width="13.5703125" style="3" customWidth="1"/>
    <col min="13851" max="13851" width="6.42578125" style="3" customWidth="1"/>
    <col min="13852" max="13852" width="15.140625" style="3" customWidth="1"/>
    <col min="13853" max="13853" width="4.140625" style="3" customWidth="1"/>
    <col min="13854" max="13854" width="3" style="3" customWidth="1"/>
    <col min="13855" max="13857" width="0" style="3" hidden="1" customWidth="1"/>
    <col min="13858" max="13858" width="3" style="3" customWidth="1"/>
    <col min="13859" max="13859" width="0" style="3" hidden="1" customWidth="1"/>
    <col min="13860" max="13860" width="3" style="3" customWidth="1"/>
    <col min="13861" max="13861" width="0" style="3" hidden="1" customWidth="1"/>
    <col min="13862" max="13862" width="4.42578125" style="3" customWidth="1"/>
    <col min="13863" max="13863" width="4.140625" style="3" customWidth="1"/>
    <col min="13864" max="14080" width="11.42578125" style="3"/>
    <col min="14081" max="14081" width="12.5703125" style="3" customWidth="1"/>
    <col min="14082" max="14082" width="2.7109375" style="3" customWidth="1"/>
    <col min="14083" max="14084" width="6.5703125" style="3" customWidth="1"/>
    <col min="14085" max="14085" width="5.85546875" style="3" customWidth="1"/>
    <col min="14086" max="14086" width="6.5703125" style="3" customWidth="1"/>
    <col min="14087" max="14088" width="12" style="3" customWidth="1"/>
    <col min="14089" max="14089" width="8" style="3" customWidth="1"/>
    <col min="14090" max="14090" width="2.5703125" style="3" customWidth="1"/>
    <col min="14091" max="14092" width="8.85546875" style="3" customWidth="1"/>
    <col min="14093" max="14095" width="3.7109375" style="3" customWidth="1"/>
    <col min="14096" max="14096" width="3.5703125" style="3" customWidth="1"/>
    <col min="14097" max="14098" width="3" style="3" customWidth="1"/>
    <col min="14099" max="14101" width="0" style="3" hidden="1" customWidth="1"/>
    <col min="14102" max="14102" width="4.42578125" style="3" customWidth="1"/>
    <col min="14103" max="14103" width="0" style="3" hidden="1" customWidth="1"/>
    <col min="14104" max="14104" width="14.42578125" style="3" customWidth="1"/>
    <col min="14105" max="14106" width="13.5703125" style="3" customWidth="1"/>
    <col min="14107" max="14107" width="6.42578125" style="3" customWidth="1"/>
    <col min="14108" max="14108" width="15.140625" style="3" customWidth="1"/>
    <col min="14109" max="14109" width="4.140625" style="3" customWidth="1"/>
    <col min="14110" max="14110" width="3" style="3" customWidth="1"/>
    <col min="14111" max="14113" width="0" style="3" hidden="1" customWidth="1"/>
    <col min="14114" max="14114" width="3" style="3" customWidth="1"/>
    <col min="14115" max="14115" width="0" style="3" hidden="1" customWidth="1"/>
    <col min="14116" max="14116" width="3" style="3" customWidth="1"/>
    <col min="14117" max="14117" width="0" style="3" hidden="1" customWidth="1"/>
    <col min="14118" max="14118" width="4.42578125" style="3" customWidth="1"/>
    <col min="14119" max="14119" width="4.140625" style="3" customWidth="1"/>
    <col min="14120" max="14336" width="11.42578125" style="3"/>
    <col min="14337" max="14337" width="12.5703125" style="3" customWidth="1"/>
    <col min="14338" max="14338" width="2.7109375" style="3" customWidth="1"/>
    <col min="14339" max="14340" width="6.5703125" style="3" customWidth="1"/>
    <col min="14341" max="14341" width="5.85546875" style="3" customWidth="1"/>
    <col min="14342" max="14342" width="6.5703125" style="3" customWidth="1"/>
    <col min="14343" max="14344" width="12" style="3" customWidth="1"/>
    <col min="14345" max="14345" width="8" style="3" customWidth="1"/>
    <col min="14346" max="14346" width="2.5703125" style="3" customWidth="1"/>
    <col min="14347" max="14348" width="8.85546875" style="3" customWidth="1"/>
    <col min="14349" max="14351" width="3.7109375" style="3" customWidth="1"/>
    <col min="14352" max="14352" width="3.5703125" style="3" customWidth="1"/>
    <col min="14353" max="14354" width="3" style="3" customWidth="1"/>
    <col min="14355" max="14357" width="0" style="3" hidden="1" customWidth="1"/>
    <col min="14358" max="14358" width="4.42578125" style="3" customWidth="1"/>
    <col min="14359" max="14359" width="0" style="3" hidden="1" customWidth="1"/>
    <col min="14360" max="14360" width="14.42578125" style="3" customWidth="1"/>
    <col min="14361" max="14362" width="13.5703125" style="3" customWidth="1"/>
    <col min="14363" max="14363" width="6.42578125" style="3" customWidth="1"/>
    <col min="14364" max="14364" width="15.140625" style="3" customWidth="1"/>
    <col min="14365" max="14365" width="4.140625" style="3" customWidth="1"/>
    <col min="14366" max="14366" width="3" style="3" customWidth="1"/>
    <col min="14367" max="14369" width="0" style="3" hidden="1" customWidth="1"/>
    <col min="14370" max="14370" width="3" style="3" customWidth="1"/>
    <col min="14371" max="14371" width="0" style="3" hidden="1" customWidth="1"/>
    <col min="14372" max="14372" width="3" style="3" customWidth="1"/>
    <col min="14373" max="14373" width="0" style="3" hidden="1" customWidth="1"/>
    <col min="14374" max="14374" width="4.42578125" style="3" customWidth="1"/>
    <col min="14375" max="14375" width="4.140625" style="3" customWidth="1"/>
    <col min="14376" max="14592" width="11.42578125" style="3"/>
    <col min="14593" max="14593" width="12.5703125" style="3" customWidth="1"/>
    <col min="14594" max="14594" width="2.7109375" style="3" customWidth="1"/>
    <col min="14595" max="14596" width="6.5703125" style="3" customWidth="1"/>
    <col min="14597" max="14597" width="5.85546875" style="3" customWidth="1"/>
    <col min="14598" max="14598" width="6.5703125" style="3" customWidth="1"/>
    <col min="14599" max="14600" width="12" style="3" customWidth="1"/>
    <col min="14601" max="14601" width="8" style="3" customWidth="1"/>
    <col min="14602" max="14602" width="2.5703125" style="3" customWidth="1"/>
    <col min="14603" max="14604" width="8.85546875" style="3" customWidth="1"/>
    <col min="14605" max="14607" width="3.7109375" style="3" customWidth="1"/>
    <col min="14608" max="14608" width="3.5703125" style="3" customWidth="1"/>
    <col min="14609" max="14610" width="3" style="3" customWidth="1"/>
    <col min="14611" max="14613" width="0" style="3" hidden="1" customWidth="1"/>
    <col min="14614" max="14614" width="4.42578125" style="3" customWidth="1"/>
    <col min="14615" max="14615" width="0" style="3" hidden="1" customWidth="1"/>
    <col min="14616" max="14616" width="14.42578125" style="3" customWidth="1"/>
    <col min="14617" max="14618" width="13.5703125" style="3" customWidth="1"/>
    <col min="14619" max="14619" width="6.42578125" style="3" customWidth="1"/>
    <col min="14620" max="14620" width="15.140625" style="3" customWidth="1"/>
    <col min="14621" max="14621" width="4.140625" style="3" customWidth="1"/>
    <col min="14622" max="14622" width="3" style="3" customWidth="1"/>
    <col min="14623" max="14625" width="0" style="3" hidden="1" customWidth="1"/>
    <col min="14626" max="14626" width="3" style="3" customWidth="1"/>
    <col min="14627" max="14627" width="0" style="3" hidden="1" customWidth="1"/>
    <col min="14628" max="14628" width="3" style="3" customWidth="1"/>
    <col min="14629" max="14629" width="0" style="3" hidden="1" customWidth="1"/>
    <col min="14630" max="14630" width="4.42578125" style="3" customWidth="1"/>
    <col min="14631" max="14631" width="4.140625" style="3" customWidth="1"/>
    <col min="14632" max="14848" width="11.42578125" style="3"/>
    <col min="14849" max="14849" width="12.5703125" style="3" customWidth="1"/>
    <col min="14850" max="14850" width="2.7109375" style="3" customWidth="1"/>
    <col min="14851" max="14852" width="6.5703125" style="3" customWidth="1"/>
    <col min="14853" max="14853" width="5.85546875" style="3" customWidth="1"/>
    <col min="14854" max="14854" width="6.5703125" style="3" customWidth="1"/>
    <col min="14855" max="14856" width="12" style="3" customWidth="1"/>
    <col min="14857" max="14857" width="8" style="3" customWidth="1"/>
    <col min="14858" max="14858" width="2.5703125" style="3" customWidth="1"/>
    <col min="14859" max="14860" width="8.85546875" style="3" customWidth="1"/>
    <col min="14861" max="14863" width="3.7109375" style="3" customWidth="1"/>
    <col min="14864" max="14864" width="3.5703125" style="3" customWidth="1"/>
    <col min="14865" max="14866" width="3" style="3" customWidth="1"/>
    <col min="14867" max="14869" width="0" style="3" hidden="1" customWidth="1"/>
    <col min="14870" max="14870" width="4.42578125" style="3" customWidth="1"/>
    <col min="14871" max="14871" width="0" style="3" hidden="1" customWidth="1"/>
    <col min="14872" max="14872" width="14.42578125" style="3" customWidth="1"/>
    <col min="14873" max="14874" width="13.5703125" style="3" customWidth="1"/>
    <col min="14875" max="14875" width="6.42578125" style="3" customWidth="1"/>
    <col min="14876" max="14876" width="15.140625" style="3" customWidth="1"/>
    <col min="14877" max="14877" width="4.140625" style="3" customWidth="1"/>
    <col min="14878" max="14878" width="3" style="3" customWidth="1"/>
    <col min="14879" max="14881" width="0" style="3" hidden="1" customWidth="1"/>
    <col min="14882" max="14882" width="3" style="3" customWidth="1"/>
    <col min="14883" max="14883" width="0" style="3" hidden="1" customWidth="1"/>
    <col min="14884" max="14884" width="3" style="3" customWidth="1"/>
    <col min="14885" max="14885" width="0" style="3" hidden="1" customWidth="1"/>
    <col min="14886" max="14886" width="4.42578125" style="3" customWidth="1"/>
    <col min="14887" max="14887" width="4.140625" style="3" customWidth="1"/>
    <col min="14888" max="15104" width="11.42578125" style="3"/>
    <col min="15105" max="15105" width="12.5703125" style="3" customWidth="1"/>
    <col min="15106" max="15106" width="2.7109375" style="3" customWidth="1"/>
    <col min="15107" max="15108" width="6.5703125" style="3" customWidth="1"/>
    <col min="15109" max="15109" width="5.85546875" style="3" customWidth="1"/>
    <col min="15110" max="15110" width="6.5703125" style="3" customWidth="1"/>
    <col min="15111" max="15112" width="12" style="3" customWidth="1"/>
    <col min="15113" max="15113" width="8" style="3" customWidth="1"/>
    <col min="15114" max="15114" width="2.5703125" style="3" customWidth="1"/>
    <col min="15115" max="15116" width="8.85546875" style="3" customWidth="1"/>
    <col min="15117" max="15119" width="3.7109375" style="3" customWidth="1"/>
    <col min="15120" max="15120" width="3.5703125" style="3" customWidth="1"/>
    <col min="15121" max="15122" width="3" style="3" customWidth="1"/>
    <col min="15123" max="15125" width="0" style="3" hidden="1" customWidth="1"/>
    <col min="15126" max="15126" width="4.42578125" style="3" customWidth="1"/>
    <col min="15127" max="15127" width="0" style="3" hidden="1" customWidth="1"/>
    <col min="15128" max="15128" width="14.42578125" style="3" customWidth="1"/>
    <col min="15129" max="15130" width="13.5703125" style="3" customWidth="1"/>
    <col min="15131" max="15131" width="6.42578125" style="3" customWidth="1"/>
    <col min="15132" max="15132" width="15.140625" style="3" customWidth="1"/>
    <col min="15133" max="15133" width="4.140625" style="3" customWidth="1"/>
    <col min="15134" max="15134" width="3" style="3" customWidth="1"/>
    <col min="15135" max="15137" width="0" style="3" hidden="1" customWidth="1"/>
    <col min="15138" max="15138" width="3" style="3" customWidth="1"/>
    <col min="15139" max="15139" width="0" style="3" hidden="1" customWidth="1"/>
    <col min="15140" max="15140" width="3" style="3" customWidth="1"/>
    <col min="15141" max="15141" width="0" style="3" hidden="1" customWidth="1"/>
    <col min="15142" max="15142" width="4.42578125" style="3" customWidth="1"/>
    <col min="15143" max="15143" width="4.140625" style="3" customWidth="1"/>
    <col min="15144" max="15360" width="11.42578125" style="3"/>
    <col min="15361" max="15361" width="12.5703125" style="3" customWidth="1"/>
    <col min="15362" max="15362" width="2.7109375" style="3" customWidth="1"/>
    <col min="15363" max="15364" width="6.5703125" style="3" customWidth="1"/>
    <col min="15365" max="15365" width="5.85546875" style="3" customWidth="1"/>
    <col min="15366" max="15366" width="6.5703125" style="3" customWidth="1"/>
    <col min="15367" max="15368" width="12" style="3" customWidth="1"/>
    <col min="15369" max="15369" width="8" style="3" customWidth="1"/>
    <col min="15370" max="15370" width="2.5703125" style="3" customWidth="1"/>
    <col min="15371" max="15372" width="8.85546875" style="3" customWidth="1"/>
    <col min="15373" max="15375" width="3.7109375" style="3" customWidth="1"/>
    <col min="15376" max="15376" width="3.5703125" style="3" customWidth="1"/>
    <col min="15377" max="15378" width="3" style="3" customWidth="1"/>
    <col min="15379" max="15381" width="0" style="3" hidden="1" customWidth="1"/>
    <col min="15382" max="15382" width="4.42578125" style="3" customWidth="1"/>
    <col min="15383" max="15383" width="0" style="3" hidden="1" customWidth="1"/>
    <col min="15384" max="15384" width="14.42578125" style="3" customWidth="1"/>
    <col min="15385" max="15386" width="13.5703125" style="3" customWidth="1"/>
    <col min="15387" max="15387" width="6.42578125" style="3" customWidth="1"/>
    <col min="15388" max="15388" width="15.140625" style="3" customWidth="1"/>
    <col min="15389" max="15389" width="4.140625" style="3" customWidth="1"/>
    <col min="15390" max="15390" width="3" style="3" customWidth="1"/>
    <col min="15391" max="15393" width="0" style="3" hidden="1" customWidth="1"/>
    <col min="15394" max="15394" width="3" style="3" customWidth="1"/>
    <col min="15395" max="15395" width="0" style="3" hidden="1" customWidth="1"/>
    <col min="15396" max="15396" width="3" style="3" customWidth="1"/>
    <col min="15397" max="15397" width="0" style="3" hidden="1" customWidth="1"/>
    <col min="15398" max="15398" width="4.42578125" style="3" customWidth="1"/>
    <col min="15399" max="15399" width="4.140625" style="3" customWidth="1"/>
    <col min="15400" max="15616" width="11.42578125" style="3"/>
    <col min="15617" max="15617" width="12.5703125" style="3" customWidth="1"/>
    <col min="15618" max="15618" width="2.7109375" style="3" customWidth="1"/>
    <col min="15619" max="15620" width="6.5703125" style="3" customWidth="1"/>
    <col min="15621" max="15621" width="5.85546875" style="3" customWidth="1"/>
    <col min="15622" max="15622" width="6.5703125" style="3" customWidth="1"/>
    <col min="15623" max="15624" width="12" style="3" customWidth="1"/>
    <col min="15625" max="15625" width="8" style="3" customWidth="1"/>
    <col min="15626" max="15626" width="2.5703125" style="3" customWidth="1"/>
    <col min="15627" max="15628" width="8.85546875" style="3" customWidth="1"/>
    <col min="15629" max="15631" width="3.7109375" style="3" customWidth="1"/>
    <col min="15632" max="15632" width="3.5703125" style="3" customWidth="1"/>
    <col min="15633" max="15634" width="3" style="3" customWidth="1"/>
    <col min="15635" max="15637" width="0" style="3" hidden="1" customWidth="1"/>
    <col min="15638" max="15638" width="4.42578125" style="3" customWidth="1"/>
    <col min="15639" max="15639" width="0" style="3" hidden="1" customWidth="1"/>
    <col min="15640" max="15640" width="14.42578125" style="3" customWidth="1"/>
    <col min="15641" max="15642" width="13.5703125" style="3" customWidth="1"/>
    <col min="15643" max="15643" width="6.42578125" style="3" customWidth="1"/>
    <col min="15644" max="15644" width="15.140625" style="3" customWidth="1"/>
    <col min="15645" max="15645" width="4.140625" style="3" customWidth="1"/>
    <col min="15646" max="15646" width="3" style="3" customWidth="1"/>
    <col min="15647" max="15649" width="0" style="3" hidden="1" customWidth="1"/>
    <col min="15650" max="15650" width="3" style="3" customWidth="1"/>
    <col min="15651" max="15651" width="0" style="3" hidden="1" customWidth="1"/>
    <col min="15652" max="15652" width="3" style="3" customWidth="1"/>
    <col min="15653" max="15653" width="0" style="3" hidden="1" customWidth="1"/>
    <col min="15654" max="15654" width="4.42578125" style="3" customWidth="1"/>
    <col min="15655" max="15655" width="4.140625" style="3" customWidth="1"/>
    <col min="15656" max="15872" width="11.42578125" style="3"/>
    <col min="15873" max="15873" width="12.5703125" style="3" customWidth="1"/>
    <col min="15874" max="15874" width="2.7109375" style="3" customWidth="1"/>
    <col min="15875" max="15876" width="6.5703125" style="3" customWidth="1"/>
    <col min="15877" max="15877" width="5.85546875" style="3" customWidth="1"/>
    <col min="15878" max="15878" width="6.5703125" style="3" customWidth="1"/>
    <col min="15879" max="15880" width="12" style="3" customWidth="1"/>
    <col min="15881" max="15881" width="8" style="3" customWidth="1"/>
    <col min="15882" max="15882" width="2.5703125" style="3" customWidth="1"/>
    <col min="15883" max="15884" width="8.85546875" style="3" customWidth="1"/>
    <col min="15885" max="15887" width="3.7109375" style="3" customWidth="1"/>
    <col min="15888" max="15888" width="3.5703125" style="3" customWidth="1"/>
    <col min="15889" max="15890" width="3" style="3" customWidth="1"/>
    <col min="15891" max="15893" width="0" style="3" hidden="1" customWidth="1"/>
    <col min="15894" max="15894" width="4.42578125" style="3" customWidth="1"/>
    <col min="15895" max="15895" width="0" style="3" hidden="1" customWidth="1"/>
    <col min="15896" max="15896" width="14.42578125" style="3" customWidth="1"/>
    <col min="15897" max="15898" width="13.5703125" style="3" customWidth="1"/>
    <col min="15899" max="15899" width="6.42578125" style="3" customWidth="1"/>
    <col min="15900" max="15900" width="15.140625" style="3" customWidth="1"/>
    <col min="15901" max="15901" width="4.140625" style="3" customWidth="1"/>
    <col min="15902" max="15902" width="3" style="3" customWidth="1"/>
    <col min="15903" max="15905" width="0" style="3" hidden="1" customWidth="1"/>
    <col min="15906" max="15906" width="3" style="3" customWidth="1"/>
    <col min="15907" max="15907" width="0" style="3" hidden="1" customWidth="1"/>
    <col min="15908" max="15908" width="3" style="3" customWidth="1"/>
    <col min="15909" max="15909" width="0" style="3" hidden="1" customWidth="1"/>
    <col min="15910" max="15910" width="4.42578125" style="3" customWidth="1"/>
    <col min="15911" max="15911" width="4.140625" style="3" customWidth="1"/>
    <col min="15912" max="16128" width="11.42578125" style="3"/>
    <col min="16129" max="16129" width="12.5703125" style="3" customWidth="1"/>
    <col min="16130" max="16130" width="2.7109375" style="3" customWidth="1"/>
    <col min="16131" max="16132" width="6.5703125" style="3" customWidth="1"/>
    <col min="16133" max="16133" width="5.85546875" style="3" customWidth="1"/>
    <col min="16134" max="16134" width="6.5703125" style="3" customWidth="1"/>
    <col min="16135" max="16136" width="12" style="3" customWidth="1"/>
    <col min="16137" max="16137" width="8" style="3" customWidth="1"/>
    <col min="16138" max="16138" width="2.5703125" style="3" customWidth="1"/>
    <col min="16139" max="16140" width="8.85546875" style="3" customWidth="1"/>
    <col min="16141" max="16143" width="3.7109375" style="3" customWidth="1"/>
    <col min="16144" max="16144" width="3.5703125" style="3" customWidth="1"/>
    <col min="16145" max="16146" width="3" style="3" customWidth="1"/>
    <col min="16147" max="16149" width="0" style="3" hidden="1" customWidth="1"/>
    <col min="16150" max="16150" width="4.42578125" style="3" customWidth="1"/>
    <col min="16151" max="16151" width="0" style="3" hidden="1" customWidth="1"/>
    <col min="16152" max="16152" width="14.42578125" style="3" customWidth="1"/>
    <col min="16153" max="16154" width="13.5703125" style="3" customWidth="1"/>
    <col min="16155" max="16155" width="6.42578125" style="3" customWidth="1"/>
    <col min="16156" max="16156" width="15.140625" style="3" customWidth="1"/>
    <col min="16157" max="16157" width="4.140625" style="3" customWidth="1"/>
    <col min="16158" max="16158" width="3" style="3" customWidth="1"/>
    <col min="16159" max="16161" width="0" style="3" hidden="1" customWidth="1"/>
    <col min="16162" max="16162" width="3" style="3" customWidth="1"/>
    <col min="16163" max="16163" width="0" style="3" hidden="1" customWidth="1"/>
    <col min="16164" max="16164" width="3" style="3" customWidth="1"/>
    <col min="16165" max="16165" width="0" style="3" hidden="1" customWidth="1"/>
    <col min="16166" max="16166" width="4.42578125" style="3" customWidth="1"/>
    <col min="16167" max="16167" width="4.140625" style="3" customWidth="1"/>
    <col min="16168" max="16384" width="11.42578125" style="3"/>
  </cols>
  <sheetData>
    <row r="1" spans="1:47" s="1" customFormat="1" ht="11.25" customHeight="1" x14ac:dyDescent="0.2">
      <c r="A1" s="1010" t="s">
        <v>39</v>
      </c>
      <c r="B1" s="1011"/>
      <c r="C1" s="1011"/>
      <c r="D1" s="1011"/>
      <c r="E1" s="1011"/>
      <c r="F1" s="1011"/>
      <c r="G1" s="1011"/>
      <c r="H1" s="1011"/>
      <c r="I1" s="1011"/>
      <c r="J1" s="1012"/>
      <c r="K1" s="1022"/>
      <c r="L1" s="1023"/>
      <c r="M1" s="65"/>
      <c r="N1" s="1033" t="s">
        <v>40</v>
      </c>
      <c r="O1" s="1034"/>
      <c r="P1" s="1034"/>
      <c r="Q1" s="1034"/>
      <c r="R1" s="1034"/>
      <c r="S1" s="1034"/>
      <c r="T1" s="1034"/>
      <c r="U1" s="1034"/>
      <c r="V1" s="1035"/>
      <c r="W1" s="36"/>
      <c r="X1" s="967" t="s">
        <v>245</v>
      </c>
      <c r="Y1" s="951" t="s">
        <v>25</v>
      </c>
      <c r="Z1" s="951"/>
      <c r="AA1" s="951"/>
      <c r="AB1" s="951"/>
      <c r="AC1" s="951"/>
      <c r="AD1" s="952"/>
      <c r="AE1" s="31"/>
      <c r="AF1" s="31"/>
      <c r="AG1" s="31"/>
      <c r="AH1" s="66"/>
      <c r="AI1" s="67"/>
      <c r="AJ1" s="67"/>
      <c r="AK1" s="67"/>
      <c r="AL1" s="67"/>
      <c r="AM1" s="68"/>
      <c r="AN1" s="68"/>
      <c r="AO1" s="68"/>
      <c r="AP1" s="68"/>
      <c r="AQ1" s="68"/>
      <c r="AR1" s="68"/>
      <c r="AS1" s="68"/>
      <c r="AT1" s="68"/>
      <c r="AU1" s="68"/>
    </row>
    <row r="2" spans="1:47" s="1" customFormat="1" ht="11.25" customHeight="1" x14ac:dyDescent="0.2">
      <c r="A2" s="735" t="s">
        <v>246</v>
      </c>
      <c r="B2" s="736"/>
      <c r="C2" s="736"/>
      <c r="D2" s="736"/>
      <c r="E2" s="736"/>
      <c r="F2" s="736"/>
      <c r="G2" s="736"/>
      <c r="H2" s="736"/>
      <c r="I2" s="736"/>
      <c r="J2" s="737"/>
      <c r="K2" s="1024"/>
      <c r="L2" s="1025"/>
      <c r="M2" s="65"/>
      <c r="N2" s="1036"/>
      <c r="O2" s="1037"/>
      <c r="P2" s="1037"/>
      <c r="Q2" s="1037"/>
      <c r="R2" s="1037"/>
      <c r="S2" s="1037"/>
      <c r="T2" s="1037"/>
      <c r="U2" s="1037"/>
      <c r="V2" s="1038"/>
      <c r="W2" s="36"/>
      <c r="X2" s="968"/>
      <c r="Y2" s="953"/>
      <c r="Z2" s="953"/>
      <c r="AA2" s="953"/>
      <c r="AB2" s="953"/>
      <c r="AC2" s="953"/>
      <c r="AD2" s="954"/>
      <c r="AE2" s="32"/>
      <c r="AF2" s="32"/>
      <c r="AG2" s="32"/>
      <c r="AH2" s="69"/>
      <c r="AJ2" s="67"/>
      <c r="AK2" s="67"/>
      <c r="AL2" s="67"/>
      <c r="AM2" s="68"/>
      <c r="AN2" s="68"/>
      <c r="AO2" s="68"/>
      <c r="AP2" s="68"/>
      <c r="AQ2" s="68"/>
      <c r="AR2" s="68"/>
      <c r="AS2" s="68"/>
      <c r="AT2" s="68"/>
      <c r="AU2" s="68"/>
    </row>
    <row r="3" spans="1:47" s="1" customFormat="1" ht="12" customHeight="1" x14ac:dyDescent="0.2">
      <c r="A3" s="22" t="s">
        <v>41</v>
      </c>
      <c r="B3" s="1010" t="s">
        <v>42</v>
      </c>
      <c r="C3" s="1011"/>
      <c r="D3" s="1011"/>
      <c r="E3" s="1011"/>
      <c r="F3" s="1011"/>
      <c r="G3" s="1011"/>
      <c r="H3" s="1012"/>
      <c r="I3" s="1046" t="s">
        <v>43</v>
      </c>
      <c r="J3" s="1047"/>
      <c r="K3" s="1024"/>
      <c r="L3" s="1025"/>
      <c r="M3" s="21"/>
      <c r="N3" s="1039">
        <v>43273</v>
      </c>
      <c r="O3" s="1040"/>
      <c r="P3" s="1041"/>
      <c r="Q3" s="1041"/>
      <c r="R3" s="1041"/>
      <c r="S3" s="1041"/>
      <c r="T3" s="1041"/>
      <c r="U3" s="1041"/>
      <c r="V3" s="1042"/>
      <c r="W3" s="36"/>
      <c r="X3" s="1014" t="s">
        <v>247</v>
      </c>
      <c r="Y3" s="955" t="s">
        <v>331</v>
      </c>
      <c r="Z3" s="956"/>
      <c r="AA3" s="956"/>
      <c r="AB3" s="956"/>
      <c r="AC3" s="956"/>
      <c r="AD3" s="957"/>
      <c r="AE3" s="32"/>
      <c r="AF3" s="32"/>
      <c r="AG3" s="32"/>
      <c r="AH3" s="69"/>
      <c r="AI3" s="70"/>
      <c r="AJ3" s="71"/>
      <c r="AK3" s="71"/>
      <c r="AL3" s="71"/>
      <c r="AM3" s="68"/>
      <c r="AN3" s="68"/>
      <c r="AO3" s="68"/>
      <c r="AP3" s="68"/>
      <c r="AQ3" s="68"/>
      <c r="AR3" s="68"/>
      <c r="AS3" s="68"/>
      <c r="AT3" s="68"/>
      <c r="AU3" s="68"/>
    </row>
    <row r="4" spans="1:47" s="1" customFormat="1" ht="11.25" customHeight="1" x14ac:dyDescent="0.2">
      <c r="A4" s="62" t="s">
        <v>44</v>
      </c>
      <c r="B4" s="735" t="s">
        <v>45</v>
      </c>
      <c r="C4" s="736"/>
      <c r="D4" s="736"/>
      <c r="E4" s="736"/>
      <c r="F4" s="736"/>
      <c r="G4" s="736"/>
      <c r="H4" s="737"/>
      <c r="I4" s="1028">
        <v>4</v>
      </c>
      <c r="J4" s="1029"/>
      <c r="K4" s="1026"/>
      <c r="L4" s="1027"/>
      <c r="M4" s="23"/>
      <c r="N4" s="1043"/>
      <c r="O4" s="1044"/>
      <c r="P4" s="1044"/>
      <c r="Q4" s="1044"/>
      <c r="R4" s="1044"/>
      <c r="S4" s="1044"/>
      <c r="T4" s="1044"/>
      <c r="U4" s="1044"/>
      <c r="V4" s="1045"/>
      <c r="W4" s="36"/>
      <c r="X4" s="1015"/>
      <c r="Y4" s="958"/>
      <c r="Z4" s="959"/>
      <c r="AA4" s="959"/>
      <c r="AB4" s="959"/>
      <c r="AC4" s="959"/>
      <c r="AD4" s="960"/>
      <c r="AE4" s="24"/>
      <c r="AF4" s="24"/>
      <c r="AG4" s="24"/>
      <c r="AH4" s="67"/>
      <c r="AI4" s="71"/>
      <c r="AJ4" s="71"/>
      <c r="AK4" s="71"/>
      <c r="AL4" s="71"/>
      <c r="AM4" s="68"/>
      <c r="AN4" s="68"/>
      <c r="AO4" s="68"/>
      <c r="AP4" s="68"/>
      <c r="AQ4" s="68"/>
      <c r="AR4" s="68"/>
      <c r="AS4" s="68"/>
      <c r="AT4" s="68"/>
      <c r="AU4" s="68"/>
    </row>
    <row r="5" spans="1:47" s="2" customFormat="1" ht="5.25" customHeight="1" x14ac:dyDescent="0.2">
      <c r="A5" s="61"/>
      <c r="B5" s="104"/>
      <c r="C5" s="104"/>
      <c r="D5" s="104"/>
      <c r="E5" s="104"/>
      <c r="F5" s="61"/>
      <c r="G5" s="25"/>
      <c r="H5" s="25"/>
      <c r="I5" s="25"/>
      <c r="J5" s="104"/>
      <c r="K5" s="104"/>
      <c r="L5" s="104"/>
      <c r="M5" s="104"/>
      <c r="N5" s="104"/>
      <c r="O5" s="104"/>
      <c r="P5" s="104"/>
      <c r="Q5" s="104"/>
      <c r="R5" s="104"/>
      <c r="S5" s="104"/>
      <c r="T5" s="104"/>
      <c r="U5" s="104"/>
      <c r="V5" s="104"/>
      <c r="W5" s="104"/>
      <c r="X5" s="25"/>
      <c r="Y5" s="25"/>
      <c r="Z5" s="25"/>
      <c r="AA5" s="25"/>
      <c r="AB5" s="25"/>
      <c r="AC5" s="104"/>
      <c r="AD5" s="104"/>
      <c r="AE5" s="104"/>
      <c r="AF5" s="104"/>
      <c r="AG5" s="104"/>
      <c r="AH5" s="104"/>
      <c r="AI5" s="104"/>
      <c r="AJ5" s="104"/>
      <c r="AK5" s="104"/>
      <c r="AL5" s="61"/>
    </row>
    <row r="6" spans="1:47" s="2" customFormat="1" ht="11.25" customHeight="1" x14ac:dyDescent="0.2">
      <c r="A6" s="1048" t="s">
        <v>46</v>
      </c>
      <c r="B6" s="1049"/>
      <c r="C6" s="1049"/>
      <c r="D6" s="1049"/>
      <c r="E6" s="1049"/>
      <c r="F6" s="1049"/>
      <c r="G6" s="1049"/>
      <c r="H6" s="1049"/>
      <c r="I6" s="1049"/>
      <c r="J6" s="1049"/>
      <c r="K6" s="1049"/>
      <c r="L6" s="1049"/>
      <c r="M6" s="1049"/>
      <c r="N6" s="1049"/>
      <c r="O6" s="1049"/>
      <c r="P6" s="1049"/>
      <c r="Q6" s="1030" t="s">
        <v>387</v>
      </c>
      <c r="R6" s="1031"/>
      <c r="S6" s="1031"/>
      <c r="T6" s="1031"/>
      <c r="U6" s="1031"/>
      <c r="V6" s="1032"/>
      <c r="W6" s="72"/>
      <c r="X6" s="997" t="s">
        <v>48</v>
      </c>
      <c r="Y6" s="998"/>
      <c r="Z6" s="998"/>
      <c r="AA6" s="998"/>
      <c r="AB6" s="998"/>
      <c r="AC6" s="1001" t="s">
        <v>195</v>
      </c>
      <c r="AD6" s="966" t="s">
        <v>249</v>
      </c>
      <c r="AE6" s="73"/>
      <c r="AF6" s="991" t="s">
        <v>250</v>
      </c>
      <c r="AG6" s="992"/>
      <c r="AH6" s="992"/>
      <c r="AI6" s="992"/>
      <c r="AJ6" s="992"/>
      <c r="AK6" s="992"/>
      <c r="AL6" s="993"/>
    </row>
    <row r="7" spans="1:47" s="2" customFormat="1" ht="20.25" customHeight="1" x14ac:dyDescent="0.2">
      <c r="A7" s="1013" t="s">
        <v>386</v>
      </c>
      <c r="B7" s="966" t="s">
        <v>251</v>
      </c>
      <c r="C7" s="1004" t="s">
        <v>385</v>
      </c>
      <c r="D7" s="1005"/>
      <c r="E7" s="964"/>
      <c r="F7" s="1013" t="s">
        <v>384</v>
      </c>
      <c r="G7" s="1004" t="s">
        <v>383</v>
      </c>
      <c r="H7" s="1005"/>
      <c r="I7" s="964"/>
      <c r="J7" s="1013" t="s">
        <v>49</v>
      </c>
      <c r="K7" s="1013"/>
      <c r="L7" s="1013"/>
      <c r="M7" s="1008" t="s">
        <v>47</v>
      </c>
      <c r="N7" s="1009"/>
      <c r="O7" s="1009"/>
      <c r="P7" s="1009"/>
      <c r="Q7" s="994" t="s">
        <v>248</v>
      </c>
      <c r="R7" s="995"/>
      <c r="S7" s="995"/>
      <c r="T7" s="995"/>
      <c r="U7" s="995"/>
      <c r="V7" s="996"/>
      <c r="W7" s="74"/>
      <c r="X7" s="621" t="s">
        <v>1095</v>
      </c>
      <c r="Y7" s="621"/>
      <c r="Z7" s="621"/>
      <c r="AA7" s="964" t="s">
        <v>382</v>
      </c>
      <c r="AB7" s="999" t="s">
        <v>252</v>
      </c>
      <c r="AC7" s="1002"/>
      <c r="AD7" s="966"/>
      <c r="AE7" s="75"/>
      <c r="AF7" s="994"/>
      <c r="AG7" s="995"/>
      <c r="AH7" s="995"/>
      <c r="AI7" s="995"/>
      <c r="AJ7" s="995"/>
      <c r="AK7" s="995"/>
      <c r="AL7" s="996"/>
    </row>
    <row r="8" spans="1:47" ht="14.25" customHeight="1" x14ac:dyDescent="0.2">
      <c r="A8" s="1013"/>
      <c r="B8" s="966"/>
      <c r="C8" s="1006"/>
      <c r="D8" s="1007"/>
      <c r="E8" s="965"/>
      <c r="F8" s="1013"/>
      <c r="G8" s="1006"/>
      <c r="H8" s="1007"/>
      <c r="I8" s="965"/>
      <c r="J8" s="1013"/>
      <c r="K8" s="1013"/>
      <c r="L8" s="1013"/>
      <c r="M8" s="26" t="s">
        <v>50</v>
      </c>
      <c r="N8" s="26" t="s">
        <v>381</v>
      </c>
      <c r="O8" s="26" t="s">
        <v>16</v>
      </c>
      <c r="P8" s="26" t="s">
        <v>380</v>
      </c>
      <c r="Q8" s="105" t="s">
        <v>51</v>
      </c>
      <c r="R8" s="105" t="s">
        <v>52</v>
      </c>
      <c r="S8" s="76"/>
      <c r="T8" s="76" t="s">
        <v>112</v>
      </c>
      <c r="U8" s="76" t="s">
        <v>114</v>
      </c>
      <c r="V8" s="105" t="s">
        <v>53</v>
      </c>
      <c r="W8" s="77"/>
      <c r="X8" s="621"/>
      <c r="Y8" s="621"/>
      <c r="Z8" s="621"/>
      <c r="AA8" s="965"/>
      <c r="AB8" s="1000"/>
      <c r="AC8" s="1003"/>
      <c r="AD8" s="966"/>
      <c r="AE8" s="77"/>
      <c r="AF8" s="78" t="s">
        <v>253</v>
      </c>
      <c r="AG8" s="78" t="s">
        <v>119</v>
      </c>
      <c r="AH8" s="105" t="s">
        <v>51</v>
      </c>
      <c r="AI8" s="79" t="s">
        <v>120</v>
      </c>
      <c r="AJ8" s="105" t="s">
        <v>52</v>
      </c>
      <c r="AK8" s="76" t="s">
        <v>55</v>
      </c>
      <c r="AL8" s="105" t="s">
        <v>55</v>
      </c>
    </row>
    <row r="9" spans="1:47" s="358" customFormat="1" ht="157.5" customHeight="1" x14ac:dyDescent="0.2">
      <c r="A9" s="1247" t="s">
        <v>1272</v>
      </c>
      <c r="B9" s="1250" t="s">
        <v>1273</v>
      </c>
      <c r="C9" s="1242" t="s">
        <v>1274</v>
      </c>
      <c r="D9" s="1243"/>
      <c r="E9" s="1244"/>
      <c r="F9" s="1050" t="s">
        <v>76</v>
      </c>
      <c r="G9" s="1253" t="s">
        <v>1275</v>
      </c>
      <c r="H9" s="1254"/>
      <c r="I9" s="1255"/>
      <c r="J9" s="1242" t="s">
        <v>1276</v>
      </c>
      <c r="K9" s="1243"/>
      <c r="L9" s="1244"/>
      <c r="M9" s="741"/>
      <c r="N9" s="741">
        <v>6</v>
      </c>
      <c r="O9" s="741" t="s">
        <v>0</v>
      </c>
      <c r="P9" s="741" t="s">
        <v>0</v>
      </c>
      <c r="Q9" s="1050" t="s">
        <v>15</v>
      </c>
      <c r="R9" s="1050" t="s">
        <v>254</v>
      </c>
      <c r="S9" s="63"/>
      <c r="T9" s="80">
        <f>VLOOKUP(Q9,[48]Listas!$D$6:$E$10,2,0)</f>
        <v>3</v>
      </c>
      <c r="U9" s="80">
        <f>HLOOKUP(R9,[48]Listas!$F$4:$J$5,2,0)</f>
        <v>2</v>
      </c>
      <c r="V9" s="1236" t="str">
        <f>INDEX([48]Listas!$F$6:$J$10,MATCH(Q9,[48]Listas!$D$6:$D$10,0),MATCH(R9,[48]Listas!$F$4:$J$4,0))</f>
        <v>6
MODERADO</v>
      </c>
      <c r="W9" s="63"/>
      <c r="X9" s="1256" t="s">
        <v>1277</v>
      </c>
      <c r="Y9" s="1256"/>
      <c r="Z9" s="1256"/>
      <c r="AA9" s="1239" t="s">
        <v>1278</v>
      </c>
      <c r="AB9" s="445" t="s">
        <v>1279</v>
      </c>
      <c r="AC9" s="741">
        <v>79</v>
      </c>
      <c r="AD9" s="1239" t="s">
        <v>58</v>
      </c>
      <c r="AE9" s="63"/>
      <c r="AF9" s="80">
        <f>IF(AC9&lt;=33,0,IF(AC9&gt;81,2,1))</f>
        <v>1</v>
      </c>
      <c r="AG9" s="356">
        <f>IF(OR(AD9="Probabilidad",AD9="Ambos"),T9-AF9,T9)</f>
        <v>2</v>
      </c>
      <c r="AH9" s="1233" t="str">
        <f>IF(AG9&lt;=1,"Remota",VLOOKUP(AG9,[48]Listas!$C$6:$D$10,2,0))</f>
        <v>Baja</v>
      </c>
      <c r="AI9" s="356">
        <f>IF(OR(AD9="Impacto",AD9="Ambos"),U9-AF9,U9)</f>
        <v>1</v>
      </c>
      <c r="AJ9" s="1233" t="str">
        <f>IF(AI9&lt;=1,"Insignificante",HLOOKUP(AI9,[48]Listas!$F$3:$J$4,2,0))</f>
        <v>Insignificante</v>
      </c>
      <c r="AK9" s="357">
        <f>AG9*AI9</f>
        <v>2</v>
      </c>
      <c r="AL9" s="1236" t="str">
        <f>INDEX([48]Listas!$F$6:$J$10,MATCH(AH9,[48]Listas!$D$6:$D$10,0),MATCH(AJ9,[48]Listas!$F$4:$J$4,0))</f>
        <v>2
INFERIOR</v>
      </c>
    </row>
    <row r="10" spans="1:47" s="358" customFormat="1" ht="124.5" customHeight="1" x14ac:dyDescent="0.2">
      <c r="A10" s="1248"/>
      <c r="B10" s="1251"/>
      <c r="C10" s="1245"/>
      <c r="D10" s="956"/>
      <c r="E10" s="957"/>
      <c r="F10" s="1051"/>
      <c r="G10" s="1257" t="s">
        <v>1280</v>
      </c>
      <c r="H10" s="1257"/>
      <c r="I10" s="1257"/>
      <c r="J10" s="1245"/>
      <c r="K10" s="956"/>
      <c r="L10" s="957"/>
      <c r="M10" s="742"/>
      <c r="N10" s="742"/>
      <c r="O10" s="742"/>
      <c r="P10" s="742"/>
      <c r="Q10" s="1051"/>
      <c r="R10" s="1051"/>
      <c r="S10" s="63"/>
      <c r="T10" s="80" t="e">
        <f>VLOOKUP(Q10,[48]Listas!$D$6:$E$10,2,0)</f>
        <v>#N/A</v>
      </c>
      <c r="U10" s="80" t="e">
        <f>HLOOKUP(R10,[48]Listas!$F$4:$J$5,2,0)</f>
        <v>#N/A</v>
      </c>
      <c r="V10" s="1237"/>
      <c r="W10" s="63"/>
      <c r="X10" s="1256" t="s">
        <v>1281</v>
      </c>
      <c r="Y10" s="1256"/>
      <c r="Z10" s="1256"/>
      <c r="AA10" s="1240"/>
      <c r="AB10" s="445" t="s">
        <v>1282</v>
      </c>
      <c r="AC10" s="742"/>
      <c r="AD10" s="1240"/>
      <c r="AE10" s="63"/>
      <c r="AF10" s="80">
        <f t="shared" ref="AF10:AF18" si="0">IF(AC10&lt;=33,0,IF(AC10&gt;81,2,1))</f>
        <v>0</v>
      </c>
      <c r="AG10" s="356" t="e">
        <f t="shared" ref="AG10:AG18" si="1">IF(OR(AD10="Probabilidad",AD10="Ambos"),T10-AF10,T10)</f>
        <v>#N/A</v>
      </c>
      <c r="AH10" s="1234"/>
      <c r="AI10" s="356" t="e">
        <f t="shared" ref="AI10:AI18" si="2">IF(OR(AD10="Impacto",AD10="Ambos"),U10-AF10,U10)</f>
        <v>#N/A</v>
      </c>
      <c r="AJ10" s="1234"/>
      <c r="AK10" s="357" t="e">
        <f t="shared" ref="AK10:AK18" si="3">AG10*AI10</f>
        <v>#N/A</v>
      </c>
      <c r="AL10" s="1237"/>
    </row>
    <row r="11" spans="1:47" s="358" customFormat="1" ht="124.5" customHeight="1" x14ac:dyDescent="0.2">
      <c r="A11" s="1248"/>
      <c r="B11" s="1251"/>
      <c r="C11" s="1245"/>
      <c r="D11" s="956"/>
      <c r="E11" s="957"/>
      <c r="F11" s="1051"/>
      <c r="G11" s="1257" t="s">
        <v>1283</v>
      </c>
      <c r="H11" s="1257"/>
      <c r="I11" s="1257"/>
      <c r="J11" s="1245"/>
      <c r="K11" s="956"/>
      <c r="L11" s="957"/>
      <c r="M11" s="742"/>
      <c r="N11" s="742"/>
      <c r="O11" s="742"/>
      <c r="P11" s="742"/>
      <c r="Q11" s="1051"/>
      <c r="R11" s="1051"/>
      <c r="S11" s="63"/>
      <c r="T11" s="80" t="e">
        <f>VLOOKUP(Q11,[48]Listas!$D$6:$E$10,2,0)</f>
        <v>#N/A</v>
      </c>
      <c r="U11" s="80" t="e">
        <f>HLOOKUP(R11,[48]Listas!$F$4:$J$5,2,0)</f>
        <v>#N/A</v>
      </c>
      <c r="V11" s="1237"/>
      <c r="W11" s="63"/>
      <c r="X11" s="1256" t="s">
        <v>1284</v>
      </c>
      <c r="Y11" s="1256"/>
      <c r="Z11" s="1256"/>
      <c r="AA11" s="1240"/>
      <c r="AB11" s="445" t="s">
        <v>1285</v>
      </c>
      <c r="AC11" s="742"/>
      <c r="AD11" s="1240"/>
      <c r="AE11" s="63"/>
      <c r="AF11" s="80">
        <f t="shared" si="0"/>
        <v>0</v>
      </c>
      <c r="AG11" s="356" t="e">
        <f t="shared" si="1"/>
        <v>#N/A</v>
      </c>
      <c r="AH11" s="1234"/>
      <c r="AI11" s="356" t="e">
        <f t="shared" si="2"/>
        <v>#N/A</v>
      </c>
      <c r="AJ11" s="1234"/>
      <c r="AK11" s="357" t="e">
        <f t="shared" si="3"/>
        <v>#N/A</v>
      </c>
      <c r="AL11" s="1237"/>
    </row>
    <row r="12" spans="1:47" s="358" customFormat="1" ht="78" customHeight="1" x14ac:dyDescent="0.2">
      <c r="A12" s="1249"/>
      <c r="B12" s="1252"/>
      <c r="C12" s="1246"/>
      <c r="D12" s="959"/>
      <c r="E12" s="960"/>
      <c r="F12" s="1052"/>
      <c r="G12" s="1253" t="s">
        <v>1286</v>
      </c>
      <c r="H12" s="1254"/>
      <c r="I12" s="1255"/>
      <c r="J12" s="1246"/>
      <c r="K12" s="959"/>
      <c r="L12" s="960"/>
      <c r="M12" s="743"/>
      <c r="N12" s="743"/>
      <c r="O12" s="743"/>
      <c r="P12" s="743"/>
      <c r="Q12" s="1052"/>
      <c r="R12" s="1052"/>
      <c r="S12" s="63"/>
      <c r="T12" s="80" t="e">
        <f>VLOOKUP(Q12,[48]Listas!$D$6:$E$10,2,0)</f>
        <v>#N/A</v>
      </c>
      <c r="U12" s="80" t="e">
        <f>HLOOKUP(R12,[48]Listas!$F$4:$J$5,2,0)</f>
        <v>#N/A</v>
      </c>
      <c r="V12" s="1238"/>
      <c r="W12" s="63"/>
      <c r="X12" s="1256" t="s">
        <v>1287</v>
      </c>
      <c r="Y12" s="1256"/>
      <c r="Z12" s="1256"/>
      <c r="AA12" s="1241"/>
      <c r="AB12" s="445" t="s">
        <v>1288</v>
      </c>
      <c r="AC12" s="743"/>
      <c r="AD12" s="1241"/>
      <c r="AE12" s="63"/>
      <c r="AF12" s="80">
        <f t="shared" si="0"/>
        <v>0</v>
      </c>
      <c r="AG12" s="356" t="e">
        <f t="shared" si="1"/>
        <v>#N/A</v>
      </c>
      <c r="AH12" s="1235"/>
      <c r="AI12" s="356" t="e">
        <f t="shared" si="2"/>
        <v>#N/A</v>
      </c>
      <c r="AJ12" s="1235"/>
      <c r="AK12" s="357" t="e">
        <f t="shared" si="3"/>
        <v>#N/A</v>
      </c>
      <c r="AL12" s="1238"/>
    </row>
    <row r="13" spans="1:47" s="358" customFormat="1" ht="78" customHeight="1" x14ac:dyDescent="0.2">
      <c r="A13" s="741" t="s">
        <v>1289</v>
      </c>
      <c r="B13" s="1239" t="s">
        <v>1290</v>
      </c>
      <c r="C13" s="1242" t="s">
        <v>1291</v>
      </c>
      <c r="D13" s="1243"/>
      <c r="E13" s="1244"/>
      <c r="F13" s="1239" t="s">
        <v>76</v>
      </c>
      <c r="G13" s="1258" t="s">
        <v>1292</v>
      </c>
      <c r="H13" s="1259"/>
      <c r="I13" s="1260"/>
      <c r="J13" s="1242" t="s">
        <v>1293</v>
      </c>
      <c r="K13" s="1243"/>
      <c r="L13" s="1244"/>
      <c r="M13" s="741"/>
      <c r="N13" s="741">
        <v>6</v>
      </c>
      <c r="O13" s="741" t="s">
        <v>0</v>
      </c>
      <c r="P13" s="741" t="s">
        <v>0</v>
      </c>
      <c r="Q13" s="1050" t="s">
        <v>259</v>
      </c>
      <c r="R13" s="1050" t="s">
        <v>254</v>
      </c>
      <c r="S13" s="63"/>
      <c r="T13" s="80">
        <f>VLOOKUP(Q13,[48]Listas!$D$6:$E$10,2,0)</f>
        <v>2</v>
      </c>
      <c r="U13" s="80">
        <f>HLOOKUP(R13,[48]Listas!$F$4:$J$5,2,0)</f>
        <v>2</v>
      </c>
      <c r="V13" s="1236" t="str">
        <f>INDEX([48]Listas!$F$6:$J$10,MATCH(Q13,[48]Listas!$D$6:$D$10,0),MATCH(R13,[48]Listas!$F$4:$J$4,0))</f>
        <v>4
INFERIOR</v>
      </c>
      <c r="W13" s="63"/>
      <c r="X13" s="1261" t="s">
        <v>1294</v>
      </c>
      <c r="Y13" s="1262"/>
      <c r="Z13" s="1263"/>
      <c r="AA13" s="1239" t="s">
        <v>1295</v>
      </c>
      <c r="AB13" s="741" t="s">
        <v>1296</v>
      </c>
      <c r="AC13" s="741">
        <v>79</v>
      </c>
      <c r="AD13" s="1239" t="s">
        <v>59</v>
      </c>
      <c r="AE13" s="63"/>
      <c r="AF13" s="80">
        <f t="shared" si="0"/>
        <v>1</v>
      </c>
      <c r="AG13" s="356">
        <f t="shared" si="1"/>
        <v>1</v>
      </c>
      <c r="AH13" s="1233" t="str">
        <f>IF(AG13&lt;=1,"Remota",VLOOKUP(AG13,[48]Listas!$C$6:$D$10,2,0))</f>
        <v>Remota</v>
      </c>
      <c r="AI13" s="356">
        <f t="shared" si="2"/>
        <v>2</v>
      </c>
      <c r="AJ13" s="1233" t="str">
        <f>IF(AI13&lt;=1,"Insignificante",HLOOKUP(AI13,[48]Listas!$F$3:$J$4,2,0))</f>
        <v>Menor</v>
      </c>
      <c r="AK13" s="357">
        <f t="shared" si="3"/>
        <v>2</v>
      </c>
      <c r="AL13" s="1236" t="str">
        <f>INDEX([48]Listas!$F$6:$J$10,MATCH(AH13,[48]Listas!$D$6:$D$10,0),MATCH(AJ13,[48]Listas!$F$4:$J$4,0))</f>
        <v>2
INFERIOR</v>
      </c>
    </row>
    <row r="14" spans="1:47" s="358" customFormat="1" ht="102.75" customHeight="1" x14ac:dyDescent="0.2">
      <c r="A14" s="743"/>
      <c r="B14" s="1241"/>
      <c r="C14" s="1246"/>
      <c r="D14" s="959"/>
      <c r="E14" s="960"/>
      <c r="F14" s="1241"/>
      <c r="G14" s="1253" t="s">
        <v>1297</v>
      </c>
      <c r="H14" s="1254"/>
      <c r="I14" s="1255"/>
      <c r="J14" s="1246"/>
      <c r="K14" s="959"/>
      <c r="L14" s="960"/>
      <c r="M14" s="743"/>
      <c r="N14" s="743"/>
      <c r="O14" s="743"/>
      <c r="P14" s="743"/>
      <c r="Q14" s="1052"/>
      <c r="R14" s="1052"/>
      <c r="S14" s="63"/>
      <c r="T14" s="80" t="e">
        <f>VLOOKUP(Q14,[48]Listas!$D$6:$E$10,2,0)</f>
        <v>#N/A</v>
      </c>
      <c r="U14" s="80" t="e">
        <f>HLOOKUP(R14,[48]Listas!$F$4:$J$5,2,0)</f>
        <v>#N/A</v>
      </c>
      <c r="V14" s="1238"/>
      <c r="W14" s="63"/>
      <c r="X14" s="1264"/>
      <c r="Y14" s="1265"/>
      <c r="Z14" s="1266"/>
      <c r="AA14" s="1241"/>
      <c r="AB14" s="743"/>
      <c r="AC14" s="743"/>
      <c r="AD14" s="1241"/>
      <c r="AE14" s="63"/>
      <c r="AF14" s="80">
        <f t="shared" si="0"/>
        <v>0</v>
      </c>
      <c r="AG14" s="356" t="e">
        <f t="shared" si="1"/>
        <v>#N/A</v>
      </c>
      <c r="AH14" s="1235"/>
      <c r="AI14" s="356" t="e">
        <f t="shared" si="2"/>
        <v>#N/A</v>
      </c>
      <c r="AJ14" s="1235"/>
      <c r="AK14" s="357" t="e">
        <f t="shared" si="3"/>
        <v>#N/A</v>
      </c>
      <c r="AL14" s="1238"/>
    </row>
    <row r="15" spans="1:47" s="358" customFormat="1" ht="145.5" customHeight="1" x14ac:dyDescent="0.2">
      <c r="A15" s="445" t="s">
        <v>1298</v>
      </c>
      <c r="B15" s="111" t="s">
        <v>1299</v>
      </c>
      <c r="C15" s="1267" t="s">
        <v>1300</v>
      </c>
      <c r="D15" s="1267"/>
      <c r="E15" s="1267"/>
      <c r="F15" s="111" t="s">
        <v>76</v>
      </c>
      <c r="G15" s="1253" t="s">
        <v>1301</v>
      </c>
      <c r="H15" s="1254"/>
      <c r="I15" s="1255"/>
      <c r="J15" s="1267" t="s">
        <v>1302</v>
      </c>
      <c r="K15" s="1267"/>
      <c r="L15" s="1267"/>
      <c r="M15" s="445"/>
      <c r="N15" s="445">
        <v>6</v>
      </c>
      <c r="O15" s="488" t="s">
        <v>0</v>
      </c>
      <c r="P15" s="445" t="s">
        <v>0</v>
      </c>
      <c r="Q15" s="482" t="s">
        <v>15</v>
      </c>
      <c r="R15" s="482" t="s">
        <v>254</v>
      </c>
      <c r="S15" s="63"/>
      <c r="T15" s="80">
        <f>VLOOKUP(Q15,[48]Listas!$D$6:$E$10,2,0)</f>
        <v>3</v>
      </c>
      <c r="U15" s="80">
        <f>HLOOKUP(R15,[48]Listas!$F$4:$J$5,2,0)</f>
        <v>2</v>
      </c>
      <c r="V15" s="483" t="str">
        <f>INDEX([48]Listas!$F$6:$J$10,MATCH(Q15,[48]Listas!$D$6:$D$10,0),MATCH(R15,[48]Listas!$F$4:$J$4,0))</f>
        <v>6
MODERADO</v>
      </c>
      <c r="W15" s="63"/>
      <c r="X15" s="1256" t="s">
        <v>1303</v>
      </c>
      <c r="Y15" s="1256"/>
      <c r="Z15" s="1256"/>
      <c r="AA15" s="111" t="s">
        <v>1304</v>
      </c>
      <c r="AB15" s="445" t="s">
        <v>1305</v>
      </c>
      <c r="AC15" s="445">
        <v>68</v>
      </c>
      <c r="AD15" s="111" t="s">
        <v>58</v>
      </c>
      <c r="AE15" s="63"/>
      <c r="AF15" s="80">
        <f t="shared" si="0"/>
        <v>1</v>
      </c>
      <c r="AG15" s="356">
        <f t="shared" si="1"/>
        <v>2</v>
      </c>
      <c r="AH15" s="460" t="str">
        <f>IF(AG15&lt;=1,"Remota",VLOOKUP(AG15,[48]Listas!$C$6:$D$10,2,0))</f>
        <v>Baja</v>
      </c>
      <c r="AI15" s="356">
        <f t="shared" si="2"/>
        <v>1</v>
      </c>
      <c r="AJ15" s="460" t="str">
        <f>IF(AI15&lt;=1,"Insignificante",HLOOKUP(AI15,[48]Listas!$F$3:$J$4,2,0))</f>
        <v>Insignificante</v>
      </c>
      <c r="AK15" s="357">
        <f t="shared" si="3"/>
        <v>2</v>
      </c>
      <c r="AL15" s="483" t="str">
        <f>INDEX([48]Listas!$F$6:$J$10,MATCH(AH15,[48]Listas!$D$6:$D$10,0),MATCH(AJ15,[48]Listas!$F$4:$J$4,0))</f>
        <v>2
INFERIOR</v>
      </c>
    </row>
    <row r="16" spans="1:47" s="358" customFormat="1" ht="78" customHeight="1" x14ac:dyDescent="0.2">
      <c r="A16" s="741" t="s">
        <v>1298</v>
      </c>
      <c r="B16" s="1239" t="s">
        <v>1306</v>
      </c>
      <c r="C16" s="1242" t="s">
        <v>1307</v>
      </c>
      <c r="D16" s="1243"/>
      <c r="E16" s="1244"/>
      <c r="F16" s="1239" t="s">
        <v>1308</v>
      </c>
      <c r="G16" s="1253" t="s">
        <v>1309</v>
      </c>
      <c r="H16" s="1254"/>
      <c r="I16" s="1255"/>
      <c r="J16" s="1268" t="s">
        <v>1310</v>
      </c>
      <c r="K16" s="1269"/>
      <c r="L16" s="1270"/>
      <c r="M16" s="741"/>
      <c r="N16" s="741">
        <v>6</v>
      </c>
      <c r="O16" s="741" t="s">
        <v>0</v>
      </c>
      <c r="P16" s="741" t="s">
        <v>0</v>
      </c>
      <c r="Q16" s="1050" t="s">
        <v>259</v>
      </c>
      <c r="R16" s="1050" t="s">
        <v>254</v>
      </c>
      <c r="S16" s="63"/>
      <c r="T16" s="80">
        <f>VLOOKUP(Q16,[48]Listas!$D$6:$E$10,2,0)</f>
        <v>2</v>
      </c>
      <c r="U16" s="80">
        <f>HLOOKUP(R16,[48]Listas!$F$4:$J$5,2,0)</f>
        <v>2</v>
      </c>
      <c r="V16" s="1236" t="str">
        <f>INDEX([48]Listas!$F$6:$J$10,MATCH(Q16,[48]Listas!$D$6:$D$10,0),MATCH(R16,[48]Listas!$F$4:$J$4,0))</f>
        <v>4
INFERIOR</v>
      </c>
      <c r="W16" s="63"/>
      <c r="X16" s="1277" t="s">
        <v>1311</v>
      </c>
      <c r="Y16" s="1278"/>
      <c r="Z16" s="1279"/>
      <c r="AA16" s="1239" t="s">
        <v>1312</v>
      </c>
      <c r="AB16" s="445" t="s">
        <v>1313</v>
      </c>
      <c r="AC16" s="741">
        <v>76</v>
      </c>
      <c r="AD16" s="1239" t="s">
        <v>58</v>
      </c>
      <c r="AE16" s="63"/>
      <c r="AF16" s="80">
        <f t="shared" si="0"/>
        <v>1</v>
      </c>
      <c r="AG16" s="356">
        <f t="shared" si="1"/>
        <v>1</v>
      </c>
      <c r="AH16" s="1233" t="str">
        <f>IF(AG16&lt;=1,"Remota",VLOOKUP(AG16,[48]Listas!$C$6:$D$10,2,0))</f>
        <v>Remota</v>
      </c>
      <c r="AI16" s="356">
        <f t="shared" si="2"/>
        <v>1</v>
      </c>
      <c r="AJ16" s="1233" t="str">
        <f>IF(AI16&lt;=1,"Insignificante",HLOOKUP(AI16,[48]Listas!$F$3:$J$4,2,0))</f>
        <v>Insignificante</v>
      </c>
      <c r="AK16" s="357">
        <f t="shared" si="3"/>
        <v>1</v>
      </c>
      <c r="AL16" s="1236" t="str">
        <f>INDEX([48]Listas!$F$6:$J$10,MATCH(AH16,[48]Listas!$D$6:$D$10,0),MATCH(AJ16,[48]Listas!$F$4:$J$4,0))</f>
        <v>1
INFERIOR</v>
      </c>
    </row>
    <row r="17" spans="1:39" s="358" customFormat="1" ht="78" customHeight="1" x14ac:dyDescent="0.2">
      <c r="A17" s="742"/>
      <c r="B17" s="1240"/>
      <c r="C17" s="1245"/>
      <c r="D17" s="956"/>
      <c r="E17" s="957"/>
      <c r="F17" s="1240"/>
      <c r="G17" s="1253" t="s">
        <v>1314</v>
      </c>
      <c r="H17" s="1254"/>
      <c r="I17" s="1255"/>
      <c r="J17" s="1271"/>
      <c r="K17" s="1272"/>
      <c r="L17" s="1273"/>
      <c r="M17" s="742"/>
      <c r="N17" s="742"/>
      <c r="O17" s="742"/>
      <c r="P17" s="742"/>
      <c r="Q17" s="1051"/>
      <c r="R17" s="1051"/>
      <c r="S17" s="63"/>
      <c r="T17" s="80" t="e">
        <f>VLOOKUP(Q17,[48]Listas!$D$6:$E$10,2,0)</f>
        <v>#N/A</v>
      </c>
      <c r="U17" s="80" t="e">
        <f>HLOOKUP(R17,[48]Listas!$F$4:$J$5,2,0)</f>
        <v>#N/A</v>
      </c>
      <c r="V17" s="1237"/>
      <c r="W17" s="63"/>
      <c r="X17" s="1280"/>
      <c r="Y17" s="1281"/>
      <c r="Z17" s="1282"/>
      <c r="AA17" s="1240"/>
      <c r="AB17" s="445" t="s">
        <v>1315</v>
      </c>
      <c r="AC17" s="742"/>
      <c r="AD17" s="1240"/>
      <c r="AE17" s="63"/>
      <c r="AF17" s="80">
        <f t="shared" si="0"/>
        <v>0</v>
      </c>
      <c r="AG17" s="356" t="e">
        <f t="shared" si="1"/>
        <v>#N/A</v>
      </c>
      <c r="AH17" s="1234"/>
      <c r="AI17" s="356" t="e">
        <f t="shared" si="2"/>
        <v>#N/A</v>
      </c>
      <c r="AJ17" s="1234"/>
      <c r="AK17" s="357" t="e">
        <f t="shared" si="3"/>
        <v>#N/A</v>
      </c>
      <c r="AL17" s="1237"/>
    </row>
    <row r="18" spans="1:39" s="358" customFormat="1" ht="124.5" customHeight="1" x14ac:dyDescent="0.2">
      <c r="A18" s="743"/>
      <c r="B18" s="1241"/>
      <c r="C18" s="1246"/>
      <c r="D18" s="959"/>
      <c r="E18" s="960"/>
      <c r="F18" s="1241"/>
      <c r="G18" s="1253" t="s">
        <v>1316</v>
      </c>
      <c r="H18" s="1254"/>
      <c r="I18" s="1255"/>
      <c r="J18" s="1274"/>
      <c r="K18" s="1275"/>
      <c r="L18" s="1276"/>
      <c r="M18" s="743"/>
      <c r="N18" s="743"/>
      <c r="O18" s="743"/>
      <c r="P18" s="743"/>
      <c r="Q18" s="1052"/>
      <c r="R18" s="1052"/>
      <c r="S18" s="63"/>
      <c r="T18" s="80" t="e">
        <f>VLOOKUP(Q18,[48]Listas!$D$6:$E$10,2,0)</f>
        <v>#N/A</v>
      </c>
      <c r="U18" s="80" t="e">
        <f>HLOOKUP(R18,[48]Listas!$F$4:$J$5,2,0)</f>
        <v>#N/A</v>
      </c>
      <c r="V18" s="1238"/>
      <c r="W18" s="63"/>
      <c r="X18" s="1283"/>
      <c r="Y18" s="1284"/>
      <c r="Z18" s="1285"/>
      <c r="AA18" s="1241"/>
      <c r="AB18" s="445" t="s">
        <v>1317</v>
      </c>
      <c r="AC18" s="743"/>
      <c r="AD18" s="1241"/>
      <c r="AE18" s="63"/>
      <c r="AF18" s="80">
        <f t="shared" si="0"/>
        <v>0</v>
      </c>
      <c r="AG18" s="356" t="e">
        <f t="shared" si="1"/>
        <v>#N/A</v>
      </c>
      <c r="AH18" s="1235"/>
      <c r="AI18" s="356" t="e">
        <f t="shared" si="2"/>
        <v>#N/A</v>
      </c>
      <c r="AJ18" s="1235"/>
      <c r="AK18" s="357" t="e">
        <f t="shared" si="3"/>
        <v>#N/A</v>
      </c>
      <c r="AL18" s="1238"/>
    </row>
    <row r="19" spans="1:39" s="358" customFormat="1" ht="78" customHeight="1" x14ac:dyDescent="0.2">
      <c r="A19" s="729" t="s">
        <v>25</v>
      </c>
      <c r="B19" s="747" t="s">
        <v>789</v>
      </c>
      <c r="C19" s="729" t="s">
        <v>790</v>
      </c>
      <c r="D19" s="730"/>
      <c r="E19" s="731"/>
      <c r="F19" s="1239" t="s">
        <v>76</v>
      </c>
      <c r="G19" s="709" t="s">
        <v>378</v>
      </c>
      <c r="H19" s="710"/>
      <c r="I19" s="711"/>
      <c r="J19" s="729" t="s">
        <v>377</v>
      </c>
      <c r="K19" s="730"/>
      <c r="L19" s="731"/>
      <c r="M19" s="741"/>
      <c r="N19" s="741">
        <v>6</v>
      </c>
      <c r="O19" s="741" t="s">
        <v>0</v>
      </c>
      <c r="P19" s="741" t="s">
        <v>0</v>
      </c>
      <c r="Q19" s="1050" t="s">
        <v>259</v>
      </c>
      <c r="R19" s="1050" t="s">
        <v>254</v>
      </c>
      <c r="S19" s="63"/>
      <c r="T19" s="80">
        <f>VLOOKUP(Q19,[11]Listas!$D$6:$E$10,2,0)</f>
        <v>2</v>
      </c>
      <c r="U19" s="80">
        <f>HLOOKUP(R19,[11]Listas!$F$4:$J$5,2,0)</f>
        <v>2</v>
      </c>
      <c r="V19" s="1236" t="str">
        <f>INDEX([11]Listas!$F$6:$J$10,MATCH(Q19,[11]Listas!$D$6:$D$10,0),MATCH(R19,[11]Listas!$F$4:$J$4,0))</f>
        <v>4
INFERIOR</v>
      </c>
      <c r="W19" s="63"/>
      <c r="X19" s="969" t="s">
        <v>791</v>
      </c>
      <c r="Y19" s="969"/>
      <c r="Z19" s="969"/>
      <c r="AA19" s="1239" t="s">
        <v>792</v>
      </c>
      <c r="AB19" s="729" t="s">
        <v>793</v>
      </c>
      <c r="AC19" s="741">
        <v>53</v>
      </c>
      <c r="AD19" s="1239" t="s">
        <v>59</v>
      </c>
      <c r="AE19" s="63"/>
      <c r="AF19" s="80">
        <f t="shared" ref="AF19:AF63" si="4">IF(AC19&lt;=33,0,IF(AC19&gt;81,2,1))</f>
        <v>1</v>
      </c>
      <c r="AG19" s="356">
        <f t="shared" ref="AG19:AG63" si="5">IF(OR(AD19="Probabilidad",AD19="Ambos"),T19-AF19,T19)</f>
        <v>1</v>
      </c>
      <c r="AH19" s="1233" t="str">
        <f>IF(AG19&lt;=1,"Remota",VLOOKUP(AG19,[11]Listas!$C$6:$D$10,2,0))</f>
        <v>Remota</v>
      </c>
      <c r="AI19" s="356">
        <f t="shared" ref="AI19:AI63" si="6">IF(OR(AD19="Impacto",AD19="Ambos"),U19-AF19,U19)</f>
        <v>2</v>
      </c>
      <c r="AJ19" s="1233" t="str">
        <f>IF(AI19&lt;=1,"Insignificante",HLOOKUP(AI19,[11]Listas!$F$3:$J$4,2,0))</f>
        <v>Menor</v>
      </c>
      <c r="AK19" s="357">
        <f t="shared" ref="AK19:AK63" si="7">AG19*AI19</f>
        <v>2</v>
      </c>
      <c r="AL19" s="1236" t="str">
        <f>INDEX([11]Listas!$F$6:$J$10,MATCH(AH19,[11]Listas!$D$6:$D$10,0),MATCH(AJ19,[11]Listas!$F$4:$J$4,0))</f>
        <v>2
INFERIOR</v>
      </c>
      <c r="AM19" s="359"/>
    </row>
    <row r="20" spans="1:39" s="358" customFormat="1" ht="78" customHeight="1" x14ac:dyDescent="0.2">
      <c r="A20" s="732"/>
      <c r="B20" s="748"/>
      <c r="C20" s="732"/>
      <c r="D20" s="733"/>
      <c r="E20" s="734"/>
      <c r="F20" s="1240"/>
      <c r="G20" s="709" t="s">
        <v>375</v>
      </c>
      <c r="H20" s="710"/>
      <c r="I20" s="711"/>
      <c r="J20" s="732"/>
      <c r="K20" s="733"/>
      <c r="L20" s="734"/>
      <c r="M20" s="742"/>
      <c r="N20" s="742"/>
      <c r="O20" s="742"/>
      <c r="P20" s="742"/>
      <c r="Q20" s="1051"/>
      <c r="R20" s="1051"/>
      <c r="S20" s="63"/>
      <c r="T20" s="80" t="e">
        <f>VLOOKUP(Q20,[11]Listas!$D$6:$E$10,2,0)</f>
        <v>#N/A</v>
      </c>
      <c r="U20" s="80" t="e">
        <f>HLOOKUP(R20,[11]Listas!$F$4:$J$5,2,0)</f>
        <v>#N/A</v>
      </c>
      <c r="V20" s="1237"/>
      <c r="W20" s="63"/>
      <c r="X20" s="969" t="s">
        <v>794</v>
      </c>
      <c r="Y20" s="969"/>
      <c r="Z20" s="969"/>
      <c r="AA20" s="1240"/>
      <c r="AB20" s="732"/>
      <c r="AC20" s="742"/>
      <c r="AD20" s="1240"/>
      <c r="AE20" s="63"/>
      <c r="AF20" s="80">
        <f t="shared" si="4"/>
        <v>0</v>
      </c>
      <c r="AG20" s="356" t="e">
        <f t="shared" si="5"/>
        <v>#N/A</v>
      </c>
      <c r="AH20" s="1234"/>
      <c r="AI20" s="356" t="e">
        <f t="shared" si="6"/>
        <v>#N/A</v>
      </c>
      <c r="AJ20" s="1234"/>
      <c r="AK20" s="357" t="e">
        <f t="shared" si="7"/>
        <v>#N/A</v>
      </c>
      <c r="AL20" s="1237"/>
    </row>
    <row r="21" spans="1:39" s="358" customFormat="1" ht="78" customHeight="1" x14ac:dyDescent="0.2">
      <c r="A21" s="732"/>
      <c r="B21" s="748"/>
      <c r="C21" s="732"/>
      <c r="D21" s="733"/>
      <c r="E21" s="734"/>
      <c r="F21" s="1240"/>
      <c r="G21" s="709" t="s">
        <v>507</v>
      </c>
      <c r="H21" s="710"/>
      <c r="I21" s="711"/>
      <c r="J21" s="732"/>
      <c r="K21" s="733"/>
      <c r="L21" s="734"/>
      <c r="M21" s="742"/>
      <c r="N21" s="742"/>
      <c r="O21" s="742"/>
      <c r="P21" s="742"/>
      <c r="Q21" s="1051"/>
      <c r="R21" s="1051"/>
      <c r="S21" s="63"/>
      <c r="T21" s="80" t="e">
        <f>VLOOKUP(Q21,[11]Listas!$D$6:$E$10,2,0)</f>
        <v>#N/A</v>
      </c>
      <c r="U21" s="80" t="e">
        <f>HLOOKUP(R21,[11]Listas!$F$4:$J$5,2,0)</f>
        <v>#N/A</v>
      </c>
      <c r="V21" s="1237"/>
      <c r="W21" s="63"/>
      <c r="X21" s="969" t="s">
        <v>795</v>
      </c>
      <c r="Y21" s="969"/>
      <c r="Z21" s="969"/>
      <c r="AA21" s="1240"/>
      <c r="AB21" s="732"/>
      <c r="AC21" s="742"/>
      <c r="AD21" s="1240"/>
      <c r="AE21" s="63"/>
      <c r="AF21" s="80">
        <f t="shared" si="4"/>
        <v>0</v>
      </c>
      <c r="AG21" s="356" t="e">
        <f t="shared" si="5"/>
        <v>#N/A</v>
      </c>
      <c r="AH21" s="1234"/>
      <c r="AI21" s="356" t="e">
        <f t="shared" si="6"/>
        <v>#N/A</v>
      </c>
      <c r="AJ21" s="1234"/>
      <c r="AK21" s="357" t="e">
        <f t="shared" si="7"/>
        <v>#N/A</v>
      </c>
      <c r="AL21" s="1237"/>
    </row>
    <row r="22" spans="1:39" s="358" customFormat="1" ht="78" customHeight="1" x14ac:dyDescent="0.2">
      <c r="A22" s="732"/>
      <c r="B22" s="748"/>
      <c r="C22" s="732"/>
      <c r="D22" s="733"/>
      <c r="E22" s="734"/>
      <c r="F22" s="1240"/>
      <c r="G22" s="709" t="s">
        <v>509</v>
      </c>
      <c r="H22" s="710"/>
      <c r="I22" s="711"/>
      <c r="J22" s="732"/>
      <c r="K22" s="733"/>
      <c r="L22" s="734"/>
      <c r="M22" s="742"/>
      <c r="N22" s="742"/>
      <c r="O22" s="742"/>
      <c r="P22" s="742"/>
      <c r="Q22" s="1051"/>
      <c r="R22" s="1051"/>
      <c r="S22" s="63"/>
      <c r="T22" s="80" t="e">
        <f>VLOOKUP(Q22,[11]Listas!$D$6:$E$10,2,0)</f>
        <v>#N/A</v>
      </c>
      <c r="U22" s="80" t="e">
        <f>HLOOKUP(R22,[11]Listas!$F$4:$J$5,2,0)</f>
        <v>#N/A</v>
      </c>
      <c r="V22" s="1237"/>
      <c r="W22" s="63"/>
      <c r="X22" s="969" t="s">
        <v>796</v>
      </c>
      <c r="Y22" s="969"/>
      <c r="Z22" s="969"/>
      <c r="AA22" s="1240"/>
      <c r="AB22" s="732"/>
      <c r="AC22" s="742"/>
      <c r="AD22" s="1240"/>
      <c r="AE22" s="63"/>
      <c r="AF22" s="80">
        <f t="shared" si="4"/>
        <v>0</v>
      </c>
      <c r="AG22" s="356" t="e">
        <f t="shared" si="5"/>
        <v>#N/A</v>
      </c>
      <c r="AH22" s="1234"/>
      <c r="AI22" s="356" t="e">
        <f t="shared" si="6"/>
        <v>#N/A</v>
      </c>
      <c r="AJ22" s="1234"/>
      <c r="AK22" s="357" t="e">
        <f t="shared" si="7"/>
        <v>#N/A</v>
      </c>
      <c r="AL22" s="1237"/>
    </row>
    <row r="23" spans="1:39" s="358" customFormat="1" ht="102" customHeight="1" x14ac:dyDescent="0.2">
      <c r="A23" s="732"/>
      <c r="B23" s="748"/>
      <c r="C23" s="732"/>
      <c r="D23" s="733"/>
      <c r="E23" s="734"/>
      <c r="F23" s="1240"/>
      <c r="G23" s="709" t="s">
        <v>511</v>
      </c>
      <c r="H23" s="710"/>
      <c r="I23" s="711"/>
      <c r="J23" s="732"/>
      <c r="K23" s="733"/>
      <c r="L23" s="734"/>
      <c r="M23" s="742"/>
      <c r="N23" s="742"/>
      <c r="O23" s="742"/>
      <c r="P23" s="742"/>
      <c r="Q23" s="1051"/>
      <c r="R23" s="1051"/>
      <c r="S23" s="63"/>
      <c r="T23" s="80" t="e">
        <f>VLOOKUP(Q23,[11]Listas!$D$6:$E$10,2,0)</f>
        <v>#N/A</v>
      </c>
      <c r="U23" s="80" t="e">
        <f>HLOOKUP(R23,[11]Listas!$F$4:$J$5,2,0)</f>
        <v>#N/A</v>
      </c>
      <c r="V23" s="1237"/>
      <c r="W23" s="63"/>
      <c r="X23" s="969" t="s">
        <v>797</v>
      </c>
      <c r="Y23" s="969"/>
      <c r="Z23" s="969"/>
      <c r="AA23" s="1240"/>
      <c r="AB23" s="732"/>
      <c r="AC23" s="742"/>
      <c r="AD23" s="1240"/>
      <c r="AE23" s="63"/>
      <c r="AF23" s="80">
        <f t="shared" si="4"/>
        <v>0</v>
      </c>
      <c r="AG23" s="356" t="e">
        <f t="shared" si="5"/>
        <v>#N/A</v>
      </c>
      <c r="AH23" s="1234"/>
      <c r="AI23" s="356" t="e">
        <f t="shared" si="6"/>
        <v>#N/A</v>
      </c>
      <c r="AJ23" s="1234"/>
      <c r="AK23" s="357" t="e">
        <f t="shared" si="7"/>
        <v>#N/A</v>
      </c>
      <c r="AL23" s="1237"/>
    </row>
    <row r="24" spans="1:39" s="358" customFormat="1" ht="78" customHeight="1" x14ac:dyDescent="0.2">
      <c r="A24" s="732"/>
      <c r="B24" s="748"/>
      <c r="C24" s="732"/>
      <c r="D24" s="733"/>
      <c r="E24" s="734"/>
      <c r="F24" s="1240"/>
      <c r="G24" s="709" t="s">
        <v>373</v>
      </c>
      <c r="H24" s="710"/>
      <c r="I24" s="711"/>
      <c r="J24" s="732"/>
      <c r="K24" s="733"/>
      <c r="L24" s="734"/>
      <c r="M24" s="742"/>
      <c r="N24" s="742"/>
      <c r="O24" s="742"/>
      <c r="P24" s="742"/>
      <c r="Q24" s="1051"/>
      <c r="R24" s="1051"/>
      <c r="S24" s="63"/>
      <c r="T24" s="80" t="e">
        <f>VLOOKUP(Q24,[11]Listas!$D$6:$E$10,2,0)</f>
        <v>#N/A</v>
      </c>
      <c r="U24" s="80" t="e">
        <f>HLOOKUP(R24,[11]Listas!$F$4:$J$5,2,0)</f>
        <v>#N/A</v>
      </c>
      <c r="V24" s="1237"/>
      <c r="W24" s="63"/>
      <c r="X24" s="969" t="s">
        <v>798</v>
      </c>
      <c r="Y24" s="969"/>
      <c r="Z24" s="969"/>
      <c r="AA24" s="1240"/>
      <c r="AB24" s="732"/>
      <c r="AC24" s="742"/>
      <c r="AD24" s="1240"/>
      <c r="AE24" s="63"/>
      <c r="AF24" s="80">
        <f t="shared" si="4"/>
        <v>0</v>
      </c>
      <c r="AG24" s="356" t="e">
        <f t="shared" si="5"/>
        <v>#N/A</v>
      </c>
      <c r="AH24" s="1234"/>
      <c r="AI24" s="356" t="e">
        <f t="shared" si="6"/>
        <v>#N/A</v>
      </c>
      <c r="AJ24" s="1234"/>
      <c r="AK24" s="357" t="e">
        <f t="shared" si="7"/>
        <v>#N/A</v>
      </c>
      <c r="AL24" s="1237"/>
    </row>
    <row r="25" spans="1:39" s="358" customFormat="1" ht="78" customHeight="1" x14ac:dyDescent="0.2">
      <c r="A25" s="732"/>
      <c r="B25" s="748"/>
      <c r="C25" s="732"/>
      <c r="D25" s="733"/>
      <c r="E25" s="734"/>
      <c r="F25" s="1240"/>
      <c r="G25" s="709" t="s">
        <v>371</v>
      </c>
      <c r="H25" s="710"/>
      <c r="I25" s="711"/>
      <c r="J25" s="732"/>
      <c r="K25" s="733"/>
      <c r="L25" s="734"/>
      <c r="M25" s="742"/>
      <c r="N25" s="742"/>
      <c r="O25" s="742"/>
      <c r="P25" s="742"/>
      <c r="Q25" s="1051"/>
      <c r="R25" s="1051"/>
      <c r="S25" s="63"/>
      <c r="T25" s="80" t="e">
        <f>VLOOKUP(Q25,[11]Listas!$D$6:$E$10,2,0)</f>
        <v>#N/A</v>
      </c>
      <c r="U25" s="80" t="e">
        <f>HLOOKUP(R25,[11]Listas!$F$4:$J$5,2,0)</f>
        <v>#N/A</v>
      </c>
      <c r="V25" s="1237"/>
      <c r="W25" s="63"/>
      <c r="X25" s="969" t="s">
        <v>799</v>
      </c>
      <c r="Y25" s="969"/>
      <c r="Z25" s="969"/>
      <c r="AA25" s="1240"/>
      <c r="AB25" s="732"/>
      <c r="AC25" s="742"/>
      <c r="AD25" s="1240"/>
      <c r="AE25" s="63"/>
      <c r="AF25" s="80">
        <f t="shared" si="4"/>
        <v>0</v>
      </c>
      <c r="AG25" s="356" t="e">
        <f t="shared" si="5"/>
        <v>#N/A</v>
      </c>
      <c r="AH25" s="1234"/>
      <c r="AI25" s="356" t="e">
        <f t="shared" si="6"/>
        <v>#N/A</v>
      </c>
      <c r="AJ25" s="1234"/>
      <c r="AK25" s="357" t="e">
        <f t="shared" si="7"/>
        <v>#N/A</v>
      </c>
      <c r="AL25" s="1237"/>
    </row>
    <row r="26" spans="1:39" s="358" customFormat="1" ht="114" customHeight="1" x14ac:dyDescent="0.2">
      <c r="A26" s="735"/>
      <c r="B26" s="749"/>
      <c r="C26" s="735"/>
      <c r="D26" s="736"/>
      <c r="E26" s="737"/>
      <c r="F26" s="1241"/>
      <c r="G26" s="709" t="s">
        <v>369</v>
      </c>
      <c r="H26" s="710"/>
      <c r="I26" s="711"/>
      <c r="J26" s="735"/>
      <c r="K26" s="736"/>
      <c r="L26" s="737"/>
      <c r="M26" s="743"/>
      <c r="N26" s="743"/>
      <c r="O26" s="743"/>
      <c r="P26" s="743"/>
      <c r="Q26" s="1052"/>
      <c r="R26" s="1052"/>
      <c r="S26" s="63"/>
      <c r="T26" s="80" t="e">
        <f>VLOOKUP(Q26,[11]Listas!$D$6:$E$10,2,0)</f>
        <v>#N/A</v>
      </c>
      <c r="U26" s="80" t="e">
        <f>HLOOKUP(R26,[11]Listas!$F$4:$J$5,2,0)</f>
        <v>#N/A</v>
      </c>
      <c r="V26" s="1238"/>
      <c r="W26" s="63"/>
      <c r="X26" s="969" t="s">
        <v>800</v>
      </c>
      <c r="Y26" s="969"/>
      <c r="Z26" s="969"/>
      <c r="AA26" s="1241"/>
      <c r="AB26" s="735"/>
      <c r="AC26" s="743"/>
      <c r="AD26" s="1241"/>
      <c r="AE26" s="63"/>
      <c r="AF26" s="80">
        <f t="shared" si="4"/>
        <v>0</v>
      </c>
      <c r="AG26" s="356" t="e">
        <f t="shared" si="5"/>
        <v>#N/A</v>
      </c>
      <c r="AH26" s="1235"/>
      <c r="AI26" s="356" t="e">
        <f t="shared" si="6"/>
        <v>#N/A</v>
      </c>
      <c r="AJ26" s="1235"/>
      <c r="AK26" s="357" t="e">
        <f t="shared" si="7"/>
        <v>#N/A</v>
      </c>
      <c r="AL26" s="1238"/>
    </row>
    <row r="27" spans="1:39" s="358" customFormat="1" ht="78" customHeight="1" x14ac:dyDescent="0.2">
      <c r="A27" s="729" t="s">
        <v>25</v>
      </c>
      <c r="B27" s="747" t="s">
        <v>801</v>
      </c>
      <c r="C27" s="1242" t="s">
        <v>802</v>
      </c>
      <c r="D27" s="1243"/>
      <c r="E27" s="1244"/>
      <c r="F27" s="1239" t="s">
        <v>76</v>
      </c>
      <c r="G27" s="709" t="s">
        <v>365</v>
      </c>
      <c r="H27" s="710"/>
      <c r="I27" s="711"/>
      <c r="J27" s="1242" t="s">
        <v>364</v>
      </c>
      <c r="K27" s="1243"/>
      <c r="L27" s="1244"/>
      <c r="M27" s="741" t="s">
        <v>0</v>
      </c>
      <c r="N27" s="741">
        <v>6</v>
      </c>
      <c r="O27" s="741" t="s">
        <v>0</v>
      </c>
      <c r="P27" s="741" t="s">
        <v>0</v>
      </c>
      <c r="Q27" s="1050" t="s">
        <v>15</v>
      </c>
      <c r="R27" s="1050" t="s">
        <v>254</v>
      </c>
      <c r="S27" s="63"/>
      <c r="T27" s="80">
        <f>VLOOKUP(Q27,[11]Listas!$D$6:$E$10,2,0)</f>
        <v>3</v>
      </c>
      <c r="U27" s="80">
        <f>HLOOKUP(R27,[11]Listas!$F$4:$J$5,2,0)</f>
        <v>2</v>
      </c>
      <c r="V27" s="1236" t="str">
        <f>INDEX([11]Listas!$F$6:$J$10,MATCH(Q27,[11]Listas!$D$6:$D$10,0),MATCH(R27,[11]Listas!$F$4:$J$4,0))</f>
        <v>6
MODERADO</v>
      </c>
      <c r="W27" s="63"/>
      <c r="X27" s="969" t="s">
        <v>803</v>
      </c>
      <c r="Y27" s="969"/>
      <c r="Z27" s="969"/>
      <c r="AA27" s="1239" t="s">
        <v>792</v>
      </c>
      <c r="AB27" s="729" t="s">
        <v>804</v>
      </c>
      <c r="AC27" s="741">
        <v>50</v>
      </c>
      <c r="AD27" s="1239" t="s">
        <v>58</v>
      </c>
      <c r="AE27" s="63"/>
      <c r="AF27" s="80">
        <f t="shared" si="4"/>
        <v>1</v>
      </c>
      <c r="AG27" s="356">
        <f t="shared" si="5"/>
        <v>2</v>
      </c>
      <c r="AH27" s="1233" t="str">
        <f>IF(AG27&lt;=1,"Remota",VLOOKUP(AG27,[11]Listas!$C$6:$D$10,2,0))</f>
        <v>Baja</v>
      </c>
      <c r="AI27" s="356">
        <f t="shared" si="6"/>
        <v>1</v>
      </c>
      <c r="AJ27" s="1233" t="str">
        <f>IF(AI27&lt;=1,"Insignificante",HLOOKUP(AI27,[11]Listas!$F$3:$J$4,2,0))</f>
        <v>Insignificante</v>
      </c>
      <c r="AK27" s="357">
        <f t="shared" si="7"/>
        <v>2</v>
      </c>
      <c r="AL27" s="1236" t="str">
        <f>INDEX([11]Listas!$F$6:$J$10,MATCH(AH27,[11]Listas!$D$6:$D$10,0),MATCH(AJ27,[11]Listas!$F$4:$J$4,0))</f>
        <v>2
INFERIOR</v>
      </c>
      <c r="AM27" s="359"/>
    </row>
    <row r="28" spans="1:39" s="358" customFormat="1" ht="78" customHeight="1" x14ac:dyDescent="0.2">
      <c r="A28" s="732"/>
      <c r="B28" s="748" t="s">
        <v>157</v>
      </c>
      <c r="C28" s="1245"/>
      <c r="D28" s="956"/>
      <c r="E28" s="957"/>
      <c r="F28" s="1240"/>
      <c r="G28" s="709" t="s">
        <v>362</v>
      </c>
      <c r="H28" s="710"/>
      <c r="I28" s="711"/>
      <c r="J28" s="1245"/>
      <c r="K28" s="956"/>
      <c r="L28" s="957"/>
      <c r="M28" s="742"/>
      <c r="N28" s="742"/>
      <c r="O28" s="742"/>
      <c r="P28" s="742"/>
      <c r="Q28" s="1051"/>
      <c r="R28" s="1051"/>
      <c r="S28" s="63"/>
      <c r="T28" s="80" t="e">
        <f>VLOOKUP(Q28,[11]Listas!$D$6:$E$10,2,0)</f>
        <v>#N/A</v>
      </c>
      <c r="U28" s="80" t="e">
        <f>HLOOKUP(R28,[11]Listas!$F$4:$J$5,2,0)</f>
        <v>#N/A</v>
      </c>
      <c r="V28" s="1237"/>
      <c r="W28" s="63"/>
      <c r="X28" s="969" t="s">
        <v>805</v>
      </c>
      <c r="Y28" s="969"/>
      <c r="Z28" s="969"/>
      <c r="AA28" s="1240"/>
      <c r="AB28" s="732"/>
      <c r="AC28" s="742"/>
      <c r="AD28" s="1240"/>
      <c r="AE28" s="63"/>
      <c r="AF28" s="80">
        <f t="shared" si="4"/>
        <v>0</v>
      </c>
      <c r="AG28" s="356" t="e">
        <f t="shared" si="5"/>
        <v>#N/A</v>
      </c>
      <c r="AH28" s="1234"/>
      <c r="AI28" s="356" t="e">
        <f t="shared" si="6"/>
        <v>#N/A</v>
      </c>
      <c r="AJ28" s="1234"/>
      <c r="AK28" s="357" t="e">
        <f t="shared" si="7"/>
        <v>#N/A</v>
      </c>
      <c r="AL28" s="1237"/>
    </row>
    <row r="29" spans="1:39" s="358" customFormat="1" ht="78" customHeight="1" x14ac:dyDescent="0.2">
      <c r="A29" s="732"/>
      <c r="B29" s="748" t="s">
        <v>157</v>
      </c>
      <c r="C29" s="1245"/>
      <c r="D29" s="956"/>
      <c r="E29" s="957"/>
      <c r="F29" s="1240"/>
      <c r="G29" s="709" t="s">
        <v>461</v>
      </c>
      <c r="H29" s="710"/>
      <c r="I29" s="711"/>
      <c r="J29" s="1245"/>
      <c r="K29" s="956"/>
      <c r="L29" s="957"/>
      <c r="M29" s="742"/>
      <c r="N29" s="742"/>
      <c r="O29" s="742"/>
      <c r="P29" s="742"/>
      <c r="Q29" s="1051"/>
      <c r="R29" s="1051"/>
      <c r="S29" s="63"/>
      <c r="T29" s="80" t="e">
        <f>VLOOKUP(Q29,[11]Listas!$D$6:$E$10,2,0)</f>
        <v>#N/A</v>
      </c>
      <c r="U29" s="80" t="e">
        <f>HLOOKUP(R29,[11]Listas!$F$4:$J$5,2,0)</f>
        <v>#N/A</v>
      </c>
      <c r="V29" s="1237"/>
      <c r="W29" s="63"/>
      <c r="X29" s="969" t="s">
        <v>806</v>
      </c>
      <c r="Y29" s="969"/>
      <c r="Z29" s="969"/>
      <c r="AA29" s="1240"/>
      <c r="AB29" s="732"/>
      <c r="AC29" s="742"/>
      <c r="AD29" s="1240"/>
      <c r="AE29" s="63"/>
      <c r="AF29" s="80">
        <f t="shared" si="4"/>
        <v>0</v>
      </c>
      <c r="AG29" s="356" t="e">
        <f t="shared" si="5"/>
        <v>#N/A</v>
      </c>
      <c r="AH29" s="1234"/>
      <c r="AI29" s="356" t="e">
        <f t="shared" si="6"/>
        <v>#N/A</v>
      </c>
      <c r="AJ29" s="1234"/>
      <c r="AK29" s="357" t="e">
        <f t="shared" si="7"/>
        <v>#N/A</v>
      </c>
      <c r="AL29" s="1237"/>
    </row>
    <row r="30" spans="1:39" s="358" customFormat="1" ht="78" customHeight="1" x14ac:dyDescent="0.2">
      <c r="A30" s="735"/>
      <c r="B30" s="749" t="s">
        <v>157</v>
      </c>
      <c r="C30" s="1246"/>
      <c r="D30" s="959"/>
      <c r="E30" s="960"/>
      <c r="F30" s="1241"/>
      <c r="G30" s="709" t="s">
        <v>360</v>
      </c>
      <c r="H30" s="710"/>
      <c r="I30" s="711"/>
      <c r="J30" s="1246"/>
      <c r="K30" s="959"/>
      <c r="L30" s="960"/>
      <c r="M30" s="743"/>
      <c r="N30" s="743"/>
      <c r="O30" s="743"/>
      <c r="P30" s="743"/>
      <c r="Q30" s="1052"/>
      <c r="R30" s="1052"/>
      <c r="S30" s="63"/>
      <c r="T30" s="80" t="e">
        <f>VLOOKUP(Q30,[11]Listas!$D$6:$E$10,2,0)</f>
        <v>#N/A</v>
      </c>
      <c r="U30" s="80" t="e">
        <f>HLOOKUP(R30,[11]Listas!$F$4:$J$5,2,0)</f>
        <v>#N/A</v>
      </c>
      <c r="V30" s="1238"/>
      <c r="W30" s="63"/>
      <c r="X30" s="969" t="s">
        <v>807</v>
      </c>
      <c r="Y30" s="969"/>
      <c r="Z30" s="969"/>
      <c r="AA30" s="1241"/>
      <c r="AB30" s="735"/>
      <c r="AC30" s="743"/>
      <c r="AD30" s="1241"/>
      <c r="AE30" s="63"/>
      <c r="AF30" s="80">
        <f t="shared" si="4"/>
        <v>0</v>
      </c>
      <c r="AG30" s="356" t="e">
        <f t="shared" si="5"/>
        <v>#N/A</v>
      </c>
      <c r="AH30" s="1235"/>
      <c r="AI30" s="356" t="e">
        <f t="shared" si="6"/>
        <v>#N/A</v>
      </c>
      <c r="AJ30" s="1235"/>
      <c r="AK30" s="357" t="e">
        <f t="shared" si="7"/>
        <v>#N/A</v>
      </c>
      <c r="AL30" s="1238"/>
    </row>
    <row r="31" spans="1:39" s="358" customFormat="1" ht="57" customHeight="1" x14ac:dyDescent="0.2">
      <c r="A31" s="729" t="s">
        <v>25</v>
      </c>
      <c r="B31" s="747" t="s">
        <v>808</v>
      </c>
      <c r="C31" s="729" t="s">
        <v>809</v>
      </c>
      <c r="D31" s="730"/>
      <c r="E31" s="731"/>
      <c r="F31" s="1239" t="s">
        <v>76</v>
      </c>
      <c r="G31" s="709" t="s">
        <v>356</v>
      </c>
      <c r="H31" s="710"/>
      <c r="I31" s="711"/>
      <c r="J31" s="729" t="s">
        <v>355</v>
      </c>
      <c r="K31" s="730"/>
      <c r="L31" s="731"/>
      <c r="M31" s="741"/>
      <c r="N31" s="741">
        <v>6</v>
      </c>
      <c r="O31" s="741" t="s">
        <v>0</v>
      </c>
      <c r="P31" s="741" t="s">
        <v>0</v>
      </c>
      <c r="Q31" s="1050" t="s">
        <v>259</v>
      </c>
      <c r="R31" s="1050" t="s">
        <v>254</v>
      </c>
      <c r="S31" s="63"/>
      <c r="T31" s="80">
        <f>VLOOKUP(Q31,[11]Listas!$D$6:$E$10,2,0)</f>
        <v>2</v>
      </c>
      <c r="U31" s="80">
        <f>HLOOKUP(R31,[11]Listas!$F$4:$J$5,2,0)</f>
        <v>2</v>
      </c>
      <c r="V31" s="1236" t="str">
        <f>INDEX([11]Listas!$F$6:$J$10,MATCH(Q31,[11]Listas!$D$6:$D$10,0),MATCH(R31,[11]Listas!$F$4:$J$4,0))</f>
        <v>4
INFERIOR</v>
      </c>
      <c r="W31" s="63"/>
      <c r="X31" s="969" t="s">
        <v>810</v>
      </c>
      <c r="Y31" s="969"/>
      <c r="Z31" s="969"/>
      <c r="AA31" s="1239" t="s">
        <v>811</v>
      </c>
      <c r="AB31" s="729" t="s">
        <v>671</v>
      </c>
      <c r="AC31" s="741">
        <v>50</v>
      </c>
      <c r="AD31" s="1239" t="s">
        <v>59</v>
      </c>
      <c r="AE31" s="63"/>
      <c r="AF31" s="80">
        <f t="shared" si="4"/>
        <v>1</v>
      </c>
      <c r="AG31" s="356">
        <f t="shared" si="5"/>
        <v>1</v>
      </c>
      <c r="AH31" s="1233" t="str">
        <f>IF(AG31&lt;=1,"Remota",VLOOKUP(AG31,[11]Listas!$C$6:$D$10,2,0))</f>
        <v>Remota</v>
      </c>
      <c r="AI31" s="356">
        <f t="shared" si="6"/>
        <v>2</v>
      </c>
      <c r="AJ31" s="1233" t="str">
        <f>IF(AI31&lt;=1,"Insignificante",HLOOKUP(AI31,[11]Listas!$F$3:$J$4,2,0))</f>
        <v>Menor</v>
      </c>
      <c r="AK31" s="357">
        <f t="shared" si="7"/>
        <v>2</v>
      </c>
      <c r="AL31" s="1236" t="str">
        <f>INDEX([11]Listas!$F$6:$J$10,MATCH(AH31,[11]Listas!$D$6:$D$10,0),MATCH(AJ31,[11]Listas!$F$4:$J$4,0))</f>
        <v>2
INFERIOR</v>
      </c>
      <c r="AM31" s="359"/>
    </row>
    <row r="32" spans="1:39" s="358" customFormat="1" ht="47.25" customHeight="1" x14ac:dyDescent="0.2">
      <c r="A32" s="732"/>
      <c r="B32" s="748" t="s">
        <v>157</v>
      </c>
      <c r="C32" s="732"/>
      <c r="D32" s="733"/>
      <c r="E32" s="734"/>
      <c r="F32" s="1240"/>
      <c r="G32" s="709" t="s">
        <v>351</v>
      </c>
      <c r="H32" s="710"/>
      <c r="I32" s="711"/>
      <c r="J32" s="732"/>
      <c r="K32" s="733"/>
      <c r="L32" s="734"/>
      <c r="M32" s="742"/>
      <c r="N32" s="742"/>
      <c r="O32" s="742"/>
      <c r="P32" s="742"/>
      <c r="Q32" s="1051"/>
      <c r="R32" s="1051"/>
      <c r="S32" s="63"/>
      <c r="T32" s="80" t="e">
        <f>VLOOKUP(Q32,[11]Listas!$D$6:$E$10,2,0)</f>
        <v>#N/A</v>
      </c>
      <c r="U32" s="80" t="e">
        <f>HLOOKUP(R32,[11]Listas!$F$4:$J$5,2,0)</f>
        <v>#N/A</v>
      </c>
      <c r="V32" s="1237"/>
      <c r="W32" s="63"/>
      <c r="X32" s="969" t="s">
        <v>812</v>
      </c>
      <c r="Y32" s="969"/>
      <c r="Z32" s="969"/>
      <c r="AA32" s="1240"/>
      <c r="AB32" s="732"/>
      <c r="AC32" s="742"/>
      <c r="AD32" s="1240"/>
      <c r="AE32" s="63"/>
      <c r="AF32" s="80">
        <f t="shared" si="4"/>
        <v>0</v>
      </c>
      <c r="AG32" s="356" t="e">
        <f t="shared" si="5"/>
        <v>#N/A</v>
      </c>
      <c r="AH32" s="1234"/>
      <c r="AI32" s="356" t="e">
        <f t="shared" si="6"/>
        <v>#N/A</v>
      </c>
      <c r="AJ32" s="1234"/>
      <c r="AK32" s="357" t="e">
        <f t="shared" si="7"/>
        <v>#N/A</v>
      </c>
      <c r="AL32" s="1237"/>
    </row>
    <row r="33" spans="1:39" s="358" customFormat="1" ht="57.75" customHeight="1" x14ac:dyDescent="0.2">
      <c r="A33" s="732"/>
      <c r="B33" s="748" t="s">
        <v>157</v>
      </c>
      <c r="C33" s="732"/>
      <c r="D33" s="733"/>
      <c r="E33" s="734"/>
      <c r="F33" s="1240"/>
      <c r="G33" s="709" t="s">
        <v>468</v>
      </c>
      <c r="H33" s="710"/>
      <c r="I33" s="711"/>
      <c r="J33" s="732"/>
      <c r="K33" s="733"/>
      <c r="L33" s="734"/>
      <c r="M33" s="742"/>
      <c r="N33" s="742"/>
      <c r="O33" s="742"/>
      <c r="P33" s="742"/>
      <c r="Q33" s="1051"/>
      <c r="R33" s="1051"/>
      <c r="S33" s="63"/>
      <c r="T33" s="80" t="e">
        <f>VLOOKUP(Q33,[11]Listas!$D$6:$E$10,2,0)</f>
        <v>#N/A</v>
      </c>
      <c r="U33" s="80" t="e">
        <f>HLOOKUP(R33,[11]Listas!$F$4:$J$5,2,0)</f>
        <v>#N/A</v>
      </c>
      <c r="V33" s="1237"/>
      <c r="W33" s="63"/>
      <c r="X33" s="969" t="s">
        <v>813</v>
      </c>
      <c r="Y33" s="969"/>
      <c r="Z33" s="969"/>
      <c r="AA33" s="1240"/>
      <c r="AB33" s="732"/>
      <c r="AC33" s="742"/>
      <c r="AD33" s="1240"/>
      <c r="AE33" s="63"/>
      <c r="AF33" s="80">
        <f t="shared" si="4"/>
        <v>0</v>
      </c>
      <c r="AG33" s="356" t="e">
        <f t="shared" si="5"/>
        <v>#N/A</v>
      </c>
      <c r="AH33" s="1234"/>
      <c r="AI33" s="356" t="e">
        <f t="shared" si="6"/>
        <v>#N/A</v>
      </c>
      <c r="AJ33" s="1234"/>
      <c r="AK33" s="357" t="e">
        <f t="shared" si="7"/>
        <v>#N/A</v>
      </c>
      <c r="AL33" s="1237"/>
    </row>
    <row r="34" spans="1:39" s="358" customFormat="1" ht="59.25" customHeight="1" x14ac:dyDescent="0.2">
      <c r="A34" s="735"/>
      <c r="B34" s="749" t="s">
        <v>157</v>
      </c>
      <c r="C34" s="735"/>
      <c r="D34" s="736"/>
      <c r="E34" s="737"/>
      <c r="F34" s="1241"/>
      <c r="G34" s="709" t="s">
        <v>349</v>
      </c>
      <c r="H34" s="710"/>
      <c r="I34" s="711"/>
      <c r="J34" s="735"/>
      <c r="K34" s="736"/>
      <c r="L34" s="737"/>
      <c r="M34" s="743"/>
      <c r="N34" s="743"/>
      <c r="O34" s="743"/>
      <c r="P34" s="743"/>
      <c r="Q34" s="1052"/>
      <c r="R34" s="1052"/>
      <c r="S34" s="63"/>
      <c r="T34" s="80" t="e">
        <f>VLOOKUP(Q34,[11]Listas!$D$6:$E$10,2,0)</f>
        <v>#N/A</v>
      </c>
      <c r="U34" s="80" t="e">
        <f>HLOOKUP(R34,[11]Listas!$F$4:$J$5,2,0)</f>
        <v>#N/A</v>
      </c>
      <c r="V34" s="1238"/>
      <c r="W34" s="63"/>
      <c r="X34" s="969" t="s">
        <v>814</v>
      </c>
      <c r="Y34" s="969"/>
      <c r="Z34" s="969"/>
      <c r="AA34" s="1241"/>
      <c r="AB34" s="735"/>
      <c r="AC34" s="743"/>
      <c r="AD34" s="1241"/>
      <c r="AE34" s="63"/>
      <c r="AF34" s="80">
        <f t="shared" si="4"/>
        <v>0</v>
      </c>
      <c r="AG34" s="356" t="e">
        <f t="shared" si="5"/>
        <v>#N/A</v>
      </c>
      <c r="AH34" s="1235"/>
      <c r="AI34" s="356" t="e">
        <f t="shared" si="6"/>
        <v>#N/A</v>
      </c>
      <c r="AJ34" s="1235"/>
      <c r="AK34" s="357" t="e">
        <f t="shared" si="7"/>
        <v>#N/A</v>
      </c>
      <c r="AL34" s="1238"/>
    </row>
    <row r="35" spans="1:39" s="358" customFormat="1" ht="66" customHeight="1" x14ac:dyDescent="0.2">
      <c r="A35" s="729" t="s">
        <v>25</v>
      </c>
      <c r="B35" s="747" t="s">
        <v>815</v>
      </c>
      <c r="C35" s="729" t="s">
        <v>816</v>
      </c>
      <c r="D35" s="730"/>
      <c r="E35" s="731"/>
      <c r="F35" s="1239" t="s">
        <v>76</v>
      </c>
      <c r="G35" s="709" t="s">
        <v>474</v>
      </c>
      <c r="H35" s="710"/>
      <c r="I35" s="711"/>
      <c r="J35" s="729" t="s">
        <v>475</v>
      </c>
      <c r="K35" s="730"/>
      <c r="L35" s="731"/>
      <c r="M35" s="741"/>
      <c r="N35" s="741">
        <v>6</v>
      </c>
      <c r="O35" s="741" t="s">
        <v>0</v>
      </c>
      <c r="P35" s="741" t="s">
        <v>0</v>
      </c>
      <c r="Q35" s="1050" t="s">
        <v>259</v>
      </c>
      <c r="R35" s="1050" t="s">
        <v>123</v>
      </c>
      <c r="S35" s="63"/>
      <c r="T35" s="80">
        <f>VLOOKUP(Q35,[11]Listas!$D$6:$E$10,2,0)</f>
        <v>2</v>
      </c>
      <c r="U35" s="80">
        <f>HLOOKUP(R35,[11]Listas!$F$4:$J$5,2,0)</f>
        <v>3</v>
      </c>
      <c r="V35" s="1236" t="str">
        <f>INDEX([11]Listas!$F$6:$J$10,MATCH(Q35,[11]Listas!$D$6:$D$10,0),MATCH(R35,[11]Listas!$F$4:$J$4,0))</f>
        <v>6
MODERADO</v>
      </c>
      <c r="W35" s="63"/>
      <c r="X35" s="969" t="s">
        <v>817</v>
      </c>
      <c r="Y35" s="969"/>
      <c r="Z35" s="969"/>
      <c r="AA35" s="1239" t="s">
        <v>788</v>
      </c>
      <c r="AB35" s="729" t="s">
        <v>818</v>
      </c>
      <c r="AC35" s="741">
        <v>37</v>
      </c>
      <c r="AD35" s="1239" t="s">
        <v>58</v>
      </c>
      <c r="AE35" s="63"/>
      <c r="AF35" s="80">
        <f t="shared" si="4"/>
        <v>1</v>
      </c>
      <c r="AG35" s="356">
        <f t="shared" si="5"/>
        <v>1</v>
      </c>
      <c r="AH35" s="1233" t="str">
        <f>IF(AG35&lt;=1,"Remota",VLOOKUP(AG35,[11]Listas!$C$6:$D$10,2,0))</f>
        <v>Remota</v>
      </c>
      <c r="AI35" s="356">
        <f t="shared" si="6"/>
        <v>2</v>
      </c>
      <c r="AJ35" s="1233" t="str">
        <f>IF(AI35&lt;=1,"Insignificante",HLOOKUP(AI35,[11]Listas!$F$3:$J$4,2,0))</f>
        <v>Menor</v>
      </c>
      <c r="AK35" s="357">
        <f t="shared" si="7"/>
        <v>2</v>
      </c>
      <c r="AL35" s="1236" t="str">
        <f>INDEX([11]Listas!$F$6:$J$10,MATCH(AH35,[11]Listas!$D$6:$D$10,0),MATCH(AJ35,[11]Listas!$F$4:$J$4,0))</f>
        <v>2
INFERIOR</v>
      </c>
      <c r="AM35" s="359"/>
    </row>
    <row r="36" spans="1:39" s="358" customFormat="1" ht="48" customHeight="1" x14ac:dyDescent="0.2">
      <c r="A36" s="732"/>
      <c r="B36" s="748" t="s">
        <v>157</v>
      </c>
      <c r="C36" s="732"/>
      <c r="D36" s="733"/>
      <c r="E36" s="734"/>
      <c r="F36" s="1240"/>
      <c r="G36" s="709" t="s">
        <v>479</v>
      </c>
      <c r="H36" s="710"/>
      <c r="I36" s="711"/>
      <c r="J36" s="732"/>
      <c r="K36" s="733"/>
      <c r="L36" s="734"/>
      <c r="M36" s="742"/>
      <c r="N36" s="742"/>
      <c r="O36" s="742"/>
      <c r="P36" s="742"/>
      <c r="Q36" s="1051"/>
      <c r="R36" s="1051"/>
      <c r="S36" s="63"/>
      <c r="T36" s="80" t="e">
        <f>VLOOKUP(Q36,[11]Listas!$D$6:$E$10,2,0)</f>
        <v>#N/A</v>
      </c>
      <c r="U36" s="80" t="e">
        <f>HLOOKUP(R36,[11]Listas!$F$4:$J$5,2,0)</f>
        <v>#N/A</v>
      </c>
      <c r="V36" s="1237"/>
      <c r="W36" s="63"/>
      <c r="X36" s="969" t="s">
        <v>707</v>
      </c>
      <c r="Y36" s="969"/>
      <c r="Z36" s="969"/>
      <c r="AA36" s="1240"/>
      <c r="AB36" s="732"/>
      <c r="AC36" s="742"/>
      <c r="AD36" s="1240"/>
      <c r="AE36" s="63"/>
      <c r="AF36" s="80">
        <f t="shared" si="4"/>
        <v>0</v>
      </c>
      <c r="AG36" s="356" t="e">
        <f t="shared" si="5"/>
        <v>#N/A</v>
      </c>
      <c r="AH36" s="1234"/>
      <c r="AI36" s="356" t="e">
        <f t="shared" si="6"/>
        <v>#N/A</v>
      </c>
      <c r="AJ36" s="1234"/>
      <c r="AK36" s="357" t="e">
        <f t="shared" si="7"/>
        <v>#N/A</v>
      </c>
      <c r="AL36" s="1237"/>
    </row>
    <row r="37" spans="1:39" s="358" customFormat="1" ht="42.75" customHeight="1" x14ac:dyDescent="0.2">
      <c r="A37" s="732"/>
      <c r="B37" s="748" t="s">
        <v>157</v>
      </c>
      <c r="C37" s="732"/>
      <c r="D37" s="733"/>
      <c r="E37" s="734"/>
      <c r="F37" s="1240"/>
      <c r="G37" s="709" t="s">
        <v>708</v>
      </c>
      <c r="H37" s="710"/>
      <c r="I37" s="711"/>
      <c r="J37" s="732"/>
      <c r="K37" s="733"/>
      <c r="L37" s="734"/>
      <c r="M37" s="742"/>
      <c r="N37" s="742"/>
      <c r="O37" s="742"/>
      <c r="P37" s="742"/>
      <c r="Q37" s="1051"/>
      <c r="R37" s="1051"/>
      <c r="S37" s="63"/>
      <c r="T37" s="80" t="e">
        <f>VLOOKUP(Q37,[11]Listas!$D$6:$E$10,2,0)</f>
        <v>#N/A</v>
      </c>
      <c r="U37" s="80" t="e">
        <f>HLOOKUP(R37,[11]Listas!$F$4:$J$5,2,0)</f>
        <v>#N/A</v>
      </c>
      <c r="V37" s="1237"/>
      <c r="W37" s="63"/>
      <c r="X37" s="969" t="s">
        <v>709</v>
      </c>
      <c r="Y37" s="969"/>
      <c r="Z37" s="969"/>
      <c r="AA37" s="1240"/>
      <c r="AB37" s="732"/>
      <c r="AC37" s="742"/>
      <c r="AD37" s="1240"/>
      <c r="AE37" s="63"/>
      <c r="AF37" s="80">
        <f t="shared" si="4"/>
        <v>0</v>
      </c>
      <c r="AG37" s="356" t="e">
        <f t="shared" si="5"/>
        <v>#N/A</v>
      </c>
      <c r="AH37" s="1234"/>
      <c r="AI37" s="356" t="e">
        <f t="shared" si="6"/>
        <v>#N/A</v>
      </c>
      <c r="AJ37" s="1234"/>
      <c r="AK37" s="357" t="e">
        <f t="shared" si="7"/>
        <v>#N/A</v>
      </c>
      <c r="AL37" s="1237"/>
    </row>
    <row r="38" spans="1:39" s="358" customFormat="1" ht="35.25" customHeight="1" x14ac:dyDescent="0.2">
      <c r="A38" s="735"/>
      <c r="B38" s="749" t="s">
        <v>157</v>
      </c>
      <c r="C38" s="735"/>
      <c r="D38" s="736"/>
      <c r="E38" s="737"/>
      <c r="F38" s="1241"/>
      <c r="G38" s="709" t="s">
        <v>481</v>
      </c>
      <c r="H38" s="710"/>
      <c r="I38" s="711"/>
      <c r="J38" s="735"/>
      <c r="K38" s="736"/>
      <c r="L38" s="737"/>
      <c r="M38" s="743"/>
      <c r="N38" s="743"/>
      <c r="O38" s="743"/>
      <c r="P38" s="743"/>
      <c r="Q38" s="1052"/>
      <c r="R38" s="1052"/>
      <c r="S38" s="63"/>
      <c r="T38" s="80" t="e">
        <f>VLOOKUP(Q38,[11]Listas!$D$6:$E$10,2,0)</f>
        <v>#N/A</v>
      </c>
      <c r="U38" s="80" t="e">
        <f>HLOOKUP(R38,[11]Listas!$F$4:$J$5,2,0)</f>
        <v>#N/A</v>
      </c>
      <c r="V38" s="1238"/>
      <c r="W38" s="63"/>
      <c r="X38" s="969" t="s">
        <v>710</v>
      </c>
      <c r="Y38" s="969"/>
      <c r="Z38" s="969"/>
      <c r="AA38" s="1241"/>
      <c r="AB38" s="735"/>
      <c r="AC38" s="743"/>
      <c r="AD38" s="1241"/>
      <c r="AE38" s="63"/>
      <c r="AF38" s="80">
        <f t="shared" si="4"/>
        <v>0</v>
      </c>
      <c r="AG38" s="356" t="e">
        <f t="shared" si="5"/>
        <v>#N/A</v>
      </c>
      <c r="AH38" s="1235"/>
      <c r="AI38" s="356" t="e">
        <f t="shared" si="6"/>
        <v>#N/A</v>
      </c>
      <c r="AJ38" s="1235"/>
      <c r="AK38" s="357" t="e">
        <f t="shared" si="7"/>
        <v>#N/A</v>
      </c>
      <c r="AL38" s="1238"/>
    </row>
    <row r="39" spans="1:39" s="358" customFormat="1" ht="60.75" customHeight="1" x14ac:dyDescent="0.2">
      <c r="A39" s="1223" t="s">
        <v>25</v>
      </c>
      <c r="B39" s="1224" t="s">
        <v>819</v>
      </c>
      <c r="C39" s="1223" t="s">
        <v>605</v>
      </c>
      <c r="D39" s="1223"/>
      <c r="E39" s="1223"/>
      <c r="F39" s="1239"/>
      <c r="G39" s="709" t="s">
        <v>606</v>
      </c>
      <c r="H39" s="710"/>
      <c r="I39" s="711"/>
      <c r="J39" s="1223" t="s">
        <v>652</v>
      </c>
      <c r="K39" s="1223"/>
      <c r="L39" s="1223"/>
      <c r="M39" s="741"/>
      <c r="N39" s="741">
        <v>6</v>
      </c>
      <c r="O39" s="741" t="s">
        <v>0</v>
      </c>
      <c r="P39" s="741" t="s">
        <v>0</v>
      </c>
      <c r="Q39" s="1050" t="s">
        <v>258</v>
      </c>
      <c r="R39" s="1050" t="s">
        <v>254</v>
      </c>
      <c r="S39" s="63"/>
      <c r="T39" s="80">
        <f>VLOOKUP(Q39,[11]Listas!$D$6:$E$10,2,0)</f>
        <v>1</v>
      </c>
      <c r="U39" s="80">
        <f>HLOOKUP(R39,[11]Listas!$F$4:$J$5,2,0)</f>
        <v>2</v>
      </c>
      <c r="V39" s="1236" t="str">
        <f>INDEX([11]Listas!$F$6:$J$10,MATCH(Q39,[11]Listas!$D$6:$D$10,0),MATCH(R39,[11]Listas!$F$4:$J$4,0))</f>
        <v>2
INFERIOR</v>
      </c>
      <c r="W39" s="63"/>
      <c r="X39" s="729" t="s">
        <v>820</v>
      </c>
      <c r="Y39" s="730"/>
      <c r="Z39" s="731"/>
      <c r="AA39" s="1239" t="s">
        <v>788</v>
      </c>
      <c r="AB39" s="1223" t="s">
        <v>821</v>
      </c>
      <c r="AC39" s="741">
        <v>74</v>
      </c>
      <c r="AD39" s="1239" t="s">
        <v>59</v>
      </c>
      <c r="AE39" s="63"/>
      <c r="AF39" s="80">
        <f t="shared" si="4"/>
        <v>1</v>
      </c>
      <c r="AG39" s="356">
        <f t="shared" si="5"/>
        <v>0</v>
      </c>
      <c r="AH39" s="1233" t="str">
        <f>IF(AG39&lt;=1,"Remota",VLOOKUP(AG39,[11]Listas!$C$6:$D$10,2,0))</f>
        <v>Remota</v>
      </c>
      <c r="AI39" s="356">
        <f t="shared" si="6"/>
        <v>2</v>
      </c>
      <c r="AJ39" s="1233" t="str">
        <f>IF(AI39&lt;=1,"Insignificante",HLOOKUP(AI39,[11]Listas!$F$3:$J$4,2,0))</f>
        <v>Menor</v>
      </c>
      <c r="AK39" s="357">
        <f t="shared" si="7"/>
        <v>0</v>
      </c>
      <c r="AL39" s="1236" t="str">
        <f>INDEX([11]Listas!$F$6:$J$10,MATCH(AH39,[11]Listas!$D$6:$D$10,0),MATCH(AJ39,[11]Listas!$F$4:$J$4,0))</f>
        <v>2
INFERIOR</v>
      </c>
      <c r="AM39" s="359"/>
    </row>
    <row r="40" spans="1:39" s="358" customFormat="1" ht="51" customHeight="1" x14ac:dyDescent="0.2">
      <c r="A40" s="1223"/>
      <c r="B40" s="1224" t="s">
        <v>157</v>
      </c>
      <c r="C40" s="1223"/>
      <c r="D40" s="1223"/>
      <c r="E40" s="1223"/>
      <c r="F40" s="1240"/>
      <c r="G40" s="709" t="s">
        <v>608</v>
      </c>
      <c r="H40" s="710"/>
      <c r="I40" s="711"/>
      <c r="J40" s="1223"/>
      <c r="K40" s="1223"/>
      <c r="L40" s="1223"/>
      <c r="M40" s="742"/>
      <c r="N40" s="742"/>
      <c r="O40" s="742"/>
      <c r="P40" s="742"/>
      <c r="Q40" s="1051"/>
      <c r="R40" s="1051"/>
      <c r="S40" s="63"/>
      <c r="T40" s="80" t="e">
        <f>VLOOKUP(Q40,[11]Listas!$D$6:$E$10,2,0)</f>
        <v>#N/A</v>
      </c>
      <c r="U40" s="80" t="e">
        <f>HLOOKUP(R40,[11]Listas!$F$4:$J$5,2,0)</f>
        <v>#N/A</v>
      </c>
      <c r="V40" s="1237"/>
      <c r="W40" s="63"/>
      <c r="X40" s="732"/>
      <c r="Y40" s="733"/>
      <c r="Z40" s="734"/>
      <c r="AA40" s="1240"/>
      <c r="AB40" s="1223"/>
      <c r="AC40" s="742"/>
      <c r="AD40" s="1240"/>
      <c r="AE40" s="63"/>
      <c r="AF40" s="80">
        <f t="shared" si="4"/>
        <v>0</v>
      </c>
      <c r="AG40" s="356" t="e">
        <f t="shared" si="5"/>
        <v>#N/A</v>
      </c>
      <c r="AH40" s="1234"/>
      <c r="AI40" s="356" t="e">
        <f t="shared" si="6"/>
        <v>#N/A</v>
      </c>
      <c r="AJ40" s="1234"/>
      <c r="AK40" s="357" t="e">
        <f t="shared" si="7"/>
        <v>#N/A</v>
      </c>
      <c r="AL40" s="1237"/>
    </row>
    <row r="41" spans="1:39" s="358" customFormat="1" ht="43.5" customHeight="1" x14ac:dyDescent="0.2">
      <c r="A41" s="1223"/>
      <c r="B41" s="1224" t="s">
        <v>157</v>
      </c>
      <c r="C41" s="1223"/>
      <c r="D41" s="1223"/>
      <c r="E41" s="1223"/>
      <c r="F41" s="1240"/>
      <c r="G41" s="709" t="s">
        <v>754</v>
      </c>
      <c r="H41" s="710"/>
      <c r="I41" s="711"/>
      <c r="J41" s="1223"/>
      <c r="K41" s="1223"/>
      <c r="L41" s="1223"/>
      <c r="M41" s="742"/>
      <c r="N41" s="742"/>
      <c r="O41" s="742"/>
      <c r="P41" s="742"/>
      <c r="Q41" s="1051"/>
      <c r="R41" s="1051"/>
      <c r="S41" s="63"/>
      <c r="T41" s="80" t="e">
        <f>VLOOKUP(Q41,[11]Listas!$D$6:$E$10,2,0)</f>
        <v>#N/A</v>
      </c>
      <c r="U41" s="80" t="e">
        <f>HLOOKUP(R41,[11]Listas!$F$4:$J$5,2,0)</f>
        <v>#N/A</v>
      </c>
      <c r="V41" s="1237"/>
      <c r="W41" s="63"/>
      <c r="X41" s="732"/>
      <c r="Y41" s="733"/>
      <c r="Z41" s="734"/>
      <c r="AA41" s="1240"/>
      <c r="AB41" s="1223"/>
      <c r="AC41" s="742"/>
      <c r="AD41" s="1240"/>
      <c r="AE41" s="63"/>
      <c r="AF41" s="80">
        <f t="shared" si="4"/>
        <v>0</v>
      </c>
      <c r="AG41" s="356" t="e">
        <f t="shared" si="5"/>
        <v>#N/A</v>
      </c>
      <c r="AH41" s="1234"/>
      <c r="AI41" s="356" t="e">
        <f t="shared" si="6"/>
        <v>#N/A</v>
      </c>
      <c r="AJ41" s="1234"/>
      <c r="AK41" s="357" t="e">
        <f t="shared" si="7"/>
        <v>#N/A</v>
      </c>
      <c r="AL41" s="1237"/>
    </row>
    <row r="42" spans="1:39" s="358" customFormat="1" ht="56.25" customHeight="1" x14ac:dyDescent="0.2">
      <c r="A42" s="1223"/>
      <c r="B42" s="1224" t="s">
        <v>157</v>
      </c>
      <c r="C42" s="1223"/>
      <c r="D42" s="1223"/>
      <c r="E42" s="1223"/>
      <c r="F42" s="1241"/>
      <c r="G42" s="709" t="s">
        <v>609</v>
      </c>
      <c r="H42" s="710"/>
      <c r="I42" s="711"/>
      <c r="J42" s="1223"/>
      <c r="K42" s="1223"/>
      <c r="L42" s="1223"/>
      <c r="M42" s="743"/>
      <c r="N42" s="743"/>
      <c r="O42" s="743"/>
      <c r="P42" s="743"/>
      <c r="Q42" s="1052"/>
      <c r="R42" s="1052"/>
      <c r="S42" s="63"/>
      <c r="T42" s="80" t="e">
        <f>VLOOKUP(Q42,[11]Listas!$D$6:$E$10,2,0)</f>
        <v>#N/A</v>
      </c>
      <c r="U42" s="80" t="e">
        <f>HLOOKUP(R42,[11]Listas!$F$4:$J$5,2,0)</f>
        <v>#N/A</v>
      </c>
      <c r="V42" s="1238"/>
      <c r="W42" s="63"/>
      <c r="X42" s="735"/>
      <c r="Y42" s="736"/>
      <c r="Z42" s="737"/>
      <c r="AA42" s="1241"/>
      <c r="AB42" s="1223"/>
      <c r="AC42" s="743"/>
      <c r="AD42" s="1241"/>
      <c r="AE42" s="63"/>
      <c r="AF42" s="80">
        <f t="shared" si="4"/>
        <v>0</v>
      </c>
      <c r="AG42" s="356" t="e">
        <f t="shared" si="5"/>
        <v>#N/A</v>
      </c>
      <c r="AH42" s="1235"/>
      <c r="AI42" s="356" t="e">
        <f t="shared" si="6"/>
        <v>#N/A</v>
      </c>
      <c r="AJ42" s="1235"/>
      <c r="AK42" s="357" t="e">
        <f t="shared" si="7"/>
        <v>#N/A</v>
      </c>
      <c r="AL42" s="1238"/>
    </row>
    <row r="43" spans="1:39" s="4" customFormat="1" ht="78" hidden="1" customHeight="1" x14ac:dyDescent="0.2">
      <c r="A43" s="107"/>
      <c r="B43" s="129"/>
      <c r="C43" s="961"/>
      <c r="D43" s="962"/>
      <c r="E43" s="963"/>
      <c r="F43" s="85"/>
      <c r="G43" s="961"/>
      <c r="H43" s="962"/>
      <c r="I43" s="963"/>
      <c r="J43" s="978"/>
      <c r="K43" s="978"/>
      <c r="L43" s="978"/>
      <c r="M43" s="107"/>
      <c r="N43" s="107"/>
      <c r="O43" s="107"/>
      <c r="P43" s="107"/>
      <c r="Q43" s="129"/>
      <c r="R43" s="129"/>
      <c r="S43" s="106"/>
      <c r="T43" s="81" t="e">
        <f>VLOOKUP(Q43,[11]Listas!$D$6:$E$10,2,0)</f>
        <v>#N/A</v>
      </c>
      <c r="U43" s="81" t="e">
        <f>HLOOKUP(R43,[11]Listas!$F$4:$J$5,2,0)</f>
        <v>#N/A</v>
      </c>
      <c r="V43" s="84" t="e">
        <f>INDEX([11]Listas!$F$6:$J$10,MATCH(Q43,[11]Listas!$D$6:$D$10,0),MATCH(R43,[11]Listas!$F$4:$J$4,0))</f>
        <v>#N/A</v>
      </c>
      <c r="W43" s="106"/>
      <c r="X43" s="961"/>
      <c r="Y43" s="962"/>
      <c r="Z43" s="963"/>
      <c r="AA43" s="85"/>
      <c r="AB43" s="112"/>
      <c r="AC43" s="107"/>
      <c r="AD43" s="85"/>
      <c r="AE43" s="106"/>
      <c r="AF43" s="81">
        <f t="shared" si="4"/>
        <v>0</v>
      </c>
      <c r="AG43" s="108" t="e">
        <f t="shared" si="5"/>
        <v>#N/A</v>
      </c>
      <c r="AH43" s="86" t="e">
        <f>IF(AG43&lt;=1,"Remota",VLOOKUP(AG43,[11]Listas!$C$6:$D$10,2,0))</f>
        <v>#N/A</v>
      </c>
      <c r="AI43" s="108" t="e">
        <f t="shared" si="6"/>
        <v>#N/A</v>
      </c>
      <c r="AJ43" s="86" t="e">
        <f>IF(AI43&lt;=1,"Insignificante",HLOOKUP(AI43,[11]Listas!$F$3:$J$4,2,0))</f>
        <v>#N/A</v>
      </c>
      <c r="AK43" s="82" t="e">
        <f t="shared" si="7"/>
        <v>#N/A</v>
      </c>
      <c r="AL43" s="84" t="e">
        <f>INDEX([11]Listas!$F$6:$J$10,MATCH(AH43,[11]Listas!$D$6:$D$10,0),MATCH(AJ43,[11]Listas!$F$4:$J$4,0))</f>
        <v>#N/A</v>
      </c>
    </row>
    <row r="44" spans="1:39" s="4" customFormat="1" ht="78" hidden="1" customHeight="1" x14ac:dyDescent="0.2">
      <c r="A44" s="107"/>
      <c r="B44" s="129"/>
      <c r="C44" s="961"/>
      <c r="D44" s="962"/>
      <c r="E44" s="963"/>
      <c r="F44" s="85"/>
      <c r="G44" s="961"/>
      <c r="H44" s="962"/>
      <c r="I44" s="963"/>
      <c r="J44" s="978"/>
      <c r="K44" s="978"/>
      <c r="L44" s="978"/>
      <c r="M44" s="107"/>
      <c r="N44" s="107"/>
      <c r="O44" s="107"/>
      <c r="P44" s="107"/>
      <c r="Q44" s="129"/>
      <c r="R44" s="129"/>
      <c r="S44" s="106"/>
      <c r="T44" s="81" t="e">
        <f>VLOOKUP(Q44,[11]Listas!$D$6:$E$10,2,0)</f>
        <v>#N/A</v>
      </c>
      <c r="U44" s="81" t="e">
        <f>HLOOKUP(R44,[11]Listas!$F$4:$J$5,2,0)</f>
        <v>#N/A</v>
      </c>
      <c r="V44" s="84" t="e">
        <f>INDEX([11]Listas!$F$6:$J$10,MATCH(Q44,[11]Listas!$D$6:$D$10,0),MATCH(R44,[11]Listas!$F$4:$J$4,0))</f>
        <v>#N/A</v>
      </c>
      <c r="W44" s="106"/>
      <c r="X44" s="961"/>
      <c r="Y44" s="962"/>
      <c r="Z44" s="963"/>
      <c r="AA44" s="85"/>
      <c r="AB44" s="112"/>
      <c r="AC44" s="107"/>
      <c r="AD44" s="85"/>
      <c r="AE44" s="106"/>
      <c r="AF44" s="81">
        <f t="shared" si="4"/>
        <v>0</v>
      </c>
      <c r="AG44" s="108" t="e">
        <f t="shared" si="5"/>
        <v>#N/A</v>
      </c>
      <c r="AH44" s="86" t="e">
        <f>IF(AG44&lt;=1,"Remota",VLOOKUP(AG44,[11]Listas!$C$6:$D$10,2,0))</f>
        <v>#N/A</v>
      </c>
      <c r="AI44" s="108" t="e">
        <f t="shared" si="6"/>
        <v>#N/A</v>
      </c>
      <c r="AJ44" s="86" t="e">
        <f>IF(AI44&lt;=1,"Insignificante",HLOOKUP(AI44,[11]Listas!$F$3:$J$4,2,0))</f>
        <v>#N/A</v>
      </c>
      <c r="AK44" s="82" t="e">
        <f t="shared" si="7"/>
        <v>#N/A</v>
      </c>
      <c r="AL44" s="84" t="e">
        <f>INDEX([11]Listas!$F$6:$J$10,MATCH(AH44,[11]Listas!$D$6:$D$10,0),MATCH(AJ44,[11]Listas!$F$4:$J$4,0))</f>
        <v>#N/A</v>
      </c>
    </row>
    <row r="45" spans="1:39" s="4" customFormat="1" ht="78" hidden="1" customHeight="1" x14ac:dyDescent="0.2">
      <c r="A45" s="107"/>
      <c r="B45" s="129"/>
      <c r="C45" s="961"/>
      <c r="D45" s="962"/>
      <c r="E45" s="963"/>
      <c r="F45" s="85"/>
      <c r="G45" s="961"/>
      <c r="H45" s="962"/>
      <c r="I45" s="963"/>
      <c r="J45" s="978"/>
      <c r="K45" s="978"/>
      <c r="L45" s="978"/>
      <c r="M45" s="107"/>
      <c r="N45" s="107"/>
      <c r="O45" s="107"/>
      <c r="P45" s="107"/>
      <c r="Q45" s="129"/>
      <c r="R45" s="129"/>
      <c r="S45" s="106"/>
      <c r="T45" s="81" t="e">
        <f>VLOOKUP(Q45,[11]Listas!$D$6:$E$10,2,0)</f>
        <v>#N/A</v>
      </c>
      <c r="U45" s="81" t="e">
        <f>HLOOKUP(R45,[11]Listas!$F$4:$J$5,2,0)</f>
        <v>#N/A</v>
      </c>
      <c r="V45" s="84" t="e">
        <f>INDEX([11]Listas!$F$6:$J$10,MATCH(Q45,[11]Listas!$D$6:$D$10,0),MATCH(R45,[11]Listas!$F$4:$J$4,0))</f>
        <v>#N/A</v>
      </c>
      <c r="W45" s="106"/>
      <c r="X45" s="961"/>
      <c r="Y45" s="962"/>
      <c r="Z45" s="963"/>
      <c r="AA45" s="85"/>
      <c r="AB45" s="112"/>
      <c r="AC45" s="107"/>
      <c r="AD45" s="85"/>
      <c r="AE45" s="106"/>
      <c r="AF45" s="81">
        <f t="shared" si="4"/>
        <v>0</v>
      </c>
      <c r="AG45" s="108" t="e">
        <f t="shared" si="5"/>
        <v>#N/A</v>
      </c>
      <c r="AH45" s="86" t="e">
        <f>IF(AG45&lt;=1,"Remota",VLOOKUP(AG45,[11]Listas!$C$6:$D$10,2,0))</f>
        <v>#N/A</v>
      </c>
      <c r="AI45" s="108" t="e">
        <f t="shared" si="6"/>
        <v>#N/A</v>
      </c>
      <c r="AJ45" s="86" t="e">
        <f>IF(AI45&lt;=1,"Insignificante",HLOOKUP(AI45,[11]Listas!$F$3:$J$4,2,0))</f>
        <v>#N/A</v>
      </c>
      <c r="AK45" s="82" t="e">
        <f t="shared" si="7"/>
        <v>#N/A</v>
      </c>
      <c r="AL45" s="84" t="e">
        <f>INDEX([11]Listas!$F$6:$J$10,MATCH(AH45,[11]Listas!$D$6:$D$10,0),MATCH(AJ45,[11]Listas!$F$4:$J$4,0))</f>
        <v>#N/A</v>
      </c>
    </row>
    <row r="46" spans="1:39" s="4" customFormat="1" ht="78" hidden="1" customHeight="1" x14ac:dyDescent="0.2">
      <c r="A46" s="107"/>
      <c r="B46" s="129"/>
      <c r="C46" s="961"/>
      <c r="D46" s="962"/>
      <c r="E46" s="963"/>
      <c r="F46" s="85"/>
      <c r="G46" s="961"/>
      <c r="H46" s="962"/>
      <c r="I46" s="963"/>
      <c r="J46" s="978"/>
      <c r="K46" s="978"/>
      <c r="L46" s="978"/>
      <c r="M46" s="107"/>
      <c r="N46" s="107"/>
      <c r="O46" s="107"/>
      <c r="P46" s="107"/>
      <c r="Q46" s="129"/>
      <c r="R46" s="129"/>
      <c r="S46" s="106"/>
      <c r="T46" s="81" t="e">
        <f>VLOOKUP(Q46,[11]Listas!$D$6:$E$10,2,0)</f>
        <v>#N/A</v>
      </c>
      <c r="U46" s="81" t="e">
        <f>HLOOKUP(R46,[11]Listas!$F$4:$J$5,2,0)</f>
        <v>#N/A</v>
      </c>
      <c r="V46" s="84" t="e">
        <f>INDEX([11]Listas!$F$6:$J$10,MATCH(Q46,[11]Listas!$D$6:$D$10,0),MATCH(R46,[11]Listas!$F$4:$J$4,0))</f>
        <v>#N/A</v>
      </c>
      <c r="W46" s="106"/>
      <c r="X46" s="961"/>
      <c r="Y46" s="962"/>
      <c r="Z46" s="963"/>
      <c r="AA46" s="85"/>
      <c r="AB46" s="112"/>
      <c r="AC46" s="107"/>
      <c r="AD46" s="85"/>
      <c r="AE46" s="106"/>
      <c r="AF46" s="81">
        <f t="shared" si="4"/>
        <v>0</v>
      </c>
      <c r="AG46" s="108" t="e">
        <f t="shared" si="5"/>
        <v>#N/A</v>
      </c>
      <c r="AH46" s="86" t="e">
        <f>IF(AG46&lt;=1,"Remota",VLOOKUP(AG46,[11]Listas!$C$6:$D$10,2,0))</f>
        <v>#N/A</v>
      </c>
      <c r="AI46" s="108" t="e">
        <f t="shared" si="6"/>
        <v>#N/A</v>
      </c>
      <c r="AJ46" s="86" t="e">
        <f>IF(AI46&lt;=1,"Insignificante",HLOOKUP(AI46,[11]Listas!$F$3:$J$4,2,0))</f>
        <v>#N/A</v>
      </c>
      <c r="AK46" s="82" t="e">
        <f t="shared" si="7"/>
        <v>#N/A</v>
      </c>
      <c r="AL46" s="84" t="e">
        <f>INDEX([11]Listas!$F$6:$J$10,MATCH(AH46,[11]Listas!$D$6:$D$10,0),MATCH(AJ46,[11]Listas!$F$4:$J$4,0))</f>
        <v>#N/A</v>
      </c>
    </row>
    <row r="47" spans="1:39" s="4" customFormat="1" ht="78" hidden="1" customHeight="1" x14ac:dyDescent="0.2">
      <c r="A47" s="107"/>
      <c r="B47" s="129"/>
      <c r="C47" s="961"/>
      <c r="D47" s="962"/>
      <c r="E47" s="963"/>
      <c r="F47" s="85"/>
      <c r="G47" s="961"/>
      <c r="H47" s="962"/>
      <c r="I47" s="963"/>
      <c r="J47" s="978"/>
      <c r="K47" s="978"/>
      <c r="L47" s="978"/>
      <c r="M47" s="107"/>
      <c r="N47" s="107"/>
      <c r="O47" s="107"/>
      <c r="P47" s="107"/>
      <c r="Q47" s="129"/>
      <c r="R47" s="129"/>
      <c r="S47" s="106"/>
      <c r="T47" s="81" t="e">
        <f>VLOOKUP(Q47,[11]Listas!$D$6:$E$10,2,0)</f>
        <v>#N/A</v>
      </c>
      <c r="U47" s="81" t="e">
        <f>HLOOKUP(R47,[11]Listas!$F$4:$J$5,2,0)</f>
        <v>#N/A</v>
      </c>
      <c r="V47" s="84" t="e">
        <f>INDEX([11]Listas!$F$6:$J$10,MATCH(Q47,[11]Listas!$D$6:$D$10,0),MATCH(R47,[11]Listas!$F$4:$J$4,0))</f>
        <v>#N/A</v>
      </c>
      <c r="W47" s="106"/>
      <c r="X47" s="961"/>
      <c r="Y47" s="962"/>
      <c r="Z47" s="963"/>
      <c r="AA47" s="85"/>
      <c r="AB47" s="112"/>
      <c r="AC47" s="107"/>
      <c r="AD47" s="85"/>
      <c r="AE47" s="106"/>
      <c r="AF47" s="81">
        <f t="shared" si="4"/>
        <v>0</v>
      </c>
      <c r="AG47" s="108" t="e">
        <f t="shared" si="5"/>
        <v>#N/A</v>
      </c>
      <c r="AH47" s="86" t="e">
        <f>IF(AG47&lt;=1,"Remota",VLOOKUP(AG47,[11]Listas!$C$6:$D$10,2,0))</f>
        <v>#N/A</v>
      </c>
      <c r="AI47" s="108" t="e">
        <f t="shared" si="6"/>
        <v>#N/A</v>
      </c>
      <c r="AJ47" s="86" t="e">
        <f>IF(AI47&lt;=1,"Insignificante",HLOOKUP(AI47,[11]Listas!$F$3:$J$4,2,0))</f>
        <v>#N/A</v>
      </c>
      <c r="AK47" s="82" t="e">
        <f t="shared" si="7"/>
        <v>#N/A</v>
      </c>
      <c r="AL47" s="84" t="e">
        <f>INDEX([11]Listas!$F$6:$J$10,MATCH(AH47,[11]Listas!$D$6:$D$10,0),MATCH(AJ47,[11]Listas!$F$4:$J$4,0))</f>
        <v>#N/A</v>
      </c>
    </row>
    <row r="48" spans="1:39" s="4" customFormat="1" ht="78" hidden="1" customHeight="1" x14ac:dyDescent="0.2">
      <c r="A48" s="107"/>
      <c r="B48" s="129"/>
      <c r="C48" s="961"/>
      <c r="D48" s="962"/>
      <c r="E48" s="963"/>
      <c r="F48" s="85"/>
      <c r="G48" s="961"/>
      <c r="H48" s="962"/>
      <c r="I48" s="963"/>
      <c r="J48" s="978"/>
      <c r="K48" s="978"/>
      <c r="L48" s="978"/>
      <c r="M48" s="107"/>
      <c r="N48" s="107"/>
      <c r="O48" s="107"/>
      <c r="P48" s="107"/>
      <c r="Q48" s="129"/>
      <c r="R48" s="129"/>
      <c r="S48" s="106"/>
      <c r="T48" s="81" t="e">
        <f>VLOOKUP(Q48,[11]Listas!$D$6:$E$10,2,0)</f>
        <v>#N/A</v>
      </c>
      <c r="U48" s="81" t="e">
        <f>HLOOKUP(R48,[11]Listas!$F$4:$J$5,2,0)</f>
        <v>#N/A</v>
      </c>
      <c r="V48" s="84" t="e">
        <f>INDEX([11]Listas!$F$6:$J$10,MATCH(Q48,[11]Listas!$D$6:$D$10,0),MATCH(R48,[11]Listas!$F$4:$J$4,0))</f>
        <v>#N/A</v>
      </c>
      <c r="W48" s="106"/>
      <c r="X48" s="961"/>
      <c r="Y48" s="962"/>
      <c r="Z48" s="963"/>
      <c r="AA48" s="85"/>
      <c r="AB48" s="112"/>
      <c r="AC48" s="107"/>
      <c r="AD48" s="85"/>
      <c r="AE48" s="106"/>
      <c r="AF48" s="81">
        <f t="shared" si="4"/>
        <v>0</v>
      </c>
      <c r="AG48" s="108" t="e">
        <f t="shared" si="5"/>
        <v>#N/A</v>
      </c>
      <c r="AH48" s="86" t="e">
        <f>IF(AG48&lt;=1,"Remota",VLOOKUP(AG48,[11]Listas!$C$6:$D$10,2,0))</f>
        <v>#N/A</v>
      </c>
      <c r="AI48" s="108" t="e">
        <f t="shared" si="6"/>
        <v>#N/A</v>
      </c>
      <c r="AJ48" s="86" t="e">
        <f>IF(AI48&lt;=1,"Insignificante",HLOOKUP(AI48,[11]Listas!$F$3:$J$4,2,0))</f>
        <v>#N/A</v>
      </c>
      <c r="AK48" s="82" t="e">
        <f t="shared" si="7"/>
        <v>#N/A</v>
      </c>
      <c r="AL48" s="84" t="e">
        <f>INDEX([11]Listas!$F$6:$J$10,MATCH(AH48,[11]Listas!$D$6:$D$10,0),MATCH(AJ48,[11]Listas!$F$4:$J$4,0))</f>
        <v>#N/A</v>
      </c>
    </row>
    <row r="49" spans="1:38" s="4" customFormat="1" ht="78" hidden="1" customHeight="1" x14ac:dyDescent="0.2">
      <c r="A49" s="107"/>
      <c r="B49" s="129"/>
      <c r="C49" s="961"/>
      <c r="D49" s="962"/>
      <c r="E49" s="963"/>
      <c r="F49" s="85"/>
      <c r="G49" s="961"/>
      <c r="H49" s="962"/>
      <c r="I49" s="963"/>
      <c r="J49" s="978"/>
      <c r="K49" s="978"/>
      <c r="L49" s="978"/>
      <c r="M49" s="107"/>
      <c r="N49" s="107"/>
      <c r="O49" s="107"/>
      <c r="P49" s="107"/>
      <c r="Q49" s="129"/>
      <c r="R49" s="129"/>
      <c r="S49" s="106"/>
      <c r="T49" s="81" t="e">
        <f>VLOOKUP(Q49,[11]Listas!$D$6:$E$10,2,0)</f>
        <v>#N/A</v>
      </c>
      <c r="U49" s="81" t="e">
        <f>HLOOKUP(R49,[11]Listas!$F$4:$J$5,2,0)</f>
        <v>#N/A</v>
      </c>
      <c r="V49" s="84" t="e">
        <f>INDEX([11]Listas!$F$6:$J$10,MATCH(Q49,[11]Listas!$D$6:$D$10,0),MATCH(R49,[11]Listas!$F$4:$J$4,0))</f>
        <v>#N/A</v>
      </c>
      <c r="W49" s="106"/>
      <c r="X49" s="961"/>
      <c r="Y49" s="962"/>
      <c r="Z49" s="963"/>
      <c r="AA49" s="85"/>
      <c r="AB49" s="112"/>
      <c r="AC49" s="107"/>
      <c r="AD49" s="85"/>
      <c r="AE49" s="106"/>
      <c r="AF49" s="81">
        <f t="shared" si="4"/>
        <v>0</v>
      </c>
      <c r="AG49" s="108" t="e">
        <f t="shared" si="5"/>
        <v>#N/A</v>
      </c>
      <c r="AH49" s="86" t="e">
        <f>IF(AG49&lt;=1,"Remota",VLOOKUP(AG49,[11]Listas!$C$6:$D$10,2,0))</f>
        <v>#N/A</v>
      </c>
      <c r="AI49" s="108" t="e">
        <f t="shared" si="6"/>
        <v>#N/A</v>
      </c>
      <c r="AJ49" s="86" t="e">
        <f>IF(AI49&lt;=1,"Insignificante",HLOOKUP(AI49,[11]Listas!$F$3:$J$4,2,0))</f>
        <v>#N/A</v>
      </c>
      <c r="AK49" s="82" t="e">
        <f t="shared" si="7"/>
        <v>#N/A</v>
      </c>
      <c r="AL49" s="84" t="e">
        <f>INDEX([11]Listas!$F$6:$J$10,MATCH(AH49,[11]Listas!$D$6:$D$10,0),MATCH(AJ49,[11]Listas!$F$4:$J$4,0))</f>
        <v>#N/A</v>
      </c>
    </row>
    <row r="50" spans="1:38" s="4" customFormat="1" ht="78" hidden="1" customHeight="1" x14ac:dyDescent="0.2">
      <c r="A50" s="107"/>
      <c r="B50" s="129"/>
      <c r="C50" s="961"/>
      <c r="D50" s="962"/>
      <c r="E50" s="963"/>
      <c r="F50" s="85"/>
      <c r="G50" s="961"/>
      <c r="H50" s="962"/>
      <c r="I50" s="963"/>
      <c r="J50" s="978"/>
      <c r="K50" s="978"/>
      <c r="L50" s="978"/>
      <c r="M50" s="107"/>
      <c r="N50" s="107"/>
      <c r="O50" s="107"/>
      <c r="P50" s="107"/>
      <c r="Q50" s="129"/>
      <c r="R50" s="129"/>
      <c r="S50" s="106"/>
      <c r="T50" s="81" t="e">
        <f>VLOOKUP(Q50,[11]Listas!$D$6:$E$10,2,0)</f>
        <v>#N/A</v>
      </c>
      <c r="U50" s="81" t="e">
        <f>HLOOKUP(R50,[11]Listas!$F$4:$J$5,2,0)</f>
        <v>#N/A</v>
      </c>
      <c r="V50" s="84" t="e">
        <f>INDEX([11]Listas!$F$6:$J$10,MATCH(Q50,[11]Listas!$D$6:$D$10,0),MATCH(R50,[11]Listas!$F$4:$J$4,0))</f>
        <v>#N/A</v>
      </c>
      <c r="W50" s="106"/>
      <c r="X50" s="961"/>
      <c r="Y50" s="962"/>
      <c r="Z50" s="963"/>
      <c r="AA50" s="85"/>
      <c r="AB50" s="112"/>
      <c r="AC50" s="107"/>
      <c r="AD50" s="85"/>
      <c r="AE50" s="106"/>
      <c r="AF50" s="81">
        <f t="shared" si="4"/>
        <v>0</v>
      </c>
      <c r="AG50" s="108" t="e">
        <f t="shared" si="5"/>
        <v>#N/A</v>
      </c>
      <c r="AH50" s="86" t="e">
        <f>IF(AG50&lt;=1,"Remota",VLOOKUP(AG50,[11]Listas!$C$6:$D$10,2,0))</f>
        <v>#N/A</v>
      </c>
      <c r="AI50" s="108" t="e">
        <f t="shared" si="6"/>
        <v>#N/A</v>
      </c>
      <c r="AJ50" s="86" t="e">
        <f>IF(AI50&lt;=1,"Insignificante",HLOOKUP(AI50,[11]Listas!$F$3:$J$4,2,0))</f>
        <v>#N/A</v>
      </c>
      <c r="AK50" s="82" t="e">
        <f t="shared" si="7"/>
        <v>#N/A</v>
      </c>
      <c r="AL50" s="84" t="e">
        <f>INDEX([11]Listas!$F$6:$J$10,MATCH(AH50,[11]Listas!$D$6:$D$10,0),MATCH(AJ50,[11]Listas!$F$4:$J$4,0))</f>
        <v>#N/A</v>
      </c>
    </row>
    <row r="51" spans="1:38" s="4" customFormat="1" ht="78" hidden="1" customHeight="1" x14ac:dyDescent="0.2">
      <c r="A51" s="107"/>
      <c r="B51" s="129"/>
      <c r="C51" s="961"/>
      <c r="D51" s="962"/>
      <c r="E51" s="963"/>
      <c r="F51" s="85"/>
      <c r="G51" s="961"/>
      <c r="H51" s="962"/>
      <c r="I51" s="963"/>
      <c r="J51" s="978"/>
      <c r="K51" s="978"/>
      <c r="L51" s="978"/>
      <c r="M51" s="107"/>
      <c r="N51" s="107"/>
      <c r="O51" s="107"/>
      <c r="P51" s="107"/>
      <c r="Q51" s="129"/>
      <c r="R51" s="129"/>
      <c r="S51" s="106"/>
      <c r="T51" s="81" t="e">
        <f>VLOOKUP(Q51,[11]Listas!$D$6:$E$10,2,0)</f>
        <v>#N/A</v>
      </c>
      <c r="U51" s="81" t="e">
        <f>HLOOKUP(R51,[11]Listas!$F$4:$J$5,2,0)</f>
        <v>#N/A</v>
      </c>
      <c r="V51" s="84" t="e">
        <f>INDEX([11]Listas!$F$6:$J$10,MATCH(Q51,[11]Listas!$D$6:$D$10,0),MATCH(R51,[11]Listas!$F$4:$J$4,0))</f>
        <v>#N/A</v>
      </c>
      <c r="W51" s="106"/>
      <c r="X51" s="961"/>
      <c r="Y51" s="962"/>
      <c r="Z51" s="963"/>
      <c r="AA51" s="85"/>
      <c r="AB51" s="112"/>
      <c r="AC51" s="107"/>
      <c r="AD51" s="85"/>
      <c r="AE51" s="106"/>
      <c r="AF51" s="81">
        <f t="shared" si="4"/>
        <v>0</v>
      </c>
      <c r="AG51" s="108" t="e">
        <f t="shared" si="5"/>
        <v>#N/A</v>
      </c>
      <c r="AH51" s="86" t="e">
        <f>IF(AG51&lt;=1,"Remota",VLOOKUP(AG51,[11]Listas!$C$6:$D$10,2,0))</f>
        <v>#N/A</v>
      </c>
      <c r="AI51" s="108" t="e">
        <f t="shared" si="6"/>
        <v>#N/A</v>
      </c>
      <c r="AJ51" s="86" t="e">
        <f>IF(AI51&lt;=1,"Insignificante",HLOOKUP(AI51,[11]Listas!$F$3:$J$4,2,0))</f>
        <v>#N/A</v>
      </c>
      <c r="AK51" s="82" t="e">
        <f t="shared" si="7"/>
        <v>#N/A</v>
      </c>
      <c r="AL51" s="84" t="e">
        <f>INDEX([11]Listas!$F$6:$J$10,MATCH(AH51,[11]Listas!$D$6:$D$10,0),MATCH(AJ51,[11]Listas!$F$4:$J$4,0))</f>
        <v>#N/A</v>
      </c>
    </row>
    <row r="52" spans="1:38" s="4" customFormat="1" ht="78" hidden="1" customHeight="1" x14ac:dyDescent="0.2">
      <c r="A52" s="107"/>
      <c r="B52" s="129"/>
      <c r="C52" s="961"/>
      <c r="D52" s="962"/>
      <c r="E52" s="963"/>
      <c r="F52" s="85"/>
      <c r="G52" s="961"/>
      <c r="H52" s="962"/>
      <c r="I52" s="963"/>
      <c r="J52" s="978"/>
      <c r="K52" s="978"/>
      <c r="L52" s="978"/>
      <c r="M52" s="107"/>
      <c r="N52" s="107"/>
      <c r="O52" s="107"/>
      <c r="P52" s="107"/>
      <c r="Q52" s="129"/>
      <c r="R52" s="129"/>
      <c r="S52" s="106"/>
      <c r="T52" s="81" t="e">
        <f>VLOOKUP(Q52,[11]Listas!$D$6:$E$10,2,0)</f>
        <v>#N/A</v>
      </c>
      <c r="U52" s="81" t="e">
        <f>HLOOKUP(R52,[11]Listas!$F$4:$J$5,2,0)</f>
        <v>#N/A</v>
      </c>
      <c r="V52" s="84" t="e">
        <f>INDEX([11]Listas!$F$6:$J$10,MATCH(Q52,[11]Listas!$D$6:$D$10,0),MATCH(R52,[11]Listas!$F$4:$J$4,0))</f>
        <v>#N/A</v>
      </c>
      <c r="W52" s="106"/>
      <c r="X52" s="961"/>
      <c r="Y52" s="962"/>
      <c r="Z52" s="963"/>
      <c r="AA52" s="85"/>
      <c r="AB52" s="112"/>
      <c r="AC52" s="107"/>
      <c r="AD52" s="85"/>
      <c r="AE52" s="106"/>
      <c r="AF52" s="81">
        <f t="shared" si="4"/>
        <v>0</v>
      </c>
      <c r="AG52" s="108" t="e">
        <f t="shared" si="5"/>
        <v>#N/A</v>
      </c>
      <c r="AH52" s="86" t="e">
        <f>IF(AG52&lt;=1,"Remota",VLOOKUP(AG52,[11]Listas!$C$6:$D$10,2,0))</f>
        <v>#N/A</v>
      </c>
      <c r="AI52" s="108" t="e">
        <f t="shared" si="6"/>
        <v>#N/A</v>
      </c>
      <c r="AJ52" s="86" t="e">
        <f>IF(AI52&lt;=1,"Insignificante",HLOOKUP(AI52,[11]Listas!$F$3:$J$4,2,0))</f>
        <v>#N/A</v>
      </c>
      <c r="AK52" s="82" t="e">
        <f t="shared" si="7"/>
        <v>#N/A</v>
      </c>
      <c r="AL52" s="84" t="e">
        <f>INDEX([11]Listas!$F$6:$J$10,MATCH(AH52,[11]Listas!$D$6:$D$10,0),MATCH(AJ52,[11]Listas!$F$4:$J$4,0))</f>
        <v>#N/A</v>
      </c>
    </row>
    <row r="53" spans="1:38" s="4" customFormat="1" ht="78" hidden="1" customHeight="1" x14ac:dyDescent="0.2">
      <c r="A53" s="107"/>
      <c r="B53" s="129"/>
      <c r="C53" s="961"/>
      <c r="D53" s="962"/>
      <c r="E53" s="963"/>
      <c r="F53" s="85"/>
      <c r="G53" s="961"/>
      <c r="H53" s="962"/>
      <c r="I53" s="963"/>
      <c r="J53" s="978"/>
      <c r="K53" s="978"/>
      <c r="L53" s="978"/>
      <c r="M53" s="107"/>
      <c r="N53" s="107"/>
      <c r="O53" s="107"/>
      <c r="P53" s="107"/>
      <c r="Q53" s="129"/>
      <c r="R53" s="129"/>
      <c r="S53" s="106"/>
      <c r="T53" s="81" t="e">
        <f>VLOOKUP(Q53,[11]Listas!$D$6:$E$10,2,0)</f>
        <v>#N/A</v>
      </c>
      <c r="U53" s="81" t="e">
        <f>HLOOKUP(R53,[11]Listas!$F$4:$J$5,2,0)</f>
        <v>#N/A</v>
      </c>
      <c r="V53" s="84" t="e">
        <f>INDEX([11]Listas!$F$6:$J$10,MATCH(Q53,[11]Listas!$D$6:$D$10,0),MATCH(R53,[11]Listas!$F$4:$J$4,0))</f>
        <v>#N/A</v>
      </c>
      <c r="W53" s="106"/>
      <c r="X53" s="961"/>
      <c r="Y53" s="962"/>
      <c r="Z53" s="963"/>
      <c r="AA53" s="85"/>
      <c r="AB53" s="112"/>
      <c r="AC53" s="107"/>
      <c r="AD53" s="85"/>
      <c r="AE53" s="106"/>
      <c r="AF53" s="81">
        <f t="shared" si="4"/>
        <v>0</v>
      </c>
      <c r="AG53" s="108" t="e">
        <f t="shared" si="5"/>
        <v>#N/A</v>
      </c>
      <c r="AH53" s="86" t="e">
        <f>IF(AG53&lt;=1,"Remota",VLOOKUP(AG53,[11]Listas!$C$6:$D$10,2,0))</f>
        <v>#N/A</v>
      </c>
      <c r="AI53" s="108" t="e">
        <f t="shared" si="6"/>
        <v>#N/A</v>
      </c>
      <c r="AJ53" s="86" t="e">
        <f>IF(AI53&lt;=1,"Insignificante",HLOOKUP(AI53,[11]Listas!$F$3:$J$4,2,0))</f>
        <v>#N/A</v>
      </c>
      <c r="AK53" s="82" t="e">
        <f t="shared" si="7"/>
        <v>#N/A</v>
      </c>
      <c r="AL53" s="84" t="e">
        <f>INDEX([11]Listas!$F$6:$J$10,MATCH(AH53,[11]Listas!$D$6:$D$10,0),MATCH(AJ53,[11]Listas!$F$4:$J$4,0))</f>
        <v>#N/A</v>
      </c>
    </row>
    <row r="54" spans="1:38" s="4" customFormat="1" ht="78" hidden="1" customHeight="1" x14ac:dyDescent="0.2">
      <c r="A54" s="107"/>
      <c r="B54" s="129"/>
      <c r="C54" s="961"/>
      <c r="D54" s="962"/>
      <c r="E54" s="963"/>
      <c r="F54" s="85"/>
      <c r="G54" s="961"/>
      <c r="H54" s="962"/>
      <c r="I54" s="963"/>
      <c r="J54" s="978"/>
      <c r="K54" s="978"/>
      <c r="L54" s="978"/>
      <c r="M54" s="107"/>
      <c r="N54" s="107"/>
      <c r="O54" s="107"/>
      <c r="P54" s="107"/>
      <c r="Q54" s="129"/>
      <c r="R54" s="129"/>
      <c r="S54" s="106"/>
      <c r="T54" s="81" t="e">
        <f>VLOOKUP(Q54,[11]Listas!$D$6:$E$10,2,0)</f>
        <v>#N/A</v>
      </c>
      <c r="U54" s="81" t="e">
        <f>HLOOKUP(R54,[11]Listas!$F$4:$J$5,2,0)</f>
        <v>#N/A</v>
      </c>
      <c r="V54" s="84" t="e">
        <f>INDEX([11]Listas!$F$6:$J$10,MATCH(Q54,[11]Listas!$D$6:$D$10,0),MATCH(R54,[11]Listas!$F$4:$J$4,0))</f>
        <v>#N/A</v>
      </c>
      <c r="W54" s="106"/>
      <c r="X54" s="961"/>
      <c r="Y54" s="962"/>
      <c r="Z54" s="963"/>
      <c r="AA54" s="85"/>
      <c r="AB54" s="112"/>
      <c r="AC54" s="107"/>
      <c r="AD54" s="85"/>
      <c r="AE54" s="106"/>
      <c r="AF54" s="81">
        <f t="shared" si="4"/>
        <v>0</v>
      </c>
      <c r="AG54" s="108" t="e">
        <f t="shared" si="5"/>
        <v>#N/A</v>
      </c>
      <c r="AH54" s="86" t="e">
        <f>IF(AG54&lt;=1,"Remota",VLOOKUP(AG54,[11]Listas!$C$6:$D$10,2,0))</f>
        <v>#N/A</v>
      </c>
      <c r="AI54" s="108" t="e">
        <f t="shared" si="6"/>
        <v>#N/A</v>
      </c>
      <c r="AJ54" s="86" t="e">
        <f>IF(AI54&lt;=1,"Insignificante",HLOOKUP(AI54,[11]Listas!$F$3:$J$4,2,0))</f>
        <v>#N/A</v>
      </c>
      <c r="AK54" s="82" t="e">
        <f t="shared" si="7"/>
        <v>#N/A</v>
      </c>
      <c r="AL54" s="84" t="e">
        <f>INDEX([11]Listas!$F$6:$J$10,MATCH(AH54,[11]Listas!$D$6:$D$10,0),MATCH(AJ54,[11]Listas!$F$4:$J$4,0))</f>
        <v>#N/A</v>
      </c>
    </row>
    <row r="55" spans="1:38" s="4" customFormat="1" ht="78" hidden="1" customHeight="1" x14ac:dyDescent="0.2">
      <c r="A55" s="107"/>
      <c r="B55" s="129"/>
      <c r="C55" s="961"/>
      <c r="D55" s="962"/>
      <c r="E55" s="963"/>
      <c r="F55" s="85"/>
      <c r="G55" s="961"/>
      <c r="H55" s="962"/>
      <c r="I55" s="963"/>
      <c r="J55" s="978"/>
      <c r="K55" s="978"/>
      <c r="L55" s="978"/>
      <c r="M55" s="107"/>
      <c r="N55" s="107"/>
      <c r="O55" s="107"/>
      <c r="P55" s="107"/>
      <c r="Q55" s="129"/>
      <c r="R55" s="129"/>
      <c r="S55" s="106"/>
      <c r="T55" s="81" t="e">
        <f>VLOOKUP(Q55,[11]Listas!$D$6:$E$10,2,0)</f>
        <v>#N/A</v>
      </c>
      <c r="U55" s="81" t="e">
        <f>HLOOKUP(R55,[11]Listas!$F$4:$J$5,2,0)</f>
        <v>#N/A</v>
      </c>
      <c r="V55" s="84" t="e">
        <f>INDEX([11]Listas!$F$6:$J$10,MATCH(Q55,[11]Listas!$D$6:$D$10,0),MATCH(R55,[11]Listas!$F$4:$J$4,0))</f>
        <v>#N/A</v>
      </c>
      <c r="W55" s="106"/>
      <c r="X55" s="961"/>
      <c r="Y55" s="962"/>
      <c r="Z55" s="963"/>
      <c r="AA55" s="85"/>
      <c r="AB55" s="112"/>
      <c r="AC55" s="107"/>
      <c r="AD55" s="85"/>
      <c r="AE55" s="106"/>
      <c r="AF55" s="81">
        <f t="shared" si="4"/>
        <v>0</v>
      </c>
      <c r="AG55" s="108" t="e">
        <f t="shared" si="5"/>
        <v>#N/A</v>
      </c>
      <c r="AH55" s="86" t="e">
        <f>IF(AG55&lt;=1,"Remota",VLOOKUP(AG55,[11]Listas!$C$6:$D$10,2,0))</f>
        <v>#N/A</v>
      </c>
      <c r="AI55" s="108" t="e">
        <f t="shared" si="6"/>
        <v>#N/A</v>
      </c>
      <c r="AJ55" s="86" t="e">
        <f>IF(AI55&lt;=1,"Insignificante",HLOOKUP(AI55,[11]Listas!$F$3:$J$4,2,0))</f>
        <v>#N/A</v>
      </c>
      <c r="AK55" s="82" t="e">
        <f t="shared" si="7"/>
        <v>#N/A</v>
      </c>
      <c r="AL55" s="84" t="e">
        <f>INDEX([11]Listas!$F$6:$J$10,MATCH(AH55,[11]Listas!$D$6:$D$10,0),MATCH(AJ55,[11]Listas!$F$4:$J$4,0))</f>
        <v>#N/A</v>
      </c>
    </row>
    <row r="56" spans="1:38" s="4" customFormat="1" ht="78" hidden="1" customHeight="1" x14ac:dyDescent="0.2">
      <c r="A56" s="107"/>
      <c r="B56" s="129"/>
      <c r="C56" s="961"/>
      <c r="D56" s="962"/>
      <c r="E56" s="963"/>
      <c r="F56" s="85"/>
      <c r="G56" s="961"/>
      <c r="H56" s="962"/>
      <c r="I56" s="963"/>
      <c r="J56" s="978"/>
      <c r="K56" s="978"/>
      <c r="L56" s="978"/>
      <c r="M56" s="107"/>
      <c r="N56" s="107"/>
      <c r="O56" s="107"/>
      <c r="P56" s="107"/>
      <c r="Q56" s="129"/>
      <c r="R56" s="129"/>
      <c r="S56" s="106"/>
      <c r="T56" s="81" t="e">
        <f>VLOOKUP(Q56,[11]Listas!$D$6:$E$10,2,0)</f>
        <v>#N/A</v>
      </c>
      <c r="U56" s="81" t="e">
        <f>HLOOKUP(R56,[11]Listas!$F$4:$J$5,2,0)</f>
        <v>#N/A</v>
      </c>
      <c r="V56" s="84" t="e">
        <f>INDEX([11]Listas!$F$6:$J$10,MATCH(Q56,[11]Listas!$D$6:$D$10,0),MATCH(R56,[11]Listas!$F$4:$J$4,0))</f>
        <v>#N/A</v>
      </c>
      <c r="W56" s="106"/>
      <c r="X56" s="961"/>
      <c r="Y56" s="962"/>
      <c r="Z56" s="963"/>
      <c r="AA56" s="85"/>
      <c r="AB56" s="112"/>
      <c r="AC56" s="107"/>
      <c r="AD56" s="85"/>
      <c r="AE56" s="106"/>
      <c r="AF56" s="81">
        <f t="shared" si="4"/>
        <v>0</v>
      </c>
      <c r="AG56" s="108" t="e">
        <f t="shared" si="5"/>
        <v>#N/A</v>
      </c>
      <c r="AH56" s="86" t="e">
        <f>IF(AG56&lt;=1,"Remota",VLOOKUP(AG56,[11]Listas!$C$6:$D$10,2,0))</f>
        <v>#N/A</v>
      </c>
      <c r="AI56" s="108" t="e">
        <f t="shared" si="6"/>
        <v>#N/A</v>
      </c>
      <c r="AJ56" s="86" t="e">
        <f>IF(AI56&lt;=1,"Insignificante",HLOOKUP(AI56,[11]Listas!$F$3:$J$4,2,0))</f>
        <v>#N/A</v>
      </c>
      <c r="AK56" s="82" t="e">
        <f t="shared" si="7"/>
        <v>#N/A</v>
      </c>
      <c r="AL56" s="84" t="e">
        <f>INDEX([11]Listas!$F$6:$J$10,MATCH(AH56,[11]Listas!$D$6:$D$10,0),MATCH(AJ56,[11]Listas!$F$4:$J$4,0))</f>
        <v>#N/A</v>
      </c>
    </row>
    <row r="57" spans="1:38" s="4" customFormat="1" ht="78" hidden="1" customHeight="1" x14ac:dyDescent="0.2">
      <c r="A57" s="107"/>
      <c r="B57" s="129"/>
      <c r="C57" s="961"/>
      <c r="D57" s="962"/>
      <c r="E57" s="963"/>
      <c r="F57" s="85"/>
      <c r="G57" s="961"/>
      <c r="H57" s="962"/>
      <c r="I57" s="963"/>
      <c r="J57" s="978"/>
      <c r="K57" s="978"/>
      <c r="L57" s="978"/>
      <c r="M57" s="107"/>
      <c r="N57" s="107"/>
      <c r="O57" s="107"/>
      <c r="P57" s="107"/>
      <c r="Q57" s="129"/>
      <c r="R57" s="129"/>
      <c r="S57" s="106"/>
      <c r="T57" s="81" t="e">
        <f>VLOOKUP(Q57,[11]Listas!$D$6:$E$10,2,0)</f>
        <v>#N/A</v>
      </c>
      <c r="U57" s="81" t="e">
        <f>HLOOKUP(R57,[11]Listas!$F$4:$J$5,2,0)</f>
        <v>#N/A</v>
      </c>
      <c r="V57" s="84" t="e">
        <f>INDEX([11]Listas!$F$6:$J$10,MATCH(Q57,[11]Listas!$D$6:$D$10,0),MATCH(R57,[11]Listas!$F$4:$J$4,0))</f>
        <v>#N/A</v>
      </c>
      <c r="W57" s="106"/>
      <c r="X57" s="961"/>
      <c r="Y57" s="962"/>
      <c r="Z57" s="963"/>
      <c r="AA57" s="85"/>
      <c r="AB57" s="112"/>
      <c r="AC57" s="107"/>
      <c r="AD57" s="85"/>
      <c r="AE57" s="106"/>
      <c r="AF57" s="81">
        <f t="shared" si="4"/>
        <v>0</v>
      </c>
      <c r="AG57" s="108" t="e">
        <f t="shared" si="5"/>
        <v>#N/A</v>
      </c>
      <c r="AH57" s="86" t="e">
        <f>IF(AG57&lt;=1,"Remota",VLOOKUP(AG57,[11]Listas!$C$6:$D$10,2,0))</f>
        <v>#N/A</v>
      </c>
      <c r="AI57" s="108" t="e">
        <f t="shared" si="6"/>
        <v>#N/A</v>
      </c>
      <c r="AJ57" s="86" t="e">
        <f>IF(AI57&lt;=1,"Insignificante",HLOOKUP(AI57,[11]Listas!$F$3:$J$4,2,0))</f>
        <v>#N/A</v>
      </c>
      <c r="AK57" s="82" t="e">
        <f t="shared" si="7"/>
        <v>#N/A</v>
      </c>
      <c r="AL57" s="84" t="e">
        <f>INDEX([11]Listas!$F$6:$J$10,MATCH(AH57,[11]Listas!$D$6:$D$10,0),MATCH(AJ57,[11]Listas!$F$4:$J$4,0))</f>
        <v>#N/A</v>
      </c>
    </row>
    <row r="58" spans="1:38" s="4" customFormat="1" ht="78" hidden="1" customHeight="1" x14ac:dyDescent="0.2">
      <c r="A58" s="107"/>
      <c r="B58" s="129"/>
      <c r="C58" s="961"/>
      <c r="D58" s="962"/>
      <c r="E58" s="963"/>
      <c r="F58" s="85"/>
      <c r="G58" s="961"/>
      <c r="H58" s="962"/>
      <c r="I58" s="963"/>
      <c r="J58" s="978"/>
      <c r="K58" s="978"/>
      <c r="L58" s="978"/>
      <c r="M58" s="107"/>
      <c r="N58" s="107"/>
      <c r="O58" s="107"/>
      <c r="P58" s="107"/>
      <c r="Q58" s="129"/>
      <c r="R58" s="129"/>
      <c r="S58" s="106"/>
      <c r="T58" s="81" t="e">
        <f>VLOOKUP(Q58,[11]Listas!$D$6:$E$10,2,0)</f>
        <v>#N/A</v>
      </c>
      <c r="U58" s="81" t="e">
        <f>HLOOKUP(R58,[11]Listas!$F$4:$J$5,2,0)</f>
        <v>#N/A</v>
      </c>
      <c r="V58" s="84" t="e">
        <f>INDEX([11]Listas!$F$6:$J$10,MATCH(Q58,[11]Listas!$D$6:$D$10,0),MATCH(R58,[11]Listas!$F$4:$J$4,0))</f>
        <v>#N/A</v>
      </c>
      <c r="W58" s="106"/>
      <c r="X58" s="961"/>
      <c r="Y58" s="962"/>
      <c r="Z58" s="963"/>
      <c r="AA58" s="85"/>
      <c r="AB58" s="112"/>
      <c r="AC58" s="107"/>
      <c r="AD58" s="85"/>
      <c r="AE58" s="106"/>
      <c r="AF58" s="81">
        <f t="shared" si="4"/>
        <v>0</v>
      </c>
      <c r="AG58" s="108" t="e">
        <f t="shared" si="5"/>
        <v>#N/A</v>
      </c>
      <c r="AH58" s="86" t="e">
        <f>IF(AG58&lt;=1,"Remota",VLOOKUP(AG58,[11]Listas!$C$6:$D$10,2,0))</f>
        <v>#N/A</v>
      </c>
      <c r="AI58" s="108" t="e">
        <f t="shared" si="6"/>
        <v>#N/A</v>
      </c>
      <c r="AJ58" s="86" t="e">
        <f>IF(AI58&lt;=1,"Insignificante",HLOOKUP(AI58,[11]Listas!$F$3:$J$4,2,0))</f>
        <v>#N/A</v>
      </c>
      <c r="AK58" s="82" t="e">
        <f t="shared" si="7"/>
        <v>#N/A</v>
      </c>
      <c r="AL58" s="84" t="e">
        <f>INDEX([11]Listas!$F$6:$J$10,MATCH(AH58,[11]Listas!$D$6:$D$10,0),MATCH(AJ58,[11]Listas!$F$4:$J$4,0))</f>
        <v>#N/A</v>
      </c>
    </row>
    <row r="59" spans="1:38" s="4" customFormat="1" ht="78" hidden="1" customHeight="1" x14ac:dyDescent="0.2">
      <c r="A59" s="107"/>
      <c r="B59" s="129"/>
      <c r="C59" s="961"/>
      <c r="D59" s="962"/>
      <c r="E59" s="963"/>
      <c r="F59" s="85"/>
      <c r="G59" s="961"/>
      <c r="H59" s="962"/>
      <c r="I59" s="963"/>
      <c r="J59" s="978"/>
      <c r="K59" s="978"/>
      <c r="L59" s="978"/>
      <c r="M59" s="107"/>
      <c r="N59" s="107"/>
      <c r="O59" s="107"/>
      <c r="P59" s="107"/>
      <c r="Q59" s="129"/>
      <c r="R59" s="129"/>
      <c r="S59" s="106"/>
      <c r="T59" s="81" t="e">
        <f>VLOOKUP(Q59,[11]Listas!$D$6:$E$10,2,0)</f>
        <v>#N/A</v>
      </c>
      <c r="U59" s="81" t="e">
        <f>HLOOKUP(R59,[11]Listas!$F$4:$J$5,2,0)</f>
        <v>#N/A</v>
      </c>
      <c r="V59" s="84" t="e">
        <f>INDEX([11]Listas!$F$6:$J$10,MATCH(Q59,[11]Listas!$D$6:$D$10,0),MATCH(R59,[11]Listas!$F$4:$J$4,0))</f>
        <v>#N/A</v>
      </c>
      <c r="W59" s="106"/>
      <c r="X59" s="961"/>
      <c r="Y59" s="962"/>
      <c r="Z59" s="963"/>
      <c r="AA59" s="85"/>
      <c r="AB59" s="112"/>
      <c r="AC59" s="107"/>
      <c r="AD59" s="85"/>
      <c r="AE59" s="106"/>
      <c r="AF59" s="81">
        <f t="shared" si="4"/>
        <v>0</v>
      </c>
      <c r="AG59" s="108" t="e">
        <f t="shared" si="5"/>
        <v>#N/A</v>
      </c>
      <c r="AH59" s="86" t="e">
        <f>IF(AG59&lt;=1,"Remota",VLOOKUP(AG59,[11]Listas!$C$6:$D$10,2,0))</f>
        <v>#N/A</v>
      </c>
      <c r="AI59" s="108" t="e">
        <f t="shared" si="6"/>
        <v>#N/A</v>
      </c>
      <c r="AJ59" s="86" t="e">
        <f>IF(AI59&lt;=1,"Insignificante",HLOOKUP(AI59,[11]Listas!$F$3:$J$4,2,0))</f>
        <v>#N/A</v>
      </c>
      <c r="AK59" s="82" t="e">
        <f t="shared" si="7"/>
        <v>#N/A</v>
      </c>
      <c r="AL59" s="84" t="e">
        <f>INDEX([11]Listas!$F$6:$J$10,MATCH(AH59,[11]Listas!$D$6:$D$10,0),MATCH(AJ59,[11]Listas!$F$4:$J$4,0))</f>
        <v>#N/A</v>
      </c>
    </row>
    <row r="60" spans="1:38" s="4" customFormat="1" ht="78" hidden="1" customHeight="1" x14ac:dyDescent="0.2">
      <c r="A60" s="107"/>
      <c r="B60" s="129"/>
      <c r="C60" s="961"/>
      <c r="D60" s="962"/>
      <c r="E60" s="963"/>
      <c r="F60" s="85"/>
      <c r="G60" s="961"/>
      <c r="H60" s="962"/>
      <c r="I60" s="963"/>
      <c r="J60" s="978"/>
      <c r="K60" s="978"/>
      <c r="L60" s="978"/>
      <c r="M60" s="107"/>
      <c r="N60" s="107"/>
      <c r="O60" s="107"/>
      <c r="P60" s="107"/>
      <c r="Q60" s="129"/>
      <c r="R60" s="129"/>
      <c r="S60" s="106"/>
      <c r="T60" s="81" t="e">
        <f>VLOOKUP(Q60,[11]Listas!$D$6:$E$10,2,0)</f>
        <v>#N/A</v>
      </c>
      <c r="U60" s="81" t="e">
        <f>HLOOKUP(R60,[11]Listas!$F$4:$J$5,2,0)</f>
        <v>#N/A</v>
      </c>
      <c r="V60" s="84" t="e">
        <f>INDEX([11]Listas!$F$6:$J$10,MATCH(Q60,[11]Listas!$D$6:$D$10,0),MATCH(R60,[11]Listas!$F$4:$J$4,0))</f>
        <v>#N/A</v>
      </c>
      <c r="W60" s="106"/>
      <c r="X60" s="961"/>
      <c r="Y60" s="962"/>
      <c r="Z60" s="963"/>
      <c r="AA60" s="85"/>
      <c r="AB60" s="112"/>
      <c r="AC60" s="107"/>
      <c r="AD60" s="85"/>
      <c r="AE60" s="106"/>
      <c r="AF60" s="81">
        <f t="shared" si="4"/>
        <v>0</v>
      </c>
      <c r="AG60" s="108" t="e">
        <f t="shared" si="5"/>
        <v>#N/A</v>
      </c>
      <c r="AH60" s="86" t="e">
        <f>IF(AG60&lt;=1,"Remota",VLOOKUP(AG60,[11]Listas!$C$6:$D$10,2,0))</f>
        <v>#N/A</v>
      </c>
      <c r="AI60" s="108" t="e">
        <f t="shared" si="6"/>
        <v>#N/A</v>
      </c>
      <c r="AJ60" s="86" t="e">
        <f>IF(AI60&lt;=1,"Insignificante",HLOOKUP(AI60,[11]Listas!$F$3:$J$4,2,0))</f>
        <v>#N/A</v>
      </c>
      <c r="AK60" s="82" t="e">
        <f t="shared" si="7"/>
        <v>#N/A</v>
      </c>
      <c r="AL60" s="84" t="e">
        <f>INDEX([11]Listas!$F$6:$J$10,MATCH(AH60,[11]Listas!$D$6:$D$10,0),MATCH(AJ60,[11]Listas!$F$4:$J$4,0))</f>
        <v>#N/A</v>
      </c>
    </row>
    <row r="61" spans="1:38" s="4" customFormat="1" ht="78" hidden="1" customHeight="1" x14ac:dyDescent="0.2">
      <c r="A61" s="107"/>
      <c r="B61" s="129"/>
      <c r="C61" s="961"/>
      <c r="D61" s="962"/>
      <c r="E61" s="963"/>
      <c r="F61" s="85"/>
      <c r="G61" s="961"/>
      <c r="H61" s="962"/>
      <c r="I61" s="963"/>
      <c r="J61" s="978"/>
      <c r="K61" s="978"/>
      <c r="L61" s="978"/>
      <c r="M61" s="107"/>
      <c r="N61" s="107"/>
      <c r="O61" s="107"/>
      <c r="P61" s="107"/>
      <c r="Q61" s="129"/>
      <c r="R61" s="129"/>
      <c r="S61" s="106"/>
      <c r="T61" s="81" t="e">
        <f>VLOOKUP(Q61,[11]Listas!$D$6:$E$10,2,0)</f>
        <v>#N/A</v>
      </c>
      <c r="U61" s="81" t="e">
        <f>HLOOKUP(R61,[11]Listas!$F$4:$J$5,2,0)</f>
        <v>#N/A</v>
      </c>
      <c r="V61" s="84" t="e">
        <f>INDEX([11]Listas!$F$6:$J$10,MATCH(Q61,[11]Listas!$D$6:$D$10,0),MATCH(R61,[11]Listas!$F$4:$J$4,0))</f>
        <v>#N/A</v>
      </c>
      <c r="W61" s="106"/>
      <c r="X61" s="961"/>
      <c r="Y61" s="962"/>
      <c r="Z61" s="963"/>
      <c r="AA61" s="85"/>
      <c r="AB61" s="112"/>
      <c r="AC61" s="107"/>
      <c r="AD61" s="85"/>
      <c r="AE61" s="106"/>
      <c r="AF61" s="81">
        <f t="shared" si="4"/>
        <v>0</v>
      </c>
      <c r="AG61" s="108" t="e">
        <f t="shared" si="5"/>
        <v>#N/A</v>
      </c>
      <c r="AH61" s="86" t="e">
        <f>IF(AG61&lt;=1,"Remota",VLOOKUP(AG61,[11]Listas!$C$6:$D$10,2,0))</f>
        <v>#N/A</v>
      </c>
      <c r="AI61" s="108" t="e">
        <f t="shared" si="6"/>
        <v>#N/A</v>
      </c>
      <c r="AJ61" s="86" t="e">
        <f>IF(AI61&lt;=1,"Insignificante",HLOOKUP(AI61,[11]Listas!$F$3:$J$4,2,0))</f>
        <v>#N/A</v>
      </c>
      <c r="AK61" s="82" t="e">
        <f t="shared" si="7"/>
        <v>#N/A</v>
      </c>
      <c r="AL61" s="84" t="e">
        <f>INDEX([11]Listas!$F$6:$J$10,MATCH(AH61,[11]Listas!$D$6:$D$10,0),MATCH(AJ61,[11]Listas!$F$4:$J$4,0))</f>
        <v>#N/A</v>
      </c>
    </row>
    <row r="62" spans="1:38" s="4" customFormat="1" ht="78" hidden="1" customHeight="1" x14ac:dyDescent="0.2">
      <c r="A62" s="107"/>
      <c r="B62" s="129"/>
      <c r="C62" s="961"/>
      <c r="D62" s="962"/>
      <c r="E62" s="963"/>
      <c r="F62" s="85"/>
      <c r="G62" s="961"/>
      <c r="H62" s="962"/>
      <c r="I62" s="963"/>
      <c r="J62" s="978"/>
      <c r="K62" s="978"/>
      <c r="L62" s="978"/>
      <c r="M62" s="107"/>
      <c r="N62" s="107"/>
      <c r="O62" s="107"/>
      <c r="P62" s="107"/>
      <c r="Q62" s="129"/>
      <c r="R62" s="129"/>
      <c r="S62" s="106"/>
      <c r="T62" s="81" t="e">
        <f>VLOOKUP(Q62,[11]Listas!$D$6:$E$10,2,0)</f>
        <v>#N/A</v>
      </c>
      <c r="U62" s="81" t="e">
        <f>HLOOKUP(R62,[11]Listas!$F$4:$J$5,2,0)</f>
        <v>#N/A</v>
      </c>
      <c r="V62" s="84" t="e">
        <f>INDEX([11]Listas!$F$6:$J$10,MATCH(Q62,[11]Listas!$D$6:$D$10,0),MATCH(R62,[11]Listas!$F$4:$J$4,0))</f>
        <v>#N/A</v>
      </c>
      <c r="W62" s="106"/>
      <c r="X62" s="961"/>
      <c r="Y62" s="962"/>
      <c r="Z62" s="963"/>
      <c r="AA62" s="85"/>
      <c r="AB62" s="112"/>
      <c r="AC62" s="107"/>
      <c r="AD62" s="85"/>
      <c r="AE62" s="106"/>
      <c r="AF62" s="81">
        <f t="shared" si="4"/>
        <v>0</v>
      </c>
      <c r="AG62" s="108" t="e">
        <f t="shared" si="5"/>
        <v>#N/A</v>
      </c>
      <c r="AH62" s="86" t="e">
        <f>IF(AG62&lt;=1,"Remota",VLOOKUP(AG62,[11]Listas!$C$6:$D$10,2,0))</f>
        <v>#N/A</v>
      </c>
      <c r="AI62" s="108" t="e">
        <f t="shared" si="6"/>
        <v>#N/A</v>
      </c>
      <c r="AJ62" s="86" t="e">
        <f>IF(AI62&lt;=1,"Insignificante",HLOOKUP(AI62,[11]Listas!$F$3:$J$4,2,0))</f>
        <v>#N/A</v>
      </c>
      <c r="AK62" s="82" t="e">
        <f t="shared" si="7"/>
        <v>#N/A</v>
      </c>
      <c r="AL62" s="84" t="e">
        <f>INDEX([11]Listas!$F$6:$J$10,MATCH(AH62,[11]Listas!$D$6:$D$10,0),MATCH(AJ62,[11]Listas!$F$4:$J$4,0))</f>
        <v>#N/A</v>
      </c>
    </row>
    <row r="63" spans="1:38" s="4" customFormat="1" ht="78" hidden="1" customHeight="1" x14ac:dyDescent="0.2">
      <c r="A63" s="107"/>
      <c r="B63" s="129"/>
      <c r="C63" s="961"/>
      <c r="D63" s="962"/>
      <c r="E63" s="963"/>
      <c r="F63" s="85"/>
      <c r="G63" s="961"/>
      <c r="H63" s="962"/>
      <c r="I63" s="963"/>
      <c r="J63" s="978"/>
      <c r="K63" s="978"/>
      <c r="L63" s="978"/>
      <c r="M63" s="107"/>
      <c r="N63" s="107"/>
      <c r="O63" s="107"/>
      <c r="P63" s="107"/>
      <c r="Q63" s="129"/>
      <c r="R63" s="129"/>
      <c r="S63" s="106"/>
      <c r="T63" s="81" t="e">
        <f>VLOOKUP(Q63,[11]Listas!$D$6:$E$10,2,0)</f>
        <v>#N/A</v>
      </c>
      <c r="U63" s="81" t="e">
        <f>HLOOKUP(R63,[11]Listas!$F$4:$J$5,2,0)</f>
        <v>#N/A</v>
      </c>
      <c r="V63" s="84" t="e">
        <f>INDEX([11]Listas!$F$6:$J$10,MATCH(Q63,[11]Listas!$D$6:$D$10,0),MATCH(R63,[11]Listas!$F$4:$J$4,0))</f>
        <v>#N/A</v>
      </c>
      <c r="W63" s="106"/>
      <c r="X63" s="961"/>
      <c r="Y63" s="962"/>
      <c r="Z63" s="963"/>
      <c r="AA63" s="85"/>
      <c r="AB63" s="112"/>
      <c r="AC63" s="107"/>
      <c r="AD63" s="85"/>
      <c r="AE63" s="106"/>
      <c r="AF63" s="81">
        <f t="shared" si="4"/>
        <v>0</v>
      </c>
      <c r="AG63" s="108" t="e">
        <f t="shared" si="5"/>
        <v>#N/A</v>
      </c>
      <c r="AH63" s="86" t="e">
        <f>IF(AG63&lt;=1,"Remota",VLOOKUP(AG63,[11]Listas!$C$6:$D$10,2,0))</f>
        <v>#N/A</v>
      </c>
      <c r="AI63" s="108" t="e">
        <f t="shared" si="6"/>
        <v>#N/A</v>
      </c>
      <c r="AJ63" s="86" t="e">
        <f>IF(AI63&lt;=1,"Insignificante",HLOOKUP(AI63,[11]Listas!$F$3:$J$4,2,0))</f>
        <v>#N/A</v>
      </c>
      <c r="AK63" s="82" t="e">
        <f t="shared" si="7"/>
        <v>#N/A</v>
      </c>
      <c r="AL63" s="84" t="e">
        <f>INDEX([11]Listas!$F$6:$J$10,MATCH(AH63,[11]Listas!$D$6:$D$10,0),MATCH(AJ63,[11]Listas!$F$4:$J$4,0))</f>
        <v>#N/A</v>
      </c>
    </row>
    <row r="64" spans="1:38" s="4" customFormat="1" ht="78" hidden="1" customHeight="1" x14ac:dyDescent="0.2">
      <c r="A64" s="107"/>
      <c r="B64" s="129"/>
      <c r="C64" s="961"/>
      <c r="D64" s="962"/>
      <c r="E64" s="963"/>
      <c r="F64" s="85"/>
      <c r="G64" s="961"/>
      <c r="H64" s="962"/>
      <c r="I64" s="963"/>
      <c r="J64" s="978"/>
      <c r="K64" s="978"/>
      <c r="L64" s="978"/>
      <c r="M64" s="107"/>
      <c r="N64" s="107"/>
      <c r="O64" s="107"/>
      <c r="P64" s="107"/>
      <c r="Q64" s="129"/>
      <c r="R64" s="129"/>
      <c r="S64" s="106"/>
      <c r="T64" s="81" t="e">
        <f>VLOOKUP(Q64,[11]Listas!$D$6:$E$10,2,0)</f>
        <v>#N/A</v>
      </c>
      <c r="U64" s="81" t="e">
        <f>HLOOKUP(R64,[11]Listas!$F$4:$J$5,2,0)</f>
        <v>#N/A</v>
      </c>
      <c r="V64" s="84" t="e">
        <f>INDEX([11]Listas!$F$6:$J$10,MATCH(Q64,[11]Listas!$D$6:$D$10,0),MATCH(R64,[11]Listas!$F$4:$J$4,0))</f>
        <v>#N/A</v>
      </c>
      <c r="W64" s="106"/>
      <c r="X64" s="961"/>
      <c r="Y64" s="962"/>
      <c r="Z64" s="963"/>
      <c r="AA64" s="85"/>
      <c r="AB64" s="112"/>
      <c r="AC64" s="107"/>
      <c r="AD64" s="85"/>
      <c r="AE64" s="106"/>
      <c r="AF64" s="81">
        <f t="shared" ref="AF64:AF75" si="8">IF(AC64&lt;=33,0,IF(AC64&gt;81,2,1))</f>
        <v>0</v>
      </c>
      <c r="AG64" s="108" t="e">
        <f t="shared" ref="AG64:AG75" si="9">IF(OR(AD64="Probabilidad",AD64="Ambos"),T64-AF64,T64)</f>
        <v>#N/A</v>
      </c>
      <c r="AH64" s="86" t="e">
        <f>IF(AG64&lt;=1,"Remota",VLOOKUP(AG64,[11]Listas!$C$6:$D$10,2,0))</f>
        <v>#N/A</v>
      </c>
      <c r="AI64" s="108" t="e">
        <f t="shared" ref="AI64:AI75" si="10">IF(OR(AD64="Impacto",AD64="Ambos"),U64-AF64,U64)</f>
        <v>#N/A</v>
      </c>
      <c r="AJ64" s="86" t="e">
        <f>IF(AI64&lt;=1,"Insignificante",HLOOKUP(AI64,[11]Listas!$F$3:$J$4,2,0))</f>
        <v>#N/A</v>
      </c>
      <c r="AK64" s="82" t="e">
        <f t="shared" ref="AK64:AK75" si="11">AG64*AI64</f>
        <v>#N/A</v>
      </c>
      <c r="AL64" s="84" t="e">
        <f>INDEX([11]Listas!$F$6:$J$10,MATCH(AH64,[11]Listas!$D$6:$D$10,0),MATCH(AJ64,[11]Listas!$F$4:$J$4,0))</f>
        <v>#N/A</v>
      </c>
    </row>
    <row r="65" spans="1:38" s="4" customFormat="1" ht="78" hidden="1" customHeight="1" x14ac:dyDescent="0.2">
      <c r="A65" s="107"/>
      <c r="B65" s="129"/>
      <c r="C65" s="961"/>
      <c r="D65" s="962"/>
      <c r="E65" s="963"/>
      <c r="F65" s="85"/>
      <c r="G65" s="961"/>
      <c r="H65" s="962"/>
      <c r="I65" s="963"/>
      <c r="J65" s="978"/>
      <c r="K65" s="978"/>
      <c r="L65" s="978"/>
      <c r="M65" s="107"/>
      <c r="N65" s="107"/>
      <c r="O65" s="107"/>
      <c r="P65" s="107"/>
      <c r="Q65" s="129"/>
      <c r="R65" s="129"/>
      <c r="S65" s="106"/>
      <c r="T65" s="81" t="e">
        <f>VLOOKUP(Q65,[11]Listas!$D$6:$E$10,2,0)</f>
        <v>#N/A</v>
      </c>
      <c r="U65" s="81" t="e">
        <f>HLOOKUP(R65,[11]Listas!$F$4:$J$5,2,0)</f>
        <v>#N/A</v>
      </c>
      <c r="V65" s="84" t="e">
        <f>INDEX([11]Listas!$F$6:$J$10,MATCH(Q65,[11]Listas!$D$6:$D$10,0),MATCH(R65,[11]Listas!$F$4:$J$4,0))</f>
        <v>#N/A</v>
      </c>
      <c r="W65" s="106"/>
      <c r="X65" s="961"/>
      <c r="Y65" s="962"/>
      <c r="Z65" s="963"/>
      <c r="AA65" s="85"/>
      <c r="AB65" s="112"/>
      <c r="AC65" s="107"/>
      <c r="AD65" s="85"/>
      <c r="AE65" s="106"/>
      <c r="AF65" s="81">
        <f t="shared" si="8"/>
        <v>0</v>
      </c>
      <c r="AG65" s="108" t="e">
        <f t="shared" si="9"/>
        <v>#N/A</v>
      </c>
      <c r="AH65" s="86" t="e">
        <f>IF(AG65&lt;=1,"Remota",VLOOKUP(AG65,[11]Listas!$C$6:$D$10,2,0))</f>
        <v>#N/A</v>
      </c>
      <c r="AI65" s="108" t="e">
        <f t="shared" si="10"/>
        <v>#N/A</v>
      </c>
      <c r="AJ65" s="86" t="e">
        <f>IF(AI65&lt;=1,"Insignificante",HLOOKUP(AI65,[11]Listas!$F$3:$J$4,2,0))</f>
        <v>#N/A</v>
      </c>
      <c r="AK65" s="82" t="e">
        <f t="shared" si="11"/>
        <v>#N/A</v>
      </c>
      <c r="AL65" s="84" t="e">
        <f>INDEX([11]Listas!$F$6:$J$10,MATCH(AH65,[11]Listas!$D$6:$D$10,0),MATCH(AJ65,[11]Listas!$F$4:$J$4,0))</f>
        <v>#N/A</v>
      </c>
    </row>
    <row r="66" spans="1:38" s="4" customFormat="1" ht="78" hidden="1" customHeight="1" x14ac:dyDescent="0.2">
      <c r="A66" s="107"/>
      <c r="B66" s="129"/>
      <c r="C66" s="961"/>
      <c r="D66" s="962"/>
      <c r="E66" s="963"/>
      <c r="F66" s="85"/>
      <c r="G66" s="961"/>
      <c r="H66" s="962"/>
      <c r="I66" s="963"/>
      <c r="J66" s="978"/>
      <c r="K66" s="978"/>
      <c r="L66" s="978"/>
      <c r="M66" s="107"/>
      <c r="N66" s="107"/>
      <c r="O66" s="107"/>
      <c r="P66" s="107"/>
      <c r="Q66" s="129"/>
      <c r="R66" s="129"/>
      <c r="S66" s="106"/>
      <c r="T66" s="81" t="e">
        <f>VLOOKUP(Q66,[11]Listas!$D$6:$E$10,2,0)</f>
        <v>#N/A</v>
      </c>
      <c r="U66" s="81" t="e">
        <f>HLOOKUP(R66,[11]Listas!$F$4:$J$5,2,0)</f>
        <v>#N/A</v>
      </c>
      <c r="V66" s="84" t="e">
        <f>INDEX([11]Listas!$F$6:$J$10,MATCH(Q66,[11]Listas!$D$6:$D$10,0),MATCH(R66,[11]Listas!$F$4:$J$4,0))</f>
        <v>#N/A</v>
      </c>
      <c r="W66" s="106"/>
      <c r="X66" s="961"/>
      <c r="Y66" s="962"/>
      <c r="Z66" s="963"/>
      <c r="AA66" s="85"/>
      <c r="AB66" s="112"/>
      <c r="AC66" s="107"/>
      <c r="AD66" s="85"/>
      <c r="AE66" s="106"/>
      <c r="AF66" s="81">
        <f t="shared" si="8"/>
        <v>0</v>
      </c>
      <c r="AG66" s="108" t="e">
        <f t="shared" si="9"/>
        <v>#N/A</v>
      </c>
      <c r="AH66" s="86" t="e">
        <f>IF(AG66&lt;=1,"Remota",VLOOKUP(AG66,[11]Listas!$C$6:$D$10,2,0))</f>
        <v>#N/A</v>
      </c>
      <c r="AI66" s="108" t="e">
        <f t="shared" si="10"/>
        <v>#N/A</v>
      </c>
      <c r="AJ66" s="86" t="e">
        <f>IF(AI66&lt;=1,"Insignificante",HLOOKUP(AI66,[11]Listas!$F$3:$J$4,2,0))</f>
        <v>#N/A</v>
      </c>
      <c r="AK66" s="82" t="e">
        <f t="shared" si="11"/>
        <v>#N/A</v>
      </c>
      <c r="AL66" s="84" t="e">
        <f>INDEX([11]Listas!$F$6:$J$10,MATCH(AH66,[11]Listas!$D$6:$D$10,0),MATCH(AJ66,[11]Listas!$F$4:$J$4,0))</f>
        <v>#N/A</v>
      </c>
    </row>
    <row r="67" spans="1:38" s="4" customFormat="1" ht="78" hidden="1" customHeight="1" x14ac:dyDescent="0.2">
      <c r="A67" s="107"/>
      <c r="B67" s="129"/>
      <c r="C67" s="961"/>
      <c r="D67" s="962"/>
      <c r="E67" s="963"/>
      <c r="F67" s="85"/>
      <c r="G67" s="961"/>
      <c r="H67" s="962"/>
      <c r="I67" s="963"/>
      <c r="J67" s="978"/>
      <c r="K67" s="978"/>
      <c r="L67" s="978"/>
      <c r="M67" s="107"/>
      <c r="N67" s="107"/>
      <c r="O67" s="107"/>
      <c r="P67" s="107"/>
      <c r="Q67" s="129"/>
      <c r="R67" s="129"/>
      <c r="S67" s="106"/>
      <c r="T67" s="81" t="e">
        <f>VLOOKUP(Q67,[11]Listas!$D$6:$E$10,2,0)</f>
        <v>#N/A</v>
      </c>
      <c r="U67" s="81" t="e">
        <f>HLOOKUP(R67,[11]Listas!$F$4:$J$5,2,0)</f>
        <v>#N/A</v>
      </c>
      <c r="V67" s="84" t="e">
        <f>INDEX([11]Listas!$F$6:$J$10,MATCH(Q67,[11]Listas!$D$6:$D$10,0),MATCH(R67,[11]Listas!$F$4:$J$4,0))</f>
        <v>#N/A</v>
      </c>
      <c r="W67" s="106"/>
      <c r="X67" s="961"/>
      <c r="Y67" s="962"/>
      <c r="Z67" s="963"/>
      <c r="AA67" s="85"/>
      <c r="AB67" s="112"/>
      <c r="AC67" s="107"/>
      <c r="AD67" s="85"/>
      <c r="AE67" s="106"/>
      <c r="AF67" s="81">
        <f t="shared" si="8"/>
        <v>0</v>
      </c>
      <c r="AG67" s="108" t="e">
        <f t="shared" si="9"/>
        <v>#N/A</v>
      </c>
      <c r="AH67" s="86" t="e">
        <f>IF(AG67&lt;=1,"Remota",VLOOKUP(AG67,[11]Listas!$C$6:$D$10,2,0))</f>
        <v>#N/A</v>
      </c>
      <c r="AI67" s="108" t="e">
        <f t="shared" si="10"/>
        <v>#N/A</v>
      </c>
      <c r="AJ67" s="86" t="e">
        <f>IF(AI67&lt;=1,"Insignificante",HLOOKUP(AI67,[11]Listas!$F$3:$J$4,2,0))</f>
        <v>#N/A</v>
      </c>
      <c r="AK67" s="82" t="e">
        <f t="shared" si="11"/>
        <v>#N/A</v>
      </c>
      <c r="AL67" s="84" t="e">
        <f>INDEX([11]Listas!$F$6:$J$10,MATCH(AH67,[11]Listas!$D$6:$D$10,0),MATCH(AJ67,[11]Listas!$F$4:$J$4,0))</f>
        <v>#N/A</v>
      </c>
    </row>
    <row r="68" spans="1:38" s="4" customFormat="1" ht="78" hidden="1" customHeight="1" x14ac:dyDescent="0.2">
      <c r="A68" s="107"/>
      <c r="B68" s="129"/>
      <c r="C68" s="961"/>
      <c r="D68" s="962"/>
      <c r="E68" s="963"/>
      <c r="F68" s="85"/>
      <c r="G68" s="961"/>
      <c r="H68" s="962"/>
      <c r="I68" s="963"/>
      <c r="J68" s="978"/>
      <c r="K68" s="978"/>
      <c r="L68" s="978"/>
      <c r="M68" s="107"/>
      <c r="N68" s="107"/>
      <c r="O68" s="107"/>
      <c r="P68" s="107"/>
      <c r="Q68" s="129"/>
      <c r="R68" s="129"/>
      <c r="S68" s="106"/>
      <c r="T68" s="81" t="e">
        <f>VLOOKUP(Q68,[11]Listas!$D$6:$E$10,2,0)</f>
        <v>#N/A</v>
      </c>
      <c r="U68" s="81" t="e">
        <f>HLOOKUP(R68,[11]Listas!$F$4:$J$5,2,0)</f>
        <v>#N/A</v>
      </c>
      <c r="V68" s="84" t="e">
        <f>INDEX([11]Listas!$F$6:$J$10,MATCH(Q68,[11]Listas!$D$6:$D$10,0),MATCH(R68,[11]Listas!$F$4:$J$4,0))</f>
        <v>#N/A</v>
      </c>
      <c r="W68" s="106"/>
      <c r="X68" s="961"/>
      <c r="Y68" s="962"/>
      <c r="Z68" s="963"/>
      <c r="AA68" s="85"/>
      <c r="AB68" s="112"/>
      <c r="AC68" s="107"/>
      <c r="AD68" s="85"/>
      <c r="AE68" s="106"/>
      <c r="AF68" s="81">
        <f t="shared" si="8"/>
        <v>0</v>
      </c>
      <c r="AG68" s="108" t="e">
        <f t="shared" si="9"/>
        <v>#N/A</v>
      </c>
      <c r="AH68" s="86" t="e">
        <f>IF(AG68&lt;=1,"Remota",VLOOKUP(AG68,[11]Listas!$C$6:$D$10,2,0))</f>
        <v>#N/A</v>
      </c>
      <c r="AI68" s="108" t="e">
        <f t="shared" si="10"/>
        <v>#N/A</v>
      </c>
      <c r="AJ68" s="86" t="e">
        <f>IF(AI68&lt;=1,"Insignificante",HLOOKUP(AI68,[11]Listas!$F$3:$J$4,2,0))</f>
        <v>#N/A</v>
      </c>
      <c r="AK68" s="82" t="e">
        <f t="shared" si="11"/>
        <v>#N/A</v>
      </c>
      <c r="AL68" s="84" t="e">
        <f>INDEX([11]Listas!$F$6:$J$10,MATCH(AH68,[11]Listas!$D$6:$D$10,0),MATCH(AJ68,[11]Listas!$F$4:$J$4,0))</f>
        <v>#N/A</v>
      </c>
    </row>
    <row r="69" spans="1:38" s="4" customFormat="1" ht="78" hidden="1" customHeight="1" x14ac:dyDescent="0.2">
      <c r="A69" s="107"/>
      <c r="B69" s="129"/>
      <c r="C69" s="961"/>
      <c r="D69" s="962"/>
      <c r="E69" s="963"/>
      <c r="F69" s="85"/>
      <c r="G69" s="961"/>
      <c r="H69" s="962"/>
      <c r="I69" s="963"/>
      <c r="J69" s="978"/>
      <c r="K69" s="978"/>
      <c r="L69" s="978"/>
      <c r="M69" s="107"/>
      <c r="N69" s="107"/>
      <c r="O69" s="107"/>
      <c r="P69" s="107"/>
      <c r="Q69" s="129"/>
      <c r="R69" s="129"/>
      <c r="S69" s="106"/>
      <c r="T69" s="81" t="e">
        <f>VLOOKUP(Q69,[11]Listas!$D$6:$E$10,2,0)</f>
        <v>#N/A</v>
      </c>
      <c r="U69" s="81" t="e">
        <f>HLOOKUP(R69,[11]Listas!$F$4:$J$5,2,0)</f>
        <v>#N/A</v>
      </c>
      <c r="V69" s="84" t="e">
        <f>INDEX([11]Listas!$F$6:$J$10,MATCH(Q69,[11]Listas!$D$6:$D$10,0),MATCH(R69,[11]Listas!$F$4:$J$4,0))</f>
        <v>#N/A</v>
      </c>
      <c r="W69" s="106"/>
      <c r="X69" s="961"/>
      <c r="Y69" s="962"/>
      <c r="Z69" s="963"/>
      <c r="AA69" s="85"/>
      <c r="AB69" s="112"/>
      <c r="AC69" s="107"/>
      <c r="AD69" s="85"/>
      <c r="AE69" s="106"/>
      <c r="AF69" s="81">
        <f t="shared" si="8"/>
        <v>0</v>
      </c>
      <c r="AG69" s="108" t="e">
        <f t="shared" si="9"/>
        <v>#N/A</v>
      </c>
      <c r="AH69" s="86" t="e">
        <f>IF(AG69&lt;=1,"Remota",VLOOKUP(AG69,[11]Listas!$C$6:$D$10,2,0))</f>
        <v>#N/A</v>
      </c>
      <c r="AI69" s="108" t="e">
        <f t="shared" si="10"/>
        <v>#N/A</v>
      </c>
      <c r="AJ69" s="86" t="e">
        <f>IF(AI69&lt;=1,"Insignificante",HLOOKUP(AI69,[11]Listas!$F$3:$J$4,2,0))</f>
        <v>#N/A</v>
      </c>
      <c r="AK69" s="82" t="e">
        <f t="shared" si="11"/>
        <v>#N/A</v>
      </c>
      <c r="AL69" s="84" t="e">
        <f>INDEX([11]Listas!$F$6:$J$10,MATCH(AH69,[11]Listas!$D$6:$D$10,0),MATCH(AJ69,[11]Listas!$F$4:$J$4,0))</f>
        <v>#N/A</v>
      </c>
    </row>
    <row r="70" spans="1:38" s="4" customFormat="1" ht="78" hidden="1" customHeight="1" x14ac:dyDescent="0.2">
      <c r="A70" s="107"/>
      <c r="B70" s="129"/>
      <c r="C70" s="961"/>
      <c r="D70" s="962"/>
      <c r="E70" s="963"/>
      <c r="F70" s="85"/>
      <c r="G70" s="961"/>
      <c r="H70" s="962"/>
      <c r="I70" s="963"/>
      <c r="J70" s="978"/>
      <c r="K70" s="978"/>
      <c r="L70" s="978"/>
      <c r="M70" s="107"/>
      <c r="N70" s="107"/>
      <c r="O70" s="107"/>
      <c r="P70" s="107"/>
      <c r="Q70" s="129"/>
      <c r="R70" s="129"/>
      <c r="S70" s="106"/>
      <c r="T70" s="81" t="e">
        <f>VLOOKUP(Q70,[11]Listas!$D$6:$E$10,2,0)</f>
        <v>#N/A</v>
      </c>
      <c r="U70" s="81" t="e">
        <f>HLOOKUP(R70,[11]Listas!$F$4:$J$5,2,0)</f>
        <v>#N/A</v>
      </c>
      <c r="V70" s="84" t="e">
        <f>INDEX([11]Listas!$F$6:$J$10,MATCH(Q70,[11]Listas!$D$6:$D$10,0),MATCH(R70,[11]Listas!$F$4:$J$4,0))</f>
        <v>#N/A</v>
      </c>
      <c r="W70" s="106"/>
      <c r="X70" s="961"/>
      <c r="Y70" s="962"/>
      <c r="Z70" s="963"/>
      <c r="AA70" s="85"/>
      <c r="AB70" s="112"/>
      <c r="AC70" s="107"/>
      <c r="AD70" s="85"/>
      <c r="AE70" s="106"/>
      <c r="AF70" s="81">
        <f t="shared" si="8"/>
        <v>0</v>
      </c>
      <c r="AG70" s="108" t="e">
        <f t="shared" si="9"/>
        <v>#N/A</v>
      </c>
      <c r="AH70" s="86" t="e">
        <f>IF(AG70&lt;=1,"Remota",VLOOKUP(AG70,[11]Listas!$C$6:$D$10,2,0))</f>
        <v>#N/A</v>
      </c>
      <c r="AI70" s="108" t="e">
        <f t="shared" si="10"/>
        <v>#N/A</v>
      </c>
      <c r="AJ70" s="86" t="e">
        <f>IF(AI70&lt;=1,"Insignificante",HLOOKUP(AI70,[11]Listas!$F$3:$J$4,2,0))</f>
        <v>#N/A</v>
      </c>
      <c r="AK70" s="82" t="e">
        <f t="shared" si="11"/>
        <v>#N/A</v>
      </c>
      <c r="AL70" s="84" t="e">
        <f>INDEX([11]Listas!$F$6:$J$10,MATCH(AH70,[11]Listas!$D$6:$D$10,0),MATCH(AJ70,[11]Listas!$F$4:$J$4,0))</f>
        <v>#N/A</v>
      </c>
    </row>
    <row r="71" spans="1:38" s="4" customFormat="1" ht="78" hidden="1" customHeight="1" x14ac:dyDescent="0.2">
      <c r="A71" s="107"/>
      <c r="B71" s="129"/>
      <c r="C71" s="961"/>
      <c r="D71" s="962"/>
      <c r="E71" s="963"/>
      <c r="F71" s="85"/>
      <c r="G71" s="961"/>
      <c r="H71" s="962"/>
      <c r="I71" s="963"/>
      <c r="J71" s="978"/>
      <c r="K71" s="978"/>
      <c r="L71" s="978"/>
      <c r="M71" s="107"/>
      <c r="N71" s="107"/>
      <c r="O71" s="107"/>
      <c r="P71" s="107"/>
      <c r="Q71" s="129"/>
      <c r="R71" s="129"/>
      <c r="S71" s="106"/>
      <c r="T71" s="81" t="e">
        <f>VLOOKUP(Q71,[11]Listas!$D$6:$E$10,2,0)</f>
        <v>#N/A</v>
      </c>
      <c r="U71" s="81" t="e">
        <f>HLOOKUP(R71,[11]Listas!$F$4:$J$5,2,0)</f>
        <v>#N/A</v>
      </c>
      <c r="V71" s="84" t="e">
        <f>INDEX([11]Listas!$F$6:$J$10,MATCH(Q71,[11]Listas!$D$6:$D$10,0),MATCH(R71,[11]Listas!$F$4:$J$4,0))</f>
        <v>#N/A</v>
      </c>
      <c r="W71" s="106"/>
      <c r="X71" s="961"/>
      <c r="Y71" s="962"/>
      <c r="Z71" s="963"/>
      <c r="AA71" s="85"/>
      <c r="AB71" s="112"/>
      <c r="AC71" s="107"/>
      <c r="AD71" s="85"/>
      <c r="AE71" s="106"/>
      <c r="AF71" s="81">
        <f t="shared" si="8"/>
        <v>0</v>
      </c>
      <c r="AG71" s="108" t="e">
        <f t="shared" si="9"/>
        <v>#N/A</v>
      </c>
      <c r="AH71" s="86" t="e">
        <f>IF(AG71&lt;=1,"Remota",VLOOKUP(AG71,[11]Listas!$C$6:$D$10,2,0))</f>
        <v>#N/A</v>
      </c>
      <c r="AI71" s="108" t="e">
        <f t="shared" si="10"/>
        <v>#N/A</v>
      </c>
      <c r="AJ71" s="86" t="e">
        <f>IF(AI71&lt;=1,"Insignificante",HLOOKUP(AI71,[11]Listas!$F$3:$J$4,2,0))</f>
        <v>#N/A</v>
      </c>
      <c r="AK71" s="82" t="e">
        <f t="shared" si="11"/>
        <v>#N/A</v>
      </c>
      <c r="AL71" s="84" t="e">
        <f>INDEX([11]Listas!$F$6:$J$10,MATCH(AH71,[11]Listas!$D$6:$D$10,0),MATCH(AJ71,[11]Listas!$F$4:$J$4,0))</f>
        <v>#N/A</v>
      </c>
    </row>
    <row r="72" spans="1:38" s="4" customFormat="1" ht="78" hidden="1" customHeight="1" x14ac:dyDescent="0.2">
      <c r="A72" s="107"/>
      <c r="B72" s="129"/>
      <c r="C72" s="961"/>
      <c r="D72" s="962"/>
      <c r="E72" s="963"/>
      <c r="F72" s="85"/>
      <c r="G72" s="961"/>
      <c r="H72" s="962"/>
      <c r="I72" s="963"/>
      <c r="J72" s="978"/>
      <c r="K72" s="978"/>
      <c r="L72" s="978"/>
      <c r="M72" s="107"/>
      <c r="N72" s="107"/>
      <c r="O72" s="107"/>
      <c r="P72" s="107"/>
      <c r="Q72" s="129"/>
      <c r="R72" s="129"/>
      <c r="S72" s="106"/>
      <c r="T72" s="81" t="e">
        <f>VLOOKUP(Q72,[11]Listas!$D$6:$E$10,2,0)</f>
        <v>#N/A</v>
      </c>
      <c r="U72" s="81" t="e">
        <f>HLOOKUP(R72,[11]Listas!$F$4:$J$5,2,0)</f>
        <v>#N/A</v>
      </c>
      <c r="V72" s="84" t="e">
        <f>INDEX([11]Listas!$F$6:$J$10,MATCH(Q72,[11]Listas!$D$6:$D$10,0),MATCH(R72,[11]Listas!$F$4:$J$4,0))</f>
        <v>#N/A</v>
      </c>
      <c r="W72" s="106"/>
      <c r="X72" s="961"/>
      <c r="Y72" s="962"/>
      <c r="Z72" s="963"/>
      <c r="AA72" s="85"/>
      <c r="AB72" s="112"/>
      <c r="AC72" s="107"/>
      <c r="AD72" s="85"/>
      <c r="AE72" s="106"/>
      <c r="AF72" s="81">
        <f t="shared" si="8"/>
        <v>0</v>
      </c>
      <c r="AG72" s="108" t="e">
        <f t="shared" si="9"/>
        <v>#N/A</v>
      </c>
      <c r="AH72" s="86" t="e">
        <f>IF(AG72&lt;=1,"Remota",VLOOKUP(AG72,[11]Listas!$C$6:$D$10,2,0))</f>
        <v>#N/A</v>
      </c>
      <c r="AI72" s="108" t="e">
        <f t="shared" si="10"/>
        <v>#N/A</v>
      </c>
      <c r="AJ72" s="86" t="e">
        <f>IF(AI72&lt;=1,"Insignificante",HLOOKUP(AI72,[11]Listas!$F$3:$J$4,2,0))</f>
        <v>#N/A</v>
      </c>
      <c r="AK72" s="82" t="e">
        <f t="shared" si="11"/>
        <v>#N/A</v>
      </c>
      <c r="AL72" s="84" t="e">
        <f>INDEX([11]Listas!$F$6:$J$10,MATCH(AH72,[11]Listas!$D$6:$D$10,0),MATCH(AJ72,[11]Listas!$F$4:$J$4,0))</f>
        <v>#N/A</v>
      </c>
    </row>
    <row r="73" spans="1:38" s="4" customFormat="1" ht="78" hidden="1" customHeight="1" x14ac:dyDescent="0.2">
      <c r="A73" s="107"/>
      <c r="B73" s="129"/>
      <c r="C73" s="961"/>
      <c r="D73" s="962"/>
      <c r="E73" s="963"/>
      <c r="F73" s="85"/>
      <c r="G73" s="961"/>
      <c r="H73" s="962"/>
      <c r="I73" s="963"/>
      <c r="J73" s="978"/>
      <c r="K73" s="978"/>
      <c r="L73" s="978"/>
      <c r="M73" s="107"/>
      <c r="N73" s="107"/>
      <c r="O73" s="107"/>
      <c r="P73" s="107"/>
      <c r="Q73" s="129"/>
      <c r="R73" s="129"/>
      <c r="S73" s="106"/>
      <c r="T73" s="81" t="e">
        <f>VLOOKUP(Q73,[11]Listas!$D$6:$E$10,2,0)</f>
        <v>#N/A</v>
      </c>
      <c r="U73" s="81" t="e">
        <f>HLOOKUP(R73,[11]Listas!$F$4:$J$5,2,0)</f>
        <v>#N/A</v>
      </c>
      <c r="V73" s="84" t="e">
        <f>INDEX([11]Listas!$F$6:$J$10,MATCH(Q73,[11]Listas!$D$6:$D$10,0),MATCH(R73,[11]Listas!$F$4:$J$4,0))</f>
        <v>#N/A</v>
      </c>
      <c r="W73" s="106"/>
      <c r="X73" s="961"/>
      <c r="Y73" s="962"/>
      <c r="Z73" s="963"/>
      <c r="AA73" s="85"/>
      <c r="AB73" s="112"/>
      <c r="AC73" s="107"/>
      <c r="AD73" s="85"/>
      <c r="AE73" s="106"/>
      <c r="AF73" s="81">
        <f t="shared" si="8"/>
        <v>0</v>
      </c>
      <c r="AG73" s="108" t="e">
        <f t="shared" si="9"/>
        <v>#N/A</v>
      </c>
      <c r="AH73" s="86" t="e">
        <f>IF(AG73&lt;=1,"Remota",VLOOKUP(AG73,[11]Listas!$C$6:$D$10,2,0))</f>
        <v>#N/A</v>
      </c>
      <c r="AI73" s="108" t="e">
        <f t="shared" si="10"/>
        <v>#N/A</v>
      </c>
      <c r="AJ73" s="86" t="e">
        <f>IF(AI73&lt;=1,"Insignificante",HLOOKUP(AI73,[11]Listas!$F$3:$J$4,2,0))</f>
        <v>#N/A</v>
      </c>
      <c r="AK73" s="82" t="e">
        <f t="shared" si="11"/>
        <v>#N/A</v>
      </c>
      <c r="AL73" s="84" t="e">
        <f>INDEX([11]Listas!$F$6:$J$10,MATCH(AH73,[11]Listas!$D$6:$D$10,0),MATCH(AJ73,[11]Listas!$F$4:$J$4,0))</f>
        <v>#N/A</v>
      </c>
    </row>
    <row r="74" spans="1:38" s="4" customFormat="1" ht="78" hidden="1" customHeight="1" x14ac:dyDescent="0.2">
      <c r="A74" s="107"/>
      <c r="B74" s="129"/>
      <c r="C74" s="961"/>
      <c r="D74" s="962"/>
      <c r="E74" s="963"/>
      <c r="F74" s="85"/>
      <c r="G74" s="961"/>
      <c r="H74" s="962"/>
      <c r="I74" s="963"/>
      <c r="J74" s="978"/>
      <c r="K74" s="978"/>
      <c r="L74" s="978"/>
      <c r="M74" s="107"/>
      <c r="N74" s="107"/>
      <c r="O74" s="107"/>
      <c r="P74" s="107"/>
      <c r="Q74" s="129"/>
      <c r="R74" s="129"/>
      <c r="S74" s="106"/>
      <c r="T74" s="81" t="e">
        <f>VLOOKUP(Q74,[11]Listas!$D$6:$E$10,2,0)</f>
        <v>#N/A</v>
      </c>
      <c r="U74" s="81" t="e">
        <f>HLOOKUP(R74,[11]Listas!$F$4:$J$5,2,0)</f>
        <v>#N/A</v>
      </c>
      <c r="V74" s="84" t="e">
        <f>INDEX([11]Listas!$F$6:$J$10,MATCH(Q74,[11]Listas!$D$6:$D$10,0),MATCH(R74,[11]Listas!$F$4:$J$4,0))</f>
        <v>#N/A</v>
      </c>
      <c r="W74" s="106"/>
      <c r="X74" s="961"/>
      <c r="Y74" s="962"/>
      <c r="Z74" s="963"/>
      <c r="AA74" s="85"/>
      <c r="AB74" s="112"/>
      <c r="AC74" s="107"/>
      <c r="AD74" s="85"/>
      <c r="AE74" s="106"/>
      <c r="AF74" s="81">
        <f t="shared" si="8"/>
        <v>0</v>
      </c>
      <c r="AG74" s="108" t="e">
        <f t="shared" si="9"/>
        <v>#N/A</v>
      </c>
      <c r="AH74" s="86" t="e">
        <f>IF(AG74&lt;=1,"Remota",VLOOKUP(AG74,[11]Listas!$C$6:$D$10,2,0))</f>
        <v>#N/A</v>
      </c>
      <c r="AI74" s="108" t="e">
        <f t="shared" si="10"/>
        <v>#N/A</v>
      </c>
      <c r="AJ74" s="86" t="e">
        <f>IF(AI74&lt;=1,"Insignificante",HLOOKUP(AI74,[11]Listas!$F$3:$J$4,2,0))</f>
        <v>#N/A</v>
      </c>
      <c r="AK74" s="82" t="e">
        <f t="shared" si="11"/>
        <v>#N/A</v>
      </c>
      <c r="AL74" s="84" t="e">
        <f>INDEX([11]Listas!$F$6:$J$10,MATCH(AH74,[11]Listas!$D$6:$D$10,0),MATCH(AJ74,[11]Listas!$F$4:$J$4,0))</f>
        <v>#N/A</v>
      </c>
    </row>
    <row r="75" spans="1:38" s="4" customFormat="1" ht="78" hidden="1" customHeight="1" x14ac:dyDescent="0.2">
      <c r="A75" s="107"/>
      <c r="B75" s="129"/>
      <c r="C75" s="961"/>
      <c r="D75" s="962"/>
      <c r="E75" s="963"/>
      <c r="F75" s="85"/>
      <c r="G75" s="961"/>
      <c r="H75" s="962"/>
      <c r="I75" s="963"/>
      <c r="J75" s="978"/>
      <c r="K75" s="978"/>
      <c r="L75" s="978"/>
      <c r="M75" s="107"/>
      <c r="N75" s="107"/>
      <c r="O75" s="107"/>
      <c r="P75" s="107"/>
      <c r="Q75" s="129"/>
      <c r="R75" s="129"/>
      <c r="S75" s="106"/>
      <c r="T75" s="81" t="e">
        <f>VLOOKUP(Q75,[11]Listas!$D$6:$E$10,2,0)</f>
        <v>#N/A</v>
      </c>
      <c r="U75" s="81" t="e">
        <f>HLOOKUP(R75,[11]Listas!$F$4:$J$5,2,0)</f>
        <v>#N/A</v>
      </c>
      <c r="V75" s="84" t="e">
        <f>INDEX([11]Listas!$F$6:$J$10,MATCH(Q75,[11]Listas!$D$6:$D$10,0),MATCH(R75,[11]Listas!$F$4:$J$4,0))</f>
        <v>#N/A</v>
      </c>
      <c r="W75" s="106"/>
      <c r="X75" s="961"/>
      <c r="Y75" s="962"/>
      <c r="Z75" s="963"/>
      <c r="AA75" s="85"/>
      <c r="AB75" s="112"/>
      <c r="AC75" s="107"/>
      <c r="AD75" s="85"/>
      <c r="AE75" s="106"/>
      <c r="AF75" s="81">
        <f t="shared" si="8"/>
        <v>0</v>
      </c>
      <c r="AG75" s="108" t="e">
        <f t="shared" si="9"/>
        <v>#N/A</v>
      </c>
      <c r="AH75" s="86" t="e">
        <f>IF(AG75&lt;=1,"Remota",VLOOKUP(AG75,[11]Listas!$C$6:$D$10,2,0))</f>
        <v>#N/A</v>
      </c>
      <c r="AI75" s="108" t="e">
        <f t="shared" si="10"/>
        <v>#N/A</v>
      </c>
      <c r="AJ75" s="86" t="e">
        <f>IF(AI75&lt;=1,"Insignificante",HLOOKUP(AI75,[11]Listas!$F$3:$J$4,2,0))</f>
        <v>#N/A</v>
      </c>
      <c r="AK75" s="82" t="e">
        <f t="shared" si="11"/>
        <v>#N/A</v>
      </c>
      <c r="AL75" s="84" t="e">
        <f>INDEX([11]Listas!$F$6:$J$10,MATCH(AH75,[11]Listas!$D$6:$D$10,0),MATCH(AJ75,[11]Listas!$F$4:$J$4,0))</f>
        <v>#N/A</v>
      </c>
    </row>
    <row r="76" spans="1:38" ht="5.25" customHeight="1" x14ac:dyDescent="0.2">
      <c r="A76" s="33"/>
      <c r="B76" s="27"/>
      <c r="C76" s="27"/>
      <c r="D76" s="27"/>
      <c r="E76" s="33"/>
      <c r="F76" s="33"/>
      <c r="G76" s="34"/>
      <c r="H76" s="34"/>
      <c r="I76" s="34"/>
      <c r="J76" s="33"/>
      <c r="L76" s="87"/>
      <c r="M76" s="87"/>
      <c r="N76" s="87"/>
      <c r="O76" s="87"/>
      <c r="P76" s="87"/>
      <c r="Q76" s="87"/>
      <c r="R76" s="87"/>
      <c r="S76" s="87"/>
      <c r="T76" s="87"/>
      <c r="U76" s="87"/>
      <c r="V76" s="33"/>
      <c r="W76" s="33"/>
      <c r="X76" s="34"/>
      <c r="Y76" s="34"/>
      <c r="Z76" s="34"/>
      <c r="AA76" s="34"/>
      <c r="AB76" s="34"/>
      <c r="AC76" s="33"/>
      <c r="AD76" s="33"/>
      <c r="AE76" s="33"/>
      <c r="AF76" s="33"/>
      <c r="AG76" s="33"/>
      <c r="AH76" s="33"/>
      <c r="AI76" s="33"/>
      <c r="AJ76" s="33"/>
      <c r="AK76" s="33"/>
      <c r="AL76" s="28"/>
    </row>
    <row r="77" spans="1:38" ht="11.25" customHeight="1" x14ac:dyDescent="0.2">
      <c r="A77" s="1232" t="s">
        <v>256</v>
      </c>
      <c r="B77" s="1232"/>
      <c r="C77" s="1232"/>
      <c r="D77" s="1232"/>
      <c r="E77" s="1232"/>
      <c r="F77" s="1232"/>
      <c r="G77" s="1232"/>
      <c r="H77" s="1232"/>
      <c r="I77" s="1232"/>
      <c r="J77" s="1232"/>
      <c r="K77" s="1232"/>
      <c r="L77" s="1232"/>
      <c r="N77" s="87" t="s">
        <v>257</v>
      </c>
      <c r="O77" s="87"/>
      <c r="AI77" s="33"/>
      <c r="AJ77" s="33"/>
      <c r="AK77" s="33"/>
      <c r="AL77" s="28"/>
    </row>
    <row r="78" spans="1:38" x14ac:dyDescent="0.2">
      <c r="A78" s="1232"/>
      <c r="B78" s="1232"/>
      <c r="C78" s="1232"/>
      <c r="D78" s="1232"/>
      <c r="E78" s="1232"/>
      <c r="F78" s="1232"/>
      <c r="G78" s="1232"/>
      <c r="H78" s="1232"/>
      <c r="I78" s="1232"/>
      <c r="J78" s="1232"/>
      <c r="K78" s="1232"/>
      <c r="L78" s="1232"/>
      <c r="M78" s="88"/>
      <c r="N78" s="975" t="s">
        <v>125</v>
      </c>
      <c r="O78" s="976"/>
      <c r="P78" s="976"/>
      <c r="Q78" s="976"/>
      <c r="R78" s="977"/>
      <c r="S78" s="89"/>
      <c r="T78" s="89"/>
      <c r="U78" s="89"/>
      <c r="V78" s="975" t="s">
        <v>67</v>
      </c>
      <c r="W78" s="976"/>
      <c r="X78" s="976"/>
      <c r="Y78" s="976"/>
      <c r="Z78" s="977"/>
      <c r="AA78" s="975" t="s">
        <v>68</v>
      </c>
      <c r="AB78" s="977"/>
      <c r="AC78" s="975" t="s">
        <v>69</v>
      </c>
      <c r="AD78" s="976"/>
      <c r="AE78" s="976"/>
      <c r="AF78" s="976"/>
      <c r="AG78" s="976"/>
      <c r="AH78" s="976"/>
      <c r="AI78" s="976"/>
      <c r="AJ78" s="976"/>
      <c r="AK78" s="976"/>
      <c r="AL78" s="977"/>
    </row>
    <row r="79" spans="1:38" s="2" customFormat="1" ht="37.5" customHeight="1" x14ac:dyDescent="0.2">
      <c r="A79" s="986"/>
      <c r="B79" s="986"/>
      <c r="C79" s="986"/>
      <c r="D79" s="986"/>
      <c r="E79" s="986"/>
      <c r="F79" s="986"/>
      <c r="G79" s="986"/>
      <c r="H79" s="986"/>
      <c r="I79" s="986"/>
      <c r="J79" s="986"/>
      <c r="K79" s="986"/>
      <c r="L79" s="986"/>
      <c r="M79" s="90"/>
      <c r="N79" s="970" t="s">
        <v>77</v>
      </c>
      <c r="O79" s="971"/>
      <c r="P79" s="971"/>
      <c r="Q79" s="971"/>
      <c r="R79" s="972"/>
      <c r="S79" s="91"/>
      <c r="T79" s="91"/>
      <c r="U79" s="91"/>
      <c r="V79" s="970" t="s">
        <v>822</v>
      </c>
      <c r="W79" s="971"/>
      <c r="X79" s="971"/>
      <c r="Y79" s="971"/>
      <c r="Z79" s="972"/>
      <c r="AA79" s="961" t="s">
        <v>823</v>
      </c>
      <c r="AB79" s="963"/>
      <c r="AC79" s="970"/>
      <c r="AD79" s="971"/>
      <c r="AE79" s="971"/>
      <c r="AF79" s="971"/>
      <c r="AG79" s="971"/>
      <c r="AH79" s="971"/>
      <c r="AI79" s="971"/>
      <c r="AJ79" s="971"/>
      <c r="AK79" s="971"/>
      <c r="AL79" s="972"/>
    </row>
    <row r="80" spans="1:38" s="2" customFormat="1" ht="36.75" customHeight="1" x14ac:dyDescent="0.2">
      <c r="A80" s="986"/>
      <c r="B80" s="986"/>
      <c r="C80" s="986"/>
      <c r="D80" s="986"/>
      <c r="E80" s="986"/>
      <c r="F80" s="986"/>
      <c r="G80" s="986"/>
      <c r="H80" s="986"/>
      <c r="I80" s="986"/>
      <c r="J80" s="986"/>
      <c r="K80" s="986"/>
      <c r="L80" s="986"/>
      <c r="M80" s="90"/>
      <c r="N80" s="970" t="s">
        <v>78</v>
      </c>
      <c r="O80" s="971"/>
      <c r="P80" s="971"/>
      <c r="Q80" s="971"/>
      <c r="R80" s="972"/>
      <c r="S80" s="91"/>
      <c r="T80" s="91"/>
      <c r="U80" s="91"/>
      <c r="V80" s="970" t="s">
        <v>822</v>
      </c>
      <c r="W80" s="971"/>
      <c r="X80" s="971"/>
      <c r="Y80" s="971"/>
      <c r="Z80" s="972"/>
      <c r="AA80" s="961" t="s">
        <v>824</v>
      </c>
      <c r="AB80" s="963"/>
      <c r="AC80" s="970"/>
      <c r="AD80" s="971"/>
      <c r="AE80" s="971"/>
      <c r="AF80" s="971"/>
      <c r="AG80" s="971"/>
      <c r="AH80" s="971"/>
      <c r="AI80" s="971"/>
      <c r="AJ80" s="971"/>
      <c r="AK80" s="971"/>
      <c r="AL80" s="972"/>
    </row>
    <row r="81" spans="1:38" s="2" customFormat="1" ht="24.75" customHeight="1" x14ac:dyDescent="0.2">
      <c r="A81" s="986"/>
      <c r="B81" s="986"/>
      <c r="C81" s="986"/>
      <c r="D81" s="986"/>
      <c r="E81" s="986"/>
      <c r="F81" s="986"/>
      <c r="G81" s="986"/>
      <c r="H81" s="986"/>
      <c r="I81" s="986"/>
      <c r="J81" s="986"/>
      <c r="K81" s="986"/>
      <c r="L81" s="986"/>
      <c r="M81" s="90"/>
      <c r="N81" s="970" t="s">
        <v>76</v>
      </c>
      <c r="O81" s="971"/>
      <c r="P81" s="971"/>
      <c r="Q81" s="971"/>
      <c r="R81" s="972"/>
      <c r="S81" s="91"/>
      <c r="T81" s="91"/>
      <c r="U81" s="91"/>
      <c r="V81" s="970" t="s">
        <v>785</v>
      </c>
      <c r="W81" s="971"/>
      <c r="X81" s="971"/>
      <c r="Y81" s="971"/>
      <c r="Z81" s="972"/>
      <c r="AA81" s="961" t="s">
        <v>825</v>
      </c>
      <c r="AB81" s="963"/>
      <c r="AC81" s="970"/>
      <c r="AD81" s="971"/>
      <c r="AE81" s="971"/>
      <c r="AF81" s="971"/>
      <c r="AG81" s="971"/>
      <c r="AH81" s="971"/>
      <c r="AI81" s="971"/>
      <c r="AJ81" s="971"/>
      <c r="AK81" s="971"/>
      <c r="AL81" s="972"/>
    </row>
    <row r="82" spans="1:38" s="2" customFormat="1" ht="30" customHeight="1" x14ac:dyDescent="0.2">
      <c r="A82" s="92"/>
      <c r="B82" s="92"/>
      <c r="C82" s="92"/>
      <c r="D82" s="92"/>
      <c r="E82" s="92"/>
      <c r="F82" s="92"/>
      <c r="G82" s="92"/>
      <c r="H82" s="92"/>
      <c r="I82" s="92"/>
      <c r="J82" s="92"/>
      <c r="K82" s="92"/>
      <c r="L82" s="92"/>
      <c r="M82" s="90"/>
      <c r="N82" s="974"/>
      <c r="O82" s="974"/>
      <c r="P82" s="974"/>
      <c r="Q82" s="974"/>
      <c r="R82" s="974"/>
      <c r="S82" s="93"/>
      <c r="T82" s="93"/>
      <c r="U82" s="93"/>
      <c r="V82" s="974"/>
      <c r="W82" s="974"/>
      <c r="X82" s="974"/>
      <c r="Y82" s="974"/>
      <c r="Z82" s="974"/>
      <c r="AA82" s="110"/>
      <c r="AB82" s="110"/>
      <c r="AC82" s="93"/>
      <c r="AD82" s="93"/>
      <c r="AE82" s="93"/>
      <c r="AF82" s="93"/>
      <c r="AG82" s="93"/>
      <c r="AH82" s="93"/>
      <c r="AI82" s="93"/>
      <c r="AJ82" s="93"/>
      <c r="AK82" s="93"/>
      <c r="AL82" s="93"/>
    </row>
    <row r="83" spans="1:38" s="2" customFormat="1" ht="30" customHeight="1" x14ac:dyDescent="0.2">
      <c r="A83" s="92"/>
      <c r="B83" s="92"/>
      <c r="C83" s="92"/>
      <c r="D83" s="92"/>
      <c r="E83" s="92"/>
      <c r="F83" s="92"/>
      <c r="G83" s="92"/>
      <c r="H83" s="92"/>
      <c r="I83" s="92"/>
      <c r="J83" s="92"/>
      <c r="K83" s="92"/>
      <c r="L83" s="92"/>
      <c r="M83" s="90"/>
      <c r="N83" s="973"/>
      <c r="O83" s="973"/>
      <c r="P83" s="973"/>
      <c r="Q83" s="973"/>
      <c r="R83" s="973"/>
      <c r="S83" s="90"/>
      <c r="T83" s="90"/>
      <c r="U83" s="90"/>
      <c r="V83" s="973"/>
      <c r="W83" s="973"/>
      <c r="X83" s="973"/>
      <c r="Y83" s="973"/>
      <c r="Z83" s="973"/>
      <c r="AA83" s="109"/>
      <c r="AB83" s="109"/>
      <c r="AC83" s="90"/>
      <c r="AD83" s="90"/>
      <c r="AE83" s="90"/>
      <c r="AF83" s="90"/>
      <c r="AG83" s="90"/>
      <c r="AH83" s="90"/>
      <c r="AI83" s="90"/>
      <c r="AJ83" s="90"/>
      <c r="AK83" s="90"/>
      <c r="AL83" s="90"/>
    </row>
    <row r="84" spans="1:38" s="2" customFormat="1" ht="30" customHeight="1" x14ac:dyDescent="0.2">
      <c r="A84" s="92"/>
      <c r="B84" s="92"/>
      <c r="C84" s="92"/>
      <c r="D84" s="92"/>
      <c r="E84" s="92"/>
      <c r="F84" s="92"/>
      <c r="G84" s="92"/>
      <c r="H84" s="92"/>
      <c r="I84" s="92"/>
      <c r="J84" s="92"/>
      <c r="K84" s="92"/>
      <c r="L84" s="92"/>
      <c r="M84" s="90"/>
      <c r="N84" s="973"/>
      <c r="O84" s="973"/>
      <c r="P84" s="973"/>
      <c r="Q84" s="973"/>
      <c r="R84" s="973"/>
      <c r="S84" s="90"/>
      <c r="T84" s="90"/>
      <c r="U84" s="90"/>
      <c r="V84" s="973"/>
      <c r="W84" s="973"/>
      <c r="X84" s="973"/>
      <c r="Y84" s="973"/>
      <c r="Z84" s="973"/>
      <c r="AA84" s="109"/>
      <c r="AB84" s="109"/>
      <c r="AC84" s="90"/>
      <c r="AD84" s="90"/>
      <c r="AE84" s="90"/>
      <c r="AF84" s="90"/>
      <c r="AG84" s="90"/>
      <c r="AH84" s="90"/>
      <c r="AI84" s="90"/>
      <c r="AJ84" s="90"/>
      <c r="AK84" s="90"/>
      <c r="AL84" s="90"/>
    </row>
    <row r="85" spans="1:38" s="2" customFormat="1" ht="30" customHeight="1" x14ac:dyDescent="0.2">
      <c r="A85" s="29"/>
      <c r="B85" s="29"/>
      <c r="C85" s="29"/>
      <c r="D85" s="29"/>
      <c r="E85" s="60"/>
      <c r="F85" s="29"/>
      <c r="G85" s="60"/>
      <c r="H85" s="60"/>
      <c r="I85" s="60"/>
      <c r="J85" s="60"/>
      <c r="K85" s="94"/>
      <c r="L85" s="94"/>
      <c r="M85" s="90"/>
      <c r="N85" s="973"/>
      <c r="O85" s="973"/>
      <c r="P85" s="973"/>
      <c r="Q85" s="973"/>
      <c r="R85" s="973"/>
      <c r="S85" s="90"/>
      <c r="T85" s="90"/>
      <c r="U85" s="90"/>
      <c r="V85" s="973"/>
      <c r="W85" s="973"/>
      <c r="X85" s="973"/>
      <c r="Y85" s="973"/>
      <c r="Z85" s="973"/>
      <c r="AA85" s="109"/>
      <c r="AB85" s="109"/>
      <c r="AC85" s="90"/>
      <c r="AD85" s="90"/>
      <c r="AE85" s="90"/>
      <c r="AF85" s="90"/>
      <c r="AG85" s="90"/>
      <c r="AH85" s="90"/>
      <c r="AI85" s="90"/>
      <c r="AJ85" s="90"/>
      <c r="AK85" s="90"/>
      <c r="AL85" s="90"/>
    </row>
    <row r="86" spans="1:38" x14ac:dyDescent="0.2">
      <c r="A86" s="8"/>
      <c r="B86" s="64"/>
      <c r="C86" s="64"/>
      <c r="D86" s="64"/>
      <c r="E86" s="8"/>
      <c r="F86" s="8"/>
      <c r="G86" s="35"/>
      <c r="H86" s="35"/>
      <c r="I86" s="35"/>
      <c r="J86" s="8"/>
      <c r="K86" s="8"/>
      <c r="L86" s="8"/>
      <c r="M86" s="8"/>
      <c r="N86" s="8"/>
      <c r="O86" s="8"/>
      <c r="P86" s="8"/>
      <c r="Q86" s="8"/>
      <c r="R86" s="8"/>
      <c r="S86" s="8"/>
      <c r="T86" s="8"/>
      <c r="U86" s="8"/>
      <c r="V86" s="8"/>
      <c r="W86" s="8"/>
      <c r="X86" s="35"/>
      <c r="Y86" s="35"/>
      <c r="Z86" s="35"/>
      <c r="AA86" s="35"/>
      <c r="AB86" s="35"/>
      <c r="AC86" s="8"/>
      <c r="AD86" s="8"/>
      <c r="AE86" s="8"/>
      <c r="AF86" s="8"/>
      <c r="AG86" s="8"/>
      <c r="AH86" s="8"/>
      <c r="AI86" s="8"/>
      <c r="AJ86" s="8"/>
      <c r="AK86" s="8"/>
      <c r="AL86" s="30"/>
    </row>
    <row r="87" spans="1:38" x14ac:dyDescent="0.2">
      <c r="A87" s="8"/>
      <c r="B87" s="64"/>
      <c r="C87" s="64"/>
      <c r="D87" s="64"/>
      <c r="E87" s="8"/>
      <c r="F87" s="8"/>
      <c r="G87" s="35"/>
      <c r="H87" s="35"/>
      <c r="I87" s="35"/>
      <c r="J87" s="8"/>
      <c r="K87" s="8"/>
      <c r="L87" s="8"/>
      <c r="M87" s="8"/>
      <c r="N87" s="8"/>
      <c r="O87" s="8"/>
      <c r="P87" s="8"/>
      <c r="Q87" s="8"/>
      <c r="R87" s="8"/>
      <c r="S87" s="8"/>
      <c r="T87" s="8"/>
      <c r="U87" s="8"/>
      <c r="V87" s="8"/>
      <c r="W87" s="8"/>
      <c r="X87" s="35"/>
      <c r="Y87" s="35"/>
      <c r="Z87" s="35"/>
      <c r="AA87" s="35"/>
      <c r="AB87" s="35"/>
      <c r="AC87" s="8"/>
      <c r="AD87" s="8"/>
      <c r="AE87" s="8"/>
      <c r="AF87" s="8"/>
      <c r="AG87" s="8"/>
      <c r="AH87" s="8"/>
      <c r="AI87" s="8"/>
      <c r="AJ87" s="8"/>
      <c r="AK87" s="8"/>
      <c r="AL87" s="30"/>
    </row>
    <row r="88" spans="1:38" x14ac:dyDescent="0.2">
      <c r="A88" s="8"/>
      <c r="B88" s="64"/>
      <c r="C88" s="64"/>
      <c r="D88" s="64"/>
      <c r="E88" s="8"/>
      <c r="F88" s="8"/>
      <c r="G88" s="35"/>
      <c r="H88" s="35"/>
      <c r="I88" s="35"/>
      <c r="J88" s="8"/>
      <c r="K88" s="8"/>
      <c r="L88" s="8"/>
      <c r="M88" s="8"/>
      <c r="N88" s="8"/>
      <c r="O88" s="8"/>
      <c r="P88" s="8"/>
      <c r="Q88" s="8"/>
      <c r="R88" s="8"/>
      <c r="S88" s="8"/>
      <c r="T88" s="8"/>
      <c r="U88" s="8"/>
      <c r="V88" s="8"/>
      <c r="W88" s="8"/>
      <c r="X88" s="35"/>
      <c r="Y88" s="35"/>
      <c r="Z88" s="35"/>
      <c r="AA88" s="35"/>
      <c r="AB88" s="35"/>
      <c r="AC88" s="8"/>
      <c r="AD88" s="8"/>
      <c r="AE88" s="8"/>
      <c r="AF88" s="8"/>
      <c r="AG88" s="8"/>
      <c r="AH88" s="8"/>
      <c r="AI88" s="8"/>
      <c r="AJ88" s="8"/>
      <c r="AK88" s="8"/>
      <c r="AL88" s="30"/>
    </row>
    <row r="89" spans="1:38" x14ac:dyDescent="0.2">
      <c r="A89" s="8"/>
      <c r="B89" s="64"/>
      <c r="C89" s="64"/>
      <c r="D89" s="64"/>
      <c r="E89" s="8"/>
      <c r="F89" s="8"/>
      <c r="G89" s="35"/>
      <c r="H89" s="35"/>
      <c r="I89" s="35"/>
      <c r="J89" s="8"/>
      <c r="K89" s="8"/>
      <c r="L89" s="8"/>
      <c r="M89" s="8"/>
      <c r="N89" s="8"/>
      <c r="O89" s="8"/>
      <c r="P89" s="8"/>
      <c r="Q89" s="8"/>
      <c r="R89" s="8"/>
      <c r="S89" s="8"/>
      <c r="T89" s="8"/>
      <c r="U89" s="8"/>
      <c r="V89" s="8"/>
      <c r="W89" s="8"/>
      <c r="X89" s="35"/>
      <c r="Y89" s="35"/>
      <c r="Z89" s="35"/>
      <c r="AA89" s="35"/>
      <c r="AB89" s="35"/>
      <c r="AC89" s="8"/>
      <c r="AD89" s="8"/>
      <c r="AE89" s="8"/>
      <c r="AF89" s="8"/>
      <c r="AG89" s="8"/>
      <c r="AH89" s="8"/>
      <c r="AI89" s="8"/>
      <c r="AJ89" s="8"/>
      <c r="AK89" s="8"/>
      <c r="AL89" s="30"/>
    </row>
    <row r="90" spans="1:38" x14ac:dyDescent="0.2">
      <c r="A90" s="8"/>
      <c r="B90" s="64"/>
      <c r="C90" s="64"/>
      <c r="D90" s="64"/>
      <c r="E90" s="8"/>
      <c r="F90" s="8"/>
      <c r="G90" s="35"/>
      <c r="H90" s="35"/>
      <c r="I90" s="35"/>
      <c r="J90" s="8"/>
      <c r="K90" s="8"/>
      <c r="L90" s="8"/>
      <c r="M90" s="8"/>
      <c r="N90" s="8"/>
      <c r="O90" s="8"/>
      <c r="P90" s="8"/>
      <c r="Q90" s="8"/>
      <c r="R90" s="8"/>
      <c r="S90" s="8"/>
      <c r="T90" s="8"/>
      <c r="U90" s="8"/>
      <c r="V90" s="8"/>
      <c r="W90" s="8"/>
      <c r="X90" s="35"/>
      <c r="Y90" s="35"/>
      <c r="Z90" s="35"/>
      <c r="AA90" s="35"/>
      <c r="AB90" s="35"/>
      <c r="AC90" s="8"/>
      <c r="AD90" s="8"/>
      <c r="AE90" s="8"/>
      <c r="AF90" s="8"/>
      <c r="AG90" s="8"/>
      <c r="AH90" s="8"/>
      <c r="AI90" s="8"/>
      <c r="AJ90" s="8"/>
      <c r="AK90" s="8"/>
      <c r="AL90" s="30"/>
    </row>
  </sheetData>
  <sheetProtection formatCells="0" formatColumns="0" formatRows="0" insertRows="0" sort="0" autoFilter="0" pivotTables="0"/>
  <mergeCells count="402">
    <mergeCell ref="AJ16:AJ18"/>
    <mergeCell ref="AL16:AL18"/>
    <mergeCell ref="G17:I17"/>
    <mergeCell ref="G18:I18"/>
    <mergeCell ref="P16:P18"/>
    <mergeCell ref="Q16:Q18"/>
    <mergeCell ref="R16:R18"/>
    <mergeCell ref="V16:V18"/>
    <mergeCell ref="X16:Z18"/>
    <mergeCell ref="AA16:AA18"/>
    <mergeCell ref="AC16:AC18"/>
    <mergeCell ref="AD16:AD18"/>
    <mergeCell ref="AH16:AH18"/>
    <mergeCell ref="A16:A18"/>
    <mergeCell ref="B16:B18"/>
    <mergeCell ref="C16:E18"/>
    <mergeCell ref="F16:F18"/>
    <mergeCell ref="G16:I16"/>
    <mergeCell ref="J16:L18"/>
    <mergeCell ref="M16:M18"/>
    <mergeCell ref="N16:N18"/>
    <mergeCell ref="O16:O18"/>
    <mergeCell ref="C15:E15"/>
    <mergeCell ref="G15:I15"/>
    <mergeCell ref="J15:L15"/>
    <mergeCell ref="X15:Z15"/>
    <mergeCell ref="AC13:AC14"/>
    <mergeCell ref="AD13:AD14"/>
    <mergeCell ref="AH13:AH14"/>
    <mergeCell ref="AJ13:AJ14"/>
    <mergeCell ref="AL13:AL14"/>
    <mergeCell ref="G14:I14"/>
    <mergeCell ref="AJ9:AJ12"/>
    <mergeCell ref="AL9:AL12"/>
    <mergeCell ref="G10:I10"/>
    <mergeCell ref="X10:Z10"/>
    <mergeCell ref="G11:I11"/>
    <mergeCell ref="X11:Z11"/>
    <mergeCell ref="G12:I12"/>
    <mergeCell ref="X12:Z12"/>
    <mergeCell ref="A13:A14"/>
    <mergeCell ref="B13:B14"/>
    <mergeCell ref="C13:E14"/>
    <mergeCell ref="F13:F14"/>
    <mergeCell ref="G13:I13"/>
    <mergeCell ref="J13:L14"/>
    <mergeCell ref="M13:M14"/>
    <mergeCell ref="N13:N14"/>
    <mergeCell ref="O13:O14"/>
    <mergeCell ref="P13:P14"/>
    <mergeCell ref="Q13:Q14"/>
    <mergeCell ref="R13:R14"/>
    <mergeCell ref="V13:V14"/>
    <mergeCell ref="X13:Z14"/>
    <mergeCell ref="AA13:AA14"/>
    <mergeCell ref="AB13:AB14"/>
    <mergeCell ref="P9:P12"/>
    <mergeCell ref="Q9:Q12"/>
    <mergeCell ref="R9:R12"/>
    <mergeCell ref="V9:V12"/>
    <mergeCell ref="X9:Z9"/>
    <mergeCell ref="AA9:AA12"/>
    <mergeCell ref="AC9:AC12"/>
    <mergeCell ref="AD9:AD12"/>
    <mergeCell ref="AH9:AH12"/>
    <mergeCell ref="A9:A12"/>
    <mergeCell ref="B9:B12"/>
    <mergeCell ref="C9:E12"/>
    <mergeCell ref="F9:F12"/>
    <mergeCell ref="G9:I9"/>
    <mergeCell ref="J9:L12"/>
    <mergeCell ref="M9:M12"/>
    <mergeCell ref="N9:N12"/>
    <mergeCell ref="O9:O12"/>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AJ19:AJ26"/>
    <mergeCell ref="AL19:AL26"/>
    <mergeCell ref="G20:I20"/>
    <mergeCell ref="X20:Z20"/>
    <mergeCell ref="G21:I21"/>
    <mergeCell ref="X21:Z21"/>
    <mergeCell ref="G22:I22"/>
    <mergeCell ref="X22:Z22"/>
    <mergeCell ref="G23:I23"/>
    <mergeCell ref="V19:V26"/>
    <mergeCell ref="X19:Z19"/>
    <mergeCell ref="AA19:AA26"/>
    <mergeCell ref="AB19:AB26"/>
    <mergeCell ref="AC19:AC26"/>
    <mergeCell ref="AD19:AD26"/>
    <mergeCell ref="X23:Z23"/>
    <mergeCell ref="X24:Z24"/>
    <mergeCell ref="X25:Z25"/>
    <mergeCell ref="X26:Z26"/>
    <mergeCell ref="M19:M26"/>
    <mergeCell ref="R19:R26"/>
    <mergeCell ref="AH19:AH26"/>
    <mergeCell ref="G19:I19"/>
    <mergeCell ref="N19:N26"/>
    <mergeCell ref="O19:O26"/>
    <mergeCell ref="P19:P26"/>
    <mergeCell ref="Q19:Q26"/>
    <mergeCell ref="P27:P30"/>
    <mergeCell ref="Q27:Q30"/>
    <mergeCell ref="R27:R30"/>
    <mergeCell ref="A27:A30"/>
    <mergeCell ref="B27:B30"/>
    <mergeCell ref="C27:E30"/>
    <mergeCell ref="F27:F30"/>
    <mergeCell ref="G27:I27"/>
    <mergeCell ref="J27:L30"/>
    <mergeCell ref="J19:L26"/>
    <mergeCell ref="G24:I24"/>
    <mergeCell ref="G25:I25"/>
    <mergeCell ref="G26:I26"/>
    <mergeCell ref="A19:A26"/>
    <mergeCell ref="B19:B26"/>
    <mergeCell ref="C19:E26"/>
    <mergeCell ref="F19:F26"/>
    <mergeCell ref="A31:A34"/>
    <mergeCell ref="B31:B34"/>
    <mergeCell ref="C31:E34"/>
    <mergeCell ref="F31:F34"/>
    <mergeCell ref="G31:I31"/>
    <mergeCell ref="J31:L34"/>
    <mergeCell ref="AH27:AH30"/>
    <mergeCell ref="AJ27:AJ30"/>
    <mergeCell ref="AL27:AL30"/>
    <mergeCell ref="G28:I28"/>
    <mergeCell ref="X28:Z28"/>
    <mergeCell ref="G29:I29"/>
    <mergeCell ref="X29:Z29"/>
    <mergeCell ref="G30:I30"/>
    <mergeCell ref="X30:Z30"/>
    <mergeCell ref="V27:V30"/>
    <mergeCell ref="X27:Z27"/>
    <mergeCell ref="AA27:AA30"/>
    <mergeCell ref="AB27:AB30"/>
    <mergeCell ref="AC27:AC30"/>
    <mergeCell ref="AD27:AD30"/>
    <mergeCell ref="M27:M30"/>
    <mergeCell ref="N27:N30"/>
    <mergeCell ref="O27:O30"/>
    <mergeCell ref="AH31:AH34"/>
    <mergeCell ref="AJ31:AJ34"/>
    <mergeCell ref="AL31:AL34"/>
    <mergeCell ref="G32:I32"/>
    <mergeCell ref="X32:Z32"/>
    <mergeCell ref="G33:I33"/>
    <mergeCell ref="X33:Z33"/>
    <mergeCell ref="G34:I34"/>
    <mergeCell ref="X34:Z34"/>
    <mergeCell ref="V31:V34"/>
    <mergeCell ref="X31:Z31"/>
    <mergeCell ref="AA31:AA34"/>
    <mergeCell ref="AB31:AB34"/>
    <mergeCell ref="AC31:AC34"/>
    <mergeCell ref="AD31:AD34"/>
    <mergeCell ref="M31:M34"/>
    <mergeCell ref="N31:N34"/>
    <mergeCell ref="O31:O34"/>
    <mergeCell ref="P31:P34"/>
    <mergeCell ref="Q31:Q34"/>
    <mergeCell ref="R31:R34"/>
    <mergeCell ref="P35:P38"/>
    <mergeCell ref="Q35:Q38"/>
    <mergeCell ref="R35:R38"/>
    <mergeCell ref="A35:A38"/>
    <mergeCell ref="B35:B38"/>
    <mergeCell ref="C35:E38"/>
    <mergeCell ref="F35:F38"/>
    <mergeCell ref="G35:I35"/>
    <mergeCell ref="J35:L38"/>
    <mergeCell ref="A39:A42"/>
    <mergeCell ref="B39:B42"/>
    <mergeCell ref="C39:E42"/>
    <mergeCell ref="F39:F42"/>
    <mergeCell ref="G39:I39"/>
    <mergeCell ref="J39:L42"/>
    <mergeCell ref="AH35:AH38"/>
    <mergeCell ref="AJ35:AJ38"/>
    <mergeCell ref="AL35:AL38"/>
    <mergeCell ref="G36:I36"/>
    <mergeCell ref="X36:Z36"/>
    <mergeCell ref="G37:I37"/>
    <mergeCell ref="X37:Z37"/>
    <mergeCell ref="G38:I38"/>
    <mergeCell ref="X38:Z38"/>
    <mergeCell ref="V35:V38"/>
    <mergeCell ref="X35:Z35"/>
    <mergeCell ref="AA35:AA38"/>
    <mergeCell ref="AB35:AB38"/>
    <mergeCell ref="AC35:AC38"/>
    <mergeCell ref="AD35:AD38"/>
    <mergeCell ref="M35:M38"/>
    <mergeCell ref="N35:N38"/>
    <mergeCell ref="O35:O38"/>
    <mergeCell ref="AJ39:AJ42"/>
    <mergeCell ref="AL39:AL42"/>
    <mergeCell ref="G40:I40"/>
    <mergeCell ref="G41:I41"/>
    <mergeCell ref="G42:I42"/>
    <mergeCell ref="V39:V42"/>
    <mergeCell ref="X39:Z42"/>
    <mergeCell ref="AA39:AA42"/>
    <mergeCell ref="AB39:AB42"/>
    <mergeCell ref="AC39:AC42"/>
    <mergeCell ref="AD39:AD42"/>
    <mergeCell ref="M39:M42"/>
    <mergeCell ref="N39:N42"/>
    <mergeCell ref="O39:O42"/>
    <mergeCell ref="P39:P42"/>
    <mergeCell ref="Q39:Q42"/>
    <mergeCell ref="R39:R42"/>
    <mergeCell ref="C43:E43"/>
    <mergeCell ref="G43:I43"/>
    <mergeCell ref="J43:L43"/>
    <mergeCell ref="X43:Z43"/>
    <mergeCell ref="C44:E44"/>
    <mergeCell ref="G44:I44"/>
    <mergeCell ref="J44:L44"/>
    <mergeCell ref="X44:Z44"/>
    <mergeCell ref="AH39:AH42"/>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75:E75"/>
    <mergeCell ref="G75:I75"/>
    <mergeCell ref="J75:L75"/>
    <mergeCell ref="X75:Z75"/>
    <mergeCell ref="A77:L78"/>
    <mergeCell ref="N78:R78"/>
    <mergeCell ref="V78:Z78"/>
    <mergeCell ref="C73:E73"/>
    <mergeCell ref="G73:I73"/>
    <mergeCell ref="J73:L73"/>
    <mergeCell ref="X73:Z73"/>
    <mergeCell ref="C74:E74"/>
    <mergeCell ref="G74:I74"/>
    <mergeCell ref="J74:L74"/>
    <mergeCell ref="X74:Z74"/>
    <mergeCell ref="AA78:AB78"/>
    <mergeCell ref="AC78:AL78"/>
    <mergeCell ref="A79:L81"/>
    <mergeCell ref="N79:R79"/>
    <mergeCell ref="V79:Z79"/>
    <mergeCell ref="AA79:AB79"/>
    <mergeCell ref="AC79:AL79"/>
    <mergeCell ref="N80:R80"/>
    <mergeCell ref="V80:Z80"/>
    <mergeCell ref="AA80:AB80"/>
    <mergeCell ref="N83:R83"/>
    <mergeCell ref="V83:Z83"/>
    <mergeCell ref="N84:R84"/>
    <mergeCell ref="V84:Z84"/>
    <mergeCell ref="N85:R85"/>
    <mergeCell ref="V85:Z85"/>
    <mergeCell ref="AC80:AL80"/>
    <mergeCell ref="N81:R81"/>
    <mergeCell ref="V81:Z81"/>
    <mergeCell ref="AA81:AB81"/>
    <mergeCell ref="AC81:AL81"/>
    <mergeCell ref="N82:R82"/>
    <mergeCell ref="V82:Z82"/>
  </mergeCells>
  <printOptions horizontalCentered="1" vertic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1" manualBreakCount="1">
    <brk id="82" max="36" man="1"/>
  </rowBreaks>
  <drawing r:id="rId2"/>
  <legacyDrawing r:id="rId3"/>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AC65535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AC131071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AC196607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AC262143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AC327679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AC393215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AC458751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AC524287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AC589823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AC655359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AC720895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AC786431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AC851967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AC917503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AC983039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AC65539 JY65539 TU65539 ADQ65539 ANM65539 AXI65539 BHE65539 BRA65539 CAW65539 CKS65539 CUO65539 DEK65539 DOG65539 DYC65539 EHY65539 ERU65539 FBQ65539 FLM65539 FVI65539 GFE65539 GPA65539 GYW65539 HIS65539 HSO65539 ICK65539 IMG65539 IWC65539 JFY65539 JPU65539 JZQ65539 KJM65539 KTI65539 LDE65539 LNA65539 LWW65539 MGS65539 MQO65539 NAK65539 NKG65539 NUC65539 ODY65539 ONU65539 OXQ65539 PHM65539 PRI65539 QBE65539 QLA65539 QUW65539 RES65539 ROO65539 RYK65539 SIG65539 SSC65539 TBY65539 TLU65539 TVQ65539 UFM65539 UPI65539 UZE65539 VJA65539 VSW65539 WCS65539 WMO65539 WWK65539 AC131075 JY131075 TU131075 ADQ131075 ANM131075 AXI131075 BHE131075 BRA131075 CAW131075 CKS131075 CUO131075 DEK131075 DOG131075 DYC131075 EHY131075 ERU131075 FBQ131075 FLM131075 FVI131075 GFE131075 GPA131075 GYW131075 HIS131075 HSO131075 ICK131075 IMG131075 IWC131075 JFY131075 JPU131075 JZQ131075 KJM131075 KTI131075 LDE131075 LNA131075 LWW131075 MGS131075 MQO131075 NAK131075 NKG131075 NUC131075 ODY131075 ONU131075 OXQ131075 PHM131075 PRI131075 QBE131075 QLA131075 QUW131075 RES131075 ROO131075 RYK131075 SIG131075 SSC131075 TBY131075 TLU131075 TVQ131075 UFM131075 UPI131075 UZE131075 VJA131075 VSW131075 WCS131075 WMO131075 WWK131075 AC196611 JY196611 TU196611 ADQ196611 ANM196611 AXI196611 BHE196611 BRA196611 CAW196611 CKS196611 CUO196611 DEK196611 DOG196611 DYC196611 EHY196611 ERU196611 FBQ196611 FLM196611 FVI196611 GFE196611 GPA196611 GYW196611 HIS196611 HSO196611 ICK196611 IMG196611 IWC196611 JFY196611 JPU196611 JZQ196611 KJM196611 KTI196611 LDE196611 LNA196611 LWW196611 MGS196611 MQO196611 NAK196611 NKG196611 NUC196611 ODY196611 ONU196611 OXQ196611 PHM196611 PRI196611 QBE196611 QLA196611 QUW196611 RES196611 ROO196611 RYK196611 SIG196611 SSC196611 TBY196611 TLU196611 TVQ196611 UFM196611 UPI196611 UZE196611 VJA196611 VSW196611 WCS196611 WMO196611 WWK196611 AC262147 JY262147 TU262147 ADQ262147 ANM262147 AXI262147 BHE262147 BRA262147 CAW262147 CKS262147 CUO262147 DEK262147 DOG262147 DYC262147 EHY262147 ERU262147 FBQ262147 FLM262147 FVI262147 GFE262147 GPA262147 GYW262147 HIS262147 HSO262147 ICK262147 IMG262147 IWC262147 JFY262147 JPU262147 JZQ262147 KJM262147 KTI262147 LDE262147 LNA262147 LWW262147 MGS262147 MQO262147 NAK262147 NKG262147 NUC262147 ODY262147 ONU262147 OXQ262147 PHM262147 PRI262147 QBE262147 QLA262147 QUW262147 RES262147 ROO262147 RYK262147 SIG262147 SSC262147 TBY262147 TLU262147 TVQ262147 UFM262147 UPI262147 UZE262147 VJA262147 VSW262147 WCS262147 WMO262147 WWK262147 AC327683 JY327683 TU327683 ADQ327683 ANM327683 AXI327683 BHE327683 BRA327683 CAW327683 CKS327683 CUO327683 DEK327683 DOG327683 DYC327683 EHY327683 ERU327683 FBQ327683 FLM327683 FVI327683 GFE327683 GPA327683 GYW327683 HIS327683 HSO327683 ICK327683 IMG327683 IWC327683 JFY327683 JPU327683 JZQ327683 KJM327683 KTI327683 LDE327683 LNA327683 LWW327683 MGS327683 MQO327683 NAK327683 NKG327683 NUC327683 ODY327683 ONU327683 OXQ327683 PHM327683 PRI327683 QBE327683 QLA327683 QUW327683 RES327683 ROO327683 RYK327683 SIG327683 SSC327683 TBY327683 TLU327683 TVQ327683 UFM327683 UPI327683 UZE327683 VJA327683 VSW327683 WCS327683 WMO327683 WWK327683 AC393219 JY393219 TU393219 ADQ393219 ANM393219 AXI393219 BHE393219 BRA393219 CAW393219 CKS393219 CUO393219 DEK393219 DOG393219 DYC393219 EHY393219 ERU393219 FBQ393219 FLM393219 FVI393219 GFE393219 GPA393219 GYW393219 HIS393219 HSO393219 ICK393219 IMG393219 IWC393219 JFY393219 JPU393219 JZQ393219 KJM393219 KTI393219 LDE393219 LNA393219 LWW393219 MGS393219 MQO393219 NAK393219 NKG393219 NUC393219 ODY393219 ONU393219 OXQ393219 PHM393219 PRI393219 QBE393219 QLA393219 QUW393219 RES393219 ROO393219 RYK393219 SIG393219 SSC393219 TBY393219 TLU393219 TVQ393219 UFM393219 UPI393219 UZE393219 VJA393219 VSW393219 WCS393219 WMO393219 WWK393219 AC458755 JY458755 TU458755 ADQ458755 ANM458755 AXI458755 BHE458755 BRA458755 CAW458755 CKS458755 CUO458755 DEK458755 DOG458755 DYC458755 EHY458755 ERU458755 FBQ458755 FLM458755 FVI458755 GFE458755 GPA458755 GYW458755 HIS458755 HSO458755 ICK458755 IMG458755 IWC458755 JFY458755 JPU458755 JZQ458755 KJM458755 KTI458755 LDE458755 LNA458755 LWW458755 MGS458755 MQO458755 NAK458755 NKG458755 NUC458755 ODY458755 ONU458755 OXQ458755 PHM458755 PRI458755 QBE458755 QLA458755 QUW458755 RES458755 ROO458755 RYK458755 SIG458755 SSC458755 TBY458755 TLU458755 TVQ458755 UFM458755 UPI458755 UZE458755 VJA458755 VSW458755 WCS458755 WMO458755 WWK458755 AC524291 JY524291 TU524291 ADQ524291 ANM524291 AXI524291 BHE524291 BRA524291 CAW524291 CKS524291 CUO524291 DEK524291 DOG524291 DYC524291 EHY524291 ERU524291 FBQ524291 FLM524291 FVI524291 GFE524291 GPA524291 GYW524291 HIS524291 HSO524291 ICK524291 IMG524291 IWC524291 JFY524291 JPU524291 JZQ524291 KJM524291 KTI524291 LDE524291 LNA524291 LWW524291 MGS524291 MQO524291 NAK524291 NKG524291 NUC524291 ODY524291 ONU524291 OXQ524291 PHM524291 PRI524291 QBE524291 QLA524291 QUW524291 RES524291 ROO524291 RYK524291 SIG524291 SSC524291 TBY524291 TLU524291 TVQ524291 UFM524291 UPI524291 UZE524291 VJA524291 VSW524291 WCS524291 WMO524291 WWK524291 AC589827 JY589827 TU589827 ADQ589827 ANM589827 AXI589827 BHE589827 BRA589827 CAW589827 CKS589827 CUO589827 DEK589827 DOG589827 DYC589827 EHY589827 ERU589827 FBQ589827 FLM589827 FVI589827 GFE589827 GPA589827 GYW589827 HIS589827 HSO589827 ICK589827 IMG589827 IWC589827 JFY589827 JPU589827 JZQ589827 KJM589827 KTI589827 LDE589827 LNA589827 LWW589827 MGS589827 MQO589827 NAK589827 NKG589827 NUC589827 ODY589827 ONU589827 OXQ589827 PHM589827 PRI589827 QBE589827 QLA589827 QUW589827 RES589827 ROO589827 RYK589827 SIG589827 SSC589827 TBY589827 TLU589827 TVQ589827 UFM589827 UPI589827 UZE589827 VJA589827 VSW589827 WCS589827 WMO589827 WWK589827 AC655363 JY655363 TU655363 ADQ655363 ANM655363 AXI655363 BHE655363 BRA655363 CAW655363 CKS655363 CUO655363 DEK655363 DOG655363 DYC655363 EHY655363 ERU655363 FBQ655363 FLM655363 FVI655363 GFE655363 GPA655363 GYW655363 HIS655363 HSO655363 ICK655363 IMG655363 IWC655363 JFY655363 JPU655363 JZQ655363 KJM655363 KTI655363 LDE655363 LNA655363 LWW655363 MGS655363 MQO655363 NAK655363 NKG655363 NUC655363 ODY655363 ONU655363 OXQ655363 PHM655363 PRI655363 QBE655363 QLA655363 QUW655363 RES655363 ROO655363 RYK655363 SIG655363 SSC655363 TBY655363 TLU655363 TVQ655363 UFM655363 UPI655363 UZE655363 VJA655363 VSW655363 WCS655363 WMO655363 WWK655363 AC720899 JY720899 TU720899 ADQ720899 ANM720899 AXI720899 BHE720899 BRA720899 CAW720899 CKS720899 CUO720899 DEK720899 DOG720899 DYC720899 EHY720899 ERU720899 FBQ720899 FLM720899 FVI720899 GFE720899 GPA720899 GYW720899 HIS720899 HSO720899 ICK720899 IMG720899 IWC720899 JFY720899 JPU720899 JZQ720899 KJM720899 KTI720899 LDE720899 LNA720899 LWW720899 MGS720899 MQO720899 NAK720899 NKG720899 NUC720899 ODY720899 ONU720899 OXQ720899 PHM720899 PRI720899 QBE720899 QLA720899 QUW720899 RES720899 ROO720899 RYK720899 SIG720899 SSC720899 TBY720899 TLU720899 TVQ720899 UFM720899 UPI720899 UZE720899 VJA720899 VSW720899 WCS720899 WMO720899 WWK720899 AC786435 JY786435 TU786435 ADQ786435 ANM786435 AXI786435 BHE786435 BRA786435 CAW786435 CKS786435 CUO786435 DEK786435 DOG786435 DYC786435 EHY786435 ERU786435 FBQ786435 FLM786435 FVI786435 GFE786435 GPA786435 GYW786435 HIS786435 HSO786435 ICK786435 IMG786435 IWC786435 JFY786435 JPU786435 JZQ786435 KJM786435 KTI786435 LDE786435 LNA786435 LWW786435 MGS786435 MQO786435 NAK786435 NKG786435 NUC786435 ODY786435 ONU786435 OXQ786435 PHM786435 PRI786435 QBE786435 QLA786435 QUW786435 RES786435 ROO786435 RYK786435 SIG786435 SSC786435 TBY786435 TLU786435 TVQ786435 UFM786435 UPI786435 UZE786435 VJA786435 VSW786435 WCS786435 WMO786435 WWK786435 AC851971 JY851971 TU851971 ADQ851971 ANM851971 AXI851971 BHE851971 BRA851971 CAW851971 CKS851971 CUO851971 DEK851971 DOG851971 DYC851971 EHY851971 ERU851971 FBQ851971 FLM851971 FVI851971 GFE851971 GPA851971 GYW851971 HIS851971 HSO851971 ICK851971 IMG851971 IWC851971 JFY851971 JPU851971 JZQ851971 KJM851971 KTI851971 LDE851971 LNA851971 LWW851971 MGS851971 MQO851971 NAK851971 NKG851971 NUC851971 ODY851971 ONU851971 OXQ851971 PHM851971 PRI851971 QBE851971 QLA851971 QUW851971 RES851971 ROO851971 RYK851971 SIG851971 SSC851971 TBY851971 TLU851971 TVQ851971 UFM851971 UPI851971 UZE851971 VJA851971 VSW851971 WCS851971 WMO851971 WWK851971 AC917507 JY917507 TU917507 ADQ917507 ANM917507 AXI917507 BHE917507 BRA917507 CAW917507 CKS917507 CUO917507 DEK917507 DOG917507 DYC917507 EHY917507 ERU917507 FBQ917507 FLM917507 FVI917507 GFE917507 GPA917507 GYW917507 HIS917507 HSO917507 ICK917507 IMG917507 IWC917507 JFY917507 JPU917507 JZQ917507 KJM917507 KTI917507 LDE917507 LNA917507 LWW917507 MGS917507 MQO917507 NAK917507 NKG917507 NUC917507 ODY917507 ONU917507 OXQ917507 PHM917507 PRI917507 QBE917507 QLA917507 QUW917507 RES917507 ROO917507 RYK917507 SIG917507 SSC917507 TBY917507 TLU917507 TVQ917507 UFM917507 UPI917507 UZE917507 VJA917507 VSW917507 WCS917507 WMO917507 WWK917507 AC983043 JY983043 TU983043 ADQ983043 ANM983043 AXI983043 BHE983043 BRA983043 CAW983043 CKS983043 CUO983043 DEK983043 DOG983043 DYC983043 EHY983043 ERU983043 FBQ983043 FLM983043 FVI983043 GFE983043 GPA983043 GYW983043 HIS983043 HSO983043 ICK983043 IMG983043 IWC983043 JFY983043 JPU983043 JZQ983043 KJM983043 KTI983043 LDE983043 LNA983043 LWW983043 MGS983043 MQO983043 NAK983043 NKG983043 NUC983043 ODY983043 ONU983043 OXQ983043 PHM983043 PRI983043 QBE983043 QLA983043 QUW983043 RES983043 ROO983043 RYK983043 SIG983043 SSC983043 TBY983043 TLU983043 TVQ983043 UFM983043 UPI983043 UZE983043 VJA983043 VSW983043 WCS983043 WMO983043 WWK983043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AC65544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AC131080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AC196616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AC262152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AC327688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AC393224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AC458760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AC524296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AC589832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AC655368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AC720904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AC786440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AC851976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AC917512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AC983048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AC65548:AC65549 JY65548:JY65549 TU65548:TU65549 ADQ65548:ADQ65549 ANM65548:ANM65549 AXI65548:AXI65549 BHE65548:BHE65549 BRA65548:BRA65549 CAW65548:CAW65549 CKS65548:CKS65549 CUO65548:CUO65549 DEK65548:DEK65549 DOG65548:DOG65549 DYC65548:DYC65549 EHY65548:EHY65549 ERU65548:ERU65549 FBQ65548:FBQ65549 FLM65548:FLM65549 FVI65548:FVI65549 GFE65548:GFE65549 GPA65548:GPA65549 GYW65548:GYW65549 HIS65548:HIS65549 HSO65548:HSO65549 ICK65548:ICK65549 IMG65548:IMG65549 IWC65548:IWC65549 JFY65548:JFY65549 JPU65548:JPU65549 JZQ65548:JZQ65549 KJM65548:KJM65549 KTI65548:KTI65549 LDE65548:LDE65549 LNA65548:LNA65549 LWW65548:LWW65549 MGS65548:MGS65549 MQO65548:MQO65549 NAK65548:NAK65549 NKG65548:NKG65549 NUC65548:NUC65549 ODY65548:ODY65549 ONU65548:ONU65549 OXQ65548:OXQ65549 PHM65548:PHM65549 PRI65548:PRI65549 QBE65548:QBE65549 QLA65548:QLA65549 QUW65548:QUW65549 RES65548:RES65549 ROO65548:ROO65549 RYK65548:RYK65549 SIG65548:SIG65549 SSC65548:SSC65549 TBY65548:TBY65549 TLU65548:TLU65549 TVQ65548:TVQ65549 UFM65548:UFM65549 UPI65548:UPI65549 UZE65548:UZE65549 VJA65548:VJA65549 VSW65548:VSW65549 WCS65548:WCS65549 WMO65548:WMO65549 WWK65548:WWK65549 AC131084:AC131085 JY131084:JY131085 TU131084:TU131085 ADQ131084:ADQ131085 ANM131084:ANM131085 AXI131084:AXI131085 BHE131084:BHE131085 BRA131084:BRA131085 CAW131084:CAW131085 CKS131084:CKS131085 CUO131084:CUO131085 DEK131084:DEK131085 DOG131084:DOG131085 DYC131084:DYC131085 EHY131084:EHY131085 ERU131084:ERU131085 FBQ131084:FBQ131085 FLM131084:FLM131085 FVI131084:FVI131085 GFE131084:GFE131085 GPA131084:GPA131085 GYW131084:GYW131085 HIS131084:HIS131085 HSO131084:HSO131085 ICK131084:ICK131085 IMG131084:IMG131085 IWC131084:IWC131085 JFY131084:JFY131085 JPU131084:JPU131085 JZQ131084:JZQ131085 KJM131084:KJM131085 KTI131084:KTI131085 LDE131084:LDE131085 LNA131084:LNA131085 LWW131084:LWW131085 MGS131084:MGS131085 MQO131084:MQO131085 NAK131084:NAK131085 NKG131084:NKG131085 NUC131084:NUC131085 ODY131084:ODY131085 ONU131084:ONU131085 OXQ131084:OXQ131085 PHM131084:PHM131085 PRI131084:PRI131085 QBE131084:QBE131085 QLA131084:QLA131085 QUW131084:QUW131085 RES131084:RES131085 ROO131084:ROO131085 RYK131084:RYK131085 SIG131084:SIG131085 SSC131084:SSC131085 TBY131084:TBY131085 TLU131084:TLU131085 TVQ131084:TVQ131085 UFM131084:UFM131085 UPI131084:UPI131085 UZE131084:UZE131085 VJA131084:VJA131085 VSW131084:VSW131085 WCS131084:WCS131085 WMO131084:WMO131085 WWK131084:WWK131085 AC196620:AC196621 JY196620:JY196621 TU196620:TU196621 ADQ196620:ADQ196621 ANM196620:ANM196621 AXI196620:AXI196621 BHE196620:BHE196621 BRA196620:BRA196621 CAW196620:CAW196621 CKS196620:CKS196621 CUO196620:CUO196621 DEK196620:DEK196621 DOG196620:DOG196621 DYC196620:DYC196621 EHY196620:EHY196621 ERU196620:ERU196621 FBQ196620:FBQ196621 FLM196620:FLM196621 FVI196620:FVI196621 GFE196620:GFE196621 GPA196620:GPA196621 GYW196620:GYW196621 HIS196620:HIS196621 HSO196620:HSO196621 ICK196620:ICK196621 IMG196620:IMG196621 IWC196620:IWC196621 JFY196620:JFY196621 JPU196620:JPU196621 JZQ196620:JZQ196621 KJM196620:KJM196621 KTI196620:KTI196621 LDE196620:LDE196621 LNA196620:LNA196621 LWW196620:LWW196621 MGS196620:MGS196621 MQO196620:MQO196621 NAK196620:NAK196621 NKG196620:NKG196621 NUC196620:NUC196621 ODY196620:ODY196621 ONU196620:ONU196621 OXQ196620:OXQ196621 PHM196620:PHM196621 PRI196620:PRI196621 QBE196620:QBE196621 QLA196620:QLA196621 QUW196620:QUW196621 RES196620:RES196621 ROO196620:ROO196621 RYK196620:RYK196621 SIG196620:SIG196621 SSC196620:SSC196621 TBY196620:TBY196621 TLU196620:TLU196621 TVQ196620:TVQ196621 UFM196620:UFM196621 UPI196620:UPI196621 UZE196620:UZE196621 VJA196620:VJA196621 VSW196620:VSW196621 WCS196620:WCS196621 WMO196620:WMO196621 WWK196620:WWK196621 AC262156:AC262157 JY262156:JY262157 TU262156:TU262157 ADQ262156:ADQ262157 ANM262156:ANM262157 AXI262156:AXI262157 BHE262156:BHE262157 BRA262156:BRA262157 CAW262156:CAW262157 CKS262156:CKS262157 CUO262156:CUO262157 DEK262156:DEK262157 DOG262156:DOG262157 DYC262156:DYC262157 EHY262156:EHY262157 ERU262156:ERU262157 FBQ262156:FBQ262157 FLM262156:FLM262157 FVI262156:FVI262157 GFE262156:GFE262157 GPA262156:GPA262157 GYW262156:GYW262157 HIS262156:HIS262157 HSO262156:HSO262157 ICK262156:ICK262157 IMG262156:IMG262157 IWC262156:IWC262157 JFY262156:JFY262157 JPU262156:JPU262157 JZQ262156:JZQ262157 KJM262156:KJM262157 KTI262156:KTI262157 LDE262156:LDE262157 LNA262156:LNA262157 LWW262156:LWW262157 MGS262156:MGS262157 MQO262156:MQO262157 NAK262156:NAK262157 NKG262156:NKG262157 NUC262156:NUC262157 ODY262156:ODY262157 ONU262156:ONU262157 OXQ262156:OXQ262157 PHM262156:PHM262157 PRI262156:PRI262157 QBE262156:QBE262157 QLA262156:QLA262157 QUW262156:QUW262157 RES262156:RES262157 ROO262156:ROO262157 RYK262156:RYK262157 SIG262156:SIG262157 SSC262156:SSC262157 TBY262156:TBY262157 TLU262156:TLU262157 TVQ262156:TVQ262157 UFM262156:UFM262157 UPI262156:UPI262157 UZE262156:UZE262157 VJA262156:VJA262157 VSW262156:VSW262157 WCS262156:WCS262157 WMO262156:WMO262157 WWK262156:WWK262157 AC327692:AC327693 JY327692:JY327693 TU327692:TU327693 ADQ327692:ADQ327693 ANM327692:ANM327693 AXI327692:AXI327693 BHE327692:BHE327693 BRA327692:BRA327693 CAW327692:CAW327693 CKS327692:CKS327693 CUO327692:CUO327693 DEK327692:DEK327693 DOG327692:DOG327693 DYC327692:DYC327693 EHY327692:EHY327693 ERU327692:ERU327693 FBQ327692:FBQ327693 FLM327692:FLM327693 FVI327692:FVI327693 GFE327692:GFE327693 GPA327692:GPA327693 GYW327692:GYW327693 HIS327692:HIS327693 HSO327692:HSO327693 ICK327692:ICK327693 IMG327692:IMG327693 IWC327692:IWC327693 JFY327692:JFY327693 JPU327692:JPU327693 JZQ327692:JZQ327693 KJM327692:KJM327693 KTI327692:KTI327693 LDE327692:LDE327693 LNA327692:LNA327693 LWW327692:LWW327693 MGS327692:MGS327693 MQO327692:MQO327693 NAK327692:NAK327693 NKG327692:NKG327693 NUC327692:NUC327693 ODY327692:ODY327693 ONU327692:ONU327693 OXQ327692:OXQ327693 PHM327692:PHM327693 PRI327692:PRI327693 QBE327692:QBE327693 QLA327692:QLA327693 QUW327692:QUW327693 RES327692:RES327693 ROO327692:ROO327693 RYK327692:RYK327693 SIG327692:SIG327693 SSC327692:SSC327693 TBY327692:TBY327693 TLU327692:TLU327693 TVQ327692:TVQ327693 UFM327692:UFM327693 UPI327692:UPI327693 UZE327692:UZE327693 VJA327692:VJA327693 VSW327692:VSW327693 WCS327692:WCS327693 WMO327692:WMO327693 WWK327692:WWK327693 AC393228:AC393229 JY393228:JY393229 TU393228:TU393229 ADQ393228:ADQ393229 ANM393228:ANM393229 AXI393228:AXI393229 BHE393228:BHE393229 BRA393228:BRA393229 CAW393228:CAW393229 CKS393228:CKS393229 CUO393228:CUO393229 DEK393228:DEK393229 DOG393228:DOG393229 DYC393228:DYC393229 EHY393228:EHY393229 ERU393228:ERU393229 FBQ393228:FBQ393229 FLM393228:FLM393229 FVI393228:FVI393229 GFE393228:GFE393229 GPA393228:GPA393229 GYW393228:GYW393229 HIS393228:HIS393229 HSO393228:HSO393229 ICK393228:ICK393229 IMG393228:IMG393229 IWC393228:IWC393229 JFY393228:JFY393229 JPU393228:JPU393229 JZQ393228:JZQ393229 KJM393228:KJM393229 KTI393228:KTI393229 LDE393228:LDE393229 LNA393228:LNA393229 LWW393228:LWW393229 MGS393228:MGS393229 MQO393228:MQO393229 NAK393228:NAK393229 NKG393228:NKG393229 NUC393228:NUC393229 ODY393228:ODY393229 ONU393228:ONU393229 OXQ393228:OXQ393229 PHM393228:PHM393229 PRI393228:PRI393229 QBE393228:QBE393229 QLA393228:QLA393229 QUW393228:QUW393229 RES393228:RES393229 ROO393228:ROO393229 RYK393228:RYK393229 SIG393228:SIG393229 SSC393228:SSC393229 TBY393228:TBY393229 TLU393228:TLU393229 TVQ393228:TVQ393229 UFM393228:UFM393229 UPI393228:UPI393229 UZE393228:UZE393229 VJA393228:VJA393229 VSW393228:VSW393229 WCS393228:WCS393229 WMO393228:WMO393229 WWK393228:WWK393229 AC458764:AC458765 JY458764:JY458765 TU458764:TU458765 ADQ458764:ADQ458765 ANM458764:ANM458765 AXI458764:AXI458765 BHE458764:BHE458765 BRA458764:BRA458765 CAW458764:CAW458765 CKS458764:CKS458765 CUO458764:CUO458765 DEK458764:DEK458765 DOG458764:DOG458765 DYC458764:DYC458765 EHY458764:EHY458765 ERU458764:ERU458765 FBQ458764:FBQ458765 FLM458764:FLM458765 FVI458764:FVI458765 GFE458764:GFE458765 GPA458764:GPA458765 GYW458764:GYW458765 HIS458764:HIS458765 HSO458764:HSO458765 ICK458764:ICK458765 IMG458764:IMG458765 IWC458764:IWC458765 JFY458764:JFY458765 JPU458764:JPU458765 JZQ458764:JZQ458765 KJM458764:KJM458765 KTI458764:KTI458765 LDE458764:LDE458765 LNA458764:LNA458765 LWW458764:LWW458765 MGS458764:MGS458765 MQO458764:MQO458765 NAK458764:NAK458765 NKG458764:NKG458765 NUC458764:NUC458765 ODY458764:ODY458765 ONU458764:ONU458765 OXQ458764:OXQ458765 PHM458764:PHM458765 PRI458764:PRI458765 QBE458764:QBE458765 QLA458764:QLA458765 QUW458764:QUW458765 RES458764:RES458765 ROO458764:ROO458765 RYK458764:RYK458765 SIG458764:SIG458765 SSC458764:SSC458765 TBY458764:TBY458765 TLU458764:TLU458765 TVQ458764:TVQ458765 UFM458764:UFM458765 UPI458764:UPI458765 UZE458764:UZE458765 VJA458764:VJA458765 VSW458764:VSW458765 WCS458764:WCS458765 WMO458764:WMO458765 WWK458764:WWK458765 AC524300:AC524301 JY524300:JY524301 TU524300:TU524301 ADQ524300:ADQ524301 ANM524300:ANM524301 AXI524300:AXI524301 BHE524300:BHE524301 BRA524300:BRA524301 CAW524300:CAW524301 CKS524300:CKS524301 CUO524300:CUO524301 DEK524300:DEK524301 DOG524300:DOG524301 DYC524300:DYC524301 EHY524300:EHY524301 ERU524300:ERU524301 FBQ524300:FBQ524301 FLM524300:FLM524301 FVI524300:FVI524301 GFE524300:GFE524301 GPA524300:GPA524301 GYW524300:GYW524301 HIS524300:HIS524301 HSO524300:HSO524301 ICK524300:ICK524301 IMG524300:IMG524301 IWC524300:IWC524301 JFY524300:JFY524301 JPU524300:JPU524301 JZQ524300:JZQ524301 KJM524300:KJM524301 KTI524300:KTI524301 LDE524300:LDE524301 LNA524300:LNA524301 LWW524300:LWW524301 MGS524300:MGS524301 MQO524300:MQO524301 NAK524300:NAK524301 NKG524300:NKG524301 NUC524300:NUC524301 ODY524300:ODY524301 ONU524300:ONU524301 OXQ524300:OXQ524301 PHM524300:PHM524301 PRI524300:PRI524301 QBE524300:QBE524301 QLA524300:QLA524301 QUW524300:QUW524301 RES524300:RES524301 ROO524300:ROO524301 RYK524300:RYK524301 SIG524300:SIG524301 SSC524300:SSC524301 TBY524300:TBY524301 TLU524300:TLU524301 TVQ524300:TVQ524301 UFM524300:UFM524301 UPI524300:UPI524301 UZE524300:UZE524301 VJA524300:VJA524301 VSW524300:VSW524301 WCS524300:WCS524301 WMO524300:WMO524301 WWK524300:WWK524301 AC589836:AC589837 JY589836:JY589837 TU589836:TU589837 ADQ589836:ADQ589837 ANM589836:ANM589837 AXI589836:AXI589837 BHE589836:BHE589837 BRA589836:BRA589837 CAW589836:CAW589837 CKS589836:CKS589837 CUO589836:CUO589837 DEK589836:DEK589837 DOG589836:DOG589837 DYC589836:DYC589837 EHY589836:EHY589837 ERU589836:ERU589837 FBQ589836:FBQ589837 FLM589836:FLM589837 FVI589836:FVI589837 GFE589836:GFE589837 GPA589836:GPA589837 GYW589836:GYW589837 HIS589836:HIS589837 HSO589836:HSO589837 ICK589836:ICK589837 IMG589836:IMG589837 IWC589836:IWC589837 JFY589836:JFY589837 JPU589836:JPU589837 JZQ589836:JZQ589837 KJM589836:KJM589837 KTI589836:KTI589837 LDE589836:LDE589837 LNA589836:LNA589837 LWW589836:LWW589837 MGS589836:MGS589837 MQO589836:MQO589837 NAK589836:NAK589837 NKG589836:NKG589837 NUC589836:NUC589837 ODY589836:ODY589837 ONU589836:ONU589837 OXQ589836:OXQ589837 PHM589836:PHM589837 PRI589836:PRI589837 QBE589836:QBE589837 QLA589836:QLA589837 QUW589836:QUW589837 RES589836:RES589837 ROO589836:ROO589837 RYK589836:RYK589837 SIG589836:SIG589837 SSC589836:SSC589837 TBY589836:TBY589837 TLU589836:TLU589837 TVQ589836:TVQ589837 UFM589836:UFM589837 UPI589836:UPI589837 UZE589836:UZE589837 VJA589836:VJA589837 VSW589836:VSW589837 WCS589836:WCS589837 WMO589836:WMO589837 WWK589836:WWK589837 AC655372:AC655373 JY655372:JY655373 TU655372:TU655373 ADQ655372:ADQ655373 ANM655372:ANM655373 AXI655372:AXI655373 BHE655372:BHE655373 BRA655372:BRA655373 CAW655372:CAW655373 CKS655372:CKS655373 CUO655372:CUO655373 DEK655372:DEK655373 DOG655372:DOG655373 DYC655372:DYC655373 EHY655372:EHY655373 ERU655372:ERU655373 FBQ655372:FBQ655373 FLM655372:FLM655373 FVI655372:FVI655373 GFE655372:GFE655373 GPA655372:GPA655373 GYW655372:GYW655373 HIS655372:HIS655373 HSO655372:HSO655373 ICK655372:ICK655373 IMG655372:IMG655373 IWC655372:IWC655373 JFY655372:JFY655373 JPU655372:JPU655373 JZQ655372:JZQ655373 KJM655372:KJM655373 KTI655372:KTI655373 LDE655372:LDE655373 LNA655372:LNA655373 LWW655372:LWW655373 MGS655372:MGS655373 MQO655372:MQO655373 NAK655372:NAK655373 NKG655372:NKG655373 NUC655372:NUC655373 ODY655372:ODY655373 ONU655372:ONU655373 OXQ655372:OXQ655373 PHM655372:PHM655373 PRI655372:PRI655373 QBE655372:QBE655373 QLA655372:QLA655373 QUW655372:QUW655373 RES655372:RES655373 ROO655372:ROO655373 RYK655372:RYK655373 SIG655372:SIG655373 SSC655372:SSC655373 TBY655372:TBY655373 TLU655372:TLU655373 TVQ655372:TVQ655373 UFM655372:UFM655373 UPI655372:UPI655373 UZE655372:UZE655373 VJA655372:VJA655373 VSW655372:VSW655373 WCS655372:WCS655373 WMO655372:WMO655373 WWK655372:WWK655373 AC720908:AC720909 JY720908:JY720909 TU720908:TU720909 ADQ720908:ADQ720909 ANM720908:ANM720909 AXI720908:AXI720909 BHE720908:BHE720909 BRA720908:BRA720909 CAW720908:CAW720909 CKS720908:CKS720909 CUO720908:CUO720909 DEK720908:DEK720909 DOG720908:DOG720909 DYC720908:DYC720909 EHY720908:EHY720909 ERU720908:ERU720909 FBQ720908:FBQ720909 FLM720908:FLM720909 FVI720908:FVI720909 GFE720908:GFE720909 GPA720908:GPA720909 GYW720908:GYW720909 HIS720908:HIS720909 HSO720908:HSO720909 ICK720908:ICK720909 IMG720908:IMG720909 IWC720908:IWC720909 JFY720908:JFY720909 JPU720908:JPU720909 JZQ720908:JZQ720909 KJM720908:KJM720909 KTI720908:KTI720909 LDE720908:LDE720909 LNA720908:LNA720909 LWW720908:LWW720909 MGS720908:MGS720909 MQO720908:MQO720909 NAK720908:NAK720909 NKG720908:NKG720909 NUC720908:NUC720909 ODY720908:ODY720909 ONU720908:ONU720909 OXQ720908:OXQ720909 PHM720908:PHM720909 PRI720908:PRI720909 QBE720908:QBE720909 QLA720908:QLA720909 QUW720908:QUW720909 RES720908:RES720909 ROO720908:ROO720909 RYK720908:RYK720909 SIG720908:SIG720909 SSC720908:SSC720909 TBY720908:TBY720909 TLU720908:TLU720909 TVQ720908:TVQ720909 UFM720908:UFM720909 UPI720908:UPI720909 UZE720908:UZE720909 VJA720908:VJA720909 VSW720908:VSW720909 WCS720908:WCS720909 WMO720908:WMO720909 WWK720908:WWK720909 AC786444:AC786445 JY786444:JY786445 TU786444:TU786445 ADQ786444:ADQ786445 ANM786444:ANM786445 AXI786444:AXI786445 BHE786444:BHE786445 BRA786444:BRA786445 CAW786444:CAW786445 CKS786444:CKS786445 CUO786444:CUO786445 DEK786444:DEK786445 DOG786444:DOG786445 DYC786444:DYC786445 EHY786444:EHY786445 ERU786444:ERU786445 FBQ786444:FBQ786445 FLM786444:FLM786445 FVI786444:FVI786445 GFE786444:GFE786445 GPA786444:GPA786445 GYW786444:GYW786445 HIS786444:HIS786445 HSO786444:HSO786445 ICK786444:ICK786445 IMG786444:IMG786445 IWC786444:IWC786445 JFY786444:JFY786445 JPU786444:JPU786445 JZQ786444:JZQ786445 KJM786444:KJM786445 KTI786444:KTI786445 LDE786444:LDE786445 LNA786444:LNA786445 LWW786444:LWW786445 MGS786444:MGS786445 MQO786444:MQO786445 NAK786444:NAK786445 NKG786444:NKG786445 NUC786444:NUC786445 ODY786444:ODY786445 ONU786444:ONU786445 OXQ786444:OXQ786445 PHM786444:PHM786445 PRI786444:PRI786445 QBE786444:QBE786445 QLA786444:QLA786445 QUW786444:QUW786445 RES786444:RES786445 ROO786444:ROO786445 RYK786444:RYK786445 SIG786444:SIG786445 SSC786444:SSC786445 TBY786444:TBY786445 TLU786444:TLU786445 TVQ786444:TVQ786445 UFM786444:UFM786445 UPI786444:UPI786445 UZE786444:UZE786445 VJA786444:VJA786445 VSW786444:VSW786445 WCS786444:WCS786445 WMO786444:WMO786445 WWK786444:WWK786445 AC851980:AC851981 JY851980:JY851981 TU851980:TU851981 ADQ851980:ADQ851981 ANM851980:ANM851981 AXI851980:AXI851981 BHE851980:BHE851981 BRA851980:BRA851981 CAW851980:CAW851981 CKS851980:CKS851981 CUO851980:CUO851981 DEK851980:DEK851981 DOG851980:DOG851981 DYC851980:DYC851981 EHY851980:EHY851981 ERU851980:ERU851981 FBQ851980:FBQ851981 FLM851980:FLM851981 FVI851980:FVI851981 GFE851980:GFE851981 GPA851980:GPA851981 GYW851980:GYW851981 HIS851980:HIS851981 HSO851980:HSO851981 ICK851980:ICK851981 IMG851980:IMG851981 IWC851980:IWC851981 JFY851980:JFY851981 JPU851980:JPU851981 JZQ851980:JZQ851981 KJM851980:KJM851981 KTI851980:KTI851981 LDE851980:LDE851981 LNA851980:LNA851981 LWW851980:LWW851981 MGS851980:MGS851981 MQO851980:MQO851981 NAK851980:NAK851981 NKG851980:NKG851981 NUC851980:NUC851981 ODY851980:ODY851981 ONU851980:ONU851981 OXQ851980:OXQ851981 PHM851980:PHM851981 PRI851980:PRI851981 QBE851980:QBE851981 QLA851980:QLA851981 QUW851980:QUW851981 RES851980:RES851981 ROO851980:ROO851981 RYK851980:RYK851981 SIG851980:SIG851981 SSC851980:SSC851981 TBY851980:TBY851981 TLU851980:TLU851981 TVQ851980:TVQ851981 UFM851980:UFM851981 UPI851980:UPI851981 UZE851980:UZE851981 VJA851980:VJA851981 VSW851980:VSW851981 WCS851980:WCS851981 WMO851980:WMO851981 WWK851980:WWK851981 AC917516:AC917517 JY917516:JY917517 TU917516:TU917517 ADQ917516:ADQ917517 ANM917516:ANM917517 AXI917516:AXI917517 BHE917516:BHE917517 BRA917516:BRA917517 CAW917516:CAW917517 CKS917516:CKS917517 CUO917516:CUO917517 DEK917516:DEK917517 DOG917516:DOG917517 DYC917516:DYC917517 EHY917516:EHY917517 ERU917516:ERU917517 FBQ917516:FBQ917517 FLM917516:FLM917517 FVI917516:FVI917517 GFE917516:GFE917517 GPA917516:GPA917517 GYW917516:GYW917517 HIS917516:HIS917517 HSO917516:HSO917517 ICK917516:ICK917517 IMG917516:IMG917517 IWC917516:IWC917517 JFY917516:JFY917517 JPU917516:JPU917517 JZQ917516:JZQ917517 KJM917516:KJM917517 KTI917516:KTI917517 LDE917516:LDE917517 LNA917516:LNA917517 LWW917516:LWW917517 MGS917516:MGS917517 MQO917516:MQO917517 NAK917516:NAK917517 NKG917516:NKG917517 NUC917516:NUC917517 ODY917516:ODY917517 ONU917516:ONU917517 OXQ917516:OXQ917517 PHM917516:PHM917517 PRI917516:PRI917517 QBE917516:QBE917517 QLA917516:QLA917517 QUW917516:QUW917517 RES917516:RES917517 ROO917516:ROO917517 RYK917516:RYK917517 SIG917516:SIG917517 SSC917516:SSC917517 TBY917516:TBY917517 TLU917516:TLU917517 TVQ917516:TVQ917517 UFM917516:UFM917517 UPI917516:UPI917517 UZE917516:UZE917517 VJA917516:VJA917517 VSW917516:VSW917517 WCS917516:WCS917517 WMO917516:WMO917517 WWK917516:WWK917517 AC983052:AC983053 JY983052:JY983053 TU983052:TU983053 ADQ983052:ADQ983053 ANM983052:ANM983053 AXI983052:AXI983053 BHE983052:BHE983053 BRA983052:BRA983053 CAW983052:CAW983053 CKS983052:CKS983053 CUO983052:CUO983053 DEK983052:DEK983053 DOG983052:DOG983053 DYC983052:DYC983053 EHY983052:EHY983053 ERU983052:ERU983053 FBQ983052:FBQ983053 FLM983052:FLM983053 FVI983052:FVI983053 GFE983052:GFE983053 GPA983052:GPA983053 GYW983052:GYW983053 HIS983052:HIS983053 HSO983052:HSO983053 ICK983052:ICK983053 IMG983052:IMG983053 IWC983052:IWC983053 JFY983052:JFY983053 JPU983052:JPU983053 JZQ983052:JZQ983053 KJM983052:KJM983053 KTI983052:KTI983053 LDE983052:LDE983053 LNA983052:LNA983053 LWW983052:LWW983053 MGS983052:MGS983053 MQO983052:MQO983053 NAK983052:NAK983053 NKG983052:NKG983053 NUC983052:NUC983053 ODY983052:ODY983053 ONU983052:ONU983053 OXQ983052:OXQ983053 PHM983052:PHM983053 PRI983052:PRI983053 QBE983052:QBE983053 QLA983052:QLA983053 QUW983052:QUW983053 RES983052:RES983053 ROO983052:ROO983053 RYK983052:RYK983053 SIG983052:SIG983053 SSC983052:SSC983053 TBY983052:TBY983053 TLU983052:TLU983053 TVQ983052:TVQ983053 UFM983052:UFM983053 UPI983052:UPI983053 UZE983052:UZE983053 VJA983052:VJA983053 VSW983052:VSW983053 WCS983052:WCS983053 WMO983052:WMO983053 WWK983052:WWK983053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AC43:AC75 JY43:JY75 TU43:TU75 ADQ43:ADQ75 ANM43:ANM75 AXI43:AXI75 BHE43:BHE75 BRA43:BRA75 CAW43:CAW75 CKS43:CKS75 CUO43:CUO75 DEK43:DEK75 DOG43:DOG75 DYC43:DYC75 EHY43:EHY75 ERU43:ERU75 FBQ43:FBQ75 FLM43:FLM75 FVI43:FVI75 GFE43:GFE75 GPA43:GPA75 GYW43:GYW75 HIS43:HIS75 HSO43:HSO75 ICK43:ICK75 IMG43:IMG75 IWC43:IWC75 JFY43:JFY75 JPU43:JPU75 JZQ43:JZQ75 KJM43:KJM75 KTI43:KTI75 LDE43:LDE75 LNA43:LNA75 LWW43:LWW75 MGS43:MGS75 MQO43:MQO75 NAK43:NAK75 NKG43:NKG75 NUC43:NUC75 ODY43:ODY75 ONU43:ONU75 OXQ43:OXQ75 PHM43:PHM75 PRI43:PRI75 QBE43:QBE75 QLA43:QLA75 QUW43:QUW75 RES43:RES75 ROO43:ROO75 RYK43:RYK75 SIG43:SIG75 SSC43:SSC75 TBY43:TBY75 TLU43:TLU75 TVQ43:TVQ75 UFM43:UFM75 UPI43:UPI75 UZE43:UZE75 VJA43:VJA75 VSW43:VSW75 WCS43:WCS75 WMO43:WMO75 WWK43:WWK75 AC65579:AC65611 JY65579:JY65611 TU65579:TU65611 ADQ65579:ADQ65611 ANM65579:ANM65611 AXI65579:AXI65611 BHE65579:BHE65611 BRA65579:BRA65611 CAW65579:CAW65611 CKS65579:CKS65611 CUO65579:CUO65611 DEK65579:DEK65611 DOG65579:DOG65611 DYC65579:DYC65611 EHY65579:EHY65611 ERU65579:ERU65611 FBQ65579:FBQ65611 FLM65579:FLM65611 FVI65579:FVI65611 GFE65579:GFE65611 GPA65579:GPA65611 GYW65579:GYW65611 HIS65579:HIS65611 HSO65579:HSO65611 ICK65579:ICK65611 IMG65579:IMG65611 IWC65579:IWC65611 JFY65579:JFY65611 JPU65579:JPU65611 JZQ65579:JZQ65611 KJM65579:KJM65611 KTI65579:KTI65611 LDE65579:LDE65611 LNA65579:LNA65611 LWW65579:LWW65611 MGS65579:MGS65611 MQO65579:MQO65611 NAK65579:NAK65611 NKG65579:NKG65611 NUC65579:NUC65611 ODY65579:ODY65611 ONU65579:ONU65611 OXQ65579:OXQ65611 PHM65579:PHM65611 PRI65579:PRI65611 QBE65579:QBE65611 QLA65579:QLA65611 QUW65579:QUW65611 RES65579:RES65611 ROO65579:ROO65611 RYK65579:RYK65611 SIG65579:SIG65611 SSC65579:SSC65611 TBY65579:TBY65611 TLU65579:TLU65611 TVQ65579:TVQ65611 UFM65579:UFM65611 UPI65579:UPI65611 UZE65579:UZE65611 VJA65579:VJA65611 VSW65579:VSW65611 WCS65579:WCS65611 WMO65579:WMO65611 WWK65579:WWK65611 AC131115:AC131147 JY131115:JY131147 TU131115:TU131147 ADQ131115:ADQ131147 ANM131115:ANM131147 AXI131115:AXI131147 BHE131115:BHE131147 BRA131115:BRA131147 CAW131115:CAW131147 CKS131115:CKS131147 CUO131115:CUO131147 DEK131115:DEK131147 DOG131115:DOG131147 DYC131115:DYC131147 EHY131115:EHY131147 ERU131115:ERU131147 FBQ131115:FBQ131147 FLM131115:FLM131147 FVI131115:FVI131147 GFE131115:GFE131147 GPA131115:GPA131147 GYW131115:GYW131147 HIS131115:HIS131147 HSO131115:HSO131147 ICK131115:ICK131147 IMG131115:IMG131147 IWC131115:IWC131147 JFY131115:JFY131147 JPU131115:JPU131147 JZQ131115:JZQ131147 KJM131115:KJM131147 KTI131115:KTI131147 LDE131115:LDE131147 LNA131115:LNA131147 LWW131115:LWW131147 MGS131115:MGS131147 MQO131115:MQO131147 NAK131115:NAK131147 NKG131115:NKG131147 NUC131115:NUC131147 ODY131115:ODY131147 ONU131115:ONU131147 OXQ131115:OXQ131147 PHM131115:PHM131147 PRI131115:PRI131147 QBE131115:QBE131147 QLA131115:QLA131147 QUW131115:QUW131147 RES131115:RES131147 ROO131115:ROO131147 RYK131115:RYK131147 SIG131115:SIG131147 SSC131115:SSC131147 TBY131115:TBY131147 TLU131115:TLU131147 TVQ131115:TVQ131147 UFM131115:UFM131147 UPI131115:UPI131147 UZE131115:UZE131147 VJA131115:VJA131147 VSW131115:VSW131147 WCS131115:WCS131147 WMO131115:WMO131147 WWK131115:WWK131147 AC196651:AC196683 JY196651:JY196683 TU196651:TU196683 ADQ196651:ADQ196683 ANM196651:ANM196683 AXI196651:AXI196683 BHE196651:BHE196683 BRA196651:BRA196683 CAW196651:CAW196683 CKS196651:CKS196683 CUO196651:CUO196683 DEK196651:DEK196683 DOG196651:DOG196683 DYC196651:DYC196683 EHY196651:EHY196683 ERU196651:ERU196683 FBQ196651:FBQ196683 FLM196651:FLM196683 FVI196651:FVI196683 GFE196651:GFE196683 GPA196651:GPA196683 GYW196651:GYW196683 HIS196651:HIS196683 HSO196651:HSO196683 ICK196651:ICK196683 IMG196651:IMG196683 IWC196651:IWC196683 JFY196651:JFY196683 JPU196651:JPU196683 JZQ196651:JZQ196683 KJM196651:KJM196683 KTI196651:KTI196683 LDE196651:LDE196683 LNA196651:LNA196683 LWW196651:LWW196683 MGS196651:MGS196683 MQO196651:MQO196683 NAK196651:NAK196683 NKG196651:NKG196683 NUC196651:NUC196683 ODY196651:ODY196683 ONU196651:ONU196683 OXQ196651:OXQ196683 PHM196651:PHM196683 PRI196651:PRI196683 QBE196651:QBE196683 QLA196651:QLA196683 QUW196651:QUW196683 RES196651:RES196683 ROO196651:ROO196683 RYK196651:RYK196683 SIG196651:SIG196683 SSC196651:SSC196683 TBY196651:TBY196683 TLU196651:TLU196683 TVQ196651:TVQ196683 UFM196651:UFM196683 UPI196651:UPI196683 UZE196651:UZE196683 VJA196651:VJA196683 VSW196651:VSW196683 WCS196651:WCS196683 WMO196651:WMO196683 WWK196651:WWK196683 AC262187:AC262219 JY262187:JY262219 TU262187:TU262219 ADQ262187:ADQ262219 ANM262187:ANM262219 AXI262187:AXI262219 BHE262187:BHE262219 BRA262187:BRA262219 CAW262187:CAW262219 CKS262187:CKS262219 CUO262187:CUO262219 DEK262187:DEK262219 DOG262187:DOG262219 DYC262187:DYC262219 EHY262187:EHY262219 ERU262187:ERU262219 FBQ262187:FBQ262219 FLM262187:FLM262219 FVI262187:FVI262219 GFE262187:GFE262219 GPA262187:GPA262219 GYW262187:GYW262219 HIS262187:HIS262219 HSO262187:HSO262219 ICK262187:ICK262219 IMG262187:IMG262219 IWC262187:IWC262219 JFY262187:JFY262219 JPU262187:JPU262219 JZQ262187:JZQ262219 KJM262187:KJM262219 KTI262187:KTI262219 LDE262187:LDE262219 LNA262187:LNA262219 LWW262187:LWW262219 MGS262187:MGS262219 MQO262187:MQO262219 NAK262187:NAK262219 NKG262187:NKG262219 NUC262187:NUC262219 ODY262187:ODY262219 ONU262187:ONU262219 OXQ262187:OXQ262219 PHM262187:PHM262219 PRI262187:PRI262219 QBE262187:QBE262219 QLA262187:QLA262219 QUW262187:QUW262219 RES262187:RES262219 ROO262187:ROO262219 RYK262187:RYK262219 SIG262187:SIG262219 SSC262187:SSC262219 TBY262187:TBY262219 TLU262187:TLU262219 TVQ262187:TVQ262219 UFM262187:UFM262219 UPI262187:UPI262219 UZE262187:UZE262219 VJA262187:VJA262219 VSW262187:VSW262219 WCS262187:WCS262219 WMO262187:WMO262219 WWK262187:WWK262219 AC327723:AC327755 JY327723:JY327755 TU327723:TU327755 ADQ327723:ADQ327755 ANM327723:ANM327755 AXI327723:AXI327755 BHE327723:BHE327755 BRA327723:BRA327755 CAW327723:CAW327755 CKS327723:CKS327755 CUO327723:CUO327755 DEK327723:DEK327755 DOG327723:DOG327755 DYC327723:DYC327755 EHY327723:EHY327755 ERU327723:ERU327755 FBQ327723:FBQ327755 FLM327723:FLM327755 FVI327723:FVI327755 GFE327723:GFE327755 GPA327723:GPA327755 GYW327723:GYW327755 HIS327723:HIS327755 HSO327723:HSO327755 ICK327723:ICK327755 IMG327723:IMG327755 IWC327723:IWC327755 JFY327723:JFY327755 JPU327723:JPU327755 JZQ327723:JZQ327755 KJM327723:KJM327755 KTI327723:KTI327755 LDE327723:LDE327755 LNA327723:LNA327755 LWW327723:LWW327755 MGS327723:MGS327755 MQO327723:MQO327755 NAK327723:NAK327755 NKG327723:NKG327755 NUC327723:NUC327755 ODY327723:ODY327755 ONU327723:ONU327755 OXQ327723:OXQ327755 PHM327723:PHM327755 PRI327723:PRI327755 QBE327723:QBE327755 QLA327723:QLA327755 QUW327723:QUW327755 RES327723:RES327755 ROO327723:ROO327755 RYK327723:RYK327755 SIG327723:SIG327755 SSC327723:SSC327755 TBY327723:TBY327755 TLU327723:TLU327755 TVQ327723:TVQ327755 UFM327723:UFM327755 UPI327723:UPI327755 UZE327723:UZE327755 VJA327723:VJA327755 VSW327723:VSW327755 WCS327723:WCS327755 WMO327723:WMO327755 WWK327723:WWK327755 AC393259:AC393291 JY393259:JY393291 TU393259:TU393291 ADQ393259:ADQ393291 ANM393259:ANM393291 AXI393259:AXI393291 BHE393259:BHE393291 BRA393259:BRA393291 CAW393259:CAW393291 CKS393259:CKS393291 CUO393259:CUO393291 DEK393259:DEK393291 DOG393259:DOG393291 DYC393259:DYC393291 EHY393259:EHY393291 ERU393259:ERU393291 FBQ393259:FBQ393291 FLM393259:FLM393291 FVI393259:FVI393291 GFE393259:GFE393291 GPA393259:GPA393291 GYW393259:GYW393291 HIS393259:HIS393291 HSO393259:HSO393291 ICK393259:ICK393291 IMG393259:IMG393291 IWC393259:IWC393291 JFY393259:JFY393291 JPU393259:JPU393291 JZQ393259:JZQ393291 KJM393259:KJM393291 KTI393259:KTI393291 LDE393259:LDE393291 LNA393259:LNA393291 LWW393259:LWW393291 MGS393259:MGS393291 MQO393259:MQO393291 NAK393259:NAK393291 NKG393259:NKG393291 NUC393259:NUC393291 ODY393259:ODY393291 ONU393259:ONU393291 OXQ393259:OXQ393291 PHM393259:PHM393291 PRI393259:PRI393291 QBE393259:QBE393291 QLA393259:QLA393291 QUW393259:QUW393291 RES393259:RES393291 ROO393259:ROO393291 RYK393259:RYK393291 SIG393259:SIG393291 SSC393259:SSC393291 TBY393259:TBY393291 TLU393259:TLU393291 TVQ393259:TVQ393291 UFM393259:UFM393291 UPI393259:UPI393291 UZE393259:UZE393291 VJA393259:VJA393291 VSW393259:VSW393291 WCS393259:WCS393291 WMO393259:WMO393291 WWK393259:WWK393291 AC458795:AC458827 JY458795:JY458827 TU458795:TU458827 ADQ458795:ADQ458827 ANM458795:ANM458827 AXI458795:AXI458827 BHE458795:BHE458827 BRA458795:BRA458827 CAW458795:CAW458827 CKS458795:CKS458827 CUO458795:CUO458827 DEK458795:DEK458827 DOG458795:DOG458827 DYC458795:DYC458827 EHY458795:EHY458827 ERU458795:ERU458827 FBQ458795:FBQ458827 FLM458795:FLM458827 FVI458795:FVI458827 GFE458795:GFE458827 GPA458795:GPA458827 GYW458795:GYW458827 HIS458795:HIS458827 HSO458795:HSO458827 ICK458795:ICK458827 IMG458795:IMG458827 IWC458795:IWC458827 JFY458795:JFY458827 JPU458795:JPU458827 JZQ458795:JZQ458827 KJM458795:KJM458827 KTI458795:KTI458827 LDE458795:LDE458827 LNA458795:LNA458827 LWW458795:LWW458827 MGS458795:MGS458827 MQO458795:MQO458827 NAK458795:NAK458827 NKG458795:NKG458827 NUC458795:NUC458827 ODY458795:ODY458827 ONU458795:ONU458827 OXQ458795:OXQ458827 PHM458795:PHM458827 PRI458795:PRI458827 QBE458795:QBE458827 QLA458795:QLA458827 QUW458795:QUW458827 RES458795:RES458827 ROO458795:ROO458827 RYK458795:RYK458827 SIG458795:SIG458827 SSC458795:SSC458827 TBY458795:TBY458827 TLU458795:TLU458827 TVQ458795:TVQ458827 UFM458795:UFM458827 UPI458795:UPI458827 UZE458795:UZE458827 VJA458795:VJA458827 VSW458795:VSW458827 WCS458795:WCS458827 WMO458795:WMO458827 WWK458795:WWK458827 AC524331:AC524363 JY524331:JY524363 TU524331:TU524363 ADQ524331:ADQ524363 ANM524331:ANM524363 AXI524331:AXI524363 BHE524331:BHE524363 BRA524331:BRA524363 CAW524331:CAW524363 CKS524331:CKS524363 CUO524331:CUO524363 DEK524331:DEK524363 DOG524331:DOG524363 DYC524331:DYC524363 EHY524331:EHY524363 ERU524331:ERU524363 FBQ524331:FBQ524363 FLM524331:FLM524363 FVI524331:FVI524363 GFE524331:GFE524363 GPA524331:GPA524363 GYW524331:GYW524363 HIS524331:HIS524363 HSO524331:HSO524363 ICK524331:ICK524363 IMG524331:IMG524363 IWC524331:IWC524363 JFY524331:JFY524363 JPU524331:JPU524363 JZQ524331:JZQ524363 KJM524331:KJM524363 KTI524331:KTI524363 LDE524331:LDE524363 LNA524331:LNA524363 LWW524331:LWW524363 MGS524331:MGS524363 MQO524331:MQO524363 NAK524331:NAK524363 NKG524331:NKG524363 NUC524331:NUC524363 ODY524331:ODY524363 ONU524331:ONU524363 OXQ524331:OXQ524363 PHM524331:PHM524363 PRI524331:PRI524363 QBE524331:QBE524363 QLA524331:QLA524363 QUW524331:QUW524363 RES524331:RES524363 ROO524331:ROO524363 RYK524331:RYK524363 SIG524331:SIG524363 SSC524331:SSC524363 TBY524331:TBY524363 TLU524331:TLU524363 TVQ524331:TVQ524363 UFM524331:UFM524363 UPI524331:UPI524363 UZE524331:UZE524363 VJA524331:VJA524363 VSW524331:VSW524363 WCS524331:WCS524363 WMO524331:WMO524363 WWK524331:WWK524363 AC589867:AC589899 JY589867:JY589899 TU589867:TU589899 ADQ589867:ADQ589899 ANM589867:ANM589899 AXI589867:AXI589899 BHE589867:BHE589899 BRA589867:BRA589899 CAW589867:CAW589899 CKS589867:CKS589899 CUO589867:CUO589899 DEK589867:DEK589899 DOG589867:DOG589899 DYC589867:DYC589899 EHY589867:EHY589899 ERU589867:ERU589899 FBQ589867:FBQ589899 FLM589867:FLM589899 FVI589867:FVI589899 GFE589867:GFE589899 GPA589867:GPA589899 GYW589867:GYW589899 HIS589867:HIS589899 HSO589867:HSO589899 ICK589867:ICK589899 IMG589867:IMG589899 IWC589867:IWC589899 JFY589867:JFY589899 JPU589867:JPU589899 JZQ589867:JZQ589899 KJM589867:KJM589899 KTI589867:KTI589899 LDE589867:LDE589899 LNA589867:LNA589899 LWW589867:LWW589899 MGS589867:MGS589899 MQO589867:MQO589899 NAK589867:NAK589899 NKG589867:NKG589899 NUC589867:NUC589899 ODY589867:ODY589899 ONU589867:ONU589899 OXQ589867:OXQ589899 PHM589867:PHM589899 PRI589867:PRI589899 QBE589867:QBE589899 QLA589867:QLA589899 QUW589867:QUW589899 RES589867:RES589899 ROO589867:ROO589899 RYK589867:RYK589899 SIG589867:SIG589899 SSC589867:SSC589899 TBY589867:TBY589899 TLU589867:TLU589899 TVQ589867:TVQ589899 UFM589867:UFM589899 UPI589867:UPI589899 UZE589867:UZE589899 VJA589867:VJA589899 VSW589867:VSW589899 WCS589867:WCS589899 WMO589867:WMO589899 WWK589867:WWK589899 AC655403:AC655435 JY655403:JY655435 TU655403:TU655435 ADQ655403:ADQ655435 ANM655403:ANM655435 AXI655403:AXI655435 BHE655403:BHE655435 BRA655403:BRA655435 CAW655403:CAW655435 CKS655403:CKS655435 CUO655403:CUO655435 DEK655403:DEK655435 DOG655403:DOG655435 DYC655403:DYC655435 EHY655403:EHY655435 ERU655403:ERU655435 FBQ655403:FBQ655435 FLM655403:FLM655435 FVI655403:FVI655435 GFE655403:GFE655435 GPA655403:GPA655435 GYW655403:GYW655435 HIS655403:HIS655435 HSO655403:HSO655435 ICK655403:ICK655435 IMG655403:IMG655435 IWC655403:IWC655435 JFY655403:JFY655435 JPU655403:JPU655435 JZQ655403:JZQ655435 KJM655403:KJM655435 KTI655403:KTI655435 LDE655403:LDE655435 LNA655403:LNA655435 LWW655403:LWW655435 MGS655403:MGS655435 MQO655403:MQO655435 NAK655403:NAK655435 NKG655403:NKG655435 NUC655403:NUC655435 ODY655403:ODY655435 ONU655403:ONU655435 OXQ655403:OXQ655435 PHM655403:PHM655435 PRI655403:PRI655435 QBE655403:QBE655435 QLA655403:QLA655435 QUW655403:QUW655435 RES655403:RES655435 ROO655403:ROO655435 RYK655403:RYK655435 SIG655403:SIG655435 SSC655403:SSC655435 TBY655403:TBY655435 TLU655403:TLU655435 TVQ655403:TVQ655435 UFM655403:UFM655435 UPI655403:UPI655435 UZE655403:UZE655435 VJA655403:VJA655435 VSW655403:VSW655435 WCS655403:WCS655435 WMO655403:WMO655435 WWK655403:WWK655435 AC720939:AC720971 JY720939:JY720971 TU720939:TU720971 ADQ720939:ADQ720971 ANM720939:ANM720971 AXI720939:AXI720971 BHE720939:BHE720971 BRA720939:BRA720971 CAW720939:CAW720971 CKS720939:CKS720971 CUO720939:CUO720971 DEK720939:DEK720971 DOG720939:DOG720971 DYC720939:DYC720971 EHY720939:EHY720971 ERU720939:ERU720971 FBQ720939:FBQ720971 FLM720939:FLM720971 FVI720939:FVI720971 GFE720939:GFE720971 GPA720939:GPA720971 GYW720939:GYW720971 HIS720939:HIS720971 HSO720939:HSO720971 ICK720939:ICK720971 IMG720939:IMG720971 IWC720939:IWC720971 JFY720939:JFY720971 JPU720939:JPU720971 JZQ720939:JZQ720971 KJM720939:KJM720971 KTI720939:KTI720971 LDE720939:LDE720971 LNA720939:LNA720971 LWW720939:LWW720971 MGS720939:MGS720971 MQO720939:MQO720971 NAK720939:NAK720971 NKG720939:NKG720971 NUC720939:NUC720971 ODY720939:ODY720971 ONU720939:ONU720971 OXQ720939:OXQ720971 PHM720939:PHM720971 PRI720939:PRI720971 QBE720939:QBE720971 QLA720939:QLA720971 QUW720939:QUW720971 RES720939:RES720971 ROO720939:ROO720971 RYK720939:RYK720971 SIG720939:SIG720971 SSC720939:SSC720971 TBY720939:TBY720971 TLU720939:TLU720971 TVQ720939:TVQ720971 UFM720939:UFM720971 UPI720939:UPI720971 UZE720939:UZE720971 VJA720939:VJA720971 VSW720939:VSW720971 WCS720939:WCS720971 WMO720939:WMO720971 WWK720939:WWK720971 AC786475:AC786507 JY786475:JY786507 TU786475:TU786507 ADQ786475:ADQ786507 ANM786475:ANM786507 AXI786475:AXI786507 BHE786475:BHE786507 BRA786475:BRA786507 CAW786475:CAW786507 CKS786475:CKS786507 CUO786475:CUO786507 DEK786475:DEK786507 DOG786475:DOG786507 DYC786475:DYC786507 EHY786475:EHY786507 ERU786475:ERU786507 FBQ786475:FBQ786507 FLM786475:FLM786507 FVI786475:FVI786507 GFE786475:GFE786507 GPA786475:GPA786507 GYW786475:GYW786507 HIS786475:HIS786507 HSO786475:HSO786507 ICK786475:ICK786507 IMG786475:IMG786507 IWC786475:IWC786507 JFY786475:JFY786507 JPU786475:JPU786507 JZQ786475:JZQ786507 KJM786475:KJM786507 KTI786475:KTI786507 LDE786475:LDE786507 LNA786475:LNA786507 LWW786475:LWW786507 MGS786475:MGS786507 MQO786475:MQO786507 NAK786475:NAK786507 NKG786475:NKG786507 NUC786475:NUC786507 ODY786475:ODY786507 ONU786475:ONU786507 OXQ786475:OXQ786507 PHM786475:PHM786507 PRI786475:PRI786507 QBE786475:QBE786507 QLA786475:QLA786507 QUW786475:QUW786507 RES786475:RES786507 ROO786475:ROO786507 RYK786475:RYK786507 SIG786475:SIG786507 SSC786475:SSC786507 TBY786475:TBY786507 TLU786475:TLU786507 TVQ786475:TVQ786507 UFM786475:UFM786507 UPI786475:UPI786507 UZE786475:UZE786507 VJA786475:VJA786507 VSW786475:VSW786507 WCS786475:WCS786507 WMO786475:WMO786507 WWK786475:WWK786507 AC852011:AC852043 JY852011:JY852043 TU852011:TU852043 ADQ852011:ADQ852043 ANM852011:ANM852043 AXI852011:AXI852043 BHE852011:BHE852043 BRA852011:BRA852043 CAW852011:CAW852043 CKS852011:CKS852043 CUO852011:CUO852043 DEK852011:DEK852043 DOG852011:DOG852043 DYC852011:DYC852043 EHY852011:EHY852043 ERU852011:ERU852043 FBQ852011:FBQ852043 FLM852011:FLM852043 FVI852011:FVI852043 GFE852011:GFE852043 GPA852011:GPA852043 GYW852011:GYW852043 HIS852011:HIS852043 HSO852011:HSO852043 ICK852011:ICK852043 IMG852011:IMG852043 IWC852011:IWC852043 JFY852011:JFY852043 JPU852011:JPU852043 JZQ852011:JZQ852043 KJM852011:KJM852043 KTI852011:KTI852043 LDE852011:LDE852043 LNA852011:LNA852043 LWW852011:LWW852043 MGS852011:MGS852043 MQO852011:MQO852043 NAK852011:NAK852043 NKG852011:NKG852043 NUC852011:NUC852043 ODY852011:ODY852043 ONU852011:ONU852043 OXQ852011:OXQ852043 PHM852011:PHM852043 PRI852011:PRI852043 QBE852011:QBE852043 QLA852011:QLA852043 QUW852011:QUW852043 RES852011:RES852043 ROO852011:ROO852043 RYK852011:RYK852043 SIG852011:SIG852043 SSC852011:SSC852043 TBY852011:TBY852043 TLU852011:TLU852043 TVQ852011:TVQ852043 UFM852011:UFM852043 UPI852011:UPI852043 UZE852011:UZE852043 VJA852011:VJA852043 VSW852011:VSW852043 WCS852011:WCS852043 WMO852011:WMO852043 WWK852011:WWK852043 AC917547:AC917579 JY917547:JY917579 TU917547:TU917579 ADQ917547:ADQ917579 ANM917547:ANM917579 AXI917547:AXI917579 BHE917547:BHE917579 BRA917547:BRA917579 CAW917547:CAW917579 CKS917547:CKS917579 CUO917547:CUO917579 DEK917547:DEK917579 DOG917547:DOG917579 DYC917547:DYC917579 EHY917547:EHY917579 ERU917547:ERU917579 FBQ917547:FBQ917579 FLM917547:FLM917579 FVI917547:FVI917579 GFE917547:GFE917579 GPA917547:GPA917579 GYW917547:GYW917579 HIS917547:HIS917579 HSO917547:HSO917579 ICK917547:ICK917579 IMG917547:IMG917579 IWC917547:IWC917579 JFY917547:JFY917579 JPU917547:JPU917579 JZQ917547:JZQ917579 KJM917547:KJM917579 KTI917547:KTI917579 LDE917547:LDE917579 LNA917547:LNA917579 LWW917547:LWW917579 MGS917547:MGS917579 MQO917547:MQO917579 NAK917547:NAK917579 NKG917547:NKG917579 NUC917547:NUC917579 ODY917547:ODY917579 ONU917547:ONU917579 OXQ917547:OXQ917579 PHM917547:PHM917579 PRI917547:PRI917579 QBE917547:QBE917579 QLA917547:QLA917579 QUW917547:QUW917579 RES917547:RES917579 ROO917547:ROO917579 RYK917547:RYK917579 SIG917547:SIG917579 SSC917547:SSC917579 TBY917547:TBY917579 TLU917547:TLU917579 TVQ917547:TVQ917579 UFM917547:UFM917579 UPI917547:UPI917579 UZE917547:UZE917579 VJA917547:VJA917579 VSW917547:VSW917579 WCS917547:WCS917579 WMO917547:WMO917579 WWK917547:WWK917579 AC983083:AC983115 JY983083:JY983115 TU983083:TU983115 ADQ983083:ADQ983115 ANM983083:ANM983115 AXI983083:AXI983115 BHE983083:BHE983115 BRA983083:BRA983115 CAW983083:CAW983115 CKS983083:CKS983115 CUO983083:CUO983115 DEK983083:DEK983115 DOG983083:DOG983115 DYC983083:DYC983115 EHY983083:EHY983115 ERU983083:ERU983115 FBQ983083:FBQ983115 FLM983083:FLM983115 FVI983083:FVI983115 GFE983083:GFE983115 GPA983083:GPA983115 GYW983083:GYW983115 HIS983083:HIS983115 HSO983083:HSO983115 ICK983083:ICK983115 IMG983083:IMG983115 IWC983083:IWC983115 JFY983083:JFY983115 JPU983083:JPU983115 JZQ983083:JZQ983115 KJM983083:KJM983115 KTI983083:KTI983115 LDE983083:LDE983115 LNA983083:LNA983115 LWW983083:LWW983115 MGS983083:MGS983115 MQO983083:MQO983115 NAK983083:NAK983115 NKG983083:NKG983115 NUC983083:NUC983115 ODY983083:ODY983115 ONU983083:ONU983115 OXQ983083:OXQ983115 PHM983083:PHM983115 PRI983083:PRI983115 QBE983083:QBE983115 QLA983083:QLA983115 QUW983083:QUW983115 RES983083:RES983115 ROO983083:ROO983115 RYK983083:RYK983115 SIG983083:SIG983115 SSC983083:SSC983115 TBY983083:TBY983115 TLU983083:TLU983115 TVQ983083:TVQ983115 UFM983083:UFM983115 UPI983083:UPI983115 UZE983083:UZE983115 VJA983083:VJA983115 VSW983083:VSW983115 WCS983083:WCS983115 WMO983083:WMO983115 WWK983083:WWK983115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xm:sqref>
        </x14:dataValidation>
        <x14:dataValidation showInputMessage="1" showErrorMessage="1">
          <xm:sqref>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AJ65535 KF65535 UB65535 ADX65535 ANT65535 AXP65535 BHL65535 BRH65535 CBD65535 CKZ65535 CUV65535 DER65535 DON65535 DYJ65535 EIF65535 ESB65535 FBX65535 FLT65535 FVP65535 GFL65535 GPH65535 GZD65535 HIZ65535 HSV65535 ICR65535 IMN65535 IWJ65535 JGF65535 JQB65535 JZX65535 KJT65535 KTP65535 LDL65535 LNH65535 LXD65535 MGZ65535 MQV65535 NAR65535 NKN65535 NUJ65535 OEF65535 OOB65535 OXX65535 PHT65535 PRP65535 QBL65535 QLH65535 QVD65535 REZ65535 ROV65535 RYR65535 SIN65535 SSJ65535 TCF65535 TMB65535 TVX65535 UFT65535 UPP65535 UZL65535 VJH65535 VTD65535 WCZ65535 WMV65535 WWR65535 AJ131071 KF131071 UB131071 ADX131071 ANT131071 AXP131071 BHL131071 BRH131071 CBD131071 CKZ131071 CUV131071 DER131071 DON131071 DYJ131071 EIF131071 ESB131071 FBX131071 FLT131071 FVP131071 GFL131071 GPH131071 GZD131071 HIZ131071 HSV131071 ICR131071 IMN131071 IWJ131071 JGF131071 JQB131071 JZX131071 KJT131071 KTP131071 LDL131071 LNH131071 LXD131071 MGZ131071 MQV131071 NAR131071 NKN131071 NUJ131071 OEF131071 OOB131071 OXX131071 PHT131071 PRP131071 QBL131071 QLH131071 QVD131071 REZ131071 ROV131071 RYR131071 SIN131071 SSJ131071 TCF131071 TMB131071 TVX131071 UFT131071 UPP131071 UZL131071 VJH131071 VTD131071 WCZ131071 WMV131071 WWR131071 AJ196607 KF196607 UB196607 ADX196607 ANT196607 AXP196607 BHL196607 BRH196607 CBD196607 CKZ196607 CUV196607 DER196607 DON196607 DYJ196607 EIF196607 ESB196607 FBX196607 FLT196607 FVP196607 GFL196607 GPH196607 GZD196607 HIZ196607 HSV196607 ICR196607 IMN196607 IWJ196607 JGF196607 JQB196607 JZX196607 KJT196607 KTP196607 LDL196607 LNH196607 LXD196607 MGZ196607 MQV196607 NAR196607 NKN196607 NUJ196607 OEF196607 OOB196607 OXX196607 PHT196607 PRP196607 QBL196607 QLH196607 QVD196607 REZ196607 ROV196607 RYR196607 SIN196607 SSJ196607 TCF196607 TMB196607 TVX196607 UFT196607 UPP196607 UZL196607 VJH196607 VTD196607 WCZ196607 WMV196607 WWR196607 AJ262143 KF262143 UB262143 ADX262143 ANT262143 AXP262143 BHL262143 BRH262143 CBD262143 CKZ262143 CUV262143 DER262143 DON262143 DYJ262143 EIF262143 ESB262143 FBX262143 FLT262143 FVP262143 GFL262143 GPH262143 GZD262143 HIZ262143 HSV262143 ICR262143 IMN262143 IWJ262143 JGF262143 JQB262143 JZX262143 KJT262143 KTP262143 LDL262143 LNH262143 LXD262143 MGZ262143 MQV262143 NAR262143 NKN262143 NUJ262143 OEF262143 OOB262143 OXX262143 PHT262143 PRP262143 QBL262143 QLH262143 QVD262143 REZ262143 ROV262143 RYR262143 SIN262143 SSJ262143 TCF262143 TMB262143 TVX262143 UFT262143 UPP262143 UZL262143 VJH262143 VTD262143 WCZ262143 WMV262143 WWR262143 AJ327679 KF327679 UB327679 ADX327679 ANT327679 AXP327679 BHL327679 BRH327679 CBD327679 CKZ327679 CUV327679 DER327679 DON327679 DYJ327679 EIF327679 ESB327679 FBX327679 FLT327679 FVP327679 GFL327679 GPH327679 GZD327679 HIZ327679 HSV327679 ICR327679 IMN327679 IWJ327679 JGF327679 JQB327679 JZX327679 KJT327679 KTP327679 LDL327679 LNH327679 LXD327679 MGZ327679 MQV327679 NAR327679 NKN327679 NUJ327679 OEF327679 OOB327679 OXX327679 PHT327679 PRP327679 QBL327679 QLH327679 QVD327679 REZ327679 ROV327679 RYR327679 SIN327679 SSJ327679 TCF327679 TMB327679 TVX327679 UFT327679 UPP327679 UZL327679 VJH327679 VTD327679 WCZ327679 WMV327679 WWR327679 AJ393215 KF393215 UB393215 ADX393215 ANT393215 AXP393215 BHL393215 BRH393215 CBD393215 CKZ393215 CUV393215 DER393215 DON393215 DYJ393215 EIF393215 ESB393215 FBX393215 FLT393215 FVP393215 GFL393215 GPH393215 GZD393215 HIZ393215 HSV393215 ICR393215 IMN393215 IWJ393215 JGF393215 JQB393215 JZX393215 KJT393215 KTP393215 LDL393215 LNH393215 LXD393215 MGZ393215 MQV393215 NAR393215 NKN393215 NUJ393215 OEF393215 OOB393215 OXX393215 PHT393215 PRP393215 QBL393215 QLH393215 QVD393215 REZ393215 ROV393215 RYR393215 SIN393215 SSJ393215 TCF393215 TMB393215 TVX393215 UFT393215 UPP393215 UZL393215 VJH393215 VTD393215 WCZ393215 WMV393215 WWR393215 AJ458751 KF458751 UB458751 ADX458751 ANT458751 AXP458751 BHL458751 BRH458751 CBD458751 CKZ458751 CUV458751 DER458751 DON458751 DYJ458751 EIF458751 ESB458751 FBX458751 FLT458751 FVP458751 GFL458751 GPH458751 GZD458751 HIZ458751 HSV458751 ICR458751 IMN458751 IWJ458751 JGF458751 JQB458751 JZX458751 KJT458751 KTP458751 LDL458751 LNH458751 LXD458751 MGZ458751 MQV458751 NAR458751 NKN458751 NUJ458751 OEF458751 OOB458751 OXX458751 PHT458751 PRP458751 QBL458751 QLH458751 QVD458751 REZ458751 ROV458751 RYR458751 SIN458751 SSJ458751 TCF458751 TMB458751 TVX458751 UFT458751 UPP458751 UZL458751 VJH458751 VTD458751 WCZ458751 WMV458751 WWR458751 AJ524287 KF524287 UB524287 ADX524287 ANT524287 AXP524287 BHL524287 BRH524287 CBD524287 CKZ524287 CUV524287 DER524287 DON524287 DYJ524287 EIF524287 ESB524287 FBX524287 FLT524287 FVP524287 GFL524287 GPH524287 GZD524287 HIZ524287 HSV524287 ICR524287 IMN524287 IWJ524287 JGF524287 JQB524287 JZX524287 KJT524287 KTP524287 LDL524287 LNH524287 LXD524287 MGZ524287 MQV524287 NAR524287 NKN524287 NUJ524287 OEF524287 OOB524287 OXX524287 PHT524287 PRP524287 QBL524287 QLH524287 QVD524287 REZ524287 ROV524287 RYR524287 SIN524287 SSJ524287 TCF524287 TMB524287 TVX524287 UFT524287 UPP524287 UZL524287 VJH524287 VTD524287 WCZ524287 WMV524287 WWR524287 AJ589823 KF589823 UB589823 ADX589823 ANT589823 AXP589823 BHL589823 BRH589823 CBD589823 CKZ589823 CUV589823 DER589823 DON589823 DYJ589823 EIF589823 ESB589823 FBX589823 FLT589823 FVP589823 GFL589823 GPH589823 GZD589823 HIZ589823 HSV589823 ICR589823 IMN589823 IWJ589823 JGF589823 JQB589823 JZX589823 KJT589823 KTP589823 LDL589823 LNH589823 LXD589823 MGZ589823 MQV589823 NAR589823 NKN589823 NUJ589823 OEF589823 OOB589823 OXX589823 PHT589823 PRP589823 QBL589823 QLH589823 QVD589823 REZ589823 ROV589823 RYR589823 SIN589823 SSJ589823 TCF589823 TMB589823 TVX589823 UFT589823 UPP589823 UZL589823 VJH589823 VTD589823 WCZ589823 WMV589823 WWR589823 AJ655359 KF655359 UB655359 ADX655359 ANT655359 AXP655359 BHL655359 BRH655359 CBD655359 CKZ655359 CUV655359 DER655359 DON655359 DYJ655359 EIF655359 ESB655359 FBX655359 FLT655359 FVP655359 GFL655359 GPH655359 GZD655359 HIZ655359 HSV655359 ICR655359 IMN655359 IWJ655359 JGF655359 JQB655359 JZX655359 KJT655359 KTP655359 LDL655359 LNH655359 LXD655359 MGZ655359 MQV655359 NAR655359 NKN655359 NUJ655359 OEF655359 OOB655359 OXX655359 PHT655359 PRP655359 QBL655359 QLH655359 QVD655359 REZ655359 ROV655359 RYR655359 SIN655359 SSJ655359 TCF655359 TMB655359 TVX655359 UFT655359 UPP655359 UZL655359 VJH655359 VTD655359 WCZ655359 WMV655359 WWR655359 AJ720895 KF720895 UB720895 ADX720895 ANT720895 AXP720895 BHL720895 BRH720895 CBD720895 CKZ720895 CUV720895 DER720895 DON720895 DYJ720895 EIF720895 ESB720895 FBX720895 FLT720895 FVP720895 GFL720895 GPH720895 GZD720895 HIZ720895 HSV720895 ICR720895 IMN720895 IWJ720895 JGF720895 JQB720895 JZX720895 KJT720895 KTP720895 LDL720895 LNH720895 LXD720895 MGZ720895 MQV720895 NAR720895 NKN720895 NUJ720895 OEF720895 OOB720895 OXX720895 PHT720895 PRP720895 QBL720895 QLH720895 QVD720895 REZ720895 ROV720895 RYR720895 SIN720895 SSJ720895 TCF720895 TMB720895 TVX720895 UFT720895 UPP720895 UZL720895 VJH720895 VTD720895 WCZ720895 WMV720895 WWR720895 AJ786431 KF786431 UB786431 ADX786431 ANT786431 AXP786431 BHL786431 BRH786431 CBD786431 CKZ786431 CUV786431 DER786431 DON786431 DYJ786431 EIF786431 ESB786431 FBX786431 FLT786431 FVP786431 GFL786431 GPH786431 GZD786431 HIZ786431 HSV786431 ICR786431 IMN786431 IWJ786431 JGF786431 JQB786431 JZX786431 KJT786431 KTP786431 LDL786431 LNH786431 LXD786431 MGZ786431 MQV786431 NAR786431 NKN786431 NUJ786431 OEF786431 OOB786431 OXX786431 PHT786431 PRP786431 QBL786431 QLH786431 QVD786431 REZ786431 ROV786431 RYR786431 SIN786431 SSJ786431 TCF786431 TMB786431 TVX786431 UFT786431 UPP786431 UZL786431 VJH786431 VTD786431 WCZ786431 WMV786431 WWR786431 AJ851967 KF851967 UB851967 ADX851967 ANT851967 AXP851967 BHL851967 BRH851967 CBD851967 CKZ851967 CUV851967 DER851967 DON851967 DYJ851967 EIF851967 ESB851967 FBX851967 FLT851967 FVP851967 GFL851967 GPH851967 GZD851967 HIZ851967 HSV851967 ICR851967 IMN851967 IWJ851967 JGF851967 JQB851967 JZX851967 KJT851967 KTP851967 LDL851967 LNH851967 LXD851967 MGZ851967 MQV851967 NAR851967 NKN851967 NUJ851967 OEF851967 OOB851967 OXX851967 PHT851967 PRP851967 QBL851967 QLH851967 QVD851967 REZ851967 ROV851967 RYR851967 SIN851967 SSJ851967 TCF851967 TMB851967 TVX851967 UFT851967 UPP851967 UZL851967 VJH851967 VTD851967 WCZ851967 WMV851967 WWR851967 AJ917503 KF917503 UB917503 ADX917503 ANT917503 AXP917503 BHL917503 BRH917503 CBD917503 CKZ917503 CUV917503 DER917503 DON917503 DYJ917503 EIF917503 ESB917503 FBX917503 FLT917503 FVP917503 GFL917503 GPH917503 GZD917503 HIZ917503 HSV917503 ICR917503 IMN917503 IWJ917503 JGF917503 JQB917503 JZX917503 KJT917503 KTP917503 LDL917503 LNH917503 LXD917503 MGZ917503 MQV917503 NAR917503 NKN917503 NUJ917503 OEF917503 OOB917503 OXX917503 PHT917503 PRP917503 QBL917503 QLH917503 QVD917503 REZ917503 ROV917503 RYR917503 SIN917503 SSJ917503 TCF917503 TMB917503 TVX917503 UFT917503 UPP917503 UZL917503 VJH917503 VTD917503 WCZ917503 WMV917503 WWR917503 AJ983039 KF983039 UB983039 ADX983039 ANT983039 AXP983039 BHL983039 BRH983039 CBD983039 CKZ983039 CUV983039 DER983039 DON983039 DYJ983039 EIF983039 ESB983039 FBX983039 FLT983039 FVP983039 GFL983039 GPH983039 GZD983039 HIZ983039 HSV983039 ICR983039 IMN983039 IWJ983039 JGF983039 JQB983039 JZX983039 KJT983039 KTP983039 LDL983039 LNH983039 LXD983039 MGZ983039 MQV983039 NAR983039 NKN983039 NUJ983039 OEF983039 OOB983039 OXX983039 PHT983039 PRP983039 QBL983039 QLH983039 QVD983039 REZ983039 ROV983039 RYR983039 SIN983039 SSJ983039 TCF983039 TMB983039 TVX983039 UFT983039 UPP983039 UZL983039 VJH983039 VTD983039 WCZ983039 WMV983039 WWR983039 AH65539 KD65539 TZ65539 ADV65539 ANR65539 AXN65539 BHJ65539 BRF65539 CBB65539 CKX65539 CUT65539 DEP65539 DOL65539 DYH65539 EID65539 ERZ65539 FBV65539 FLR65539 FVN65539 GFJ65539 GPF65539 GZB65539 HIX65539 HST65539 ICP65539 IML65539 IWH65539 JGD65539 JPZ65539 JZV65539 KJR65539 KTN65539 LDJ65539 LNF65539 LXB65539 MGX65539 MQT65539 NAP65539 NKL65539 NUH65539 OED65539 ONZ65539 OXV65539 PHR65539 PRN65539 QBJ65539 QLF65539 QVB65539 REX65539 ROT65539 RYP65539 SIL65539 SSH65539 TCD65539 TLZ65539 TVV65539 UFR65539 UPN65539 UZJ65539 VJF65539 VTB65539 WCX65539 WMT65539 WWP65539 AH131075 KD131075 TZ131075 ADV131075 ANR131075 AXN131075 BHJ131075 BRF131075 CBB131075 CKX131075 CUT131075 DEP131075 DOL131075 DYH131075 EID131075 ERZ131075 FBV131075 FLR131075 FVN131075 GFJ131075 GPF131075 GZB131075 HIX131075 HST131075 ICP131075 IML131075 IWH131075 JGD131075 JPZ131075 JZV131075 KJR131075 KTN131075 LDJ131075 LNF131075 LXB131075 MGX131075 MQT131075 NAP131075 NKL131075 NUH131075 OED131075 ONZ131075 OXV131075 PHR131075 PRN131075 QBJ131075 QLF131075 QVB131075 REX131075 ROT131075 RYP131075 SIL131075 SSH131075 TCD131075 TLZ131075 TVV131075 UFR131075 UPN131075 UZJ131075 VJF131075 VTB131075 WCX131075 WMT131075 WWP131075 AH196611 KD196611 TZ196611 ADV196611 ANR196611 AXN196611 BHJ196611 BRF196611 CBB196611 CKX196611 CUT196611 DEP196611 DOL196611 DYH196611 EID196611 ERZ196611 FBV196611 FLR196611 FVN196611 GFJ196611 GPF196611 GZB196611 HIX196611 HST196611 ICP196611 IML196611 IWH196611 JGD196611 JPZ196611 JZV196611 KJR196611 KTN196611 LDJ196611 LNF196611 LXB196611 MGX196611 MQT196611 NAP196611 NKL196611 NUH196611 OED196611 ONZ196611 OXV196611 PHR196611 PRN196611 QBJ196611 QLF196611 QVB196611 REX196611 ROT196611 RYP196611 SIL196611 SSH196611 TCD196611 TLZ196611 TVV196611 UFR196611 UPN196611 UZJ196611 VJF196611 VTB196611 WCX196611 WMT196611 WWP196611 AH262147 KD262147 TZ262147 ADV262147 ANR262147 AXN262147 BHJ262147 BRF262147 CBB262147 CKX262147 CUT262147 DEP262147 DOL262147 DYH262147 EID262147 ERZ262147 FBV262147 FLR262147 FVN262147 GFJ262147 GPF262147 GZB262147 HIX262147 HST262147 ICP262147 IML262147 IWH262147 JGD262147 JPZ262147 JZV262147 KJR262147 KTN262147 LDJ262147 LNF262147 LXB262147 MGX262147 MQT262147 NAP262147 NKL262147 NUH262147 OED262147 ONZ262147 OXV262147 PHR262147 PRN262147 QBJ262147 QLF262147 QVB262147 REX262147 ROT262147 RYP262147 SIL262147 SSH262147 TCD262147 TLZ262147 TVV262147 UFR262147 UPN262147 UZJ262147 VJF262147 VTB262147 WCX262147 WMT262147 WWP262147 AH327683 KD327683 TZ327683 ADV327683 ANR327683 AXN327683 BHJ327683 BRF327683 CBB327683 CKX327683 CUT327683 DEP327683 DOL327683 DYH327683 EID327683 ERZ327683 FBV327683 FLR327683 FVN327683 GFJ327683 GPF327683 GZB327683 HIX327683 HST327683 ICP327683 IML327683 IWH327683 JGD327683 JPZ327683 JZV327683 KJR327683 KTN327683 LDJ327683 LNF327683 LXB327683 MGX327683 MQT327683 NAP327683 NKL327683 NUH327683 OED327683 ONZ327683 OXV327683 PHR327683 PRN327683 QBJ327683 QLF327683 QVB327683 REX327683 ROT327683 RYP327683 SIL327683 SSH327683 TCD327683 TLZ327683 TVV327683 UFR327683 UPN327683 UZJ327683 VJF327683 VTB327683 WCX327683 WMT327683 WWP327683 AH393219 KD393219 TZ393219 ADV393219 ANR393219 AXN393219 BHJ393219 BRF393219 CBB393219 CKX393219 CUT393219 DEP393219 DOL393219 DYH393219 EID393219 ERZ393219 FBV393219 FLR393219 FVN393219 GFJ393219 GPF393219 GZB393219 HIX393219 HST393219 ICP393219 IML393219 IWH393219 JGD393219 JPZ393219 JZV393219 KJR393219 KTN393219 LDJ393219 LNF393219 LXB393219 MGX393219 MQT393219 NAP393219 NKL393219 NUH393219 OED393219 ONZ393219 OXV393219 PHR393219 PRN393219 QBJ393219 QLF393219 QVB393219 REX393219 ROT393219 RYP393219 SIL393219 SSH393219 TCD393219 TLZ393219 TVV393219 UFR393219 UPN393219 UZJ393219 VJF393219 VTB393219 WCX393219 WMT393219 WWP393219 AH458755 KD458755 TZ458755 ADV458755 ANR458755 AXN458755 BHJ458755 BRF458755 CBB458755 CKX458755 CUT458755 DEP458755 DOL458755 DYH458755 EID458755 ERZ458755 FBV458755 FLR458755 FVN458755 GFJ458755 GPF458755 GZB458755 HIX458755 HST458755 ICP458755 IML458755 IWH458755 JGD458755 JPZ458755 JZV458755 KJR458755 KTN458755 LDJ458755 LNF458755 LXB458755 MGX458755 MQT458755 NAP458755 NKL458755 NUH458755 OED458755 ONZ458755 OXV458755 PHR458755 PRN458755 QBJ458755 QLF458755 QVB458755 REX458755 ROT458755 RYP458755 SIL458755 SSH458755 TCD458755 TLZ458755 TVV458755 UFR458755 UPN458755 UZJ458755 VJF458755 VTB458755 WCX458755 WMT458755 WWP458755 AH524291 KD524291 TZ524291 ADV524291 ANR524291 AXN524291 BHJ524291 BRF524291 CBB524291 CKX524291 CUT524291 DEP524291 DOL524291 DYH524291 EID524291 ERZ524291 FBV524291 FLR524291 FVN524291 GFJ524291 GPF524291 GZB524291 HIX524291 HST524291 ICP524291 IML524291 IWH524291 JGD524291 JPZ524291 JZV524291 KJR524291 KTN524291 LDJ524291 LNF524291 LXB524291 MGX524291 MQT524291 NAP524291 NKL524291 NUH524291 OED524291 ONZ524291 OXV524291 PHR524291 PRN524291 QBJ524291 QLF524291 QVB524291 REX524291 ROT524291 RYP524291 SIL524291 SSH524291 TCD524291 TLZ524291 TVV524291 UFR524291 UPN524291 UZJ524291 VJF524291 VTB524291 WCX524291 WMT524291 WWP524291 AH589827 KD589827 TZ589827 ADV589827 ANR589827 AXN589827 BHJ589827 BRF589827 CBB589827 CKX589827 CUT589827 DEP589827 DOL589827 DYH589827 EID589827 ERZ589827 FBV589827 FLR589827 FVN589827 GFJ589827 GPF589827 GZB589827 HIX589827 HST589827 ICP589827 IML589827 IWH589827 JGD589827 JPZ589827 JZV589827 KJR589827 KTN589827 LDJ589827 LNF589827 LXB589827 MGX589827 MQT589827 NAP589827 NKL589827 NUH589827 OED589827 ONZ589827 OXV589827 PHR589827 PRN589827 QBJ589827 QLF589827 QVB589827 REX589827 ROT589827 RYP589827 SIL589827 SSH589827 TCD589827 TLZ589827 TVV589827 UFR589827 UPN589827 UZJ589827 VJF589827 VTB589827 WCX589827 WMT589827 WWP589827 AH655363 KD655363 TZ655363 ADV655363 ANR655363 AXN655363 BHJ655363 BRF655363 CBB655363 CKX655363 CUT655363 DEP655363 DOL655363 DYH655363 EID655363 ERZ655363 FBV655363 FLR655363 FVN655363 GFJ655363 GPF655363 GZB655363 HIX655363 HST655363 ICP655363 IML655363 IWH655363 JGD655363 JPZ655363 JZV655363 KJR655363 KTN655363 LDJ655363 LNF655363 LXB655363 MGX655363 MQT655363 NAP655363 NKL655363 NUH655363 OED655363 ONZ655363 OXV655363 PHR655363 PRN655363 QBJ655363 QLF655363 QVB655363 REX655363 ROT655363 RYP655363 SIL655363 SSH655363 TCD655363 TLZ655363 TVV655363 UFR655363 UPN655363 UZJ655363 VJF655363 VTB655363 WCX655363 WMT655363 WWP655363 AH720899 KD720899 TZ720899 ADV720899 ANR720899 AXN720899 BHJ720899 BRF720899 CBB720899 CKX720899 CUT720899 DEP720899 DOL720899 DYH720899 EID720899 ERZ720899 FBV720899 FLR720899 FVN720899 GFJ720899 GPF720899 GZB720899 HIX720899 HST720899 ICP720899 IML720899 IWH720899 JGD720899 JPZ720899 JZV720899 KJR720899 KTN720899 LDJ720899 LNF720899 LXB720899 MGX720899 MQT720899 NAP720899 NKL720899 NUH720899 OED720899 ONZ720899 OXV720899 PHR720899 PRN720899 QBJ720899 QLF720899 QVB720899 REX720899 ROT720899 RYP720899 SIL720899 SSH720899 TCD720899 TLZ720899 TVV720899 UFR720899 UPN720899 UZJ720899 VJF720899 VTB720899 WCX720899 WMT720899 WWP720899 AH786435 KD786435 TZ786435 ADV786435 ANR786435 AXN786435 BHJ786435 BRF786435 CBB786435 CKX786435 CUT786435 DEP786435 DOL786435 DYH786435 EID786435 ERZ786435 FBV786435 FLR786435 FVN786435 GFJ786435 GPF786435 GZB786435 HIX786435 HST786435 ICP786435 IML786435 IWH786435 JGD786435 JPZ786435 JZV786435 KJR786435 KTN786435 LDJ786435 LNF786435 LXB786435 MGX786435 MQT786435 NAP786435 NKL786435 NUH786435 OED786435 ONZ786435 OXV786435 PHR786435 PRN786435 QBJ786435 QLF786435 QVB786435 REX786435 ROT786435 RYP786435 SIL786435 SSH786435 TCD786435 TLZ786435 TVV786435 UFR786435 UPN786435 UZJ786435 VJF786435 VTB786435 WCX786435 WMT786435 WWP786435 AH851971 KD851971 TZ851971 ADV851971 ANR851971 AXN851971 BHJ851971 BRF851971 CBB851971 CKX851971 CUT851971 DEP851971 DOL851971 DYH851971 EID851971 ERZ851971 FBV851971 FLR851971 FVN851971 GFJ851971 GPF851971 GZB851971 HIX851971 HST851971 ICP851971 IML851971 IWH851971 JGD851971 JPZ851971 JZV851971 KJR851971 KTN851971 LDJ851971 LNF851971 LXB851971 MGX851971 MQT851971 NAP851971 NKL851971 NUH851971 OED851971 ONZ851971 OXV851971 PHR851971 PRN851971 QBJ851971 QLF851971 QVB851971 REX851971 ROT851971 RYP851971 SIL851971 SSH851971 TCD851971 TLZ851971 TVV851971 UFR851971 UPN851971 UZJ851971 VJF851971 VTB851971 WCX851971 WMT851971 WWP851971 AH917507 KD917507 TZ917507 ADV917507 ANR917507 AXN917507 BHJ917507 BRF917507 CBB917507 CKX917507 CUT917507 DEP917507 DOL917507 DYH917507 EID917507 ERZ917507 FBV917507 FLR917507 FVN917507 GFJ917507 GPF917507 GZB917507 HIX917507 HST917507 ICP917507 IML917507 IWH917507 JGD917507 JPZ917507 JZV917507 KJR917507 KTN917507 LDJ917507 LNF917507 LXB917507 MGX917507 MQT917507 NAP917507 NKL917507 NUH917507 OED917507 ONZ917507 OXV917507 PHR917507 PRN917507 QBJ917507 QLF917507 QVB917507 REX917507 ROT917507 RYP917507 SIL917507 SSH917507 TCD917507 TLZ917507 TVV917507 UFR917507 UPN917507 UZJ917507 VJF917507 VTB917507 WCX917507 WMT917507 WWP917507 AH983043 KD983043 TZ983043 ADV983043 ANR983043 AXN983043 BHJ983043 BRF983043 CBB983043 CKX983043 CUT983043 DEP983043 DOL983043 DYH983043 EID983043 ERZ983043 FBV983043 FLR983043 FVN983043 GFJ983043 GPF983043 GZB983043 HIX983043 HST983043 ICP983043 IML983043 IWH983043 JGD983043 JPZ983043 JZV983043 KJR983043 KTN983043 LDJ983043 LNF983043 LXB983043 MGX983043 MQT983043 NAP983043 NKL983043 NUH983043 OED983043 ONZ983043 OXV983043 PHR983043 PRN983043 QBJ983043 QLF983043 QVB983043 REX983043 ROT983043 RYP983043 SIL983043 SSH983043 TCD983043 TLZ983043 TVV983043 UFR983043 UPN983043 UZJ983043 VJF983043 VTB983043 WCX983043 WMT983043 WWP983043 AJ65539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AJ131075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AJ196611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AJ262147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AJ327683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AJ393219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AJ458755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AJ524291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AJ589827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AJ655363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AJ720899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AJ786435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AJ851971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AJ917507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AJ983043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AH65541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AH131077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AH196613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AH262149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AH327685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AH393221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AH458757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AH524293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AH589829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AH655365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AH720901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AH786437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AH851973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AH917509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AH983045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AF65535:AG65611 KB65535:KC65611 TX65535:TY65611 ADT65535:ADU65611 ANP65535:ANQ65611 AXL65535:AXM65611 BHH65535:BHI65611 BRD65535:BRE65611 CAZ65535:CBA65611 CKV65535:CKW65611 CUR65535:CUS65611 DEN65535:DEO65611 DOJ65535:DOK65611 DYF65535:DYG65611 EIB65535:EIC65611 ERX65535:ERY65611 FBT65535:FBU65611 FLP65535:FLQ65611 FVL65535:FVM65611 GFH65535:GFI65611 GPD65535:GPE65611 GYZ65535:GZA65611 HIV65535:HIW65611 HSR65535:HSS65611 ICN65535:ICO65611 IMJ65535:IMK65611 IWF65535:IWG65611 JGB65535:JGC65611 JPX65535:JPY65611 JZT65535:JZU65611 KJP65535:KJQ65611 KTL65535:KTM65611 LDH65535:LDI65611 LND65535:LNE65611 LWZ65535:LXA65611 MGV65535:MGW65611 MQR65535:MQS65611 NAN65535:NAO65611 NKJ65535:NKK65611 NUF65535:NUG65611 OEB65535:OEC65611 ONX65535:ONY65611 OXT65535:OXU65611 PHP65535:PHQ65611 PRL65535:PRM65611 QBH65535:QBI65611 QLD65535:QLE65611 QUZ65535:QVA65611 REV65535:REW65611 ROR65535:ROS65611 RYN65535:RYO65611 SIJ65535:SIK65611 SSF65535:SSG65611 TCB65535:TCC65611 TLX65535:TLY65611 TVT65535:TVU65611 UFP65535:UFQ65611 UPL65535:UPM65611 UZH65535:UZI65611 VJD65535:VJE65611 VSZ65535:VTA65611 WCV65535:WCW65611 WMR65535:WMS65611 WWN65535:WWO65611 AF131071:AG131147 KB131071:KC131147 TX131071:TY131147 ADT131071:ADU131147 ANP131071:ANQ131147 AXL131071:AXM131147 BHH131071:BHI131147 BRD131071:BRE131147 CAZ131071:CBA131147 CKV131071:CKW131147 CUR131071:CUS131147 DEN131071:DEO131147 DOJ131071:DOK131147 DYF131071:DYG131147 EIB131071:EIC131147 ERX131071:ERY131147 FBT131071:FBU131147 FLP131071:FLQ131147 FVL131071:FVM131147 GFH131071:GFI131147 GPD131071:GPE131147 GYZ131071:GZA131147 HIV131071:HIW131147 HSR131071:HSS131147 ICN131071:ICO131147 IMJ131071:IMK131147 IWF131071:IWG131147 JGB131071:JGC131147 JPX131071:JPY131147 JZT131071:JZU131147 KJP131071:KJQ131147 KTL131071:KTM131147 LDH131071:LDI131147 LND131071:LNE131147 LWZ131071:LXA131147 MGV131071:MGW131147 MQR131071:MQS131147 NAN131071:NAO131147 NKJ131071:NKK131147 NUF131071:NUG131147 OEB131071:OEC131147 ONX131071:ONY131147 OXT131071:OXU131147 PHP131071:PHQ131147 PRL131071:PRM131147 QBH131071:QBI131147 QLD131071:QLE131147 QUZ131071:QVA131147 REV131071:REW131147 ROR131071:ROS131147 RYN131071:RYO131147 SIJ131071:SIK131147 SSF131071:SSG131147 TCB131071:TCC131147 TLX131071:TLY131147 TVT131071:TVU131147 UFP131071:UFQ131147 UPL131071:UPM131147 UZH131071:UZI131147 VJD131071:VJE131147 VSZ131071:VTA131147 WCV131071:WCW131147 WMR131071:WMS131147 WWN131071:WWO131147 AF196607:AG196683 KB196607:KC196683 TX196607:TY196683 ADT196607:ADU196683 ANP196607:ANQ196683 AXL196607:AXM196683 BHH196607:BHI196683 BRD196607:BRE196683 CAZ196607:CBA196683 CKV196607:CKW196683 CUR196607:CUS196683 DEN196607:DEO196683 DOJ196607:DOK196683 DYF196607:DYG196683 EIB196607:EIC196683 ERX196607:ERY196683 FBT196607:FBU196683 FLP196607:FLQ196683 FVL196607:FVM196683 GFH196607:GFI196683 GPD196607:GPE196683 GYZ196607:GZA196683 HIV196607:HIW196683 HSR196607:HSS196683 ICN196607:ICO196683 IMJ196607:IMK196683 IWF196607:IWG196683 JGB196607:JGC196683 JPX196607:JPY196683 JZT196607:JZU196683 KJP196607:KJQ196683 KTL196607:KTM196683 LDH196607:LDI196683 LND196607:LNE196683 LWZ196607:LXA196683 MGV196607:MGW196683 MQR196607:MQS196683 NAN196607:NAO196683 NKJ196607:NKK196683 NUF196607:NUG196683 OEB196607:OEC196683 ONX196607:ONY196683 OXT196607:OXU196683 PHP196607:PHQ196683 PRL196607:PRM196683 QBH196607:QBI196683 QLD196607:QLE196683 QUZ196607:QVA196683 REV196607:REW196683 ROR196607:ROS196683 RYN196607:RYO196683 SIJ196607:SIK196683 SSF196607:SSG196683 TCB196607:TCC196683 TLX196607:TLY196683 TVT196607:TVU196683 UFP196607:UFQ196683 UPL196607:UPM196683 UZH196607:UZI196683 VJD196607:VJE196683 VSZ196607:VTA196683 WCV196607:WCW196683 WMR196607:WMS196683 WWN196607:WWO196683 AF262143:AG262219 KB262143:KC262219 TX262143:TY262219 ADT262143:ADU262219 ANP262143:ANQ262219 AXL262143:AXM262219 BHH262143:BHI262219 BRD262143:BRE262219 CAZ262143:CBA262219 CKV262143:CKW262219 CUR262143:CUS262219 DEN262143:DEO262219 DOJ262143:DOK262219 DYF262143:DYG262219 EIB262143:EIC262219 ERX262143:ERY262219 FBT262143:FBU262219 FLP262143:FLQ262219 FVL262143:FVM262219 GFH262143:GFI262219 GPD262143:GPE262219 GYZ262143:GZA262219 HIV262143:HIW262219 HSR262143:HSS262219 ICN262143:ICO262219 IMJ262143:IMK262219 IWF262143:IWG262219 JGB262143:JGC262219 JPX262143:JPY262219 JZT262143:JZU262219 KJP262143:KJQ262219 KTL262143:KTM262219 LDH262143:LDI262219 LND262143:LNE262219 LWZ262143:LXA262219 MGV262143:MGW262219 MQR262143:MQS262219 NAN262143:NAO262219 NKJ262143:NKK262219 NUF262143:NUG262219 OEB262143:OEC262219 ONX262143:ONY262219 OXT262143:OXU262219 PHP262143:PHQ262219 PRL262143:PRM262219 QBH262143:QBI262219 QLD262143:QLE262219 QUZ262143:QVA262219 REV262143:REW262219 ROR262143:ROS262219 RYN262143:RYO262219 SIJ262143:SIK262219 SSF262143:SSG262219 TCB262143:TCC262219 TLX262143:TLY262219 TVT262143:TVU262219 UFP262143:UFQ262219 UPL262143:UPM262219 UZH262143:UZI262219 VJD262143:VJE262219 VSZ262143:VTA262219 WCV262143:WCW262219 WMR262143:WMS262219 WWN262143:WWO262219 AF327679:AG327755 KB327679:KC327755 TX327679:TY327755 ADT327679:ADU327755 ANP327679:ANQ327755 AXL327679:AXM327755 BHH327679:BHI327755 BRD327679:BRE327755 CAZ327679:CBA327755 CKV327679:CKW327755 CUR327679:CUS327755 DEN327679:DEO327755 DOJ327679:DOK327755 DYF327679:DYG327755 EIB327679:EIC327755 ERX327679:ERY327755 FBT327679:FBU327755 FLP327679:FLQ327755 FVL327679:FVM327755 GFH327679:GFI327755 GPD327679:GPE327755 GYZ327679:GZA327755 HIV327679:HIW327755 HSR327679:HSS327755 ICN327679:ICO327755 IMJ327679:IMK327755 IWF327679:IWG327755 JGB327679:JGC327755 JPX327679:JPY327755 JZT327679:JZU327755 KJP327679:KJQ327755 KTL327679:KTM327755 LDH327679:LDI327755 LND327679:LNE327755 LWZ327679:LXA327755 MGV327679:MGW327755 MQR327679:MQS327755 NAN327679:NAO327755 NKJ327679:NKK327755 NUF327679:NUG327755 OEB327679:OEC327755 ONX327679:ONY327755 OXT327679:OXU327755 PHP327679:PHQ327755 PRL327679:PRM327755 QBH327679:QBI327755 QLD327679:QLE327755 QUZ327679:QVA327755 REV327679:REW327755 ROR327679:ROS327755 RYN327679:RYO327755 SIJ327679:SIK327755 SSF327679:SSG327755 TCB327679:TCC327755 TLX327679:TLY327755 TVT327679:TVU327755 UFP327679:UFQ327755 UPL327679:UPM327755 UZH327679:UZI327755 VJD327679:VJE327755 VSZ327679:VTA327755 WCV327679:WCW327755 WMR327679:WMS327755 WWN327679:WWO327755 AF393215:AG393291 KB393215:KC393291 TX393215:TY393291 ADT393215:ADU393291 ANP393215:ANQ393291 AXL393215:AXM393291 BHH393215:BHI393291 BRD393215:BRE393291 CAZ393215:CBA393291 CKV393215:CKW393291 CUR393215:CUS393291 DEN393215:DEO393291 DOJ393215:DOK393291 DYF393215:DYG393291 EIB393215:EIC393291 ERX393215:ERY393291 FBT393215:FBU393291 FLP393215:FLQ393291 FVL393215:FVM393291 GFH393215:GFI393291 GPD393215:GPE393291 GYZ393215:GZA393291 HIV393215:HIW393291 HSR393215:HSS393291 ICN393215:ICO393291 IMJ393215:IMK393291 IWF393215:IWG393291 JGB393215:JGC393291 JPX393215:JPY393291 JZT393215:JZU393291 KJP393215:KJQ393291 KTL393215:KTM393291 LDH393215:LDI393291 LND393215:LNE393291 LWZ393215:LXA393291 MGV393215:MGW393291 MQR393215:MQS393291 NAN393215:NAO393291 NKJ393215:NKK393291 NUF393215:NUG393291 OEB393215:OEC393291 ONX393215:ONY393291 OXT393215:OXU393291 PHP393215:PHQ393291 PRL393215:PRM393291 QBH393215:QBI393291 QLD393215:QLE393291 QUZ393215:QVA393291 REV393215:REW393291 ROR393215:ROS393291 RYN393215:RYO393291 SIJ393215:SIK393291 SSF393215:SSG393291 TCB393215:TCC393291 TLX393215:TLY393291 TVT393215:TVU393291 UFP393215:UFQ393291 UPL393215:UPM393291 UZH393215:UZI393291 VJD393215:VJE393291 VSZ393215:VTA393291 WCV393215:WCW393291 WMR393215:WMS393291 WWN393215:WWO393291 AF458751:AG458827 KB458751:KC458827 TX458751:TY458827 ADT458751:ADU458827 ANP458751:ANQ458827 AXL458751:AXM458827 BHH458751:BHI458827 BRD458751:BRE458827 CAZ458751:CBA458827 CKV458751:CKW458827 CUR458751:CUS458827 DEN458751:DEO458827 DOJ458751:DOK458827 DYF458751:DYG458827 EIB458751:EIC458827 ERX458751:ERY458827 FBT458751:FBU458827 FLP458751:FLQ458827 FVL458751:FVM458827 GFH458751:GFI458827 GPD458751:GPE458827 GYZ458751:GZA458827 HIV458751:HIW458827 HSR458751:HSS458827 ICN458751:ICO458827 IMJ458751:IMK458827 IWF458751:IWG458827 JGB458751:JGC458827 JPX458751:JPY458827 JZT458751:JZU458827 KJP458751:KJQ458827 KTL458751:KTM458827 LDH458751:LDI458827 LND458751:LNE458827 LWZ458751:LXA458827 MGV458751:MGW458827 MQR458751:MQS458827 NAN458751:NAO458827 NKJ458751:NKK458827 NUF458751:NUG458827 OEB458751:OEC458827 ONX458751:ONY458827 OXT458751:OXU458827 PHP458751:PHQ458827 PRL458751:PRM458827 QBH458751:QBI458827 QLD458751:QLE458827 QUZ458751:QVA458827 REV458751:REW458827 ROR458751:ROS458827 RYN458751:RYO458827 SIJ458751:SIK458827 SSF458751:SSG458827 TCB458751:TCC458827 TLX458751:TLY458827 TVT458751:TVU458827 UFP458751:UFQ458827 UPL458751:UPM458827 UZH458751:UZI458827 VJD458751:VJE458827 VSZ458751:VTA458827 WCV458751:WCW458827 WMR458751:WMS458827 WWN458751:WWO458827 AF524287:AG524363 KB524287:KC524363 TX524287:TY524363 ADT524287:ADU524363 ANP524287:ANQ524363 AXL524287:AXM524363 BHH524287:BHI524363 BRD524287:BRE524363 CAZ524287:CBA524363 CKV524287:CKW524363 CUR524287:CUS524363 DEN524287:DEO524363 DOJ524287:DOK524363 DYF524287:DYG524363 EIB524287:EIC524363 ERX524287:ERY524363 FBT524287:FBU524363 FLP524287:FLQ524363 FVL524287:FVM524363 GFH524287:GFI524363 GPD524287:GPE524363 GYZ524287:GZA524363 HIV524287:HIW524363 HSR524287:HSS524363 ICN524287:ICO524363 IMJ524287:IMK524363 IWF524287:IWG524363 JGB524287:JGC524363 JPX524287:JPY524363 JZT524287:JZU524363 KJP524287:KJQ524363 KTL524287:KTM524363 LDH524287:LDI524363 LND524287:LNE524363 LWZ524287:LXA524363 MGV524287:MGW524363 MQR524287:MQS524363 NAN524287:NAO524363 NKJ524287:NKK524363 NUF524287:NUG524363 OEB524287:OEC524363 ONX524287:ONY524363 OXT524287:OXU524363 PHP524287:PHQ524363 PRL524287:PRM524363 QBH524287:QBI524363 QLD524287:QLE524363 QUZ524287:QVA524363 REV524287:REW524363 ROR524287:ROS524363 RYN524287:RYO524363 SIJ524287:SIK524363 SSF524287:SSG524363 TCB524287:TCC524363 TLX524287:TLY524363 TVT524287:TVU524363 UFP524287:UFQ524363 UPL524287:UPM524363 UZH524287:UZI524363 VJD524287:VJE524363 VSZ524287:VTA524363 WCV524287:WCW524363 WMR524287:WMS524363 WWN524287:WWO524363 AF589823:AG589899 KB589823:KC589899 TX589823:TY589899 ADT589823:ADU589899 ANP589823:ANQ589899 AXL589823:AXM589899 BHH589823:BHI589899 BRD589823:BRE589899 CAZ589823:CBA589899 CKV589823:CKW589899 CUR589823:CUS589899 DEN589823:DEO589899 DOJ589823:DOK589899 DYF589823:DYG589899 EIB589823:EIC589899 ERX589823:ERY589899 FBT589823:FBU589899 FLP589823:FLQ589899 FVL589823:FVM589899 GFH589823:GFI589899 GPD589823:GPE589899 GYZ589823:GZA589899 HIV589823:HIW589899 HSR589823:HSS589899 ICN589823:ICO589899 IMJ589823:IMK589899 IWF589823:IWG589899 JGB589823:JGC589899 JPX589823:JPY589899 JZT589823:JZU589899 KJP589823:KJQ589899 KTL589823:KTM589899 LDH589823:LDI589899 LND589823:LNE589899 LWZ589823:LXA589899 MGV589823:MGW589899 MQR589823:MQS589899 NAN589823:NAO589899 NKJ589823:NKK589899 NUF589823:NUG589899 OEB589823:OEC589899 ONX589823:ONY589899 OXT589823:OXU589899 PHP589823:PHQ589899 PRL589823:PRM589899 QBH589823:QBI589899 QLD589823:QLE589899 QUZ589823:QVA589899 REV589823:REW589899 ROR589823:ROS589899 RYN589823:RYO589899 SIJ589823:SIK589899 SSF589823:SSG589899 TCB589823:TCC589899 TLX589823:TLY589899 TVT589823:TVU589899 UFP589823:UFQ589899 UPL589823:UPM589899 UZH589823:UZI589899 VJD589823:VJE589899 VSZ589823:VTA589899 WCV589823:WCW589899 WMR589823:WMS589899 WWN589823:WWO589899 AF655359:AG655435 KB655359:KC655435 TX655359:TY655435 ADT655359:ADU655435 ANP655359:ANQ655435 AXL655359:AXM655435 BHH655359:BHI655435 BRD655359:BRE655435 CAZ655359:CBA655435 CKV655359:CKW655435 CUR655359:CUS655435 DEN655359:DEO655435 DOJ655359:DOK655435 DYF655359:DYG655435 EIB655359:EIC655435 ERX655359:ERY655435 FBT655359:FBU655435 FLP655359:FLQ655435 FVL655359:FVM655435 GFH655359:GFI655435 GPD655359:GPE655435 GYZ655359:GZA655435 HIV655359:HIW655435 HSR655359:HSS655435 ICN655359:ICO655435 IMJ655359:IMK655435 IWF655359:IWG655435 JGB655359:JGC655435 JPX655359:JPY655435 JZT655359:JZU655435 KJP655359:KJQ655435 KTL655359:KTM655435 LDH655359:LDI655435 LND655359:LNE655435 LWZ655359:LXA655435 MGV655359:MGW655435 MQR655359:MQS655435 NAN655359:NAO655435 NKJ655359:NKK655435 NUF655359:NUG655435 OEB655359:OEC655435 ONX655359:ONY655435 OXT655359:OXU655435 PHP655359:PHQ655435 PRL655359:PRM655435 QBH655359:QBI655435 QLD655359:QLE655435 QUZ655359:QVA655435 REV655359:REW655435 ROR655359:ROS655435 RYN655359:RYO655435 SIJ655359:SIK655435 SSF655359:SSG655435 TCB655359:TCC655435 TLX655359:TLY655435 TVT655359:TVU655435 UFP655359:UFQ655435 UPL655359:UPM655435 UZH655359:UZI655435 VJD655359:VJE655435 VSZ655359:VTA655435 WCV655359:WCW655435 WMR655359:WMS655435 WWN655359:WWO655435 AF720895:AG720971 KB720895:KC720971 TX720895:TY720971 ADT720895:ADU720971 ANP720895:ANQ720971 AXL720895:AXM720971 BHH720895:BHI720971 BRD720895:BRE720971 CAZ720895:CBA720971 CKV720895:CKW720971 CUR720895:CUS720971 DEN720895:DEO720971 DOJ720895:DOK720971 DYF720895:DYG720971 EIB720895:EIC720971 ERX720895:ERY720971 FBT720895:FBU720971 FLP720895:FLQ720971 FVL720895:FVM720971 GFH720895:GFI720971 GPD720895:GPE720971 GYZ720895:GZA720971 HIV720895:HIW720971 HSR720895:HSS720971 ICN720895:ICO720971 IMJ720895:IMK720971 IWF720895:IWG720971 JGB720895:JGC720971 JPX720895:JPY720971 JZT720895:JZU720971 KJP720895:KJQ720971 KTL720895:KTM720971 LDH720895:LDI720971 LND720895:LNE720971 LWZ720895:LXA720971 MGV720895:MGW720971 MQR720895:MQS720971 NAN720895:NAO720971 NKJ720895:NKK720971 NUF720895:NUG720971 OEB720895:OEC720971 ONX720895:ONY720971 OXT720895:OXU720971 PHP720895:PHQ720971 PRL720895:PRM720971 QBH720895:QBI720971 QLD720895:QLE720971 QUZ720895:QVA720971 REV720895:REW720971 ROR720895:ROS720971 RYN720895:RYO720971 SIJ720895:SIK720971 SSF720895:SSG720971 TCB720895:TCC720971 TLX720895:TLY720971 TVT720895:TVU720971 UFP720895:UFQ720971 UPL720895:UPM720971 UZH720895:UZI720971 VJD720895:VJE720971 VSZ720895:VTA720971 WCV720895:WCW720971 WMR720895:WMS720971 WWN720895:WWO720971 AF786431:AG786507 KB786431:KC786507 TX786431:TY786507 ADT786431:ADU786507 ANP786431:ANQ786507 AXL786431:AXM786507 BHH786431:BHI786507 BRD786431:BRE786507 CAZ786431:CBA786507 CKV786431:CKW786507 CUR786431:CUS786507 DEN786431:DEO786507 DOJ786431:DOK786507 DYF786431:DYG786507 EIB786431:EIC786507 ERX786431:ERY786507 FBT786431:FBU786507 FLP786431:FLQ786507 FVL786431:FVM786507 GFH786431:GFI786507 GPD786431:GPE786507 GYZ786431:GZA786507 HIV786431:HIW786507 HSR786431:HSS786507 ICN786431:ICO786507 IMJ786431:IMK786507 IWF786431:IWG786507 JGB786431:JGC786507 JPX786431:JPY786507 JZT786431:JZU786507 KJP786431:KJQ786507 KTL786431:KTM786507 LDH786431:LDI786507 LND786431:LNE786507 LWZ786431:LXA786507 MGV786431:MGW786507 MQR786431:MQS786507 NAN786431:NAO786507 NKJ786431:NKK786507 NUF786431:NUG786507 OEB786431:OEC786507 ONX786431:ONY786507 OXT786431:OXU786507 PHP786431:PHQ786507 PRL786431:PRM786507 QBH786431:QBI786507 QLD786431:QLE786507 QUZ786431:QVA786507 REV786431:REW786507 ROR786431:ROS786507 RYN786431:RYO786507 SIJ786431:SIK786507 SSF786431:SSG786507 TCB786431:TCC786507 TLX786431:TLY786507 TVT786431:TVU786507 UFP786431:UFQ786507 UPL786431:UPM786507 UZH786431:UZI786507 VJD786431:VJE786507 VSZ786431:VTA786507 WCV786431:WCW786507 WMR786431:WMS786507 WWN786431:WWO786507 AF851967:AG852043 KB851967:KC852043 TX851967:TY852043 ADT851967:ADU852043 ANP851967:ANQ852043 AXL851967:AXM852043 BHH851967:BHI852043 BRD851967:BRE852043 CAZ851967:CBA852043 CKV851967:CKW852043 CUR851967:CUS852043 DEN851967:DEO852043 DOJ851967:DOK852043 DYF851967:DYG852043 EIB851967:EIC852043 ERX851967:ERY852043 FBT851967:FBU852043 FLP851967:FLQ852043 FVL851967:FVM852043 GFH851967:GFI852043 GPD851967:GPE852043 GYZ851967:GZA852043 HIV851967:HIW852043 HSR851967:HSS852043 ICN851967:ICO852043 IMJ851967:IMK852043 IWF851967:IWG852043 JGB851967:JGC852043 JPX851967:JPY852043 JZT851967:JZU852043 KJP851967:KJQ852043 KTL851967:KTM852043 LDH851967:LDI852043 LND851967:LNE852043 LWZ851967:LXA852043 MGV851967:MGW852043 MQR851967:MQS852043 NAN851967:NAO852043 NKJ851967:NKK852043 NUF851967:NUG852043 OEB851967:OEC852043 ONX851967:ONY852043 OXT851967:OXU852043 PHP851967:PHQ852043 PRL851967:PRM852043 QBH851967:QBI852043 QLD851967:QLE852043 QUZ851967:QVA852043 REV851967:REW852043 ROR851967:ROS852043 RYN851967:RYO852043 SIJ851967:SIK852043 SSF851967:SSG852043 TCB851967:TCC852043 TLX851967:TLY852043 TVT851967:TVU852043 UFP851967:UFQ852043 UPL851967:UPM852043 UZH851967:UZI852043 VJD851967:VJE852043 VSZ851967:VTA852043 WCV851967:WCW852043 WMR851967:WMS852043 WWN851967:WWO852043 AF917503:AG917579 KB917503:KC917579 TX917503:TY917579 ADT917503:ADU917579 ANP917503:ANQ917579 AXL917503:AXM917579 BHH917503:BHI917579 BRD917503:BRE917579 CAZ917503:CBA917579 CKV917503:CKW917579 CUR917503:CUS917579 DEN917503:DEO917579 DOJ917503:DOK917579 DYF917503:DYG917579 EIB917503:EIC917579 ERX917503:ERY917579 FBT917503:FBU917579 FLP917503:FLQ917579 FVL917503:FVM917579 GFH917503:GFI917579 GPD917503:GPE917579 GYZ917503:GZA917579 HIV917503:HIW917579 HSR917503:HSS917579 ICN917503:ICO917579 IMJ917503:IMK917579 IWF917503:IWG917579 JGB917503:JGC917579 JPX917503:JPY917579 JZT917503:JZU917579 KJP917503:KJQ917579 KTL917503:KTM917579 LDH917503:LDI917579 LND917503:LNE917579 LWZ917503:LXA917579 MGV917503:MGW917579 MQR917503:MQS917579 NAN917503:NAO917579 NKJ917503:NKK917579 NUF917503:NUG917579 OEB917503:OEC917579 ONX917503:ONY917579 OXT917503:OXU917579 PHP917503:PHQ917579 PRL917503:PRM917579 QBH917503:QBI917579 QLD917503:QLE917579 QUZ917503:QVA917579 REV917503:REW917579 ROR917503:ROS917579 RYN917503:RYO917579 SIJ917503:SIK917579 SSF917503:SSG917579 TCB917503:TCC917579 TLX917503:TLY917579 TVT917503:TVU917579 UFP917503:UFQ917579 UPL917503:UPM917579 UZH917503:UZI917579 VJD917503:VJE917579 VSZ917503:VTA917579 WCV917503:WCW917579 WMR917503:WMS917579 WWN917503:WWO917579 AF983039:AG983115 KB983039:KC983115 TX983039:TY983115 ADT983039:ADU983115 ANP983039:ANQ983115 AXL983039:AXM983115 BHH983039:BHI983115 BRD983039:BRE983115 CAZ983039:CBA983115 CKV983039:CKW983115 CUR983039:CUS983115 DEN983039:DEO983115 DOJ983039:DOK983115 DYF983039:DYG983115 EIB983039:EIC983115 ERX983039:ERY983115 FBT983039:FBU983115 FLP983039:FLQ983115 FVL983039:FVM983115 GFH983039:GFI983115 GPD983039:GPE983115 GYZ983039:GZA983115 HIV983039:HIW983115 HSR983039:HSS983115 ICN983039:ICO983115 IMJ983039:IMK983115 IWF983039:IWG983115 JGB983039:JGC983115 JPX983039:JPY983115 JZT983039:JZU983115 KJP983039:KJQ983115 KTL983039:KTM983115 LDH983039:LDI983115 LND983039:LNE983115 LWZ983039:LXA983115 MGV983039:MGW983115 MQR983039:MQS983115 NAN983039:NAO983115 NKJ983039:NKK983115 NUF983039:NUG983115 OEB983039:OEC983115 ONX983039:ONY983115 OXT983039:OXU983115 PHP983039:PHQ983115 PRL983039:PRM983115 QBH983039:QBI983115 QLD983039:QLE983115 QUZ983039:QVA983115 REV983039:REW983115 ROR983039:ROS983115 RYN983039:RYO983115 SIJ983039:SIK983115 SSF983039:SSG983115 TCB983039:TCC983115 TLX983039:TLY983115 TVT983039:TVU983115 UFP983039:UFQ983115 UPL983039:UPM983115 UZH983039:UZI983115 VJD983039:VJE983115 VSZ983039:VTA983115 WCV983039:WCW983115 WMR983039:WMS983115 WWN983039:WWO983115 AH43:AH75 KD43:KD75 TZ43:TZ75 ADV43:ADV75 ANR43:ANR75 AXN43:AXN75 BHJ43:BHJ75 BRF43:BRF75 CBB43:CBB75 CKX43:CKX75 CUT43:CUT75 DEP43:DEP75 DOL43:DOL75 DYH43:DYH75 EID43:EID75 ERZ43:ERZ75 FBV43:FBV75 FLR43:FLR75 FVN43:FVN75 GFJ43:GFJ75 GPF43:GPF75 GZB43:GZB75 HIX43:HIX75 HST43:HST75 ICP43:ICP75 IML43:IML75 IWH43:IWH75 JGD43:JGD75 JPZ43:JPZ75 JZV43:JZV75 KJR43:KJR75 KTN43:KTN75 LDJ43:LDJ75 LNF43:LNF75 LXB43:LXB75 MGX43:MGX75 MQT43:MQT75 NAP43:NAP75 NKL43:NKL75 NUH43:NUH75 OED43:OED75 ONZ43:ONZ75 OXV43:OXV75 PHR43:PHR75 PRN43:PRN75 QBJ43:QBJ75 QLF43:QLF75 QVB43:QVB75 REX43:REX75 ROT43:ROT75 RYP43:RYP75 SIL43:SIL75 SSH43:SSH75 TCD43:TCD75 TLZ43:TLZ75 TVV43:TVV75 UFR43:UFR75 UPN43:UPN75 UZJ43:UZJ75 VJF43:VJF75 VTB43:VTB75 WCX43:WCX75 WMT43:WMT75 WWP43:WWP75 AH65579:AH65611 KD65579:KD65611 TZ65579:TZ65611 ADV65579:ADV65611 ANR65579:ANR65611 AXN65579:AXN65611 BHJ65579:BHJ65611 BRF65579:BRF65611 CBB65579:CBB65611 CKX65579:CKX65611 CUT65579:CUT65611 DEP65579:DEP65611 DOL65579:DOL65611 DYH65579:DYH65611 EID65579:EID65611 ERZ65579:ERZ65611 FBV65579:FBV65611 FLR65579:FLR65611 FVN65579:FVN65611 GFJ65579:GFJ65611 GPF65579:GPF65611 GZB65579:GZB65611 HIX65579:HIX65611 HST65579:HST65611 ICP65579:ICP65611 IML65579:IML65611 IWH65579:IWH65611 JGD65579:JGD65611 JPZ65579:JPZ65611 JZV65579:JZV65611 KJR65579:KJR65611 KTN65579:KTN65611 LDJ65579:LDJ65611 LNF65579:LNF65611 LXB65579:LXB65611 MGX65579:MGX65611 MQT65579:MQT65611 NAP65579:NAP65611 NKL65579:NKL65611 NUH65579:NUH65611 OED65579:OED65611 ONZ65579:ONZ65611 OXV65579:OXV65611 PHR65579:PHR65611 PRN65579:PRN65611 QBJ65579:QBJ65611 QLF65579:QLF65611 QVB65579:QVB65611 REX65579:REX65611 ROT65579:ROT65611 RYP65579:RYP65611 SIL65579:SIL65611 SSH65579:SSH65611 TCD65579:TCD65611 TLZ65579:TLZ65611 TVV65579:TVV65611 UFR65579:UFR65611 UPN65579:UPN65611 UZJ65579:UZJ65611 VJF65579:VJF65611 VTB65579:VTB65611 WCX65579:WCX65611 WMT65579:WMT65611 WWP65579:WWP65611 AH131115:AH131147 KD131115:KD131147 TZ131115:TZ131147 ADV131115:ADV131147 ANR131115:ANR131147 AXN131115:AXN131147 BHJ131115:BHJ131147 BRF131115:BRF131147 CBB131115:CBB131147 CKX131115:CKX131147 CUT131115:CUT131147 DEP131115:DEP131147 DOL131115:DOL131147 DYH131115:DYH131147 EID131115:EID131147 ERZ131115:ERZ131147 FBV131115:FBV131147 FLR131115:FLR131147 FVN131115:FVN131147 GFJ131115:GFJ131147 GPF131115:GPF131147 GZB131115:GZB131147 HIX131115:HIX131147 HST131115:HST131147 ICP131115:ICP131147 IML131115:IML131147 IWH131115:IWH131147 JGD131115:JGD131147 JPZ131115:JPZ131147 JZV131115:JZV131147 KJR131115:KJR131147 KTN131115:KTN131147 LDJ131115:LDJ131147 LNF131115:LNF131147 LXB131115:LXB131147 MGX131115:MGX131147 MQT131115:MQT131147 NAP131115:NAP131147 NKL131115:NKL131147 NUH131115:NUH131147 OED131115:OED131147 ONZ131115:ONZ131147 OXV131115:OXV131147 PHR131115:PHR131147 PRN131115:PRN131147 QBJ131115:QBJ131147 QLF131115:QLF131147 QVB131115:QVB131147 REX131115:REX131147 ROT131115:ROT131147 RYP131115:RYP131147 SIL131115:SIL131147 SSH131115:SSH131147 TCD131115:TCD131147 TLZ131115:TLZ131147 TVV131115:TVV131147 UFR131115:UFR131147 UPN131115:UPN131147 UZJ131115:UZJ131147 VJF131115:VJF131147 VTB131115:VTB131147 WCX131115:WCX131147 WMT131115:WMT131147 WWP131115:WWP131147 AH196651:AH196683 KD196651:KD196683 TZ196651:TZ196683 ADV196651:ADV196683 ANR196651:ANR196683 AXN196651:AXN196683 BHJ196651:BHJ196683 BRF196651:BRF196683 CBB196651:CBB196683 CKX196651:CKX196683 CUT196651:CUT196683 DEP196651:DEP196683 DOL196651:DOL196683 DYH196651:DYH196683 EID196651:EID196683 ERZ196651:ERZ196683 FBV196651:FBV196683 FLR196651:FLR196683 FVN196651:FVN196683 GFJ196651:GFJ196683 GPF196651:GPF196683 GZB196651:GZB196683 HIX196651:HIX196683 HST196651:HST196683 ICP196651:ICP196683 IML196651:IML196683 IWH196651:IWH196683 JGD196651:JGD196683 JPZ196651:JPZ196683 JZV196651:JZV196683 KJR196651:KJR196683 KTN196651:KTN196683 LDJ196651:LDJ196683 LNF196651:LNF196683 LXB196651:LXB196683 MGX196651:MGX196683 MQT196651:MQT196683 NAP196651:NAP196683 NKL196651:NKL196683 NUH196651:NUH196683 OED196651:OED196683 ONZ196651:ONZ196683 OXV196651:OXV196683 PHR196651:PHR196683 PRN196651:PRN196683 QBJ196651:QBJ196683 QLF196651:QLF196683 QVB196651:QVB196683 REX196651:REX196683 ROT196651:ROT196683 RYP196651:RYP196683 SIL196651:SIL196683 SSH196651:SSH196683 TCD196651:TCD196683 TLZ196651:TLZ196683 TVV196651:TVV196683 UFR196651:UFR196683 UPN196651:UPN196683 UZJ196651:UZJ196683 VJF196651:VJF196683 VTB196651:VTB196683 WCX196651:WCX196683 WMT196651:WMT196683 WWP196651:WWP196683 AH262187:AH262219 KD262187:KD262219 TZ262187:TZ262219 ADV262187:ADV262219 ANR262187:ANR262219 AXN262187:AXN262219 BHJ262187:BHJ262219 BRF262187:BRF262219 CBB262187:CBB262219 CKX262187:CKX262219 CUT262187:CUT262219 DEP262187:DEP262219 DOL262187:DOL262219 DYH262187:DYH262219 EID262187:EID262219 ERZ262187:ERZ262219 FBV262187:FBV262219 FLR262187:FLR262219 FVN262187:FVN262219 GFJ262187:GFJ262219 GPF262187:GPF262219 GZB262187:GZB262219 HIX262187:HIX262219 HST262187:HST262219 ICP262187:ICP262219 IML262187:IML262219 IWH262187:IWH262219 JGD262187:JGD262219 JPZ262187:JPZ262219 JZV262187:JZV262219 KJR262187:KJR262219 KTN262187:KTN262219 LDJ262187:LDJ262219 LNF262187:LNF262219 LXB262187:LXB262219 MGX262187:MGX262219 MQT262187:MQT262219 NAP262187:NAP262219 NKL262187:NKL262219 NUH262187:NUH262219 OED262187:OED262219 ONZ262187:ONZ262219 OXV262187:OXV262219 PHR262187:PHR262219 PRN262187:PRN262219 QBJ262187:QBJ262219 QLF262187:QLF262219 QVB262187:QVB262219 REX262187:REX262219 ROT262187:ROT262219 RYP262187:RYP262219 SIL262187:SIL262219 SSH262187:SSH262219 TCD262187:TCD262219 TLZ262187:TLZ262219 TVV262187:TVV262219 UFR262187:UFR262219 UPN262187:UPN262219 UZJ262187:UZJ262219 VJF262187:VJF262219 VTB262187:VTB262219 WCX262187:WCX262219 WMT262187:WMT262219 WWP262187:WWP262219 AH327723:AH327755 KD327723:KD327755 TZ327723:TZ327755 ADV327723:ADV327755 ANR327723:ANR327755 AXN327723:AXN327755 BHJ327723:BHJ327755 BRF327723:BRF327755 CBB327723:CBB327755 CKX327723:CKX327755 CUT327723:CUT327755 DEP327723:DEP327755 DOL327723:DOL327755 DYH327723:DYH327755 EID327723:EID327755 ERZ327723:ERZ327755 FBV327723:FBV327755 FLR327723:FLR327755 FVN327723:FVN327755 GFJ327723:GFJ327755 GPF327723:GPF327755 GZB327723:GZB327755 HIX327723:HIX327755 HST327723:HST327755 ICP327723:ICP327755 IML327723:IML327755 IWH327723:IWH327755 JGD327723:JGD327755 JPZ327723:JPZ327755 JZV327723:JZV327755 KJR327723:KJR327755 KTN327723:KTN327755 LDJ327723:LDJ327755 LNF327723:LNF327755 LXB327723:LXB327755 MGX327723:MGX327755 MQT327723:MQT327755 NAP327723:NAP327755 NKL327723:NKL327755 NUH327723:NUH327755 OED327723:OED327755 ONZ327723:ONZ327755 OXV327723:OXV327755 PHR327723:PHR327755 PRN327723:PRN327755 QBJ327723:QBJ327755 QLF327723:QLF327755 QVB327723:QVB327755 REX327723:REX327755 ROT327723:ROT327755 RYP327723:RYP327755 SIL327723:SIL327755 SSH327723:SSH327755 TCD327723:TCD327755 TLZ327723:TLZ327755 TVV327723:TVV327755 UFR327723:UFR327755 UPN327723:UPN327755 UZJ327723:UZJ327755 VJF327723:VJF327755 VTB327723:VTB327755 WCX327723:WCX327755 WMT327723:WMT327755 WWP327723:WWP327755 AH393259:AH393291 KD393259:KD393291 TZ393259:TZ393291 ADV393259:ADV393291 ANR393259:ANR393291 AXN393259:AXN393291 BHJ393259:BHJ393291 BRF393259:BRF393291 CBB393259:CBB393291 CKX393259:CKX393291 CUT393259:CUT393291 DEP393259:DEP393291 DOL393259:DOL393291 DYH393259:DYH393291 EID393259:EID393291 ERZ393259:ERZ393291 FBV393259:FBV393291 FLR393259:FLR393291 FVN393259:FVN393291 GFJ393259:GFJ393291 GPF393259:GPF393291 GZB393259:GZB393291 HIX393259:HIX393291 HST393259:HST393291 ICP393259:ICP393291 IML393259:IML393291 IWH393259:IWH393291 JGD393259:JGD393291 JPZ393259:JPZ393291 JZV393259:JZV393291 KJR393259:KJR393291 KTN393259:KTN393291 LDJ393259:LDJ393291 LNF393259:LNF393291 LXB393259:LXB393291 MGX393259:MGX393291 MQT393259:MQT393291 NAP393259:NAP393291 NKL393259:NKL393291 NUH393259:NUH393291 OED393259:OED393291 ONZ393259:ONZ393291 OXV393259:OXV393291 PHR393259:PHR393291 PRN393259:PRN393291 QBJ393259:QBJ393291 QLF393259:QLF393291 QVB393259:QVB393291 REX393259:REX393291 ROT393259:ROT393291 RYP393259:RYP393291 SIL393259:SIL393291 SSH393259:SSH393291 TCD393259:TCD393291 TLZ393259:TLZ393291 TVV393259:TVV393291 UFR393259:UFR393291 UPN393259:UPN393291 UZJ393259:UZJ393291 VJF393259:VJF393291 VTB393259:VTB393291 WCX393259:WCX393291 WMT393259:WMT393291 WWP393259:WWP393291 AH458795:AH458827 KD458795:KD458827 TZ458795:TZ458827 ADV458795:ADV458827 ANR458795:ANR458827 AXN458795:AXN458827 BHJ458795:BHJ458827 BRF458795:BRF458827 CBB458795:CBB458827 CKX458795:CKX458827 CUT458795:CUT458827 DEP458795:DEP458827 DOL458795:DOL458827 DYH458795:DYH458827 EID458795:EID458827 ERZ458795:ERZ458827 FBV458795:FBV458827 FLR458795:FLR458827 FVN458795:FVN458827 GFJ458795:GFJ458827 GPF458795:GPF458827 GZB458795:GZB458827 HIX458795:HIX458827 HST458795:HST458827 ICP458795:ICP458827 IML458795:IML458827 IWH458795:IWH458827 JGD458795:JGD458827 JPZ458795:JPZ458827 JZV458795:JZV458827 KJR458795:KJR458827 KTN458795:KTN458827 LDJ458795:LDJ458827 LNF458795:LNF458827 LXB458795:LXB458827 MGX458795:MGX458827 MQT458795:MQT458827 NAP458795:NAP458827 NKL458795:NKL458827 NUH458795:NUH458827 OED458795:OED458827 ONZ458795:ONZ458827 OXV458795:OXV458827 PHR458795:PHR458827 PRN458795:PRN458827 QBJ458795:QBJ458827 QLF458795:QLF458827 QVB458795:QVB458827 REX458795:REX458827 ROT458795:ROT458827 RYP458795:RYP458827 SIL458795:SIL458827 SSH458795:SSH458827 TCD458795:TCD458827 TLZ458795:TLZ458827 TVV458795:TVV458827 UFR458795:UFR458827 UPN458795:UPN458827 UZJ458795:UZJ458827 VJF458795:VJF458827 VTB458795:VTB458827 WCX458795:WCX458827 WMT458795:WMT458827 WWP458795:WWP458827 AH524331:AH524363 KD524331:KD524363 TZ524331:TZ524363 ADV524331:ADV524363 ANR524331:ANR524363 AXN524331:AXN524363 BHJ524331:BHJ524363 BRF524331:BRF524363 CBB524331:CBB524363 CKX524331:CKX524363 CUT524331:CUT524363 DEP524331:DEP524363 DOL524331:DOL524363 DYH524331:DYH524363 EID524331:EID524363 ERZ524331:ERZ524363 FBV524331:FBV524363 FLR524331:FLR524363 FVN524331:FVN524363 GFJ524331:GFJ524363 GPF524331:GPF524363 GZB524331:GZB524363 HIX524331:HIX524363 HST524331:HST524363 ICP524331:ICP524363 IML524331:IML524363 IWH524331:IWH524363 JGD524331:JGD524363 JPZ524331:JPZ524363 JZV524331:JZV524363 KJR524331:KJR524363 KTN524331:KTN524363 LDJ524331:LDJ524363 LNF524331:LNF524363 LXB524331:LXB524363 MGX524331:MGX524363 MQT524331:MQT524363 NAP524331:NAP524363 NKL524331:NKL524363 NUH524331:NUH524363 OED524331:OED524363 ONZ524331:ONZ524363 OXV524331:OXV524363 PHR524331:PHR524363 PRN524331:PRN524363 QBJ524331:QBJ524363 QLF524331:QLF524363 QVB524331:QVB524363 REX524331:REX524363 ROT524331:ROT524363 RYP524331:RYP524363 SIL524331:SIL524363 SSH524331:SSH524363 TCD524331:TCD524363 TLZ524331:TLZ524363 TVV524331:TVV524363 UFR524331:UFR524363 UPN524331:UPN524363 UZJ524331:UZJ524363 VJF524331:VJF524363 VTB524331:VTB524363 WCX524331:WCX524363 WMT524331:WMT524363 WWP524331:WWP524363 AH589867:AH589899 KD589867:KD589899 TZ589867:TZ589899 ADV589867:ADV589899 ANR589867:ANR589899 AXN589867:AXN589899 BHJ589867:BHJ589899 BRF589867:BRF589899 CBB589867:CBB589899 CKX589867:CKX589899 CUT589867:CUT589899 DEP589867:DEP589899 DOL589867:DOL589899 DYH589867:DYH589899 EID589867:EID589899 ERZ589867:ERZ589899 FBV589867:FBV589899 FLR589867:FLR589899 FVN589867:FVN589899 GFJ589867:GFJ589899 GPF589867:GPF589899 GZB589867:GZB589899 HIX589867:HIX589899 HST589867:HST589899 ICP589867:ICP589899 IML589867:IML589899 IWH589867:IWH589899 JGD589867:JGD589899 JPZ589867:JPZ589899 JZV589867:JZV589899 KJR589867:KJR589899 KTN589867:KTN589899 LDJ589867:LDJ589899 LNF589867:LNF589899 LXB589867:LXB589899 MGX589867:MGX589899 MQT589867:MQT589899 NAP589867:NAP589899 NKL589867:NKL589899 NUH589867:NUH589899 OED589867:OED589899 ONZ589867:ONZ589899 OXV589867:OXV589899 PHR589867:PHR589899 PRN589867:PRN589899 QBJ589867:QBJ589899 QLF589867:QLF589899 QVB589867:QVB589899 REX589867:REX589899 ROT589867:ROT589899 RYP589867:RYP589899 SIL589867:SIL589899 SSH589867:SSH589899 TCD589867:TCD589899 TLZ589867:TLZ589899 TVV589867:TVV589899 UFR589867:UFR589899 UPN589867:UPN589899 UZJ589867:UZJ589899 VJF589867:VJF589899 VTB589867:VTB589899 WCX589867:WCX589899 WMT589867:WMT589899 WWP589867:WWP589899 AH655403:AH655435 KD655403:KD655435 TZ655403:TZ655435 ADV655403:ADV655435 ANR655403:ANR655435 AXN655403:AXN655435 BHJ655403:BHJ655435 BRF655403:BRF655435 CBB655403:CBB655435 CKX655403:CKX655435 CUT655403:CUT655435 DEP655403:DEP655435 DOL655403:DOL655435 DYH655403:DYH655435 EID655403:EID655435 ERZ655403:ERZ655435 FBV655403:FBV655435 FLR655403:FLR655435 FVN655403:FVN655435 GFJ655403:GFJ655435 GPF655403:GPF655435 GZB655403:GZB655435 HIX655403:HIX655435 HST655403:HST655435 ICP655403:ICP655435 IML655403:IML655435 IWH655403:IWH655435 JGD655403:JGD655435 JPZ655403:JPZ655435 JZV655403:JZV655435 KJR655403:KJR655435 KTN655403:KTN655435 LDJ655403:LDJ655435 LNF655403:LNF655435 LXB655403:LXB655435 MGX655403:MGX655435 MQT655403:MQT655435 NAP655403:NAP655435 NKL655403:NKL655435 NUH655403:NUH655435 OED655403:OED655435 ONZ655403:ONZ655435 OXV655403:OXV655435 PHR655403:PHR655435 PRN655403:PRN655435 QBJ655403:QBJ655435 QLF655403:QLF655435 QVB655403:QVB655435 REX655403:REX655435 ROT655403:ROT655435 RYP655403:RYP655435 SIL655403:SIL655435 SSH655403:SSH655435 TCD655403:TCD655435 TLZ655403:TLZ655435 TVV655403:TVV655435 UFR655403:UFR655435 UPN655403:UPN655435 UZJ655403:UZJ655435 VJF655403:VJF655435 VTB655403:VTB655435 WCX655403:WCX655435 WMT655403:WMT655435 WWP655403:WWP655435 AH720939:AH720971 KD720939:KD720971 TZ720939:TZ720971 ADV720939:ADV720971 ANR720939:ANR720971 AXN720939:AXN720971 BHJ720939:BHJ720971 BRF720939:BRF720971 CBB720939:CBB720971 CKX720939:CKX720971 CUT720939:CUT720971 DEP720939:DEP720971 DOL720939:DOL720971 DYH720939:DYH720971 EID720939:EID720971 ERZ720939:ERZ720971 FBV720939:FBV720971 FLR720939:FLR720971 FVN720939:FVN720971 GFJ720939:GFJ720971 GPF720939:GPF720971 GZB720939:GZB720971 HIX720939:HIX720971 HST720939:HST720971 ICP720939:ICP720971 IML720939:IML720971 IWH720939:IWH720971 JGD720939:JGD720971 JPZ720939:JPZ720971 JZV720939:JZV720971 KJR720939:KJR720971 KTN720939:KTN720971 LDJ720939:LDJ720971 LNF720939:LNF720971 LXB720939:LXB720971 MGX720939:MGX720971 MQT720939:MQT720971 NAP720939:NAP720971 NKL720939:NKL720971 NUH720939:NUH720971 OED720939:OED720971 ONZ720939:ONZ720971 OXV720939:OXV720971 PHR720939:PHR720971 PRN720939:PRN720971 QBJ720939:QBJ720971 QLF720939:QLF720971 QVB720939:QVB720971 REX720939:REX720971 ROT720939:ROT720971 RYP720939:RYP720971 SIL720939:SIL720971 SSH720939:SSH720971 TCD720939:TCD720971 TLZ720939:TLZ720971 TVV720939:TVV720971 UFR720939:UFR720971 UPN720939:UPN720971 UZJ720939:UZJ720971 VJF720939:VJF720971 VTB720939:VTB720971 WCX720939:WCX720971 WMT720939:WMT720971 WWP720939:WWP720971 AH786475:AH786507 KD786475:KD786507 TZ786475:TZ786507 ADV786475:ADV786507 ANR786475:ANR786507 AXN786475:AXN786507 BHJ786475:BHJ786507 BRF786475:BRF786507 CBB786475:CBB786507 CKX786475:CKX786507 CUT786475:CUT786507 DEP786475:DEP786507 DOL786475:DOL786507 DYH786475:DYH786507 EID786475:EID786507 ERZ786475:ERZ786507 FBV786475:FBV786507 FLR786475:FLR786507 FVN786475:FVN786507 GFJ786475:GFJ786507 GPF786475:GPF786507 GZB786475:GZB786507 HIX786475:HIX786507 HST786475:HST786507 ICP786475:ICP786507 IML786475:IML786507 IWH786475:IWH786507 JGD786475:JGD786507 JPZ786475:JPZ786507 JZV786475:JZV786507 KJR786475:KJR786507 KTN786475:KTN786507 LDJ786475:LDJ786507 LNF786475:LNF786507 LXB786475:LXB786507 MGX786475:MGX786507 MQT786475:MQT786507 NAP786475:NAP786507 NKL786475:NKL786507 NUH786475:NUH786507 OED786475:OED786507 ONZ786475:ONZ786507 OXV786475:OXV786507 PHR786475:PHR786507 PRN786475:PRN786507 QBJ786475:QBJ786507 QLF786475:QLF786507 QVB786475:QVB786507 REX786475:REX786507 ROT786475:ROT786507 RYP786475:RYP786507 SIL786475:SIL786507 SSH786475:SSH786507 TCD786475:TCD786507 TLZ786475:TLZ786507 TVV786475:TVV786507 UFR786475:UFR786507 UPN786475:UPN786507 UZJ786475:UZJ786507 VJF786475:VJF786507 VTB786475:VTB786507 WCX786475:WCX786507 WMT786475:WMT786507 WWP786475:WWP786507 AH852011:AH852043 KD852011:KD852043 TZ852011:TZ852043 ADV852011:ADV852043 ANR852011:ANR852043 AXN852011:AXN852043 BHJ852011:BHJ852043 BRF852011:BRF852043 CBB852011:CBB852043 CKX852011:CKX852043 CUT852011:CUT852043 DEP852011:DEP852043 DOL852011:DOL852043 DYH852011:DYH852043 EID852011:EID852043 ERZ852011:ERZ852043 FBV852011:FBV852043 FLR852011:FLR852043 FVN852011:FVN852043 GFJ852011:GFJ852043 GPF852011:GPF852043 GZB852011:GZB852043 HIX852011:HIX852043 HST852011:HST852043 ICP852011:ICP852043 IML852011:IML852043 IWH852011:IWH852043 JGD852011:JGD852043 JPZ852011:JPZ852043 JZV852011:JZV852043 KJR852011:KJR852043 KTN852011:KTN852043 LDJ852011:LDJ852043 LNF852011:LNF852043 LXB852011:LXB852043 MGX852011:MGX852043 MQT852011:MQT852043 NAP852011:NAP852043 NKL852011:NKL852043 NUH852011:NUH852043 OED852011:OED852043 ONZ852011:ONZ852043 OXV852011:OXV852043 PHR852011:PHR852043 PRN852011:PRN852043 QBJ852011:QBJ852043 QLF852011:QLF852043 QVB852011:QVB852043 REX852011:REX852043 ROT852011:ROT852043 RYP852011:RYP852043 SIL852011:SIL852043 SSH852011:SSH852043 TCD852011:TCD852043 TLZ852011:TLZ852043 TVV852011:TVV852043 UFR852011:UFR852043 UPN852011:UPN852043 UZJ852011:UZJ852043 VJF852011:VJF852043 VTB852011:VTB852043 WCX852011:WCX852043 WMT852011:WMT852043 WWP852011:WWP852043 AH917547:AH917579 KD917547:KD917579 TZ917547:TZ917579 ADV917547:ADV917579 ANR917547:ANR917579 AXN917547:AXN917579 BHJ917547:BHJ917579 BRF917547:BRF917579 CBB917547:CBB917579 CKX917547:CKX917579 CUT917547:CUT917579 DEP917547:DEP917579 DOL917547:DOL917579 DYH917547:DYH917579 EID917547:EID917579 ERZ917547:ERZ917579 FBV917547:FBV917579 FLR917547:FLR917579 FVN917547:FVN917579 GFJ917547:GFJ917579 GPF917547:GPF917579 GZB917547:GZB917579 HIX917547:HIX917579 HST917547:HST917579 ICP917547:ICP917579 IML917547:IML917579 IWH917547:IWH917579 JGD917547:JGD917579 JPZ917547:JPZ917579 JZV917547:JZV917579 KJR917547:KJR917579 KTN917547:KTN917579 LDJ917547:LDJ917579 LNF917547:LNF917579 LXB917547:LXB917579 MGX917547:MGX917579 MQT917547:MQT917579 NAP917547:NAP917579 NKL917547:NKL917579 NUH917547:NUH917579 OED917547:OED917579 ONZ917547:ONZ917579 OXV917547:OXV917579 PHR917547:PHR917579 PRN917547:PRN917579 QBJ917547:QBJ917579 QLF917547:QLF917579 QVB917547:QVB917579 REX917547:REX917579 ROT917547:ROT917579 RYP917547:RYP917579 SIL917547:SIL917579 SSH917547:SSH917579 TCD917547:TCD917579 TLZ917547:TLZ917579 TVV917547:TVV917579 UFR917547:UFR917579 UPN917547:UPN917579 UZJ917547:UZJ917579 VJF917547:VJF917579 VTB917547:VTB917579 WCX917547:WCX917579 WMT917547:WMT917579 WWP917547:WWP917579 AH983083:AH983115 KD983083:KD983115 TZ983083:TZ983115 ADV983083:ADV983115 ANR983083:ANR983115 AXN983083:AXN983115 BHJ983083:BHJ983115 BRF983083:BRF983115 CBB983083:CBB983115 CKX983083:CKX983115 CUT983083:CUT983115 DEP983083:DEP983115 DOL983083:DOL983115 DYH983083:DYH983115 EID983083:EID983115 ERZ983083:ERZ983115 FBV983083:FBV983115 FLR983083:FLR983115 FVN983083:FVN983115 GFJ983083:GFJ983115 GPF983083:GPF983115 GZB983083:GZB983115 HIX983083:HIX983115 HST983083:HST983115 ICP983083:ICP983115 IML983083:IML983115 IWH983083:IWH983115 JGD983083:JGD983115 JPZ983083:JPZ983115 JZV983083:JZV983115 KJR983083:KJR983115 KTN983083:KTN983115 LDJ983083:LDJ983115 LNF983083:LNF983115 LXB983083:LXB983115 MGX983083:MGX983115 MQT983083:MQT983115 NAP983083:NAP983115 NKL983083:NKL983115 NUH983083:NUH983115 OED983083:OED983115 ONZ983083:ONZ983115 OXV983083:OXV983115 PHR983083:PHR983115 PRN983083:PRN983115 QBJ983083:QBJ983115 QLF983083:QLF983115 QVB983083:QVB983115 REX983083:REX983115 ROT983083:ROT983115 RYP983083:RYP983115 SIL983083:SIL983115 SSH983083:SSH983115 TCD983083:TCD983115 TLZ983083:TLZ983115 TVV983083:TVV983115 UFR983083:UFR983115 UPN983083:UPN983115 UZJ983083:UZJ983115 VJF983083:VJF983115 VTB983083:VTB983115 WCX983083:WCX983115 WMT983083:WMT983115 WWP983083:WWP983115 AI65535:AI65611 KE65535:KE65611 UA65535:UA65611 ADW65535:ADW65611 ANS65535:ANS65611 AXO65535:AXO65611 BHK65535:BHK65611 BRG65535:BRG65611 CBC65535:CBC65611 CKY65535:CKY65611 CUU65535:CUU65611 DEQ65535:DEQ65611 DOM65535:DOM65611 DYI65535:DYI65611 EIE65535:EIE65611 ESA65535:ESA65611 FBW65535:FBW65611 FLS65535:FLS65611 FVO65535:FVO65611 GFK65535:GFK65611 GPG65535:GPG65611 GZC65535:GZC65611 HIY65535:HIY65611 HSU65535:HSU65611 ICQ65535:ICQ65611 IMM65535:IMM65611 IWI65535:IWI65611 JGE65535:JGE65611 JQA65535:JQA65611 JZW65535:JZW65611 KJS65535:KJS65611 KTO65535:KTO65611 LDK65535:LDK65611 LNG65535:LNG65611 LXC65535:LXC65611 MGY65535:MGY65611 MQU65535:MQU65611 NAQ65535:NAQ65611 NKM65535:NKM65611 NUI65535:NUI65611 OEE65535:OEE65611 OOA65535:OOA65611 OXW65535:OXW65611 PHS65535:PHS65611 PRO65535:PRO65611 QBK65535:QBK65611 QLG65535:QLG65611 QVC65535:QVC65611 REY65535:REY65611 ROU65535:ROU65611 RYQ65535:RYQ65611 SIM65535:SIM65611 SSI65535:SSI65611 TCE65535:TCE65611 TMA65535:TMA65611 TVW65535:TVW65611 UFS65535:UFS65611 UPO65535:UPO65611 UZK65535:UZK65611 VJG65535:VJG65611 VTC65535:VTC65611 WCY65535:WCY65611 WMU65535:WMU65611 WWQ65535:WWQ65611 AI131071:AI131147 KE131071:KE131147 UA131071:UA131147 ADW131071:ADW131147 ANS131071:ANS131147 AXO131071:AXO131147 BHK131071:BHK131147 BRG131071:BRG131147 CBC131071:CBC131147 CKY131071:CKY131147 CUU131071:CUU131147 DEQ131071:DEQ131147 DOM131071:DOM131147 DYI131071:DYI131147 EIE131071:EIE131147 ESA131071:ESA131147 FBW131071:FBW131147 FLS131071:FLS131147 FVO131071:FVO131147 GFK131071:GFK131147 GPG131071:GPG131147 GZC131071:GZC131147 HIY131071:HIY131147 HSU131071:HSU131147 ICQ131071:ICQ131147 IMM131071:IMM131147 IWI131071:IWI131147 JGE131071:JGE131147 JQA131071:JQA131147 JZW131071:JZW131147 KJS131071:KJS131147 KTO131071:KTO131147 LDK131071:LDK131147 LNG131071:LNG131147 LXC131071:LXC131147 MGY131071:MGY131147 MQU131071:MQU131147 NAQ131071:NAQ131147 NKM131071:NKM131147 NUI131071:NUI131147 OEE131071:OEE131147 OOA131071:OOA131147 OXW131071:OXW131147 PHS131071:PHS131147 PRO131071:PRO131147 QBK131071:QBK131147 QLG131071:QLG131147 QVC131071:QVC131147 REY131071:REY131147 ROU131071:ROU131147 RYQ131071:RYQ131147 SIM131071:SIM131147 SSI131071:SSI131147 TCE131071:TCE131147 TMA131071:TMA131147 TVW131071:TVW131147 UFS131071:UFS131147 UPO131071:UPO131147 UZK131071:UZK131147 VJG131071:VJG131147 VTC131071:VTC131147 WCY131071:WCY131147 WMU131071:WMU131147 WWQ131071:WWQ131147 AI196607:AI196683 KE196607:KE196683 UA196607:UA196683 ADW196607:ADW196683 ANS196607:ANS196683 AXO196607:AXO196683 BHK196607:BHK196683 BRG196607:BRG196683 CBC196607:CBC196683 CKY196607:CKY196683 CUU196607:CUU196683 DEQ196607:DEQ196683 DOM196607:DOM196683 DYI196607:DYI196683 EIE196607:EIE196683 ESA196607:ESA196683 FBW196607:FBW196683 FLS196607:FLS196683 FVO196607:FVO196683 GFK196607:GFK196683 GPG196607:GPG196683 GZC196607:GZC196683 HIY196607:HIY196683 HSU196607:HSU196683 ICQ196607:ICQ196683 IMM196607:IMM196683 IWI196607:IWI196683 JGE196607:JGE196683 JQA196607:JQA196683 JZW196607:JZW196683 KJS196607:KJS196683 KTO196607:KTO196683 LDK196607:LDK196683 LNG196607:LNG196683 LXC196607:LXC196683 MGY196607:MGY196683 MQU196607:MQU196683 NAQ196607:NAQ196683 NKM196607:NKM196683 NUI196607:NUI196683 OEE196607:OEE196683 OOA196607:OOA196683 OXW196607:OXW196683 PHS196607:PHS196683 PRO196607:PRO196683 QBK196607:QBK196683 QLG196607:QLG196683 QVC196607:QVC196683 REY196607:REY196683 ROU196607:ROU196683 RYQ196607:RYQ196683 SIM196607:SIM196683 SSI196607:SSI196683 TCE196607:TCE196683 TMA196607:TMA196683 TVW196607:TVW196683 UFS196607:UFS196683 UPO196607:UPO196683 UZK196607:UZK196683 VJG196607:VJG196683 VTC196607:VTC196683 WCY196607:WCY196683 WMU196607:WMU196683 WWQ196607:WWQ196683 AI262143:AI262219 KE262143:KE262219 UA262143:UA262219 ADW262143:ADW262219 ANS262143:ANS262219 AXO262143:AXO262219 BHK262143:BHK262219 BRG262143:BRG262219 CBC262143:CBC262219 CKY262143:CKY262219 CUU262143:CUU262219 DEQ262143:DEQ262219 DOM262143:DOM262219 DYI262143:DYI262219 EIE262143:EIE262219 ESA262143:ESA262219 FBW262143:FBW262219 FLS262143:FLS262219 FVO262143:FVO262219 GFK262143:GFK262219 GPG262143:GPG262219 GZC262143:GZC262219 HIY262143:HIY262219 HSU262143:HSU262219 ICQ262143:ICQ262219 IMM262143:IMM262219 IWI262143:IWI262219 JGE262143:JGE262219 JQA262143:JQA262219 JZW262143:JZW262219 KJS262143:KJS262219 KTO262143:KTO262219 LDK262143:LDK262219 LNG262143:LNG262219 LXC262143:LXC262219 MGY262143:MGY262219 MQU262143:MQU262219 NAQ262143:NAQ262219 NKM262143:NKM262219 NUI262143:NUI262219 OEE262143:OEE262219 OOA262143:OOA262219 OXW262143:OXW262219 PHS262143:PHS262219 PRO262143:PRO262219 QBK262143:QBK262219 QLG262143:QLG262219 QVC262143:QVC262219 REY262143:REY262219 ROU262143:ROU262219 RYQ262143:RYQ262219 SIM262143:SIM262219 SSI262143:SSI262219 TCE262143:TCE262219 TMA262143:TMA262219 TVW262143:TVW262219 UFS262143:UFS262219 UPO262143:UPO262219 UZK262143:UZK262219 VJG262143:VJG262219 VTC262143:VTC262219 WCY262143:WCY262219 WMU262143:WMU262219 WWQ262143:WWQ262219 AI327679:AI327755 KE327679:KE327755 UA327679:UA327755 ADW327679:ADW327755 ANS327679:ANS327755 AXO327679:AXO327755 BHK327679:BHK327755 BRG327679:BRG327755 CBC327679:CBC327755 CKY327679:CKY327755 CUU327679:CUU327755 DEQ327679:DEQ327755 DOM327679:DOM327755 DYI327679:DYI327755 EIE327679:EIE327755 ESA327679:ESA327755 FBW327679:FBW327755 FLS327679:FLS327755 FVO327679:FVO327755 GFK327679:GFK327755 GPG327679:GPG327755 GZC327679:GZC327755 HIY327679:HIY327755 HSU327679:HSU327755 ICQ327679:ICQ327755 IMM327679:IMM327755 IWI327679:IWI327755 JGE327679:JGE327755 JQA327679:JQA327755 JZW327679:JZW327755 KJS327679:KJS327755 KTO327679:KTO327755 LDK327679:LDK327755 LNG327679:LNG327755 LXC327679:LXC327755 MGY327679:MGY327755 MQU327679:MQU327755 NAQ327679:NAQ327755 NKM327679:NKM327755 NUI327679:NUI327755 OEE327679:OEE327755 OOA327679:OOA327755 OXW327679:OXW327755 PHS327679:PHS327755 PRO327679:PRO327755 QBK327679:QBK327755 QLG327679:QLG327755 QVC327679:QVC327755 REY327679:REY327755 ROU327679:ROU327755 RYQ327679:RYQ327755 SIM327679:SIM327755 SSI327679:SSI327755 TCE327679:TCE327755 TMA327679:TMA327755 TVW327679:TVW327755 UFS327679:UFS327755 UPO327679:UPO327755 UZK327679:UZK327755 VJG327679:VJG327755 VTC327679:VTC327755 WCY327679:WCY327755 WMU327679:WMU327755 WWQ327679:WWQ327755 AI393215:AI393291 KE393215:KE393291 UA393215:UA393291 ADW393215:ADW393291 ANS393215:ANS393291 AXO393215:AXO393291 BHK393215:BHK393291 BRG393215:BRG393291 CBC393215:CBC393291 CKY393215:CKY393291 CUU393215:CUU393291 DEQ393215:DEQ393291 DOM393215:DOM393291 DYI393215:DYI393291 EIE393215:EIE393291 ESA393215:ESA393291 FBW393215:FBW393291 FLS393215:FLS393291 FVO393215:FVO393291 GFK393215:GFK393291 GPG393215:GPG393291 GZC393215:GZC393291 HIY393215:HIY393291 HSU393215:HSU393291 ICQ393215:ICQ393291 IMM393215:IMM393291 IWI393215:IWI393291 JGE393215:JGE393291 JQA393215:JQA393291 JZW393215:JZW393291 KJS393215:KJS393291 KTO393215:KTO393291 LDK393215:LDK393291 LNG393215:LNG393291 LXC393215:LXC393291 MGY393215:MGY393291 MQU393215:MQU393291 NAQ393215:NAQ393291 NKM393215:NKM393291 NUI393215:NUI393291 OEE393215:OEE393291 OOA393215:OOA393291 OXW393215:OXW393291 PHS393215:PHS393291 PRO393215:PRO393291 QBK393215:QBK393291 QLG393215:QLG393291 QVC393215:QVC393291 REY393215:REY393291 ROU393215:ROU393291 RYQ393215:RYQ393291 SIM393215:SIM393291 SSI393215:SSI393291 TCE393215:TCE393291 TMA393215:TMA393291 TVW393215:TVW393291 UFS393215:UFS393291 UPO393215:UPO393291 UZK393215:UZK393291 VJG393215:VJG393291 VTC393215:VTC393291 WCY393215:WCY393291 WMU393215:WMU393291 WWQ393215:WWQ393291 AI458751:AI458827 KE458751:KE458827 UA458751:UA458827 ADW458751:ADW458827 ANS458751:ANS458827 AXO458751:AXO458827 BHK458751:BHK458827 BRG458751:BRG458827 CBC458751:CBC458827 CKY458751:CKY458827 CUU458751:CUU458827 DEQ458751:DEQ458827 DOM458751:DOM458827 DYI458751:DYI458827 EIE458751:EIE458827 ESA458751:ESA458827 FBW458751:FBW458827 FLS458751:FLS458827 FVO458751:FVO458827 GFK458751:GFK458827 GPG458751:GPG458827 GZC458751:GZC458827 HIY458751:HIY458827 HSU458751:HSU458827 ICQ458751:ICQ458827 IMM458751:IMM458827 IWI458751:IWI458827 JGE458751:JGE458827 JQA458751:JQA458827 JZW458751:JZW458827 KJS458751:KJS458827 KTO458751:KTO458827 LDK458751:LDK458827 LNG458751:LNG458827 LXC458751:LXC458827 MGY458751:MGY458827 MQU458751:MQU458827 NAQ458751:NAQ458827 NKM458751:NKM458827 NUI458751:NUI458827 OEE458751:OEE458827 OOA458751:OOA458827 OXW458751:OXW458827 PHS458751:PHS458827 PRO458751:PRO458827 QBK458751:QBK458827 QLG458751:QLG458827 QVC458751:QVC458827 REY458751:REY458827 ROU458751:ROU458827 RYQ458751:RYQ458827 SIM458751:SIM458827 SSI458751:SSI458827 TCE458751:TCE458827 TMA458751:TMA458827 TVW458751:TVW458827 UFS458751:UFS458827 UPO458751:UPO458827 UZK458751:UZK458827 VJG458751:VJG458827 VTC458751:VTC458827 WCY458751:WCY458827 WMU458751:WMU458827 WWQ458751:WWQ458827 AI524287:AI524363 KE524287:KE524363 UA524287:UA524363 ADW524287:ADW524363 ANS524287:ANS524363 AXO524287:AXO524363 BHK524287:BHK524363 BRG524287:BRG524363 CBC524287:CBC524363 CKY524287:CKY524363 CUU524287:CUU524363 DEQ524287:DEQ524363 DOM524287:DOM524363 DYI524287:DYI524363 EIE524287:EIE524363 ESA524287:ESA524363 FBW524287:FBW524363 FLS524287:FLS524363 FVO524287:FVO524363 GFK524287:GFK524363 GPG524287:GPG524363 GZC524287:GZC524363 HIY524287:HIY524363 HSU524287:HSU524363 ICQ524287:ICQ524363 IMM524287:IMM524363 IWI524287:IWI524363 JGE524287:JGE524363 JQA524287:JQA524363 JZW524287:JZW524363 KJS524287:KJS524363 KTO524287:KTO524363 LDK524287:LDK524363 LNG524287:LNG524363 LXC524287:LXC524363 MGY524287:MGY524363 MQU524287:MQU524363 NAQ524287:NAQ524363 NKM524287:NKM524363 NUI524287:NUI524363 OEE524287:OEE524363 OOA524287:OOA524363 OXW524287:OXW524363 PHS524287:PHS524363 PRO524287:PRO524363 QBK524287:QBK524363 QLG524287:QLG524363 QVC524287:QVC524363 REY524287:REY524363 ROU524287:ROU524363 RYQ524287:RYQ524363 SIM524287:SIM524363 SSI524287:SSI524363 TCE524287:TCE524363 TMA524287:TMA524363 TVW524287:TVW524363 UFS524287:UFS524363 UPO524287:UPO524363 UZK524287:UZK524363 VJG524287:VJG524363 VTC524287:VTC524363 WCY524287:WCY524363 WMU524287:WMU524363 WWQ524287:WWQ524363 AI589823:AI589899 KE589823:KE589899 UA589823:UA589899 ADW589823:ADW589899 ANS589823:ANS589899 AXO589823:AXO589899 BHK589823:BHK589899 BRG589823:BRG589899 CBC589823:CBC589899 CKY589823:CKY589899 CUU589823:CUU589899 DEQ589823:DEQ589899 DOM589823:DOM589899 DYI589823:DYI589899 EIE589823:EIE589899 ESA589823:ESA589899 FBW589823:FBW589899 FLS589823:FLS589899 FVO589823:FVO589899 GFK589823:GFK589899 GPG589823:GPG589899 GZC589823:GZC589899 HIY589823:HIY589899 HSU589823:HSU589899 ICQ589823:ICQ589899 IMM589823:IMM589899 IWI589823:IWI589899 JGE589823:JGE589899 JQA589823:JQA589899 JZW589823:JZW589899 KJS589823:KJS589899 KTO589823:KTO589899 LDK589823:LDK589899 LNG589823:LNG589899 LXC589823:LXC589899 MGY589823:MGY589899 MQU589823:MQU589899 NAQ589823:NAQ589899 NKM589823:NKM589899 NUI589823:NUI589899 OEE589823:OEE589899 OOA589823:OOA589899 OXW589823:OXW589899 PHS589823:PHS589899 PRO589823:PRO589899 QBK589823:QBK589899 QLG589823:QLG589899 QVC589823:QVC589899 REY589823:REY589899 ROU589823:ROU589899 RYQ589823:RYQ589899 SIM589823:SIM589899 SSI589823:SSI589899 TCE589823:TCE589899 TMA589823:TMA589899 TVW589823:TVW589899 UFS589823:UFS589899 UPO589823:UPO589899 UZK589823:UZK589899 VJG589823:VJG589899 VTC589823:VTC589899 WCY589823:WCY589899 WMU589823:WMU589899 WWQ589823:WWQ589899 AI655359:AI655435 KE655359:KE655435 UA655359:UA655435 ADW655359:ADW655435 ANS655359:ANS655435 AXO655359:AXO655435 BHK655359:BHK655435 BRG655359:BRG655435 CBC655359:CBC655435 CKY655359:CKY655435 CUU655359:CUU655435 DEQ655359:DEQ655435 DOM655359:DOM655435 DYI655359:DYI655435 EIE655359:EIE655435 ESA655359:ESA655435 FBW655359:FBW655435 FLS655359:FLS655435 FVO655359:FVO655435 GFK655359:GFK655435 GPG655359:GPG655435 GZC655359:GZC655435 HIY655359:HIY655435 HSU655359:HSU655435 ICQ655359:ICQ655435 IMM655359:IMM655435 IWI655359:IWI655435 JGE655359:JGE655435 JQA655359:JQA655435 JZW655359:JZW655435 KJS655359:KJS655435 KTO655359:KTO655435 LDK655359:LDK655435 LNG655359:LNG655435 LXC655359:LXC655435 MGY655359:MGY655435 MQU655359:MQU655435 NAQ655359:NAQ655435 NKM655359:NKM655435 NUI655359:NUI655435 OEE655359:OEE655435 OOA655359:OOA655435 OXW655359:OXW655435 PHS655359:PHS655435 PRO655359:PRO655435 QBK655359:QBK655435 QLG655359:QLG655435 QVC655359:QVC655435 REY655359:REY655435 ROU655359:ROU655435 RYQ655359:RYQ655435 SIM655359:SIM655435 SSI655359:SSI655435 TCE655359:TCE655435 TMA655359:TMA655435 TVW655359:TVW655435 UFS655359:UFS655435 UPO655359:UPO655435 UZK655359:UZK655435 VJG655359:VJG655435 VTC655359:VTC655435 WCY655359:WCY655435 WMU655359:WMU655435 WWQ655359:WWQ655435 AI720895:AI720971 KE720895:KE720971 UA720895:UA720971 ADW720895:ADW720971 ANS720895:ANS720971 AXO720895:AXO720971 BHK720895:BHK720971 BRG720895:BRG720971 CBC720895:CBC720971 CKY720895:CKY720971 CUU720895:CUU720971 DEQ720895:DEQ720971 DOM720895:DOM720971 DYI720895:DYI720971 EIE720895:EIE720971 ESA720895:ESA720971 FBW720895:FBW720971 FLS720895:FLS720971 FVO720895:FVO720971 GFK720895:GFK720971 GPG720895:GPG720971 GZC720895:GZC720971 HIY720895:HIY720971 HSU720895:HSU720971 ICQ720895:ICQ720971 IMM720895:IMM720971 IWI720895:IWI720971 JGE720895:JGE720971 JQA720895:JQA720971 JZW720895:JZW720971 KJS720895:KJS720971 KTO720895:KTO720971 LDK720895:LDK720971 LNG720895:LNG720971 LXC720895:LXC720971 MGY720895:MGY720971 MQU720895:MQU720971 NAQ720895:NAQ720971 NKM720895:NKM720971 NUI720895:NUI720971 OEE720895:OEE720971 OOA720895:OOA720971 OXW720895:OXW720971 PHS720895:PHS720971 PRO720895:PRO720971 QBK720895:QBK720971 QLG720895:QLG720971 QVC720895:QVC720971 REY720895:REY720971 ROU720895:ROU720971 RYQ720895:RYQ720971 SIM720895:SIM720971 SSI720895:SSI720971 TCE720895:TCE720971 TMA720895:TMA720971 TVW720895:TVW720971 UFS720895:UFS720971 UPO720895:UPO720971 UZK720895:UZK720971 VJG720895:VJG720971 VTC720895:VTC720971 WCY720895:WCY720971 WMU720895:WMU720971 WWQ720895:WWQ720971 AI786431:AI786507 KE786431:KE786507 UA786431:UA786507 ADW786431:ADW786507 ANS786431:ANS786507 AXO786431:AXO786507 BHK786431:BHK786507 BRG786431:BRG786507 CBC786431:CBC786507 CKY786431:CKY786507 CUU786431:CUU786507 DEQ786431:DEQ786507 DOM786431:DOM786507 DYI786431:DYI786507 EIE786431:EIE786507 ESA786431:ESA786507 FBW786431:FBW786507 FLS786431:FLS786507 FVO786431:FVO786507 GFK786431:GFK786507 GPG786431:GPG786507 GZC786431:GZC786507 HIY786431:HIY786507 HSU786431:HSU786507 ICQ786431:ICQ786507 IMM786431:IMM786507 IWI786431:IWI786507 JGE786431:JGE786507 JQA786431:JQA786507 JZW786431:JZW786507 KJS786431:KJS786507 KTO786431:KTO786507 LDK786431:LDK786507 LNG786431:LNG786507 LXC786431:LXC786507 MGY786431:MGY786507 MQU786431:MQU786507 NAQ786431:NAQ786507 NKM786431:NKM786507 NUI786431:NUI786507 OEE786431:OEE786507 OOA786431:OOA786507 OXW786431:OXW786507 PHS786431:PHS786507 PRO786431:PRO786507 QBK786431:QBK786507 QLG786431:QLG786507 QVC786431:QVC786507 REY786431:REY786507 ROU786431:ROU786507 RYQ786431:RYQ786507 SIM786431:SIM786507 SSI786431:SSI786507 TCE786431:TCE786507 TMA786431:TMA786507 TVW786431:TVW786507 UFS786431:UFS786507 UPO786431:UPO786507 UZK786431:UZK786507 VJG786431:VJG786507 VTC786431:VTC786507 WCY786431:WCY786507 WMU786431:WMU786507 WWQ786431:WWQ786507 AI851967:AI852043 KE851967:KE852043 UA851967:UA852043 ADW851967:ADW852043 ANS851967:ANS852043 AXO851967:AXO852043 BHK851967:BHK852043 BRG851967:BRG852043 CBC851967:CBC852043 CKY851967:CKY852043 CUU851967:CUU852043 DEQ851967:DEQ852043 DOM851967:DOM852043 DYI851967:DYI852043 EIE851967:EIE852043 ESA851967:ESA852043 FBW851967:FBW852043 FLS851967:FLS852043 FVO851967:FVO852043 GFK851967:GFK852043 GPG851967:GPG852043 GZC851967:GZC852043 HIY851967:HIY852043 HSU851967:HSU852043 ICQ851967:ICQ852043 IMM851967:IMM852043 IWI851967:IWI852043 JGE851967:JGE852043 JQA851967:JQA852043 JZW851967:JZW852043 KJS851967:KJS852043 KTO851967:KTO852043 LDK851967:LDK852043 LNG851967:LNG852043 LXC851967:LXC852043 MGY851967:MGY852043 MQU851967:MQU852043 NAQ851967:NAQ852043 NKM851967:NKM852043 NUI851967:NUI852043 OEE851967:OEE852043 OOA851967:OOA852043 OXW851967:OXW852043 PHS851967:PHS852043 PRO851967:PRO852043 QBK851967:QBK852043 QLG851967:QLG852043 QVC851967:QVC852043 REY851967:REY852043 ROU851967:ROU852043 RYQ851967:RYQ852043 SIM851967:SIM852043 SSI851967:SSI852043 TCE851967:TCE852043 TMA851967:TMA852043 TVW851967:TVW852043 UFS851967:UFS852043 UPO851967:UPO852043 UZK851967:UZK852043 VJG851967:VJG852043 VTC851967:VTC852043 WCY851967:WCY852043 WMU851967:WMU852043 WWQ851967:WWQ852043 AI917503:AI917579 KE917503:KE917579 UA917503:UA917579 ADW917503:ADW917579 ANS917503:ANS917579 AXO917503:AXO917579 BHK917503:BHK917579 BRG917503:BRG917579 CBC917503:CBC917579 CKY917503:CKY917579 CUU917503:CUU917579 DEQ917503:DEQ917579 DOM917503:DOM917579 DYI917503:DYI917579 EIE917503:EIE917579 ESA917503:ESA917579 FBW917503:FBW917579 FLS917503:FLS917579 FVO917503:FVO917579 GFK917503:GFK917579 GPG917503:GPG917579 GZC917503:GZC917579 HIY917503:HIY917579 HSU917503:HSU917579 ICQ917503:ICQ917579 IMM917503:IMM917579 IWI917503:IWI917579 JGE917503:JGE917579 JQA917503:JQA917579 JZW917503:JZW917579 KJS917503:KJS917579 KTO917503:KTO917579 LDK917503:LDK917579 LNG917503:LNG917579 LXC917503:LXC917579 MGY917503:MGY917579 MQU917503:MQU917579 NAQ917503:NAQ917579 NKM917503:NKM917579 NUI917503:NUI917579 OEE917503:OEE917579 OOA917503:OOA917579 OXW917503:OXW917579 PHS917503:PHS917579 PRO917503:PRO917579 QBK917503:QBK917579 QLG917503:QLG917579 QVC917503:QVC917579 REY917503:REY917579 ROU917503:ROU917579 RYQ917503:RYQ917579 SIM917503:SIM917579 SSI917503:SSI917579 TCE917503:TCE917579 TMA917503:TMA917579 TVW917503:TVW917579 UFS917503:UFS917579 UPO917503:UPO917579 UZK917503:UZK917579 VJG917503:VJG917579 VTC917503:VTC917579 WCY917503:WCY917579 WMU917503:WMU917579 WWQ917503:WWQ917579 AI983039:AI983115 KE983039:KE983115 UA983039:UA983115 ADW983039:ADW983115 ANS983039:ANS983115 AXO983039:AXO983115 BHK983039:BHK983115 BRG983039:BRG983115 CBC983039:CBC983115 CKY983039:CKY983115 CUU983039:CUU983115 DEQ983039:DEQ983115 DOM983039:DOM983115 DYI983039:DYI983115 EIE983039:EIE983115 ESA983039:ESA983115 FBW983039:FBW983115 FLS983039:FLS983115 FVO983039:FVO983115 GFK983039:GFK983115 GPG983039:GPG983115 GZC983039:GZC983115 HIY983039:HIY983115 HSU983039:HSU983115 ICQ983039:ICQ983115 IMM983039:IMM983115 IWI983039:IWI983115 JGE983039:JGE983115 JQA983039:JQA983115 JZW983039:JZW983115 KJS983039:KJS983115 KTO983039:KTO983115 LDK983039:LDK983115 LNG983039:LNG983115 LXC983039:LXC983115 MGY983039:MGY983115 MQU983039:MQU983115 NAQ983039:NAQ983115 NKM983039:NKM983115 NUI983039:NUI983115 OEE983039:OEE983115 OOA983039:OOA983115 OXW983039:OXW983115 PHS983039:PHS983115 PRO983039:PRO983115 QBK983039:QBK983115 QLG983039:QLG983115 QVC983039:QVC983115 REY983039:REY983115 ROU983039:ROU983115 RYQ983039:RYQ983115 SIM983039:SIM983115 SSI983039:SSI983115 TCE983039:TCE983115 TMA983039:TMA983115 TVW983039:TVW983115 UFS983039:UFS983115 UPO983039:UPO983115 UZK983039:UZK983115 VJG983039:VJG983115 VTC983039:VTC983115 WCY983039:WCY983115 WMU983039:WMU983115 WWQ983039:WWQ983115 AH65548:AH65549 KD65548:KD65549 TZ65548:TZ65549 ADV65548:ADV65549 ANR65548:ANR65549 AXN65548:AXN65549 BHJ65548:BHJ65549 BRF65548:BRF65549 CBB65548:CBB65549 CKX65548:CKX65549 CUT65548:CUT65549 DEP65548:DEP65549 DOL65548:DOL65549 DYH65548:DYH65549 EID65548:EID65549 ERZ65548:ERZ65549 FBV65548:FBV65549 FLR65548:FLR65549 FVN65548:FVN65549 GFJ65548:GFJ65549 GPF65548:GPF65549 GZB65548:GZB65549 HIX65548:HIX65549 HST65548:HST65549 ICP65548:ICP65549 IML65548:IML65549 IWH65548:IWH65549 JGD65548:JGD65549 JPZ65548:JPZ65549 JZV65548:JZV65549 KJR65548:KJR65549 KTN65548:KTN65549 LDJ65548:LDJ65549 LNF65548:LNF65549 LXB65548:LXB65549 MGX65548:MGX65549 MQT65548:MQT65549 NAP65548:NAP65549 NKL65548:NKL65549 NUH65548:NUH65549 OED65548:OED65549 ONZ65548:ONZ65549 OXV65548:OXV65549 PHR65548:PHR65549 PRN65548:PRN65549 QBJ65548:QBJ65549 QLF65548:QLF65549 QVB65548:QVB65549 REX65548:REX65549 ROT65548:ROT65549 RYP65548:RYP65549 SIL65548:SIL65549 SSH65548:SSH65549 TCD65548:TCD65549 TLZ65548:TLZ65549 TVV65548:TVV65549 UFR65548:UFR65549 UPN65548:UPN65549 UZJ65548:UZJ65549 VJF65548:VJF65549 VTB65548:VTB65549 WCX65548:WCX65549 WMT65548:WMT65549 WWP65548:WWP65549 AH131084:AH131085 KD131084:KD131085 TZ131084:TZ131085 ADV131084:ADV131085 ANR131084:ANR131085 AXN131084:AXN131085 BHJ131084:BHJ131085 BRF131084:BRF131085 CBB131084:CBB131085 CKX131084:CKX131085 CUT131084:CUT131085 DEP131084:DEP131085 DOL131084:DOL131085 DYH131084:DYH131085 EID131084:EID131085 ERZ131084:ERZ131085 FBV131084:FBV131085 FLR131084:FLR131085 FVN131084:FVN131085 GFJ131084:GFJ131085 GPF131084:GPF131085 GZB131084:GZB131085 HIX131084:HIX131085 HST131084:HST131085 ICP131084:ICP131085 IML131084:IML131085 IWH131084:IWH131085 JGD131084:JGD131085 JPZ131084:JPZ131085 JZV131084:JZV131085 KJR131084:KJR131085 KTN131084:KTN131085 LDJ131084:LDJ131085 LNF131084:LNF131085 LXB131084:LXB131085 MGX131084:MGX131085 MQT131084:MQT131085 NAP131084:NAP131085 NKL131084:NKL131085 NUH131084:NUH131085 OED131084:OED131085 ONZ131084:ONZ131085 OXV131084:OXV131085 PHR131084:PHR131085 PRN131084:PRN131085 QBJ131084:QBJ131085 QLF131084:QLF131085 QVB131084:QVB131085 REX131084:REX131085 ROT131084:ROT131085 RYP131084:RYP131085 SIL131084:SIL131085 SSH131084:SSH131085 TCD131084:TCD131085 TLZ131084:TLZ131085 TVV131084:TVV131085 UFR131084:UFR131085 UPN131084:UPN131085 UZJ131084:UZJ131085 VJF131084:VJF131085 VTB131084:VTB131085 WCX131084:WCX131085 WMT131084:WMT131085 WWP131084:WWP131085 AH196620:AH196621 KD196620:KD196621 TZ196620:TZ196621 ADV196620:ADV196621 ANR196620:ANR196621 AXN196620:AXN196621 BHJ196620:BHJ196621 BRF196620:BRF196621 CBB196620:CBB196621 CKX196620:CKX196621 CUT196620:CUT196621 DEP196620:DEP196621 DOL196620:DOL196621 DYH196620:DYH196621 EID196620:EID196621 ERZ196620:ERZ196621 FBV196620:FBV196621 FLR196620:FLR196621 FVN196620:FVN196621 GFJ196620:GFJ196621 GPF196620:GPF196621 GZB196620:GZB196621 HIX196620:HIX196621 HST196620:HST196621 ICP196620:ICP196621 IML196620:IML196621 IWH196620:IWH196621 JGD196620:JGD196621 JPZ196620:JPZ196621 JZV196620:JZV196621 KJR196620:KJR196621 KTN196620:KTN196621 LDJ196620:LDJ196621 LNF196620:LNF196621 LXB196620:LXB196621 MGX196620:MGX196621 MQT196620:MQT196621 NAP196620:NAP196621 NKL196620:NKL196621 NUH196620:NUH196621 OED196620:OED196621 ONZ196620:ONZ196621 OXV196620:OXV196621 PHR196620:PHR196621 PRN196620:PRN196621 QBJ196620:QBJ196621 QLF196620:QLF196621 QVB196620:QVB196621 REX196620:REX196621 ROT196620:ROT196621 RYP196620:RYP196621 SIL196620:SIL196621 SSH196620:SSH196621 TCD196620:TCD196621 TLZ196620:TLZ196621 TVV196620:TVV196621 UFR196620:UFR196621 UPN196620:UPN196621 UZJ196620:UZJ196621 VJF196620:VJF196621 VTB196620:VTB196621 WCX196620:WCX196621 WMT196620:WMT196621 WWP196620:WWP196621 AH262156:AH262157 KD262156:KD262157 TZ262156:TZ262157 ADV262156:ADV262157 ANR262156:ANR262157 AXN262156:AXN262157 BHJ262156:BHJ262157 BRF262156:BRF262157 CBB262156:CBB262157 CKX262156:CKX262157 CUT262156:CUT262157 DEP262156:DEP262157 DOL262156:DOL262157 DYH262156:DYH262157 EID262156:EID262157 ERZ262156:ERZ262157 FBV262156:FBV262157 FLR262156:FLR262157 FVN262156:FVN262157 GFJ262156:GFJ262157 GPF262156:GPF262157 GZB262156:GZB262157 HIX262156:HIX262157 HST262156:HST262157 ICP262156:ICP262157 IML262156:IML262157 IWH262156:IWH262157 JGD262156:JGD262157 JPZ262156:JPZ262157 JZV262156:JZV262157 KJR262156:KJR262157 KTN262156:KTN262157 LDJ262156:LDJ262157 LNF262156:LNF262157 LXB262156:LXB262157 MGX262156:MGX262157 MQT262156:MQT262157 NAP262156:NAP262157 NKL262156:NKL262157 NUH262156:NUH262157 OED262156:OED262157 ONZ262156:ONZ262157 OXV262156:OXV262157 PHR262156:PHR262157 PRN262156:PRN262157 QBJ262156:QBJ262157 QLF262156:QLF262157 QVB262156:QVB262157 REX262156:REX262157 ROT262156:ROT262157 RYP262156:RYP262157 SIL262156:SIL262157 SSH262156:SSH262157 TCD262156:TCD262157 TLZ262156:TLZ262157 TVV262156:TVV262157 UFR262156:UFR262157 UPN262156:UPN262157 UZJ262156:UZJ262157 VJF262156:VJF262157 VTB262156:VTB262157 WCX262156:WCX262157 WMT262156:WMT262157 WWP262156:WWP262157 AH327692:AH327693 KD327692:KD327693 TZ327692:TZ327693 ADV327692:ADV327693 ANR327692:ANR327693 AXN327692:AXN327693 BHJ327692:BHJ327693 BRF327692:BRF327693 CBB327692:CBB327693 CKX327692:CKX327693 CUT327692:CUT327693 DEP327692:DEP327693 DOL327692:DOL327693 DYH327692:DYH327693 EID327692:EID327693 ERZ327692:ERZ327693 FBV327692:FBV327693 FLR327692:FLR327693 FVN327692:FVN327693 GFJ327692:GFJ327693 GPF327692:GPF327693 GZB327692:GZB327693 HIX327692:HIX327693 HST327692:HST327693 ICP327692:ICP327693 IML327692:IML327693 IWH327692:IWH327693 JGD327692:JGD327693 JPZ327692:JPZ327693 JZV327692:JZV327693 KJR327692:KJR327693 KTN327692:KTN327693 LDJ327692:LDJ327693 LNF327692:LNF327693 LXB327692:LXB327693 MGX327692:MGX327693 MQT327692:MQT327693 NAP327692:NAP327693 NKL327692:NKL327693 NUH327692:NUH327693 OED327692:OED327693 ONZ327692:ONZ327693 OXV327692:OXV327693 PHR327692:PHR327693 PRN327692:PRN327693 QBJ327692:QBJ327693 QLF327692:QLF327693 QVB327692:QVB327693 REX327692:REX327693 ROT327692:ROT327693 RYP327692:RYP327693 SIL327692:SIL327693 SSH327692:SSH327693 TCD327692:TCD327693 TLZ327692:TLZ327693 TVV327692:TVV327693 UFR327692:UFR327693 UPN327692:UPN327693 UZJ327692:UZJ327693 VJF327692:VJF327693 VTB327692:VTB327693 WCX327692:WCX327693 WMT327692:WMT327693 WWP327692:WWP327693 AH393228:AH393229 KD393228:KD393229 TZ393228:TZ393229 ADV393228:ADV393229 ANR393228:ANR393229 AXN393228:AXN393229 BHJ393228:BHJ393229 BRF393228:BRF393229 CBB393228:CBB393229 CKX393228:CKX393229 CUT393228:CUT393229 DEP393228:DEP393229 DOL393228:DOL393229 DYH393228:DYH393229 EID393228:EID393229 ERZ393228:ERZ393229 FBV393228:FBV393229 FLR393228:FLR393229 FVN393228:FVN393229 GFJ393228:GFJ393229 GPF393228:GPF393229 GZB393228:GZB393229 HIX393228:HIX393229 HST393228:HST393229 ICP393228:ICP393229 IML393228:IML393229 IWH393228:IWH393229 JGD393228:JGD393229 JPZ393228:JPZ393229 JZV393228:JZV393229 KJR393228:KJR393229 KTN393228:KTN393229 LDJ393228:LDJ393229 LNF393228:LNF393229 LXB393228:LXB393229 MGX393228:MGX393229 MQT393228:MQT393229 NAP393228:NAP393229 NKL393228:NKL393229 NUH393228:NUH393229 OED393228:OED393229 ONZ393228:ONZ393229 OXV393228:OXV393229 PHR393228:PHR393229 PRN393228:PRN393229 QBJ393228:QBJ393229 QLF393228:QLF393229 QVB393228:QVB393229 REX393228:REX393229 ROT393228:ROT393229 RYP393228:RYP393229 SIL393228:SIL393229 SSH393228:SSH393229 TCD393228:TCD393229 TLZ393228:TLZ393229 TVV393228:TVV393229 UFR393228:UFR393229 UPN393228:UPN393229 UZJ393228:UZJ393229 VJF393228:VJF393229 VTB393228:VTB393229 WCX393228:WCX393229 WMT393228:WMT393229 WWP393228:WWP393229 AH458764:AH458765 KD458764:KD458765 TZ458764:TZ458765 ADV458764:ADV458765 ANR458764:ANR458765 AXN458764:AXN458765 BHJ458764:BHJ458765 BRF458764:BRF458765 CBB458764:CBB458765 CKX458764:CKX458765 CUT458764:CUT458765 DEP458764:DEP458765 DOL458764:DOL458765 DYH458764:DYH458765 EID458764:EID458765 ERZ458764:ERZ458765 FBV458764:FBV458765 FLR458764:FLR458765 FVN458764:FVN458765 GFJ458764:GFJ458765 GPF458764:GPF458765 GZB458764:GZB458765 HIX458764:HIX458765 HST458764:HST458765 ICP458764:ICP458765 IML458764:IML458765 IWH458764:IWH458765 JGD458764:JGD458765 JPZ458764:JPZ458765 JZV458764:JZV458765 KJR458764:KJR458765 KTN458764:KTN458765 LDJ458764:LDJ458765 LNF458764:LNF458765 LXB458764:LXB458765 MGX458764:MGX458765 MQT458764:MQT458765 NAP458764:NAP458765 NKL458764:NKL458765 NUH458764:NUH458765 OED458764:OED458765 ONZ458764:ONZ458765 OXV458764:OXV458765 PHR458764:PHR458765 PRN458764:PRN458765 QBJ458764:QBJ458765 QLF458764:QLF458765 QVB458764:QVB458765 REX458764:REX458765 ROT458764:ROT458765 RYP458764:RYP458765 SIL458764:SIL458765 SSH458764:SSH458765 TCD458764:TCD458765 TLZ458764:TLZ458765 TVV458764:TVV458765 UFR458764:UFR458765 UPN458764:UPN458765 UZJ458764:UZJ458765 VJF458764:VJF458765 VTB458764:VTB458765 WCX458764:WCX458765 WMT458764:WMT458765 WWP458764:WWP458765 AH524300:AH524301 KD524300:KD524301 TZ524300:TZ524301 ADV524300:ADV524301 ANR524300:ANR524301 AXN524300:AXN524301 BHJ524300:BHJ524301 BRF524300:BRF524301 CBB524300:CBB524301 CKX524300:CKX524301 CUT524300:CUT524301 DEP524300:DEP524301 DOL524300:DOL524301 DYH524300:DYH524301 EID524300:EID524301 ERZ524300:ERZ524301 FBV524300:FBV524301 FLR524300:FLR524301 FVN524300:FVN524301 GFJ524300:GFJ524301 GPF524300:GPF524301 GZB524300:GZB524301 HIX524300:HIX524301 HST524300:HST524301 ICP524300:ICP524301 IML524300:IML524301 IWH524300:IWH524301 JGD524300:JGD524301 JPZ524300:JPZ524301 JZV524300:JZV524301 KJR524300:KJR524301 KTN524300:KTN524301 LDJ524300:LDJ524301 LNF524300:LNF524301 LXB524300:LXB524301 MGX524300:MGX524301 MQT524300:MQT524301 NAP524300:NAP524301 NKL524300:NKL524301 NUH524300:NUH524301 OED524300:OED524301 ONZ524300:ONZ524301 OXV524300:OXV524301 PHR524300:PHR524301 PRN524300:PRN524301 QBJ524300:QBJ524301 QLF524300:QLF524301 QVB524300:QVB524301 REX524300:REX524301 ROT524300:ROT524301 RYP524300:RYP524301 SIL524300:SIL524301 SSH524300:SSH524301 TCD524300:TCD524301 TLZ524300:TLZ524301 TVV524300:TVV524301 UFR524300:UFR524301 UPN524300:UPN524301 UZJ524300:UZJ524301 VJF524300:VJF524301 VTB524300:VTB524301 WCX524300:WCX524301 WMT524300:WMT524301 WWP524300:WWP524301 AH589836:AH589837 KD589836:KD589837 TZ589836:TZ589837 ADV589836:ADV589837 ANR589836:ANR589837 AXN589836:AXN589837 BHJ589836:BHJ589837 BRF589836:BRF589837 CBB589836:CBB589837 CKX589836:CKX589837 CUT589836:CUT589837 DEP589836:DEP589837 DOL589836:DOL589837 DYH589836:DYH589837 EID589836:EID589837 ERZ589836:ERZ589837 FBV589836:FBV589837 FLR589836:FLR589837 FVN589836:FVN589837 GFJ589836:GFJ589837 GPF589836:GPF589837 GZB589836:GZB589837 HIX589836:HIX589837 HST589836:HST589837 ICP589836:ICP589837 IML589836:IML589837 IWH589836:IWH589837 JGD589836:JGD589837 JPZ589836:JPZ589837 JZV589836:JZV589837 KJR589836:KJR589837 KTN589836:KTN589837 LDJ589836:LDJ589837 LNF589836:LNF589837 LXB589836:LXB589837 MGX589836:MGX589837 MQT589836:MQT589837 NAP589836:NAP589837 NKL589836:NKL589837 NUH589836:NUH589837 OED589836:OED589837 ONZ589836:ONZ589837 OXV589836:OXV589837 PHR589836:PHR589837 PRN589836:PRN589837 QBJ589836:QBJ589837 QLF589836:QLF589837 QVB589836:QVB589837 REX589836:REX589837 ROT589836:ROT589837 RYP589836:RYP589837 SIL589836:SIL589837 SSH589836:SSH589837 TCD589836:TCD589837 TLZ589836:TLZ589837 TVV589836:TVV589837 UFR589836:UFR589837 UPN589836:UPN589837 UZJ589836:UZJ589837 VJF589836:VJF589837 VTB589836:VTB589837 WCX589836:WCX589837 WMT589836:WMT589837 WWP589836:WWP589837 AH655372:AH655373 KD655372:KD655373 TZ655372:TZ655373 ADV655372:ADV655373 ANR655372:ANR655373 AXN655372:AXN655373 BHJ655372:BHJ655373 BRF655372:BRF655373 CBB655372:CBB655373 CKX655372:CKX655373 CUT655372:CUT655373 DEP655372:DEP655373 DOL655372:DOL655373 DYH655372:DYH655373 EID655372:EID655373 ERZ655372:ERZ655373 FBV655372:FBV655373 FLR655372:FLR655373 FVN655372:FVN655373 GFJ655372:GFJ655373 GPF655372:GPF655373 GZB655372:GZB655373 HIX655372:HIX655373 HST655372:HST655373 ICP655372:ICP655373 IML655372:IML655373 IWH655372:IWH655373 JGD655372:JGD655373 JPZ655372:JPZ655373 JZV655372:JZV655373 KJR655372:KJR655373 KTN655372:KTN655373 LDJ655372:LDJ655373 LNF655372:LNF655373 LXB655372:LXB655373 MGX655372:MGX655373 MQT655372:MQT655373 NAP655372:NAP655373 NKL655372:NKL655373 NUH655372:NUH655373 OED655372:OED655373 ONZ655372:ONZ655373 OXV655372:OXV655373 PHR655372:PHR655373 PRN655372:PRN655373 QBJ655372:QBJ655373 QLF655372:QLF655373 QVB655372:QVB655373 REX655372:REX655373 ROT655372:ROT655373 RYP655372:RYP655373 SIL655372:SIL655373 SSH655372:SSH655373 TCD655372:TCD655373 TLZ655372:TLZ655373 TVV655372:TVV655373 UFR655372:UFR655373 UPN655372:UPN655373 UZJ655372:UZJ655373 VJF655372:VJF655373 VTB655372:VTB655373 WCX655372:WCX655373 WMT655372:WMT655373 WWP655372:WWP655373 AH720908:AH720909 KD720908:KD720909 TZ720908:TZ720909 ADV720908:ADV720909 ANR720908:ANR720909 AXN720908:AXN720909 BHJ720908:BHJ720909 BRF720908:BRF720909 CBB720908:CBB720909 CKX720908:CKX720909 CUT720908:CUT720909 DEP720908:DEP720909 DOL720908:DOL720909 DYH720908:DYH720909 EID720908:EID720909 ERZ720908:ERZ720909 FBV720908:FBV720909 FLR720908:FLR720909 FVN720908:FVN720909 GFJ720908:GFJ720909 GPF720908:GPF720909 GZB720908:GZB720909 HIX720908:HIX720909 HST720908:HST720909 ICP720908:ICP720909 IML720908:IML720909 IWH720908:IWH720909 JGD720908:JGD720909 JPZ720908:JPZ720909 JZV720908:JZV720909 KJR720908:KJR720909 KTN720908:KTN720909 LDJ720908:LDJ720909 LNF720908:LNF720909 LXB720908:LXB720909 MGX720908:MGX720909 MQT720908:MQT720909 NAP720908:NAP720909 NKL720908:NKL720909 NUH720908:NUH720909 OED720908:OED720909 ONZ720908:ONZ720909 OXV720908:OXV720909 PHR720908:PHR720909 PRN720908:PRN720909 QBJ720908:QBJ720909 QLF720908:QLF720909 QVB720908:QVB720909 REX720908:REX720909 ROT720908:ROT720909 RYP720908:RYP720909 SIL720908:SIL720909 SSH720908:SSH720909 TCD720908:TCD720909 TLZ720908:TLZ720909 TVV720908:TVV720909 UFR720908:UFR720909 UPN720908:UPN720909 UZJ720908:UZJ720909 VJF720908:VJF720909 VTB720908:VTB720909 WCX720908:WCX720909 WMT720908:WMT720909 WWP720908:WWP720909 AH786444:AH786445 KD786444:KD786445 TZ786444:TZ786445 ADV786444:ADV786445 ANR786444:ANR786445 AXN786444:AXN786445 BHJ786444:BHJ786445 BRF786444:BRF786445 CBB786444:CBB786445 CKX786444:CKX786445 CUT786444:CUT786445 DEP786444:DEP786445 DOL786444:DOL786445 DYH786444:DYH786445 EID786444:EID786445 ERZ786444:ERZ786445 FBV786444:FBV786445 FLR786444:FLR786445 FVN786444:FVN786445 GFJ786444:GFJ786445 GPF786444:GPF786445 GZB786444:GZB786445 HIX786444:HIX786445 HST786444:HST786445 ICP786444:ICP786445 IML786444:IML786445 IWH786444:IWH786445 JGD786444:JGD786445 JPZ786444:JPZ786445 JZV786444:JZV786445 KJR786444:KJR786445 KTN786444:KTN786445 LDJ786444:LDJ786445 LNF786444:LNF786445 LXB786444:LXB786445 MGX786444:MGX786445 MQT786444:MQT786445 NAP786444:NAP786445 NKL786444:NKL786445 NUH786444:NUH786445 OED786444:OED786445 ONZ786444:ONZ786445 OXV786444:OXV786445 PHR786444:PHR786445 PRN786444:PRN786445 QBJ786444:QBJ786445 QLF786444:QLF786445 QVB786444:QVB786445 REX786444:REX786445 ROT786444:ROT786445 RYP786444:RYP786445 SIL786444:SIL786445 SSH786444:SSH786445 TCD786444:TCD786445 TLZ786444:TLZ786445 TVV786444:TVV786445 UFR786444:UFR786445 UPN786444:UPN786445 UZJ786444:UZJ786445 VJF786444:VJF786445 VTB786444:VTB786445 WCX786444:WCX786445 WMT786444:WMT786445 WWP786444:WWP786445 AH851980:AH851981 KD851980:KD851981 TZ851980:TZ851981 ADV851980:ADV851981 ANR851980:ANR851981 AXN851980:AXN851981 BHJ851980:BHJ851981 BRF851980:BRF851981 CBB851980:CBB851981 CKX851980:CKX851981 CUT851980:CUT851981 DEP851980:DEP851981 DOL851980:DOL851981 DYH851980:DYH851981 EID851980:EID851981 ERZ851980:ERZ851981 FBV851980:FBV851981 FLR851980:FLR851981 FVN851980:FVN851981 GFJ851980:GFJ851981 GPF851980:GPF851981 GZB851980:GZB851981 HIX851980:HIX851981 HST851980:HST851981 ICP851980:ICP851981 IML851980:IML851981 IWH851980:IWH851981 JGD851980:JGD851981 JPZ851980:JPZ851981 JZV851980:JZV851981 KJR851980:KJR851981 KTN851980:KTN851981 LDJ851980:LDJ851981 LNF851980:LNF851981 LXB851980:LXB851981 MGX851980:MGX851981 MQT851980:MQT851981 NAP851980:NAP851981 NKL851980:NKL851981 NUH851980:NUH851981 OED851980:OED851981 ONZ851980:ONZ851981 OXV851980:OXV851981 PHR851980:PHR851981 PRN851980:PRN851981 QBJ851980:QBJ851981 QLF851980:QLF851981 QVB851980:QVB851981 REX851980:REX851981 ROT851980:ROT851981 RYP851980:RYP851981 SIL851980:SIL851981 SSH851980:SSH851981 TCD851980:TCD851981 TLZ851980:TLZ851981 TVV851980:TVV851981 UFR851980:UFR851981 UPN851980:UPN851981 UZJ851980:UZJ851981 VJF851980:VJF851981 VTB851980:VTB851981 WCX851980:WCX851981 WMT851980:WMT851981 WWP851980:WWP851981 AH917516:AH917517 KD917516:KD917517 TZ917516:TZ917517 ADV917516:ADV917517 ANR917516:ANR917517 AXN917516:AXN917517 BHJ917516:BHJ917517 BRF917516:BRF917517 CBB917516:CBB917517 CKX917516:CKX917517 CUT917516:CUT917517 DEP917516:DEP917517 DOL917516:DOL917517 DYH917516:DYH917517 EID917516:EID917517 ERZ917516:ERZ917517 FBV917516:FBV917517 FLR917516:FLR917517 FVN917516:FVN917517 GFJ917516:GFJ917517 GPF917516:GPF917517 GZB917516:GZB917517 HIX917516:HIX917517 HST917516:HST917517 ICP917516:ICP917517 IML917516:IML917517 IWH917516:IWH917517 JGD917516:JGD917517 JPZ917516:JPZ917517 JZV917516:JZV917517 KJR917516:KJR917517 KTN917516:KTN917517 LDJ917516:LDJ917517 LNF917516:LNF917517 LXB917516:LXB917517 MGX917516:MGX917517 MQT917516:MQT917517 NAP917516:NAP917517 NKL917516:NKL917517 NUH917516:NUH917517 OED917516:OED917517 ONZ917516:ONZ917517 OXV917516:OXV917517 PHR917516:PHR917517 PRN917516:PRN917517 QBJ917516:QBJ917517 QLF917516:QLF917517 QVB917516:QVB917517 REX917516:REX917517 ROT917516:ROT917517 RYP917516:RYP917517 SIL917516:SIL917517 SSH917516:SSH917517 TCD917516:TCD917517 TLZ917516:TLZ917517 TVV917516:TVV917517 UFR917516:UFR917517 UPN917516:UPN917517 UZJ917516:UZJ917517 VJF917516:VJF917517 VTB917516:VTB917517 WCX917516:WCX917517 WMT917516:WMT917517 WWP917516:WWP917517 AH983052:AH983053 KD983052:KD983053 TZ983052:TZ983053 ADV983052:ADV983053 ANR983052:ANR983053 AXN983052:AXN983053 BHJ983052:BHJ983053 BRF983052:BRF983053 CBB983052:CBB983053 CKX983052:CKX983053 CUT983052:CUT983053 DEP983052:DEP983053 DOL983052:DOL983053 DYH983052:DYH983053 EID983052:EID983053 ERZ983052:ERZ983053 FBV983052:FBV983053 FLR983052:FLR983053 FVN983052:FVN983053 GFJ983052:GFJ983053 GPF983052:GPF983053 GZB983052:GZB983053 HIX983052:HIX983053 HST983052:HST983053 ICP983052:ICP983053 IML983052:IML983053 IWH983052:IWH983053 JGD983052:JGD983053 JPZ983052:JPZ983053 JZV983052:JZV983053 KJR983052:KJR983053 KTN983052:KTN983053 LDJ983052:LDJ983053 LNF983052:LNF983053 LXB983052:LXB983053 MGX983052:MGX983053 MQT983052:MQT983053 NAP983052:NAP983053 NKL983052:NKL983053 NUH983052:NUH983053 OED983052:OED983053 ONZ983052:ONZ983053 OXV983052:OXV983053 PHR983052:PHR983053 PRN983052:PRN983053 QBJ983052:QBJ983053 QLF983052:QLF983053 QVB983052:QVB983053 REX983052:REX983053 ROT983052:ROT983053 RYP983052:RYP983053 SIL983052:SIL983053 SSH983052:SSH983053 TCD983052:TCD983053 TLZ983052:TLZ983053 TVV983052:TVV983053 UFR983052:UFR983053 UPN983052:UPN983053 UZJ983052:UZJ983053 VJF983052:VJF983053 VTB983052:VTB983053 WCX983052:WCX983053 WMT983052:WMT983053 WWP983052:WWP983053 AJ65548:AJ65549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AJ131084:AJ131085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AJ196620:AJ196621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AJ262156:AJ262157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AJ327692:AJ327693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AJ393228:AJ393229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AJ458764:AJ458765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AJ524300:AJ524301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AJ589836:AJ589837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AJ655372:AJ655373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AJ720908:AJ720909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AJ786444:AJ786445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AJ851980:AJ851981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AJ917516:AJ917517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AJ983052:AJ983053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WWR983052:WWR983053 AH65552 KD65552 TZ65552 ADV65552 ANR65552 AXN65552 BHJ65552 BRF65552 CBB65552 CKX65552 CUT65552 DEP65552 DOL65552 DYH65552 EID65552 ERZ65552 FBV65552 FLR65552 FVN65552 GFJ65552 GPF65552 GZB65552 HIX65552 HST65552 ICP65552 IML65552 IWH65552 JGD65552 JPZ65552 JZV65552 KJR65552 KTN65552 LDJ65552 LNF65552 LXB65552 MGX65552 MQT65552 NAP65552 NKL65552 NUH65552 OED65552 ONZ65552 OXV65552 PHR65552 PRN65552 QBJ65552 QLF65552 QVB65552 REX65552 ROT65552 RYP65552 SIL65552 SSH65552 TCD65552 TLZ65552 TVV65552 UFR65552 UPN65552 UZJ65552 VJF65552 VTB65552 WCX65552 WMT65552 WWP65552 AH131088 KD131088 TZ131088 ADV131088 ANR131088 AXN131088 BHJ131088 BRF131088 CBB131088 CKX131088 CUT131088 DEP131088 DOL131088 DYH131088 EID131088 ERZ131088 FBV131088 FLR131088 FVN131088 GFJ131088 GPF131088 GZB131088 HIX131088 HST131088 ICP131088 IML131088 IWH131088 JGD131088 JPZ131088 JZV131088 KJR131088 KTN131088 LDJ131088 LNF131088 LXB131088 MGX131088 MQT131088 NAP131088 NKL131088 NUH131088 OED131088 ONZ131088 OXV131088 PHR131088 PRN131088 QBJ131088 QLF131088 QVB131088 REX131088 ROT131088 RYP131088 SIL131088 SSH131088 TCD131088 TLZ131088 TVV131088 UFR131088 UPN131088 UZJ131088 VJF131088 VTB131088 WCX131088 WMT131088 WWP131088 AH196624 KD196624 TZ196624 ADV196624 ANR196624 AXN196624 BHJ196624 BRF196624 CBB196624 CKX196624 CUT196624 DEP196624 DOL196624 DYH196624 EID196624 ERZ196624 FBV196624 FLR196624 FVN196624 GFJ196624 GPF196624 GZB196624 HIX196624 HST196624 ICP196624 IML196624 IWH196624 JGD196624 JPZ196624 JZV196624 KJR196624 KTN196624 LDJ196624 LNF196624 LXB196624 MGX196624 MQT196624 NAP196624 NKL196624 NUH196624 OED196624 ONZ196624 OXV196624 PHR196624 PRN196624 QBJ196624 QLF196624 QVB196624 REX196624 ROT196624 RYP196624 SIL196624 SSH196624 TCD196624 TLZ196624 TVV196624 UFR196624 UPN196624 UZJ196624 VJF196624 VTB196624 WCX196624 WMT196624 WWP196624 AH262160 KD262160 TZ262160 ADV262160 ANR262160 AXN262160 BHJ262160 BRF262160 CBB262160 CKX262160 CUT262160 DEP262160 DOL262160 DYH262160 EID262160 ERZ262160 FBV262160 FLR262160 FVN262160 GFJ262160 GPF262160 GZB262160 HIX262160 HST262160 ICP262160 IML262160 IWH262160 JGD262160 JPZ262160 JZV262160 KJR262160 KTN262160 LDJ262160 LNF262160 LXB262160 MGX262160 MQT262160 NAP262160 NKL262160 NUH262160 OED262160 ONZ262160 OXV262160 PHR262160 PRN262160 QBJ262160 QLF262160 QVB262160 REX262160 ROT262160 RYP262160 SIL262160 SSH262160 TCD262160 TLZ262160 TVV262160 UFR262160 UPN262160 UZJ262160 VJF262160 VTB262160 WCX262160 WMT262160 WWP262160 AH327696 KD327696 TZ327696 ADV327696 ANR327696 AXN327696 BHJ327696 BRF327696 CBB327696 CKX327696 CUT327696 DEP327696 DOL327696 DYH327696 EID327696 ERZ327696 FBV327696 FLR327696 FVN327696 GFJ327696 GPF327696 GZB327696 HIX327696 HST327696 ICP327696 IML327696 IWH327696 JGD327696 JPZ327696 JZV327696 KJR327696 KTN327696 LDJ327696 LNF327696 LXB327696 MGX327696 MQT327696 NAP327696 NKL327696 NUH327696 OED327696 ONZ327696 OXV327696 PHR327696 PRN327696 QBJ327696 QLF327696 QVB327696 REX327696 ROT327696 RYP327696 SIL327696 SSH327696 TCD327696 TLZ327696 TVV327696 UFR327696 UPN327696 UZJ327696 VJF327696 VTB327696 WCX327696 WMT327696 WWP327696 AH393232 KD393232 TZ393232 ADV393232 ANR393232 AXN393232 BHJ393232 BRF393232 CBB393232 CKX393232 CUT393232 DEP393232 DOL393232 DYH393232 EID393232 ERZ393232 FBV393232 FLR393232 FVN393232 GFJ393232 GPF393232 GZB393232 HIX393232 HST393232 ICP393232 IML393232 IWH393232 JGD393232 JPZ393232 JZV393232 KJR393232 KTN393232 LDJ393232 LNF393232 LXB393232 MGX393232 MQT393232 NAP393232 NKL393232 NUH393232 OED393232 ONZ393232 OXV393232 PHR393232 PRN393232 QBJ393232 QLF393232 QVB393232 REX393232 ROT393232 RYP393232 SIL393232 SSH393232 TCD393232 TLZ393232 TVV393232 UFR393232 UPN393232 UZJ393232 VJF393232 VTB393232 WCX393232 WMT393232 WWP393232 AH458768 KD458768 TZ458768 ADV458768 ANR458768 AXN458768 BHJ458768 BRF458768 CBB458768 CKX458768 CUT458768 DEP458768 DOL458768 DYH458768 EID458768 ERZ458768 FBV458768 FLR458768 FVN458768 GFJ458768 GPF458768 GZB458768 HIX458768 HST458768 ICP458768 IML458768 IWH458768 JGD458768 JPZ458768 JZV458768 KJR458768 KTN458768 LDJ458768 LNF458768 LXB458768 MGX458768 MQT458768 NAP458768 NKL458768 NUH458768 OED458768 ONZ458768 OXV458768 PHR458768 PRN458768 QBJ458768 QLF458768 QVB458768 REX458768 ROT458768 RYP458768 SIL458768 SSH458768 TCD458768 TLZ458768 TVV458768 UFR458768 UPN458768 UZJ458768 VJF458768 VTB458768 WCX458768 WMT458768 WWP458768 AH524304 KD524304 TZ524304 ADV524304 ANR524304 AXN524304 BHJ524304 BRF524304 CBB524304 CKX524304 CUT524304 DEP524304 DOL524304 DYH524304 EID524304 ERZ524304 FBV524304 FLR524304 FVN524304 GFJ524304 GPF524304 GZB524304 HIX524304 HST524304 ICP524304 IML524304 IWH524304 JGD524304 JPZ524304 JZV524304 KJR524304 KTN524304 LDJ524304 LNF524304 LXB524304 MGX524304 MQT524304 NAP524304 NKL524304 NUH524304 OED524304 ONZ524304 OXV524304 PHR524304 PRN524304 QBJ524304 QLF524304 QVB524304 REX524304 ROT524304 RYP524304 SIL524304 SSH524304 TCD524304 TLZ524304 TVV524304 UFR524304 UPN524304 UZJ524304 VJF524304 VTB524304 WCX524304 WMT524304 WWP524304 AH589840 KD589840 TZ589840 ADV589840 ANR589840 AXN589840 BHJ589840 BRF589840 CBB589840 CKX589840 CUT589840 DEP589840 DOL589840 DYH589840 EID589840 ERZ589840 FBV589840 FLR589840 FVN589840 GFJ589840 GPF589840 GZB589840 HIX589840 HST589840 ICP589840 IML589840 IWH589840 JGD589840 JPZ589840 JZV589840 KJR589840 KTN589840 LDJ589840 LNF589840 LXB589840 MGX589840 MQT589840 NAP589840 NKL589840 NUH589840 OED589840 ONZ589840 OXV589840 PHR589840 PRN589840 QBJ589840 QLF589840 QVB589840 REX589840 ROT589840 RYP589840 SIL589840 SSH589840 TCD589840 TLZ589840 TVV589840 UFR589840 UPN589840 UZJ589840 VJF589840 VTB589840 WCX589840 WMT589840 WWP589840 AH655376 KD655376 TZ655376 ADV655376 ANR655376 AXN655376 BHJ655376 BRF655376 CBB655376 CKX655376 CUT655376 DEP655376 DOL655376 DYH655376 EID655376 ERZ655376 FBV655376 FLR655376 FVN655376 GFJ655376 GPF655376 GZB655376 HIX655376 HST655376 ICP655376 IML655376 IWH655376 JGD655376 JPZ655376 JZV655376 KJR655376 KTN655376 LDJ655376 LNF655376 LXB655376 MGX655376 MQT655376 NAP655376 NKL655376 NUH655376 OED655376 ONZ655376 OXV655376 PHR655376 PRN655376 QBJ655376 QLF655376 QVB655376 REX655376 ROT655376 RYP655376 SIL655376 SSH655376 TCD655376 TLZ655376 TVV655376 UFR655376 UPN655376 UZJ655376 VJF655376 VTB655376 WCX655376 WMT655376 WWP655376 AH720912 KD720912 TZ720912 ADV720912 ANR720912 AXN720912 BHJ720912 BRF720912 CBB720912 CKX720912 CUT720912 DEP720912 DOL720912 DYH720912 EID720912 ERZ720912 FBV720912 FLR720912 FVN720912 GFJ720912 GPF720912 GZB720912 HIX720912 HST720912 ICP720912 IML720912 IWH720912 JGD720912 JPZ720912 JZV720912 KJR720912 KTN720912 LDJ720912 LNF720912 LXB720912 MGX720912 MQT720912 NAP720912 NKL720912 NUH720912 OED720912 ONZ720912 OXV720912 PHR720912 PRN720912 QBJ720912 QLF720912 QVB720912 REX720912 ROT720912 RYP720912 SIL720912 SSH720912 TCD720912 TLZ720912 TVV720912 UFR720912 UPN720912 UZJ720912 VJF720912 VTB720912 WCX720912 WMT720912 WWP720912 AH786448 KD786448 TZ786448 ADV786448 ANR786448 AXN786448 BHJ786448 BRF786448 CBB786448 CKX786448 CUT786448 DEP786448 DOL786448 DYH786448 EID786448 ERZ786448 FBV786448 FLR786448 FVN786448 GFJ786448 GPF786448 GZB786448 HIX786448 HST786448 ICP786448 IML786448 IWH786448 JGD786448 JPZ786448 JZV786448 KJR786448 KTN786448 LDJ786448 LNF786448 LXB786448 MGX786448 MQT786448 NAP786448 NKL786448 NUH786448 OED786448 ONZ786448 OXV786448 PHR786448 PRN786448 QBJ786448 QLF786448 QVB786448 REX786448 ROT786448 RYP786448 SIL786448 SSH786448 TCD786448 TLZ786448 TVV786448 UFR786448 UPN786448 UZJ786448 VJF786448 VTB786448 WCX786448 WMT786448 WWP786448 AH851984 KD851984 TZ851984 ADV851984 ANR851984 AXN851984 BHJ851984 BRF851984 CBB851984 CKX851984 CUT851984 DEP851984 DOL851984 DYH851984 EID851984 ERZ851984 FBV851984 FLR851984 FVN851984 GFJ851984 GPF851984 GZB851984 HIX851984 HST851984 ICP851984 IML851984 IWH851984 JGD851984 JPZ851984 JZV851984 KJR851984 KTN851984 LDJ851984 LNF851984 LXB851984 MGX851984 MQT851984 NAP851984 NKL851984 NUH851984 OED851984 ONZ851984 OXV851984 PHR851984 PRN851984 QBJ851984 QLF851984 QVB851984 REX851984 ROT851984 RYP851984 SIL851984 SSH851984 TCD851984 TLZ851984 TVV851984 UFR851984 UPN851984 UZJ851984 VJF851984 VTB851984 WCX851984 WMT851984 WWP851984 AH917520 KD917520 TZ917520 ADV917520 ANR917520 AXN917520 BHJ917520 BRF917520 CBB917520 CKX917520 CUT917520 DEP917520 DOL917520 DYH917520 EID917520 ERZ917520 FBV917520 FLR917520 FVN917520 GFJ917520 GPF917520 GZB917520 HIX917520 HST917520 ICP917520 IML917520 IWH917520 JGD917520 JPZ917520 JZV917520 KJR917520 KTN917520 LDJ917520 LNF917520 LXB917520 MGX917520 MQT917520 NAP917520 NKL917520 NUH917520 OED917520 ONZ917520 OXV917520 PHR917520 PRN917520 QBJ917520 QLF917520 QVB917520 REX917520 ROT917520 RYP917520 SIL917520 SSH917520 TCD917520 TLZ917520 TVV917520 UFR917520 UPN917520 UZJ917520 VJF917520 VTB917520 WCX917520 WMT917520 WWP917520 AH983056 KD983056 TZ983056 ADV983056 ANR983056 AXN983056 BHJ983056 BRF983056 CBB983056 CKX983056 CUT983056 DEP983056 DOL983056 DYH983056 EID983056 ERZ983056 FBV983056 FLR983056 FVN983056 GFJ983056 GPF983056 GZB983056 HIX983056 HST983056 ICP983056 IML983056 IWH983056 JGD983056 JPZ983056 JZV983056 KJR983056 KTN983056 LDJ983056 LNF983056 LXB983056 MGX983056 MQT983056 NAP983056 NKL983056 NUH983056 OED983056 ONZ983056 OXV983056 PHR983056 PRN983056 QBJ983056 QLF983056 QVB983056 REX983056 ROT983056 RYP983056 SIL983056 SSH983056 TCD983056 TLZ983056 TVV983056 UFR983056 UPN983056 UZJ983056 VJF983056 VTB983056 WCX983056 WMT983056 WWP983056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AJ19 KF19 UB19 ADX19 ANT19 AXP19 BHL19 BRH19 CBD19 CKZ19 CUV19 DER19 DON19 DYJ19 EIF19 ESB19 FBX19 FLT19 FVP19 GFL19 GPH19 GZD19 HIZ19 HSV19 ICR19 IMN19 IWJ19 JGF19 JQB19 JZX19 KJT19 KTP19 LDL19 LNH19 LXD19 MGZ19 MQV19 NAR19 NKN19 NUJ19 OEF19 OOB19 OXX19 PHT19 PRP19 QBL19 QLH19 QVD19 REZ19 ROV19 RYR19 SIN19 SSJ19 TCF19 TMB19 TVX19 UFT19 UPP19 UZL19 VJH19 VTD19 WCZ19 WMV19 WWR19 AJ65555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AJ131091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AJ196627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AJ262163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AJ327699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AJ393235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AJ458771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AJ524307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AJ589843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AJ655379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AJ720915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AJ786451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AJ851987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AJ917523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AJ983059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WWR983059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AJ27 KF27 UB27 ADX27 ANT27 AXP27 BHL27 BRH27 CBD27 CKZ27 CUV27 DER27 DON27 DYJ27 EIF27 ESB27 FBX27 FLT27 FVP27 GFL27 GPH27 GZD27 HIZ27 HSV27 ICR27 IMN27 IWJ27 JGF27 JQB27 JZX27 KJT27 KTP27 LDL27 LNH27 LXD27 MGZ27 MQV27 NAR27 NKN27 NUJ27 OEF27 OOB27 OXX27 PHT27 PRP27 QBL27 QLH27 QVD27 REZ27 ROV27 RYR27 SIN27 SSJ27 TCF27 TMB27 TVX27 UFT27 UPP27 UZL27 VJH27 VTD27 WCZ27 WMV27 WWR27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AJ31 KF31 UB31 ADX31 ANT31 AXP31 BHL31 BRH31 CBD31 CKZ31 CUV31 DER31 DON31 DYJ31 EIF31 ESB31 FBX31 FLT31 FVP31 GFL31 GPH31 GZD31 HIZ31 HSV31 ICR31 IMN31 IWJ31 JGF31 JQB31 JZX31 KJT31 KTP31 LDL31 LNH31 LXD31 MGZ31 MQV31 NAR31 NKN31 NUJ31 OEF31 OOB31 OXX31 PHT31 PRP31 QBL31 QLH31 QVD31 REZ31 ROV31 RYR31 SIN31 SSJ31 TCF31 TMB31 TVX31 UFT31 UPP31 UZL31 VJH31 VTD31 WCZ31 WMV31 WWR31 AJ65567 KF65567 UB65567 ADX65567 ANT65567 AXP65567 BHL65567 BRH65567 CBD65567 CKZ65567 CUV65567 DER65567 DON65567 DYJ65567 EIF65567 ESB65567 FBX65567 FLT65567 FVP65567 GFL65567 GPH65567 GZD65567 HIZ65567 HSV65567 ICR65567 IMN65567 IWJ65567 JGF65567 JQB65567 JZX65567 KJT65567 KTP65567 LDL65567 LNH65567 LXD65567 MGZ65567 MQV65567 NAR65567 NKN65567 NUJ65567 OEF65567 OOB65567 OXX65567 PHT65567 PRP65567 QBL65567 QLH65567 QVD65567 REZ65567 ROV65567 RYR65567 SIN65567 SSJ65567 TCF65567 TMB65567 TVX65567 UFT65567 UPP65567 UZL65567 VJH65567 VTD65567 WCZ65567 WMV65567 WWR65567 AJ131103 KF131103 UB131103 ADX131103 ANT131103 AXP131103 BHL131103 BRH131103 CBD131103 CKZ131103 CUV131103 DER131103 DON131103 DYJ131103 EIF131103 ESB131103 FBX131103 FLT131103 FVP131103 GFL131103 GPH131103 GZD131103 HIZ131103 HSV131103 ICR131103 IMN131103 IWJ131103 JGF131103 JQB131103 JZX131103 KJT131103 KTP131103 LDL131103 LNH131103 LXD131103 MGZ131103 MQV131103 NAR131103 NKN131103 NUJ131103 OEF131103 OOB131103 OXX131103 PHT131103 PRP131103 QBL131103 QLH131103 QVD131103 REZ131103 ROV131103 RYR131103 SIN131103 SSJ131103 TCF131103 TMB131103 TVX131103 UFT131103 UPP131103 UZL131103 VJH131103 VTD131103 WCZ131103 WMV131103 WWR131103 AJ196639 KF196639 UB196639 ADX196639 ANT196639 AXP196639 BHL196639 BRH196639 CBD196639 CKZ196639 CUV196639 DER196639 DON196639 DYJ196639 EIF196639 ESB196639 FBX196639 FLT196639 FVP196639 GFL196639 GPH196639 GZD196639 HIZ196639 HSV196639 ICR196639 IMN196639 IWJ196639 JGF196639 JQB196639 JZX196639 KJT196639 KTP196639 LDL196639 LNH196639 LXD196639 MGZ196639 MQV196639 NAR196639 NKN196639 NUJ196639 OEF196639 OOB196639 OXX196639 PHT196639 PRP196639 QBL196639 QLH196639 QVD196639 REZ196639 ROV196639 RYR196639 SIN196639 SSJ196639 TCF196639 TMB196639 TVX196639 UFT196639 UPP196639 UZL196639 VJH196639 VTD196639 WCZ196639 WMV196639 WWR196639 AJ262175 KF262175 UB262175 ADX262175 ANT262175 AXP262175 BHL262175 BRH262175 CBD262175 CKZ262175 CUV262175 DER262175 DON262175 DYJ262175 EIF262175 ESB262175 FBX262175 FLT262175 FVP262175 GFL262175 GPH262175 GZD262175 HIZ262175 HSV262175 ICR262175 IMN262175 IWJ262175 JGF262175 JQB262175 JZX262175 KJT262175 KTP262175 LDL262175 LNH262175 LXD262175 MGZ262175 MQV262175 NAR262175 NKN262175 NUJ262175 OEF262175 OOB262175 OXX262175 PHT262175 PRP262175 QBL262175 QLH262175 QVD262175 REZ262175 ROV262175 RYR262175 SIN262175 SSJ262175 TCF262175 TMB262175 TVX262175 UFT262175 UPP262175 UZL262175 VJH262175 VTD262175 WCZ262175 WMV262175 WWR262175 AJ327711 KF327711 UB327711 ADX327711 ANT327711 AXP327711 BHL327711 BRH327711 CBD327711 CKZ327711 CUV327711 DER327711 DON327711 DYJ327711 EIF327711 ESB327711 FBX327711 FLT327711 FVP327711 GFL327711 GPH327711 GZD327711 HIZ327711 HSV327711 ICR327711 IMN327711 IWJ327711 JGF327711 JQB327711 JZX327711 KJT327711 KTP327711 LDL327711 LNH327711 LXD327711 MGZ327711 MQV327711 NAR327711 NKN327711 NUJ327711 OEF327711 OOB327711 OXX327711 PHT327711 PRP327711 QBL327711 QLH327711 QVD327711 REZ327711 ROV327711 RYR327711 SIN327711 SSJ327711 TCF327711 TMB327711 TVX327711 UFT327711 UPP327711 UZL327711 VJH327711 VTD327711 WCZ327711 WMV327711 WWR327711 AJ393247 KF393247 UB393247 ADX393247 ANT393247 AXP393247 BHL393247 BRH393247 CBD393247 CKZ393247 CUV393247 DER393247 DON393247 DYJ393247 EIF393247 ESB393247 FBX393247 FLT393247 FVP393247 GFL393247 GPH393247 GZD393247 HIZ393247 HSV393247 ICR393247 IMN393247 IWJ393247 JGF393247 JQB393247 JZX393247 KJT393247 KTP393247 LDL393247 LNH393247 LXD393247 MGZ393247 MQV393247 NAR393247 NKN393247 NUJ393247 OEF393247 OOB393247 OXX393247 PHT393247 PRP393247 QBL393247 QLH393247 QVD393247 REZ393247 ROV393247 RYR393247 SIN393247 SSJ393247 TCF393247 TMB393247 TVX393247 UFT393247 UPP393247 UZL393247 VJH393247 VTD393247 WCZ393247 WMV393247 WWR393247 AJ458783 KF458783 UB458783 ADX458783 ANT458783 AXP458783 BHL458783 BRH458783 CBD458783 CKZ458783 CUV458783 DER458783 DON458783 DYJ458783 EIF458783 ESB458783 FBX458783 FLT458783 FVP458783 GFL458783 GPH458783 GZD458783 HIZ458783 HSV458783 ICR458783 IMN458783 IWJ458783 JGF458783 JQB458783 JZX458783 KJT458783 KTP458783 LDL458783 LNH458783 LXD458783 MGZ458783 MQV458783 NAR458783 NKN458783 NUJ458783 OEF458783 OOB458783 OXX458783 PHT458783 PRP458783 QBL458783 QLH458783 QVD458783 REZ458783 ROV458783 RYR458783 SIN458783 SSJ458783 TCF458783 TMB458783 TVX458783 UFT458783 UPP458783 UZL458783 VJH458783 VTD458783 WCZ458783 WMV458783 WWR458783 AJ524319 KF524319 UB524319 ADX524319 ANT524319 AXP524319 BHL524319 BRH524319 CBD524319 CKZ524319 CUV524319 DER524319 DON524319 DYJ524319 EIF524319 ESB524319 FBX524319 FLT524319 FVP524319 GFL524319 GPH524319 GZD524319 HIZ524319 HSV524319 ICR524319 IMN524319 IWJ524319 JGF524319 JQB524319 JZX524319 KJT524319 KTP524319 LDL524319 LNH524319 LXD524319 MGZ524319 MQV524319 NAR524319 NKN524319 NUJ524319 OEF524319 OOB524319 OXX524319 PHT524319 PRP524319 QBL524319 QLH524319 QVD524319 REZ524319 ROV524319 RYR524319 SIN524319 SSJ524319 TCF524319 TMB524319 TVX524319 UFT524319 UPP524319 UZL524319 VJH524319 VTD524319 WCZ524319 WMV524319 WWR524319 AJ589855 KF589855 UB589855 ADX589855 ANT589855 AXP589855 BHL589855 BRH589855 CBD589855 CKZ589855 CUV589855 DER589855 DON589855 DYJ589855 EIF589855 ESB589855 FBX589855 FLT589855 FVP589855 GFL589855 GPH589855 GZD589855 HIZ589855 HSV589855 ICR589855 IMN589855 IWJ589855 JGF589855 JQB589855 JZX589855 KJT589855 KTP589855 LDL589855 LNH589855 LXD589855 MGZ589855 MQV589855 NAR589855 NKN589855 NUJ589855 OEF589855 OOB589855 OXX589855 PHT589855 PRP589855 QBL589855 QLH589855 QVD589855 REZ589855 ROV589855 RYR589855 SIN589855 SSJ589855 TCF589855 TMB589855 TVX589855 UFT589855 UPP589855 UZL589855 VJH589855 VTD589855 WCZ589855 WMV589855 WWR589855 AJ655391 KF655391 UB655391 ADX655391 ANT655391 AXP655391 BHL655391 BRH655391 CBD655391 CKZ655391 CUV655391 DER655391 DON655391 DYJ655391 EIF655391 ESB655391 FBX655391 FLT655391 FVP655391 GFL655391 GPH655391 GZD655391 HIZ655391 HSV655391 ICR655391 IMN655391 IWJ655391 JGF655391 JQB655391 JZX655391 KJT655391 KTP655391 LDL655391 LNH655391 LXD655391 MGZ655391 MQV655391 NAR655391 NKN655391 NUJ655391 OEF655391 OOB655391 OXX655391 PHT655391 PRP655391 QBL655391 QLH655391 QVD655391 REZ655391 ROV655391 RYR655391 SIN655391 SSJ655391 TCF655391 TMB655391 TVX655391 UFT655391 UPP655391 UZL655391 VJH655391 VTD655391 WCZ655391 WMV655391 WWR655391 AJ720927 KF720927 UB720927 ADX720927 ANT720927 AXP720927 BHL720927 BRH720927 CBD720927 CKZ720927 CUV720927 DER720927 DON720927 DYJ720927 EIF720927 ESB720927 FBX720927 FLT720927 FVP720927 GFL720927 GPH720927 GZD720927 HIZ720927 HSV720927 ICR720927 IMN720927 IWJ720927 JGF720927 JQB720927 JZX720927 KJT720927 KTP720927 LDL720927 LNH720927 LXD720927 MGZ720927 MQV720927 NAR720927 NKN720927 NUJ720927 OEF720927 OOB720927 OXX720927 PHT720927 PRP720927 QBL720927 QLH720927 QVD720927 REZ720927 ROV720927 RYR720927 SIN720927 SSJ720927 TCF720927 TMB720927 TVX720927 UFT720927 UPP720927 UZL720927 VJH720927 VTD720927 WCZ720927 WMV720927 WWR720927 AJ786463 KF786463 UB786463 ADX786463 ANT786463 AXP786463 BHL786463 BRH786463 CBD786463 CKZ786463 CUV786463 DER786463 DON786463 DYJ786463 EIF786463 ESB786463 FBX786463 FLT786463 FVP786463 GFL786463 GPH786463 GZD786463 HIZ786463 HSV786463 ICR786463 IMN786463 IWJ786463 JGF786463 JQB786463 JZX786463 KJT786463 KTP786463 LDL786463 LNH786463 LXD786463 MGZ786463 MQV786463 NAR786463 NKN786463 NUJ786463 OEF786463 OOB786463 OXX786463 PHT786463 PRP786463 QBL786463 QLH786463 QVD786463 REZ786463 ROV786463 RYR786463 SIN786463 SSJ786463 TCF786463 TMB786463 TVX786463 UFT786463 UPP786463 UZL786463 VJH786463 VTD786463 WCZ786463 WMV786463 WWR786463 AJ851999 KF851999 UB851999 ADX851999 ANT851999 AXP851999 BHL851999 BRH851999 CBD851999 CKZ851999 CUV851999 DER851999 DON851999 DYJ851999 EIF851999 ESB851999 FBX851999 FLT851999 FVP851999 GFL851999 GPH851999 GZD851999 HIZ851999 HSV851999 ICR851999 IMN851999 IWJ851999 JGF851999 JQB851999 JZX851999 KJT851999 KTP851999 LDL851999 LNH851999 LXD851999 MGZ851999 MQV851999 NAR851999 NKN851999 NUJ851999 OEF851999 OOB851999 OXX851999 PHT851999 PRP851999 QBL851999 QLH851999 QVD851999 REZ851999 ROV851999 RYR851999 SIN851999 SSJ851999 TCF851999 TMB851999 TVX851999 UFT851999 UPP851999 UZL851999 VJH851999 VTD851999 WCZ851999 WMV851999 WWR851999 AJ917535 KF917535 UB917535 ADX917535 ANT917535 AXP917535 BHL917535 BRH917535 CBD917535 CKZ917535 CUV917535 DER917535 DON917535 DYJ917535 EIF917535 ESB917535 FBX917535 FLT917535 FVP917535 GFL917535 GPH917535 GZD917535 HIZ917535 HSV917535 ICR917535 IMN917535 IWJ917535 JGF917535 JQB917535 JZX917535 KJT917535 KTP917535 LDL917535 LNH917535 LXD917535 MGZ917535 MQV917535 NAR917535 NKN917535 NUJ917535 OEF917535 OOB917535 OXX917535 PHT917535 PRP917535 QBL917535 QLH917535 QVD917535 REZ917535 ROV917535 RYR917535 SIN917535 SSJ917535 TCF917535 TMB917535 TVX917535 UFT917535 UPP917535 UZL917535 VJH917535 VTD917535 WCZ917535 WMV917535 WWR917535 AJ983071 KF983071 UB983071 ADX983071 ANT983071 AXP983071 BHL983071 BRH983071 CBD983071 CKZ983071 CUV983071 DER983071 DON983071 DYJ983071 EIF983071 ESB983071 FBX983071 FLT983071 FVP983071 GFL983071 GPH983071 GZD983071 HIZ983071 HSV983071 ICR983071 IMN983071 IWJ983071 JGF983071 JQB983071 JZX983071 KJT983071 KTP983071 LDL983071 LNH983071 LXD983071 MGZ983071 MQV983071 NAR983071 NKN983071 NUJ983071 OEF983071 OOB983071 OXX983071 PHT983071 PRP983071 QBL983071 QLH983071 QVD983071 REZ983071 ROV983071 RYR983071 SIN983071 SSJ983071 TCF983071 TMB983071 TVX983071 UFT983071 UPP983071 UZL983071 VJH983071 VTD983071 WCZ983071 WMV983071 WWR983071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AH39 KD39 TZ39 ADV39 ANR39 AXN39 BHJ39 BRF39 CBB39 CKX39 CUT39 DEP39 DOL39 DYH39 EID39 ERZ39 FBV39 FLR39 FVN39 GFJ39 GPF39 GZB39 HIX39 HST39 ICP39 IML39 IWH39 JGD39 JPZ39 JZV39 KJR39 KTN39 LDJ39 LNF39 LXB39 MGX39 MQT39 NAP39 NKL39 NUH39 OED39 ONZ39 OXV39 PHR39 PRN39 QBJ39 QLF39 QVB39 REX39 ROT39 RYP39 SIL39 SSH39 TCD39 TLZ39 TVV39 UFR39 UPN39 UZJ39 VJF39 VTB39 WCX39 WMT39 WWP39 AH65575 KD65575 TZ65575 ADV65575 ANR65575 AXN65575 BHJ65575 BRF65575 CBB65575 CKX65575 CUT65575 DEP65575 DOL65575 DYH65575 EID65575 ERZ65575 FBV65575 FLR65575 FVN65575 GFJ65575 GPF65575 GZB65575 HIX65575 HST65575 ICP65575 IML65575 IWH65575 JGD65575 JPZ65575 JZV65575 KJR65575 KTN65575 LDJ65575 LNF65575 LXB65575 MGX65575 MQT65575 NAP65575 NKL65575 NUH65575 OED65575 ONZ65575 OXV65575 PHR65575 PRN65575 QBJ65575 QLF65575 QVB65575 REX65575 ROT65575 RYP65575 SIL65575 SSH65575 TCD65575 TLZ65575 TVV65575 UFR65575 UPN65575 UZJ65575 VJF65575 VTB65575 WCX65575 WMT65575 WWP65575 AH131111 KD131111 TZ131111 ADV131111 ANR131111 AXN131111 BHJ131111 BRF131111 CBB131111 CKX131111 CUT131111 DEP131111 DOL131111 DYH131111 EID131111 ERZ131111 FBV131111 FLR131111 FVN131111 GFJ131111 GPF131111 GZB131111 HIX131111 HST131111 ICP131111 IML131111 IWH131111 JGD131111 JPZ131111 JZV131111 KJR131111 KTN131111 LDJ131111 LNF131111 LXB131111 MGX131111 MQT131111 NAP131111 NKL131111 NUH131111 OED131111 ONZ131111 OXV131111 PHR131111 PRN131111 QBJ131111 QLF131111 QVB131111 REX131111 ROT131111 RYP131111 SIL131111 SSH131111 TCD131111 TLZ131111 TVV131111 UFR131111 UPN131111 UZJ131111 VJF131111 VTB131111 WCX131111 WMT131111 WWP131111 AH196647 KD196647 TZ196647 ADV196647 ANR196647 AXN196647 BHJ196647 BRF196647 CBB196647 CKX196647 CUT196647 DEP196647 DOL196647 DYH196647 EID196647 ERZ196647 FBV196647 FLR196647 FVN196647 GFJ196647 GPF196647 GZB196647 HIX196647 HST196647 ICP196647 IML196647 IWH196647 JGD196647 JPZ196647 JZV196647 KJR196647 KTN196647 LDJ196647 LNF196647 LXB196647 MGX196647 MQT196647 NAP196647 NKL196647 NUH196647 OED196647 ONZ196647 OXV196647 PHR196647 PRN196647 QBJ196647 QLF196647 QVB196647 REX196647 ROT196647 RYP196647 SIL196647 SSH196647 TCD196647 TLZ196647 TVV196647 UFR196647 UPN196647 UZJ196647 VJF196647 VTB196647 WCX196647 WMT196647 WWP196647 AH262183 KD262183 TZ262183 ADV262183 ANR262183 AXN262183 BHJ262183 BRF262183 CBB262183 CKX262183 CUT262183 DEP262183 DOL262183 DYH262183 EID262183 ERZ262183 FBV262183 FLR262183 FVN262183 GFJ262183 GPF262183 GZB262183 HIX262183 HST262183 ICP262183 IML262183 IWH262183 JGD262183 JPZ262183 JZV262183 KJR262183 KTN262183 LDJ262183 LNF262183 LXB262183 MGX262183 MQT262183 NAP262183 NKL262183 NUH262183 OED262183 ONZ262183 OXV262183 PHR262183 PRN262183 QBJ262183 QLF262183 QVB262183 REX262183 ROT262183 RYP262183 SIL262183 SSH262183 TCD262183 TLZ262183 TVV262183 UFR262183 UPN262183 UZJ262183 VJF262183 VTB262183 WCX262183 WMT262183 WWP262183 AH327719 KD327719 TZ327719 ADV327719 ANR327719 AXN327719 BHJ327719 BRF327719 CBB327719 CKX327719 CUT327719 DEP327719 DOL327719 DYH327719 EID327719 ERZ327719 FBV327719 FLR327719 FVN327719 GFJ327719 GPF327719 GZB327719 HIX327719 HST327719 ICP327719 IML327719 IWH327719 JGD327719 JPZ327719 JZV327719 KJR327719 KTN327719 LDJ327719 LNF327719 LXB327719 MGX327719 MQT327719 NAP327719 NKL327719 NUH327719 OED327719 ONZ327719 OXV327719 PHR327719 PRN327719 QBJ327719 QLF327719 QVB327719 REX327719 ROT327719 RYP327719 SIL327719 SSH327719 TCD327719 TLZ327719 TVV327719 UFR327719 UPN327719 UZJ327719 VJF327719 VTB327719 WCX327719 WMT327719 WWP327719 AH393255 KD393255 TZ393255 ADV393255 ANR393255 AXN393255 BHJ393255 BRF393255 CBB393255 CKX393255 CUT393255 DEP393255 DOL393255 DYH393255 EID393255 ERZ393255 FBV393255 FLR393255 FVN393255 GFJ393255 GPF393255 GZB393255 HIX393255 HST393255 ICP393255 IML393255 IWH393255 JGD393255 JPZ393255 JZV393255 KJR393255 KTN393255 LDJ393255 LNF393255 LXB393255 MGX393255 MQT393255 NAP393255 NKL393255 NUH393255 OED393255 ONZ393255 OXV393255 PHR393255 PRN393255 QBJ393255 QLF393255 QVB393255 REX393255 ROT393255 RYP393255 SIL393255 SSH393255 TCD393255 TLZ393255 TVV393255 UFR393255 UPN393255 UZJ393255 VJF393255 VTB393255 WCX393255 WMT393255 WWP393255 AH458791 KD458791 TZ458791 ADV458791 ANR458791 AXN458791 BHJ458791 BRF458791 CBB458791 CKX458791 CUT458791 DEP458791 DOL458791 DYH458791 EID458791 ERZ458791 FBV458791 FLR458791 FVN458791 GFJ458791 GPF458791 GZB458791 HIX458791 HST458791 ICP458791 IML458791 IWH458791 JGD458791 JPZ458791 JZV458791 KJR458791 KTN458791 LDJ458791 LNF458791 LXB458791 MGX458791 MQT458791 NAP458791 NKL458791 NUH458791 OED458791 ONZ458791 OXV458791 PHR458791 PRN458791 QBJ458791 QLF458791 QVB458791 REX458791 ROT458791 RYP458791 SIL458791 SSH458791 TCD458791 TLZ458791 TVV458791 UFR458791 UPN458791 UZJ458791 VJF458791 VTB458791 WCX458791 WMT458791 WWP458791 AH524327 KD524327 TZ524327 ADV524327 ANR524327 AXN524327 BHJ524327 BRF524327 CBB524327 CKX524327 CUT524327 DEP524327 DOL524327 DYH524327 EID524327 ERZ524327 FBV524327 FLR524327 FVN524327 GFJ524327 GPF524327 GZB524327 HIX524327 HST524327 ICP524327 IML524327 IWH524327 JGD524327 JPZ524327 JZV524327 KJR524327 KTN524327 LDJ524327 LNF524327 LXB524327 MGX524327 MQT524327 NAP524327 NKL524327 NUH524327 OED524327 ONZ524327 OXV524327 PHR524327 PRN524327 QBJ524327 QLF524327 QVB524327 REX524327 ROT524327 RYP524327 SIL524327 SSH524327 TCD524327 TLZ524327 TVV524327 UFR524327 UPN524327 UZJ524327 VJF524327 VTB524327 WCX524327 WMT524327 WWP524327 AH589863 KD589863 TZ589863 ADV589863 ANR589863 AXN589863 BHJ589863 BRF589863 CBB589863 CKX589863 CUT589863 DEP589863 DOL589863 DYH589863 EID589863 ERZ589863 FBV589863 FLR589863 FVN589863 GFJ589863 GPF589863 GZB589863 HIX589863 HST589863 ICP589863 IML589863 IWH589863 JGD589863 JPZ589863 JZV589863 KJR589863 KTN589863 LDJ589863 LNF589863 LXB589863 MGX589863 MQT589863 NAP589863 NKL589863 NUH589863 OED589863 ONZ589863 OXV589863 PHR589863 PRN589863 QBJ589863 QLF589863 QVB589863 REX589863 ROT589863 RYP589863 SIL589863 SSH589863 TCD589863 TLZ589863 TVV589863 UFR589863 UPN589863 UZJ589863 VJF589863 VTB589863 WCX589863 WMT589863 WWP589863 AH655399 KD655399 TZ655399 ADV655399 ANR655399 AXN655399 BHJ655399 BRF655399 CBB655399 CKX655399 CUT655399 DEP655399 DOL655399 DYH655399 EID655399 ERZ655399 FBV655399 FLR655399 FVN655399 GFJ655399 GPF655399 GZB655399 HIX655399 HST655399 ICP655399 IML655399 IWH655399 JGD655399 JPZ655399 JZV655399 KJR655399 KTN655399 LDJ655399 LNF655399 LXB655399 MGX655399 MQT655399 NAP655399 NKL655399 NUH655399 OED655399 ONZ655399 OXV655399 PHR655399 PRN655399 QBJ655399 QLF655399 QVB655399 REX655399 ROT655399 RYP655399 SIL655399 SSH655399 TCD655399 TLZ655399 TVV655399 UFR655399 UPN655399 UZJ655399 VJF655399 VTB655399 WCX655399 WMT655399 WWP655399 AH720935 KD720935 TZ720935 ADV720935 ANR720935 AXN720935 BHJ720935 BRF720935 CBB720935 CKX720935 CUT720935 DEP720935 DOL720935 DYH720935 EID720935 ERZ720935 FBV720935 FLR720935 FVN720935 GFJ720935 GPF720935 GZB720935 HIX720935 HST720935 ICP720935 IML720935 IWH720935 JGD720935 JPZ720935 JZV720935 KJR720935 KTN720935 LDJ720935 LNF720935 LXB720935 MGX720935 MQT720935 NAP720935 NKL720935 NUH720935 OED720935 ONZ720935 OXV720935 PHR720935 PRN720935 QBJ720935 QLF720935 QVB720935 REX720935 ROT720935 RYP720935 SIL720935 SSH720935 TCD720935 TLZ720935 TVV720935 UFR720935 UPN720935 UZJ720935 VJF720935 VTB720935 WCX720935 WMT720935 WWP720935 AH786471 KD786471 TZ786471 ADV786471 ANR786471 AXN786471 BHJ786471 BRF786471 CBB786471 CKX786471 CUT786471 DEP786471 DOL786471 DYH786471 EID786471 ERZ786471 FBV786471 FLR786471 FVN786471 GFJ786471 GPF786471 GZB786471 HIX786471 HST786471 ICP786471 IML786471 IWH786471 JGD786471 JPZ786471 JZV786471 KJR786471 KTN786471 LDJ786471 LNF786471 LXB786471 MGX786471 MQT786471 NAP786471 NKL786471 NUH786471 OED786471 ONZ786471 OXV786471 PHR786471 PRN786471 QBJ786471 QLF786471 QVB786471 REX786471 ROT786471 RYP786471 SIL786471 SSH786471 TCD786471 TLZ786471 TVV786471 UFR786471 UPN786471 UZJ786471 VJF786471 VTB786471 WCX786471 WMT786471 WWP786471 AH852007 KD852007 TZ852007 ADV852007 ANR852007 AXN852007 BHJ852007 BRF852007 CBB852007 CKX852007 CUT852007 DEP852007 DOL852007 DYH852007 EID852007 ERZ852007 FBV852007 FLR852007 FVN852007 GFJ852007 GPF852007 GZB852007 HIX852007 HST852007 ICP852007 IML852007 IWH852007 JGD852007 JPZ852007 JZV852007 KJR852007 KTN852007 LDJ852007 LNF852007 LXB852007 MGX852007 MQT852007 NAP852007 NKL852007 NUH852007 OED852007 ONZ852007 OXV852007 PHR852007 PRN852007 QBJ852007 QLF852007 QVB852007 REX852007 ROT852007 RYP852007 SIL852007 SSH852007 TCD852007 TLZ852007 TVV852007 UFR852007 UPN852007 UZJ852007 VJF852007 VTB852007 WCX852007 WMT852007 WWP852007 AH917543 KD917543 TZ917543 ADV917543 ANR917543 AXN917543 BHJ917543 BRF917543 CBB917543 CKX917543 CUT917543 DEP917543 DOL917543 DYH917543 EID917543 ERZ917543 FBV917543 FLR917543 FVN917543 GFJ917543 GPF917543 GZB917543 HIX917543 HST917543 ICP917543 IML917543 IWH917543 JGD917543 JPZ917543 JZV917543 KJR917543 KTN917543 LDJ917543 LNF917543 LXB917543 MGX917543 MQT917543 NAP917543 NKL917543 NUH917543 OED917543 ONZ917543 OXV917543 PHR917543 PRN917543 QBJ917543 QLF917543 QVB917543 REX917543 ROT917543 RYP917543 SIL917543 SSH917543 TCD917543 TLZ917543 TVV917543 UFR917543 UPN917543 UZJ917543 VJF917543 VTB917543 WCX917543 WMT917543 WWP917543 AH983079 KD983079 TZ983079 ADV983079 ANR983079 AXN983079 BHJ983079 BRF983079 CBB983079 CKX983079 CUT983079 DEP983079 DOL983079 DYH983079 EID983079 ERZ983079 FBV983079 FLR983079 FVN983079 GFJ983079 GPF983079 GZB983079 HIX983079 HST983079 ICP983079 IML983079 IWH983079 JGD983079 JPZ983079 JZV983079 KJR983079 KTN983079 LDJ983079 LNF983079 LXB983079 MGX983079 MQT983079 NAP983079 NKL983079 NUH983079 OED983079 ONZ983079 OXV983079 PHR983079 PRN983079 QBJ983079 QLF983079 QVB983079 REX983079 ROT983079 RYP983079 SIL983079 SSH983079 TCD983079 TLZ983079 TVV983079 UFR983079 UPN983079 UZJ983079 VJF983079 VTB983079 WCX983079 WMT983079 WWP983079 AJ39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AJ65575 KF65575 UB65575 ADX65575 ANT65575 AXP65575 BHL65575 BRH65575 CBD65575 CKZ65575 CUV65575 DER65575 DON65575 DYJ65575 EIF65575 ESB65575 FBX65575 FLT65575 FVP65575 GFL65575 GPH65575 GZD65575 HIZ65575 HSV65575 ICR65575 IMN65575 IWJ65575 JGF65575 JQB65575 JZX65575 KJT65575 KTP65575 LDL65575 LNH65575 LXD65575 MGZ65575 MQV65575 NAR65575 NKN65575 NUJ65575 OEF65575 OOB65575 OXX65575 PHT65575 PRP65575 QBL65575 QLH65575 QVD65575 REZ65575 ROV65575 RYR65575 SIN65575 SSJ65575 TCF65575 TMB65575 TVX65575 UFT65575 UPP65575 UZL65575 VJH65575 VTD65575 WCZ65575 WMV65575 WWR65575 AJ131111 KF131111 UB131111 ADX131111 ANT131111 AXP131111 BHL131111 BRH131111 CBD131111 CKZ131111 CUV131111 DER131111 DON131111 DYJ131111 EIF131111 ESB131111 FBX131111 FLT131111 FVP131111 GFL131111 GPH131111 GZD131111 HIZ131111 HSV131111 ICR131111 IMN131111 IWJ131111 JGF131111 JQB131111 JZX131111 KJT131111 KTP131111 LDL131111 LNH131111 LXD131111 MGZ131111 MQV131111 NAR131111 NKN131111 NUJ131111 OEF131111 OOB131111 OXX131111 PHT131111 PRP131111 QBL131111 QLH131111 QVD131111 REZ131111 ROV131111 RYR131111 SIN131111 SSJ131111 TCF131111 TMB131111 TVX131111 UFT131111 UPP131111 UZL131111 VJH131111 VTD131111 WCZ131111 WMV131111 WWR131111 AJ196647 KF196647 UB196647 ADX196647 ANT196647 AXP196647 BHL196647 BRH196647 CBD196647 CKZ196647 CUV196647 DER196647 DON196647 DYJ196647 EIF196647 ESB196647 FBX196647 FLT196647 FVP196647 GFL196647 GPH196647 GZD196647 HIZ196647 HSV196647 ICR196647 IMN196647 IWJ196647 JGF196647 JQB196647 JZX196647 KJT196647 KTP196647 LDL196647 LNH196647 LXD196647 MGZ196647 MQV196647 NAR196647 NKN196647 NUJ196647 OEF196647 OOB196647 OXX196647 PHT196647 PRP196647 QBL196647 QLH196647 QVD196647 REZ196647 ROV196647 RYR196647 SIN196647 SSJ196647 TCF196647 TMB196647 TVX196647 UFT196647 UPP196647 UZL196647 VJH196647 VTD196647 WCZ196647 WMV196647 WWR196647 AJ262183 KF262183 UB262183 ADX262183 ANT262183 AXP262183 BHL262183 BRH262183 CBD262183 CKZ262183 CUV262183 DER262183 DON262183 DYJ262183 EIF262183 ESB262183 FBX262183 FLT262183 FVP262183 GFL262183 GPH262183 GZD262183 HIZ262183 HSV262183 ICR262183 IMN262183 IWJ262183 JGF262183 JQB262183 JZX262183 KJT262183 KTP262183 LDL262183 LNH262183 LXD262183 MGZ262183 MQV262183 NAR262183 NKN262183 NUJ262183 OEF262183 OOB262183 OXX262183 PHT262183 PRP262183 QBL262183 QLH262183 QVD262183 REZ262183 ROV262183 RYR262183 SIN262183 SSJ262183 TCF262183 TMB262183 TVX262183 UFT262183 UPP262183 UZL262183 VJH262183 VTD262183 WCZ262183 WMV262183 WWR262183 AJ327719 KF327719 UB327719 ADX327719 ANT327719 AXP327719 BHL327719 BRH327719 CBD327719 CKZ327719 CUV327719 DER327719 DON327719 DYJ327719 EIF327719 ESB327719 FBX327719 FLT327719 FVP327719 GFL327719 GPH327719 GZD327719 HIZ327719 HSV327719 ICR327719 IMN327719 IWJ327719 JGF327719 JQB327719 JZX327719 KJT327719 KTP327719 LDL327719 LNH327719 LXD327719 MGZ327719 MQV327719 NAR327719 NKN327719 NUJ327719 OEF327719 OOB327719 OXX327719 PHT327719 PRP327719 QBL327719 QLH327719 QVD327719 REZ327719 ROV327719 RYR327719 SIN327719 SSJ327719 TCF327719 TMB327719 TVX327719 UFT327719 UPP327719 UZL327719 VJH327719 VTD327719 WCZ327719 WMV327719 WWR327719 AJ393255 KF393255 UB393255 ADX393255 ANT393255 AXP393255 BHL393255 BRH393255 CBD393255 CKZ393255 CUV393255 DER393255 DON393255 DYJ393255 EIF393255 ESB393255 FBX393255 FLT393255 FVP393255 GFL393255 GPH393255 GZD393255 HIZ393255 HSV393255 ICR393255 IMN393255 IWJ393255 JGF393255 JQB393255 JZX393255 KJT393255 KTP393255 LDL393255 LNH393255 LXD393255 MGZ393255 MQV393255 NAR393255 NKN393255 NUJ393255 OEF393255 OOB393255 OXX393255 PHT393255 PRP393255 QBL393255 QLH393255 QVD393255 REZ393255 ROV393255 RYR393255 SIN393255 SSJ393255 TCF393255 TMB393255 TVX393255 UFT393255 UPP393255 UZL393255 VJH393255 VTD393255 WCZ393255 WMV393255 WWR393255 AJ458791 KF458791 UB458791 ADX458791 ANT458791 AXP458791 BHL458791 BRH458791 CBD458791 CKZ458791 CUV458791 DER458791 DON458791 DYJ458791 EIF458791 ESB458791 FBX458791 FLT458791 FVP458791 GFL458791 GPH458791 GZD458791 HIZ458791 HSV458791 ICR458791 IMN458791 IWJ458791 JGF458791 JQB458791 JZX458791 KJT458791 KTP458791 LDL458791 LNH458791 LXD458791 MGZ458791 MQV458791 NAR458791 NKN458791 NUJ458791 OEF458791 OOB458791 OXX458791 PHT458791 PRP458791 QBL458791 QLH458791 QVD458791 REZ458791 ROV458791 RYR458791 SIN458791 SSJ458791 TCF458791 TMB458791 TVX458791 UFT458791 UPP458791 UZL458791 VJH458791 VTD458791 WCZ458791 WMV458791 WWR458791 AJ524327 KF524327 UB524327 ADX524327 ANT524327 AXP524327 BHL524327 BRH524327 CBD524327 CKZ524327 CUV524327 DER524327 DON524327 DYJ524327 EIF524327 ESB524327 FBX524327 FLT524327 FVP524327 GFL524327 GPH524327 GZD524327 HIZ524327 HSV524327 ICR524327 IMN524327 IWJ524327 JGF524327 JQB524327 JZX524327 KJT524327 KTP524327 LDL524327 LNH524327 LXD524327 MGZ524327 MQV524327 NAR524327 NKN524327 NUJ524327 OEF524327 OOB524327 OXX524327 PHT524327 PRP524327 QBL524327 QLH524327 QVD524327 REZ524327 ROV524327 RYR524327 SIN524327 SSJ524327 TCF524327 TMB524327 TVX524327 UFT524327 UPP524327 UZL524327 VJH524327 VTD524327 WCZ524327 WMV524327 WWR524327 AJ589863 KF589863 UB589863 ADX589863 ANT589863 AXP589863 BHL589863 BRH589863 CBD589863 CKZ589863 CUV589863 DER589863 DON589863 DYJ589863 EIF589863 ESB589863 FBX589863 FLT589863 FVP589863 GFL589863 GPH589863 GZD589863 HIZ589863 HSV589863 ICR589863 IMN589863 IWJ589863 JGF589863 JQB589863 JZX589863 KJT589863 KTP589863 LDL589863 LNH589863 LXD589863 MGZ589863 MQV589863 NAR589863 NKN589863 NUJ589863 OEF589863 OOB589863 OXX589863 PHT589863 PRP589863 QBL589863 QLH589863 QVD589863 REZ589863 ROV589863 RYR589863 SIN589863 SSJ589863 TCF589863 TMB589863 TVX589863 UFT589863 UPP589863 UZL589863 VJH589863 VTD589863 WCZ589863 WMV589863 WWR589863 AJ655399 KF655399 UB655399 ADX655399 ANT655399 AXP655399 BHL655399 BRH655399 CBD655399 CKZ655399 CUV655399 DER655399 DON655399 DYJ655399 EIF655399 ESB655399 FBX655399 FLT655399 FVP655399 GFL655399 GPH655399 GZD655399 HIZ655399 HSV655399 ICR655399 IMN655399 IWJ655399 JGF655399 JQB655399 JZX655399 KJT655399 KTP655399 LDL655399 LNH655399 LXD655399 MGZ655399 MQV655399 NAR655399 NKN655399 NUJ655399 OEF655399 OOB655399 OXX655399 PHT655399 PRP655399 QBL655399 QLH655399 QVD655399 REZ655399 ROV655399 RYR655399 SIN655399 SSJ655399 TCF655399 TMB655399 TVX655399 UFT655399 UPP655399 UZL655399 VJH655399 VTD655399 WCZ655399 WMV655399 WWR655399 AJ720935 KF720935 UB720935 ADX720935 ANT720935 AXP720935 BHL720935 BRH720935 CBD720935 CKZ720935 CUV720935 DER720935 DON720935 DYJ720935 EIF720935 ESB720935 FBX720935 FLT720935 FVP720935 GFL720935 GPH720935 GZD720935 HIZ720935 HSV720935 ICR720935 IMN720935 IWJ720935 JGF720935 JQB720935 JZX720935 KJT720935 KTP720935 LDL720935 LNH720935 LXD720935 MGZ720935 MQV720935 NAR720935 NKN720935 NUJ720935 OEF720935 OOB720935 OXX720935 PHT720935 PRP720935 QBL720935 QLH720935 QVD720935 REZ720935 ROV720935 RYR720935 SIN720935 SSJ720935 TCF720935 TMB720935 TVX720935 UFT720935 UPP720935 UZL720935 VJH720935 VTD720935 WCZ720935 WMV720935 WWR720935 AJ786471 KF786471 UB786471 ADX786471 ANT786471 AXP786471 BHL786471 BRH786471 CBD786471 CKZ786471 CUV786471 DER786471 DON786471 DYJ786471 EIF786471 ESB786471 FBX786471 FLT786471 FVP786471 GFL786471 GPH786471 GZD786471 HIZ786471 HSV786471 ICR786471 IMN786471 IWJ786471 JGF786471 JQB786471 JZX786471 KJT786471 KTP786471 LDL786471 LNH786471 LXD786471 MGZ786471 MQV786471 NAR786471 NKN786471 NUJ786471 OEF786471 OOB786471 OXX786471 PHT786471 PRP786471 QBL786471 QLH786471 QVD786471 REZ786471 ROV786471 RYR786471 SIN786471 SSJ786471 TCF786471 TMB786471 TVX786471 UFT786471 UPP786471 UZL786471 VJH786471 VTD786471 WCZ786471 WMV786471 WWR786471 AJ852007 KF852007 UB852007 ADX852007 ANT852007 AXP852007 BHL852007 BRH852007 CBD852007 CKZ852007 CUV852007 DER852007 DON852007 DYJ852007 EIF852007 ESB852007 FBX852007 FLT852007 FVP852007 GFL852007 GPH852007 GZD852007 HIZ852007 HSV852007 ICR852007 IMN852007 IWJ852007 JGF852007 JQB852007 JZX852007 KJT852007 KTP852007 LDL852007 LNH852007 LXD852007 MGZ852007 MQV852007 NAR852007 NKN852007 NUJ852007 OEF852007 OOB852007 OXX852007 PHT852007 PRP852007 QBL852007 QLH852007 QVD852007 REZ852007 ROV852007 RYR852007 SIN852007 SSJ852007 TCF852007 TMB852007 TVX852007 UFT852007 UPP852007 UZL852007 VJH852007 VTD852007 WCZ852007 WMV852007 WWR852007 AJ917543 KF917543 UB917543 ADX917543 ANT917543 AXP917543 BHL917543 BRH917543 CBD917543 CKZ917543 CUV917543 DER917543 DON917543 DYJ917543 EIF917543 ESB917543 FBX917543 FLT917543 FVP917543 GFL917543 GPH917543 GZD917543 HIZ917543 HSV917543 ICR917543 IMN917543 IWJ917543 JGF917543 JQB917543 JZX917543 KJT917543 KTP917543 LDL917543 LNH917543 LXD917543 MGZ917543 MQV917543 NAR917543 NKN917543 NUJ917543 OEF917543 OOB917543 OXX917543 PHT917543 PRP917543 QBL917543 QLH917543 QVD917543 REZ917543 ROV917543 RYR917543 SIN917543 SSJ917543 TCF917543 TMB917543 TVX917543 UFT917543 UPP917543 UZL917543 VJH917543 VTD917543 WCZ917543 WMV917543 WWR917543 AJ983079 KF983079 UB983079 ADX983079 ANT983079 AXP983079 BHL983079 BRH983079 CBD983079 CKZ983079 CUV983079 DER983079 DON983079 DYJ983079 EIF983079 ESB983079 FBX983079 FLT983079 FVP983079 GFL983079 GPH983079 GZD983079 HIZ983079 HSV983079 ICR983079 IMN983079 IWJ983079 JGF983079 JQB983079 JZX983079 KJT983079 KTP983079 LDL983079 LNH983079 LXD983079 MGZ983079 MQV983079 NAR983079 NKN983079 NUJ983079 OEF983079 OOB983079 OXX983079 PHT983079 PRP983079 QBL983079 QLH983079 QVD983079 REZ983079 ROV983079 RYR983079 SIN983079 SSJ983079 TCF983079 TMB983079 TVX983079 UFT983079 UPP983079 UZL983079 VJH983079 VTD983079 WCZ983079 WMV983079 WWR983079 AJ43:AJ75 KF43:KF75 UB43:UB75 ADX43:ADX75 ANT43:ANT75 AXP43:AXP75 BHL43:BHL75 BRH43:BRH75 CBD43:CBD75 CKZ43:CKZ75 CUV43:CUV75 DER43:DER75 DON43:DON75 DYJ43:DYJ75 EIF43:EIF75 ESB43:ESB75 FBX43:FBX75 FLT43:FLT75 FVP43:FVP75 GFL43:GFL75 GPH43:GPH75 GZD43:GZD75 HIZ43:HIZ75 HSV43:HSV75 ICR43:ICR75 IMN43:IMN75 IWJ43:IWJ75 JGF43:JGF75 JQB43:JQB75 JZX43:JZX75 KJT43:KJT75 KTP43:KTP75 LDL43:LDL75 LNH43:LNH75 LXD43:LXD75 MGZ43:MGZ75 MQV43:MQV75 NAR43:NAR75 NKN43:NKN75 NUJ43:NUJ75 OEF43:OEF75 OOB43:OOB75 OXX43:OXX75 PHT43:PHT75 PRP43:PRP75 QBL43:QBL75 QLH43:QLH75 QVD43:QVD75 REZ43:REZ75 ROV43:ROV75 RYR43:RYR75 SIN43:SIN75 SSJ43:SSJ75 TCF43:TCF75 TMB43:TMB75 TVX43:TVX75 UFT43:UFT75 UPP43:UPP75 UZL43:UZL75 VJH43:VJH75 VTD43:VTD75 WCZ43:WCZ75 WMV43:WMV75 WWR43:WWR75 AJ65579:AJ65611 KF65579:KF65611 UB65579:UB65611 ADX65579:ADX65611 ANT65579:ANT65611 AXP65579:AXP65611 BHL65579:BHL65611 BRH65579:BRH65611 CBD65579:CBD65611 CKZ65579:CKZ65611 CUV65579:CUV65611 DER65579:DER65611 DON65579:DON65611 DYJ65579:DYJ65611 EIF65579:EIF65611 ESB65579:ESB65611 FBX65579:FBX65611 FLT65579:FLT65611 FVP65579:FVP65611 GFL65579:GFL65611 GPH65579:GPH65611 GZD65579:GZD65611 HIZ65579:HIZ65611 HSV65579:HSV65611 ICR65579:ICR65611 IMN65579:IMN65611 IWJ65579:IWJ65611 JGF65579:JGF65611 JQB65579:JQB65611 JZX65579:JZX65611 KJT65579:KJT65611 KTP65579:KTP65611 LDL65579:LDL65611 LNH65579:LNH65611 LXD65579:LXD65611 MGZ65579:MGZ65611 MQV65579:MQV65611 NAR65579:NAR65611 NKN65579:NKN65611 NUJ65579:NUJ65611 OEF65579:OEF65611 OOB65579:OOB65611 OXX65579:OXX65611 PHT65579:PHT65611 PRP65579:PRP65611 QBL65579:QBL65611 QLH65579:QLH65611 QVD65579:QVD65611 REZ65579:REZ65611 ROV65579:ROV65611 RYR65579:RYR65611 SIN65579:SIN65611 SSJ65579:SSJ65611 TCF65579:TCF65611 TMB65579:TMB65611 TVX65579:TVX65611 UFT65579:UFT65611 UPP65579:UPP65611 UZL65579:UZL65611 VJH65579:VJH65611 VTD65579:VTD65611 WCZ65579:WCZ65611 WMV65579:WMV65611 WWR65579:WWR65611 AJ131115:AJ131147 KF131115:KF131147 UB131115:UB131147 ADX131115:ADX131147 ANT131115:ANT131147 AXP131115:AXP131147 BHL131115:BHL131147 BRH131115:BRH131147 CBD131115:CBD131147 CKZ131115:CKZ131147 CUV131115:CUV131147 DER131115:DER131147 DON131115:DON131147 DYJ131115:DYJ131147 EIF131115:EIF131147 ESB131115:ESB131147 FBX131115:FBX131147 FLT131115:FLT131147 FVP131115:FVP131147 GFL131115:GFL131147 GPH131115:GPH131147 GZD131115:GZD131147 HIZ131115:HIZ131147 HSV131115:HSV131147 ICR131115:ICR131147 IMN131115:IMN131147 IWJ131115:IWJ131147 JGF131115:JGF131147 JQB131115:JQB131147 JZX131115:JZX131147 KJT131115:KJT131147 KTP131115:KTP131147 LDL131115:LDL131147 LNH131115:LNH131147 LXD131115:LXD131147 MGZ131115:MGZ131147 MQV131115:MQV131147 NAR131115:NAR131147 NKN131115:NKN131147 NUJ131115:NUJ131147 OEF131115:OEF131147 OOB131115:OOB131147 OXX131115:OXX131147 PHT131115:PHT131147 PRP131115:PRP131147 QBL131115:QBL131147 QLH131115:QLH131147 QVD131115:QVD131147 REZ131115:REZ131147 ROV131115:ROV131147 RYR131115:RYR131147 SIN131115:SIN131147 SSJ131115:SSJ131147 TCF131115:TCF131147 TMB131115:TMB131147 TVX131115:TVX131147 UFT131115:UFT131147 UPP131115:UPP131147 UZL131115:UZL131147 VJH131115:VJH131147 VTD131115:VTD131147 WCZ131115:WCZ131147 WMV131115:WMV131147 WWR131115:WWR131147 AJ196651:AJ196683 KF196651:KF196683 UB196651:UB196683 ADX196651:ADX196683 ANT196651:ANT196683 AXP196651:AXP196683 BHL196651:BHL196683 BRH196651:BRH196683 CBD196651:CBD196683 CKZ196651:CKZ196683 CUV196651:CUV196683 DER196651:DER196683 DON196651:DON196683 DYJ196651:DYJ196683 EIF196651:EIF196683 ESB196651:ESB196683 FBX196651:FBX196683 FLT196651:FLT196683 FVP196651:FVP196683 GFL196651:GFL196683 GPH196651:GPH196683 GZD196651:GZD196683 HIZ196651:HIZ196683 HSV196651:HSV196683 ICR196651:ICR196683 IMN196651:IMN196683 IWJ196651:IWJ196683 JGF196651:JGF196683 JQB196651:JQB196683 JZX196651:JZX196683 KJT196651:KJT196683 KTP196651:KTP196683 LDL196651:LDL196683 LNH196651:LNH196683 LXD196651:LXD196683 MGZ196651:MGZ196683 MQV196651:MQV196683 NAR196651:NAR196683 NKN196651:NKN196683 NUJ196651:NUJ196683 OEF196651:OEF196683 OOB196651:OOB196683 OXX196651:OXX196683 PHT196651:PHT196683 PRP196651:PRP196683 QBL196651:QBL196683 QLH196651:QLH196683 QVD196651:QVD196683 REZ196651:REZ196683 ROV196651:ROV196683 RYR196651:RYR196683 SIN196651:SIN196683 SSJ196651:SSJ196683 TCF196651:TCF196683 TMB196651:TMB196683 TVX196651:TVX196683 UFT196651:UFT196683 UPP196651:UPP196683 UZL196651:UZL196683 VJH196651:VJH196683 VTD196651:VTD196683 WCZ196651:WCZ196683 WMV196651:WMV196683 WWR196651:WWR196683 AJ262187:AJ262219 KF262187:KF262219 UB262187:UB262219 ADX262187:ADX262219 ANT262187:ANT262219 AXP262187:AXP262219 BHL262187:BHL262219 BRH262187:BRH262219 CBD262187:CBD262219 CKZ262187:CKZ262219 CUV262187:CUV262219 DER262187:DER262219 DON262187:DON262219 DYJ262187:DYJ262219 EIF262187:EIF262219 ESB262187:ESB262219 FBX262187:FBX262219 FLT262187:FLT262219 FVP262187:FVP262219 GFL262187:GFL262219 GPH262187:GPH262219 GZD262187:GZD262219 HIZ262187:HIZ262219 HSV262187:HSV262219 ICR262187:ICR262219 IMN262187:IMN262219 IWJ262187:IWJ262219 JGF262187:JGF262219 JQB262187:JQB262219 JZX262187:JZX262219 KJT262187:KJT262219 KTP262187:KTP262219 LDL262187:LDL262219 LNH262187:LNH262219 LXD262187:LXD262219 MGZ262187:MGZ262219 MQV262187:MQV262219 NAR262187:NAR262219 NKN262187:NKN262219 NUJ262187:NUJ262219 OEF262187:OEF262219 OOB262187:OOB262219 OXX262187:OXX262219 PHT262187:PHT262219 PRP262187:PRP262219 QBL262187:QBL262219 QLH262187:QLH262219 QVD262187:QVD262219 REZ262187:REZ262219 ROV262187:ROV262219 RYR262187:RYR262219 SIN262187:SIN262219 SSJ262187:SSJ262219 TCF262187:TCF262219 TMB262187:TMB262219 TVX262187:TVX262219 UFT262187:UFT262219 UPP262187:UPP262219 UZL262187:UZL262219 VJH262187:VJH262219 VTD262187:VTD262219 WCZ262187:WCZ262219 WMV262187:WMV262219 WWR262187:WWR262219 AJ327723:AJ327755 KF327723:KF327755 UB327723:UB327755 ADX327723:ADX327755 ANT327723:ANT327755 AXP327723:AXP327755 BHL327723:BHL327755 BRH327723:BRH327755 CBD327723:CBD327755 CKZ327723:CKZ327755 CUV327723:CUV327755 DER327723:DER327755 DON327723:DON327755 DYJ327723:DYJ327755 EIF327723:EIF327755 ESB327723:ESB327755 FBX327723:FBX327755 FLT327723:FLT327755 FVP327723:FVP327755 GFL327723:GFL327755 GPH327723:GPH327755 GZD327723:GZD327755 HIZ327723:HIZ327755 HSV327723:HSV327755 ICR327723:ICR327755 IMN327723:IMN327755 IWJ327723:IWJ327755 JGF327723:JGF327755 JQB327723:JQB327755 JZX327723:JZX327755 KJT327723:KJT327755 KTP327723:KTP327755 LDL327723:LDL327755 LNH327723:LNH327755 LXD327723:LXD327755 MGZ327723:MGZ327755 MQV327723:MQV327755 NAR327723:NAR327755 NKN327723:NKN327755 NUJ327723:NUJ327755 OEF327723:OEF327755 OOB327723:OOB327755 OXX327723:OXX327755 PHT327723:PHT327755 PRP327723:PRP327755 QBL327723:QBL327755 QLH327723:QLH327755 QVD327723:QVD327755 REZ327723:REZ327755 ROV327723:ROV327755 RYR327723:RYR327755 SIN327723:SIN327755 SSJ327723:SSJ327755 TCF327723:TCF327755 TMB327723:TMB327755 TVX327723:TVX327755 UFT327723:UFT327755 UPP327723:UPP327755 UZL327723:UZL327755 VJH327723:VJH327755 VTD327723:VTD327755 WCZ327723:WCZ327755 WMV327723:WMV327755 WWR327723:WWR327755 AJ393259:AJ393291 KF393259:KF393291 UB393259:UB393291 ADX393259:ADX393291 ANT393259:ANT393291 AXP393259:AXP393291 BHL393259:BHL393291 BRH393259:BRH393291 CBD393259:CBD393291 CKZ393259:CKZ393291 CUV393259:CUV393291 DER393259:DER393291 DON393259:DON393291 DYJ393259:DYJ393291 EIF393259:EIF393291 ESB393259:ESB393291 FBX393259:FBX393291 FLT393259:FLT393291 FVP393259:FVP393291 GFL393259:GFL393291 GPH393259:GPH393291 GZD393259:GZD393291 HIZ393259:HIZ393291 HSV393259:HSV393291 ICR393259:ICR393291 IMN393259:IMN393291 IWJ393259:IWJ393291 JGF393259:JGF393291 JQB393259:JQB393291 JZX393259:JZX393291 KJT393259:KJT393291 KTP393259:KTP393291 LDL393259:LDL393291 LNH393259:LNH393291 LXD393259:LXD393291 MGZ393259:MGZ393291 MQV393259:MQV393291 NAR393259:NAR393291 NKN393259:NKN393291 NUJ393259:NUJ393291 OEF393259:OEF393291 OOB393259:OOB393291 OXX393259:OXX393291 PHT393259:PHT393291 PRP393259:PRP393291 QBL393259:QBL393291 QLH393259:QLH393291 QVD393259:QVD393291 REZ393259:REZ393291 ROV393259:ROV393291 RYR393259:RYR393291 SIN393259:SIN393291 SSJ393259:SSJ393291 TCF393259:TCF393291 TMB393259:TMB393291 TVX393259:TVX393291 UFT393259:UFT393291 UPP393259:UPP393291 UZL393259:UZL393291 VJH393259:VJH393291 VTD393259:VTD393291 WCZ393259:WCZ393291 WMV393259:WMV393291 WWR393259:WWR393291 AJ458795:AJ458827 KF458795:KF458827 UB458795:UB458827 ADX458795:ADX458827 ANT458795:ANT458827 AXP458795:AXP458827 BHL458795:BHL458827 BRH458795:BRH458827 CBD458795:CBD458827 CKZ458795:CKZ458827 CUV458795:CUV458827 DER458795:DER458827 DON458795:DON458827 DYJ458795:DYJ458827 EIF458795:EIF458827 ESB458795:ESB458827 FBX458795:FBX458827 FLT458795:FLT458827 FVP458795:FVP458827 GFL458795:GFL458827 GPH458795:GPH458827 GZD458795:GZD458827 HIZ458795:HIZ458827 HSV458795:HSV458827 ICR458795:ICR458827 IMN458795:IMN458827 IWJ458795:IWJ458827 JGF458795:JGF458827 JQB458795:JQB458827 JZX458795:JZX458827 KJT458795:KJT458827 KTP458795:KTP458827 LDL458795:LDL458827 LNH458795:LNH458827 LXD458795:LXD458827 MGZ458795:MGZ458827 MQV458795:MQV458827 NAR458795:NAR458827 NKN458795:NKN458827 NUJ458795:NUJ458827 OEF458795:OEF458827 OOB458795:OOB458827 OXX458795:OXX458827 PHT458795:PHT458827 PRP458795:PRP458827 QBL458795:QBL458827 QLH458795:QLH458827 QVD458795:QVD458827 REZ458795:REZ458827 ROV458795:ROV458827 RYR458795:RYR458827 SIN458795:SIN458827 SSJ458795:SSJ458827 TCF458795:TCF458827 TMB458795:TMB458827 TVX458795:TVX458827 UFT458795:UFT458827 UPP458795:UPP458827 UZL458795:UZL458827 VJH458795:VJH458827 VTD458795:VTD458827 WCZ458795:WCZ458827 WMV458795:WMV458827 WWR458795:WWR458827 AJ524331:AJ524363 KF524331:KF524363 UB524331:UB524363 ADX524331:ADX524363 ANT524331:ANT524363 AXP524331:AXP524363 BHL524331:BHL524363 BRH524331:BRH524363 CBD524331:CBD524363 CKZ524331:CKZ524363 CUV524331:CUV524363 DER524331:DER524363 DON524331:DON524363 DYJ524331:DYJ524363 EIF524331:EIF524363 ESB524331:ESB524363 FBX524331:FBX524363 FLT524331:FLT524363 FVP524331:FVP524363 GFL524331:GFL524363 GPH524331:GPH524363 GZD524331:GZD524363 HIZ524331:HIZ524363 HSV524331:HSV524363 ICR524331:ICR524363 IMN524331:IMN524363 IWJ524331:IWJ524363 JGF524331:JGF524363 JQB524331:JQB524363 JZX524331:JZX524363 KJT524331:KJT524363 KTP524331:KTP524363 LDL524331:LDL524363 LNH524331:LNH524363 LXD524331:LXD524363 MGZ524331:MGZ524363 MQV524331:MQV524363 NAR524331:NAR524363 NKN524331:NKN524363 NUJ524331:NUJ524363 OEF524331:OEF524363 OOB524331:OOB524363 OXX524331:OXX524363 PHT524331:PHT524363 PRP524331:PRP524363 QBL524331:QBL524363 QLH524331:QLH524363 QVD524331:QVD524363 REZ524331:REZ524363 ROV524331:ROV524363 RYR524331:RYR524363 SIN524331:SIN524363 SSJ524331:SSJ524363 TCF524331:TCF524363 TMB524331:TMB524363 TVX524331:TVX524363 UFT524331:UFT524363 UPP524331:UPP524363 UZL524331:UZL524363 VJH524331:VJH524363 VTD524331:VTD524363 WCZ524331:WCZ524363 WMV524331:WMV524363 WWR524331:WWR524363 AJ589867:AJ589899 KF589867:KF589899 UB589867:UB589899 ADX589867:ADX589899 ANT589867:ANT589899 AXP589867:AXP589899 BHL589867:BHL589899 BRH589867:BRH589899 CBD589867:CBD589899 CKZ589867:CKZ589899 CUV589867:CUV589899 DER589867:DER589899 DON589867:DON589899 DYJ589867:DYJ589899 EIF589867:EIF589899 ESB589867:ESB589899 FBX589867:FBX589899 FLT589867:FLT589899 FVP589867:FVP589899 GFL589867:GFL589899 GPH589867:GPH589899 GZD589867:GZD589899 HIZ589867:HIZ589899 HSV589867:HSV589899 ICR589867:ICR589899 IMN589867:IMN589899 IWJ589867:IWJ589899 JGF589867:JGF589899 JQB589867:JQB589899 JZX589867:JZX589899 KJT589867:KJT589899 KTP589867:KTP589899 LDL589867:LDL589899 LNH589867:LNH589899 LXD589867:LXD589899 MGZ589867:MGZ589899 MQV589867:MQV589899 NAR589867:NAR589899 NKN589867:NKN589899 NUJ589867:NUJ589899 OEF589867:OEF589899 OOB589867:OOB589899 OXX589867:OXX589899 PHT589867:PHT589899 PRP589867:PRP589899 QBL589867:QBL589899 QLH589867:QLH589899 QVD589867:QVD589899 REZ589867:REZ589899 ROV589867:ROV589899 RYR589867:RYR589899 SIN589867:SIN589899 SSJ589867:SSJ589899 TCF589867:TCF589899 TMB589867:TMB589899 TVX589867:TVX589899 UFT589867:UFT589899 UPP589867:UPP589899 UZL589867:UZL589899 VJH589867:VJH589899 VTD589867:VTD589899 WCZ589867:WCZ589899 WMV589867:WMV589899 WWR589867:WWR589899 AJ655403:AJ655435 KF655403:KF655435 UB655403:UB655435 ADX655403:ADX655435 ANT655403:ANT655435 AXP655403:AXP655435 BHL655403:BHL655435 BRH655403:BRH655435 CBD655403:CBD655435 CKZ655403:CKZ655435 CUV655403:CUV655435 DER655403:DER655435 DON655403:DON655435 DYJ655403:DYJ655435 EIF655403:EIF655435 ESB655403:ESB655435 FBX655403:FBX655435 FLT655403:FLT655435 FVP655403:FVP655435 GFL655403:GFL655435 GPH655403:GPH655435 GZD655403:GZD655435 HIZ655403:HIZ655435 HSV655403:HSV655435 ICR655403:ICR655435 IMN655403:IMN655435 IWJ655403:IWJ655435 JGF655403:JGF655435 JQB655403:JQB655435 JZX655403:JZX655435 KJT655403:KJT655435 KTP655403:KTP655435 LDL655403:LDL655435 LNH655403:LNH655435 LXD655403:LXD655435 MGZ655403:MGZ655435 MQV655403:MQV655435 NAR655403:NAR655435 NKN655403:NKN655435 NUJ655403:NUJ655435 OEF655403:OEF655435 OOB655403:OOB655435 OXX655403:OXX655435 PHT655403:PHT655435 PRP655403:PRP655435 QBL655403:QBL655435 QLH655403:QLH655435 QVD655403:QVD655435 REZ655403:REZ655435 ROV655403:ROV655435 RYR655403:RYR655435 SIN655403:SIN655435 SSJ655403:SSJ655435 TCF655403:TCF655435 TMB655403:TMB655435 TVX655403:TVX655435 UFT655403:UFT655435 UPP655403:UPP655435 UZL655403:UZL655435 VJH655403:VJH655435 VTD655403:VTD655435 WCZ655403:WCZ655435 WMV655403:WMV655435 WWR655403:WWR655435 AJ720939:AJ720971 KF720939:KF720971 UB720939:UB720971 ADX720939:ADX720971 ANT720939:ANT720971 AXP720939:AXP720971 BHL720939:BHL720971 BRH720939:BRH720971 CBD720939:CBD720971 CKZ720939:CKZ720971 CUV720939:CUV720971 DER720939:DER720971 DON720939:DON720971 DYJ720939:DYJ720971 EIF720939:EIF720971 ESB720939:ESB720971 FBX720939:FBX720971 FLT720939:FLT720971 FVP720939:FVP720971 GFL720939:GFL720971 GPH720939:GPH720971 GZD720939:GZD720971 HIZ720939:HIZ720971 HSV720939:HSV720971 ICR720939:ICR720971 IMN720939:IMN720971 IWJ720939:IWJ720971 JGF720939:JGF720971 JQB720939:JQB720971 JZX720939:JZX720971 KJT720939:KJT720971 KTP720939:KTP720971 LDL720939:LDL720971 LNH720939:LNH720971 LXD720939:LXD720971 MGZ720939:MGZ720971 MQV720939:MQV720971 NAR720939:NAR720971 NKN720939:NKN720971 NUJ720939:NUJ720971 OEF720939:OEF720971 OOB720939:OOB720971 OXX720939:OXX720971 PHT720939:PHT720971 PRP720939:PRP720971 QBL720939:QBL720971 QLH720939:QLH720971 QVD720939:QVD720971 REZ720939:REZ720971 ROV720939:ROV720971 RYR720939:RYR720971 SIN720939:SIN720971 SSJ720939:SSJ720971 TCF720939:TCF720971 TMB720939:TMB720971 TVX720939:TVX720971 UFT720939:UFT720971 UPP720939:UPP720971 UZL720939:UZL720971 VJH720939:VJH720971 VTD720939:VTD720971 WCZ720939:WCZ720971 WMV720939:WMV720971 WWR720939:WWR720971 AJ786475:AJ786507 KF786475:KF786507 UB786475:UB786507 ADX786475:ADX786507 ANT786475:ANT786507 AXP786475:AXP786507 BHL786475:BHL786507 BRH786475:BRH786507 CBD786475:CBD786507 CKZ786475:CKZ786507 CUV786475:CUV786507 DER786475:DER786507 DON786475:DON786507 DYJ786475:DYJ786507 EIF786475:EIF786507 ESB786475:ESB786507 FBX786475:FBX786507 FLT786475:FLT786507 FVP786475:FVP786507 GFL786475:GFL786507 GPH786475:GPH786507 GZD786475:GZD786507 HIZ786475:HIZ786507 HSV786475:HSV786507 ICR786475:ICR786507 IMN786475:IMN786507 IWJ786475:IWJ786507 JGF786475:JGF786507 JQB786475:JQB786507 JZX786475:JZX786507 KJT786475:KJT786507 KTP786475:KTP786507 LDL786475:LDL786507 LNH786475:LNH786507 LXD786475:LXD786507 MGZ786475:MGZ786507 MQV786475:MQV786507 NAR786475:NAR786507 NKN786475:NKN786507 NUJ786475:NUJ786507 OEF786475:OEF786507 OOB786475:OOB786507 OXX786475:OXX786507 PHT786475:PHT786507 PRP786475:PRP786507 QBL786475:QBL786507 QLH786475:QLH786507 QVD786475:QVD786507 REZ786475:REZ786507 ROV786475:ROV786507 RYR786475:RYR786507 SIN786475:SIN786507 SSJ786475:SSJ786507 TCF786475:TCF786507 TMB786475:TMB786507 TVX786475:TVX786507 UFT786475:UFT786507 UPP786475:UPP786507 UZL786475:UZL786507 VJH786475:VJH786507 VTD786475:VTD786507 WCZ786475:WCZ786507 WMV786475:WMV786507 WWR786475:WWR786507 AJ852011:AJ852043 KF852011:KF852043 UB852011:UB852043 ADX852011:ADX852043 ANT852011:ANT852043 AXP852011:AXP852043 BHL852011:BHL852043 BRH852011:BRH852043 CBD852011:CBD852043 CKZ852011:CKZ852043 CUV852011:CUV852043 DER852011:DER852043 DON852011:DON852043 DYJ852011:DYJ852043 EIF852011:EIF852043 ESB852011:ESB852043 FBX852011:FBX852043 FLT852011:FLT852043 FVP852011:FVP852043 GFL852011:GFL852043 GPH852011:GPH852043 GZD852011:GZD852043 HIZ852011:HIZ852043 HSV852011:HSV852043 ICR852011:ICR852043 IMN852011:IMN852043 IWJ852011:IWJ852043 JGF852011:JGF852043 JQB852011:JQB852043 JZX852011:JZX852043 KJT852011:KJT852043 KTP852011:KTP852043 LDL852011:LDL852043 LNH852011:LNH852043 LXD852011:LXD852043 MGZ852011:MGZ852043 MQV852011:MQV852043 NAR852011:NAR852043 NKN852011:NKN852043 NUJ852011:NUJ852043 OEF852011:OEF852043 OOB852011:OOB852043 OXX852011:OXX852043 PHT852011:PHT852043 PRP852011:PRP852043 QBL852011:QBL852043 QLH852011:QLH852043 QVD852011:QVD852043 REZ852011:REZ852043 ROV852011:ROV852043 RYR852011:RYR852043 SIN852011:SIN852043 SSJ852011:SSJ852043 TCF852011:TCF852043 TMB852011:TMB852043 TVX852011:TVX852043 UFT852011:UFT852043 UPP852011:UPP852043 UZL852011:UZL852043 VJH852011:VJH852043 VTD852011:VTD852043 WCZ852011:WCZ852043 WMV852011:WMV852043 WWR852011:WWR852043 AJ917547:AJ917579 KF917547:KF917579 UB917547:UB917579 ADX917547:ADX917579 ANT917547:ANT917579 AXP917547:AXP917579 BHL917547:BHL917579 BRH917547:BRH917579 CBD917547:CBD917579 CKZ917547:CKZ917579 CUV917547:CUV917579 DER917547:DER917579 DON917547:DON917579 DYJ917547:DYJ917579 EIF917547:EIF917579 ESB917547:ESB917579 FBX917547:FBX917579 FLT917547:FLT917579 FVP917547:FVP917579 GFL917547:GFL917579 GPH917547:GPH917579 GZD917547:GZD917579 HIZ917547:HIZ917579 HSV917547:HSV917579 ICR917547:ICR917579 IMN917547:IMN917579 IWJ917547:IWJ917579 JGF917547:JGF917579 JQB917547:JQB917579 JZX917547:JZX917579 KJT917547:KJT917579 KTP917547:KTP917579 LDL917547:LDL917579 LNH917547:LNH917579 LXD917547:LXD917579 MGZ917547:MGZ917579 MQV917547:MQV917579 NAR917547:NAR917579 NKN917547:NKN917579 NUJ917547:NUJ917579 OEF917547:OEF917579 OOB917547:OOB917579 OXX917547:OXX917579 PHT917547:PHT917579 PRP917547:PRP917579 QBL917547:QBL917579 QLH917547:QLH917579 QVD917547:QVD917579 REZ917547:REZ917579 ROV917547:ROV917579 RYR917547:RYR917579 SIN917547:SIN917579 SSJ917547:SSJ917579 TCF917547:TCF917579 TMB917547:TMB917579 TVX917547:TVX917579 UFT917547:UFT917579 UPP917547:UPP917579 UZL917547:UZL917579 VJH917547:VJH917579 VTD917547:VTD917579 WCZ917547:WCZ917579 WMV917547:WMV917579 WWR917547:WWR917579 AJ983083:AJ983115 KF983083:KF983115 UB983083:UB983115 ADX983083:ADX983115 ANT983083:ANT983115 AXP983083:AXP983115 BHL983083:BHL983115 BRH983083:BRH983115 CBD983083:CBD983115 CKZ983083:CKZ983115 CUV983083:CUV983115 DER983083:DER983115 DON983083:DON983115 DYJ983083:DYJ983115 EIF983083:EIF983115 ESB983083:ESB983115 FBX983083:FBX983115 FLT983083:FLT983115 FVP983083:FVP983115 GFL983083:GFL983115 GPH983083:GPH983115 GZD983083:GZD983115 HIZ983083:HIZ983115 HSV983083:HSV983115 ICR983083:ICR983115 IMN983083:IMN983115 IWJ983083:IWJ983115 JGF983083:JGF983115 JQB983083:JQB983115 JZX983083:JZX983115 KJT983083:KJT983115 KTP983083:KTP983115 LDL983083:LDL983115 LNH983083:LNH983115 LXD983083:LXD983115 MGZ983083:MGZ983115 MQV983083:MQV983115 NAR983083:NAR983115 NKN983083:NKN983115 NUJ983083:NUJ983115 OEF983083:OEF983115 OOB983083:OOB983115 OXX983083:OXX983115 PHT983083:PHT983115 PRP983083:PRP983115 QBL983083:QBL983115 QLH983083:QLH983115 QVD983083:QVD983115 REZ983083:REZ983115 ROV983083:ROV983115 RYR983083:RYR983115 SIN983083:SIN983115 SSJ983083:SSJ983115 TCF983083:TCF983115 TMB983083:TMB983115 TVX983083:TVX983115 UFT983083:UFT983115 UPP983083:UPP983115 UZL983083:UZL983115 VJH983083:VJH983115 VTD983083:VTD983115 WCZ983083:WCZ983115 WMV983083:WMV983115 WWR983083:WWR983115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AJ13 KF13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AH15:AH16 KD15:KD16 TZ15:TZ16 ADV15:ADV16 ANR15:ANR16 AXN15:AXN16 BHJ15:BHJ16 BRF15:BRF16 CBB15:CBB16 CKX15:CKX16 CUT15:CUT16 DEP15:DEP16 DOL15:DOL16 DYH15:DYH16 EID15:EID16 ERZ15:ERZ16 FBV15:FBV16 FLR15:FLR16 FVN15:FVN16 GFJ15:GFJ16 GPF15:GPF16 GZB15:GZB16 HIX15:HIX16 HST15:HST16 ICP15:ICP16 IML15:IML16 IWH15:IWH16 JGD15:JGD16 JPZ15:JPZ16 JZV15:JZV16 KJR15:KJR16 KTN15:KTN16 LDJ15:LDJ16 LNF15:LNF16 LXB15:LXB16 MGX15:MGX16 MQT15:MQT16 NAP15:NAP16 NKL15:NKL16 NUH15:NUH16 OED15:OED16 ONZ15:ONZ16 OXV15:OXV16 PHR15:PHR16 PRN15:PRN16 QBJ15:QBJ16 QLF15:QLF16 QVB15:QVB16 REX15:REX16 ROT15:ROT16 RYP15:RYP16 SIL15:SIL16 SSH15:SSH16 TCD15:TCD16 TLZ15:TLZ16 TVV15:TVV16 UFR15:UFR16 UPN15:UPN16 UZJ15:UZJ16 VJF15:VJF16 VTB15:VTB16 WCX15:WCX16 WMT15:WMT16 WWP15:WWP16 AJ15:AJ16 KF15:KF16 UB15:UB16 ADX15:ADX16 ANT15:ANT16 AXP15:AXP16 BHL15:BHL16 BRH15:BRH16 CBD15:CBD16 CKZ15:CKZ16 CUV15:CUV16 DER15:DER16 DON15:DON16 DYJ15:DYJ16 EIF15:EIF16 ESB15:ESB16 FBX15:FBX16 FLT15:FLT16 FVP15:FVP16 GFL15:GFL16 GPH15:GPH16 GZD15:GZD16 HIZ15:HIZ16 HSV15:HSV16 ICR15:ICR16 IMN15:IMN16 IWJ15:IWJ16 JGF15:JGF16 JQB15:JQB16 JZX15:JZX16 KJT15:KJT16 KTP15:KTP16 LDL15:LDL16 LNH15:LNH16 LXD15:LXD16 MGZ15:MGZ16 MQV15:MQV16 NAR15:NAR16 NKN15:NKN16 NUJ15:NUJ16 OEF15:OEF16 OOB15:OOB16 OXX15:OXX16 PHT15:PHT16 PRP15:PRP16 QBL15:QBL16 QLH15:QLH16 QVD15:QVD16 REZ15:REZ16 ROV15:ROV16 RYR15:RYR16 SIN15:SIN16 SSJ15:SSJ16 TCF15:TCF16 TMB15:TMB16 TVX15:TVX16 UFT15:UFT16 UPP15:UPP16 UZL15:UZL16 VJH15:VJH16 VTD15:VTD16 WCZ15:WCZ16 WMV15:WMV16 WWR15:WWR16 AF9:AG75 KB9:KC75 TX9:TY75 ADT9:ADU75 ANP9:ANQ75 AXL9:AXM75 BHH9:BHI75 BRD9:BRE75 CAZ9:CBA75 CKV9:CKW75 CUR9:CUS75 DEN9:DEO75 DOJ9:DOK75 DYF9:DYG75 EIB9:EIC75 ERX9:ERY75 FBT9:FBU75 FLP9:FLQ75 FVL9:FVM75 GFH9:GFI75 GPD9:GPE75 GYZ9:GZA75 HIV9:HIW75 HSR9:HSS75 ICN9:ICO75 IMJ9:IMK75 IWF9:IWG75 JGB9:JGC75 JPX9:JPY75 JZT9:JZU75 KJP9:KJQ75 KTL9:KTM75 LDH9:LDI75 LND9:LNE75 LWZ9:LXA75 MGV9:MGW75 MQR9:MQS75 NAN9:NAO75 NKJ9:NKK75 NUF9:NUG75 OEB9:OEC75 ONX9:ONY75 OXT9:OXU75 PHP9:PHQ75 PRL9:PRM75 QBH9:QBI75 QLD9:QLE75 QUZ9:QVA75 REV9:REW75 ROR9:ROS75 RYN9:RYO75 SIJ9:SIK75 SSF9:SSG75 TCB9:TCC75 TLX9:TLY75 TVT9:TVU75 UFP9:UFQ75 UPL9:UPM75 UZH9:UZI75 VJD9:VJE75 VSZ9:VTA75 WCV9:WCW75 WMR9:WMS75 WWN9:WWO75 AI9:AI75 KE9:KE75 UA9:UA75 ADW9:ADW75 ANS9:ANS75 AXO9:AXO75 BHK9:BHK75 BRG9:BRG75 CBC9:CBC75 CKY9:CKY75 CUU9:CUU75 DEQ9:DEQ75 DOM9:DOM75 DYI9:DYI75 EIE9:EIE75 ESA9:ESA75 FBW9:FBW75 FLS9:FLS75 FVO9:FVO75 GFK9:GFK75 GPG9:GPG75 GZC9:GZC75 HIY9:HIY75 HSU9:HSU75 ICQ9:ICQ75 IMM9:IMM75 IWI9:IWI75 JGE9:JGE75 JQA9:JQA75 JZW9:JZW75 KJS9:KJS75 KTO9:KTO75 LDK9:LDK75 LNG9:LNG75 LXC9:LXC75 MGY9:MGY75 MQU9:MQU75 NAQ9:NAQ75 NKM9:NKM75 NUI9:NUI75 OEE9:OEE75 OOA9:OOA75 OXW9:OXW75 PHS9:PHS75 PRO9:PRO75 QBK9:QBK75 QLG9:QLG75 QVC9:QVC75 REY9:REY75 ROU9:ROU75 RYQ9:RYQ75 SIM9:SIM75 SSI9:SSI75 TCE9:TCE75 TMA9:TMA75 TVW9:TVW75 UFS9:UFS75 UPO9:UPO75 UZK9:UZK75 VJG9:VJG75 VTC9:VTC75 WCY9:WCY75 WMU9:WMU75 WWQ9:WWQ75</xm:sqref>
        </x14:dataValidation>
        <x14:dataValidation type="list" showInputMessage="1" showErrorMessage="1" errorTitle="Rechazado" error="Solo son validadas las opciones de la lista">
          <x14:formula1>
            <xm:f>Efecto</xm:f>
          </x14:formula1>
          <xm:sqref>AD65535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AD131071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AD196607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AD262143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AD327679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AD393215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AD458751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AD524287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AD589823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AD655359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AD720895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AD786431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AD851967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AD917503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AD983039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AD65539 JZ65539 TV65539 ADR65539 ANN65539 AXJ65539 BHF65539 BRB65539 CAX65539 CKT65539 CUP65539 DEL65539 DOH65539 DYD65539 EHZ65539 ERV65539 FBR65539 FLN65539 FVJ65539 GFF65539 GPB65539 GYX65539 HIT65539 HSP65539 ICL65539 IMH65539 IWD65539 JFZ65539 JPV65539 JZR65539 KJN65539 KTJ65539 LDF65539 LNB65539 LWX65539 MGT65539 MQP65539 NAL65539 NKH65539 NUD65539 ODZ65539 ONV65539 OXR65539 PHN65539 PRJ65539 QBF65539 QLB65539 QUX65539 RET65539 ROP65539 RYL65539 SIH65539 SSD65539 TBZ65539 TLV65539 TVR65539 UFN65539 UPJ65539 UZF65539 VJB65539 VSX65539 WCT65539 WMP65539 WWL65539 AD131075 JZ131075 TV131075 ADR131075 ANN131075 AXJ131075 BHF131075 BRB131075 CAX131075 CKT131075 CUP131075 DEL131075 DOH131075 DYD131075 EHZ131075 ERV131075 FBR131075 FLN131075 FVJ131075 GFF131075 GPB131075 GYX131075 HIT131075 HSP131075 ICL131075 IMH131075 IWD131075 JFZ131075 JPV131075 JZR131075 KJN131075 KTJ131075 LDF131075 LNB131075 LWX131075 MGT131075 MQP131075 NAL131075 NKH131075 NUD131075 ODZ131075 ONV131075 OXR131075 PHN131075 PRJ131075 QBF131075 QLB131075 QUX131075 RET131075 ROP131075 RYL131075 SIH131075 SSD131075 TBZ131075 TLV131075 TVR131075 UFN131075 UPJ131075 UZF131075 VJB131075 VSX131075 WCT131075 WMP131075 WWL131075 AD196611 JZ196611 TV196611 ADR196611 ANN196611 AXJ196611 BHF196611 BRB196611 CAX196611 CKT196611 CUP196611 DEL196611 DOH196611 DYD196611 EHZ196611 ERV196611 FBR196611 FLN196611 FVJ196611 GFF196611 GPB196611 GYX196611 HIT196611 HSP196611 ICL196611 IMH196611 IWD196611 JFZ196611 JPV196611 JZR196611 KJN196611 KTJ196611 LDF196611 LNB196611 LWX196611 MGT196611 MQP196611 NAL196611 NKH196611 NUD196611 ODZ196611 ONV196611 OXR196611 PHN196611 PRJ196611 QBF196611 QLB196611 QUX196611 RET196611 ROP196611 RYL196611 SIH196611 SSD196611 TBZ196611 TLV196611 TVR196611 UFN196611 UPJ196611 UZF196611 VJB196611 VSX196611 WCT196611 WMP196611 WWL196611 AD262147 JZ262147 TV262147 ADR262147 ANN262147 AXJ262147 BHF262147 BRB262147 CAX262147 CKT262147 CUP262147 DEL262147 DOH262147 DYD262147 EHZ262147 ERV262147 FBR262147 FLN262147 FVJ262147 GFF262147 GPB262147 GYX262147 HIT262147 HSP262147 ICL262147 IMH262147 IWD262147 JFZ262147 JPV262147 JZR262147 KJN262147 KTJ262147 LDF262147 LNB262147 LWX262147 MGT262147 MQP262147 NAL262147 NKH262147 NUD262147 ODZ262147 ONV262147 OXR262147 PHN262147 PRJ262147 QBF262147 QLB262147 QUX262147 RET262147 ROP262147 RYL262147 SIH262147 SSD262147 TBZ262147 TLV262147 TVR262147 UFN262147 UPJ262147 UZF262147 VJB262147 VSX262147 WCT262147 WMP262147 WWL262147 AD327683 JZ327683 TV327683 ADR327683 ANN327683 AXJ327683 BHF327683 BRB327683 CAX327683 CKT327683 CUP327683 DEL327683 DOH327683 DYD327683 EHZ327683 ERV327683 FBR327683 FLN327683 FVJ327683 GFF327683 GPB327683 GYX327683 HIT327683 HSP327683 ICL327683 IMH327683 IWD327683 JFZ327683 JPV327683 JZR327683 KJN327683 KTJ327683 LDF327683 LNB327683 LWX327683 MGT327683 MQP327683 NAL327683 NKH327683 NUD327683 ODZ327683 ONV327683 OXR327683 PHN327683 PRJ327683 QBF327683 QLB327683 QUX327683 RET327683 ROP327683 RYL327683 SIH327683 SSD327683 TBZ327683 TLV327683 TVR327683 UFN327683 UPJ327683 UZF327683 VJB327683 VSX327683 WCT327683 WMP327683 WWL327683 AD393219 JZ393219 TV393219 ADR393219 ANN393219 AXJ393219 BHF393219 BRB393219 CAX393219 CKT393219 CUP393219 DEL393219 DOH393219 DYD393219 EHZ393219 ERV393219 FBR393219 FLN393219 FVJ393219 GFF393219 GPB393219 GYX393219 HIT393219 HSP393219 ICL393219 IMH393219 IWD393219 JFZ393219 JPV393219 JZR393219 KJN393219 KTJ393219 LDF393219 LNB393219 LWX393219 MGT393219 MQP393219 NAL393219 NKH393219 NUD393219 ODZ393219 ONV393219 OXR393219 PHN393219 PRJ393219 QBF393219 QLB393219 QUX393219 RET393219 ROP393219 RYL393219 SIH393219 SSD393219 TBZ393219 TLV393219 TVR393219 UFN393219 UPJ393219 UZF393219 VJB393219 VSX393219 WCT393219 WMP393219 WWL393219 AD458755 JZ458755 TV458755 ADR458755 ANN458755 AXJ458755 BHF458755 BRB458755 CAX458755 CKT458755 CUP458755 DEL458755 DOH458755 DYD458755 EHZ458755 ERV458755 FBR458755 FLN458755 FVJ458755 GFF458755 GPB458755 GYX458755 HIT458755 HSP458755 ICL458755 IMH458755 IWD458755 JFZ458755 JPV458755 JZR458755 KJN458755 KTJ458755 LDF458755 LNB458755 LWX458755 MGT458755 MQP458755 NAL458755 NKH458755 NUD458755 ODZ458755 ONV458755 OXR458755 PHN458755 PRJ458755 QBF458755 QLB458755 QUX458755 RET458755 ROP458755 RYL458755 SIH458755 SSD458755 TBZ458755 TLV458755 TVR458755 UFN458755 UPJ458755 UZF458755 VJB458755 VSX458755 WCT458755 WMP458755 WWL458755 AD524291 JZ524291 TV524291 ADR524291 ANN524291 AXJ524291 BHF524291 BRB524291 CAX524291 CKT524291 CUP524291 DEL524291 DOH524291 DYD524291 EHZ524291 ERV524291 FBR524291 FLN524291 FVJ524291 GFF524291 GPB524291 GYX524291 HIT524291 HSP524291 ICL524291 IMH524291 IWD524291 JFZ524291 JPV524291 JZR524291 KJN524291 KTJ524291 LDF524291 LNB524291 LWX524291 MGT524291 MQP524291 NAL524291 NKH524291 NUD524291 ODZ524291 ONV524291 OXR524291 PHN524291 PRJ524291 QBF524291 QLB524291 QUX524291 RET524291 ROP524291 RYL524291 SIH524291 SSD524291 TBZ524291 TLV524291 TVR524291 UFN524291 UPJ524291 UZF524291 VJB524291 VSX524291 WCT524291 WMP524291 WWL524291 AD589827 JZ589827 TV589827 ADR589827 ANN589827 AXJ589827 BHF589827 BRB589827 CAX589827 CKT589827 CUP589827 DEL589827 DOH589827 DYD589827 EHZ589827 ERV589827 FBR589827 FLN589827 FVJ589827 GFF589827 GPB589827 GYX589827 HIT589827 HSP589827 ICL589827 IMH589827 IWD589827 JFZ589827 JPV589827 JZR589827 KJN589827 KTJ589827 LDF589827 LNB589827 LWX589827 MGT589827 MQP589827 NAL589827 NKH589827 NUD589827 ODZ589827 ONV589827 OXR589827 PHN589827 PRJ589827 QBF589827 QLB589827 QUX589827 RET589827 ROP589827 RYL589827 SIH589827 SSD589827 TBZ589827 TLV589827 TVR589827 UFN589827 UPJ589827 UZF589827 VJB589827 VSX589827 WCT589827 WMP589827 WWL589827 AD655363 JZ655363 TV655363 ADR655363 ANN655363 AXJ655363 BHF655363 BRB655363 CAX655363 CKT655363 CUP655363 DEL655363 DOH655363 DYD655363 EHZ655363 ERV655363 FBR655363 FLN655363 FVJ655363 GFF655363 GPB655363 GYX655363 HIT655363 HSP655363 ICL655363 IMH655363 IWD655363 JFZ655363 JPV655363 JZR655363 KJN655363 KTJ655363 LDF655363 LNB655363 LWX655363 MGT655363 MQP655363 NAL655363 NKH655363 NUD655363 ODZ655363 ONV655363 OXR655363 PHN655363 PRJ655363 QBF655363 QLB655363 QUX655363 RET655363 ROP655363 RYL655363 SIH655363 SSD655363 TBZ655363 TLV655363 TVR655363 UFN655363 UPJ655363 UZF655363 VJB655363 VSX655363 WCT655363 WMP655363 WWL655363 AD720899 JZ720899 TV720899 ADR720899 ANN720899 AXJ720899 BHF720899 BRB720899 CAX720899 CKT720899 CUP720899 DEL720899 DOH720899 DYD720899 EHZ720899 ERV720899 FBR720899 FLN720899 FVJ720899 GFF720899 GPB720899 GYX720899 HIT720899 HSP720899 ICL720899 IMH720899 IWD720899 JFZ720899 JPV720899 JZR720899 KJN720899 KTJ720899 LDF720899 LNB720899 LWX720899 MGT720899 MQP720899 NAL720899 NKH720899 NUD720899 ODZ720899 ONV720899 OXR720899 PHN720899 PRJ720899 QBF720899 QLB720899 QUX720899 RET720899 ROP720899 RYL720899 SIH720899 SSD720899 TBZ720899 TLV720899 TVR720899 UFN720899 UPJ720899 UZF720899 VJB720899 VSX720899 WCT720899 WMP720899 WWL720899 AD786435 JZ786435 TV786435 ADR786435 ANN786435 AXJ786435 BHF786435 BRB786435 CAX786435 CKT786435 CUP786435 DEL786435 DOH786435 DYD786435 EHZ786435 ERV786435 FBR786435 FLN786435 FVJ786435 GFF786435 GPB786435 GYX786435 HIT786435 HSP786435 ICL786435 IMH786435 IWD786435 JFZ786435 JPV786435 JZR786435 KJN786435 KTJ786435 LDF786435 LNB786435 LWX786435 MGT786435 MQP786435 NAL786435 NKH786435 NUD786435 ODZ786435 ONV786435 OXR786435 PHN786435 PRJ786435 QBF786435 QLB786435 QUX786435 RET786435 ROP786435 RYL786435 SIH786435 SSD786435 TBZ786435 TLV786435 TVR786435 UFN786435 UPJ786435 UZF786435 VJB786435 VSX786435 WCT786435 WMP786435 WWL786435 AD851971 JZ851971 TV851971 ADR851971 ANN851971 AXJ851971 BHF851971 BRB851971 CAX851971 CKT851971 CUP851971 DEL851971 DOH851971 DYD851971 EHZ851971 ERV851971 FBR851971 FLN851971 FVJ851971 GFF851971 GPB851971 GYX851971 HIT851971 HSP851971 ICL851971 IMH851971 IWD851971 JFZ851971 JPV851971 JZR851971 KJN851971 KTJ851971 LDF851971 LNB851971 LWX851971 MGT851971 MQP851971 NAL851971 NKH851971 NUD851971 ODZ851971 ONV851971 OXR851971 PHN851971 PRJ851971 QBF851971 QLB851971 QUX851971 RET851971 ROP851971 RYL851971 SIH851971 SSD851971 TBZ851971 TLV851971 TVR851971 UFN851971 UPJ851971 UZF851971 VJB851971 VSX851971 WCT851971 WMP851971 WWL851971 AD917507 JZ917507 TV917507 ADR917507 ANN917507 AXJ917507 BHF917507 BRB917507 CAX917507 CKT917507 CUP917507 DEL917507 DOH917507 DYD917507 EHZ917507 ERV917507 FBR917507 FLN917507 FVJ917507 GFF917507 GPB917507 GYX917507 HIT917507 HSP917507 ICL917507 IMH917507 IWD917507 JFZ917507 JPV917507 JZR917507 KJN917507 KTJ917507 LDF917507 LNB917507 LWX917507 MGT917507 MQP917507 NAL917507 NKH917507 NUD917507 ODZ917507 ONV917507 OXR917507 PHN917507 PRJ917507 QBF917507 QLB917507 QUX917507 RET917507 ROP917507 RYL917507 SIH917507 SSD917507 TBZ917507 TLV917507 TVR917507 UFN917507 UPJ917507 UZF917507 VJB917507 VSX917507 WCT917507 WMP917507 WWL917507 AD983043 JZ983043 TV983043 ADR983043 ANN983043 AXJ983043 BHF983043 BRB983043 CAX983043 CKT983043 CUP983043 DEL983043 DOH983043 DYD983043 EHZ983043 ERV983043 FBR983043 FLN983043 FVJ983043 GFF983043 GPB983043 GYX983043 HIT983043 HSP983043 ICL983043 IMH983043 IWD983043 JFZ983043 JPV983043 JZR983043 KJN983043 KTJ983043 LDF983043 LNB983043 LWX983043 MGT983043 MQP983043 NAL983043 NKH983043 NUD983043 ODZ983043 ONV983043 OXR983043 PHN983043 PRJ983043 QBF983043 QLB983043 QUX983043 RET983043 ROP983043 RYL983043 SIH983043 SSD983043 TBZ983043 TLV983043 TVR983043 UFN983043 UPJ983043 UZF983043 VJB983043 VSX983043 WCT983043 WMP983043 WWL983043 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AD65544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AD131080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AD196616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AD262152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AD327688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AD393224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AD458760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AD524296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AD589832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AD655368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AD720904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AD786440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AD851976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AD917512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AD983048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AD65548:AD65549 JZ65548:JZ65549 TV65548:TV65549 ADR65548:ADR65549 ANN65548:ANN65549 AXJ65548:AXJ65549 BHF65548:BHF65549 BRB65548:BRB65549 CAX65548:CAX65549 CKT65548:CKT65549 CUP65548:CUP65549 DEL65548:DEL65549 DOH65548:DOH65549 DYD65548:DYD65549 EHZ65548:EHZ65549 ERV65548:ERV65549 FBR65548:FBR65549 FLN65548:FLN65549 FVJ65548:FVJ65549 GFF65548:GFF65549 GPB65548:GPB65549 GYX65548:GYX65549 HIT65548:HIT65549 HSP65548:HSP65549 ICL65548:ICL65549 IMH65548:IMH65549 IWD65548:IWD65549 JFZ65548:JFZ65549 JPV65548:JPV65549 JZR65548:JZR65549 KJN65548:KJN65549 KTJ65548:KTJ65549 LDF65548:LDF65549 LNB65548:LNB65549 LWX65548:LWX65549 MGT65548:MGT65549 MQP65548:MQP65549 NAL65548:NAL65549 NKH65548:NKH65549 NUD65548:NUD65549 ODZ65548:ODZ65549 ONV65548:ONV65549 OXR65548:OXR65549 PHN65548:PHN65549 PRJ65548:PRJ65549 QBF65548:QBF65549 QLB65548:QLB65549 QUX65548:QUX65549 RET65548:RET65549 ROP65548:ROP65549 RYL65548:RYL65549 SIH65548:SIH65549 SSD65548:SSD65549 TBZ65548:TBZ65549 TLV65548:TLV65549 TVR65548:TVR65549 UFN65548:UFN65549 UPJ65548:UPJ65549 UZF65548:UZF65549 VJB65548:VJB65549 VSX65548:VSX65549 WCT65548:WCT65549 WMP65548:WMP65549 WWL65548:WWL65549 AD131084:AD131085 JZ131084:JZ131085 TV131084:TV131085 ADR131084:ADR131085 ANN131084:ANN131085 AXJ131084:AXJ131085 BHF131084:BHF131085 BRB131084:BRB131085 CAX131084:CAX131085 CKT131084:CKT131085 CUP131084:CUP131085 DEL131084:DEL131085 DOH131084:DOH131085 DYD131084:DYD131085 EHZ131084:EHZ131085 ERV131084:ERV131085 FBR131084:FBR131085 FLN131084:FLN131085 FVJ131084:FVJ131085 GFF131084:GFF131085 GPB131084:GPB131085 GYX131084:GYX131085 HIT131084:HIT131085 HSP131084:HSP131085 ICL131084:ICL131085 IMH131084:IMH131085 IWD131084:IWD131085 JFZ131084:JFZ131085 JPV131084:JPV131085 JZR131084:JZR131085 KJN131084:KJN131085 KTJ131084:KTJ131085 LDF131084:LDF131085 LNB131084:LNB131085 LWX131084:LWX131085 MGT131084:MGT131085 MQP131084:MQP131085 NAL131084:NAL131085 NKH131084:NKH131085 NUD131084:NUD131085 ODZ131084:ODZ131085 ONV131084:ONV131085 OXR131084:OXR131085 PHN131084:PHN131085 PRJ131084:PRJ131085 QBF131084:QBF131085 QLB131084:QLB131085 QUX131084:QUX131085 RET131084:RET131085 ROP131084:ROP131085 RYL131084:RYL131085 SIH131084:SIH131085 SSD131084:SSD131085 TBZ131084:TBZ131085 TLV131084:TLV131085 TVR131084:TVR131085 UFN131084:UFN131085 UPJ131084:UPJ131085 UZF131084:UZF131085 VJB131084:VJB131085 VSX131084:VSX131085 WCT131084:WCT131085 WMP131084:WMP131085 WWL131084:WWL131085 AD196620:AD196621 JZ196620:JZ196621 TV196620:TV196621 ADR196620:ADR196621 ANN196620:ANN196621 AXJ196620:AXJ196621 BHF196620:BHF196621 BRB196620:BRB196621 CAX196620:CAX196621 CKT196620:CKT196621 CUP196620:CUP196621 DEL196620:DEL196621 DOH196620:DOH196621 DYD196620:DYD196621 EHZ196620:EHZ196621 ERV196620:ERV196621 FBR196620:FBR196621 FLN196620:FLN196621 FVJ196620:FVJ196621 GFF196620:GFF196621 GPB196620:GPB196621 GYX196620:GYX196621 HIT196620:HIT196621 HSP196620:HSP196621 ICL196620:ICL196621 IMH196620:IMH196621 IWD196620:IWD196621 JFZ196620:JFZ196621 JPV196620:JPV196621 JZR196620:JZR196621 KJN196620:KJN196621 KTJ196620:KTJ196621 LDF196620:LDF196621 LNB196620:LNB196621 LWX196620:LWX196621 MGT196620:MGT196621 MQP196620:MQP196621 NAL196620:NAL196621 NKH196620:NKH196621 NUD196620:NUD196621 ODZ196620:ODZ196621 ONV196620:ONV196621 OXR196620:OXR196621 PHN196620:PHN196621 PRJ196620:PRJ196621 QBF196620:QBF196621 QLB196620:QLB196621 QUX196620:QUX196621 RET196620:RET196621 ROP196620:ROP196621 RYL196620:RYL196621 SIH196620:SIH196621 SSD196620:SSD196621 TBZ196620:TBZ196621 TLV196620:TLV196621 TVR196620:TVR196621 UFN196620:UFN196621 UPJ196620:UPJ196621 UZF196620:UZF196621 VJB196620:VJB196621 VSX196620:VSX196621 WCT196620:WCT196621 WMP196620:WMP196621 WWL196620:WWL196621 AD262156:AD262157 JZ262156:JZ262157 TV262156:TV262157 ADR262156:ADR262157 ANN262156:ANN262157 AXJ262156:AXJ262157 BHF262156:BHF262157 BRB262156:BRB262157 CAX262156:CAX262157 CKT262156:CKT262157 CUP262156:CUP262157 DEL262156:DEL262157 DOH262156:DOH262157 DYD262156:DYD262157 EHZ262156:EHZ262157 ERV262156:ERV262157 FBR262156:FBR262157 FLN262156:FLN262157 FVJ262156:FVJ262157 GFF262156:GFF262157 GPB262156:GPB262157 GYX262156:GYX262157 HIT262156:HIT262157 HSP262156:HSP262157 ICL262156:ICL262157 IMH262156:IMH262157 IWD262156:IWD262157 JFZ262156:JFZ262157 JPV262156:JPV262157 JZR262156:JZR262157 KJN262156:KJN262157 KTJ262156:KTJ262157 LDF262156:LDF262157 LNB262156:LNB262157 LWX262156:LWX262157 MGT262156:MGT262157 MQP262156:MQP262157 NAL262156:NAL262157 NKH262156:NKH262157 NUD262156:NUD262157 ODZ262156:ODZ262157 ONV262156:ONV262157 OXR262156:OXR262157 PHN262156:PHN262157 PRJ262156:PRJ262157 QBF262156:QBF262157 QLB262156:QLB262157 QUX262156:QUX262157 RET262156:RET262157 ROP262156:ROP262157 RYL262156:RYL262157 SIH262156:SIH262157 SSD262156:SSD262157 TBZ262156:TBZ262157 TLV262156:TLV262157 TVR262156:TVR262157 UFN262156:UFN262157 UPJ262156:UPJ262157 UZF262156:UZF262157 VJB262156:VJB262157 VSX262156:VSX262157 WCT262156:WCT262157 WMP262156:WMP262157 WWL262156:WWL262157 AD327692:AD327693 JZ327692:JZ327693 TV327692:TV327693 ADR327692:ADR327693 ANN327692:ANN327693 AXJ327692:AXJ327693 BHF327692:BHF327693 BRB327692:BRB327693 CAX327692:CAX327693 CKT327692:CKT327693 CUP327692:CUP327693 DEL327692:DEL327693 DOH327692:DOH327693 DYD327692:DYD327693 EHZ327692:EHZ327693 ERV327692:ERV327693 FBR327692:FBR327693 FLN327692:FLN327693 FVJ327692:FVJ327693 GFF327692:GFF327693 GPB327692:GPB327693 GYX327692:GYX327693 HIT327692:HIT327693 HSP327692:HSP327693 ICL327692:ICL327693 IMH327692:IMH327693 IWD327692:IWD327693 JFZ327692:JFZ327693 JPV327692:JPV327693 JZR327692:JZR327693 KJN327692:KJN327693 KTJ327692:KTJ327693 LDF327692:LDF327693 LNB327692:LNB327693 LWX327692:LWX327693 MGT327692:MGT327693 MQP327692:MQP327693 NAL327692:NAL327693 NKH327692:NKH327693 NUD327692:NUD327693 ODZ327692:ODZ327693 ONV327692:ONV327693 OXR327692:OXR327693 PHN327692:PHN327693 PRJ327692:PRJ327693 QBF327692:QBF327693 QLB327692:QLB327693 QUX327692:QUX327693 RET327692:RET327693 ROP327692:ROP327693 RYL327692:RYL327693 SIH327692:SIH327693 SSD327692:SSD327693 TBZ327692:TBZ327693 TLV327692:TLV327693 TVR327692:TVR327693 UFN327692:UFN327693 UPJ327692:UPJ327693 UZF327692:UZF327693 VJB327692:VJB327693 VSX327692:VSX327693 WCT327692:WCT327693 WMP327692:WMP327693 WWL327692:WWL327693 AD393228:AD393229 JZ393228:JZ393229 TV393228:TV393229 ADR393228:ADR393229 ANN393228:ANN393229 AXJ393228:AXJ393229 BHF393228:BHF393229 BRB393228:BRB393229 CAX393228:CAX393229 CKT393228:CKT393229 CUP393228:CUP393229 DEL393228:DEL393229 DOH393228:DOH393229 DYD393228:DYD393229 EHZ393228:EHZ393229 ERV393228:ERV393229 FBR393228:FBR393229 FLN393228:FLN393229 FVJ393228:FVJ393229 GFF393228:GFF393229 GPB393228:GPB393229 GYX393228:GYX393229 HIT393228:HIT393229 HSP393228:HSP393229 ICL393228:ICL393229 IMH393228:IMH393229 IWD393228:IWD393229 JFZ393228:JFZ393229 JPV393228:JPV393229 JZR393228:JZR393229 KJN393228:KJN393229 KTJ393228:KTJ393229 LDF393228:LDF393229 LNB393228:LNB393229 LWX393228:LWX393229 MGT393228:MGT393229 MQP393228:MQP393229 NAL393228:NAL393229 NKH393228:NKH393229 NUD393228:NUD393229 ODZ393228:ODZ393229 ONV393228:ONV393229 OXR393228:OXR393229 PHN393228:PHN393229 PRJ393228:PRJ393229 QBF393228:QBF393229 QLB393228:QLB393229 QUX393228:QUX393229 RET393228:RET393229 ROP393228:ROP393229 RYL393228:RYL393229 SIH393228:SIH393229 SSD393228:SSD393229 TBZ393228:TBZ393229 TLV393228:TLV393229 TVR393228:TVR393229 UFN393228:UFN393229 UPJ393228:UPJ393229 UZF393228:UZF393229 VJB393228:VJB393229 VSX393228:VSX393229 WCT393228:WCT393229 WMP393228:WMP393229 WWL393228:WWL393229 AD458764:AD458765 JZ458764:JZ458765 TV458764:TV458765 ADR458764:ADR458765 ANN458764:ANN458765 AXJ458764:AXJ458765 BHF458764:BHF458765 BRB458764:BRB458765 CAX458764:CAX458765 CKT458764:CKT458765 CUP458764:CUP458765 DEL458764:DEL458765 DOH458764:DOH458765 DYD458764:DYD458765 EHZ458764:EHZ458765 ERV458764:ERV458765 FBR458764:FBR458765 FLN458764:FLN458765 FVJ458764:FVJ458765 GFF458764:GFF458765 GPB458764:GPB458765 GYX458764:GYX458765 HIT458764:HIT458765 HSP458764:HSP458765 ICL458764:ICL458765 IMH458764:IMH458765 IWD458764:IWD458765 JFZ458764:JFZ458765 JPV458764:JPV458765 JZR458764:JZR458765 KJN458764:KJN458765 KTJ458764:KTJ458765 LDF458764:LDF458765 LNB458764:LNB458765 LWX458764:LWX458765 MGT458764:MGT458765 MQP458764:MQP458765 NAL458764:NAL458765 NKH458764:NKH458765 NUD458764:NUD458765 ODZ458764:ODZ458765 ONV458764:ONV458765 OXR458764:OXR458765 PHN458764:PHN458765 PRJ458764:PRJ458765 QBF458764:QBF458765 QLB458764:QLB458765 QUX458764:QUX458765 RET458764:RET458765 ROP458764:ROP458765 RYL458764:RYL458765 SIH458764:SIH458765 SSD458764:SSD458765 TBZ458764:TBZ458765 TLV458764:TLV458765 TVR458764:TVR458765 UFN458764:UFN458765 UPJ458764:UPJ458765 UZF458764:UZF458765 VJB458764:VJB458765 VSX458764:VSX458765 WCT458764:WCT458765 WMP458764:WMP458765 WWL458764:WWL458765 AD524300:AD524301 JZ524300:JZ524301 TV524300:TV524301 ADR524300:ADR524301 ANN524300:ANN524301 AXJ524300:AXJ524301 BHF524300:BHF524301 BRB524300:BRB524301 CAX524300:CAX524301 CKT524300:CKT524301 CUP524300:CUP524301 DEL524300:DEL524301 DOH524300:DOH524301 DYD524300:DYD524301 EHZ524300:EHZ524301 ERV524300:ERV524301 FBR524300:FBR524301 FLN524300:FLN524301 FVJ524300:FVJ524301 GFF524300:GFF524301 GPB524300:GPB524301 GYX524300:GYX524301 HIT524300:HIT524301 HSP524300:HSP524301 ICL524300:ICL524301 IMH524300:IMH524301 IWD524300:IWD524301 JFZ524300:JFZ524301 JPV524300:JPV524301 JZR524300:JZR524301 KJN524300:KJN524301 KTJ524300:KTJ524301 LDF524300:LDF524301 LNB524300:LNB524301 LWX524300:LWX524301 MGT524300:MGT524301 MQP524300:MQP524301 NAL524300:NAL524301 NKH524300:NKH524301 NUD524300:NUD524301 ODZ524300:ODZ524301 ONV524300:ONV524301 OXR524300:OXR524301 PHN524300:PHN524301 PRJ524300:PRJ524301 QBF524300:QBF524301 QLB524300:QLB524301 QUX524300:QUX524301 RET524300:RET524301 ROP524300:ROP524301 RYL524300:RYL524301 SIH524300:SIH524301 SSD524300:SSD524301 TBZ524300:TBZ524301 TLV524300:TLV524301 TVR524300:TVR524301 UFN524300:UFN524301 UPJ524300:UPJ524301 UZF524300:UZF524301 VJB524300:VJB524301 VSX524300:VSX524301 WCT524300:WCT524301 WMP524300:WMP524301 WWL524300:WWL524301 AD589836:AD589837 JZ589836:JZ589837 TV589836:TV589837 ADR589836:ADR589837 ANN589836:ANN589837 AXJ589836:AXJ589837 BHF589836:BHF589837 BRB589836:BRB589837 CAX589836:CAX589837 CKT589836:CKT589837 CUP589836:CUP589837 DEL589836:DEL589837 DOH589836:DOH589837 DYD589836:DYD589837 EHZ589836:EHZ589837 ERV589836:ERV589837 FBR589836:FBR589837 FLN589836:FLN589837 FVJ589836:FVJ589837 GFF589836:GFF589837 GPB589836:GPB589837 GYX589836:GYX589837 HIT589836:HIT589837 HSP589836:HSP589837 ICL589836:ICL589837 IMH589836:IMH589837 IWD589836:IWD589837 JFZ589836:JFZ589837 JPV589836:JPV589837 JZR589836:JZR589837 KJN589836:KJN589837 KTJ589836:KTJ589837 LDF589836:LDF589837 LNB589836:LNB589837 LWX589836:LWX589837 MGT589836:MGT589837 MQP589836:MQP589837 NAL589836:NAL589837 NKH589836:NKH589837 NUD589836:NUD589837 ODZ589836:ODZ589837 ONV589836:ONV589837 OXR589836:OXR589837 PHN589836:PHN589837 PRJ589836:PRJ589837 QBF589836:QBF589837 QLB589836:QLB589837 QUX589836:QUX589837 RET589836:RET589837 ROP589836:ROP589837 RYL589836:RYL589837 SIH589836:SIH589837 SSD589836:SSD589837 TBZ589836:TBZ589837 TLV589836:TLV589837 TVR589836:TVR589837 UFN589836:UFN589837 UPJ589836:UPJ589837 UZF589836:UZF589837 VJB589836:VJB589837 VSX589836:VSX589837 WCT589836:WCT589837 WMP589836:WMP589837 WWL589836:WWL589837 AD655372:AD655373 JZ655372:JZ655373 TV655372:TV655373 ADR655372:ADR655373 ANN655372:ANN655373 AXJ655372:AXJ655373 BHF655372:BHF655373 BRB655372:BRB655373 CAX655372:CAX655373 CKT655372:CKT655373 CUP655372:CUP655373 DEL655372:DEL655373 DOH655372:DOH655373 DYD655372:DYD655373 EHZ655372:EHZ655373 ERV655372:ERV655373 FBR655372:FBR655373 FLN655372:FLN655373 FVJ655372:FVJ655373 GFF655372:GFF655373 GPB655372:GPB655373 GYX655372:GYX655373 HIT655372:HIT655373 HSP655372:HSP655373 ICL655372:ICL655373 IMH655372:IMH655373 IWD655372:IWD655373 JFZ655372:JFZ655373 JPV655372:JPV655373 JZR655372:JZR655373 KJN655372:KJN655373 KTJ655372:KTJ655373 LDF655372:LDF655373 LNB655372:LNB655373 LWX655372:LWX655373 MGT655372:MGT655373 MQP655372:MQP655373 NAL655372:NAL655373 NKH655372:NKH655373 NUD655372:NUD655373 ODZ655372:ODZ655373 ONV655372:ONV655373 OXR655372:OXR655373 PHN655372:PHN655373 PRJ655372:PRJ655373 QBF655372:QBF655373 QLB655372:QLB655373 QUX655372:QUX655373 RET655372:RET655373 ROP655372:ROP655373 RYL655372:RYL655373 SIH655372:SIH655373 SSD655372:SSD655373 TBZ655372:TBZ655373 TLV655372:TLV655373 TVR655372:TVR655373 UFN655372:UFN655373 UPJ655372:UPJ655373 UZF655372:UZF655373 VJB655372:VJB655373 VSX655372:VSX655373 WCT655372:WCT655373 WMP655372:WMP655373 WWL655372:WWL655373 AD720908:AD720909 JZ720908:JZ720909 TV720908:TV720909 ADR720908:ADR720909 ANN720908:ANN720909 AXJ720908:AXJ720909 BHF720908:BHF720909 BRB720908:BRB720909 CAX720908:CAX720909 CKT720908:CKT720909 CUP720908:CUP720909 DEL720908:DEL720909 DOH720908:DOH720909 DYD720908:DYD720909 EHZ720908:EHZ720909 ERV720908:ERV720909 FBR720908:FBR720909 FLN720908:FLN720909 FVJ720908:FVJ720909 GFF720908:GFF720909 GPB720908:GPB720909 GYX720908:GYX720909 HIT720908:HIT720909 HSP720908:HSP720909 ICL720908:ICL720909 IMH720908:IMH720909 IWD720908:IWD720909 JFZ720908:JFZ720909 JPV720908:JPV720909 JZR720908:JZR720909 KJN720908:KJN720909 KTJ720908:KTJ720909 LDF720908:LDF720909 LNB720908:LNB720909 LWX720908:LWX720909 MGT720908:MGT720909 MQP720908:MQP720909 NAL720908:NAL720909 NKH720908:NKH720909 NUD720908:NUD720909 ODZ720908:ODZ720909 ONV720908:ONV720909 OXR720908:OXR720909 PHN720908:PHN720909 PRJ720908:PRJ720909 QBF720908:QBF720909 QLB720908:QLB720909 QUX720908:QUX720909 RET720908:RET720909 ROP720908:ROP720909 RYL720908:RYL720909 SIH720908:SIH720909 SSD720908:SSD720909 TBZ720908:TBZ720909 TLV720908:TLV720909 TVR720908:TVR720909 UFN720908:UFN720909 UPJ720908:UPJ720909 UZF720908:UZF720909 VJB720908:VJB720909 VSX720908:VSX720909 WCT720908:WCT720909 WMP720908:WMP720909 WWL720908:WWL720909 AD786444:AD786445 JZ786444:JZ786445 TV786444:TV786445 ADR786444:ADR786445 ANN786444:ANN786445 AXJ786444:AXJ786445 BHF786444:BHF786445 BRB786444:BRB786445 CAX786444:CAX786445 CKT786444:CKT786445 CUP786444:CUP786445 DEL786444:DEL786445 DOH786444:DOH786445 DYD786444:DYD786445 EHZ786444:EHZ786445 ERV786444:ERV786445 FBR786444:FBR786445 FLN786444:FLN786445 FVJ786444:FVJ786445 GFF786444:GFF786445 GPB786444:GPB786445 GYX786444:GYX786445 HIT786444:HIT786445 HSP786444:HSP786445 ICL786444:ICL786445 IMH786444:IMH786445 IWD786444:IWD786445 JFZ786444:JFZ786445 JPV786444:JPV786445 JZR786444:JZR786445 KJN786444:KJN786445 KTJ786444:KTJ786445 LDF786444:LDF786445 LNB786444:LNB786445 LWX786444:LWX786445 MGT786444:MGT786445 MQP786444:MQP786445 NAL786444:NAL786445 NKH786444:NKH786445 NUD786444:NUD786445 ODZ786444:ODZ786445 ONV786444:ONV786445 OXR786444:OXR786445 PHN786444:PHN786445 PRJ786444:PRJ786445 QBF786444:QBF786445 QLB786444:QLB786445 QUX786444:QUX786445 RET786444:RET786445 ROP786444:ROP786445 RYL786444:RYL786445 SIH786444:SIH786445 SSD786444:SSD786445 TBZ786444:TBZ786445 TLV786444:TLV786445 TVR786444:TVR786445 UFN786444:UFN786445 UPJ786444:UPJ786445 UZF786444:UZF786445 VJB786444:VJB786445 VSX786444:VSX786445 WCT786444:WCT786445 WMP786444:WMP786445 WWL786444:WWL786445 AD851980:AD851981 JZ851980:JZ851981 TV851980:TV851981 ADR851980:ADR851981 ANN851980:ANN851981 AXJ851980:AXJ851981 BHF851980:BHF851981 BRB851980:BRB851981 CAX851980:CAX851981 CKT851980:CKT851981 CUP851980:CUP851981 DEL851980:DEL851981 DOH851980:DOH851981 DYD851980:DYD851981 EHZ851980:EHZ851981 ERV851980:ERV851981 FBR851980:FBR851981 FLN851980:FLN851981 FVJ851980:FVJ851981 GFF851980:GFF851981 GPB851980:GPB851981 GYX851980:GYX851981 HIT851980:HIT851981 HSP851980:HSP851981 ICL851980:ICL851981 IMH851980:IMH851981 IWD851980:IWD851981 JFZ851980:JFZ851981 JPV851980:JPV851981 JZR851980:JZR851981 KJN851980:KJN851981 KTJ851980:KTJ851981 LDF851980:LDF851981 LNB851980:LNB851981 LWX851980:LWX851981 MGT851980:MGT851981 MQP851980:MQP851981 NAL851980:NAL851981 NKH851980:NKH851981 NUD851980:NUD851981 ODZ851980:ODZ851981 ONV851980:ONV851981 OXR851980:OXR851981 PHN851980:PHN851981 PRJ851980:PRJ851981 QBF851980:QBF851981 QLB851980:QLB851981 QUX851980:QUX851981 RET851980:RET851981 ROP851980:ROP851981 RYL851980:RYL851981 SIH851980:SIH851981 SSD851980:SSD851981 TBZ851980:TBZ851981 TLV851980:TLV851981 TVR851980:TVR851981 UFN851980:UFN851981 UPJ851980:UPJ851981 UZF851980:UZF851981 VJB851980:VJB851981 VSX851980:VSX851981 WCT851980:WCT851981 WMP851980:WMP851981 WWL851980:WWL851981 AD917516:AD917517 JZ917516:JZ917517 TV917516:TV917517 ADR917516:ADR917517 ANN917516:ANN917517 AXJ917516:AXJ917517 BHF917516:BHF917517 BRB917516:BRB917517 CAX917516:CAX917517 CKT917516:CKT917517 CUP917516:CUP917517 DEL917516:DEL917517 DOH917516:DOH917517 DYD917516:DYD917517 EHZ917516:EHZ917517 ERV917516:ERV917517 FBR917516:FBR917517 FLN917516:FLN917517 FVJ917516:FVJ917517 GFF917516:GFF917517 GPB917516:GPB917517 GYX917516:GYX917517 HIT917516:HIT917517 HSP917516:HSP917517 ICL917516:ICL917517 IMH917516:IMH917517 IWD917516:IWD917517 JFZ917516:JFZ917517 JPV917516:JPV917517 JZR917516:JZR917517 KJN917516:KJN917517 KTJ917516:KTJ917517 LDF917516:LDF917517 LNB917516:LNB917517 LWX917516:LWX917517 MGT917516:MGT917517 MQP917516:MQP917517 NAL917516:NAL917517 NKH917516:NKH917517 NUD917516:NUD917517 ODZ917516:ODZ917517 ONV917516:ONV917517 OXR917516:OXR917517 PHN917516:PHN917517 PRJ917516:PRJ917517 QBF917516:QBF917517 QLB917516:QLB917517 QUX917516:QUX917517 RET917516:RET917517 ROP917516:ROP917517 RYL917516:RYL917517 SIH917516:SIH917517 SSD917516:SSD917517 TBZ917516:TBZ917517 TLV917516:TLV917517 TVR917516:TVR917517 UFN917516:UFN917517 UPJ917516:UPJ917517 UZF917516:UZF917517 VJB917516:VJB917517 VSX917516:VSX917517 WCT917516:WCT917517 WMP917516:WMP917517 WWL917516:WWL917517 AD983052:AD983053 JZ983052:JZ983053 TV983052:TV983053 ADR983052:ADR983053 ANN983052:ANN983053 AXJ983052:AXJ983053 BHF983052:BHF983053 BRB983052:BRB983053 CAX983052:CAX983053 CKT983052:CKT983053 CUP983052:CUP983053 DEL983052:DEL983053 DOH983052:DOH983053 DYD983052:DYD983053 EHZ983052:EHZ983053 ERV983052:ERV983053 FBR983052:FBR983053 FLN983052:FLN983053 FVJ983052:FVJ983053 GFF983052:GFF983053 GPB983052:GPB983053 GYX983052:GYX983053 HIT983052:HIT983053 HSP983052:HSP983053 ICL983052:ICL983053 IMH983052:IMH983053 IWD983052:IWD983053 JFZ983052:JFZ983053 JPV983052:JPV983053 JZR983052:JZR983053 KJN983052:KJN983053 KTJ983052:KTJ983053 LDF983052:LDF983053 LNB983052:LNB983053 LWX983052:LWX983053 MGT983052:MGT983053 MQP983052:MQP983053 NAL983052:NAL983053 NKH983052:NKH983053 NUD983052:NUD983053 ODZ983052:ODZ983053 ONV983052:ONV983053 OXR983052:OXR983053 PHN983052:PHN983053 PRJ983052:PRJ983053 QBF983052:QBF983053 QLB983052:QLB983053 QUX983052:QUX983053 RET983052:RET983053 ROP983052:ROP983053 RYL983052:RYL983053 SIH983052:SIH983053 SSD983052:SSD983053 TBZ983052:TBZ983053 TLV983052:TLV983053 TVR983052:TVR983053 UFN983052:UFN983053 UPJ983052:UPJ983053 UZF983052:UZF983053 VJB983052:VJB983053 VSX983052:VSX983053 WCT983052:WCT983053 WMP983052:WMP983053 WWL983052:WWL983053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AD27 JZ27 TV27 ADR27 ANN27 AXJ27 BHF27 BRB27 CAX27 CKT27 CUP27 DEL27 DOH27 DYD27 EHZ27 ERV27 FBR27 FLN27 FVJ27 GFF27 GPB27 GYX27 HIT27 HSP27 ICL27 IMH27 IWD27 JFZ27 JPV27 JZR27 KJN27 KTJ27 LDF27 LNB27 LWX27 MGT27 MQP27 NAL27 NKH27 NUD27 ODZ27 ONV27 OXR27 PHN27 PRJ27 QBF27 QLB27 QUX27 RET27 ROP27 RYL27 SIH27 SSD27 TBZ27 TLV27 TVR27 UFN27 UPJ27 UZF27 VJB27 VSX27 WCT27 WMP27 WWL27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AD31 JZ31 TV31 ADR31 ANN31 AXJ31 BHF31 BRB31 CAX31 CKT31 CUP31 DEL31 DOH31 DYD31 EHZ31 ERV31 FBR31 FLN31 FVJ31 GFF31 GPB31 GYX31 HIT31 HSP31 ICL31 IMH31 IWD31 JFZ31 JPV31 JZR31 KJN31 KTJ31 LDF31 LNB31 LWX31 MGT31 MQP31 NAL31 NKH31 NUD31 ODZ31 ONV31 OXR31 PHN31 PRJ31 QBF31 QLB31 QUX31 RET31 ROP31 RYL31 SIH31 SSD31 TBZ31 TLV31 TVR31 UFN31 UPJ31 UZF31 VJB31 VSX31 WCT31 WMP31 WWL31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AD35 JZ35 TV35 ADR35 ANN35 AXJ35 BHF35 BRB35 CAX35 CKT35 CUP35 DEL35 DOH35 DYD35 EHZ35 ERV35 FBR35 FLN35 FVJ35 GFF35 GPB35 GYX35 HIT35 HSP35 ICL35 IMH35 IWD35 JFZ35 JPV35 JZR35 KJN35 KTJ35 LDF35 LNB35 LWX35 MGT35 MQP35 NAL35 NKH35 NUD35 ODZ35 ONV35 OXR35 PHN35 PRJ35 QBF35 QLB35 QUX35 RET35 ROP35 RYL35 SIH35 SSD35 TBZ35 TLV35 TVR35 UFN35 UPJ35 UZF35 VJB35 VSX35 WCT35 WMP35 WWL35 AD65571 JZ65571 TV65571 ADR65571 ANN65571 AXJ65571 BHF65571 BRB65571 CAX65571 CKT65571 CUP65571 DEL65571 DOH65571 DYD65571 EHZ65571 ERV65571 FBR65571 FLN65571 FVJ65571 GFF65571 GPB65571 GYX65571 HIT65571 HSP65571 ICL65571 IMH65571 IWD65571 JFZ65571 JPV65571 JZR65571 KJN65571 KTJ65571 LDF65571 LNB65571 LWX65571 MGT65571 MQP65571 NAL65571 NKH65571 NUD65571 ODZ65571 ONV65571 OXR65571 PHN65571 PRJ65571 QBF65571 QLB65571 QUX65571 RET65571 ROP65571 RYL65571 SIH65571 SSD65571 TBZ65571 TLV65571 TVR65571 UFN65571 UPJ65571 UZF65571 VJB65571 VSX65571 WCT65571 WMP65571 WWL65571 AD131107 JZ131107 TV131107 ADR131107 ANN131107 AXJ131107 BHF131107 BRB131107 CAX131107 CKT131107 CUP131107 DEL131107 DOH131107 DYD131107 EHZ131107 ERV131107 FBR131107 FLN131107 FVJ131107 GFF131107 GPB131107 GYX131107 HIT131107 HSP131107 ICL131107 IMH131107 IWD131107 JFZ131107 JPV131107 JZR131107 KJN131107 KTJ131107 LDF131107 LNB131107 LWX131107 MGT131107 MQP131107 NAL131107 NKH131107 NUD131107 ODZ131107 ONV131107 OXR131107 PHN131107 PRJ131107 QBF131107 QLB131107 QUX131107 RET131107 ROP131107 RYL131107 SIH131107 SSD131107 TBZ131107 TLV131107 TVR131107 UFN131107 UPJ131107 UZF131107 VJB131107 VSX131107 WCT131107 WMP131107 WWL131107 AD196643 JZ196643 TV196643 ADR196643 ANN196643 AXJ196643 BHF196643 BRB196643 CAX196643 CKT196643 CUP196643 DEL196643 DOH196643 DYD196643 EHZ196643 ERV196643 FBR196643 FLN196643 FVJ196643 GFF196643 GPB196643 GYX196643 HIT196643 HSP196643 ICL196643 IMH196643 IWD196643 JFZ196643 JPV196643 JZR196643 KJN196643 KTJ196643 LDF196643 LNB196643 LWX196643 MGT196643 MQP196643 NAL196643 NKH196643 NUD196643 ODZ196643 ONV196643 OXR196643 PHN196643 PRJ196643 QBF196643 QLB196643 QUX196643 RET196643 ROP196643 RYL196643 SIH196643 SSD196643 TBZ196643 TLV196643 TVR196643 UFN196643 UPJ196643 UZF196643 VJB196643 VSX196643 WCT196643 WMP196643 WWL196643 AD262179 JZ262179 TV262179 ADR262179 ANN262179 AXJ262179 BHF262179 BRB262179 CAX262179 CKT262179 CUP262179 DEL262179 DOH262179 DYD262179 EHZ262179 ERV262179 FBR262179 FLN262179 FVJ262179 GFF262179 GPB262179 GYX262179 HIT262179 HSP262179 ICL262179 IMH262179 IWD262179 JFZ262179 JPV262179 JZR262179 KJN262179 KTJ262179 LDF262179 LNB262179 LWX262179 MGT262179 MQP262179 NAL262179 NKH262179 NUD262179 ODZ262179 ONV262179 OXR262179 PHN262179 PRJ262179 QBF262179 QLB262179 QUX262179 RET262179 ROP262179 RYL262179 SIH262179 SSD262179 TBZ262179 TLV262179 TVR262179 UFN262179 UPJ262179 UZF262179 VJB262179 VSX262179 WCT262179 WMP262179 WWL262179 AD327715 JZ327715 TV327715 ADR327715 ANN327715 AXJ327715 BHF327715 BRB327715 CAX327715 CKT327715 CUP327715 DEL327715 DOH327715 DYD327715 EHZ327715 ERV327715 FBR327715 FLN327715 FVJ327715 GFF327715 GPB327715 GYX327715 HIT327715 HSP327715 ICL327715 IMH327715 IWD327715 JFZ327715 JPV327715 JZR327715 KJN327715 KTJ327715 LDF327715 LNB327715 LWX327715 MGT327715 MQP327715 NAL327715 NKH327715 NUD327715 ODZ327715 ONV327715 OXR327715 PHN327715 PRJ327715 QBF327715 QLB327715 QUX327715 RET327715 ROP327715 RYL327715 SIH327715 SSD327715 TBZ327715 TLV327715 TVR327715 UFN327715 UPJ327715 UZF327715 VJB327715 VSX327715 WCT327715 WMP327715 WWL327715 AD393251 JZ393251 TV393251 ADR393251 ANN393251 AXJ393251 BHF393251 BRB393251 CAX393251 CKT393251 CUP393251 DEL393251 DOH393251 DYD393251 EHZ393251 ERV393251 FBR393251 FLN393251 FVJ393251 GFF393251 GPB393251 GYX393251 HIT393251 HSP393251 ICL393251 IMH393251 IWD393251 JFZ393251 JPV393251 JZR393251 KJN393251 KTJ393251 LDF393251 LNB393251 LWX393251 MGT393251 MQP393251 NAL393251 NKH393251 NUD393251 ODZ393251 ONV393251 OXR393251 PHN393251 PRJ393251 QBF393251 QLB393251 QUX393251 RET393251 ROP393251 RYL393251 SIH393251 SSD393251 TBZ393251 TLV393251 TVR393251 UFN393251 UPJ393251 UZF393251 VJB393251 VSX393251 WCT393251 WMP393251 WWL393251 AD458787 JZ458787 TV458787 ADR458787 ANN458787 AXJ458787 BHF458787 BRB458787 CAX458787 CKT458787 CUP458787 DEL458787 DOH458787 DYD458787 EHZ458787 ERV458787 FBR458787 FLN458787 FVJ458787 GFF458787 GPB458787 GYX458787 HIT458787 HSP458787 ICL458787 IMH458787 IWD458787 JFZ458787 JPV458787 JZR458787 KJN458787 KTJ458787 LDF458787 LNB458787 LWX458787 MGT458787 MQP458787 NAL458787 NKH458787 NUD458787 ODZ458787 ONV458787 OXR458787 PHN458787 PRJ458787 QBF458787 QLB458787 QUX458787 RET458787 ROP458787 RYL458787 SIH458787 SSD458787 TBZ458787 TLV458787 TVR458787 UFN458787 UPJ458787 UZF458787 VJB458787 VSX458787 WCT458787 WMP458787 WWL458787 AD524323 JZ524323 TV524323 ADR524323 ANN524323 AXJ524323 BHF524323 BRB524323 CAX524323 CKT524323 CUP524323 DEL524323 DOH524323 DYD524323 EHZ524323 ERV524323 FBR524323 FLN524323 FVJ524323 GFF524323 GPB524323 GYX524323 HIT524323 HSP524323 ICL524323 IMH524323 IWD524323 JFZ524323 JPV524323 JZR524323 KJN524323 KTJ524323 LDF524323 LNB524323 LWX524323 MGT524323 MQP524323 NAL524323 NKH524323 NUD524323 ODZ524323 ONV524323 OXR524323 PHN524323 PRJ524323 QBF524323 QLB524323 QUX524323 RET524323 ROP524323 RYL524323 SIH524323 SSD524323 TBZ524323 TLV524323 TVR524323 UFN524323 UPJ524323 UZF524323 VJB524323 VSX524323 WCT524323 WMP524323 WWL524323 AD589859 JZ589859 TV589859 ADR589859 ANN589859 AXJ589859 BHF589859 BRB589859 CAX589859 CKT589859 CUP589859 DEL589859 DOH589859 DYD589859 EHZ589859 ERV589859 FBR589859 FLN589859 FVJ589859 GFF589859 GPB589859 GYX589859 HIT589859 HSP589859 ICL589859 IMH589859 IWD589859 JFZ589859 JPV589859 JZR589859 KJN589859 KTJ589859 LDF589859 LNB589859 LWX589859 MGT589859 MQP589859 NAL589859 NKH589859 NUD589859 ODZ589859 ONV589859 OXR589859 PHN589859 PRJ589859 QBF589859 QLB589859 QUX589859 RET589859 ROP589859 RYL589859 SIH589859 SSD589859 TBZ589859 TLV589859 TVR589859 UFN589859 UPJ589859 UZF589859 VJB589859 VSX589859 WCT589859 WMP589859 WWL589859 AD655395 JZ655395 TV655395 ADR655395 ANN655395 AXJ655395 BHF655395 BRB655395 CAX655395 CKT655395 CUP655395 DEL655395 DOH655395 DYD655395 EHZ655395 ERV655395 FBR655395 FLN655395 FVJ655395 GFF655395 GPB655395 GYX655395 HIT655395 HSP655395 ICL655395 IMH655395 IWD655395 JFZ655395 JPV655395 JZR655395 KJN655395 KTJ655395 LDF655395 LNB655395 LWX655395 MGT655395 MQP655395 NAL655395 NKH655395 NUD655395 ODZ655395 ONV655395 OXR655395 PHN655395 PRJ655395 QBF655395 QLB655395 QUX655395 RET655395 ROP655395 RYL655395 SIH655395 SSD655395 TBZ655395 TLV655395 TVR655395 UFN655395 UPJ655395 UZF655395 VJB655395 VSX655395 WCT655395 WMP655395 WWL655395 AD720931 JZ720931 TV720931 ADR720931 ANN720931 AXJ720931 BHF720931 BRB720931 CAX720931 CKT720931 CUP720931 DEL720931 DOH720931 DYD720931 EHZ720931 ERV720931 FBR720931 FLN720931 FVJ720931 GFF720931 GPB720931 GYX720931 HIT720931 HSP720931 ICL720931 IMH720931 IWD720931 JFZ720931 JPV720931 JZR720931 KJN720931 KTJ720931 LDF720931 LNB720931 LWX720931 MGT720931 MQP720931 NAL720931 NKH720931 NUD720931 ODZ720931 ONV720931 OXR720931 PHN720931 PRJ720931 QBF720931 QLB720931 QUX720931 RET720931 ROP720931 RYL720931 SIH720931 SSD720931 TBZ720931 TLV720931 TVR720931 UFN720931 UPJ720931 UZF720931 VJB720931 VSX720931 WCT720931 WMP720931 WWL720931 AD786467 JZ786467 TV786467 ADR786467 ANN786467 AXJ786467 BHF786467 BRB786467 CAX786467 CKT786467 CUP786467 DEL786467 DOH786467 DYD786467 EHZ786467 ERV786467 FBR786467 FLN786467 FVJ786467 GFF786467 GPB786467 GYX786467 HIT786467 HSP786467 ICL786467 IMH786467 IWD786467 JFZ786467 JPV786467 JZR786467 KJN786467 KTJ786467 LDF786467 LNB786467 LWX786467 MGT786467 MQP786467 NAL786467 NKH786467 NUD786467 ODZ786467 ONV786467 OXR786467 PHN786467 PRJ786467 QBF786467 QLB786467 QUX786467 RET786467 ROP786467 RYL786467 SIH786467 SSD786467 TBZ786467 TLV786467 TVR786467 UFN786467 UPJ786467 UZF786467 VJB786467 VSX786467 WCT786467 WMP786467 WWL786467 AD852003 JZ852003 TV852003 ADR852003 ANN852003 AXJ852003 BHF852003 BRB852003 CAX852003 CKT852003 CUP852003 DEL852003 DOH852003 DYD852003 EHZ852003 ERV852003 FBR852003 FLN852003 FVJ852003 GFF852003 GPB852003 GYX852003 HIT852003 HSP852003 ICL852003 IMH852003 IWD852003 JFZ852003 JPV852003 JZR852003 KJN852003 KTJ852003 LDF852003 LNB852003 LWX852003 MGT852003 MQP852003 NAL852003 NKH852003 NUD852003 ODZ852003 ONV852003 OXR852003 PHN852003 PRJ852003 QBF852003 QLB852003 QUX852003 RET852003 ROP852003 RYL852003 SIH852003 SSD852003 TBZ852003 TLV852003 TVR852003 UFN852003 UPJ852003 UZF852003 VJB852003 VSX852003 WCT852003 WMP852003 WWL852003 AD917539 JZ917539 TV917539 ADR917539 ANN917539 AXJ917539 BHF917539 BRB917539 CAX917539 CKT917539 CUP917539 DEL917539 DOH917539 DYD917539 EHZ917539 ERV917539 FBR917539 FLN917539 FVJ917539 GFF917539 GPB917539 GYX917539 HIT917539 HSP917539 ICL917539 IMH917539 IWD917539 JFZ917539 JPV917539 JZR917539 KJN917539 KTJ917539 LDF917539 LNB917539 LWX917539 MGT917539 MQP917539 NAL917539 NKH917539 NUD917539 ODZ917539 ONV917539 OXR917539 PHN917539 PRJ917539 QBF917539 QLB917539 QUX917539 RET917539 ROP917539 RYL917539 SIH917539 SSD917539 TBZ917539 TLV917539 TVR917539 UFN917539 UPJ917539 UZF917539 VJB917539 VSX917539 WCT917539 WMP917539 WWL917539 AD983075 JZ983075 TV983075 ADR983075 ANN983075 AXJ983075 BHF983075 BRB983075 CAX983075 CKT983075 CUP983075 DEL983075 DOH983075 DYD983075 EHZ983075 ERV983075 FBR983075 FLN983075 FVJ983075 GFF983075 GPB983075 GYX983075 HIT983075 HSP983075 ICL983075 IMH983075 IWD983075 JFZ983075 JPV983075 JZR983075 KJN983075 KTJ983075 LDF983075 LNB983075 LWX983075 MGT983075 MQP983075 NAL983075 NKH983075 NUD983075 ODZ983075 ONV983075 OXR983075 PHN983075 PRJ983075 QBF983075 QLB983075 QUX983075 RET983075 ROP983075 RYL983075 SIH983075 SSD983075 TBZ983075 TLV983075 TVR983075 UFN983075 UPJ983075 UZF983075 VJB983075 VSX983075 WCT983075 WMP983075 WWL983075 AD39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WWL39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AD43:AD75 JZ43:JZ75 TV43:TV75 ADR43:ADR75 ANN43:ANN75 AXJ43:AXJ75 BHF43:BHF75 BRB43:BRB75 CAX43:CAX75 CKT43:CKT75 CUP43:CUP75 DEL43:DEL75 DOH43:DOH75 DYD43:DYD75 EHZ43:EHZ75 ERV43:ERV75 FBR43:FBR75 FLN43:FLN75 FVJ43:FVJ75 GFF43:GFF75 GPB43:GPB75 GYX43:GYX75 HIT43:HIT75 HSP43:HSP75 ICL43:ICL75 IMH43:IMH75 IWD43:IWD75 JFZ43:JFZ75 JPV43:JPV75 JZR43:JZR75 KJN43:KJN75 KTJ43:KTJ75 LDF43:LDF75 LNB43:LNB75 LWX43:LWX75 MGT43:MGT75 MQP43:MQP75 NAL43:NAL75 NKH43:NKH75 NUD43:NUD75 ODZ43:ODZ75 ONV43:ONV75 OXR43:OXR75 PHN43:PHN75 PRJ43:PRJ75 QBF43:QBF75 QLB43:QLB75 QUX43:QUX75 RET43:RET75 ROP43:ROP75 RYL43:RYL75 SIH43:SIH75 SSD43:SSD75 TBZ43:TBZ75 TLV43:TLV75 TVR43:TVR75 UFN43:UFN75 UPJ43:UPJ75 UZF43:UZF75 VJB43:VJB75 VSX43:VSX75 WCT43:WCT75 WMP43:WMP75 WWL43:WWL75 AD65579:AD65611 JZ65579:JZ65611 TV65579:TV65611 ADR65579:ADR65611 ANN65579:ANN65611 AXJ65579:AXJ65611 BHF65579:BHF65611 BRB65579:BRB65611 CAX65579:CAX65611 CKT65579:CKT65611 CUP65579:CUP65611 DEL65579:DEL65611 DOH65579:DOH65611 DYD65579:DYD65611 EHZ65579:EHZ65611 ERV65579:ERV65611 FBR65579:FBR65611 FLN65579:FLN65611 FVJ65579:FVJ65611 GFF65579:GFF65611 GPB65579:GPB65611 GYX65579:GYX65611 HIT65579:HIT65611 HSP65579:HSP65611 ICL65579:ICL65611 IMH65579:IMH65611 IWD65579:IWD65611 JFZ65579:JFZ65611 JPV65579:JPV65611 JZR65579:JZR65611 KJN65579:KJN65611 KTJ65579:KTJ65611 LDF65579:LDF65611 LNB65579:LNB65611 LWX65579:LWX65611 MGT65579:MGT65611 MQP65579:MQP65611 NAL65579:NAL65611 NKH65579:NKH65611 NUD65579:NUD65611 ODZ65579:ODZ65611 ONV65579:ONV65611 OXR65579:OXR65611 PHN65579:PHN65611 PRJ65579:PRJ65611 QBF65579:QBF65611 QLB65579:QLB65611 QUX65579:QUX65611 RET65579:RET65611 ROP65579:ROP65611 RYL65579:RYL65611 SIH65579:SIH65611 SSD65579:SSD65611 TBZ65579:TBZ65611 TLV65579:TLV65611 TVR65579:TVR65611 UFN65579:UFN65611 UPJ65579:UPJ65611 UZF65579:UZF65611 VJB65579:VJB65611 VSX65579:VSX65611 WCT65579:WCT65611 WMP65579:WMP65611 WWL65579:WWL65611 AD131115:AD131147 JZ131115:JZ131147 TV131115:TV131147 ADR131115:ADR131147 ANN131115:ANN131147 AXJ131115:AXJ131147 BHF131115:BHF131147 BRB131115:BRB131147 CAX131115:CAX131147 CKT131115:CKT131147 CUP131115:CUP131147 DEL131115:DEL131147 DOH131115:DOH131147 DYD131115:DYD131147 EHZ131115:EHZ131147 ERV131115:ERV131147 FBR131115:FBR131147 FLN131115:FLN131147 FVJ131115:FVJ131147 GFF131115:GFF131147 GPB131115:GPB131147 GYX131115:GYX131147 HIT131115:HIT131147 HSP131115:HSP131147 ICL131115:ICL131147 IMH131115:IMH131147 IWD131115:IWD131147 JFZ131115:JFZ131147 JPV131115:JPV131147 JZR131115:JZR131147 KJN131115:KJN131147 KTJ131115:KTJ131147 LDF131115:LDF131147 LNB131115:LNB131147 LWX131115:LWX131147 MGT131115:MGT131147 MQP131115:MQP131147 NAL131115:NAL131147 NKH131115:NKH131147 NUD131115:NUD131147 ODZ131115:ODZ131147 ONV131115:ONV131147 OXR131115:OXR131147 PHN131115:PHN131147 PRJ131115:PRJ131147 QBF131115:QBF131147 QLB131115:QLB131147 QUX131115:QUX131147 RET131115:RET131147 ROP131115:ROP131147 RYL131115:RYL131147 SIH131115:SIH131147 SSD131115:SSD131147 TBZ131115:TBZ131147 TLV131115:TLV131147 TVR131115:TVR131147 UFN131115:UFN131147 UPJ131115:UPJ131147 UZF131115:UZF131147 VJB131115:VJB131147 VSX131115:VSX131147 WCT131115:WCT131147 WMP131115:WMP131147 WWL131115:WWL131147 AD196651:AD196683 JZ196651:JZ196683 TV196651:TV196683 ADR196651:ADR196683 ANN196651:ANN196683 AXJ196651:AXJ196683 BHF196651:BHF196683 BRB196651:BRB196683 CAX196651:CAX196683 CKT196651:CKT196683 CUP196651:CUP196683 DEL196651:DEL196683 DOH196651:DOH196683 DYD196651:DYD196683 EHZ196651:EHZ196683 ERV196651:ERV196683 FBR196651:FBR196683 FLN196651:FLN196683 FVJ196651:FVJ196683 GFF196651:GFF196683 GPB196651:GPB196683 GYX196651:GYX196683 HIT196651:HIT196683 HSP196651:HSP196683 ICL196651:ICL196683 IMH196651:IMH196683 IWD196651:IWD196683 JFZ196651:JFZ196683 JPV196651:JPV196683 JZR196651:JZR196683 KJN196651:KJN196683 KTJ196651:KTJ196683 LDF196651:LDF196683 LNB196651:LNB196683 LWX196651:LWX196683 MGT196651:MGT196683 MQP196651:MQP196683 NAL196651:NAL196683 NKH196651:NKH196683 NUD196651:NUD196683 ODZ196651:ODZ196683 ONV196651:ONV196683 OXR196651:OXR196683 PHN196651:PHN196683 PRJ196651:PRJ196683 QBF196651:QBF196683 QLB196651:QLB196683 QUX196651:QUX196683 RET196651:RET196683 ROP196651:ROP196683 RYL196651:RYL196683 SIH196651:SIH196683 SSD196651:SSD196683 TBZ196651:TBZ196683 TLV196651:TLV196683 TVR196651:TVR196683 UFN196651:UFN196683 UPJ196651:UPJ196683 UZF196651:UZF196683 VJB196651:VJB196683 VSX196651:VSX196683 WCT196651:WCT196683 WMP196651:WMP196683 WWL196651:WWL196683 AD262187:AD262219 JZ262187:JZ262219 TV262187:TV262219 ADR262187:ADR262219 ANN262187:ANN262219 AXJ262187:AXJ262219 BHF262187:BHF262219 BRB262187:BRB262219 CAX262187:CAX262219 CKT262187:CKT262219 CUP262187:CUP262219 DEL262187:DEL262219 DOH262187:DOH262219 DYD262187:DYD262219 EHZ262187:EHZ262219 ERV262187:ERV262219 FBR262187:FBR262219 FLN262187:FLN262219 FVJ262187:FVJ262219 GFF262187:GFF262219 GPB262187:GPB262219 GYX262187:GYX262219 HIT262187:HIT262219 HSP262187:HSP262219 ICL262187:ICL262219 IMH262187:IMH262219 IWD262187:IWD262219 JFZ262187:JFZ262219 JPV262187:JPV262219 JZR262187:JZR262219 KJN262187:KJN262219 KTJ262187:KTJ262219 LDF262187:LDF262219 LNB262187:LNB262219 LWX262187:LWX262219 MGT262187:MGT262219 MQP262187:MQP262219 NAL262187:NAL262219 NKH262187:NKH262219 NUD262187:NUD262219 ODZ262187:ODZ262219 ONV262187:ONV262219 OXR262187:OXR262219 PHN262187:PHN262219 PRJ262187:PRJ262219 QBF262187:QBF262219 QLB262187:QLB262219 QUX262187:QUX262219 RET262187:RET262219 ROP262187:ROP262219 RYL262187:RYL262219 SIH262187:SIH262219 SSD262187:SSD262219 TBZ262187:TBZ262219 TLV262187:TLV262219 TVR262187:TVR262219 UFN262187:UFN262219 UPJ262187:UPJ262219 UZF262187:UZF262219 VJB262187:VJB262219 VSX262187:VSX262219 WCT262187:WCT262219 WMP262187:WMP262219 WWL262187:WWL262219 AD327723:AD327755 JZ327723:JZ327755 TV327723:TV327755 ADR327723:ADR327755 ANN327723:ANN327755 AXJ327723:AXJ327755 BHF327723:BHF327755 BRB327723:BRB327755 CAX327723:CAX327755 CKT327723:CKT327755 CUP327723:CUP327755 DEL327723:DEL327755 DOH327723:DOH327755 DYD327723:DYD327755 EHZ327723:EHZ327755 ERV327723:ERV327755 FBR327723:FBR327755 FLN327723:FLN327755 FVJ327723:FVJ327755 GFF327723:GFF327755 GPB327723:GPB327755 GYX327723:GYX327755 HIT327723:HIT327755 HSP327723:HSP327755 ICL327723:ICL327755 IMH327723:IMH327755 IWD327723:IWD327755 JFZ327723:JFZ327755 JPV327723:JPV327755 JZR327723:JZR327755 KJN327723:KJN327755 KTJ327723:KTJ327755 LDF327723:LDF327755 LNB327723:LNB327755 LWX327723:LWX327755 MGT327723:MGT327755 MQP327723:MQP327755 NAL327723:NAL327755 NKH327723:NKH327755 NUD327723:NUD327755 ODZ327723:ODZ327755 ONV327723:ONV327755 OXR327723:OXR327755 PHN327723:PHN327755 PRJ327723:PRJ327755 QBF327723:QBF327755 QLB327723:QLB327755 QUX327723:QUX327755 RET327723:RET327755 ROP327723:ROP327755 RYL327723:RYL327755 SIH327723:SIH327755 SSD327723:SSD327755 TBZ327723:TBZ327755 TLV327723:TLV327755 TVR327723:TVR327755 UFN327723:UFN327755 UPJ327723:UPJ327755 UZF327723:UZF327755 VJB327723:VJB327755 VSX327723:VSX327755 WCT327723:WCT327755 WMP327723:WMP327755 WWL327723:WWL327755 AD393259:AD393291 JZ393259:JZ393291 TV393259:TV393291 ADR393259:ADR393291 ANN393259:ANN393291 AXJ393259:AXJ393291 BHF393259:BHF393291 BRB393259:BRB393291 CAX393259:CAX393291 CKT393259:CKT393291 CUP393259:CUP393291 DEL393259:DEL393291 DOH393259:DOH393291 DYD393259:DYD393291 EHZ393259:EHZ393291 ERV393259:ERV393291 FBR393259:FBR393291 FLN393259:FLN393291 FVJ393259:FVJ393291 GFF393259:GFF393291 GPB393259:GPB393291 GYX393259:GYX393291 HIT393259:HIT393291 HSP393259:HSP393291 ICL393259:ICL393291 IMH393259:IMH393291 IWD393259:IWD393291 JFZ393259:JFZ393291 JPV393259:JPV393291 JZR393259:JZR393291 KJN393259:KJN393291 KTJ393259:KTJ393291 LDF393259:LDF393291 LNB393259:LNB393291 LWX393259:LWX393291 MGT393259:MGT393291 MQP393259:MQP393291 NAL393259:NAL393291 NKH393259:NKH393291 NUD393259:NUD393291 ODZ393259:ODZ393291 ONV393259:ONV393291 OXR393259:OXR393291 PHN393259:PHN393291 PRJ393259:PRJ393291 QBF393259:QBF393291 QLB393259:QLB393291 QUX393259:QUX393291 RET393259:RET393291 ROP393259:ROP393291 RYL393259:RYL393291 SIH393259:SIH393291 SSD393259:SSD393291 TBZ393259:TBZ393291 TLV393259:TLV393291 TVR393259:TVR393291 UFN393259:UFN393291 UPJ393259:UPJ393291 UZF393259:UZF393291 VJB393259:VJB393291 VSX393259:VSX393291 WCT393259:WCT393291 WMP393259:WMP393291 WWL393259:WWL393291 AD458795:AD458827 JZ458795:JZ458827 TV458795:TV458827 ADR458795:ADR458827 ANN458795:ANN458827 AXJ458795:AXJ458827 BHF458795:BHF458827 BRB458795:BRB458827 CAX458795:CAX458827 CKT458795:CKT458827 CUP458795:CUP458827 DEL458795:DEL458827 DOH458795:DOH458827 DYD458795:DYD458827 EHZ458795:EHZ458827 ERV458795:ERV458827 FBR458795:FBR458827 FLN458795:FLN458827 FVJ458795:FVJ458827 GFF458795:GFF458827 GPB458795:GPB458827 GYX458795:GYX458827 HIT458795:HIT458827 HSP458795:HSP458827 ICL458795:ICL458827 IMH458795:IMH458827 IWD458795:IWD458827 JFZ458795:JFZ458827 JPV458795:JPV458827 JZR458795:JZR458827 KJN458795:KJN458827 KTJ458795:KTJ458827 LDF458795:LDF458827 LNB458795:LNB458827 LWX458795:LWX458827 MGT458795:MGT458827 MQP458795:MQP458827 NAL458795:NAL458827 NKH458795:NKH458827 NUD458795:NUD458827 ODZ458795:ODZ458827 ONV458795:ONV458827 OXR458795:OXR458827 PHN458795:PHN458827 PRJ458795:PRJ458827 QBF458795:QBF458827 QLB458795:QLB458827 QUX458795:QUX458827 RET458795:RET458827 ROP458795:ROP458827 RYL458795:RYL458827 SIH458795:SIH458827 SSD458795:SSD458827 TBZ458795:TBZ458827 TLV458795:TLV458827 TVR458795:TVR458827 UFN458795:UFN458827 UPJ458795:UPJ458827 UZF458795:UZF458827 VJB458795:VJB458827 VSX458795:VSX458827 WCT458795:WCT458827 WMP458795:WMP458827 WWL458795:WWL458827 AD524331:AD524363 JZ524331:JZ524363 TV524331:TV524363 ADR524331:ADR524363 ANN524331:ANN524363 AXJ524331:AXJ524363 BHF524331:BHF524363 BRB524331:BRB524363 CAX524331:CAX524363 CKT524331:CKT524363 CUP524331:CUP524363 DEL524331:DEL524363 DOH524331:DOH524363 DYD524331:DYD524363 EHZ524331:EHZ524363 ERV524331:ERV524363 FBR524331:FBR524363 FLN524331:FLN524363 FVJ524331:FVJ524363 GFF524331:GFF524363 GPB524331:GPB524363 GYX524331:GYX524363 HIT524331:HIT524363 HSP524331:HSP524363 ICL524331:ICL524363 IMH524331:IMH524363 IWD524331:IWD524363 JFZ524331:JFZ524363 JPV524331:JPV524363 JZR524331:JZR524363 KJN524331:KJN524363 KTJ524331:KTJ524363 LDF524331:LDF524363 LNB524331:LNB524363 LWX524331:LWX524363 MGT524331:MGT524363 MQP524331:MQP524363 NAL524331:NAL524363 NKH524331:NKH524363 NUD524331:NUD524363 ODZ524331:ODZ524363 ONV524331:ONV524363 OXR524331:OXR524363 PHN524331:PHN524363 PRJ524331:PRJ524363 QBF524331:QBF524363 QLB524331:QLB524363 QUX524331:QUX524363 RET524331:RET524363 ROP524331:ROP524363 RYL524331:RYL524363 SIH524331:SIH524363 SSD524331:SSD524363 TBZ524331:TBZ524363 TLV524331:TLV524363 TVR524331:TVR524363 UFN524331:UFN524363 UPJ524331:UPJ524363 UZF524331:UZF524363 VJB524331:VJB524363 VSX524331:VSX524363 WCT524331:WCT524363 WMP524331:WMP524363 WWL524331:WWL524363 AD589867:AD589899 JZ589867:JZ589899 TV589867:TV589899 ADR589867:ADR589899 ANN589867:ANN589899 AXJ589867:AXJ589899 BHF589867:BHF589899 BRB589867:BRB589899 CAX589867:CAX589899 CKT589867:CKT589899 CUP589867:CUP589899 DEL589867:DEL589899 DOH589867:DOH589899 DYD589867:DYD589899 EHZ589867:EHZ589899 ERV589867:ERV589899 FBR589867:FBR589899 FLN589867:FLN589899 FVJ589867:FVJ589899 GFF589867:GFF589899 GPB589867:GPB589899 GYX589867:GYX589899 HIT589867:HIT589899 HSP589867:HSP589899 ICL589867:ICL589899 IMH589867:IMH589899 IWD589867:IWD589899 JFZ589867:JFZ589899 JPV589867:JPV589899 JZR589867:JZR589899 KJN589867:KJN589899 KTJ589867:KTJ589899 LDF589867:LDF589899 LNB589867:LNB589899 LWX589867:LWX589899 MGT589867:MGT589899 MQP589867:MQP589899 NAL589867:NAL589899 NKH589867:NKH589899 NUD589867:NUD589899 ODZ589867:ODZ589899 ONV589867:ONV589899 OXR589867:OXR589899 PHN589867:PHN589899 PRJ589867:PRJ589899 QBF589867:QBF589899 QLB589867:QLB589899 QUX589867:QUX589899 RET589867:RET589899 ROP589867:ROP589899 RYL589867:RYL589899 SIH589867:SIH589899 SSD589867:SSD589899 TBZ589867:TBZ589899 TLV589867:TLV589899 TVR589867:TVR589899 UFN589867:UFN589899 UPJ589867:UPJ589899 UZF589867:UZF589899 VJB589867:VJB589899 VSX589867:VSX589899 WCT589867:WCT589899 WMP589867:WMP589899 WWL589867:WWL589899 AD655403:AD655435 JZ655403:JZ655435 TV655403:TV655435 ADR655403:ADR655435 ANN655403:ANN655435 AXJ655403:AXJ655435 BHF655403:BHF655435 BRB655403:BRB655435 CAX655403:CAX655435 CKT655403:CKT655435 CUP655403:CUP655435 DEL655403:DEL655435 DOH655403:DOH655435 DYD655403:DYD655435 EHZ655403:EHZ655435 ERV655403:ERV655435 FBR655403:FBR655435 FLN655403:FLN655435 FVJ655403:FVJ655435 GFF655403:GFF655435 GPB655403:GPB655435 GYX655403:GYX655435 HIT655403:HIT655435 HSP655403:HSP655435 ICL655403:ICL655435 IMH655403:IMH655435 IWD655403:IWD655435 JFZ655403:JFZ655435 JPV655403:JPV655435 JZR655403:JZR655435 KJN655403:KJN655435 KTJ655403:KTJ655435 LDF655403:LDF655435 LNB655403:LNB655435 LWX655403:LWX655435 MGT655403:MGT655435 MQP655403:MQP655435 NAL655403:NAL655435 NKH655403:NKH655435 NUD655403:NUD655435 ODZ655403:ODZ655435 ONV655403:ONV655435 OXR655403:OXR655435 PHN655403:PHN655435 PRJ655403:PRJ655435 QBF655403:QBF655435 QLB655403:QLB655435 QUX655403:QUX655435 RET655403:RET655435 ROP655403:ROP655435 RYL655403:RYL655435 SIH655403:SIH655435 SSD655403:SSD655435 TBZ655403:TBZ655435 TLV655403:TLV655435 TVR655403:TVR655435 UFN655403:UFN655435 UPJ655403:UPJ655435 UZF655403:UZF655435 VJB655403:VJB655435 VSX655403:VSX655435 WCT655403:WCT655435 WMP655403:WMP655435 WWL655403:WWL655435 AD720939:AD720971 JZ720939:JZ720971 TV720939:TV720971 ADR720939:ADR720971 ANN720939:ANN720971 AXJ720939:AXJ720971 BHF720939:BHF720971 BRB720939:BRB720971 CAX720939:CAX720971 CKT720939:CKT720971 CUP720939:CUP720971 DEL720939:DEL720971 DOH720939:DOH720971 DYD720939:DYD720971 EHZ720939:EHZ720971 ERV720939:ERV720971 FBR720939:FBR720971 FLN720939:FLN720971 FVJ720939:FVJ720971 GFF720939:GFF720971 GPB720939:GPB720971 GYX720939:GYX720971 HIT720939:HIT720971 HSP720939:HSP720971 ICL720939:ICL720971 IMH720939:IMH720971 IWD720939:IWD720971 JFZ720939:JFZ720971 JPV720939:JPV720971 JZR720939:JZR720971 KJN720939:KJN720971 KTJ720939:KTJ720971 LDF720939:LDF720971 LNB720939:LNB720971 LWX720939:LWX720971 MGT720939:MGT720971 MQP720939:MQP720971 NAL720939:NAL720971 NKH720939:NKH720971 NUD720939:NUD720971 ODZ720939:ODZ720971 ONV720939:ONV720971 OXR720939:OXR720971 PHN720939:PHN720971 PRJ720939:PRJ720971 QBF720939:QBF720971 QLB720939:QLB720971 QUX720939:QUX720971 RET720939:RET720971 ROP720939:ROP720971 RYL720939:RYL720971 SIH720939:SIH720971 SSD720939:SSD720971 TBZ720939:TBZ720971 TLV720939:TLV720971 TVR720939:TVR720971 UFN720939:UFN720971 UPJ720939:UPJ720971 UZF720939:UZF720971 VJB720939:VJB720971 VSX720939:VSX720971 WCT720939:WCT720971 WMP720939:WMP720971 WWL720939:WWL720971 AD786475:AD786507 JZ786475:JZ786507 TV786475:TV786507 ADR786475:ADR786507 ANN786475:ANN786507 AXJ786475:AXJ786507 BHF786475:BHF786507 BRB786475:BRB786507 CAX786475:CAX786507 CKT786475:CKT786507 CUP786475:CUP786507 DEL786475:DEL786507 DOH786475:DOH786507 DYD786475:DYD786507 EHZ786475:EHZ786507 ERV786475:ERV786507 FBR786475:FBR786507 FLN786475:FLN786507 FVJ786475:FVJ786507 GFF786475:GFF786507 GPB786475:GPB786507 GYX786475:GYX786507 HIT786475:HIT786507 HSP786475:HSP786507 ICL786475:ICL786507 IMH786475:IMH786507 IWD786475:IWD786507 JFZ786475:JFZ786507 JPV786475:JPV786507 JZR786475:JZR786507 KJN786475:KJN786507 KTJ786475:KTJ786507 LDF786475:LDF786507 LNB786475:LNB786507 LWX786475:LWX786507 MGT786475:MGT786507 MQP786475:MQP786507 NAL786475:NAL786507 NKH786475:NKH786507 NUD786475:NUD786507 ODZ786475:ODZ786507 ONV786475:ONV786507 OXR786475:OXR786507 PHN786475:PHN786507 PRJ786475:PRJ786507 QBF786475:QBF786507 QLB786475:QLB786507 QUX786475:QUX786507 RET786475:RET786507 ROP786475:ROP786507 RYL786475:RYL786507 SIH786475:SIH786507 SSD786475:SSD786507 TBZ786475:TBZ786507 TLV786475:TLV786507 TVR786475:TVR786507 UFN786475:UFN786507 UPJ786475:UPJ786507 UZF786475:UZF786507 VJB786475:VJB786507 VSX786475:VSX786507 WCT786475:WCT786507 WMP786475:WMP786507 WWL786475:WWL786507 AD852011:AD852043 JZ852011:JZ852043 TV852011:TV852043 ADR852011:ADR852043 ANN852011:ANN852043 AXJ852011:AXJ852043 BHF852011:BHF852043 BRB852011:BRB852043 CAX852011:CAX852043 CKT852011:CKT852043 CUP852011:CUP852043 DEL852011:DEL852043 DOH852011:DOH852043 DYD852011:DYD852043 EHZ852011:EHZ852043 ERV852011:ERV852043 FBR852011:FBR852043 FLN852011:FLN852043 FVJ852011:FVJ852043 GFF852011:GFF852043 GPB852011:GPB852043 GYX852011:GYX852043 HIT852011:HIT852043 HSP852011:HSP852043 ICL852011:ICL852043 IMH852011:IMH852043 IWD852011:IWD852043 JFZ852011:JFZ852043 JPV852011:JPV852043 JZR852011:JZR852043 KJN852011:KJN852043 KTJ852011:KTJ852043 LDF852011:LDF852043 LNB852011:LNB852043 LWX852011:LWX852043 MGT852011:MGT852043 MQP852011:MQP852043 NAL852011:NAL852043 NKH852011:NKH852043 NUD852011:NUD852043 ODZ852011:ODZ852043 ONV852011:ONV852043 OXR852011:OXR852043 PHN852011:PHN852043 PRJ852011:PRJ852043 QBF852011:QBF852043 QLB852011:QLB852043 QUX852011:QUX852043 RET852011:RET852043 ROP852011:ROP852043 RYL852011:RYL852043 SIH852011:SIH852043 SSD852011:SSD852043 TBZ852011:TBZ852043 TLV852011:TLV852043 TVR852011:TVR852043 UFN852011:UFN852043 UPJ852011:UPJ852043 UZF852011:UZF852043 VJB852011:VJB852043 VSX852011:VSX852043 WCT852011:WCT852043 WMP852011:WMP852043 WWL852011:WWL852043 AD917547:AD917579 JZ917547:JZ917579 TV917547:TV917579 ADR917547:ADR917579 ANN917547:ANN917579 AXJ917547:AXJ917579 BHF917547:BHF917579 BRB917547:BRB917579 CAX917547:CAX917579 CKT917547:CKT917579 CUP917547:CUP917579 DEL917547:DEL917579 DOH917547:DOH917579 DYD917547:DYD917579 EHZ917547:EHZ917579 ERV917547:ERV917579 FBR917547:FBR917579 FLN917547:FLN917579 FVJ917547:FVJ917579 GFF917547:GFF917579 GPB917547:GPB917579 GYX917547:GYX917579 HIT917547:HIT917579 HSP917547:HSP917579 ICL917547:ICL917579 IMH917547:IMH917579 IWD917547:IWD917579 JFZ917547:JFZ917579 JPV917547:JPV917579 JZR917547:JZR917579 KJN917547:KJN917579 KTJ917547:KTJ917579 LDF917547:LDF917579 LNB917547:LNB917579 LWX917547:LWX917579 MGT917547:MGT917579 MQP917547:MQP917579 NAL917547:NAL917579 NKH917547:NKH917579 NUD917547:NUD917579 ODZ917547:ODZ917579 ONV917547:ONV917579 OXR917547:OXR917579 PHN917547:PHN917579 PRJ917547:PRJ917579 QBF917547:QBF917579 QLB917547:QLB917579 QUX917547:QUX917579 RET917547:RET917579 ROP917547:ROP917579 RYL917547:RYL917579 SIH917547:SIH917579 SSD917547:SSD917579 TBZ917547:TBZ917579 TLV917547:TLV917579 TVR917547:TVR917579 UFN917547:UFN917579 UPJ917547:UPJ917579 UZF917547:UZF917579 VJB917547:VJB917579 VSX917547:VSX917579 WCT917547:WCT917579 WMP917547:WMP917579 WWL917547:WWL917579 AD983083:AD983115 JZ983083:JZ983115 TV983083:TV983115 ADR983083:ADR983115 ANN983083:ANN983115 AXJ983083:AXJ983115 BHF983083:BHF983115 BRB983083:BRB983115 CAX983083:CAX983115 CKT983083:CKT983115 CUP983083:CUP983115 DEL983083:DEL983115 DOH983083:DOH983115 DYD983083:DYD983115 EHZ983083:EHZ983115 ERV983083:ERV983115 FBR983083:FBR983115 FLN983083:FLN983115 FVJ983083:FVJ983115 GFF983083:GFF983115 GPB983083:GPB983115 GYX983083:GYX983115 HIT983083:HIT983115 HSP983083:HSP983115 ICL983083:ICL983115 IMH983083:IMH983115 IWD983083:IWD983115 JFZ983083:JFZ983115 JPV983083:JPV983115 JZR983083:JZR983115 KJN983083:KJN983115 KTJ983083:KTJ983115 LDF983083:LDF983115 LNB983083:LNB983115 LWX983083:LWX983115 MGT983083:MGT983115 MQP983083:MQP983115 NAL983083:NAL983115 NKH983083:NKH983115 NUD983083:NUD983115 ODZ983083:ODZ983115 ONV983083:ONV983115 OXR983083:OXR983115 PHN983083:PHN983115 PRJ983083:PRJ983115 QBF983083:QBF983115 QLB983083:QLB983115 QUX983083:QUX983115 RET983083:RET983115 ROP983083:ROP983115 RYL983083:RYL983115 SIH983083:SIH983115 SSD983083:SSD983115 TBZ983083:TBZ983115 TLV983083:TLV983115 TVR983083:TVR983115 UFN983083:UFN983115 UPJ983083:UPJ983115 UZF983083:UZF983115 VJB983083:VJB983115 VSX983083:VSX983115 WCT983083:WCT983115 WMP983083:WMP983115 WWL983083:WWL983115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AD13 JZ13 TV13 ADR13 ANN13 AXJ13 BHF13 BRB13 CAX13 CKT13 CUP13 DEL13 DOH13 DYD13 EHZ13 ERV13 FBR13 FLN13 FVJ13 GFF13 GPB13 GYX13 HIT13 HSP13 ICL13 IMH13 IWD13 JFZ13 JPV13 JZR13 KJN13 KTJ13 LDF13 LNB13 LWX13 MGT13 MQP13 NAL13 NKH13 NUD13 ODZ13 ONV13 OXR13 PHN13 PRJ13 QBF13 QLB13 QUX13 RET13 ROP13 RYL13 SIH13 SSD13 TBZ13 TLV13 TVR13 UFN13 UPJ13 UZF13 VJB13 VSX13 WCT13 WMP13 WWL13 AD15:AD16 JZ15:JZ16 TV15:TV16 ADR15:ADR16 ANN15:ANN16 AXJ15:AXJ16 BHF15:BHF16 BRB15:BRB16 CAX15:CAX16 CKT15:CKT16 CUP15:CUP16 DEL15:DEL16 DOH15:DOH16 DYD15:DYD16 EHZ15:EHZ16 ERV15:ERV16 FBR15:FBR16 FLN15:FLN16 FVJ15:FVJ16 GFF15:GFF16 GPB15:GPB16 GYX15:GYX16 HIT15:HIT16 HSP15:HSP16 ICL15:ICL16 IMH15:IMH16 IWD15:IWD16 JFZ15:JFZ16 JPV15:JPV16 JZR15:JZR16 KJN15:KJN16 KTJ15:KTJ16 LDF15:LDF16 LNB15:LNB16 LWX15:LWX16 MGT15:MGT16 MQP15:MQP16 NAL15:NAL16 NKH15:NKH16 NUD15:NUD16 ODZ15:ODZ16 ONV15:ONV16 OXR15:OXR16 PHN15:PHN16 PRJ15:PRJ16 QBF15:QBF16 QLB15:QLB16 QUX15:QUX16 RET15:RET16 ROP15:ROP16 RYL15:RYL16 SIH15:SIH16 SSD15:SSD16 TBZ15:TBZ16 TLV15:TLV16 TVR15:TVR16 UFN15:UFN16 UPJ15:UPJ16 UZF15:UZF16 VJB15:VJB16 VSX15:VSX16 WCT15:WCT16 WMP15:WMP16 WWL15:WWL16</xm:sqref>
        </x14:dataValidation>
        <x14:dataValidation type="list" allowBlank="1" showInputMessage="1" showErrorMessage="1">
          <x14:formula1>
            <xm:f>IMPACTO</xm:f>
          </x14:formula1>
          <xm:sqref>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R65548:R65549 JN65548:JN65549 TJ65548:TJ65549 ADF65548:ADF65549 ANB65548:ANB65549 AWX65548:AWX65549 BGT65548:BGT65549 BQP65548:BQP65549 CAL65548:CAL65549 CKH65548:CKH65549 CUD65548:CUD65549 DDZ65548:DDZ65549 DNV65548:DNV65549 DXR65548:DXR65549 EHN65548:EHN65549 ERJ65548:ERJ65549 FBF65548:FBF65549 FLB65548:FLB65549 FUX65548:FUX65549 GET65548:GET65549 GOP65548:GOP65549 GYL65548:GYL65549 HIH65548:HIH65549 HSD65548:HSD65549 IBZ65548:IBZ65549 ILV65548:ILV65549 IVR65548:IVR65549 JFN65548:JFN65549 JPJ65548:JPJ65549 JZF65548:JZF65549 KJB65548:KJB65549 KSX65548:KSX65549 LCT65548:LCT65549 LMP65548:LMP65549 LWL65548:LWL65549 MGH65548:MGH65549 MQD65548:MQD65549 MZZ65548:MZZ65549 NJV65548:NJV65549 NTR65548:NTR65549 ODN65548:ODN65549 ONJ65548:ONJ65549 OXF65548:OXF65549 PHB65548:PHB65549 PQX65548:PQX65549 QAT65548:QAT65549 QKP65548:QKP65549 QUL65548:QUL65549 REH65548:REH65549 ROD65548:ROD65549 RXZ65548:RXZ65549 SHV65548:SHV65549 SRR65548:SRR65549 TBN65548:TBN65549 TLJ65548:TLJ65549 TVF65548:TVF65549 UFB65548:UFB65549 UOX65548:UOX65549 UYT65548:UYT65549 VIP65548:VIP65549 VSL65548:VSL65549 WCH65548:WCH65549 WMD65548:WMD65549 WVZ65548:WVZ65549 R131084:R131085 JN131084:JN131085 TJ131084:TJ131085 ADF131084:ADF131085 ANB131084:ANB131085 AWX131084:AWX131085 BGT131084:BGT131085 BQP131084:BQP131085 CAL131084:CAL131085 CKH131084:CKH131085 CUD131084:CUD131085 DDZ131084:DDZ131085 DNV131084:DNV131085 DXR131084:DXR131085 EHN131084:EHN131085 ERJ131084:ERJ131085 FBF131084:FBF131085 FLB131084:FLB131085 FUX131084:FUX131085 GET131084:GET131085 GOP131084:GOP131085 GYL131084:GYL131085 HIH131084:HIH131085 HSD131084:HSD131085 IBZ131084:IBZ131085 ILV131084:ILV131085 IVR131084:IVR131085 JFN131084:JFN131085 JPJ131084:JPJ131085 JZF131084:JZF131085 KJB131084:KJB131085 KSX131084:KSX131085 LCT131084:LCT131085 LMP131084:LMP131085 LWL131084:LWL131085 MGH131084:MGH131085 MQD131084:MQD131085 MZZ131084:MZZ131085 NJV131084:NJV131085 NTR131084:NTR131085 ODN131084:ODN131085 ONJ131084:ONJ131085 OXF131084:OXF131085 PHB131084:PHB131085 PQX131084:PQX131085 QAT131084:QAT131085 QKP131084:QKP131085 QUL131084:QUL131085 REH131084:REH131085 ROD131084:ROD131085 RXZ131084:RXZ131085 SHV131084:SHV131085 SRR131084:SRR131085 TBN131084:TBN131085 TLJ131084:TLJ131085 TVF131084:TVF131085 UFB131084:UFB131085 UOX131084:UOX131085 UYT131084:UYT131085 VIP131084:VIP131085 VSL131084:VSL131085 WCH131084:WCH131085 WMD131084:WMD131085 WVZ131084:WVZ131085 R196620:R196621 JN196620:JN196621 TJ196620:TJ196621 ADF196620:ADF196621 ANB196620:ANB196621 AWX196620:AWX196621 BGT196620:BGT196621 BQP196620:BQP196621 CAL196620:CAL196621 CKH196620:CKH196621 CUD196620:CUD196621 DDZ196620:DDZ196621 DNV196620:DNV196621 DXR196620:DXR196621 EHN196620:EHN196621 ERJ196620:ERJ196621 FBF196620:FBF196621 FLB196620:FLB196621 FUX196620:FUX196621 GET196620:GET196621 GOP196620:GOP196621 GYL196620:GYL196621 HIH196620:HIH196621 HSD196620:HSD196621 IBZ196620:IBZ196621 ILV196620:ILV196621 IVR196620:IVR196621 JFN196620:JFN196621 JPJ196620:JPJ196621 JZF196620:JZF196621 KJB196620:KJB196621 KSX196620:KSX196621 LCT196620:LCT196621 LMP196620:LMP196621 LWL196620:LWL196621 MGH196620:MGH196621 MQD196620:MQD196621 MZZ196620:MZZ196621 NJV196620:NJV196621 NTR196620:NTR196621 ODN196620:ODN196621 ONJ196620:ONJ196621 OXF196620:OXF196621 PHB196620:PHB196621 PQX196620:PQX196621 QAT196620:QAT196621 QKP196620:QKP196621 QUL196620:QUL196621 REH196620:REH196621 ROD196620:ROD196621 RXZ196620:RXZ196621 SHV196620:SHV196621 SRR196620:SRR196621 TBN196620:TBN196621 TLJ196620:TLJ196621 TVF196620:TVF196621 UFB196620:UFB196621 UOX196620:UOX196621 UYT196620:UYT196621 VIP196620:VIP196621 VSL196620:VSL196621 WCH196620:WCH196621 WMD196620:WMD196621 WVZ196620:WVZ196621 R262156:R262157 JN262156:JN262157 TJ262156:TJ262157 ADF262156:ADF262157 ANB262156:ANB262157 AWX262156:AWX262157 BGT262156:BGT262157 BQP262156:BQP262157 CAL262156:CAL262157 CKH262156:CKH262157 CUD262156:CUD262157 DDZ262156:DDZ262157 DNV262156:DNV262157 DXR262156:DXR262157 EHN262156:EHN262157 ERJ262156:ERJ262157 FBF262156:FBF262157 FLB262156:FLB262157 FUX262156:FUX262157 GET262156:GET262157 GOP262156:GOP262157 GYL262156:GYL262157 HIH262156:HIH262157 HSD262156:HSD262157 IBZ262156:IBZ262157 ILV262156:ILV262157 IVR262156:IVR262157 JFN262156:JFN262157 JPJ262156:JPJ262157 JZF262156:JZF262157 KJB262156:KJB262157 KSX262156:KSX262157 LCT262156:LCT262157 LMP262156:LMP262157 LWL262156:LWL262157 MGH262156:MGH262157 MQD262156:MQD262157 MZZ262156:MZZ262157 NJV262156:NJV262157 NTR262156:NTR262157 ODN262156:ODN262157 ONJ262156:ONJ262157 OXF262156:OXF262157 PHB262156:PHB262157 PQX262156:PQX262157 QAT262156:QAT262157 QKP262156:QKP262157 QUL262156:QUL262157 REH262156:REH262157 ROD262156:ROD262157 RXZ262156:RXZ262157 SHV262156:SHV262157 SRR262156:SRR262157 TBN262156:TBN262157 TLJ262156:TLJ262157 TVF262156:TVF262157 UFB262156:UFB262157 UOX262156:UOX262157 UYT262156:UYT262157 VIP262156:VIP262157 VSL262156:VSL262157 WCH262156:WCH262157 WMD262156:WMD262157 WVZ262156:WVZ262157 R327692:R327693 JN327692:JN327693 TJ327692:TJ327693 ADF327692:ADF327693 ANB327692:ANB327693 AWX327692:AWX327693 BGT327692:BGT327693 BQP327692:BQP327693 CAL327692:CAL327693 CKH327692:CKH327693 CUD327692:CUD327693 DDZ327692:DDZ327693 DNV327692:DNV327693 DXR327692:DXR327693 EHN327692:EHN327693 ERJ327692:ERJ327693 FBF327692:FBF327693 FLB327692:FLB327693 FUX327692:FUX327693 GET327692:GET327693 GOP327692:GOP327693 GYL327692:GYL327693 HIH327692:HIH327693 HSD327692:HSD327693 IBZ327692:IBZ327693 ILV327692:ILV327693 IVR327692:IVR327693 JFN327692:JFN327693 JPJ327692:JPJ327693 JZF327692:JZF327693 KJB327692:KJB327693 KSX327692:KSX327693 LCT327692:LCT327693 LMP327692:LMP327693 LWL327692:LWL327693 MGH327692:MGH327693 MQD327692:MQD327693 MZZ327692:MZZ327693 NJV327692:NJV327693 NTR327692:NTR327693 ODN327692:ODN327693 ONJ327692:ONJ327693 OXF327692:OXF327693 PHB327692:PHB327693 PQX327692:PQX327693 QAT327692:QAT327693 QKP327692:QKP327693 QUL327692:QUL327693 REH327692:REH327693 ROD327692:ROD327693 RXZ327692:RXZ327693 SHV327692:SHV327693 SRR327692:SRR327693 TBN327692:TBN327693 TLJ327692:TLJ327693 TVF327692:TVF327693 UFB327692:UFB327693 UOX327692:UOX327693 UYT327692:UYT327693 VIP327692:VIP327693 VSL327692:VSL327693 WCH327692:WCH327693 WMD327692:WMD327693 WVZ327692:WVZ327693 R393228:R393229 JN393228:JN393229 TJ393228:TJ393229 ADF393228:ADF393229 ANB393228:ANB393229 AWX393228:AWX393229 BGT393228:BGT393229 BQP393228:BQP393229 CAL393228:CAL393229 CKH393228:CKH393229 CUD393228:CUD393229 DDZ393228:DDZ393229 DNV393228:DNV393229 DXR393228:DXR393229 EHN393228:EHN393229 ERJ393228:ERJ393229 FBF393228:FBF393229 FLB393228:FLB393229 FUX393228:FUX393229 GET393228:GET393229 GOP393228:GOP393229 GYL393228:GYL393229 HIH393228:HIH393229 HSD393228:HSD393229 IBZ393228:IBZ393229 ILV393228:ILV393229 IVR393228:IVR393229 JFN393228:JFN393229 JPJ393228:JPJ393229 JZF393228:JZF393229 KJB393228:KJB393229 KSX393228:KSX393229 LCT393228:LCT393229 LMP393228:LMP393229 LWL393228:LWL393229 MGH393228:MGH393229 MQD393228:MQD393229 MZZ393228:MZZ393229 NJV393228:NJV393229 NTR393228:NTR393229 ODN393228:ODN393229 ONJ393228:ONJ393229 OXF393228:OXF393229 PHB393228:PHB393229 PQX393228:PQX393229 QAT393228:QAT393229 QKP393228:QKP393229 QUL393228:QUL393229 REH393228:REH393229 ROD393228:ROD393229 RXZ393228:RXZ393229 SHV393228:SHV393229 SRR393228:SRR393229 TBN393228:TBN393229 TLJ393228:TLJ393229 TVF393228:TVF393229 UFB393228:UFB393229 UOX393228:UOX393229 UYT393228:UYT393229 VIP393228:VIP393229 VSL393228:VSL393229 WCH393228:WCH393229 WMD393228:WMD393229 WVZ393228:WVZ393229 R458764:R458765 JN458764:JN458765 TJ458764:TJ458765 ADF458764:ADF458765 ANB458764:ANB458765 AWX458764:AWX458765 BGT458764:BGT458765 BQP458764:BQP458765 CAL458764:CAL458765 CKH458764:CKH458765 CUD458764:CUD458765 DDZ458764:DDZ458765 DNV458764:DNV458765 DXR458764:DXR458765 EHN458764:EHN458765 ERJ458764:ERJ458765 FBF458764:FBF458765 FLB458764:FLB458765 FUX458764:FUX458765 GET458764:GET458765 GOP458764:GOP458765 GYL458764:GYL458765 HIH458764:HIH458765 HSD458764:HSD458765 IBZ458764:IBZ458765 ILV458764:ILV458765 IVR458764:IVR458765 JFN458764:JFN458765 JPJ458764:JPJ458765 JZF458764:JZF458765 KJB458764:KJB458765 KSX458764:KSX458765 LCT458764:LCT458765 LMP458764:LMP458765 LWL458764:LWL458765 MGH458764:MGH458765 MQD458764:MQD458765 MZZ458764:MZZ458765 NJV458764:NJV458765 NTR458764:NTR458765 ODN458764:ODN458765 ONJ458764:ONJ458765 OXF458764:OXF458765 PHB458764:PHB458765 PQX458764:PQX458765 QAT458764:QAT458765 QKP458764:QKP458765 QUL458764:QUL458765 REH458764:REH458765 ROD458764:ROD458765 RXZ458764:RXZ458765 SHV458764:SHV458765 SRR458764:SRR458765 TBN458764:TBN458765 TLJ458764:TLJ458765 TVF458764:TVF458765 UFB458764:UFB458765 UOX458764:UOX458765 UYT458764:UYT458765 VIP458764:VIP458765 VSL458764:VSL458765 WCH458764:WCH458765 WMD458764:WMD458765 WVZ458764:WVZ458765 R524300:R524301 JN524300:JN524301 TJ524300:TJ524301 ADF524300:ADF524301 ANB524300:ANB524301 AWX524300:AWX524301 BGT524300:BGT524301 BQP524300:BQP524301 CAL524300:CAL524301 CKH524300:CKH524301 CUD524300:CUD524301 DDZ524300:DDZ524301 DNV524300:DNV524301 DXR524300:DXR524301 EHN524300:EHN524301 ERJ524300:ERJ524301 FBF524300:FBF524301 FLB524300:FLB524301 FUX524300:FUX524301 GET524300:GET524301 GOP524300:GOP524301 GYL524300:GYL524301 HIH524300:HIH524301 HSD524300:HSD524301 IBZ524300:IBZ524301 ILV524300:ILV524301 IVR524300:IVR524301 JFN524300:JFN524301 JPJ524300:JPJ524301 JZF524300:JZF524301 KJB524300:KJB524301 KSX524300:KSX524301 LCT524300:LCT524301 LMP524300:LMP524301 LWL524300:LWL524301 MGH524300:MGH524301 MQD524300:MQD524301 MZZ524300:MZZ524301 NJV524300:NJV524301 NTR524300:NTR524301 ODN524300:ODN524301 ONJ524300:ONJ524301 OXF524300:OXF524301 PHB524300:PHB524301 PQX524300:PQX524301 QAT524300:QAT524301 QKP524300:QKP524301 QUL524300:QUL524301 REH524300:REH524301 ROD524300:ROD524301 RXZ524300:RXZ524301 SHV524300:SHV524301 SRR524300:SRR524301 TBN524300:TBN524301 TLJ524300:TLJ524301 TVF524300:TVF524301 UFB524300:UFB524301 UOX524300:UOX524301 UYT524300:UYT524301 VIP524300:VIP524301 VSL524300:VSL524301 WCH524300:WCH524301 WMD524300:WMD524301 WVZ524300:WVZ524301 R589836:R589837 JN589836:JN589837 TJ589836:TJ589837 ADF589836:ADF589837 ANB589836:ANB589837 AWX589836:AWX589837 BGT589836:BGT589837 BQP589836:BQP589837 CAL589836:CAL589837 CKH589836:CKH589837 CUD589836:CUD589837 DDZ589836:DDZ589837 DNV589836:DNV589837 DXR589836:DXR589837 EHN589836:EHN589837 ERJ589836:ERJ589837 FBF589836:FBF589837 FLB589836:FLB589837 FUX589836:FUX589837 GET589836:GET589837 GOP589836:GOP589837 GYL589836:GYL589837 HIH589836:HIH589837 HSD589836:HSD589837 IBZ589836:IBZ589837 ILV589836:ILV589837 IVR589836:IVR589837 JFN589836:JFN589837 JPJ589836:JPJ589837 JZF589836:JZF589837 KJB589836:KJB589837 KSX589836:KSX589837 LCT589836:LCT589837 LMP589836:LMP589837 LWL589836:LWL589837 MGH589836:MGH589837 MQD589836:MQD589837 MZZ589836:MZZ589837 NJV589836:NJV589837 NTR589836:NTR589837 ODN589836:ODN589837 ONJ589836:ONJ589837 OXF589836:OXF589837 PHB589836:PHB589837 PQX589836:PQX589837 QAT589836:QAT589837 QKP589836:QKP589837 QUL589836:QUL589837 REH589836:REH589837 ROD589836:ROD589837 RXZ589836:RXZ589837 SHV589836:SHV589837 SRR589836:SRR589837 TBN589836:TBN589837 TLJ589836:TLJ589837 TVF589836:TVF589837 UFB589836:UFB589837 UOX589836:UOX589837 UYT589836:UYT589837 VIP589836:VIP589837 VSL589836:VSL589837 WCH589836:WCH589837 WMD589836:WMD589837 WVZ589836:WVZ589837 R655372:R655373 JN655372:JN655373 TJ655372:TJ655373 ADF655372:ADF655373 ANB655372:ANB655373 AWX655372:AWX655373 BGT655372:BGT655373 BQP655372:BQP655373 CAL655372:CAL655373 CKH655372:CKH655373 CUD655372:CUD655373 DDZ655372:DDZ655373 DNV655372:DNV655373 DXR655372:DXR655373 EHN655372:EHN655373 ERJ655372:ERJ655373 FBF655372:FBF655373 FLB655372:FLB655373 FUX655372:FUX655373 GET655372:GET655373 GOP655372:GOP655373 GYL655372:GYL655373 HIH655372:HIH655373 HSD655372:HSD655373 IBZ655372:IBZ655373 ILV655372:ILV655373 IVR655372:IVR655373 JFN655372:JFN655373 JPJ655372:JPJ655373 JZF655372:JZF655373 KJB655372:KJB655373 KSX655372:KSX655373 LCT655372:LCT655373 LMP655372:LMP655373 LWL655372:LWL655373 MGH655372:MGH655373 MQD655372:MQD655373 MZZ655372:MZZ655373 NJV655372:NJV655373 NTR655372:NTR655373 ODN655372:ODN655373 ONJ655372:ONJ655373 OXF655372:OXF655373 PHB655372:PHB655373 PQX655372:PQX655373 QAT655372:QAT655373 QKP655372:QKP655373 QUL655372:QUL655373 REH655372:REH655373 ROD655372:ROD655373 RXZ655372:RXZ655373 SHV655372:SHV655373 SRR655372:SRR655373 TBN655372:TBN655373 TLJ655372:TLJ655373 TVF655372:TVF655373 UFB655372:UFB655373 UOX655372:UOX655373 UYT655372:UYT655373 VIP655372:VIP655373 VSL655372:VSL655373 WCH655372:WCH655373 WMD655372:WMD655373 WVZ655372:WVZ655373 R720908:R720909 JN720908:JN720909 TJ720908:TJ720909 ADF720908:ADF720909 ANB720908:ANB720909 AWX720908:AWX720909 BGT720908:BGT720909 BQP720908:BQP720909 CAL720908:CAL720909 CKH720908:CKH720909 CUD720908:CUD720909 DDZ720908:DDZ720909 DNV720908:DNV720909 DXR720908:DXR720909 EHN720908:EHN720909 ERJ720908:ERJ720909 FBF720908:FBF720909 FLB720908:FLB720909 FUX720908:FUX720909 GET720908:GET720909 GOP720908:GOP720909 GYL720908:GYL720909 HIH720908:HIH720909 HSD720908:HSD720909 IBZ720908:IBZ720909 ILV720908:ILV720909 IVR720908:IVR720909 JFN720908:JFN720909 JPJ720908:JPJ720909 JZF720908:JZF720909 KJB720908:KJB720909 KSX720908:KSX720909 LCT720908:LCT720909 LMP720908:LMP720909 LWL720908:LWL720909 MGH720908:MGH720909 MQD720908:MQD720909 MZZ720908:MZZ720909 NJV720908:NJV720909 NTR720908:NTR720909 ODN720908:ODN720909 ONJ720908:ONJ720909 OXF720908:OXF720909 PHB720908:PHB720909 PQX720908:PQX720909 QAT720908:QAT720909 QKP720908:QKP720909 QUL720908:QUL720909 REH720908:REH720909 ROD720908:ROD720909 RXZ720908:RXZ720909 SHV720908:SHV720909 SRR720908:SRR720909 TBN720908:TBN720909 TLJ720908:TLJ720909 TVF720908:TVF720909 UFB720908:UFB720909 UOX720908:UOX720909 UYT720908:UYT720909 VIP720908:VIP720909 VSL720908:VSL720909 WCH720908:WCH720909 WMD720908:WMD720909 WVZ720908:WVZ720909 R786444:R786445 JN786444:JN786445 TJ786444:TJ786445 ADF786444:ADF786445 ANB786444:ANB786445 AWX786444:AWX786445 BGT786444:BGT786445 BQP786444:BQP786445 CAL786444:CAL786445 CKH786444:CKH786445 CUD786444:CUD786445 DDZ786444:DDZ786445 DNV786444:DNV786445 DXR786444:DXR786445 EHN786444:EHN786445 ERJ786444:ERJ786445 FBF786444:FBF786445 FLB786444:FLB786445 FUX786444:FUX786445 GET786444:GET786445 GOP786444:GOP786445 GYL786444:GYL786445 HIH786444:HIH786445 HSD786444:HSD786445 IBZ786444:IBZ786445 ILV786444:ILV786445 IVR786444:IVR786445 JFN786444:JFN786445 JPJ786444:JPJ786445 JZF786444:JZF786445 KJB786444:KJB786445 KSX786444:KSX786445 LCT786444:LCT786445 LMP786444:LMP786445 LWL786444:LWL786445 MGH786444:MGH786445 MQD786444:MQD786445 MZZ786444:MZZ786445 NJV786444:NJV786445 NTR786444:NTR786445 ODN786444:ODN786445 ONJ786444:ONJ786445 OXF786444:OXF786445 PHB786444:PHB786445 PQX786444:PQX786445 QAT786444:QAT786445 QKP786444:QKP786445 QUL786444:QUL786445 REH786444:REH786445 ROD786444:ROD786445 RXZ786444:RXZ786445 SHV786444:SHV786445 SRR786444:SRR786445 TBN786444:TBN786445 TLJ786444:TLJ786445 TVF786444:TVF786445 UFB786444:UFB786445 UOX786444:UOX786445 UYT786444:UYT786445 VIP786444:VIP786445 VSL786444:VSL786445 WCH786444:WCH786445 WMD786444:WMD786445 WVZ786444:WVZ786445 R851980:R851981 JN851980:JN851981 TJ851980:TJ851981 ADF851980:ADF851981 ANB851980:ANB851981 AWX851980:AWX851981 BGT851980:BGT851981 BQP851980:BQP851981 CAL851980:CAL851981 CKH851980:CKH851981 CUD851980:CUD851981 DDZ851980:DDZ851981 DNV851980:DNV851981 DXR851980:DXR851981 EHN851980:EHN851981 ERJ851980:ERJ851981 FBF851980:FBF851981 FLB851980:FLB851981 FUX851980:FUX851981 GET851980:GET851981 GOP851980:GOP851981 GYL851980:GYL851981 HIH851980:HIH851981 HSD851980:HSD851981 IBZ851980:IBZ851981 ILV851980:ILV851981 IVR851980:IVR851981 JFN851980:JFN851981 JPJ851980:JPJ851981 JZF851980:JZF851981 KJB851980:KJB851981 KSX851980:KSX851981 LCT851980:LCT851981 LMP851980:LMP851981 LWL851980:LWL851981 MGH851980:MGH851981 MQD851980:MQD851981 MZZ851980:MZZ851981 NJV851980:NJV851981 NTR851980:NTR851981 ODN851980:ODN851981 ONJ851980:ONJ851981 OXF851980:OXF851981 PHB851980:PHB851981 PQX851980:PQX851981 QAT851980:QAT851981 QKP851980:QKP851981 QUL851980:QUL851981 REH851980:REH851981 ROD851980:ROD851981 RXZ851980:RXZ851981 SHV851980:SHV851981 SRR851980:SRR851981 TBN851980:TBN851981 TLJ851980:TLJ851981 TVF851980:TVF851981 UFB851980:UFB851981 UOX851980:UOX851981 UYT851980:UYT851981 VIP851980:VIP851981 VSL851980:VSL851981 WCH851980:WCH851981 WMD851980:WMD851981 WVZ851980:WVZ851981 R917516:R917517 JN917516:JN917517 TJ917516:TJ917517 ADF917516:ADF917517 ANB917516:ANB917517 AWX917516:AWX917517 BGT917516:BGT917517 BQP917516:BQP917517 CAL917516:CAL917517 CKH917516:CKH917517 CUD917516:CUD917517 DDZ917516:DDZ917517 DNV917516:DNV917517 DXR917516:DXR917517 EHN917516:EHN917517 ERJ917516:ERJ917517 FBF917516:FBF917517 FLB917516:FLB917517 FUX917516:FUX917517 GET917516:GET917517 GOP917516:GOP917517 GYL917516:GYL917517 HIH917516:HIH917517 HSD917516:HSD917517 IBZ917516:IBZ917517 ILV917516:ILV917517 IVR917516:IVR917517 JFN917516:JFN917517 JPJ917516:JPJ917517 JZF917516:JZF917517 KJB917516:KJB917517 KSX917516:KSX917517 LCT917516:LCT917517 LMP917516:LMP917517 LWL917516:LWL917517 MGH917516:MGH917517 MQD917516:MQD917517 MZZ917516:MZZ917517 NJV917516:NJV917517 NTR917516:NTR917517 ODN917516:ODN917517 ONJ917516:ONJ917517 OXF917516:OXF917517 PHB917516:PHB917517 PQX917516:PQX917517 QAT917516:QAT917517 QKP917516:QKP917517 QUL917516:QUL917517 REH917516:REH917517 ROD917516:ROD917517 RXZ917516:RXZ917517 SHV917516:SHV917517 SRR917516:SRR917517 TBN917516:TBN917517 TLJ917516:TLJ917517 TVF917516:TVF917517 UFB917516:UFB917517 UOX917516:UOX917517 UYT917516:UYT917517 VIP917516:VIP917517 VSL917516:VSL917517 WCH917516:WCH917517 WMD917516:WMD917517 WVZ917516:WVZ917517 R983052:R983053 JN983052:JN983053 TJ983052:TJ983053 ADF983052:ADF983053 ANB983052:ANB983053 AWX983052:AWX983053 BGT983052:BGT983053 BQP983052:BQP983053 CAL983052:CAL983053 CKH983052:CKH983053 CUD983052:CUD983053 DDZ983052:DDZ983053 DNV983052:DNV983053 DXR983052:DXR983053 EHN983052:EHN983053 ERJ983052:ERJ983053 FBF983052:FBF983053 FLB983052:FLB983053 FUX983052:FUX983053 GET983052:GET983053 GOP983052:GOP983053 GYL983052:GYL983053 HIH983052:HIH983053 HSD983052:HSD983053 IBZ983052:IBZ983053 ILV983052:ILV983053 IVR983052:IVR983053 JFN983052:JFN983053 JPJ983052:JPJ983053 JZF983052:JZF983053 KJB983052:KJB983053 KSX983052:KSX983053 LCT983052:LCT983053 LMP983052:LMP983053 LWL983052:LWL983053 MGH983052:MGH983053 MQD983052:MQD983053 MZZ983052:MZZ983053 NJV983052:NJV983053 NTR983052:NTR983053 ODN983052:ODN983053 ONJ983052:ONJ983053 OXF983052:OXF983053 PHB983052:PHB983053 PQX983052:PQX983053 QAT983052:QAT983053 QKP983052:QKP983053 QUL983052:QUL983053 REH983052:REH983053 ROD983052:ROD983053 RXZ983052:RXZ983053 SHV983052:SHV983053 SRR983052:SRR983053 TBN983052:TBN983053 TLJ983052:TLJ983053 TVF983052:TVF983053 UFB983052:UFB983053 UOX983052:UOX983053 UYT983052:UYT983053 VIP983052:VIP983053 VSL983052:VSL983053 WCH983052:WCH983053 WMD983052:WMD983053 WVZ983052:WVZ983053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R43:R75 JN43:JN75 TJ43:TJ75 ADF43:ADF75 ANB43:ANB75 AWX43:AWX75 BGT43:BGT75 BQP43:BQP75 CAL43:CAL75 CKH43:CKH75 CUD43:CUD75 DDZ43:DDZ75 DNV43:DNV75 DXR43:DXR75 EHN43:EHN75 ERJ43:ERJ75 FBF43:FBF75 FLB43:FLB75 FUX43:FUX75 GET43:GET75 GOP43:GOP75 GYL43:GYL75 HIH43:HIH75 HSD43:HSD75 IBZ43:IBZ75 ILV43:ILV75 IVR43:IVR75 JFN43:JFN75 JPJ43:JPJ75 JZF43:JZF75 KJB43:KJB75 KSX43:KSX75 LCT43:LCT75 LMP43:LMP75 LWL43:LWL75 MGH43:MGH75 MQD43:MQD75 MZZ43:MZZ75 NJV43:NJV75 NTR43:NTR75 ODN43:ODN75 ONJ43:ONJ75 OXF43:OXF75 PHB43:PHB75 PQX43:PQX75 QAT43:QAT75 QKP43:QKP75 QUL43:QUL75 REH43:REH75 ROD43:ROD75 RXZ43:RXZ75 SHV43:SHV75 SRR43:SRR75 TBN43:TBN75 TLJ43:TLJ75 TVF43:TVF75 UFB43:UFB75 UOX43:UOX75 UYT43:UYT75 VIP43:VIP75 VSL43:VSL75 WCH43:WCH75 WMD43:WMD75 WVZ43:WVZ75 R65579:R65611 JN65579:JN65611 TJ65579:TJ65611 ADF65579:ADF65611 ANB65579:ANB65611 AWX65579:AWX65611 BGT65579:BGT65611 BQP65579:BQP65611 CAL65579:CAL65611 CKH65579:CKH65611 CUD65579:CUD65611 DDZ65579:DDZ65611 DNV65579:DNV65611 DXR65579:DXR65611 EHN65579:EHN65611 ERJ65579:ERJ65611 FBF65579:FBF65611 FLB65579:FLB65611 FUX65579:FUX65611 GET65579:GET65611 GOP65579:GOP65611 GYL65579:GYL65611 HIH65579:HIH65611 HSD65579:HSD65611 IBZ65579:IBZ65611 ILV65579:ILV65611 IVR65579:IVR65611 JFN65579:JFN65611 JPJ65579:JPJ65611 JZF65579:JZF65611 KJB65579:KJB65611 KSX65579:KSX65611 LCT65579:LCT65611 LMP65579:LMP65611 LWL65579:LWL65611 MGH65579:MGH65611 MQD65579:MQD65611 MZZ65579:MZZ65611 NJV65579:NJV65611 NTR65579:NTR65611 ODN65579:ODN65611 ONJ65579:ONJ65611 OXF65579:OXF65611 PHB65579:PHB65611 PQX65579:PQX65611 QAT65579:QAT65611 QKP65579:QKP65611 QUL65579:QUL65611 REH65579:REH65611 ROD65579:ROD65611 RXZ65579:RXZ65611 SHV65579:SHV65611 SRR65579:SRR65611 TBN65579:TBN65611 TLJ65579:TLJ65611 TVF65579:TVF65611 UFB65579:UFB65611 UOX65579:UOX65611 UYT65579:UYT65611 VIP65579:VIP65611 VSL65579:VSL65611 WCH65579:WCH65611 WMD65579:WMD65611 WVZ65579:WVZ65611 R131115:R131147 JN131115:JN131147 TJ131115:TJ131147 ADF131115:ADF131147 ANB131115:ANB131147 AWX131115:AWX131147 BGT131115:BGT131147 BQP131115:BQP131147 CAL131115:CAL131147 CKH131115:CKH131147 CUD131115:CUD131147 DDZ131115:DDZ131147 DNV131115:DNV131147 DXR131115:DXR131147 EHN131115:EHN131147 ERJ131115:ERJ131147 FBF131115:FBF131147 FLB131115:FLB131147 FUX131115:FUX131147 GET131115:GET131147 GOP131115:GOP131147 GYL131115:GYL131147 HIH131115:HIH131147 HSD131115:HSD131147 IBZ131115:IBZ131147 ILV131115:ILV131147 IVR131115:IVR131147 JFN131115:JFN131147 JPJ131115:JPJ131147 JZF131115:JZF131147 KJB131115:KJB131147 KSX131115:KSX131147 LCT131115:LCT131147 LMP131115:LMP131147 LWL131115:LWL131147 MGH131115:MGH131147 MQD131115:MQD131147 MZZ131115:MZZ131147 NJV131115:NJV131147 NTR131115:NTR131147 ODN131115:ODN131147 ONJ131115:ONJ131147 OXF131115:OXF131147 PHB131115:PHB131147 PQX131115:PQX131147 QAT131115:QAT131147 QKP131115:QKP131147 QUL131115:QUL131147 REH131115:REH131147 ROD131115:ROD131147 RXZ131115:RXZ131147 SHV131115:SHV131147 SRR131115:SRR131147 TBN131115:TBN131147 TLJ131115:TLJ131147 TVF131115:TVF131147 UFB131115:UFB131147 UOX131115:UOX131147 UYT131115:UYT131147 VIP131115:VIP131147 VSL131115:VSL131147 WCH131115:WCH131147 WMD131115:WMD131147 WVZ131115:WVZ131147 R196651:R196683 JN196651:JN196683 TJ196651:TJ196683 ADF196651:ADF196683 ANB196651:ANB196683 AWX196651:AWX196683 BGT196651:BGT196683 BQP196651:BQP196683 CAL196651:CAL196683 CKH196651:CKH196683 CUD196651:CUD196683 DDZ196651:DDZ196683 DNV196651:DNV196683 DXR196651:DXR196683 EHN196651:EHN196683 ERJ196651:ERJ196683 FBF196651:FBF196683 FLB196651:FLB196683 FUX196651:FUX196683 GET196651:GET196683 GOP196651:GOP196683 GYL196651:GYL196683 HIH196651:HIH196683 HSD196651:HSD196683 IBZ196651:IBZ196683 ILV196651:ILV196683 IVR196651:IVR196683 JFN196651:JFN196683 JPJ196651:JPJ196683 JZF196651:JZF196683 KJB196651:KJB196683 KSX196651:KSX196683 LCT196651:LCT196683 LMP196651:LMP196683 LWL196651:LWL196683 MGH196651:MGH196683 MQD196651:MQD196683 MZZ196651:MZZ196683 NJV196651:NJV196683 NTR196651:NTR196683 ODN196651:ODN196683 ONJ196651:ONJ196683 OXF196651:OXF196683 PHB196651:PHB196683 PQX196651:PQX196683 QAT196651:QAT196683 QKP196651:QKP196683 QUL196651:QUL196683 REH196651:REH196683 ROD196651:ROD196683 RXZ196651:RXZ196683 SHV196651:SHV196683 SRR196651:SRR196683 TBN196651:TBN196683 TLJ196651:TLJ196683 TVF196651:TVF196683 UFB196651:UFB196683 UOX196651:UOX196683 UYT196651:UYT196683 VIP196651:VIP196683 VSL196651:VSL196683 WCH196651:WCH196683 WMD196651:WMD196683 WVZ196651:WVZ196683 R262187:R262219 JN262187:JN262219 TJ262187:TJ262219 ADF262187:ADF262219 ANB262187:ANB262219 AWX262187:AWX262219 BGT262187:BGT262219 BQP262187:BQP262219 CAL262187:CAL262219 CKH262187:CKH262219 CUD262187:CUD262219 DDZ262187:DDZ262219 DNV262187:DNV262219 DXR262187:DXR262219 EHN262187:EHN262219 ERJ262187:ERJ262219 FBF262187:FBF262219 FLB262187:FLB262219 FUX262187:FUX262219 GET262187:GET262219 GOP262187:GOP262219 GYL262187:GYL262219 HIH262187:HIH262219 HSD262187:HSD262219 IBZ262187:IBZ262219 ILV262187:ILV262219 IVR262187:IVR262219 JFN262187:JFN262219 JPJ262187:JPJ262219 JZF262187:JZF262219 KJB262187:KJB262219 KSX262187:KSX262219 LCT262187:LCT262219 LMP262187:LMP262219 LWL262187:LWL262219 MGH262187:MGH262219 MQD262187:MQD262219 MZZ262187:MZZ262219 NJV262187:NJV262219 NTR262187:NTR262219 ODN262187:ODN262219 ONJ262187:ONJ262219 OXF262187:OXF262219 PHB262187:PHB262219 PQX262187:PQX262219 QAT262187:QAT262219 QKP262187:QKP262219 QUL262187:QUL262219 REH262187:REH262219 ROD262187:ROD262219 RXZ262187:RXZ262219 SHV262187:SHV262219 SRR262187:SRR262219 TBN262187:TBN262219 TLJ262187:TLJ262219 TVF262187:TVF262219 UFB262187:UFB262219 UOX262187:UOX262219 UYT262187:UYT262219 VIP262187:VIP262219 VSL262187:VSL262219 WCH262187:WCH262219 WMD262187:WMD262219 WVZ262187:WVZ262219 R327723:R327755 JN327723:JN327755 TJ327723:TJ327755 ADF327723:ADF327755 ANB327723:ANB327755 AWX327723:AWX327755 BGT327723:BGT327755 BQP327723:BQP327755 CAL327723:CAL327755 CKH327723:CKH327755 CUD327723:CUD327755 DDZ327723:DDZ327755 DNV327723:DNV327755 DXR327723:DXR327755 EHN327723:EHN327755 ERJ327723:ERJ327755 FBF327723:FBF327755 FLB327723:FLB327755 FUX327723:FUX327755 GET327723:GET327755 GOP327723:GOP327755 GYL327723:GYL327755 HIH327723:HIH327755 HSD327723:HSD327755 IBZ327723:IBZ327755 ILV327723:ILV327755 IVR327723:IVR327755 JFN327723:JFN327755 JPJ327723:JPJ327755 JZF327723:JZF327755 KJB327723:KJB327755 KSX327723:KSX327755 LCT327723:LCT327755 LMP327723:LMP327755 LWL327723:LWL327755 MGH327723:MGH327755 MQD327723:MQD327755 MZZ327723:MZZ327755 NJV327723:NJV327755 NTR327723:NTR327755 ODN327723:ODN327755 ONJ327723:ONJ327755 OXF327723:OXF327755 PHB327723:PHB327755 PQX327723:PQX327755 QAT327723:QAT327755 QKP327723:QKP327755 QUL327723:QUL327755 REH327723:REH327755 ROD327723:ROD327755 RXZ327723:RXZ327755 SHV327723:SHV327755 SRR327723:SRR327755 TBN327723:TBN327755 TLJ327723:TLJ327755 TVF327723:TVF327755 UFB327723:UFB327755 UOX327723:UOX327755 UYT327723:UYT327755 VIP327723:VIP327755 VSL327723:VSL327755 WCH327723:WCH327755 WMD327723:WMD327755 WVZ327723:WVZ327755 R393259:R393291 JN393259:JN393291 TJ393259:TJ393291 ADF393259:ADF393291 ANB393259:ANB393291 AWX393259:AWX393291 BGT393259:BGT393291 BQP393259:BQP393291 CAL393259:CAL393291 CKH393259:CKH393291 CUD393259:CUD393291 DDZ393259:DDZ393291 DNV393259:DNV393291 DXR393259:DXR393291 EHN393259:EHN393291 ERJ393259:ERJ393291 FBF393259:FBF393291 FLB393259:FLB393291 FUX393259:FUX393291 GET393259:GET393291 GOP393259:GOP393291 GYL393259:GYL393291 HIH393259:HIH393291 HSD393259:HSD393291 IBZ393259:IBZ393291 ILV393259:ILV393291 IVR393259:IVR393291 JFN393259:JFN393291 JPJ393259:JPJ393291 JZF393259:JZF393291 KJB393259:KJB393291 KSX393259:KSX393291 LCT393259:LCT393291 LMP393259:LMP393291 LWL393259:LWL393291 MGH393259:MGH393291 MQD393259:MQD393291 MZZ393259:MZZ393291 NJV393259:NJV393291 NTR393259:NTR393291 ODN393259:ODN393291 ONJ393259:ONJ393291 OXF393259:OXF393291 PHB393259:PHB393291 PQX393259:PQX393291 QAT393259:QAT393291 QKP393259:QKP393291 QUL393259:QUL393291 REH393259:REH393291 ROD393259:ROD393291 RXZ393259:RXZ393291 SHV393259:SHV393291 SRR393259:SRR393291 TBN393259:TBN393291 TLJ393259:TLJ393291 TVF393259:TVF393291 UFB393259:UFB393291 UOX393259:UOX393291 UYT393259:UYT393291 VIP393259:VIP393291 VSL393259:VSL393291 WCH393259:WCH393291 WMD393259:WMD393291 WVZ393259:WVZ393291 R458795:R458827 JN458795:JN458827 TJ458795:TJ458827 ADF458795:ADF458827 ANB458795:ANB458827 AWX458795:AWX458827 BGT458795:BGT458827 BQP458795:BQP458827 CAL458795:CAL458827 CKH458795:CKH458827 CUD458795:CUD458827 DDZ458795:DDZ458827 DNV458795:DNV458827 DXR458795:DXR458827 EHN458795:EHN458827 ERJ458795:ERJ458827 FBF458795:FBF458827 FLB458795:FLB458827 FUX458795:FUX458827 GET458795:GET458827 GOP458795:GOP458827 GYL458795:GYL458827 HIH458795:HIH458827 HSD458795:HSD458827 IBZ458795:IBZ458827 ILV458795:ILV458827 IVR458795:IVR458827 JFN458795:JFN458827 JPJ458795:JPJ458827 JZF458795:JZF458827 KJB458795:KJB458827 KSX458795:KSX458827 LCT458795:LCT458827 LMP458795:LMP458827 LWL458795:LWL458827 MGH458795:MGH458827 MQD458795:MQD458827 MZZ458795:MZZ458827 NJV458795:NJV458827 NTR458795:NTR458827 ODN458795:ODN458827 ONJ458795:ONJ458827 OXF458795:OXF458827 PHB458795:PHB458827 PQX458795:PQX458827 QAT458795:QAT458827 QKP458795:QKP458827 QUL458795:QUL458827 REH458795:REH458827 ROD458795:ROD458827 RXZ458795:RXZ458827 SHV458795:SHV458827 SRR458795:SRR458827 TBN458795:TBN458827 TLJ458795:TLJ458827 TVF458795:TVF458827 UFB458795:UFB458827 UOX458795:UOX458827 UYT458795:UYT458827 VIP458795:VIP458827 VSL458795:VSL458827 WCH458795:WCH458827 WMD458795:WMD458827 WVZ458795:WVZ458827 R524331:R524363 JN524331:JN524363 TJ524331:TJ524363 ADF524331:ADF524363 ANB524331:ANB524363 AWX524331:AWX524363 BGT524331:BGT524363 BQP524331:BQP524363 CAL524331:CAL524363 CKH524331:CKH524363 CUD524331:CUD524363 DDZ524331:DDZ524363 DNV524331:DNV524363 DXR524331:DXR524363 EHN524331:EHN524363 ERJ524331:ERJ524363 FBF524331:FBF524363 FLB524331:FLB524363 FUX524331:FUX524363 GET524331:GET524363 GOP524331:GOP524363 GYL524331:GYL524363 HIH524331:HIH524363 HSD524331:HSD524363 IBZ524331:IBZ524363 ILV524331:ILV524363 IVR524331:IVR524363 JFN524331:JFN524363 JPJ524331:JPJ524363 JZF524331:JZF524363 KJB524331:KJB524363 KSX524331:KSX524363 LCT524331:LCT524363 LMP524331:LMP524363 LWL524331:LWL524363 MGH524331:MGH524363 MQD524331:MQD524363 MZZ524331:MZZ524363 NJV524331:NJV524363 NTR524331:NTR524363 ODN524331:ODN524363 ONJ524331:ONJ524363 OXF524331:OXF524363 PHB524331:PHB524363 PQX524331:PQX524363 QAT524331:QAT524363 QKP524331:QKP524363 QUL524331:QUL524363 REH524331:REH524363 ROD524331:ROD524363 RXZ524331:RXZ524363 SHV524331:SHV524363 SRR524331:SRR524363 TBN524331:TBN524363 TLJ524331:TLJ524363 TVF524331:TVF524363 UFB524331:UFB524363 UOX524331:UOX524363 UYT524331:UYT524363 VIP524331:VIP524363 VSL524331:VSL524363 WCH524331:WCH524363 WMD524331:WMD524363 WVZ524331:WVZ524363 R589867:R589899 JN589867:JN589899 TJ589867:TJ589899 ADF589867:ADF589899 ANB589867:ANB589899 AWX589867:AWX589899 BGT589867:BGT589899 BQP589867:BQP589899 CAL589867:CAL589899 CKH589867:CKH589899 CUD589867:CUD589899 DDZ589867:DDZ589899 DNV589867:DNV589899 DXR589867:DXR589899 EHN589867:EHN589899 ERJ589867:ERJ589899 FBF589867:FBF589899 FLB589867:FLB589899 FUX589867:FUX589899 GET589867:GET589899 GOP589867:GOP589899 GYL589867:GYL589899 HIH589867:HIH589899 HSD589867:HSD589899 IBZ589867:IBZ589899 ILV589867:ILV589899 IVR589867:IVR589899 JFN589867:JFN589899 JPJ589867:JPJ589899 JZF589867:JZF589899 KJB589867:KJB589899 KSX589867:KSX589899 LCT589867:LCT589899 LMP589867:LMP589899 LWL589867:LWL589899 MGH589867:MGH589899 MQD589867:MQD589899 MZZ589867:MZZ589899 NJV589867:NJV589899 NTR589867:NTR589899 ODN589867:ODN589899 ONJ589867:ONJ589899 OXF589867:OXF589899 PHB589867:PHB589899 PQX589867:PQX589899 QAT589867:QAT589899 QKP589867:QKP589899 QUL589867:QUL589899 REH589867:REH589899 ROD589867:ROD589899 RXZ589867:RXZ589899 SHV589867:SHV589899 SRR589867:SRR589899 TBN589867:TBN589899 TLJ589867:TLJ589899 TVF589867:TVF589899 UFB589867:UFB589899 UOX589867:UOX589899 UYT589867:UYT589899 VIP589867:VIP589899 VSL589867:VSL589899 WCH589867:WCH589899 WMD589867:WMD589899 WVZ589867:WVZ589899 R655403:R655435 JN655403:JN655435 TJ655403:TJ655435 ADF655403:ADF655435 ANB655403:ANB655435 AWX655403:AWX655435 BGT655403:BGT655435 BQP655403:BQP655435 CAL655403:CAL655435 CKH655403:CKH655435 CUD655403:CUD655435 DDZ655403:DDZ655435 DNV655403:DNV655435 DXR655403:DXR655435 EHN655403:EHN655435 ERJ655403:ERJ655435 FBF655403:FBF655435 FLB655403:FLB655435 FUX655403:FUX655435 GET655403:GET655435 GOP655403:GOP655435 GYL655403:GYL655435 HIH655403:HIH655435 HSD655403:HSD655435 IBZ655403:IBZ655435 ILV655403:ILV655435 IVR655403:IVR655435 JFN655403:JFN655435 JPJ655403:JPJ655435 JZF655403:JZF655435 KJB655403:KJB655435 KSX655403:KSX655435 LCT655403:LCT655435 LMP655403:LMP655435 LWL655403:LWL655435 MGH655403:MGH655435 MQD655403:MQD655435 MZZ655403:MZZ655435 NJV655403:NJV655435 NTR655403:NTR655435 ODN655403:ODN655435 ONJ655403:ONJ655435 OXF655403:OXF655435 PHB655403:PHB655435 PQX655403:PQX655435 QAT655403:QAT655435 QKP655403:QKP655435 QUL655403:QUL655435 REH655403:REH655435 ROD655403:ROD655435 RXZ655403:RXZ655435 SHV655403:SHV655435 SRR655403:SRR655435 TBN655403:TBN655435 TLJ655403:TLJ655435 TVF655403:TVF655435 UFB655403:UFB655435 UOX655403:UOX655435 UYT655403:UYT655435 VIP655403:VIP655435 VSL655403:VSL655435 WCH655403:WCH655435 WMD655403:WMD655435 WVZ655403:WVZ655435 R720939:R720971 JN720939:JN720971 TJ720939:TJ720971 ADF720939:ADF720971 ANB720939:ANB720971 AWX720939:AWX720971 BGT720939:BGT720971 BQP720939:BQP720971 CAL720939:CAL720971 CKH720939:CKH720971 CUD720939:CUD720971 DDZ720939:DDZ720971 DNV720939:DNV720971 DXR720939:DXR720971 EHN720939:EHN720971 ERJ720939:ERJ720971 FBF720939:FBF720971 FLB720939:FLB720971 FUX720939:FUX720971 GET720939:GET720971 GOP720939:GOP720971 GYL720939:GYL720971 HIH720939:HIH720971 HSD720939:HSD720971 IBZ720939:IBZ720971 ILV720939:ILV720971 IVR720939:IVR720971 JFN720939:JFN720971 JPJ720939:JPJ720971 JZF720939:JZF720971 KJB720939:KJB720971 KSX720939:KSX720971 LCT720939:LCT720971 LMP720939:LMP720971 LWL720939:LWL720971 MGH720939:MGH720971 MQD720939:MQD720971 MZZ720939:MZZ720971 NJV720939:NJV720971 NTR720939:NTR720971 ODN720939:ODN720971 ONJ720939:ONJ720971 OXF720939:OXF720971 PHB720939:PHB720971 PQX720939:PQX720971 QAT720939:QAT720971 QKP720939:QKP720971 QUL720939:QUL720971 REH720939:REH720971 ROD720939:ROD720971 RXZ720939:RXZ720971 SHV720939:SHV720971 SRR720939:SRR720971 TBN720939:TBN720971 TLJ720939:TLJ720971 TVF720939:TVF720971 UFB720939:UFB720971 UOX720939:UOX720971 UYT720939:UYT720971 VIP720939:VIP720971 VSL720939:VSL720971 WCH720939:WCH720971 WMD720939:WMD720971 WVZ720939:WVZ720971 R786475:R786507 JN786475:JN786507 TJ786475:TJ786507 ADF786475:ADF786507 ANB786475:ANB786507 AWX786475:AWX786507 BGT786475:BGT786507 BQP786475:BQP786507 CAL786475:CAL786507 CKH786475:CKH786507 CUD786475:CUD786507 DDZ786475:DDZ786507 DNV786475:DNV786507 DXR786475:DXR786507 EHN786475:EHN786507 ERJ786475:ERJ786507 FBF786475:FBF786507 FLB786475:FLB786507 FUX786475:FUX786507 GET786475:GET786507 GOP786475:GOP786507 GYL786475:GYL786507 HIH786475:HIH786507 HSD786475:HSD786507 IBZ786475:IBZ786507 ILV786475:ILV786507 IVR786475:IVR786507 JFN786475:JFN786507 JPJ786475:JPJ786507 JZF786475:JZF786507 KJB786475:KJB786507 KSX786475:KSX786507 LCT786475:LCT786507 LMP786475:LMP786507 LWL786475:LWL786507 MGH786475:MGH786507 MQD786475:MQD786507 MZZ786475:MZZ786507 NJV786475:NJV786507 NTR786475:NTR786507 ODN786475:ODN786507 ONJ786475:ONJ786507 OXF786475:OXF786507 PHB786475:PHB786507 PQX786475:PQX786507 QAT786475:QAT786507 QKP786475:QKP786507 QUL786475:QUL786507 REH786475:REH786507 ROD786475:ROD786507 RXZ786475:RXZ786507 SHV786475:SHV786507 SRR786475:SRR786507 TBN786475:TBN786507 TLJ786475:TLJ786507 TVF786475:TVF786507 UFB786475:UFB786507 UOX786475:UOX786507 UYT786475:UYT786507 VIP786475:VIP786507 VSL786475:VSL786507 WCH786475:WCH786507 WMD786475:WMD786507 WVZ786475:WVZ786507 R852011:R852043 JN852011:JN852043 TJ852011:TJ852043 ADF852011:ADF852043 ANB852011:ANB852043 AWX852011:AWX852043 BGT852011:BGT852043 BQP852011:BQP852043 CAL852011:CAL852043 CKH852011:CKH852043 CUD852011:CUD852043 DDZ852011:DDZ852043 DNV852011:DNV852043 DXR852011:DXR852043 EHN852011:EHN852043 ERJ852011:ERJ852043 FBF852011:FBF852043 FLB852011:FLB852043 FUX852011:FUX852043 GET852011:GET852043 GOP852011:GOP852043 GYL852011:GYL852043 HIH852011:HIH852043 HSD852011:HSD852043 IBZ852011:IBZ852043 ILV852011:ILV852043 IVR852011:IVR852043 JFN852011:JFN852043 JPJ852011:JPJ852043 JZF852011:JZF852043 KJB852011:KJB852043 KSX852011:KSX852043 LCT852011:LCT852043 LMP852011:LMP852043 LWL852011:LWL852043 MGH852011:MGH852043 MQD852011:MQD852043 MZZ852011:MZZ852043 NJV852011:NJV852043 NTR852011:NTR852043 ODN852011:ODN852043 ONJ852011:ONJ852043 OXF852011:OXF852043 PHB852011:PHB852043 PQX852011:PQX852043 QAT852011:QAT852043 QKP852011:QKP852043 QUL852011:QUL852043 REH852011:REH852043 ROD852011:ROD852043 RXZ852011:RXZ852043 SHV852011:SHV852043 SRR852011:SRR852043 TBN852011:TBN852043 TLJ852011:TLJ852043 TVF852011:TVF852043 UFB852011:UFB852043 UOX852011:UOX852043 UYT852011:UYT852043 VIP852011:VIP852043 VSL852011:VSL852043 WCH852011:WCH852043 WMD852011:WMD852043 WVZ852011:WVZ852043 R917547:R917579 JN917547:JN917579 TJ917547:TJ917579 ADF917547:ADF917579 ANB917547:ANB917579 AWX917547:AWX917579 BGT917547:BGT917579 BQP917547:BQP917579 CAL917547:CAL917579 CKH917547:CKH917579 CUD917547:CUD917579 DDZ917547:DDZ917579 DNV917547:DNV917579 DXR917547:DXR917579 EHN917547:EHN917579 ERJ917547:ERJ917579 FBF917547:FBF917579 FLB917547:FLB917579 FUX917547:FUX917579 GET917547:GET917579 GOP917547:GOP917579 GYL917547:GYL917579 HIH917547:HIH917579 HSD917547:HSD917579 IBZ917547:IBZ917579 ILV917547:ILV917579 IVR917547:IVR917579 JFN917547:JFN917579 JPJ917547:JPJ917579 JZF917547:JZF917579 KJB917547:KJB917579 KSX917547:KSX917579 LCT917547:LCT917579 LMP917547:LMP917579 LWL917547:LWL917579 MGH917547:MGH917579 MQD917547:MQD917579 MZZ917547:MZZ917579 NJV917547:NJV917579 NTR917547:NTR917579 ODN917547:ODN917579 ONJ917547:ONJ917579 OXF917547:OXF917579 PHB917547:PHB917579 PQX917547:PQX917579 QAT917547:QAT917579 QKP917547:QKP917579 QUL917547:QUL917579 REH917547:REH917579 ROD917547:ROD917579 RXZ917547:RXZ917579 SHV917547:SHV917579 SRR917547:SRR917579 TBN917547:TBN917579 TLJ917547:TLJ917579 TVF917547:TVF917579 UFB917547:UFB917579 UOX917547:UOX917579 UYT917547:UYT917579 VIP917547:VIP917579 VSL917547:VSL917579 WCH917547:WCH917579 WMD917547:WMD917579 WVZ917547:WVZ917579 R983083:R983115 JN983083:JN983115 TJ983083:TJ983115 ADF983083:ADF983115 ANB983083:ANB983115 AWX983083:AWX983115 BGT983083:BGT983115 BQP983083:BQP983115 CAL983083:CAL983115 CKH983083:CKH983115 CUD983083:CUD983115 DDZ983083:DDZ983115 DNV983083:DNV983115 DXR983083:DXR983115 EHN983083:EHN983115 ERJ983083:ERJ983115 FBF983083:FBF983115 FLB983083:FLB983115 FUX983083:FUX983115 GET983083:GET983115 GOP983083:GOP983115 GYL983083:GYL983115 HIH983083:HIH983115 HSD983083:HSD983115 IBZ983083:IBZ983115 ILV983083:ILV983115 IVR983083:IVR983115 JFN983083:JFN983115 JPJ983083:JPJ983115 JZF983083:JZF983115 KJB983083:KJB983115 KSX983083:KSX983115 LCT983083:LCT983115 LMP983083:LMP983115 LWL983083:LWL983115 MGH983083:MGH983115 MQD983083:MQD983115 MZZ983083:MZZ983115 NJV983083:NJV983115 NTR983083:NTR983115 ODN983083:ODN983115 ONJ983083:ONJ983115 OXF983083:OXF983115 PHB983083:PHB983115 PQX983083:PQX983115 QAT983083:QAT983115 QKP983083:QKP983115 QUL983083:QUL983115 REH983083:REH983115 ROD983083:ROD983115 RXZ983083:RXZ983115 SHV983083:SHV983115 SRR983083:SRR983115 TBN983083:TBN983115 TLJ983083:TLJ983115 TVF983083:TVF983115 UFB983083:UFB983115 UOX983083:UOX983115 UYT983083:UYT983115 VIP983083:VIP983115 VSL983083:VSL983115 WCH983083:WCH983115 WMD983083:WMD983115 WVZ983083:WVZ983115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R15:R16 JN15:JN16 TJ15:TJ16 ADF15:ADF16 ANB15:ANB16 AWX15:AWX16 BGT15:BGT16 BQP15:BQP16 CAL15:CAL16 CKH15:CKH16 CUD15:CUD16 DDZ15:DDZ16 DNV15:DNV16 DXR15:DXR16 EHN15:EHN16 ERJ15:ERJ16 FBF15:FBF16 FLB15:FLB16 FUX15:FUX16 GET15:GET16 GOP15:GOP16 GYL15:GYL16 HIH15:HIH16 HSD15:HSD16 IBZ15:IBZ16 ILV15:ILV16 IVR15:IVR16 JFN15:JFN16 JPJ15:JPJ16 JZF15:JZF16 KJB15:KJB16 KSX15:KSX16 LCT15:LCT16 LMP15:LMP16 LWL15:LWL16 MGH15:MGH16 MQD15:MQD16 MZZ15:MZZ16 NJV15:NJV16 NTR15:NTR16 ODN15:ODN16 ONJ15:ONJ16 OXF15:OXF16 PHB15:PHB16 PQX15:PQX16 QAT15:QAT16 QKP15:QKP16 QUL15:QUL16 REH15:REH16 ROD15:ROD16 RXZ15:RXZ16 SHV15:SHV16 SRR15:SRR16 TBN15:TBN16 TLJ15:TLJ16 TVF15:TVF16 UFB15:UFB16 UOX15:UOX16 UYT15:UYT16 VIP15:VIP16 VSL15:VSL16 WCH15:WCH16 WMD15:WMD16 WVZ15:WVZ16</xm:sqref>
        </x14:dataValidation>
        <x14:dataValidation type="list" allowBlank="1" showInputMessage="1" showErrorMessage="1">
          <x14:formula1>
            <xm:f>PROBAB</xm:f>
          </x14:formula1>
          <xm:sqref>Q65535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Q131071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Q196607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Q262143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Q327679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Q393215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Q458751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Q524287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Q589823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Q655359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Q720895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Q786431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Q851967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Q917503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Q983039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Q65548:Q65549 JM65548:JM65549 TI65548:TI65549 ADE65548:ADE65549 ANA65548:ANA65549 AWW65548:AWW65549 BGS65548:BGS65549 BQO65548:BQO65549 CAK65548:CAK65549 CKG65548:CKG65549 CUC65548:CUC65549 DDY65548:DDY65549 DNU65548:DNU65549 DXQ65548:DXQ65549 EHM65548:EHM65549 ERI65548:ERI65549 FBE65548:FBE65549 FLA65548:FLA65549 FUW65548:FUW65549 GES65548:GES65549 GOO65548:GOO65549 GYK65548:GYK65549 HIG65548:HIG65549 HSC65548:HSC65549 IBY65548:IBY65549 ILU65548:ILU65549 IVQ65548:IVQ65549 JFM65548:JFM65549 JPI65548:JPI65549 JZE65548:JZE65549 KJA65548:KJA65549 KSW65548:KSW65549 LCS65548:LCS65549 LMO65548:LMO65549 LWK65548:LWK65549 MGG65548:MGG65549 MQC65548:MQC65549 MZY65548:MZY65549 NJU65548:NJU65549 NTQ65548:NTQ65549 ODM65548:ODM65549 ONI65548:ONI65549 OXE65548:OXE65549 PHA65548:PHA65549 PQW65548:PQW65549 QAS65548:QAS65549 QKO65548:QKO65549 QUK65548:QUK65549 REG65548:REG65549 ROC65548:ROC65549 RXY65548:RXY65549 SHU65548:SHU65549 SRQ65548:SRQ65549 TBM65548:TBM65549 TLI65548:TLI65549 TVE65548:TVE65549 UFA65548:UFA65549 UOW65548:UOW65549 UYS65548:UYS65549 VIO65548:VIO65549 VSK65548:VSK65549 WCG65548:WCG65549 WMC65548:WMC65549 WVY65548:WVY65549 Q131084:Q131085 JM131084:JM131085 TI131084:TI131085 ADE131084:ADE131085 ANA131084:ANA131085 AWW131084:AWW131085 BGS131084:BGS131085 BQO131084:BQO131085 CAK131084:CAK131085 CKG131084:CKG131085 CUC131084:CUC131085 DDY131084:DDY131085 DNU131084:DNU131085 DXQ131084:DXQ131085 EHM131084:EHM131085 ERI131084:ERI131085 FBE131084:FBE131085 FLA131084:FLA131085 FUW131084:FUW131085 GES131084:GES131085 GOO131084:GOO131085 GYK131084:GYK131085 HIG131084:HIG131085 HSC131084:HSC131085 IBY131084:IBY131085 ILU131084:ILU131085 IVQ131084:IVQ131085 JFM131084:JFM131085 JPI131084:JPI131085 JZE131084:JZE131085 KJA131084:KJA131085 KSW131084:KSW131085 LCS131084:LCS131085 LMO131084:LMO131085 LWK131084:LWK131085 MGG131084:MGG131085 MQC131084:MQC131085 MZY131084:MZY131085 NJU131084:NJU131085 NTQ131084:NTQ131085 ODM131084:ODM131085 ONI131084:ONI131085 OXE131084:OXE131085 PHA131084:PHA131085 PQW131084:PQW131085 QAS131084:QAS131085 QKO131084:QKO131085 QUK131084:QUK131085 REG131084:REG131085 ROC131084:ROC131085 RXY131084:RXY131085 SHU131084:SHU131085 SRQ131084:SRQ131085 TBM131084:TBM131085 TLI131084:TLI131085 TVE131084:TVE131085 UFA131084:UFA131085 UOW131084:UOW131085 UYS131084:UYS131085 VIO131084:VIO131085 VSK131084:VSK131085 WCG131084:WCG131085 WMC131084:WMC131085 WVY131084:WVY131085 Q196620:Q196621 JM196620:JM196621 TI196620:TI196621 ADE196620:ADE196621 ANA196620:ANA196621 AWW196620:AWW196621 BGS196620:BGS196621 BQO196620:BQO196621 CAK196620:CAK196621 CKG196620:CKG196621 CUC196620:CUC196621 DDY196620:DDY196621 DNU196620:DNU196621 DXQ196620:DXQ196621 EHM196620:EHM196621 ERI196620:ERI196621 FBE196620:FBE196621 FLA196620:FLA196621 FUW196620:FUW196621 GES196620:GES196621 GOO196620:GOO196621 GYK196620:GYK196621 HIG196620:HIG196621 HSC196620:HSC196621 IBY196620:IBY196621 ILU196620:ILU196621 IVQ196620:IVQ196621 JFM196620:JFM196621 JPI196620:JPI196621 JZE196620:JZE196621 KJA196620:KJA196621 KSW196620:KSW196621 LCS196620:LCS196621 LMO196620:LMO196621 LWK196620:LWK196621 MGG196620:MGG196621 MQC196620:MQC196621 MZY196620:MZY196621 NJU196620:NJU196621 NTQ196620:NTQ196621 ODM196620:ODM196621 ONI196620:ONI196621 OXE196620:OXE196621 PHA196620:PHA196621 PQW196620:PQW196621 QAS196620:QAS196621 QKO196620:QKO196621 QUK196620:QUK196621 REG196620:REG196621 ROC196620:ROC196621 RXY196620:RXY196621 SHU196620:SHU196621 SRQ196620:SRQ196621 TBM196620:TBM196621 TLI196620:TLI196621 TVE196620:TVE196621 UFA196620:UFA196621 UOW196620:UOW196621 UYS196620:UYS196621 VIO196620:VIO196621 VSK196620:VSK196621 WCG196620:WCG196621 WMC196620:WMC196621 WVY196620:WVY196621 Q262156:Q262157 JM262156:JM262157 TI262156:TI262157 ADE262156:ADE262157 ANA262156:ANA262157 AWW262156:AWW262157 BGS262156:BGS262157 BQO262156:BQO262157 CAK262156:CAK262157 CKG262156:CKG262157 CUC262156:CUC262157 DDY262156:DDY262157 DNU262156:DNU262157 DXQ262156:DXQ262157 EHM262156:EHM262157 ERI262156:ERI262157 FBE262156:FBE262157 FLA262156:FLA262157 FUW262156:FUW262157 GES262156:GES262157 GOO262156:GOO262157 GYK262156:GYK262157 HIG262156:HIG262157 HSC262156:HSC262157 IBY262156:IBY262157 ILU262156:ILU262157 IVQ262156:IVQ262157 JFM262156:JFM262157 JPI262156:JPI262157 JZE262156:JZE262157 KJA262156:KJA262157 KSW262156:KSW262157 LCS262156:LCS262157 LMO262156:LMO262157 LWK262156:LWK262157 MGG262156:MGG262157 MQC262156:MQC262157 MZY262156:MZY262157 NJU262156:NJU262157 NTQ262156:NTQ262157 ODM262156:ODM262157 ONI262156:ONI262157 OXE262156:OXE262157 PHA262156:PHA262157 PQW262156:PQW262157 QAS262156:QAS262157 QKO262156:QKO262157 QUK262156:QUK262157 REG262156:REG262157 ROC262156:ROC262157 RXY262156:RXY262157 SHU262156:SHU262157 SRQ262156:SRQ262157 TBM262156:TBM262157 TLI262156:TLI262157 TVE262156:TVE262157 UFA262156:UFA262157 UOW262156:UOW262157 UYS262156:UYS262157 VIO262156:VIO262157 VSK262156:VSK262157 WCG262156:WCG262157 WMC262156:WMC262157 WVY262156:WVY262157 Q327692:Q327693 JM327692:JM327693 TI327692:TI327693 ADE327692:ADE327693 ANA327692:ANA327693 AWW327692:AWW327693 BGS327692:BGS327693 BQO327692:BQO327693 CAK327692:CAK327693 CKG327692:CKG327693 CUC327692:CUC327693 DDY327692:DDY327693 DNU327692:DNU327693 DXQ327692:DXQ327693 EHM327692:EHM327693 ERI327692:ERI327693 FBE327692:FBE327693 FLA327692:FLA327693 FUW327692:FUW327693 GES327692:GES327693 GOO327692:GOO327693 GYK327692:GYK327693 HIG327692:HIG327693 HSC327692:HSC327693 IBY327692:IBY327693 ILU327692:ILU327693 IVQ327692:IVQ327693 JFM327692:JFM327693 JPI327692:JPI327693 JZE327692:JZE327693 KJA327692:KJA327693 KSW327692:KSW327693 LCS327692:LCS327693 LMO327692:LMO327693 LWK327692:LWK327693 MGG327692:MGG327693 MQC327692:MQC327693 MZY327692:MZY327693 NJU327692:NJU327693 NTQ327692:NTQ327693 ODM327692:ODM327693 ONI327692:ONI327693 OXE327692:OXE327693 PHA327692:PHA327693 PQW327692:PQW327693 QAS327692:QAS327693 QKO327692:QKO327693 QUK327692:QUK327693 REG327692:REG327693 ROC327692:ROC327693 RXY327692:RXY327693 SHU327692:SHU327693 SRQ327692:SRQ327693 TBM327692:TBM327693 TLI327692:TLI327693 TVE327692:TVE327693 UFA327692:UFA327693 UOW327692:UOW327693 UYS327692:UYS327693 VIO327692:VIO327693 VSK327692:VSK327693 WCG327692:WCG327693 WMC327692:WMC327693 WVY327692:WVY327693 Q393228:Q393229 JM393228:JM393229 TI393228:TI393229 ADE393228:ADE393229 ANA393228:ANA393229 AWW393228:AWW393229 BGS393228:BGS393229 BQO393228:BQO393229 CAK393228:CAK393229 CKG393228:CKG393229 CUC393228:CUC393229 DDY393228:DDY393229 DNU393228:DNU393229 DXQ393228:DXQ393229 EHM393228:EHM393229 ERI393228:ERI393229 FBE393228:FBE393229 FLA393228:FLA393229 FUW393228:FUW393229 GES393228:GES393229 GOO393228:GOO393229 GYK393228:GYK393229 HIG393228:HIG393229 HSC393228:HSC393229 IBY393228:IBY393229 ILU393228:ILU393229 IVQ393228:IVQ393229 JFM393228:JFM393229 JPI393228:JPI393229 JZE393228:JZE393229 KJA393228:KJA393229 KSW393228:KSW393229 LCS393228:LCS393229 LMO393228:LMO393229 LWK393228:LWK393229 MGG393228:MGG393229 MQC393228:MQC393229 MZY393228:MZY393229 NJU393228:NJU393229 NTQ393228:NTQ393229 ODM393228:ODM393229 ONI393228:ONI393229 OXE393228:OXE393229 PHA393228:PHA393229 PQW393228:PQW393229 QAS393228:QAS393229 QKO393228:QKO393229 QUK393228:QUK393229 REG393228:REG393229 ROC393228:ROC393229 RXY393228:RXY393229 SHU393228:SHU393229 SRQ393228:SRQ393229 TBM393228:TBM393229 TLI393228:TLI393229 TVE393228:TVE393229 UFA393228:UFA393229 UOW393228:UOW393229 UYS393228:UYS393229 VIO393228:VIO393229 VSK393228:VSK393229 WCG393228:WCG393229 WMC393228:WMC393229 WVY393228:WVY393229 Q458764:Q458765 JM458764:JM458765 TI458764:TI458765 ADE458764:ADE458765 ANA458764:ANA458765 AWW458764:AWW458765 BGS458764:BGS458765 BQO458764:BQO458765 CAK458764:CAK458765 CKG458764:CKG458765 CUC458764:CUC458765 DDY458764:DDY458765 DNU458764:DNU458765 DXQ458764:DXQ458765 EHM458764:EHM458765 ERI458764:ERI458765 FBE458764:FBE458765 FLA458764:FLA458765 FUW458764:FUW458765 GES458764:GES458765 GOO458764:GOO458765 GYK458764:GYK458765 HIG458764:HIG458765 HSC458764:HSC458765 IBY458764:IBY458765 ILU458764:ILU458765 IVQ458764:IVQ458765 JFM458764:JFM458765 JPI458764:JPI458765 JZE458764:JZE458765 KJA458764:KJA458765 KSW458764:KSW458765 LCS458764:LCS458765 LMO458764:LMO458765 LWK458764:LWK458765 MGG458764:MGG458765 MQC458764:MQC458765 MZY458764:MZY458765 NJU458764:NJU458765 NTQ458764:NTQ458765 ODM458764:ODM458765 ONI458764:ONI458765 OXE458764:OXE458765 PHA458764:PHA458765 PQW458764:PQW458765 QAS458764:QAS458765 QKO458764:QKO458765 QUK458764:QUK458765 REG458764:REG458765 ROC458764:ROC458765 RXY458764:RXY458765 SHU458764:SHU458765 SRQ458764:SRQ458765 TBM458764:TBM458765 TLI458764:TLI458765 TVE458764:TVE458765 UFA458764:UFA458765 UOW458764:UOW458765 UYS458764:UYS458765 VIO458764:VIO458765 VSK458764:VSK458765 WCG458764:WCG458765 WMC458764:WMC458765 WVY458764:WVY458765 Q524300:Q524301 JM524300:JM524301 TI524300:TI524301 ADE524300:ADE524301 ANA524300:ANA524301 AWW524300:AWW524301 BGS524300:BGS524301 BQO524300:BQO524301 CAK524300:CAK524301 CKG524300:CKG524301 CUC524300:CUC524301 DDY524300:DDY524301 DNU524300:DNU524301 DXQ524300:DXQ524301 EHM524300:EHM524301 ERI524300:ERI524301 FBE524300:FBE524301 FLA524300:FLA524301 FUW524300:FUW524301 GES524300:GES524301 GOO524300:GOO524301 GYK524300:GYK524301 HIG524300:HIG524301 HSC524300:HSC524301 IBY524300:IBY524301 ILU524300:ILU524301 IVQ524300:IVQ524301 JFM524300:JFM524301 JPI524300:JPI524301 JZE524300:JZE524301 KJA524300:KJA524301 KSW524300:KSW524301 LCS524300:LCS524301 LMO524300:LMO524301 LWK524300:LWK524301 MGG524300:MGG524301 MQC524300:MQC524301 MZY524300:MZY524301 NJU524300:NJU524301 NTQ524300:NTQ524301 ODM524300:ODM524301 ONI524300:ONI524301 OXE524300:OXE524301 PHA524300:PHA524301 PQW524300:PQW524301 QAS524300:QAS524301 QKO524300:QKO524301 QUK524300:QUK524301 REG524300:REG524301 ROC524300:ROC524301 RXY524300:RXY524301 SHU524300:SHU524301 SRQ524300:SRQ524301 TBM524300:TBM524301 TLI524300:TLI524301 TVE524300:TVE524301 UFA524300:UFA524301 UOW524300:UOW524301 UYS524300:UYS524301 VIO524300:VIO524301 VSK524300:VSK524301 WCG524300:WCG524301 WMC524300:WMC524301 WVY524300:WVY524301 Q589836:Q589837 JM589836:JM589837 TI589836:TI589837 ADE589836:ADE589837 ANA589836:ANA589837 AWW589836:AWW589837 BGS589836:BGS589837 BQO589836:BQO589837 CAK589836:CAK589837 CKG589836:CKG589837 CUC589836:CUC589837 DDY589836:DDY589837 DNU589836:DNU589837 DXQ589836:DXQ589837 EHM589836:EHM589837 ERI589836:ERI589837 FBE589836:FBE589837 FLA589836:FLA589837 FUW589836:FUW589837 GES589836:GES589837 GOO589836:GOO589837 GYK589836:GYK589837 HIG589836:HIG589837 HSC589836:HSC589837 IBY589836:IBY589837 ILU589836:ILU589837 IVQ589836:IVQ589837 JFM589836:JFM589837 JPI589836:JPI589837 JZE589836:JZE589837 KJA589836:KJA589837 KSW589836:KSW589837 LCS589836:LCS589837 LMO589836:LMO589837 LWK589836:LWK589837 MGG589836:MGG589837 MQC589836:MQC589837 MZY589836:MZY589837 NJU589836:NJU589837 NTQ589836:NTQ589837 ODM589836:ODM589837 ONI589836:ONI589837 OXE589836:OXE589837 PHA589836:PHA589837 PQW589836:PQW589837 QAS589836:QAS589837 QKO589836:QKO589837 QUK589836:QUK589837 REG589836:REG589837 ROC589836:ROC589837 RXY589836:RXY589837 SHU589836:SHU589837 SRQ589836:SRQ589837 TBM589836:TBM589837 TLI589836:TLI589837 TVE589836:TVE589837 UFA589836:UFA589837 UOW589836:UOW589837 UYS589836:UYS589837 VIO589836:VIO589837 VSK589836:VSK589837 WCG589836:WCG589837 WMC589836:WMC589837 WVY589836:WVY589837 Q655372:Q655373 JM655372:JM655373 TI655372:TI655373 ADE655372:ADE655373 ANA655372:ANA655373 AWW655372:AWW655373 BGS655372:BGS655373 BQO655372:BQO655373 CAK655372:CAK655373 CKG655372:CKG655373 CUC655372:CUC655373 DDY655372:DDY655373 DNU655372:DNU655373 DXQ655372:DXQ655373 EHM655372:EHM655373 ERI655372:ERI655373 FBE655372:FBE655373 FLA655372:FLA655373 FUW655372:FUW655373 GES655372:GES655373 GOO655372:GOO655373 GYK655372:GYK655373 HIG655372:HIG655373 HSC655372:HSC655373 IBY655372:IBY655373 ILU655372:ILU655373 IVQ655372:IVQ655373 JFM655372:JFM655373 JPI655372:JPI655373 JZE655372:JZE655373 KJA655372:KJA655373 KSW655372:KSW655373 LCS655372:LCS655373 LMO655372:LMO655373 LWK655372:LWK655373 MGG655372:MGG655373 MQC655372:MQC655373 MZY655372:MZY655373 NJU655372:NJU655373 NTQ655372:NTQ655373 ODM655372:ODM655373 ONI655372:ONI655373 OXE655372:OXE655373 PHA655372:PHA655373 PQW655372:PQW655373 QAS655372:QAS655373 QKO655372:QKO655373 QUK655372:QUK655373 REG655372:REG655373 ROC655372:ROC655373 RXY655372:RXY655373 SHU655372:SHU655373 SRQ655372:SRQ655373 TBM655372:TBM655373 TLI655372:TLI655373 TVE655372:TVE655373 UFA655372:UFA655373 UOW655372:UOW655373 UYS655372:UYS655373 VIO655372:VIO655373 VSK655372:VSK655373 WCG655372:WCG655373 WMC655372:WMC655373 WVY655372:WVY655373 Q720908:Q720909 JM720908:JM720909 TI720908:TI720909 ADE720908:ADE720909 ANA720908:ANA720909 AWW720908:AWW720909 BGS720908:BGS720909 BQO720908:BQO720909 CAK720908:CAK720909 CKG720908:CKG720909 CUC720908:CUC720909 DDY720908:DDY720909 DNU720908:DNU720909 DXQ720908:DXQ720909 EHM720908:EHM720909 ERI720908:ERI720909 FBE720908:FBE720909 FLA720908:FLA720909 FUW720908:FUW720909 GES720908:GES720909 GOO720908:GOO720909 GYK720908:GYK720909 HIG720908:HIG720909 HSC720908:HSC720909 IBY720908:IBY720909 ILU720908:ILU720909 IVQ720908:IVQ720909 JFM720908:JFM720909 JPI720908:JPI720909 JZE720908:JZE720909 KJA720908:KJA720909 KSW720908:KSW720909 LCS720908:LCS720909 LMO720908:LMO720909 LWK720908:LWK720909 MGG720908:MGG720909 MQC720908:MQC720909 MZY720908:MZY720909 NJU720908:NJU720909 NTQ720908:NTQ720909 ODM720908:ODM720909 ONI720908:ONI720909 OXE720908:OXE720909 PHA720908:PHA720909 PQW720908:PQW720909 QAS720908:QAS720909 QKO720908:QKO720909 QUK720908:QUK720909 REG720908:REG720909 ROC720908:ROC720909 RXY720908:RXY720909 SHU720908:SHU720909 SRQ720908:SRQ720909 TBM720908:TBM720909 TLI720908:TLI720909 TVE720908:TVE720909 UFA720908:UFA720909 UOW720908:UOW720909 UYS720908:UYS720909 VIO720908:VIO720909 VSK720908:VSK720909 WCG720908:WCG720909 WMC720908:WMC720909 WVY720908:WVY720909 Q786444:Q786445 JM786444:JM786445 TI786444:TI786445 ADE786444:ADE786445 ANA786444:ANA786445 AWW786444:AWW786445 BGS786444:BGS786445 BQO786444:BQO786445 CAK786444:CAK786445 CKG786444:CKG786445 CUC786444:CUC786445 DDY786444:DDY786445 DNU786444:DNU786445 DXQ786444:DXQ786445 EHM786444:EHM786445 ERI786444:ERI786445 FBE786444:FBE786445 FLA786444:FLA786445 FUW786444:FUW786445 GES786444:GES786445 GOO786444:GOO786445 GYK786444:GYK786445 HIG786444:HIG786445 HSC786444:HSC786445 IBY786444:IBY786445 ILU786444:ILU786445 IVQ786444:IVQ786445 JFM786444:JFM786445 JPI786444:JPI786445 JZE786444:JZE786445 KJA786444:KJA786445 KSW786444:KSW786445 LCS786444:LCS786445 LMO786444:LMO786445 LWK786444:LWK786445 MGG786444:MGG786445 MQC786444:MQC786445 MZY786444:MZY786445 NJU786444:NJU786445 NTQ786444:NTQ786445 ODM786444:ODM786445 ONI786444:ONI786445 OXE786444:OXE786445 PHA786444:PHA786445 PQW786444:PQW786445 QAS786444:QAS786445 QKO786444:QKO786445 QUK786444:QUK786445 REG786444:REG786445 ROC786444:ROC786445 RXY786444:RXY786445 SHU786444:SHU786445 SRQ786444:SRQ786445 TBM786444:TBM786445 TLI786444:TLI786445 TVE786444:TVE786445 UFA786444:UFA786445 UOW786444:UOW786445 UYS786444:UYS786445 VIO786444:VIO786445 VSK786444:VSK786445 WCG786444:WCG786445 WMC786444:WMC786445 WVY786444:WVY786445 Q851980:Q851981 JM851980:JM851981 TI851980:TI851981 ADE851980:ADE851981 ANA851980:ANA851981 AWW851980:AWW851981 BGS851980:BGS851981 BQO851980:BQO851981 CAK851980:CAK851981 CKG851980:CKG851981 CUC851980:CUC851981 DDY851980:DDY851981 DNU851980:DNU851981 DXQ851980:DXQ851981 EHM851980:EHM851981 ERI851980:ERI851981 FBE851980:FBE851981 FLA851980:FLA851981 FUW851980:FUW851981 GES851980:GES851981 GOO851980:GOO851981 GYK851980:GYK851981 HIG851980:HIG851981 HSC851980:HSC851981 IBY851980:IBY851981 ILU851980:ILU851981 IVQ851980:IVQ851981 JFM851980:JFM851981 JPI851980:JPI851981 JZE851980:JZE851981 KJA851980:KJA851981 KSW851980:KSW851981 LCS851980:LCS851981 LMO851980:LMO851981 LWK851980:LWK851981 MGG851980:MGG851981 MQC851980:MQC851981 MZY851980:MZY851981 NJU851980:NJU851981 NTQ851980:NTQ851981 ODM851980:ODM851981 ONI851980:ONI851981 OXE851980:OXE851981 PHA851980:PHA851981 PQW851980:PQW851981 QAS851980:QAS851981 QKO851980:QKO851981 QUK851980:QUK851981 REG851980:REG851981 ROC851980:ROC851981 RXY851980:RXY851981 SHU851980:SHU851981 SRQ851980:SRQ851981 TBM851980:TBM851981 TLI851980:TLI851981 TVE851980:TVE851981 UFA851980:UFA851981 UOW851980:UOW851981 UYS851980:UYS851981 VIO851980:VIO851981 VSK851980:VSK851981 WCG851980:WCG851981 WMC851980:WMC851981 WVY851980:WVY851981 Q917516:Q917517 JM917516:JM917517 TI917516:TI917517 ADE917516:ADE917517 ANA917516:ANA917517 AWW917516:AWW917517 BGS917516:BGS917517 BQO917516:BQO917517 CAK917516:CAK917517 CKG917516:CKG917517 CUC917516:CUC917517 DDY917516:DDY917517 DNU917516:DNU917517 DXQ917516:DXQ917517 EHM917516:EHM917517 ERI917516:ERI917517 FBE917516:FBE917517 FLA917516:FLA917517 FUW917516:FUW917517 GES917516:GES917517 GOO917516:GOO917517 GYK917516:GYK917517 HIG917516:HIG917517 HSC917516:HSC917517 IBY917516:IBY917517 ILU917516:ILU917517 IVQ917516:IVQ917517 JFM917516:JFM917517 JPI917516:JPI917517 JZE917516:JZE917517 KJA917516:KJA917517 KSW917516:KSW917517 LCS917516:LCS917517 LMO917516:LMO917517 LWK917516:LWK917517 MGG917516:MGG917517 MQC917516:MQC917517 MZY917516:MZY917517 NJU917516:NJU917517 NTQ917516:NTQ917517 ODM917516:ODM917517 ONI917516:ONI917517 OXE917516:OXE917517 PHA917516:PHA917517 PQW917516:PQW917517 QAS917516:QAS917517 QKO917516:QKO917517 QUK917516:QUK917517 REG917516:REG917517 ROC917516:ROC917517 RXY917516:RXY917517 SHU917516:SHU917517 SRQ917516:SRQ917517 TBM917516:TBM917517 TLI917516:TLI917517 TVE917516:TVE917517 UFA917516:UFA917517 UOW917516:UOW917517 UYS917516:UYS917517 VIO917516:VIO917517 VSK917516:VSK917517 WCG917516:WCG917517 WMC917516:WMC917517 WVY917516:WVY917517 Q983052:Q983053 JM983052:JM983053 TI983052:TI983053 ADE983052:ADE983053 ANA983052:ANA983053 AWW983052:AWW983053 BGS983052:BGS983053 BQO983052:BQO983053 CAK983052:CAK983053 CKG983052:CKG983053 CUC983052:CUC983053 DDY983052:DDY983053 DNU983052:DNU983053 DXQ983052:DXQ983053 EHM983052:EHM983053 ERI983052:ERI983053 FBE983052:FBE983053 FLA983052:FLA983053 FUW983052:FUW983053 GES983052:GES983053 GOO983052:GOO983053 GYK983052:GYK983053 HIG983052:HIG983053 HSC983052:HSC983053 IBY983052:IBY983053 ILU983052:ILU983053 IVQ983052:IVQ983053 JFM983052:JFM983053 JPI983052:JPI983053 JZE983052:JZE983053 KJA983052:KJA983053 KSW983052:KSW983053 LCS983052:LCS983053 LMO983052:LMO983053 LWK983052:LWK983053 MGG983052:MGG983053 MQC983052:MQC983053 MZY983052:MZY983053 NJU983052:NJU983053 NTQ983052:NTQ983053 ODM983052:ODM983053 ONI983052:ONI983053 OXE983052:OXE983053 PHA983052:PHA983053 PQW983052:PQW983053 QAS983052:QAS983053 QKO983052:QKO983053 QUK983052:QUK983053 REG983052:REG983053 ROC983052:ROC983053 RXY983052:RXY983053 SHU983052:SHU983053 SRQ983052:SRQ983053 TBM983052:TBM983053 TLI983052:TLI983053 TVE983052:TVE983053 UFA983052:UFA983053 UOW983052:UOW983053 UYS983052:UYS983053 VIO983052:VIO983053 VSK983052:VSK983053 WCG983052:WCG983053 WMC983052:WMC983053 WVY983052:WVY983053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Q43:Q75 JM43:JM75 TI43:TI75 ADE43:ADE75 ANA43:ANA75 AWW43:AWW75 BGS43:BGS75 BQO43:BQO75 CAK43:CAK75 CKG43:CKG75 CUC43:CUC75 DDY43:DDY75 DNU43:DNU75 DXQ43:DXQ75 EHM43:EHM75 ERI43:ERI75 FBE43:FBE75 FLA43:FLA75 FUW43:FUW75 GES43:GES75 GOO43:GOO75 GYK43:GYK75 HIG43:HIG75 HSC43:HSC75 IBY43:IBY75 ILU43:ILU75 IVQ43:IVQ75 JFM43:JFM75 JPI43:JPI75 JZE43:JZE75 KJA43:KJA75 KSW43:KSW75 LCS43:LCS75 LMO43:LMO75 LWK43:LWK75 MGG43:MGG75 MQC43:MQC75 MZY43:MZY75 NJU43:NJU75 NTQ43:NTQ75 ODM43:ODM75 ONI43:ONI75 OXE43:OXE75 PHA43:PHA75 PQW43:PQW75 QAS43:QAS75 QKO43:QKO75 QUK43:QUK75 REG43:REG75 ROC43:ROC75 RXY43:RXY75 SHU43:SHU75 SRQ43:SRQ75 TBM43:TBM75 TLI43:TLI75 TVE43:TVE75 UFA43:UFA75 UOW43:UOW75 UYS43:UYS75 VIO43:VIO75 VSK43:VSK75 WCG43:WCG75 WMC43:WMC75 WVY43:WVY75 Q65579:Q65611 JM65579:JM65611 TI65579:TI65611 ADE65579:ADE65611 ANA65579:ANA65611 AWW65579:AWW65611 BGS65579:BGS65611 BQO65579:BQO65611 CAK65579:CAK65611 CKG65579:CKG65611 CUC65579:CUC65611 DDY65579:DDY65611 DNU65579:DNU65611 DXQ65579:DXQ65611 EHM65579:EHM65611 ERI65579:ERI65611 FBE65579:FBE65611 FLA65579:FLA65611 FUW65579:FUW65611 GES65579:GES65611 GOO65579:GOO65611 GYK65579:GYK65611 HIG65579:HIG65611 HSC65579:HSC65611 IBY65579:IBY65611 ILU65579:ILU65611 IVQ65579:IVQ65611 JFM65579:JFM65611 JPI65579:JPI65611 JZE65579:JZE65611 KJA65579:KJA65611 KSW65579:KSW65611 LCS65579:LCS65611 LMO65579:LMO65611 LWK65579:LWK65611 MGG65579:MGG65611 MQC65579:MQC65611 MZY65579:MZY65611 NJU65579:NJU65611 NTQ65579:NTQ65611 ODM65579:ODM65611 ONI65579:ONI65611 OXE65579:OXE65611 PHA65579:PHA65611 PQW65579:PQW65611 QAS65579:QAS65611 QKO65579:QKO65611 QUK65579:QUK65611 REG65579:REG65611 ROC65579:ROC65611 RXY65579:RXY65611 SHU65579:SHU65611 SRQ65579:SRQ65611 TBM65579:TBM65611 TLI65579:TLI65611 TVE65579:TVE65611 UFA65579:UFA65611 UOW65579:UOW65611 UYS65579:UYS65611 VIO65579:VIO65611 VSK65579:VSK65611 WCG65579:WCG65611 WMC65579:WMC65611 WVY65579:WVY65611 Q131115:Q131147 JM131115:JM131147 TI131115:TI131147 ADE131115:ADE131147 ANA131115:ANA131147 AWW131115:AWW131147 BGS131115:BGS131147 BQO131115:BQO131147 CAK131115:CAK131147 CKG131115:CKG131147 CUC131115:CUC131147 DDY131115:DDY131147 DNU131115:DNU131147 DXQ131115:DXQ131147 EHM131115:EHM131147 ERI131115:ERI131147 FBE131115:FBE131147 FLA131115:FLA131147 FUW131115:FUW131147 GES131115:GES131147 GOO131115:GOO131147 GYK131115:GYK131147 HIG131115:HIG131147 HSC131115:HSC131147 IBY131115:IBY131147 ILU131115:ILU131147 IVQ131115:IVQ131147 JFM131115:JFM131147 JPI131115:JPI131147 JZE131115:JZE131147 KJA131115:KJA131147 KSW131115:KSW131147 LCS131115:LCS131147 LMO131115:LMO131147 LWK131115:LWK131147 MGG131115:MGG131147 MQC131115:MQC131147 MZY131115:MZY131147 NJU131115:NJU131147 NTQ131115:NTQ131147 ODM131115:ODM131147 ONI131115:ONI131147 OXE131115:OXE131147 PHA131115:PHA131147 PQW131115:PQW131147 QAS131115:QAS131147 QKO131115:QKO131147 QUK131115:QUK131147 REG131115:REG131147 ROC131115:ROC131147 RXY131115:RXY131147 SHU131115:SHU131147 SRQ131115:SRQ131147 TBM131115:TBM131147 TLI131115:TLI131147 TVE131115:TVE131147 UFA131115:UFA131147 UOW131115:UOW131147 UYS131115:UYS131147 VIO131115:VIO131147 VSK131115:VSK131147 WCG131115:WCG131147 WMC131115:WMC131147 WVY131115:WVY131147 Q196651:Q196683 JM196651:JM196683 TI196651:TI196683 ADE196651:ADE196683 ANA196651:ANA196683 AWW196651:AWW196683 BGS196651:BGS196683 BQO196651:BQO196683 CAK196651:CAK196683 CKG196651:CKG196683 CUC196651:CUC196683 DDY196651:DDY196683 DNU196651:DNU196683 DXQ196651:DXQ196683 EHM196651:EHM196683 ERI196651:ERI196683 FBE196651:FBE196683 FLA196651:FLA196683 FUW196651:FUW196683 GES196651:GES196683 GOO196651:GOO196683 GYK196651:GYK196683 HIG196651:HIG196683 HSC196651:HSC196683 IBY196651:IBY196683 ILU196651:ILU196683 IVQ196651:IVQ196683 JFM196651:JFM196683 JPI196651:JPI196683 JZE196651:JZE196683 KJA196651:KJA196683 KSW196651:KSW196683 LCS196651:LCS196683 LMO196651:LMO196683 LWK196651:LWK196683 MGG196651:MGG196683 MQC196651:MQC196683 MZY196651:MZY196683 NJU196651:NJU196683 NTQ196651:NTQ196683 ODM196651:ODM196683 ONI196651:ONI196683 OXE196651:OXE196683 PHA196651:PHA196683 PQW196651:PQW196683 QAS196651:QAS196683 QKO196651:QKO196683 QUK196651:QUK196683 REG196651:REG196683 ROC196651:ROC196683 RXY196651:RXY196683 SHU196651:SHU196683 SRQ196651:SRQ196683 TBM196651:TBM196683 TLI196651:TLI196683 TVE196651:TVE196683 UFA196651:UFA196683 UOW196651:UOW196683 UYS196651:UYS196683 VIO196651:VIO196683 VSK196651:VSK196683 WCG196651:WCG196683 WMC196651:WMC196683 WVY196651:WVY196683 Q262187:Q262219 JM262187:JM262219 TI262187:TI262219 ADE262187:ADE262219 ANA262187:ANA262219 AWW262187:AWW262219 BGS262187:BGS262219 BQO262187:BQO262219 CAK262187:CAK262219 CKG262187:CKG262219 CUC262187:CUC262219 DDY262187:DDY262219 DNU262187:DNU262219 DXQ262187:DXQ262219 EHM262187:EHM262219 ERI262187:ERI262219 FBE262187:FBE262219 FLA262187:FLA262219 FUW262187:FUW262219 GES262187:GES262219 GOO262187:GOO262219 GYK262187:GYK262219 HIG262187:HIG262219 HSC262187:HSC262219 IBY262187:IBY262219 ILU262187:ILU262219 IVQ262187:IVQ262219 JFM262187:JFM262219 JPI262187:JPI262219 JZE262187:JZE262219 KJA262187:KJA262219 KSW262187:KSW262219 LCS262187:LCS262219 LMO262187:LMO262219 LWK262187:LWK262219 MGG262187:MGG262219 MQC262187:MQC262219 MZY262187:MZY262219 NJU262187:NJU262219 NTQ262187:NTQ262219 ODM262187:ODM262219 ONI262187:ONI262219 OXE262187:OXE262219 PHA262187:PHA262219 PQW262187:PQW262219 QAS262187:QAS262219 QKO262187:QKO262219 QUK262187:QUK262219 REG262187:REG262219 ROC262187:ROC262219 RXY262187:RXY262219 SHU262187:SHU262219 SRQ262187:SRQ262219 TBM262187:TBM262219 TLI262187:TLI262219 TVE262187:TVE262219 UFA262187:UFA262219 UOW262187:UOW262219 UYS262187:UYS262219 VIO262187:VIO262219 VSK262187:VSK262219 WCG262187:WCG262219 WMC262187:WMC262219 WVY262187:WVY262219 Q327723:Q327755 JM327723:JM327755 TI327723:TI327755 ADE327723:ADE327755 ANA327723:ANA327755 AWW327723:AWW327755 BGS327723:BGS327755 BQO327723:BQO327755 CAK327723:CAK327755 CKG327723:CKG327755 CUC327723:CUC327755 DDY327723:DDY327755 DNU327723:DNU327755 DXQ327723:DXQ327755 EHM327723:EHM327755 ERI327723:ERI327755 FBE327723:FBE327755 FLA327723:FLA327755 FUW327723:FUW327755 GES327723:GES327755 GOO327723:GOO327755 GYK327723:GYK327755 HIG327723:HIG327755 HSC327723:HSC327755 IBY327723:IBY327755 ILU327723:ILU327755 IVQ327723:IVQ327755 JFM327723:JFM327755 JPI327723:JPI327755 JZE327723:JZE327755 KJA327723:KJA327755 KSW327723:KSW327755 LCS327723:LCS327755 LMO327723:LMO327755 LWK327723:LWK327755 MGG327723:MGG327755 MQC327723:MQC327755 MZY327723:MZY327755 NJU327723:NJU327755 NTQ327723:NTQ327755 ODM327723:ODM327755 ONI327723:ONI327755 OXE327723:OXE327755 PHA327723:PHA327755 PQW327723:PQW327755 QAS327723:QAS327755 QKO327723:QKO327755 QUK327723:QUK327755 REG327723:REG327755 ROC327723:ROC327755 RXY327723:RXY327755 SHU327723:SHU327755 SRQ327723:SRQ327755 TBM327723:TBM327755 TLI327723:TLI327755 TVE327723:TVE327755 UFA327723:UFA327755 UOW327723:UOW327755 UYS327723:UYS327755 VIO327723:VIO327755 VSK327723:VSK327755 WCG327723:WCG327755 WMC327723:WMC327755 WVY327723:WVY327755 Q393259:Q393291 JM393259:JM393291 TI393259:TI393291 ADE393259:ADE393291 ANA393259:ANA393291 AWW393259:AWW393291 BGS393259:BGS393291 BQO393259:BQO393291 CAK393259:CAK393291 CKG393259:CKG393291 CUC393259:CUC393291 DDY393259:DDY393291 DNU393259:DNU393291 DXQ393259:DXQ393291 EHM393259:EHM393291 ERI393259:ERI393291 FBE393259:FBE393291 FLA393259:FLA393291 FUW393259:FUW393291 GES393259:GES393291 GOO393259:GOO393291 GYK393259:GYK393291 HIG393259:HIG393291 HSC393259:HSC393291 IBY393259:IBY393291 ILU393259:ILU393291 IVQ393259:IVQ393291 JFM393259:JFM393291 JPI393259:JPI393291 JZE393259:JZE393291 KJA393259:KJA393291 KSW393259:KSW393291 LCS393259:LCS393291 LMO393259:LMO393291 LWK393259:LWK393291 MGG393259:MGG393291 MQC393259:MQC393291 MZY393259:MZY393291 NJU393259:NJU393291 NTQ393259:NTQ393291 ODM393259:ODM393291 ONI393259:ONI393291 OXE393259:OXE393291 PHA393259:PHA393291 PQW393259:PQW393291 QAS393259:QAS393291 QKO393259:QKO393291 QUK393259:QUK393291 REG393259:REG393291 ROC393259:ROC393291 RXY393259:RXY393291 SHU393259:SHU393291 SRQ393259:SRQ393291 TBM393259:TBM393291 TLI393259:TLI393291 TVE393259:TVE393291 UFA393259:UFA393291 UOW393259:UOW393291 UYS393259:UYS393291 VIO393259:VIO393291 VSK393259:VSK393291 WCG393259:WCG393291 WMC393259:WMC393291 WVY393259:WVY393291 Q458795:Q458827 JM458795:JM458827 TI458795:TI458827 ADE458795:ADE458827 ANA458795:ANA458827 AWW458795:AWW458827 BGS458795:BGS458827 BQO458795:BQO458827 CAK458795:CAK458827 CKG458795:CKG458827 CUC458795:CUC458827 DDY458795:DDY458827 DNU458795:DNU458827 DXQ458795:DXQ458827 EHM458795:EHM458827 ERI458795:ERI458827 FBE458795:FBE458827 FLA458795:FLA458827 FUW458795:FUW458827 GES458795:GES458827 GOO458795:GOO458827 GYK458795:GYK458827 HIG458795:HIG458827 HSC458795:HSC458827 IBY458795:IBY458827 ILU458795:ILU458827 IVQ458795:IVQ458827 JFM458795:JFM458827 JPI458795:JPI458827 JZE458795:JZE458827 KJA458795:KJA458827 KSW458795:KSW458827 LCS458795:LCS458827 LMO458795:LMO458827 LWK458795:LWK458827 MGG458795:MGG458827 MQC458795:MQC458827 MZY458795:MZY458827 NJU458795:NJU458827 NTQ458795:NTQ458827 ODM458795:ODM458827 ONI458795:ONI458827 OXE458795:OXE458827 PHA458795:PHA458827 PQW458795:PQW458827 QAS458795:QAS458827 QKO458795:QKO458827 QUK458795:QUK458827 REG458795:REG458827 ROC458795:ROC458827 RXY458795:RXY458827 SHU458795:SHU458827 SRQ458795:SRQ458827 TBM458795:TBM458827 TLI458795:TLI458827 TVE458795:TVE458827 UFA458795:UFA458827 UOW458795:UOW458827 UYS458795:UYS458827 VIO458795:VIO458827 VSK458795:VSK458827 WCG458795:WCG458827 WMC458795:WMC458827 WVY458795:WVY458827 Q524331:Q524363 JM524331:JM524363 TI524331:TI524363 ADE524331:ADE524363 ANA524331:ANA524363 AWW524331:AWW524363 BGS524331:BGS524363 BQO524331:BQO524363 CAK524331:CAK524363 CKG524331:CKG524363 CUC524331:CUC524363 DDY524331:DDY524363 DNU524331:DNU524363 DXQ524331:DXQ524363 EHM524331:EHM524363 ERI524331:ERI524363 FBE524331:FBE524363 FLA524331:FLA524363 FUW524331:FUW524363 GES524331:GES524363 GOO524331:GOO524363 GYK524331:GYK524363 HIG524331:HIG524363 HSC524331:HSC524363 IBY524331:IBY524363 ILU524331:ILU524363 IVQ524331:IVQ524363 JFM524331:JFM524363 JPI524331:JPI524363 JZE524331:JZE524363 KJA524331:KJA524363 KSW524331:KSW524363 LCS524331:LCS524363 LMO524331:LMO524363 LWK524331:LWK524363 MGG524331:MGG524363 MQC524331:MQC524363 MZY524331:MZY524363 NJU524331:NJU524363 NTQ524331:NTQ524363 ODM524331:ODM524363 ONI524331:ONI524363 OXE524331:OXE524363 PHA524331:PHA524363 PQW524331:PQW524363 QAS524331:QAS524363 QKO524331:QKO524363 QUK524331:QUK524363 REG524331:REG524363 ROC524331:ROC524363 RXY524331:RXY524363 SHU524331:SHU524363 SRQ524331:SRQ524363 TBM524331:TBM524363 TLI524331:TLI524363 TVE524331:TVE524363 UFA524331:UFA524363 UOW524331:UOW524363 UYS524331:UYS524363 VIO524331:VIO524363 VSK524331:VSK524363 WCG524331:WCG524363 WMC524331:WMC524363 WVY524331:WVY524363 Q589867:Q589899 JM589867:JM589899 TI589867:TI589899 ADE589867:ADE589899 ANA589867:ANA589899 AWW589867:AWW589899 BGS589867:BGS589899 BQO589867:BQO589899 CAK589867:CAK589899 CKG589867:CKG589899 CUC589867:CUC589899 DDY589867:DDY589899 DNU589867:DNU589899 DXQ589867:DXQ589899 EHM589867:EHM589899 ERI589867:ERI589899 FBE589867:FBE589899 FLA589867:FLA589899 FUW589867:FUW589899 GES589867:GES589899 GOO589867:GOO589899 GYK589867:GYK589899 HIG589867:HIG589899 HSC589867:HSC589899 IBY589867:IBY589899 ILU589867:ILU589899 IVQ589867:IVQ589899 JFM589867:JFM589899 JPI589867:JPI589899 JZE589867:JZE589899 KJA589867:KJA589899 KSW589867:KSW589899 LCS589867:LCS589899 LMO589867:LMO589899 LWK589867:LWK589899 MGG589867:MGG589899 MQC589867:MQC589899 MZY589867:MZY589899 NJU589867:NJU589899 NTQ589867:NTQ589899 ODM589867:ODM589899 ONI589867:ONI589899 OXE589867:OXE589899 PHA589867:PHA589899 PQW589867:PQW589899 QAS589867:QAS589899 QKO589867:QKO589899 QUK589867:QUK589899 REG589867:REG589899 ROC589867:ROC589899 RXY589867:RXY589899 SHU589867:SHU589899 SRQ589867:SRQ589899 TBM589867:TBM589899 TLI589867:TLI589899 TVE589867:TVE589899 UFA589867:UFA589899 UOW589867:UOW589899 UYS589867:UYS589899 VIO589867:VIO589899 VSK589867:VSK589899 WCG589867:WCG589899 WMC589867:WMC589899 WVY589867:WVY589899 Q655403:Q655435 JM655403:JM655435 TI655403:TI655435 ADE655403:ADE655435 ANA655403:ANA655435 AWW655403:AWW655435 BGS655403:BGS655435 BQO655403:BQO655435 CAK655403:CAK655435 CKG655403:CKG655435 CUC655403:CUC655435 DDY655403:DDY655435 DNU655403:DNU655435 DXQ655403:DXQ655435 EHM655403:EHM655435 ERI655403:ERI655435 FBE655403:FBE655435 FLA655403:FLA655435 FUW655403:FUW655435 GES655403:GES655435 GOO655403:GOO655435 GYK655403:GYK655435 HIG655403:HIG655435 HSC655403:HSC655435 IBY655403:IBY655435 ILU655403:ILU655435 IVQ655403:IVQ655435 JFM655403:JFM655435 JPI655403:JPI655435 JZE655403:JZE655435 KJA655403:KJA655435 KSW655403:KSW655435 LCS655403:LCS655435 LMO655403:LMO655435 LWK655403:LWK655435 MGG655403:MGG655435 MQC655403:MQC655435 MZY655403:MZY655435 NJU655403:NJU655435 NTQ655403:NTQ655435 ODM655403:ODM655435 ONI655403:ONI655435 OXE655403:OXE655435 PHA655403:PHA655435 PQW655403:PQW655435 QAS655403:QAS655435 QKO655403:QKO655435 QUK655403:QUK655435 REG655403:REG655435 ROC655403:ROC655435 RXY655403:RXY655435 SHU655403:SHU655435 SRQ655403:SRQ655435 TBM655403:TBM655435 TLI655403:TLI655435 TVE655403:TVE655435 UFA655403:UFA655435 UOW655403:UOW655435 UYS655403:UYS655435 VIO655403:VIO655435 VSK655403:VSK655435 WCG655403:WCG655435 WMC655403:WMC655435 WVY655403:WVY655435 Q720939:Q720971 JM720939:JM720971 TI720939:TI720971 ADE720939:ADE720971 ANA720939:ANA720971 AWW720939:AWW720971 BGS720939:BGS720971 BQO720939:BQO720971 CAK720939:CAK720971 CKG720939:CKG720971 CUC720939:CUC720971 DDY720939:DDY720971 DNU720939:DNU720971 DXQ720939:DXQ720971 EHM720939:EHM720971 ERI720939:ERI720971 FBE720939:FBE720971 FLA720939:FLA720971 FUW720939:FUW720971 GES720939:GES720971 GOO720939:GOO720971 GYK720939:GYK720971 HIG720939:HIG720971 HSC720939:HSC720971 IBY720939:IBY720971 ILU720939:ILU720971 IVQ720939:IVQ720971 JFM720939:JFM720971 JPI720939:JPI720971 JZE720939:JZE720971 KJA720939:KJA720971 KSW720939:KSW720971 LCS720939:LCS720971 LMO720939:LMO720971 LWK720939:LWK720971 MGG720939:MGG720971 MQC720939:MQC720971 MZY720939:MZY720971 NJU720939:NJU720971 NTQ720939:NTQ720971 ODM720939:ODM720971 ONI720939:ONI720971 OXE720939:OXE720971 PHA720939:PHA720971 PQW720939:PQW720971 QAS720939:QAS720971 QKO720939:QKO720971 QUK720939:QUK720971 REG720939:REG720971 ROC720939:ROC720971 RXY720939:RXY720971 SHU720939:SHU720971 SRQ720939:SRQ720971 TBM720939:TBM720971 TLI720939:TLI720971 TVE720939:TVE720971 UFA720939:UFA720971 UOW720939:UOW720971 UYS720939:UYS720971 VIO720939:VIO720971 VSK720939:VSK720971 WCG720939:WCG720971 WMC720939:WMC720971 WVY720939:WVY720971 Q786475:Q786507 JM786475:JM786507 TI786475:TI786507 ADE786475:ADE786507 ANA786475:ANA786507 AWW786475:AWW786507 BGS786475:BGS786507 BQO786475:BQO786507 CAK786475:CAK786507 CKG786475:CKG786507 CUC786475:CUC786507 DDY786475:DDY786507 DNU786475:DNU786507 DXQ786475:DXQ786507 EHM786475:EHM786507 ERI786475:ERI786507 FBE786475:FBE786507 FLA786475:FLA786507 FUW786475:FUW786507 GES786475:GES786507 GOO786475:GOO786507 GYK786475:GYK786507 HIG786475:HIG786507 HSC786475:HSC786507 IBY786475:IBY786507 ILU786475:ILU786507 IVQ786475:IVQ786507 JFM786475:JFM786507 JPI786475:JPI786507 JZE786475:JZE786507 KJA786475:KJA786507 KSW786475:KSW786507 LCS786475:LCS786507 LMO786475:LMO786507 LWK786475:LWK786507 MGG786475:MGG786507 MQC786475:MQC786507 MZY786475:MZY786507 NJU786475:NJU786507 NTQ786475:NTQ786507 ODM786475:ODM786507 ONI786475:ONI786507 OXE786475:OXE786507 PHA786475:PHA786507 PQW786475:PQW786507 QAS786475:QAS786507 QKO786475:QKO786507 QUK786475:QUK786507 REG786475:REG786507 ROC786475:ROC786507 RXY786475:RXY786507 SHU786475:SHU786507 SRQ786475:SRQ786507 TBM786475:TBM786507 TLI786475:TLI786507 TVE786475:TVE786507 UFA786475:UFA786507 UOW786475:UOW786507 UYS786475:UYS786507 VIO786475:VIO786507 VSK786475:VSK786507 WCG786475:WCG786507 WMC786475:WMC786507 WVY786475:WVY786507 Q852011:Q852043 JM852011:JM852043 TI852011:TI852043 ADE852011:ADE852043 ANA852011:ANA852043 AWW852011:AWW852043 BGS852011:BGS852043 BQO852011:BQO852043 CAK852011:CAK852043 CKG852011:CKG852043 CUC852011:CUC852043 DDY852011:DDY852043 DNU852011:DNU852043 DXQ852011:DXQ852043 EHM852011:EHM852043 ERI852011:ERI852043 FBE852011:FBE852043 FLA852011:FLA852043 FUW852011:FUW852043 GES852011:GES852043 GOO852011:GOO852043 GYK852011:GYK852043 HIG852011:HIG852043 HSC852011:HSC852043 IBY852011:IBY852043 ILU852011:ILU852043 IVQ852011:IVQ852043 JFM852011:JFM852043 JPI852011:JPI852043 JZE852011:JZE852043 KJA852011:KJA852043 KSW852011:KSW852043 LCS852011:LCS852043 LMO852011:LMO852043 LWK852011:LWK852043 MGG852011:MGG852043 MQC852011:MQC852043 MZY852011:MZY852043 NJU852011:NJU852043 NTQ852011:NTQ852043 ODM852011:ODM852043 ONI852011:ONI852043 OXE852011:OXE852043 PHA852011:PHA852043 PQW852011:PQW852043 QAS852011:QAS852043 QKO852011:QKO852043 QUK852011:QUK852043 REG852011:REG852043 ROC852011:ROC852043 RXY852011:RXY852043 SHU852011:SHU852043 SRQ852011:SRQ852043 TBM852011:TBM852043 TLI852011:TLI852043 TVE852011:TVE852043 UFA852011:UFA852043 UOW852011:UOW852043 UYS852011:UYS852043 VIO852011:VIO852043 VSK852011:VSK852043 WCG852011:WCG852043 WMC852011:WMC852043 WVY852011:WVY852043 Q917547:Q917579 JM917547:JM917579 TI917547:TI917579 ADE917547:ADE917579 ANA917547:ANA917579 AWW917547:AWW917579 BGS917547:BGS917579 BQO917547:BQO917579 CAK917547:CAK917579 CKG917547:CKG917579 CUC917547:CUC917579 DDY917547:DDY917579 DNU917547:DNU917579 DXQ917547:DXQ917579 EHM917547:EHM917579 ERI917547:ERI917579 FBE917547:FBE917579 FLA917547:FLA917579 FUW917547:FUW917579 GES917547:GES917579 GOO917547:GOO917579 GYK917547:GYK917579 HIG917547:HIG917579 HSC917547:HSC917579 IBY917547:IBY917579 ILU917547:ILU917579 IVQ917547:IVQ917579 JFM917547:JFM917579 JPI917547:JPI917579 JZE917547:JZE917579 KJA917547:KJA917579 KSW917547:KSW917579 LCS917547:LCS917579 LMO917547:LMO917579 LWK917547:LWK917579 MGG917547:MGG917579 MQC917547:MQC917579 MZY917547:MZY917579 NJU917547:NJU917579 NTQ917547:NTQ917579 ODM917547:ODM917579 ONI917547:ONI917579 OXE917547:OXE917579 PHA917547:PHA917579 PQW917547:PQW917579 QAS917547:QAS917579 QKO917547:QKO917579 QUK917547:QUK917579 REG917547:REG917579 ROC917547:ROC917579 RXY917547:RXY917579 SHU917547:SHU917579 SRQ917547:SRQ917579 TBM917547:TBM917579 TLI917547:TLI917579 TVE917547:TVE917579 UFA917547:UFA917579 UOW917547:UOW917579 UYS917547:UYS917579 VIO917547:VIO917579 VSK917547:VSK917579 WCG917547:WCG917579 WMC917547:WMC917579 WVY917547:WVY917579 Q983083:Q983115 JM983083:JM983115 TI983083:TI983115 ADE983083:ADE983115 ANA983083:ANA983115 AWW983083:AWW983115 BGS983083:BGS983115 BQO983083:BQO983115 CAK983083:CAK983115 CKG983083:CKG983115 CUC983083:CUC983115 DDY983083:DDY983115 DNU983083:DNU983115 DXQ983083:DXQ983115 EHM983083:EHM983115 ERI983083:ERI983115 FBE983083:FBE983115 FLA983083:FLA983115 FUW983083:FUW983115 GES983083:GES983115 GOO983083:GOO983115 GYK983083:GYK983115 HIG983083:HIG983115 HSC983083:HSC983115 IBY983083:IBY983115 ILU983083:ILU983115 IVQ983083:IVQ983115 JFM983083:JFM983115 JPI983083:JPI983115 JZE983083:JZE983115 KJA983083:KJA983115 KSW983083:KSW983115 LCS983083:LCS983115 LMO983083:LMO983115 LWK983083:LWK983115 MGG983083:MGG983115 MQC983083:MQC983115 MZY983083:MZY983115 NJU983083:NJU983115 NTQ983083:NTQ983115 ODM983083:ODM983115 ONI983083:ONI983115 OXE983083:OXE983115 PHA983083:PHA983115 PQW983083:PQW983115 QAS983083:QAS983115 QKO983083:QKO983115 QUK983083:QUK983115 REG983083:REG983115 ROC983083:ROC983115 RXY983083:RXY983115 SHU983083:SHU983115 SRQ983083:SRQ983115 TBM983083:TBM983115 TLI983083:TLI983115 TVE983083:TVE983115 UFA983083:UFA983115 UOW983083:UOW983115 UYS983083:UYS983115 VIO983083:VIO983115 VSK983083:VSK983115 WCG983083:WCG983115 WMC983083:WMC983115 WVY983083:WVY983115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5"/>
  <sheetViews>
    <sheetView showGridLines="0" zoomScale="90" zoomScaleNormal="9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24.85546875" style="185" customWidth="1"/>
    <col min="10" max="10" width="2.5703125" style="182" customWidth="1"/>
    <col min="11" max="11" width="8.85546875" style="182" customWidth="1"/>
    <col min="12" max="12" width="1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5" width="13.5703125" style="185" customWidth="1"/>
    <col min="26" max="26" width="37" style="185" customWidth="1"/>
    <col min="27" max="27" width="6.42578125" style="185" customWidth="1"/>
    <col min="28" max="28" width="40.5703125" style="185" customWidth="1"/>
    <col min="29" max="29" width="4.85546875" style="182" customWidth="1"/>
    <col min="30" max="30" width="4.140625" style="182" customWidth="1"/>
    <col min="31" max="31" width="1" style="182" hidden="1" customWidth="1"/>
    <col min="32" max="33" width="3.85546875" style="182" hidden="1" customWidth="1"/>
    <col min="34" max="34" width="4.42578125" style="182" customWidth="1"/>
    <col min="35" max="35" width="3.85546875" style="182" hidden="1" customWidth="1"/>
    <col min="36" max="36" width="4.140625" style="182" customWidth="1"/>
    <col min="37" max="37" width="3.85546875" style="182" hidden="1" customWidth="1"/>
    <col min="38" max="38" width="5.5703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24.85546875" style="165" customWidth="1"/>
    <col min="266" max="266" width="2.5703125" style="165" customWidth="1"/>
    <col min="267" max="267" width="8.85546875" style="165" customWidth="1"/>
    <col min="268" max="268" width="1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1" width="13.5703125" style="165" customWidth="1"/>
    <col min="282" max="282" width="37" style="165" customWidth="1"/>
    <col min="283" max="283" width="6.42578125" style="165" customWidth="1"/>
    <col min="284" max="284" width="40.5703125" style="165" customWidth="1"/>
    <col min="285" max="285" width="4.85546875" style="165" customWidth="1"/>
    <col min="286" max="286" width="4.140625" style="165" customWidth="1"/>
    <col min="287" max="289" width="0" style="165" hidden="1" customWidth="1"/>
    <col min="290" max="290" width="4.42578125" style="165" customWidth="1"/>
    <col min="291" max="291" width="0" style="165" hidden="1" customWidth="1"/>
    <col min="292" max="292" width="4.140625" style="165" customWidth="1"/>
    <col min="293" max="293" width="0" style="165" hidden="1" customWidth="1"/>
    <col min="294" max="294" width="5.5703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24.85546875" style="165" customWidth="1"/>
    <col min="522" max="522" width="2.5703125" style="165" customWidth="1"/>
    <col min="523" max="523" width="8.85546875" style="165" customWidth="1"/>
    <col min="524" max="524" width="1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7" width="13.5703125" style="165" customWidth="1"/>
    <col min="538" max="538" width="37" style="165" customWidth="1"/>
    <col min="539" max="539" width="6.42578125" style="165" customWidth="1"/>
    <col min="540" max="540" width="40.5703125" style="165" customWidth="1"/>
    <col min="541" max="541" width="4.85546875" style="165" customWidth="1"/>
    <col min="542" max="542" width="4.140625" style="165" customWidth="1"/>
    <col min="543" max="545" width="0" style="165" hidden="1" customWidth="1"/>
    <col min="546" max="546" width="4.42578125" style="165" customWidth="1"/>
    <col min="547" max="547" width="0" style="165" hidden="1" customWidth="1"/>
    <col min="548" max="548" width="4.140625" style="165" customWidth="1"/>
    <col min="549" max="549" width="0" style="165" hidden="1" customWidth="1"/>
    <col min="550" max="550" width="5.5703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24.85546875" style="165" customWidth="1"/>
    <col min="778" max="778" width="2.5703125" style="165" customWidth="1"/>
    <col min="779" max="779" width="8.85546875" style="165" customWidth="1"/>
    <col min="780" max="780" width="1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3" width="13.5703125" style="165" customWidth="1"/>
    <col min="794" max="794" width="37" style="165" customWidth="1"/>
    <col min="795" max="795" width="6.42578125" style="165" customWidth="1"/>
    <col min="796" max="796" width="40.5703125" style="165" customWidth="1"/>
    <col min="797" max="797" width="4.85546875" style="165" customWidth="1"/>
    <col min="798" max="798" width="4.140625" style="165" customWidth="1"/>
    <col min="799" max="801" width="0" style="165" hidden="1" customWidth="1"/>
    <col min="802" max="802" width="4.42578125" style="165" customWidth="1"/>
    <col min="803" max="803" width="0" style="165" hidden="1" customWidth="1"/>
    <col min="804" max="804" width="4.140625" style="165" customWidth="1"/>
    <col min="805" max="805" width="0" style="165" hidden="1" customWidth="1"/>
    <col min="806" max="806" width="5.5703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24.85546875" style="165" customWidth="1"/>
    <col min="1034" max="1034" width="2.5703125" style="165" customWidth="1"/>
    <col min="1035" max="1035" width="8.85546875" style="165" customWidth="1"/>
    <col min="1036" max="1036" width="1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49" width="13.5703125" style="165" customWidth="1"/>
    <col min="1050" max="1050" width="37" style="165" customWidth="1"/>
    <col min="1051" max="1051" width="6.42578125" style="165" customWidth="1"/>
    <col min="1052" max="1052" width="40.5703125" style="165" customWidth="1"/>
    <col min="1053" max="1053" width="4.85546875" style="165" customWidth="1"/>
    <col min="1054" max="1054" width="4.140625" style="165" customWidth="1"/>
    <col min="1055" max="1057" width="0" style="165" hidden="1" customWidth="1"/>
    <col min="1058" max="1058" width="4.42578125" style="165" customWidth="1"/>
    <col min="1059" max="1059" width="0" style="165" hidden="1" customWidth="1"/>
    <col min="1060" max="1060" width="4.140625" style="165" customWidth="1"/>
    <col min="1061" max="1061" width="0" style="165" hidden="1" customWidth="1"/>
    <col min="1062" max="1062" width="5.5703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24.85546875" style="165" customWidth="1"/>
    <col min="1290" max="1290" width="2.5703125" style="165" customWidth="1"/>
    <col min="1291" max="1291" width="8.85546875" style="165" customWidth="1"/>
    <col min="1292" max="1292" width="1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5" width="13.5703125" style="165" customWidth="1"/>
    <col min="1306" max="1306" width="37" style="165" customWidth="1"/>
    <col min="1307" max="1307" width="6.42578125" style="165" customWidth="1"/>
    <col min="1308" max="1308" width="40.5703125" style="165" customWidth="1"/>
    <col min="1309" max="1309" width="4.85546875" style="165" customWidth="1"/>
    <col min="1310" max="1310" width="4.140625" style="165" customWidth="1"/>
    <col min="1311" max="1313" width="0" style="165" hidden="1" customWidth="1"/>
    <col min="1314" max="1314" width="4.42578125" style="165" customWidth="1"/>
    <col min="1315" max="1315" width="0" style="165" hidden="1" customWidth="1"/>
    <col min="1316" max="1316" width="4.140625" style="165" customWidth="1"/>
    <col min="1317" max="1317" width="0" style="165" hidden="1" customWidth="1"/>
    <col min="1318" max="1318" width="5.5703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24.85546875" style="165" customWidth="1"/>
    <col min="1546" max="1546" width="2.5703125" style="165" customWidth="1"/>
    <col min="1547" max="1547" width="8.85546875" style="165" customWidth="1"/>
    <col min="1548" max="1548" width="1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1" width="13.5703125" style="165" customWidth="1"/>
    <col min="1562" max="1562" width="37" style="165" customWidth="1"/>
    <col min="1563" max="1563" width="6.42578125" style="165" customWidth="1"/>
    <col min="1564" max="1564" width="40.5703125" style="165" customWidth="1"/>
    <col min="1565" max="1565" width="4.85546875" style="165" customWidth="1"/>
    <col min="1566" max="1566" width="4.140625" style="165" customWidth="1"/>
    <col min="1567" max="1569" width="0" style="165" hidden="1" customWidth="1"/>
    <col min="1570" max="1570" width="4.42578125" style="165" customWidth="1"/>
    <col min="1571" max="1571" width="0" style="165" hidden="1" customWidth="1"/>
    <col min="1572" max="1572" width="4.140625" style="165" customWidth="1"/>
    <col min="1573" max="1573" width="0" style="165" hidden="1" customWidth="1"/>
    <col min="1574" max="1574" width="5.5703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24.85546875" style="165" customWidth="1"/>
    <col min="1802" max="1802" width="2.5703125" style="165" customWidth="1"/>
    <col min="1803" max="1803" width="8.85546875" style="165" customWidth="1"/>
    <col min="1804" max="1804" width="1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7" width="13.5703125" style="165" customWidth="1"/>
    <col min="1818" max="1818" width="37" style="165" customWidth="1"/>
    <col min="1819" max="1819" width="6.42578125" style="165" customWidth="1"/>
    <col min="1820" max="1820" width="40.5703125" style="165" customWidth="1"/>
    <col min="1821" max="1821" width="4.85546875" style="165" customWidth="1"/>
    <col min="1822" max="1822" width="4.140625" style="165" customWidth="1"/>
    <col min="1823" max="1825" width="0" style="165" hidden="1" customWidth="1"/>
    <col min="1826" max="1826" width="4.42578125" style="165" customWidth="1"/>
    <col min="1827" max="1827" width="0" style="165" hidden="1" customWidth="1"/>
    <col min="1828" max="1828" width="4.140625" style="165" customWidth="1"/>
    <col min="1829" max="1829" width="0" style="165" hidden="1" customWidth="1"/>
    <col min="1830" max="1830" width="5.5703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24.85546875" style="165" customWidth="1"/>
    <col min="2058" max="2058" width="2.5703125" style="165" customWidth="1"/>
    <col min="2059" max="2059" width="8.85546875" style="165" customWidth="1"/>
    <col min="2060" max="2060" width="1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3" width="13.5703125" style="165" customWidth="1"/>
    <col min="2074" max="2074" width="37" style="165" customWidth="1"/>
    <col min="2075" max="2075" width="6.42578125" style="165" customWidth="1"/>
    <col min="2076" max="2076" width="40.5703125" style="165" customWidth="1"/>
    <col min="2077" max="2077" width="4.85546875" style="165" customWidth="1"/>
    <col min="2078" max="2078" width="4.140625" style="165" customWidth="1"/>
    <col min="2079" max="2081" width="0" style="165" hidden="1" customWidth="1"/>
    <col min="2082" max="2082" width="4.42578125" style="165" customWidth="1"/>
    <col min="2083" max="2083" width="0" style="165" hidden="1" customWidth="1"/>
    <col min="2084" max="2084" width="4.140625" style="165" customWidth="1"/>
    <col min="2085" max="2085" width="0" style="165" hidden="1" customWidth="1"/>
    <col min="2086" max="2086" width="5.5703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24.85546875" style="165" customWidth="1"/>
    <col min="2314" max="2314" width="2.5703125" style="165" customWidth="1"/>
    <col min="2315" max="2315" width="8.85546875" style="165" customWidth="1"/>
    <col min="2316" max="2316" width="1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29" width="13.5703125" style="165" customWidth="1"/>
    <col min="2330" max="2330" width="37" style="165" customWidth="1"/>
    <col min="2331" max="2331" width="6.42578125" style="165" customWidth="1"/>
    <col min="2332" max="2332" width="40.5703125" style="165" customWidth="1"/>
    <col min="2333" max="2333" width="4.85546875" style="165" customWidth="1"/>
    <col min="2334" max="2334" width="4.140625" style="165" customWidth="1"/>
    <col min="2335" max="2337" width="0" style="165" hidden="1" customWidth="1"/>
    <col min="2338" max="2338" width="4.42578125" style="165" customWidth="1"/>
    <col min="2339" max="2339" width="0" style="165" hidden="1" customWidth="1"/>
    <col min="2340" max="2340" width="4.140625" style="165" customWidth="1"/>
    <col min="2341" max="2341" width="0" style="165" hidden="1" customWidth="1"/>
    <col min="2342" max="2342" width="5.5703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24.85546875" style="165" customWidth="1"/>
    <col min="2570" max="2570" width="2.5703125" style="165" customWidth="1"/>
    <col min="2571" max="2571" width="8.85546875" style="165" customWidth="1"/>
    <col min="2572" max="2572" width="1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5" width="13.5703125" style="165" customWidth="1"/>
    <col min="2586" max="2586" width="37" style="165" customWidth="1"/>
    <col min="2587" max="2587" width="6.42578125" style="165" customWidth="1"/>
    <col min="2588" max="2588" width="40.5703125" style="165" customWidth="1"/>
    <col min="2589" max="2589" width="4.85546875" style="165" customWidth="1"/>
    <col min="2590" max="2590" width="4.140625" style="165" customWidth="1"/>
    <col min="2591" max="2593" width="0" style="165" hidden="1" customWidth="1"/>
    <col min="2594" max="2594" width="4.42578125" style="165" customWidth="1"/>
    <col min="2595" max="2595" width="0" style="165" hidden="1" customWidth="1"/>
    <col min="2596" max="2596" width="4.140625" style="165" customWidth="1"/>
    <col min="2597" max="2597" width="0" style="165" hidden="1" customWidth="1"/>
    <col min="2598" max="2598" width="5.5703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24.85546875" style="165" customWidth="1"/>
    <col min="2826" max="2826" width="2.5703125" style="165" customWidth="1"/>
    <col min="2827" max="2827" width="8.85546875" style="165" customWidth="1"/>
    <col min="2828" max="2828" width="1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1" width="13.5703125" style="165" customWidth="1"/>
    <col min="2842" max="2842" width="37" style="165" customWidth="1"/>
    <col min="2843" max="2843" width="6.42578125" style="165" customWidth="1"/>
    <col min="2844" max="2844" width="40.5703125" style="165" customWidth="1"/>
    <col min="2845" max="2845" width="4.85546875" style="165" customWidth="1"/>
    <col min="2846" max="2846" width="4.140625" style="165" customWidth="1"/>
    <col min="2847" max="2849" width="0" style="165" hidden="1" customWidth="1"/>
    <col min="2850" max="2850" width="4.42578125" style="165" customWidth="1"/>
    <col min="2851" max="2851" width="0" style="165" hidden="1" customWidth="1"/>
    <col min="2852" max="2852" width="4.140625" style="165" customWidth="1"/>
    <col min="2853" max="2853" width="0" style="165" hidden="1" customWidth="1"/>
    <col min="2854" max="2854" width="5.5703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24.85546875" style="165" customWidth="1"/>
    <col min="3082" max="3082" width="2.5703125" style="165" customWidth="1"/>
    <col min="3083" max="3083" width="8.85546875" style="165" customWidth="1"/>
    <col min="3084" max="3084" width="1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7" width="13.5703125" style="165" customWidth="1"/>
    <col min="3098" max="3098" width="37" style="165" customWidth="1"/>
    <col min="3099" max="3099" width="6.42578125" style="165" customWidth="1"/>
    <col min="3100" max="3100" width="40.5703125" style="165" customWidth="1"/>
    <col min="3101" max="3101" width="4.85546875" style="165" customWidth="1"/>
    <col min="3102" max="3102" width="4.140625" style="165" customWidth="1"/>
    <col min="3103" max="3105" width="0" style="165" hidden="1" customWidth="1"/>
    <col min="3106" max="3106" width="4.42578125" style="165" customWidth="1"/>
    <col min="3107" max="3107" width="0" style="165" hidden="1" customWidth="1"/>
    <col min="3108" max="3108" width="4.140625" style="165" customWidth="1"/>
    <col min="3109" max="3109" width="0" style="165" hidden="1" customWidth="1"/>
    <col min="3110" max="3110" width="5.5703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24.85546875" style="165" customWidth="1"/>
    <col min="3338" max="3338" width="2.5703125" style="165" customWidth="1"/>
    <col min="3339" max="3339" width="8.85546875" style="165" customWidth="1"/>
    <col min="3340" max="3340" width="1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3" width="13.5703125" style="165" customWidth="1"/>
    <col min="3354" max="3354" width="37" style="165" customWidth="1"/>
    <col min="3355" max="3355" width="6.42578125" style="165" customWidth="1"/>
    <col min="3356" max="3356" width="40.5703125" style="165" customWidth="1"/>
    <col min="3357" max="3357" width="4.85546875" style="165" customWidth="1"/>
    <col min="3358" max="3358" width="4.140625" style="165" customWidth="1"/>
    <col min="3359" max="3361" width="0" style="165" hidden="1" customWidth="1"/>
    <col min="3362" max="3362" width="4.42578125" style="165" customWidth="1"/>
    <col min="3363" max="3363" width="0" style="165" hidden="1" customWidth="1"/>
    <col min="3364" max="3364" width="4.140625" style="165" customWidth="1"/>
    <col min="3365" max="3365" width="0" style="165" hidden="1" customWidth="1"/>
    <col min="3366" max="3366" width="5.5703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24.85546875" style="165" customWidth="1"/>
    <col min="3594" max="3594" width="2.5703125" style="165" customWidth="1"/>
    <col min="3595" max="3595" width="8.85546875" style="165" customWidth="1"/>
    <col min="3596" max="3596" width="1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09" width="13.5703125" style="165" customWidth="1"/>
    <col min="3610" max="3610" width="37" style="165" customWidth="1"/>
    <col min="3611" max="3611" width="6.42578125" style="165" customWidth="1"/>
    <col min="3612" max="3612" width="40.5703125" style="165" customWidth="1"/>
    <col min="3613" max="3613" width="4.85546875" style="165" customWidth="1"/>
    <col min="3614" max="3614" width="4.140625" style="165" customWidth="1"/>
    <col min="3615" max="3617" width="0" style="165" hidden="1" customWidth="1"/>
    <col min="3618" max="3618" width="4.42578125" style="165" customWidth="1"/>
    <col min="3619" max="3619" width="0" style="165" hidden="1" customWidth="1"/>
    <col min="3620" max="3620" width="4.140625" style="165" customWidth="1"/>
    <col min="3621" max="3621" width="0" style="165" hidden="1" customWidth="1"/>
    <col min="3622" max="3622" width="5.5703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24.85546875" style="165" customWidth="1"/>
    <col min="3850" max="3850" width="2.5703125" style="165" customWidth="1"/>
    <col min="3851" max="3851" width="8.85546875" style="165" customWidth="1"/>
    <col min="3852" max="3852" width="1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5" width="13.5703125" style="165" customWidth="1"/>
    <col min="3866" max="3866" width="37" style="165" customWidth="1"/>
    <col min="3867" max="3867" width="6.42578125" style="165" customWidth="1"/>
    <col min="3868" max="3868" width="40.5703125" style="165" customWidth="1"/>
    <col min="3869" max="3869" width="4.85546875" style="165" customWidth="1"/>
    <col min="3870" max="3870" width="4.140625" style="165" customWidth="1"/>
    <col min="3871" max="3873" width="0" style="165" hidden="1" customWidth="1"/>
    <col min="3874" max="3874" width="4.42578125" style="165" customWidth="1"/>
    <col min="3875" max="3875" width="0" style="165" hidden="1" customWidth="1"/>
    <col min="3876" max="3876" width="4.140625" style="165" customWidth="1"/>
    <col min="3877" max="3877" width="0" style="165" hidden="1" customWidth="1"/>
    <col min="3878" max="3878" width="5.5703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24.85546875" style="165" customWidth="1"/>
    <col min="4106" max="4106" width="2.5703125" style="165" customWidth="1"/>
    <col min="4107" max="4107" width="8.85546875" style="165" customWidth="1"/>
    <col min="4108" max="4108" width="1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1" width="13.5703125" style="165" customWidth="1"/>
    <col min="4122" max="4122" width="37" style="165" customWidth="1"/>
    <col min="4123" max="4123" width="6.42578125" style="165" customWidth="1"/>
    <col min="4124" max="4124" width="40.5703125" style="165" customWidth="1"/>
    <col min="4125" max="4125" width="4.85546875" style="165" customWidth="1"/>
    <col min="4126" max="4126" width="4.140625" style="165" customWidth="1"/>
    <col min="4127" max="4129" width="0" style="165" hidden="1" customWidth="1"/>
    <col min="4130" max="4130" width="4.42578125" style="165" customWidth="1"/>
    <col min="4131" max="4131" width="0" style="165" hidden="1" customWidth="1"/>
    <col min="4132" max="4132" width="4.140625" style="165" customWidth="1"/>
    <col min="4133" max="4133" width="0" style="165" hidden="1" customWidth="1"/>
    <col min="4134" max="4134" width="5.5703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24.85546875" style="165" customWidth="1"/>
    <col min="4362" max="4362" width="2.5703125" style="165" customWidth="1"/>
    <col min="4363" max="4363" width="8.85546875" style="165" customWidth="1"/>
    <col min="4364" max="4364" width="1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7" width="13.5703125" style="165" customWidth="1"/>
    <col min="4378" max="4378" width="37" style="165" customWidth="1"/>
    <col min="4379" max="4379" width="6.42578125" style="165" customWidth="1"/>
    <col min="4380" max="4380" width="40.5703125" style="165" customWidth="1"/>
    <col min="4381" max="4381" width="4.85546875" style="165" customWidth="1"/>
    <col min="4382" max="4382" width="4.140625" style="165" customWidth="1"/>
    <col min="4383" max="4385" width="0" style="165" hidden="1" customWidth="1"/>
    <col min="4386" max="4386" width="4.42578125" style="165" customWidth="1"/>
    <col min="4387" max="4387" width="0" style="165" hidden="1" customWidth="1"/>
    <col min="4388" max="4388" width="4.140625" style="165" customWidth="1"/>
    <col min="4389" max="4389" width="0" style="165" hidden="1" customWidth="1"/>
    <col min="4390" max="4390" width="5.5703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24.85546875" style="165" customWidth="1"/>
    <col min="4618" max="4618" width="2.5703125" style="165" customWidth="1"/>
    <col min="4619" max="4619" width="8.85546875" style="165" customWidth="1"/>
    <col min="4620" max="4620" width="1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3" width="13.5703125" style="165" customWidth="1"/>
    <col min="4634" max="4634" width="37" style="165" customWidth="1"/>
    <col min="4635" max="4635" width="6.42578125" style="165" customWidth="1"/>
    <col min="4636" max="4636" width="40.5703125" style="165" customWidth="1"/>
    <col min="4637" max="4637" width="4.85546875" style="165" customWidth="1"/>
    <col min="4638" max="4638" width="4.140625" style="165" customWidth="1"/>
    <col min="4639" max="4641" width="0" style="165" hidden="1" customWidth="1"/>
    <col min="4642" max="4642" width="4.42578125" style="165" customWidth="1"/>
    <col min="4643" max="4643" width="0" style="165" hidden="1" customWidth="1"/>
    <col min="4644" max="4644" width="4.140625" style="165" customWidth="1"/>
    <col min="4645" max="4645" width="0" style="165" hidden="1" customWidth="1"/>
    <col min="4646" max="4646" width="5.5703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24.85546875" style="165" customWidth="1"/>
    <col min="4874" max="4874" width="2.5703125" style="165" customWidth="1"/>
    <col min="4875" max="4875" width="8.85546875" style="165" customWidth="1"/>
    <col min="4876" max="4876" width="1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89" width="13.5703125" style="165" customWidth="1"/>
    <col min="4890" max="4890" width="37" style="165" customWidth="1"/>
    <col min="4891" max="4891" width="6.42578125" style="165" customWidth="1"/>
    <col min="4892" max="4892" width="40.5703125" style="165" customWidth="1"/>
    <col min="4893" max="4893" width="4.85546875" style="165" customWidth="1"/>
    <col min="4894" max="4894" width="4.140625" style="165" customWidth="1"/>
    <col min="4895" max="4897" width="0" style="165" hidden="1" customWidth="1"/>
    <col min="4898" max="4898" width="4.42578125" style="165" customWidth="1"/>
    <col min="4899" max="4899" width="0" style="165" hidden="1" customWidth="1"/>
    <col min="4900" max="4900" width="4.140625" style="165" customWidth="1"/>
    <col min="4901" max="4901" width="0" style="165" hidden="1" customWidth="1"/>
    <col min="4902" max="4902" width="5.5703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24.85546875" style="165" customWidth="1"/>
    <col min="5130" max="5130" width="2.5703125" style="165" customWidth="1"/>
    <col min="5131" max="5131" width="8.85546875" style="165" customWidth="1"/>
    <col min="5132" max="5132" width="1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5" width="13.5703125" style="165" customWidth="1"/>
    <col min="5146" max="5146" width="37" style="165" customWidth="1"/>
    <col min="5147" max="5147" width="6.42578125" style="165" customWidth="1"/>
    <col min="5148" max="5148" width="40.5703125" style="165" customWidth="1"/>
    <col min="5149" max="5149" width="4.85546875" style="165" customWidth="1"/>
    <col min="5150" max="5150" width="4.140625" style="165" customWidth="1"/>
    <col min="5151" max="5153" width="0" style="165" hidden="1" customWidth="1"/>
    <col min="5154" max="5154" width="4.42578125" style="165" customWidth="1"/>
    <col min="5155" max="5155" width="0" style="165" hidden="1" customWidth="1"/>
    <col min="5156" max="5156" width="4.140625" style="165" customWidth="1"/>
    <col min="5157" max="5157" width="0" style="165" hidden="1" customWidth="1"/>
    <col min="5158" max="5158" width="5.5703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24.85546875" style="165" customWidth="1"/>
    <col min="5386" max="5386" width="2.5703125" style="165" customWidth="1"/>
    <col min="5387" max="5387" width="8.85546875" style="165" customWidth="1"/>
    <col min="5388" max="5388" width="1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1" width="13.5703125" style="165" customWidth="1"/>
    <col min="5402" max="5402" width="37" style="165" customWidth="1"/>
    <col min="5403" max="5403" width="6.42578125" style="165" customWidth="1"/>
    <col min="5404" max="5404" width="40.5703125" style="165" customWidth="1"/>
    <col min="5405" max="5405" width="4.85546875" style="165" customWidth="1"/>
    <col min="5406" max="5406" width="4.140625" style="165" customWidth="1"/>
    <col min="5407" max="5409" width="0" style="165" hidden="1" customWidth="1"/>
    <col min="5410" max="5410" width="4.42578125" style="165" customWidth="1"/>
    <col min="5411" max="5411" width="0" style="165" hidden="1" customWidth="1"/>
    <col min="5412" max="5412" width="4.140625" style="165" customWidth="1"/>
    <col min="5413" max="5413" width="0" style="165" hidden="1" customWidth="1"/>
    <col min="5414" max="5414" width="5.5703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24.85546875" style="165" customWidth="1"/>
    <col min="5642" max="5642" width="2.5703125" style="165" customWidth="1"/>
    <col min="5643" max="5643" width="8.85546875" style="165" customWidth="1"/>
    <col min="5644" max="5644" width="1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7" width="13.5703125" style="165" customWidth="1"/>
    <col min="5658" max="5658" width="37" style="165" customWidth="1"/>
    <col min="5659" max="5659" width="6.42578125" style="165" customWidth="1"/>
    <col min="5660" max="5660" width="40.5703125" style="165" customWidth="1"/>
    <col min="5661" max="5661" width="4.85546875" style="165" customWidth="1"/>
    <col min="5662" max="5662" width="4.140625" style="165" customWidth="1"/>
    <col min="5663" max="5665" width="0" style="165" hidden="1" customWidth="1"/>
    <col min="5666" max="5666" width="4.42578125" style="165" customWidth="1"/>
    <col min="5667" max="5667" width="0" style="165" hidden="1" customWidth="1"/>
    <col min="5668" max="5668" width="4.140625" style="165" customWidth="1"/>
    <col min="5669" max="5669" width="0" style="165" hidden="1" customWidth="1"/>
    <col min="5670" max="5670" width="5.5703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24.85546875" style="165" customWidth="1"/>
    <col min="5898" max="5898" width="2.5703125" style="165" customWidth="1"/>
    <col min="5899" max="5899" width="8.85546875" style="165" customWidth="1"/>
    <col min="5900" max="5900" width="1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3" width="13.5703125" style="165" customWidth="1"/>
    <col min="5914" max="5914" width="37" style="165" customWidth="1"/>
    <col min="5915" max="5915" width="6.42578125" style="165" customWidth="1"/>
    <col min="5916" max="5916" width="40.5703125" style="165" customWidth="1"/>
    <col min="5917" max="5917" width="4.85546875" style="165" customWidth="1"/>
    <col min="5918" max="5918" width="4.140625" style="165" customWidth="1"/>
    <col min="5919" max="5921" width="0" style="165" hidden="1" customWidth="1"/>
    <col min="5922" max="5922" width="4.42578125" style="165" customWidth="1"/>
    <col min="5923" max="5923" width="0" style="165" hidden="1" customWidth="1"/>
    <col min="5924" max="5924" width="4.140625" style="165" customWidth="1"/>
    <col min="5925" max="5925" width="0" style="165" hidden="1" customWidth="1"/>
    <col min="5926" max="5926" width="5.5703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24.85546875" style="165" customWidth="1"/>
    <col min="6154" max="6154" width="2.5703125" style="165" customWidth="1"/>
    <col min="6155" max="6155" width="8.85546875" style="165" customWidth="1"/>
    <col min="6156" max="6156" width="1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69" width="13.5703125" style="165" customWidth="1"/>
    <col min="6170" max="6170" width="37" style="165" customWidth="1"/>
    <col min="6171" max="6171" width="6.42578125" style="165" customWidth="1"/>
    <col min="6172" max="6172" width="40.5703125" style="165" customWidth="1"/>
    <col min="6173" max="6173" width="4.85546875" style="165" customWidth="1"/>
    <col min="6174" max="6174" width="4.140625" style="165" customWidth="1"/>
    <col min="6175" max="6177" width="0" style="165" hidden="1" customWidth="1"/>
    <col min="6178" max="6178" width="4.42578125" style="165" customWidth="1"/>
    <col min="6179" max="6179" width="0" style="165" hidden="1" customWidth="1"/>
    <col min="6180" max="6180" width="4.140625" style="165" customWidth="1"/>
    <col min="6181" max="6181" width="0" style="165" hidden="1" customWidth="1"/>
    <col min="6182" max="6182" width="5.5703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24.85546875" style="165" customWidth="1"/>
    <col min="6410" max="6410" width="2.5703125" style="165" customWidth="1"/>
    <col min="6411" max="6411" width="8.85546875" style="165" customWidth="1"/>
    <col min="6412" max="6412" width="1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5" width="13.5703125" style="165" customWidth="1"/>
    <col min="6426" max="6426" width="37" style="165" customWidth="1"/>
    <col min="6427" max="6427" width="6.42578125" style="165" customWidth="1"/>
    <col min="6428" max="6428" width="40.5703125" style="165" customWidth="1"/>
    <col min="6429" max="6429" width="4.85546875" style="165" customWidth="1"/>
    <col min="6430" max="6430" width="4.140625" style="165" customWidth="1"/>
    <col min="6431" max="6433" width="0" style="165" hidden="1" customWidth="1"/>
    <col min="6434" max="6434" width="4.42578125" style="165" customWidth="1"/>
    <col min="6435" max="6435" width="0" style="165" hidden="1" customWidth="1"/>
    <col min="6436" max="6436" width="4.140625" style="165" customWidth="1"/>
    <col min="6437" max="6437" width="0" style="165" hidden="1" customWidth="1"/>
    <col min="6438" max="6438" width="5.5703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24.85546875" style="165" customWidth="1"/>
    <col min="6666" max="6666" width="2.5703125" style="165" customWidth="1"/>
    <col min="6667" max="6667" width="8.85546875" style="165" customWidth="1"/>
    <col min="6668" max="6668" width="1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1" width="13.5703125" style="165" customWidth="1"/>
    <col min="6682" max="6682" width="37" style="165" customWidth="1"/>
    <col min="6683" max="6683" width="6.42578125" style="165" customWidth="1"/>
    <col min="6684" max="6684" width="40.5703125" style="165" customWidth="1"/>
    <col min="6685" max="6685" width="4.85546875" style="165" customWidth="1"/>
    <col min="6686" max="6686" width="4.140625" style="165" customWidth="1"/>
    <col min="6687" max="6689" width="0" style="165" hidden="1" customWidth="1"/>
    <col min="6690" max="6690" width="4.42578125" style="165" customWidth="1"/>
    <col min="6691" max="6691" width="0" style="165" hidden="1" customWidth="1"/>
    <col min="6692" max="6692" width="4.140625" style="165" customWidth="1"/>
    <col min="6693" max="6693" width="0" style="165" hidden="1" customWidth="1"/>
    <col min="6694" max="6694" width="5.5703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24.85546875" style="165" customWidth="1"/>
    <col min="6922" max="6922" width="2.5703125" style="165" customWidth="1"/>
    <col min="6923" max="6923" width="8.85546875" style="165" customWidth="1"/>
    <col min="6924" max="6924" width="1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7" width="13.5703125" style="165" customWidth="1"/>
    <col min="6938" max="6938" width="37" style="165" customWidth="1"/>
    <col min="6939" max="6939" width="6.42578125" style="165" customWidth="1"/>
    <col min="6940" max="6940" width="40.5703125" style="165" customWidth="1"/>
    <col min="6941" max="6941" width="4.85546875" style="165" customWidth="1"/>
    <col min="6942" max="6942" width="4.140625" style="165" customWidth="1"/>
    <col min="6943" max="6945" width="0" style="165" hidden="1" customWidth="1"/>
    <col min="6946" max="6946" width="4.42578125" style="165" customWidth="1"/>
    <col min="6947" max="6947" width="0" style="165" hidden="1" customWidth="1"/>
    <col min="6948" max="6948" width="4.140625" style="165" customWidth="1"/>
    <col min="6949" max="6949" width="0" style="165" hidden="1" customWidth="1"/>
    <col min="6950" max="6950" width="5.5703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24.85546875" style="165" customWidth="1"/>
    <col min="7178" max="7178" width="2.5703125" style="165" customWidth="1"/>
    <col min="7179" max="7179" width="8.85546875" style="165" customWidth="1"/>
    <col min="7180" max="7180" width="1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3" width="13.5703125" style="165" customWidth="1"/>
    <col min="7194" max="7194" width="37" style="165" customWidth="1"/>
    <col min="7195" max="7195" width="6.42578125" style="165" customWidth="1"/>
    <col min="7196" max="7196" width="40.5703125" style="165" customWidth="1"/>
    <col min="7197" max="7197" width="4.85546875" style="165" customWidth="1"/>
    <col min="7198" max="7198" width="4.140625" style="165" customWidth="1"/>
    <col min="7199" max="7201" width="0" style="165" hidden="1" customWidth="1"/>
    <col min="7202" max="7202" width="4.42578125" style="165" customWidth="1"/>
    <col min="7203" max="7203" width="0" style="165" hidden="1" customWidth="1"/>
    <col min="7204" max="7204" width="4.140625" style="165" customWidth="1"/>
    <col min="7205" max="7205" width="0" style="165" hidden="1" customWidth="1"/>
    <col min="7206" max="7206" width="5.5703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24.85546875" style="165" customWidth="1"/>
    <col min="7434" max="7434" width="2.5703125" style="165" customWidth="1"/>
    <col min="7435" max="7435" width="8.85546875" style="165" customWidth="1"/>
    <col min="7436" max="7436" width="1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49" width="13.5703125" style="165" customWidth="1"/>
    <col min="7450" max="7450" width="37" style="165" customWidth="1"/>
    <col min="7451" max="7451" width="6.42578125" style="165" customWidth="1"/>
    <col min="7452" max="7452" width="40.5703125" style="165" customWidth="1"/>
    <col min="7453" max="7453" width="4.85546875" style="165" customWidth="1"/>
    <col min="7454" max="7454" width="4.140625" style="165" customWidth="1"/>
    <col min="7455" max="7457" width="0" style="165" hidden="1" customWidth="1"/>
    <col min="7458" max="7458" width="4.42578125" style="165" customWidth="1"/>
    <col min="7459" max="7459" width="0" style="165" hidden="1" customWidth="1"/>
    <col min="7460" max="7460" width="4.140625" style="165" customWidth="1"/>
    <col min="7461" max="7461" width="0" style="165" hidden="1" customWidth="1"/>
    <col min="7462" max="7462" width="5.5703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24.85546875" style="165" customWidth="1"/>
    <col min="7690" max="7690" width="2.5703125" style="165" customWidth="1"/>
    <col min="7691" max="7691" width="8.85546875" style="165" customWidth="1"/>
    <col min="7692" max="7692" width="1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5" width="13.5703125" style="165" customWidth="1"/>
    <col min="7706" max="7706" width="37" style="165" customWidth="1"/>
    <col min="7707" max="7707" width="6.42578125" style="165" customWidth="1"/>
    <col min="7708" max="7708" width="40.5703125" style="165" customWidth="1"/>
    <col min="7709" max="7709" width="4.85546875" style="165" customWidth="1"/>
    <col min="7710" max="7710" width="4.140625" style="165" customWidth="1"/>
    <col min="7711" max="7713" width="0" style="165" hidden="1" customWidth="1"/>
    <col min="7714" max="7714" width="4.42578125" style="165" customWidth="1"/>
    <col min="7715" max="7715" width="0" style="165" hidden="1" customWidth="1"/>
    <col min="7716" max="7716" width="4.140625" style="165" customWidth="1"/>
    <col min="7717" max="7717" width="0" style="165" hidden="1" customWidth="1"/>
    <col min="7718" max="7718" width="5.5703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24.85546875" style="165" customWidth="1"/>
    <col min="7946" max="7946" width="2.5703125" style="165" customWidth="1"/>
    <col min="7947" max="7947" width="8.85546875" style="165" customWidth="1"/>
    <col min="7948" max="7948" width="1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1" width="13.5703125" style="165" customWidth="1"/>
    <col min="7962" max="7962" width="37" style="165" customWidth="1"/>
    <col min="7963" max="7963" width="6.42578125" style="165" customWidth="1"/>
    <col min="7964" max="7964" width="40.5703125" style="165" customWidth="1"/>
    <col min="7965" max="7965" width="4.85546875" style="165" customWidth="1"/>
    <col min="7966" max="7966" width="4.140625" style="165" customWidth="1"/>
    <col min="7967" max="7969" width="0" style="165" hidden="1" customWidth="1"/>
    <col min="7970" max="7970" width="4.42578125" style="165" customWidth="1"/>
    <col min="7971" max="7971" width="0" style="165" hidden="1" customWidth="1"/>
    <col min="7972" max="7972" width="4.140625" style="165" customWidth="1"/>
    <col min="7973" max="7973" width="0" style="165" hidden="1" customWidth="1"/>
    <col min="7974" max="7974" width="5.5703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24.85546875" style="165" customWidth="1"/>
    <col min="8202" max="8202" width="2.5703125" style="165" customWidth="1"/>
    <col min="8203" max="8203" width="8.85546875" style="165" customWidth="1"/>
    <col min="8204" max="8204" width="1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7" width="13.5703125" style="165" customWidth="1"/>
    <col min="8218" max="8218" width="37" style="165" customWidth="1"/>
    <col min="8219" max="8219" width="6.42578125" style="165" customWidth="1"/>
    <col min="8220" max="8220" width="40.5703125" style="165" customWidth="1"/>
    <col min="8221" max="8221" width="4.85546875" style="165" customWidth="1"/>
    <col min="8222" max="8222" width="4.140625" style="165" customWidth="1"/>
    <col min="8223" max="8225" width="0" style="165" hidden="1" customWidth="1"/>
    <col min="8226" max="8226" width="4.42578125" style="165" customWidth="1"/>
    <col min="8227" max="8227" width="0" style="165" hidden="1" customWidth="1"/>
    <col min="8228" max="8228" width="4.140625" style="165" customWidth="1"/>
    <col min="8229" max="8229" width="0" style="165" hidden="1" customWidth="1"/>
    <col min="8230" max="8230" width="5.5703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24.85546875" style="165" customWidth="1"/>
    <col min="8458" max="8458" width="2.5703125" style="165" customWidth="1"/>
    <col min="8459" max="8459" width="8.85546875" style="165" customWidth="1"/>
    <col min="8460" max="8460" width="1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3" width="13.5703125" style="165" customWidth="1"/>
    <col min="8474" max="8474" width="37" style="165" customWidth="1"/>
    <col min="8475" max="8475" width="6.42578125" style="165" customWidth="1"/>
    <col min="8476" max="8476" width="40.5703125" style="165" customWidth="1"/>
    <col min="8477" max="8477" width="4.85546875" style="165" customWidth="1"/>
    <col min="8478" max="8478" width="4.140625" style="165" customWidth="1"/>
    <col min="8479" max="8481" width="0" style="165" hidden="1" customWidth="1"/>
    <col min="8482" max="8482" width="4.42578125" style="165" customWidth="1"/>
    <col min="8483" max="8483" width="0" style="165" hidden="1" customWidth="1"/>
    <col min="8484" max="8484" width="4.140625" style="165" customWidth="1"/>
    <col min="8485" max="8485" width="0" style="165" hidden="1" customWidth="1"/>
    <col min="8486" max="8486" width="5.5703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24.85546875" style="165" customWidth="1"/>
    <col min="8714" max="8714" width="2.5703125" style="165" customWidth="1"/>
    <col min="8715" max="8715" width="8.85546875" style="165" customWidth="1"/>
    <col min="8716" max="8716" width="1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29" width="13.5703125" style="165" customWidth="1"/>
    <col min="8730" max="8730" width="37" style="165" customWidth="1"/>
    <col min="8731" max="8731" width="6.42578125" style="165" customWidth="1"/>
    <col min="8732" max="8732" width="40.5703125" style="165" customWidth="1"/>
    <col min="8733" max="8733" width="4.85546875" style="165" customWidth="1"/>
    <col min="8734" max="8734" width="4.140625" style="165" customWidth="1"/>
    <col min="8735" max="8737" width="0" style="165" hidden="1" customWidth="1"/>
    <col min="8738" max="8738" width="4.42578125" style="165" customWidth="1"/>
    <col min="8739" max="8739" width="0" style="165" hidden="1" customWidth="1"/>
    <col min="8740" max="8740" width="4.140625" style="165" customWidth="1"/>
    <col min="8741" max="8741" width="0" style="165" hidden="1" customWidth="1"/>
    <col min="8742" max="8742" width="5.5703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24.85546875" style="165" customWidth="1"/>
    <col min="8970" max="8970" width="2.5703125" style="165" customWidth="1"/>
    <col min="8971" max="8971" width="8.85546875" style="165" customWidth="1"/>
    <col min="8972" max="8972" width="1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5" width="13.5703125" style="165" customWidth="1"/>
    <col min="8986" max="8986" width="37" style="165" customWidth="1"/>
    <col min="8987" max="8987" width="6.42578125" style="165" customWidth="1"/>
    <col min="8988" max="8988" width="40.5703125" style="165" customWidth="1"/>
    <col min="8989" max="8989" width="4.85546875" style="165" customWidth="1"/>
    <col min="8990" max="8990" width="4.140625" style="165" customWidth="1"/>
    <col min="8991" max="8993" width="0" style="165" hidden="1" customWidth="1"/>
    <col min="8994" max="8994" width="4.42578125" style="165" customWidth="1"/>
    <col min="8995" max="8995" width="0" style="165" hidden="1" customWidth="1"/>
    <col min="8996" max="8996" width="4.140625" style="165" customWidth="1"/>
    <col min="8997" max="8997" width="0" style="165" hidden="1" customWidth="1"/>
    <col min="8998" max="8998" width="5.5703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24.85546875" style="165" customWidth="1"/>
    <col min="9226" max="9226" width="2.5703125" style="165" customWidth="1"/>
    <col min="9227" max="9227" width="8.85546875" style="165" customWidth="1"/>
    <col min="9228" max="9228" width="1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1" width="13.5703125" style="165" customWidth="1"/>
    <col min="9242" max="9242" width="37" style="165" customWidth="1"/>
    <col min="9243" max="9243" width="6.42578125" style="165" customWidth="1"/>
    <col min="9244" max="9244" width="40.5703125" style="165" customWidth="1"/>
    <col min="9245" max="9245" width="4.85546875" style="165" customWidth="1"/>
    <col min="9246" max="9246" width="4.140625" style="165" customWidth="1"/>
    <col min="9247" max="9249" width="0" style="165" hidden="1" customWidth="1"/>
    <col min="9250" max="9250" width="4.42578125" style="165" customWidth="1"/>
    <col min="9251" max="9251" width="0" style="165" hidden="1" customWidth="1"/>
    <col min="9252" max="9252" width="4.140625" style="165" customWidth="1"/>
    <col min="9253" max="9253" width="0" style="165" hidden="1" customWidth="1"/>
    <col min="9254" max="9254" width="5.5703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24.85546875" style="165" customWidth="1"/>
    <col min="9482" max="9482" width="2.5703125" style="165" customWidth="1"/>
    <col min="9483" max="9483" width="8.85546875" style="165" customWidth="1"/>
    <col min="9484" max="9484" width="1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7" width="13.5703125" style="165" customWidth="1"/>
    <col min="9498" max="9498" width="37" style="165" customWidth="1"/>
    <col min="9499" max="9499" width="6.42578125" style="165" customWidth="1"/>
    <col min="9500" max="9500" width="40.5703125" style="165" customWidth="1"/>
    <col min="9501" max="9501" width="4.85546875" style="165" customWidth="1"/>
    <col min="9502" max="9502" width="4.140625" style="165" customWidth="1"/>
    <col min="9503" max="9505" width="0" style="165" hidden="1" customWidth="1"/>
    <col min="9506" max="9506" width="4.42578125" style="165" customWidth="1"/>
    <col min="9507" max="9507" width="0" style="165" hidden="1" customWidth="1"/>
    <col min="9508" max="9508" width="4.140625" style="165" customWidth="1"/>
    <col min="9509" max="9509" width="0" style="165" hidden="1" customWidth="1"/>
    <col min="9510" max="9510" width="5.5703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24.85546875" style="165" customWidth="1"/>
    <col min="9738" max="9738" width="2.5703125" style="165" customWidth="1"/>
    <col min="9739" max="9739" width="8.85546875" style="165" customWidth="1"/>
    <col min="9740" max="9740" width="1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3" width="13.5703125" style="165" customWidth="1"/>
    <col min="9754" max="9754" width="37" style="165" customWidth="1"/>
    <col min="9755" max="9755" width="6.42578125" style="165" customWidth="1"/>
    <col min="9756" max="9756" width="40.5703125" style="165" customWidth="1"/>
    <col min="9757" max="9757" width="4.85546875" style="165" customWidth="1"/>
    <col min="9758" max="9758" width="4.140625" style="165" customWidth="1"/>
    <col min="9759" max="9761" width="0" style="165" hidden="1" customWidth="1"/>
    <col min="9762" max="9762" width="4.42578125" style="165" customWidth="1"/>
    <col min="9763" max="9763" width="0" style="165" hidden="1" customWidth="1"/>
    <col min="9764" max="9764" width="4.140625" style="165" customWidth="1"/>
    <col min="9765" max="9765" width="0" style="165" hidden="1" customWidth="1"/>
    <col min="9766" max="9766" width="5.5703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24.85546875" style="165" customWidth="1"/>
    <col min="9994" max="9994" width="2.5703125" style="165" customWidth="1"/>
    <col min="9995" max="9995" width="8.85546875" style="165" customWidth="1"/>
    <col min="9996" max="9996" width="1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09" width="13.5703125" style="165" customWidth="1"/>
    <col min="10010" max="10010" width="37" style="165" customWidth="1"/>
    <col min="10011" max="10011" width="6.42578125" style="165" customWidth="1"/>
    <col min="10012" max="10012" width="40.5703125" style="165" customWidth="1"/>
    <col min="10013" max="10013" width="4.85546875" style="165" customWidth="1"/>
    <col min="10014" max="10014" width="4.140625" style="165" customWidth="1"/>
    <col min="10015" max="10017" width="0" style="165" hidden="1" customWidth="1"/>
    <col min="10018" max="10018" width="4.42578125" style="165" customWidth="1"/>
    <col min="10019" max="10019" width="0" style="165" hidden="1" customWidth="1"/>
    <col min="10020" max="10020" width="4.140625" style="165" customWidth="1"/>
    <col min="10021" max="10021" width="0" style="165" hidden="1" customWidth="1"/>
    <col min="10022" max="10022" width="5.5703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24.85546875" style="165" customWidth="1"/>
    <col min="10250" max="10250" width="2.5703125" style="165" customWidth="1"/>
    <col min="10251" max="10251" width="8.85546875" style="165" customWidth="1"/>
    <col min="10252" max="10252" width="1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5" width="13.5703125" style="165" customWidth="1"/>
    <col min="10266" max="10266" width="37" style="165" customWidth="1"/>
    <col min="10267" max="10267" width="6.42578125" style="165" customWidth="1"/>
    <col min="10268" max="10268" width="40.5703125" style="165" customWidth="1"/>
    <col min="10269" max="10269" width="4.85546875" style="165" customWidth="1"/>
    <col min="10270" max="10270" width="4.140625" style="165" customWidth="1"/>
    <col min="10271" max="10273" width="0" style="165" hidden="1" customWidth="1"/>
    <col min="10274" max="10274" width="4.42578125" style="165" customWidth="1"/>
    <col min="10275" max="10275" width="0" style="165" hidden="1" customWidth="1"/>
    <col min="10276" max="10276" width="4.140625" style="165" customWidth="1"/>
    <col min="10277" max="10277" width="0" style="165" hidden="1" customWidth="1"/>
    <col min="10278" max="10278" width="5.5703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24.85546875" style="165" customWidth="1"/>
    <col min="10506" max="10506" width="2.5703125" style="165" customWidth="1"/>
    <col min="10507" max="10507" width="8.85546875" style="165" customWidth="1"/>
    <col min="10508" max="10508" width="1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1" width="13.5703125" style="165" customWidth="1"/>
    <col min="10522" max="10522" width="37" style="165" customWidth="1"/>
    <col min="10523" max="10523" width="6.42578125" style="165" customWidth="1"/>
    <col min="10524" max="10524" width="40.5703125" style="165" customWidth="1"/>
    <col min="10525" max="10525" width="4.85546875" style="165" customWidth="1"/>
    <col min="10526" max="10526" width="4.140625" style="165" customWidth="1"/>
    <col min="10527" max="10529" width="0" style="165" hidden="1" customWidth="1"/>
    <col min="10530" max="10530" width="4.42578125" style="165" customWidth="1"/>
    <col min="10531" max="10531" width="0" style="165" hidden="1" customWidth="1"/>
    <col min="10532" max="10532" width="4.140625" style="165" customWidth="1"/>
    <col min="10533" max="10533" width="0" style="165" hidden="1" customWidth="1"/>
    <col min="10534" max="10534" width="5.5703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24.85546875" style="165" customWidth="1"/>
    <col min="10762" max="10762" width="2.5703125" style="165" customWidth="1"/>
    <col min="10763" max="10763" width="8.85546875" style="165" customWidth="1"/>
    <col min="10764" max="10764" width="1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7" width="13.5703125" style="165" customWidth="1"/>
    <col min="10778" max="10778" width="37" style="165" customWidth="1"/>
    <col min="10779" max="10779" width="6.42578125" style="165" customWidth="1"/>
    <col min="10780" max="10780" width="40.5703125" style="165" customWidth="1"/>
    <col min="10781" max="10781" width="4.85546875" style="165" customWidth="1"/>
    <col min="10782" max="10782" width="4.140625" style="165" customWidth="1"/>
    <col min="10783" max="10785" width="0" style="165" hidden="1" customWidth="1"/>
    <col min="10786" max="10786" width="4.42578125" style="165" customWidth="1"/>
    <col min="10787" max="10787" width="0" style="165" hidden="1" customWidth="1"/>
    <col min="10788" max="10788" width="4.140625" style="165" customWidth="1"/>
    <col min="10789" max="10789" width="0" style="165" hidden="1" customWidth="1"/>
    <col min="10790" max="10790" width="5.5703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24.85546875" style="165" customWidth="1"/>
    <col min="11018" max="11018" width="2.5703125" style="165" customWidth="1"/>
    <col min="11019" max="11019" width="8.85546875" style="165" customWidth="1"/>
    <col min="11020" max="11020" width="1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3" width="13.5703125" style="165" customWidth="1"/>
    <col min="11034" max="11034" width="37" style="165" customWidth="1"/>
    <col min="11035" max="11035" width="6.42578125" style="165" customWidth="1"/>
    <col min="11036" max="11036" width="40.5703125" style="165" customWidth="1"/>
    <col min="11037" max="11037" width="4.85546875" style="165" customWidth="1"/>
    <col min="11038" max="11038" width="4.140625" style="165" customWidth="1"/>
    <col min="11039" max="11041" width="0" style="165" hidden="1" customWidth="1"/>
    <col min="11042" max="11042" width="4.42578125" style="165" customWidth="1"/>
    <col min="11043" max="11043" width="0" style="165" hidden="1" customWidth="1"/>
    <col min="11044" max="11044" width="4.140625" style="165" customWidth="1"/>
    <col min="11045" max="11045" width="0" style="165" hidden="1" customWidth="1"/>
    <col min="11046" max="11046" width="5.5703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24.85546875" style="165" customWidth="1"/>
    <col min="11274" max="11274" width="2.5703125" style="165" customWidth="1"/>
    <col min="11275" max="11275" width="8.85546875" style="165" customWidth="1"/>
    <col min="11276" max="11276" width="1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89" width="13.5703125" style="165" customWidth="1"/>
    <col min="11290" max="11290" width="37" style="165" customWidth="1"/>
    <col min="11291" max="11291" width="6.42578125" style="165" customWidth="1"/>
    <col min="11292" max="11292" width="40.5703125" style="165" customWidth="1"/>
    <col min="11293" max="11293" width="4.85546875" style="165" customWidth="1"/>
    <col min="11294" max="11294" width="4.140625" style="165" customWidth="1"/>
    <col min="11295" max="11297" width="0" style="165" hidden="1" customWidth="1"/>
    <col min="11298" max="11298" width="4.42578125" style="165" customWidth="1"/>
    <col min="11299" max="11299" width="0" style="165" hidden="1" customWidth="1"/>
    <col min="11300" max="11300" width="4.140625" style="165" customWidth="1"/>
    <col min="11301" max="11301" width="0" style="165" hidden="1" customWidth="1"/>
    <col min="11302" max="11302" width="5.5703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24.85546875" style="165" customWidth="1"/>
    <col min="11530" max="11530" width="2.5703125" style="165" customWidth="1"/>
    <col min="11531" max="11531" width="8.85546875" style="165" customWidth="1"/>
    <col min="11532" max="11532" width="1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5" width="13.5703125" style="165" customWidth="1"/>
    <col min="11546" max="11546" width="37" style="165" customWidth="1"/>
    <col min="11547" max="11547" width="6.42578125" style="165" customWidth="1"/>
    <col min="11548" max="11548" width="40.5703125" style="165" customWidth="1"/>
    <col min="11549" max="11549" width="4.85546875" style="165" customWidth="1"/>
    <col min="11550" max="11550" width="4.140625" style="165" customWidth="1"/>
    <col min="11551" max="11553" width="0" style="165" hidden="1" customWidth="1"/>
    <col min="11554" max="11554" width="4.42578125" style="165" customWidth="1"/>
    <col min="11555" max="11555" width="0" style="165" hidden="1" customWidth="1"/>
    <col min="11556" max="11556" width="4.140625" style="165" customWidth="1"/>
    <col min="11557" max="11557" width="0" style="165" hidden="1" customWidth="1"/>
    <col min="11558" max="11558" width="5.5703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24.85546875" style="165" customWidth="1"/>
    <col min="11786" max="11786" width="2.5703125" style="165" customWidth="1"/>
    <col min="11787" max="11787" width="8.85546875" style="165" customWidth="1"/>
    <col min="11788" max="11788" width="1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1" width="13.5703125" style="165" customWidth="1"/>
    <col min="11802" max="11802" width="37" style="165" customWidth="1"/>
    <col min="11803" max="11803" width="6.42578125" style="165" customWidth="1"/>
    <col min="11804" max="11804" width="40.5703125" style="165" customWidth="1"/>
    <col min="11805" max="11805" width="4.85546875" style="165" customWidth="1"/>
    <col min="11806" max="11806" width="4.140625" style="165" customWidth="1"/>
    <col min="11807" max="11809" width="0" style="165" hidden="1" customWidth="1"/>
    <col min="11810" max="11810" width="4.42578125" style="165" customWidth="1"/>
    <col min="11811" max="11811" width="0" style="165" hidden="1" customWidth="1"/>
    <col min="11812" max="11812" width="4.140625" style="165" customWidth="1"/>
    <col min="11813" max="11813" width="0" style="165" hidden="1" customWidth="1"/>
    <col min="11814" max="11814" width="5.5703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24.85546875" style="165" customWidth="1"/>
    <col min="12042" max="12042" width="2.5703125" style="165" customWidth="1"/>
    <col min="12043" max="12043" width="8.85546875" style="165" customWidth="1"/>
    <col min="12044" max="12044" width="1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7" width="13.5703125" style="165" customWidth="1"/>
    <col min="12058" max="12058" width="37" style="165" customWidth="1"/>
    <col min="12059" max="12059" width="6.42578125" style="165" customWidth="1"/>
    <col min="12060" max="12060" width="40.5703125" style="165" customWidth="1"/>
    <col min="12061" max="12061" width="4.85546875" style="165" customWidth="1"/>
    <col min="12062" max="12062" width="4.140625" style="165" customWidth="1"/>
    <col min="12063" max="12065" width="0" style="165" hidden="1" customWidth="1"/>
    <col min="12066" max="12066" width="4.42578125" style="165" customWidth="1"/>
    <col min="12067" max="12067" width="0" style="165" hidden="1" customWidth="1"/>
    <col min="12068" max="12068" width="4.140625" style="165" customWidth="1"/>
    <col min="12069" max="12069" width="0" style="165" hidden="1" customWidth="1"/>
    <col min="12070" max="12070" width="5.5703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24.85546875" style="165" customWidth="1"/>
    <col min="12298" max="12298" width="2.5703125" style="165" customWidth="1"/>
    <col min="12299" max="12299" width="8.85546875" style="165" customWidth="1"/>
    <col min="12300" max="12300" width="1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3" width="13.5703125" style="165" customWidth="1"/>
    <col min="12314" max="12314" width="37" style="165" customWidth="1"/>
    <col min="12315" max="12315" width="6.42578125" style="165" customWidth="1"/>
    <col min="12316" max="12316" width="40.5703125" style="165" customWidth="1"/>
    <col min="12317" max="12317" width="4.85546875" style="165" customWidth="1"/>
    <col min="12318" max="12318" width="4.140625" style="165" customWidth="1"/>
    <col min="12319" max="12321" width="0" style="165" hidden="1" customWidth="1"/>
    <col min="12322" max="12322" width="4.42578125" style="165" customWidth="1"/>
    <col min="12323" max="12323" width="0" style="165" hidden="1" customWidth="1"/>
    <col min="12324" max="12324" width="4.140625" style="165" customWidth="1"/>
    <col min="12325" max="12325" width="0" style="165" hidden="1" customWidth="1"/>
    <col min="12326" max="12326" width="5.5703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24.85546875" style="165" customWidth="1"/>
    <col min="12554" max="12554" width="2.5703125" style="165" customWidth="1"/>
    <col min="12555" max="12555" width="8.85546875" style="165" customWidth="1"/>
    <col min="12556" max="12556" width="1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69" width="13.5703125" style="165" customWidth="1"/>
    <col min="12570" max="12570" width="37" style="165" customWidth="1"/>
    <col min="12571" max="12571" width="6.42578125" style="165" customWidth="1"/>
    <col min="12572" max="12572" width="40.5703125" style="165" customWidth="1"/>
    <col min="12573" max="12573" width="4.85546875" style="165" customWidth="1"/>
    <col min="12574" max="12574" width="4.140625" style="165" customWidth="1"/>
    <col min="12575" max="12577" width="0" style="165" hidden="1" customWidth="1"/>
    <col min="12578" max="12578" width="4.42578125" style="165" customWidth="1"/>
    <col min="12579" max="12579" width="0" style="165" hidden="1" customWidth="1"/>
    <col min="12580" max="12580" width="4.140625" style="165" customWidth="1"/>
    <col min="12581" max="12581" width="0" style="165" hidden="1" customWidth="1"/>
    <col min="12582" max="12582" width="5.5703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24.85546875" style="165" customWidth="1"/>
    <col min="12810" max="12810" width="2.5703125" style="165" customWidth="1"/>
    <col min="12811" max="12811" width="8.85546875" style="165" customWidth="1"/>
    <col min="12812" max="12812" width="1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5" width="13.5703125" style="165" customWidth="1"/>
    <col min="12826" max="12826" width="37" style="165" customWidth="1"/>
    <col min="12827" max="12827" width="6.42578125" style="165" customWidth="1"/>
    <col min="12828" max="12828" width="40.5703125" style="165" customWidth="1"/>
    <col min="12829" max="12829" width="4.85546875" style="165" customWidth="1"/>
    <col min="12830" max="12830" width="4.140625" style="165" customWidth="1"/>
    <col min="12831" max="12833" width="0" style="165" hidden="1" customWidth="1"/>
    <col min="12834" max="12834" width="4.42578125" style="165" customWidth="1"/>
    <col min="12835" max="12835" width="0" style="165" hidden="1" customWidth="1"/>
    <col min="12836" max="12836" width="4.140625" style="165" customWidth="1"/>
    <col min="12837" max="12837" width="0" style="165" hidden="1" customWidth="1"/>
    <col min="12838" max="12838" width="5.5703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24.85546875" style="165" customWidth="1"/>
    <col min="13066" max="13066" width="2.5703125" style="165" customWidth="1"/>
    <col min="13067" max="13067" width="8.85546875" style="165" customWidth="1"/>
    <col min="13068" max="13068" width="1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1" width="13.5703125" style="165" customWidth="1"/>
    <col min="13082" max="13082" width="37" style="165" customWidth="1"/>
    <col min="13083" max="13083" width="6.42578125" style="165" customWidth="1"/>
    <col min="13084" max="13084" width="40.5703125" style="165" customWidth="1"/>
    <col min="13085" max="13085" width="4.85546875" style="165" customWidth="1"/>
    <col min="13086" max="13086" width="4.140625" style="165" customWidth="1"/>
    <col min="13087" max="13089" width="0" style="165" hidden="1" customWidth="1"/>
    <col min="13090" max="13090" width="4.42578125" style="165" customWidth="1"/>
    <col min="13091" max="13091" width="0" style="165" hidden="1" customWidth="1"/>
    <col min="13092" max="13092" width="4.140625" style="165" customWidth="1"/>
    <col min="13093" max="13093" width="0" style="165" hidden="1" customWidth="1"/>
    <col min="13094" max="13094" width="5.5703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24.85546875" style="165" customWidth="1"/>
    <col min="13322" max="13322" width="2.5703125" style="165" customWidth="1"/>
    <col min="13323" max="13323" width="8.85546875" style="165" customWidth="1"/>
    <col min="13324" max="13324" width="1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7" width="13.5703125" style="165" customWidth="1"/>
    <col min="13338" max="13338" width="37" style="165" customWidth="1"/>
    <col min="13339" max="13339" width="6.42578125" style="165" customWidth="1"/>
    <col min="13340" max="13340" width="40.5703125" style="165" customWidth="1"/>
    <col min="13341" max="13341" width="4.85546875" style="165" customWidth="1"/>
    <col min="13342" max="13342" width="4.140625" style="165" customWidth="1"/>
    <col min="13343" max="13345" width="0" style="165" hidden="1" customWidth="1"/>
    <col min="13346" max="13346" width="4.42578125" style="165" customWidth="1"/>
    <col min="13347" max="13347" width="0" style="165" hidden="1" customWidth="1"/>
    <col min="13348" max="13348" width="4.140625" style="165" customWidth="1"/>
    <col min="13349" max="13349" width="0" style="165" hidden="1" customWidth="1"/>
    <col min="13350" max="13350" width="5.5703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24.85546875" style="165" customWidth="1"/>
    <col min="13578" max="13578" width="2.5703125" style="165" customWidth="1"/>
    <col min="13579" max="13579" width="8.85546875" style="165" customWidth="1"/>
    <col min="13580" max="13580" width="1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3" width="13.5703125" style="165" customWidth="1"/>
    <col min="13594" max="13594" width="37" style="165" customWidth="1"/>
    <col min="13595" max="13595" width="6.42578125" style="165" customWidth="1"/>
    <col min="13596" max="13596" width="40.5703125" style="165" customWidth="1"/>
    <col min="13597" max="13597" width="4.85546875" style="165" customWidth="1"/>
    <col min="13598" max="13598" width="4.140625" style="165" customWidth="1"/>
    <col min="13599" max="13601" width="0" style="165" hidden="1" customWidth="1"/>
    <col min="13602" max="13602" width="4.42578125" style="165" customWidth="1"/>
    <col min="13603" max="13603" width="0" style="165" hidden="1" customWidth="1"/>
    <col min="13604" max="13604" width="4.140625" style="165" customWidth="1"/>
    <col min="13605" max="13605" width="0" style="165" hidden="1" customWidth="1"/>
    <col min="13606" max="13606" width="5.5703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24.85546875" style="165" customWidth="1"/>
    <col min="13834" max="13834" width="2.5703125" style="165" customWidth="1"/>
    <col min="13835" max="13835" width="8.85546875" style="165" customWidth="1"/>
    <col min="13836" max="13836" width="1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49" width="13.5703125" style="165" customWidth="1"/>
    <col min="13850" max="13850" width="37" style="165" customWidth="1"/>
    <col min="13851" max="13851" width="6.42578125" style="165" customWidth="1"/>
    <col min="13852" max="13852" width="40.5703125" style="165" customWidth="1"/>
    <col min="13853" max="13853" width="4.85546875" style="165" customWidth="1"/>
    <col min="13854" max="13854" width="4.140625" style="165" customWidth="1"/>
    <col min="13855" max="13857" width="0" style="165" hidden="1" customWidth="1"/>
    <col min="13858" max="13858" width="4.42578125" style="165" customWidth="1"/>
    <col min="13859" max="13859" width="0" style="165" hidden="1" customWidth="1"/>
    <col min="13860" max="13860" width="4.140625" style="165" customWidth="1"/>
    <col min="13861" max="13861" width="0" style="165" hidden="1" customWidth="1"/>
    <col min="13862" max="13862" width="5.5703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24.85546875" style="165" customWidth="1"/>
    <col min="14090" max="14090" width="2.5703125" style="165" customWidth="1"/>
    <col min="14091" max="14091" width="8.85546875" style="165" customWidth="1"/>
    <col min="14092" max="14092" width="1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5" width="13.5703125" style="165" customWidth="1"/>
    <col min="14106" max="14106" width="37" style="165" customWidth="1"/>
    <col min="14107" max="14107" width="6.42578125" style="165" customWidth="1"/>
    <col min="14108" max="14108" width="40.5703125" style="165" customWidth="1"/>
    <col min="14109" max="14109" width="4.85546875" style="165" customWidth="1"/>
    <col min="14110" max="14110" width="4.140625" style="165" customWidth="1"/>
    <col min="14111" max="14113" width="0" style="165" hidden="1" customWidth="1"/>
    <col min="14114" max="14114" width="4.42578125" style="165" customWidth="1"/>
    <col min="14115" max="14115" width="0" style="165" hidden="1" customWidth="1"/>
    <col min="14116" max="14116" width="4.140625" style="165" customWidth="1"/>
    <col min="14117" max="14117" width="0" style="165" hidden="1" customWidth="1"/>
    <col min="14118" max="14118" width="5.5703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24.85546875" style="165" customWidth="1"/>
    <col min="14346" max="14346" width="2.5703125" style="165" customWidth="1"/>
    <col min="14347" max="14347" width="8.85546875" style="165" customWidth="1"/>
    <col min="14348" max="14348" width="1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1" width="13.5703125" style="165" customWidth="1"/>
    <col min="14362" max="14362" width="37" style="165" customWidth="1"/>
    <col min="14363" max="14363" width="6.42578125" style="165" customWidth="1"/>
    <col min="14364" max="14364" width="40.5703125" style="165" customWidth="1"/>
    <col min="14365" max="14365" width="4.85546875" style="165" customWidth="1"/>
    <col min="14366" max="14366" width="4.140625" style="165" customWidth="1"/>
    <col min="14367" max="14369" width="0" style="165" hidden="1" customWidth="1"/>
    <col min="14370" max="14370" width="4.42578125" style="165" customWidth="1"/>
    <col min="14371" max="14371" width="0" style="165" hidden="1" customWidth="1"/>
    <col min="14372" max="14372" width="4.140625" style="165" customWidth="1"/>
    <col min="14373" max="14373" width="0" style="165" hidden="1" customWidth="1"/>
    <col min="14374" max="14374" width="5.5703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24.85546875" style="165" customWidth="1"/>
    <col min="14602" max="14602" width="2.5703125" style="165" customWidth="1"/>
    <col min="14603" max="14603" width="8.85546875" style="165" customWidth="1"/>
    <col min="14604" max="14604" width="1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7" width="13.5703125" style="165" customWidth="1"/>
    <col min="14618" max="14618" width="37" style="165" customWidth="1"/>
    <col min="14619" max="14619" width="6.42578125" style="165" customWidth="1"/>
    <col min="14620" max="14620" width="40.5703125" style="165" customWidth="1"/>
    <col min="14621" max="14621" width="4.85546875" style="165" customWidth="1"/>
    <col min="14622" max="14622" width="4.140625" style="165" customWidth="1"/>
    <col min="14623" max="14625" width="0" style="165" hidden="1" customWidth="1"/>
    <col min="14626" max="14626" width="4.42578125" style="165" customWidth="1"/>
    <col min="14627" max="14627" width="0" style="165" hidden="1" customWidth="1"/>
    <col min="14628" max="14628" width="4.140625" style="165" customWidth="1"/>
    <col min="14629" max="14629" width="0" style="165" hidden="1" customWidth="1"/>
    <col min="14630" max="14630" width="5.5703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24.85546875" style="165" customWidth="1"/>
    <col min="14858" max="14858" width="2.5703125" style="165" customWidth="1"/>
    <col min="14859" max="14859" width="8.85546875" style="165" customWidth="1"/>
    <col min="14860" max="14860" width="1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3" width="13.5703125" style="165" customWidth="1"/>
    <col min="14874" max="14874" width="37" style="165" customWidth="1"/>
    <col min="14875" max="14875" width="6.42578125" style="165" customWidth="1"/>
    <col min="14876" max="14876" width="40.5703125" style="165" customWidth="1"/>
    <col min="14877" max="14877" width="4.85546875" style="165" customWidth="1"/>
    <col min="14878" max="14878" width="4.140625" style="165" customWidth="1"/>
    <col min="14879" max="14881" width="0" style="165" hidden="1" customWidth="1"/>
    <col min="14882" max="14882" width="4.42578125" style="165" customWidth="1"/>
    <col min="14883" max="14883" width="0" style="165" hidden="1" customWidth="1"/>
    <col min="14884" max="14884" width="4.140625" style="165" customWidth="1"/>
    <col min="14885" max="14885" width="0" style="165" hidden="1" customWidth="1"/>
    <col min="14886" max="14886" width="5.5703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24.85546875" style="165" customWidth="1"/>
    <col min="15114" max="15114" width="2.5703125" style="165" customWidth="1"/>
    <col min="15115" max="15115" width="8.85546875" style="165" customWidth="1"/>
    <col min="15116" max="15116" width="1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29" width="13.5703125" style="165" customWidth="1"/>
    <col min="15130" max="15130" width="37" style="165" customWidth="1"/>
    <col min="15131" max="15131" width="6.42578125" style="165" customWidth="1"/>
    <col min="15132" max="15132" width="40.5703125" style="165" customWidth="1"/>
    <col min="15133" max="15133" width="4.85546875" style="165" customWidth="1"/>
    <col min="15134" max="15134" width="4.140625" style="165" customWidth="1"/>
    <col min="15135" max="15137" width="0" style="165" hidden="1" customWidth="1"/>
    <col min="15138" max="15138" width="4.42578125" style="165" customWidth="1"/>
    <col min="15139" max="15139" width="0" style="165" hidden="1" customWidth="1"/>
    <col min="15140" max="15140" width="4.140625" style="165" customWidth="1"/>
    <col min="15141" max="15141" width="0" style="165" hidden="1" customWidth="1"/>
    <col min="15142" max="15142" width="5.5703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24.85546875" style="165" customWidth="1"/>
    <col min="15370" max="15370" width="2.5703125" style="165" customWidth="1"/>
    <col min="15371" max="15371" width="8.85546875" style="165" customWidth="1"/>
    <col min="15372" max="15372" width="1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5" width="13.5703125" style="165" customWidth="1"/>
    <col min="15386" max="15386" width="37" style="165" customWidth="1"/>
    <col min="15387" max="15387" width="6.42578125" style="165" customWidth="1"/>
    <col min="15388" max="15388" width="40.5703125" style="165" customWidth="1"/>
    <col min="15389" max="15389" width="4.85546875" style="165" customWidth="1"/>
    <col min="15390" max="15390" width="4.140625" style="165" customWidth="1"/>
    <col min="15391" max="15393" width="0" style="165" hidden="1" customWidth="1"/>
    <col min="15394" max="15394" width="4.42578125" style="165" customWidth="1"/>
    <col min="15395" max="15395" width="0" style="165" hidden="1" customWidth="1"/>
    <col min="15396" max="15396" width="4.140625" style="165" customWidth="1"/>
    <col min="15397" max="15397" width="0" style="165" hidden="1" customWidth="1"/>
    <col min="15398" max="15398" width="5.5703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24.85546875" style="165" customWidth="1"/>
    <col min="15626" max="15626" width="2.5703125" style="165" customWidth="1"/>
    <col min="15627" max="15627" width="8.85546875" style="165" customWidth="1"/>
    <col min="15628" max="15628" width="1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1" width="13.5703125" style="165" customWidth="1"/>
    <col min="15642" max="15642" width="37" style="165" customWidth="1"/>
    <col min="15643" max="15643" width="6.42578125" style="165" customWidth="1"/>
    <col min="15644" max="15644" width="40.5703125" style="165" customWidth="1"/>
    <col min="15645" max="15645" width="4.85546875" style="165" customWidth="1"/>
    <col min="15646" max="15646" width="4.140625" style="165" customWidth="1"/>
    <col min="15647" max="15649" width="0" style="165" hidden="1" customWidth="1"/>
    <col min="15650" max="15650" width="4.42578125" style="165" customWidth="1"/>
    <col min="15651" max="15651" width="0" style="165" hidden="1" customWidth="1"/>
    <col min="15652" max="15652" width="4.140625" style="165" customWidth="1"/>
    <col min="15653" max="15653" width="0" style="165" hidden="1" customWidth="1"/>
    <col min="15654" max="15654" width="5.5703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24.85546875" style="165" customWidth="1"/>
    <col min="15882" max="15882" width="2.5703125" style="165" customWidth="1"/>
    <col min="15883" max="15883" width="8.85546875" style="165" customWidth="1"/>
    <col min="15884" max="15884" width="1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7" width="13.5703125" style="165" customWidth="1"/>
    <col min="15898" max="15898" width="37" style="165" customWidth="1"/>
    <col min="15899" max="15899" width="6.42578125" style="165" customWidth="1"/>
    <col min="15900" max="15900" width="40.5703125" style="165" customWidth="1"/>
    <col min="15901" max="15901" width="4.85546875" style="165" customWidth="1"/>
    <col min="15902" max="15902" width="4.140625" style="165" customWidth="1"/>
    <col min="15903" max="15905" width="0" style="165" hidden="1" customWidth="1"/>
    <col min="15906" max="15906" width="4.42578125" style="165" customWidth="1"/>
    <col min="15907" max="15907" width="0" style="165" hidden="1" customWidth="1"/>
    <col min="15908" max="15908" width="4.140625" style="165" customWidth="1"/>
    <col min="15909" max="15909" width="0" style="165" hidden="1" customWidth="1"/>
    <col min="15910" max="15910" width="5.5703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24.85546875" style="165" customWidth="1"/>
    <col min="16138" max="16138" width="2.5703125" style="165" customWidth="1"/>
    <col min="16139" max="16139" width="8.85546875" style="165" customWidth="1"/>
    <col min="16140" max="16140" width="1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3" width="13.5703125" style="165" customWidth="1"/>
    <col min="16154" max="16154" width="37" style="165" customWidth="1"/>
    <col min="16155" max="16155" width="6.42578125" style="165" customWidth="1"/>
    <col min="16156" max="16156" width="40.5703125" style="165" customWidth="1"/>
    <col min="16157" max="16157" width="4.85546875" style="165" customWidth="1"/>
    <col min="16158" max="16158" width="4.140625" style="165" customWidth="1"/>
    <col min="16159" max="16161" width="0" style="165" hidden="1" customWidth="1"/>
    <col min="16162" max="16162" width="4.42578125" style="165" customWidth="1"/>
    <col min="16163" max="16163" width="0" style="165" hidden="1" customWidth="1"/>
    <col min="16164" max="16164" width="4.140625" style="165" customWidth="1"/>
    <col min="16165" max="16165" width="0" style="165" hidden="1" customWidth="1"/>
    <col min="16166" max="16166" width="5.5703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20</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43269</v>
      </c>
      <c r="O3" s="646"/>
      <c r="P3" s="647"/>
      <c r="Q3" s="647"/>
      <c r="R3" s="647"/>
      <c r="S3" s="647"/>
      <c r="T3" s="647"/>
      <c r="U3" s="647"/>
      <c r="V3" s="648"/>
      <c r="W3" s="136"/>
      <c r="X3" s="652" t="s">
        <v>247</v>
      </c>
      <c r="Y3" s="690" t="s">
        <v>4</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203"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204"/>
      <c r="B5" s="152"/>
      <c r="C5" s="152"/>
      <c r="D5" s="152"/>
      <c r="E5" s="152"/>
      <c r="F5" s="204"/>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204"/>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239.25" customHeight="1" x14ac:dyDescent="0.2">
      <c r="A9" s="461" t="s">
        <v>1318</v>
      </c>
      <c r="B9" s="487" t="s">
        <v>1319</v>
      </c>
      <c r="C9" s="550" t="s">
        <v>1320</v>
      </c>
      <c r="D9" s="550"/>
      <c r="E9" s="550"/>
      <c r="F9" s="462" t="s">
        <v>330</v>
      </c>
      <c r="G9" s="551" t="s">
        <v>1321</v>
      </c>
      <c r="H9" s="552"/>
      <c r="I9" s="553"/>
      <c r="J9" s="1286" t="s">
        <v>1322</v>
      </c>
      <c r="K9" s="550"/>
      <c r="L9" s="550"/>
      <c r="M9" s="461"/>
      <c r="N9" s="461">
        <v>6</v>
      </c>
      <c r="O9" s="484" t="s">
        <v>0</v>
      </c>
      <c r="P9" s="461" t="s">
        <v>0</v>
      </c>
      <c r="Q9" s="462" t="s">
        <v>259</v>
      </c>
      <c r="R9" s="462" t="s">
        <v>121</v>
      </c>
      <c r="S9" s="167"/>
      <c r="T9" s="469">
        <f>VLOOKUP(Q9,[49]Listas!$D$6:$E$10,2,0)</f>
        <v>2</v>
      </c>
      <c r="U9" s="469">
        <f>HLOOKUP(R9,[49]Listas!$F$4:$J$5,2,0)</f>
        <v>4</v>
      </c>
      <c r="V9" s="466" t="str">
        <f>INDEX([49]Listas!$F$6:$J$10,MATCH(Q9,[49]Listas!$D$6:$D$10,0),MATCH(R9,[49]Listas!$F$4:$J$4,0))</f>
        <v>8
MODERADO</v>
      </c>
      <c r="W9" s="167"/>
      <c r="X9" s="1287" t="s">
        <v>1323</v>
      </c>
      <c r="Y9" s="1169"/>
      <c r="Z9" s="1169"/>
      <c r="AA9" s="463" t="s">
        <v>860</v>
      </c>
      <c r="AB9" s="471" t="s">
        <v>1324</v>
      </c>
      <c r="AC9" s="461">
        <v>87</v>
      </c>
      <c r="AD9" s="463" t="s">
        <v>58</v>
      </c>
      <c r="AE9" s="167"/>
      <c r="AF9" s="469">
        <f>IF(AC9&lt;=33,0,IF(AC9&gt;81,2,1))</f>
        <v>2</v>
      </c>
      <c r="AG9" s="465">
        <f>IF(OR(AD9="Probabilidad",AD9="Ambos"),T9-AF9,T9)</f>
        <v>0</v>
      </c>
      <c r="AH9" s="467" t="str">
        <f>IF(AG9&lt;=1,"Remota",VLOOKUP(AG9,[49]Listas!$C$6:$D$10,2,0))</f>
        <v>Remota</v>
      </c>
      <c r="AI9" s="465">
        <f>IF(OR(AD9="Impacto",AD9="Ambos"),U9-AF9,U9)</f>
        <v>2</v>
      </c>
      <c r="AJ9" s="467" t="str">
        <f>IF(AI9&lt;=1,"Insignificante",HLOOKUP(AI9,[49]Listas!$F$3:$J$4,2,0))</f>
        <v>Menor</v>
      </c>
      <c r="AK9" s="468">
        <f>AG9*AI9</f>
        <v>0</v>
      </c>
      <c r="AL9" s="466" t="str">
        <f>INDEX([49]Listas!$F$6:$J$10,MATCH(AH9,[49]Listas!$D$6:$D$10,0),MATCH(AJ9,[49]Listas!$F$4:$J$4,0))</f>
        <v>2
INFERIOR</v>
      </c>
    </row>
    <row r="10" spans="1:47" s="171" customFormat="1" ht="409.5" customHeight="1" x14ac:dyDescent="0.2">
      <c r="A10" s="345" t="s">
        <v>21</v>
      </c>
      <c r="B10" s="487" t="s">
        <v>1325</v>
      </c>
      <c r="C10" s="1181" t="s">
        <v>861</v>
      </c>
      <c r="D10" s="1181"/>
      <c r="E10" s="1181"/>
      <c r="F10" s="220" t="s">
        <v>330</v>
      </c>
      <c r="G10" s="551" t="s">
        <v>862</v>
      </c>
      <c r="H10" s="552"/>
      <c r="I10" s="553"/>
      <c r="J10" s="1286" t="s">
        <v>863</v>
      </c>
      <c r="K10" s="550"/>
      <c r="L10" s="550"/>
      <c r="M10" s="175"/>
      <c r="N10" s="175">
        <v>6</v>
      </c>
      <c r="O10" s="175" t="s">
        <v>0</v>
      </c>
      <c r="P10" s="175" t="s">
        <v>0</v>
      </c>
      <c r="Q10" s="220" t="s">
        <v>259</v>
      </c>
      <c r="R10" s="220" t="s">
        <v>254</v>
      </c>
      <c r="S10" s="167"/>
      <c r="T10" s="349">
        <f>VLOOKUP(Q10,[12]Listas!$D$6:$E$10,2,0)</f>
        <v>2</v>
      </c>
      <c r="U10" s="349">
        <f>HLOOKUP(R10,[12]Listas!$F$4:$J$5,2,0)</f>
        <v>2</v>
      </c>
      <c r="V10" s="222" t="str">
        <f>INDEX([12]Listas!$F$6:$J$10,MATCH(Q10,[12]Listas!$D$6:$D$10,0),MATCH(R10,[12]Listas!$F$4:$J$4,0))</f>
        <v>4
INFERIOR</v>
      </c>
      <c r="W10" s="167"/>
      <c r="X10" s="1287" t="s">
        <v>864</v>
      </c>
      <c r="Y10" s="1169"/>
      <c r="Z10" s="1169"/>
      <c r="AA10" s="229" t="s">
        <v>860</v>
      </c>
      <c r="AB10" s="410" t="s">
        <v>865</v>
      </c>
      <c r="AC10" s="175">
        <v>87</v>
      </c>
      <c r="AD10" s="229" t="s">
        <v>59</v>
      </c>
      <c r="AE10" s="167"/>
      <c r="AF10" s="349">
        <f t="shared" ref="AF10:AF75" si="0">IF(AC10&lt;=33,0,IF(AC10&gt;81,2,1))</f>
        <v>2</v>
      </c>
      <c r="AG10" s="202">
        <f t="shared" ref="AG10:AG75" si="1">IF(OR(AD10="Probabilidad",AD10="Ambos"),T10-AF10,T10)</f>
        <v>0</v>
      </c>
      <c r="AH10" s="350" t="str">
        <f>IF(AG10&lt;=1,"Remota",VLOOKUP(AG10,[12]Listas!$C$6:$D$10,2,0))</f>
        <v>Remota</v>
      </c>
      <c r="AI10" s="202">
        <f t="shared" ref="AI10:AI75" si="2">IF(OR(AD10="Impacto",AD10="Ambos"),U10-AF10,U10)</f>
        <v>2</v>
      </c>
      <c r="AJ10" s="350" t="str">
        <f>IF(AI10&lt;=1,"Insignificante",HLOOKUP(AI10,[12]Listas!$F$3:$J$4,2,0))</f>
        <v>Menor</v>
      </c>
      <c r="AK10" s="351">
        <f t="shared" ref="AK10:AK75" si="3">AG10*AI10</f>
        <v>0</v>
      </c>
      <c r="AL10" s="222" t="str">
        <f>INDEX([12]Listas!$F$6:$J$10,MATCH(AH10,[12]Listas!$D$6:$D$10,0),MATCH(AJ10,[12]Listas!$F$4:$J$4,0))</f>
        <v>2
INFERIOR</v>
      </c>
    </row>
    <row r="11" spans="1:47" s="171" customFormat="1" ht="344.25" hidden="1" customHeight="1" x14ac:dyDescent="0.2">
      <c r="A11" s="345" t="s">
        <v>21</v>
      </c>
      <c r="B11" s="487" t="s">
        <v>277</v>
      </c>
      <c r="C11" s="1288" t="s">
        <v>278</v>
      </c>
      <c r="D11" s="1288"/>
      <c r="E11" s="1288"/>
      <c r="F11" s="220" t="s">
        <v>330</v>
      </c>
      <c r="G11" s="551" t="s">
        <v>279</v>
      </c>
      <c r="H11" s="552"/>
      <c r="I11" s="553"/>
      <c r="J11" s="1289" t="s">
        <v>276</v>
      </c>
      <c r="K11" s="1288"/>
      <c r="L11" s="1288"/>
      <c r="M11" s="175"/>
      <c r="N11" s="175"/>
      <c r="O11" s="175"/>
      <c r="P11" s="175"/>
      <c r="Q11" s="220" t="s">
        <v>15</v>
      </c>
      <c r="R11" s="220" t="s">
        <v>123</v>
      </c>
      <c r="S11" s="167"/>
      <c r="T11" s="349">
        <f>VLOOKUP(Q11,[12]Listas!$D$6:$E$10,2,0)</f>
        <v>3</v>
      </c>
      <c r="U11" s="349">
        <f>HLOOKUP(R11,[12]Listas!$F$4:$J$5,2,0)</f>
        <v>3</v>
      </c>
      <c r="V11" s="222" t="str">
        <f>INDEX([12]Listas!$F$6:$J$10,MATCH(Q11,[12]Listas!$D$6:$D$10,0),MATCH(R11,[12]Listas!$F$4:$J$4,0))</f>
        <v>9
MODERADO</v>
      </c>
      <c r="W11" s="167"/>
      <c r="X11" s="1287" t="s">
        <v>283</v>
      </c>
      <c r="Y11" s="1169"/>
      <c r="Z11" s="1169"/>
      <c r="AA11" s="229" t="s">
        <v>860</v>
      </c>
      <c r="AB11" s="410" t="s">
        <v>866</v>
      </c>
      <c r="AC11" s="175">
        <v>87</v>
      </c>
      <c r="AD11" s="229" t="s">
        <v>59</v>
      </c>
      <c r="AE11" s="167"/>
      <c r="AF11" s="349">
        <f t="shared" si="0"/>
        <v>2</v>
      </c>
      <c r="AG11" s="202">
        <f t="shared" si="1"/>
        <v>1</v>
      </c>
      <c r="AH11" s="350" t="str">
        <f>IF(AG11&lt;=1,"Remota",VLOOKUP(AG11,[12]Listas!$C$6:$D$10,2,0))</f>
        <v>Remota</v>
      </c>
      <c r="AI11" s="202">
        <f t="shared" si="2"/>
        <v>3</v>
      </c>
      <c r="AJ11" s="350" t="str">
        <f>IF(AI11&lt;=1,"Insignificante",HLOOKUP(AI11,[12]Listas!$F$3:$J$4,2,0))</f>
        <v>Moderado</v>
      </c>
      <c r="AK11" s="351">
        <f t="shared" si="3"/>
        <v>3</v>
      </c>
      <c r="AL11" s="222" t="str">
        <f>INDEX([12]Listas!$F$6:$J$10,MATCH(AH11,[12]Listas!$D$6:$D$10,0),MATCH(AJ11,[12]Listas!$F$4:$J$4,0))</f>
        <v>3
INFERIOR</v>
      </c>
    </row>
    <row r="12" spans="1:47" s="171" customFormat="1" ht="196.5" hidden="1" customHeight="1" x14ac:dyDescent="0.2">
      <c r="A12" s="345" t="s">
        <v>21</v>
      </c>
      <c r="B12" s="487" t="s">
        <v>280</v>
      </c>
      <c r="C12" s="1288" t="s">
        <v>867</v>
      </c>
      <c r="D12" s="1288"/>
      <c r="E12" s="1288"/>
      <c r="F12" s="220" t="s">
        <v>330</v>
      </c>
      <c r="G12" s="551" t="s">
        <v>281</v>
      </c>
      <c r="H12" s="552"/>
      <c r="I12" s="553"/>
      <c r="J12" s="1289" t="s">
        <v>282</v>
      </c>
      <c r="K12" s="1288"/>
      <c r="L12" s="1288"/>
      <c r="M12" s="175"/>
      <c r="N12" s="175"/>
      <c r="O12" s="175"/>
      <c r="P12" s="175"/>
      <c r="Q12" s="220" t="s">
        <v>259</v>
      </c>
      <c r="R12" s="220" t="s">
        <v>254</v>
      </c>
      <c r="S12" s="167"/>
      <c r="T12" s="349">
        <f>VLOOKUP(Q12,[12]Listas!$D$6:$E$10,2,0)</f>
        <v>2</v>
      </c>
      <c r="U12" s="349">
        <f>HLOOKUP(R12,[12]Listas!$F$4:$J$5,2,0)</f>
        <v>2</v>
      </c>
      <c r="V12" s="222" t="str">
        <f>INDEX([12]Listas!$F$6:$J$10,MATCH(Q12,[12]Listas!$D$6:$D$10,0),MATCH(R12,[12]Listas!$F$4:$J$4,0))</f>
        <v>4
INFERIOR</v>
      </c>
      <c r="W12" s="167"/>
      <c r="X12" s="1287" t="s">
        <v>285</v>
      </c>
      <c r="Y12" s="1169"/>
      <c r="Z12" s="1169"/>
      <c r="AA12" s="229" t="s">
        <v>860</v>
      </c>
      <c r="AB12" s="410" t="s">
        <v>868</v>
      </c>
      <c r="AC12" s="175">
        <v>87</v>
      </c>
      <c r="AD12" s="229" t="s">
        <v>59</v>
      </c>
      <c r="AE12" s="167"/>
      <c r="AF12" s="349">
        <f t="shared" si="0"/>
        <v>2</v>
      </c>
      <c r="AG12" s="202">
        <f t="shared" si="1"/>
        <v>0</v>
      </c>
      <c r="AH12" s="350" t="str">
        <f>IF(AG12&lt;=1,"Remota",VLOOKUP(AG12,[12]Listas!$C$6:$D$10,2,0))</f>
        <v>Remota</v>
      </c>
      <c r="AI12" s="202">
        <f t="shared" si="2"/>
        <v>2</v>
      </c>
      <c r="AJ12" s="350" t="str">
        <f>IF(AI12&lt;=1,"Insignificante",HLOOKUP(AI12,[12]Listas!$F$3:$J$4,2,0))</f>
        <v>Menor</v>
      </c>
      <c r="AK12" s="351">
        <f t="shared" si="3"/>
        <v>0</v>
      </c>
      <c r="AL12" s="222" t="str">
        <f>INDEX([12]Listas!$F$6:$J$10,MATCH(AH12,[12]Listas!$D$6:$D$10,0),MATCH(AJ12,[12]Listas!$F$4:$J$4,0))</f>
        <v>2
INFERIOR</v>
      </c>
    </row>
    <row r="13" spans="1:47" s="171" customFormat="1" ht="196.5" customHeight="1" x14ac:dyDescent="0.2">
      <c r="A13" s="345" t="s">
        <v>21</v>
      </c>
      <c r="B13" s="487" t="s">
        <v>1326</v>
      </c>
      <c r="C13" s="550" t="s">
        <v>869</v>
      </c>
      <c r="D13" s="550"/>
      <c r="E13" s="550"/>
      <c r="F13" s="220" t="s">
        <v>330</v>
      </c>
      <c r="G13" s="551" t="s">
        <v>284</v>
      </c>
      <c r="H13" s="552"/>
      <c r="I13" s="553"/>
      <c r="J13" s="1286" t="s">
        <v>156</v>
      </c>
      <c r="K13" s="550"/>
      <c r="L13" s="550"/>
      <c r="M13" s="175"/>
      <c r="N13" s="175">
        <v>6</v>
      </c>
      <c r="O13" s="175" t="s">
        <v>0</v>
      </c>
      <c r="P13" s="175" t="s">
        <v>0</v>
      </c>
      <c r="Q13" s="220" t="s">
        <v>259</v>
      </c>
      <c r="R13" s="220" t="s">
        <v>123</v>
      </c>
      <c r="S13" s="167"/>
      <c r="T13" s="349">
        <f>VLOOKUP(Q13,[12]Listas!$D$6:$E$10,2,0)</f>
        <v>2</v>
      </c>
      <c r="U13" s="349">
        <f>HLOOKUP(R13,[12]Listas!$F$4:$J$5,2,0)</f>
        <v>3</v>
      </c>
      <c r="V13" s="222" t="str">
        <f>INDEX([12]Listas!$F$6:$J$10,MATCH(Q13,[12]Listas!$D$6:$D$10,0),MATCH(R13,[12]Listas!$F$4:$J$4,0))</f>
        <v>6
MODERADO</v>
      </c>
      <c r="W13" s="167"/>
      <c r="X13" s="1287" t="s">
        <v>288</v>
      </c>
      <c r="Y13" s="1169"/>
      <c r="Z13" s="1169"/>
      <c r="AA13" s="229" t="s">
        <v>860</v>
      </c>
      <c r="AB13" s="410" t="s">
        <v>286</v>
      </c>
      <c r="AC13" s="175">
        <v>75</v>
      </c>
      <c r="AD13" s="229" t="s">
        <v>59</v>
      </c>
      <c r="AE13" s="167"/>
      <c r="AF13" s="349">
        <f t="shared" si="0"/>
        <v>1</v>
      </c>
      <c r="AG13" s="202">
        <f t="shared" si="1"/>
        <v>1</v>
      </c>
      <c r="AH13" s="350" t="str">
        <f>IF(AG13&lt;=1,"Remota",VLOOKUP(AG13,[12]Listas!$C$6:$D$10,2,0))</f>
        <v>Remota</v>
      </c>
      <c r="AI13" s="202">
        <f t="shared" si="2"/>
        <v>3</v>
      </c>
      <c r="AJ13" s="350" t="str">
        <f>IF(AI13&lt;=1,"Insignificante",HLOOKUP(AI13,[12]Listas!$F$3:$J$4,2,0))</f>
        <v>Moderado</v>
      </c>
      <c r="AK13" s="351">
        <f t="shared" si="3"/>
        <v>3</v>
      </c>
      <c r="AL13" s="222" t="str">
        <f>INDEX([12]Listas!$F$6:$J$10,MATCH(AH13,[12]Listas!$D$6:$D$10,0),MATCH(AJ13,[12]Listas!$F$4:$J$4,0))</f>
        <v>3
INFERIOR</v>
      </c>
    </row>
    <row r="14" spans="1:47" s="171" customFormat="1" ht="297.75" customHeight="1" x14ac:dyDescent="0.2">
      <c r="A14" s="345" t="s">
        <v>21</v>
      </c>
      <c r="B14" s="487" t="s">
        <v>1327</v>
      </c>
      <c r="C14" s="550" t="s">
        <v>870</v>
      </c>
      <c r="D14" s="550"/>
      <c r="E14" s="550"/>
      <c r="F14" s="220" t="s">
        <v>330</v>
      </c>
      <c r="G14" s="551" t="s">
        <v>871</v>
      </c>
      <c r="H14" s="552"/>
      <c r="I14" s="553"/>
      <c r="J14" s="1286" t="s">
        <v>287</v>
      </c>
      <c r="K14" s="550"/>
      <c r="L14" s="550"/>
      <c r="M14" s="175"/>
      <c r="N14" s="175">
        <v>6</v>
      </c>
      <c r="O14" s="175" t="s">
        <v>0</v>
      </c>
      <c r="P14" s="175" t="s">
        <v>0</v>
      </c>
      <c r="Q14" s="220" t="s">
        <v>258</v>
      </c>
      <c r="R14" s="220" t="s">
        <v>123</v>
      </c>
      <c r="S14" s="167"/>
      <c r="T14" s="349">
        <f>VLOOKUP(Q14,[12]Listas!$D$6:$E$10,2,0)</f>
        <v>1</v>
      </c>
      <c r="U14" s="349">
        <f>HLOOKUP(R14,[12]Listas!$F$4:$J$5,2,0)</f>
        <v>3</v>
      </c>
      <c r="V14" s="222" t="str">
        <f>INDEX([12]Listas!$F$6:$J$10,MATCH(Q14,[12]Listas!$D$6:$D$10,0),MATCH(R14,[12]Listas!$F$4:$J$4,0))</f>
        <v>3
INFERIOR</v>
      </c>
      <c r="W14" s="167"/>
      <c r="X14" s="1287" t="s">
        <v>872</v>
      </c>
      <c r="Y14" s="1169"/>
      <c r="Z14" s="1169"/>
      <c r="AA14" s="229" t="s">
        <v>860</v>
      </c>
      <c r="AB14" s="410" t="s">
        <v>873</v>
      </c>
      <c r="AC14" s="175">
        <v>87</v>
      </c>
      <c r="AD14" s="229" t="s">
        <v>59</v>
      </c>
      <c r="AE14" s="167"/>
      <c r="AF14" s="349">
        <f t="shared" si="0"/>
        <v>2</v>
      </c>
      <c r="AG14" s="202">
        <f t="shared" si="1"/>
        <v>-1</v>
      </c>
      <c r="AH14" s="350" t="str">
        <f>IF(AG14&lt;=1,"Remota",VLOOKUP(AG14,[12]Listas!$C$6:$D$10,2,0))</f>
        <v>Remota</v>
      </c>
      <c r="AI14" s="202">
        <f t="shared" si="2"/>
        <v>3</v>
      </c>
      <c r="AJ14" s="350" t="str">
        <f>IF(AI14&lt;=1,"Insignificante",HLOOKUP(AI14,[12]Listas!$F$3:$J$4,2,0))</f>
        <v>Moderado</v>
      </c>
      <c r="AK14" s="351">
        <f t="shared" si="3"/>
        <v>-3</v>
      </c>
      <c r="AL14" s="222" t="str">
        <f>INDEX([12]Listas!$F$6:$J$10,MATCH(AH14,[12]Listas!$D$6:$D$10,0),MATCH(AJ14,[12]Listas!$F$4:$J$4,0))</f>
        <v>3
INFERIOR</v>
      </c>
    </row>
    <row r="15" spans="1:47" s="171" customFormat="1" ht="196.5" hidden="1" customHeight="1" x14ac:dyDescent="0.2">
      <c r="A15" s="345" t="s">
        <v>289</v>
      </c>
      <c r="B15" s="487" t="s">
        <v>290</v>
      </c>
      <c r="C15" s="550" t="s">
        <v>874</v>
      </c>
      <c r="D15" s="550"/>
      <c r="E15" s="550"/>
      <c r="F15" s="220" t="s">
        <v>330</v>
      </c>
      <c r="G15" s="551" t="s">
        <v>291</v>
      </c>
      <c r="H15" s="552"/>
      <c r="I15" s="553"/>
      <c r="J15" s="1286" t="s">
        <v>287</v>
      </c>
      <c r="K15" s="550"/>
      <c r="L15" s="550"/>
      <c r="M15" s="175"/>
      <c r="N15" s="175"/>
      <c r="O15" s="175"/>
      <c r="P15" s="175"/>
      <c r="Q15" s="220" t="s">
        <v>15</v>
      </c>
      <c r="R15" s="220" t="s">
        <v>254</v>
      </c>
      <c r="S15" s="167"/>
      <c r="T15" s="349">
        <f>VLOOKUP(Q15,[12]Listas!$D$6:$E$10,2,0)</f>
        <v>3</v>
      </c>
      <c r="U15" s="349">
        <f>HLOOKUP(R15,[12]Listas!$F$4:$J$5,2,0)</f>
        <v>2</v>
      </c>
      <c r="V15" s="222" t="str">
        <f>INDEX([12]Listas!$F$6:$J$10,MATCH(Q15,[12]Listas!$D$6:$D$10,0),MATCH(R15,[12]Listas!$F$4:$J$4,0))</f>
        <v>6
MODERADO</v>
      </c>
      <c r="W15" s="167"/>
      <c r="X15" s="1287" t="s">
        <v>875</v>
      </c>
      <c r="Y15" s="1169"/>
      <c r="Z15" s="1169"/>
      <c r="AA15" s="229" t="s">
        <v>860</v>
      </c>
      <c r="AB15" s="410" t="s">
        <v>292</v>
      </c>
      <c r="AC15" s="175">
        <v>84</v>
      </c>
      <c r="AD15" s="229" t="s">
        <v>59</v>
      </c>
      <c r="AE15" s="167"/>
      <c r="AF15" s="349">
        <f t="shared" si="0"/>
        <v>2</v>
      </c>
      <c r="AG15" s="202">
        <f t="shared" si="1"/>
        <v>1</v>
      </c>
      <c r="AH15" s="350" t="str">
        <f>IF(AG15&lt;=1,"Remota",VLOOKUP(AG15,[12]Listas!$C$6:$D$10,2,0))</f>
        <v>Remota</v>
      </c>
      <c r="AI15" s="202">
        <f t="shared" si="2"/>
        <v>2</v>
      </c>
      <c r="AJ15" s="350" t="str">
        <f>IF(AI15&lt;=1,"Insignificante",HLOOKUP(AI15,[12]Listas!$F$3:$J$4,2,0))</f>
        <v>Menor</v>
      </c>
      <c r="AK15" s="351">
        <f t="shared" si="3"/>
        <v>2</v>
      </c>
      <c r="AL15" s="222" t="str">
        <f>INDEX([12]Listas!$F$6:$J$10,MATCH(AH15,[12]Listas!$D$6:$D$10,0),MATCH(AJ15,[12]Listas!$F$4:$J$4,0))</f>
        <v>2
INFERIOR</v>
      </c>
    </row>
    <row r="16" spans="1:47" s="171" customFormat="1" ht="196.5" hidden="1" customHeight="1" x14ac:dyDescent="0.2">
      <c r="A16" s="345" t="s">
        <v>21</v>
      </c>
      <c r="B16" s="487" t="s">
        <v>293</v>
      </c>
      <c r="C16" s="550" t="s">
        <v>876</v>
      </c>
      <c r="D16" s="550"/>
      <c r="E16" s="550"/>
      <c r="F16" s="220" t="s">
        <v>330</v>
      </c>
      <c r="G16" s="551" t="s">
        <v>294</v>
      </c>
      <c r="H16" s="552"/>
      <c r="I16" s="553"/>
      <c r="J16" s="1286" t="s">
        <v>295</v>
      </c>
      <c r="K16" s="550"/>
      <c r="L16" s="550"/>
      <c r="M16" s="175"/>
      <c r="N16" s="175"/>
      <c r="O16" s="175"/>
      <c r="P16" s="175"/>
      <c r="Q16" s="220" t="s">
        <v>15</v>
      </c>
      <c r="R16" s="220" t="s">
        <v>123</v>
      </c>
      <c r="S16" s="167"/>
      <c r="T16" s="349">
        <f>VLOOKUP(Q16,[12]Listas!$D$6:$E$10,2,0)</f>
        <v>3</v>
      </c>
      <c r="U16" s="349">
        <f>HLOOKUP(R16,[12]Listas!$F$4:$J$5,2,0)</f>
        <v>3</v>
      </c>
      <c r="V16" s="222" t="str">
        <f>INDEX([12]Listas!$F$6:$J$10,MATCH(Q16,[12]Listas!$D$6:$D$10,0),MATCH(R16,[12]Listas!$F$4:$J$4,0))</f>
        <v>9
MODERADO</v>
      </c>
      <c r="W16" s="167"/>
      <c r="X16" s="1287" t="s">
        <v>297</v>
      </c>
      <c r="Y16" s="1169"/>
      <c r="Z16" s="1169"/>
      <c r="AA16" s="229" t="s">
        <v>860</v>
      </c>
      <c r="AB16" s="410" t="s">
        <v>296</v>
      </c>
      <c r="AC16" s="175">
        <v>76</v>
      </c>
      <c r="AD16" s="229" t="s">
        <v>59</v>
      </c>
      <c r="AE16" s="167"/>
      <c r="AF16" s="349">
        <f t="shared" si="0"/>
        <v>1</v>
      </c>
      <c r="AG16" s="202">
        <f t="shared" si="1"/>
        <v>2</v>
      </c>
      <c r="AH16" s="350" t="str">
        <f>IF(AG16&lt;=1,"Remota",VLOOKUP(AG16,[12]Listas!$C$6:$D$10,2,0))</f>
        <v>Baja</v>
      </c>
      <c r="AI16" s="202">
        <f t="shared" si="2"/>
        <v>3</v>
      </c>
      <c r="AJ16" s="350" t="str">
        <f>IF(AI16&lt;=1,"Insignificante",HLOOKUP(AI16,[12]Listas!$F$3:$J$4,2,0))</f>
        <v>Moderado</v>
      </c>
      <c r="AK16" s="351">
        <f t="shared" si="3"/>
        <v>6</v>
      </c>
      <c r="AL16" s="222" t="str">
        <f>INDEX([12]Listas!$F$6:$J$10,MATCH(AH16,[12]Listas!$D$6:$D$10,0),MATCH(AJ16,[12]Listas!$F$4:$J$4,0))</f>
        <v>6
MODERADO</v>
      </c>
    </row>
    <row r="17" spans="1:38" s="171" customFormat="1" ht="244.5" customHeight="1" x14ac:dyDescent="0.2">
      <c r="A17" s="345" t="s">
        <v>21</v>
      </c>
      <c r="B17" s="487" t="s">
        <v>1328</v>
      </c>
      <c r="C17" s="550" t="s">
        <v>877</v>
      </c>
      <c r="D17" s="550"/>
      <c r="E17" s="550"/>
      <c r="F17" s="220" t="s">
        <v>330</v>
      </c>
      <c r="G17" s="551" t="s">
        <v>878</v>
      </c>
      <c r="H17" s="552"/>
      <c r="I17" s="553"/>
      <c r="J17" s="1286" t="s">
        <v>879</v>
      </c>
      <c r="K17" s="550"/>
      <c r="L17" s="550"/>
      <c r="M17" s="175"/>
      <c r="N17" s="175">
        <v>6</v>
      </c>
      <c r="O17" s="175" t="s">
        <v>0</v>
      </c>
      <c r="P17" s="175" t="s">
        <v>0</v>
      </c>
      <c r="Q17" s="220" t="s">
        <v>259</v>
      </c>
      <c r="R17" s="220" t="s">
        <v>121</v>
      </c>
      <c r="S17" s="167"/>
      <c r="T17" s="349">
        <f>VLOOKUP(Q17,[12]Listas!$D$6:$E$10,2,0)</f>
        <v>2</v>
      </c>
      <c r="U17" s="349">
        <f>HLOOKUP(R17,[12]Listas!$F$4:$J$5,2,0)</f>
        <v>4</v>
      </c>
      <c r="V17" s="222" t="str">
        <f>INDEX([12]Listas!$F$6:$J$10,MATCH(Q17,[12]Listas!$D$6:$D$10,0),MATCH(R17,[12]Listas!$F$4:$J$4,0))</f>
        <v>8
MODERADO</v>
      </c>
      <c r="W17" s="167"/>
      <c r="X17" s="1287" t="s">
        <v>880</v>
      </c>
      <c r="Y17" s="1169"/>
      <c r="Z17" s="1169"/>
      <c r="AA17" s="229" t="s">
        <v>860</v>
      </c>
      <c r="AB17" s="410" t="s">
        <v>881</v>
      </c>
      <c r="AC17" s="175">
        <v>87</v>
      </c>
      <c r="AD17" s="229" t="s">
        <v>59</v>
      </c>
      <c r="AE17" s="167"/>
      <c r="AF17" s="349">
        <f t="shared" si="0"/>
        <v>2</v>
      </c>
      <c r="AG17" s="202">
        <f t="shared" si="1"/>
        <v>0</v>
      </c>
      <c r="AH17" s="350" t="str">
        <f>IF(AG17&lt;=1,"Remota",VLOOKUP(AG17,[12]Listas!$C$6:$D$10,2,0))</f>
        <v>Remota</v>
      </c>
      <c r="AI17" s="202">
        <f t="shared" si="2"/>
        <v>4</v>
      </c>
      <c r="AJ17" s="350" t="str">
        <f>IF(AI17&lt;=1,"Insignificante",HLOOKUP(AI17,[12]Listas!$F$3:$J$4,2,0))</f>
        <v>Mayor</v>
      </c>
      <c r="AK17" s="351">
        <f t="shared" si="3"/>
        <v>0</v>
      </c>
      <c r="AL17" s="222" t="str">
        <f>INDEX([12]Listas!$F$6:$J$10,MATCH(AH17,[12]Listas!$D$6:$D$10,0),MATCH(AJ17,[12]Listas!$F$4:$J$4,0))</f>
        <v>4
MODERADO</v>
      </c>
    </row>
    <row r="18" spans="1:38" s="171" customFormat="1" ht="196.5" hidden="1" customHeight="1" x14ac:dyDescent="0.2">
      <c r="A18" s="345" t="s">
        <v>21</v>
      </c>
      <c r="B18" s="487" t="s">
        <v>298</v>
      </c>
      <c r="C18" s="550" t="s">
        <v>882</v>
      </c>
      <c r="D18" s="550"/>
      <c r="E18" s="550"/>
      <c r="F18" s="220" t="s">
        <v>330</v>
      </c>
      <c r="G18" s="551" t="s">
        <v>299</v>
      </c>
      <c r="H18" s="552"/>
      <c r="I18" s="553"/>
      <c r="J18" s="1286" t="s">
        <v>300</v>
      </c>
      <c r="K18" s="550"/>
      <c r="L18" s="550"/>
      <c r="M18" s="175"/>
      <c r="N18" s="175"/>
      <c r="O18" s="175"/>
      <c r="P18" s="175"/>
      <c r="Q18" s="220" t="s">
        <v>15</v>
      </c>
      <c r="R18" s="220" t="s">
        <v>254</v>
      </c>
      <c r="S18" s="167"/>
      <c r="T18" s="349">
        <f>VLOOKUP(Q18,[12]Listas!$D$6:$E$10,2,0)</f>
        <v>3</v>
      </c>
      <c r="U18" s="349">
        <f>HLOOKUP(R18,[12]Listas!$F$4:$J$5,2,0)</f>
        <v>2</v>
      </c>
      <c r="V18" s="222" t="str">
        <f>INDEX([12]Listas!$F$6:$J$10,MATCH(Q18,[12]Listas!$D$6:$D$10,0),MATCH(R18,[12]Listas!$F$4:$J$4,0))</f>
        <v>6
MODERADO</v>
      </c>
      <c r="W18" s="167"/>
      <c r="X18" s="1287" t="s">
        <v>305</v>
      </c>
      <c r="Y18" s="1169"/>
      <c r="Z18" s="1169"/>
      <c r="AA18" s="229" t="s">
        <v>860</v>
      </c>
      <c r="AB18" s="410" t="s">
        <v>301</v>
      </c>
      <c r="AC18" s="175">
        <v>84</v>
      </c>
      <c r="AD18" s="229" t="s">
        <v>59</v>
      </c>
      <c r="AE18" s="167"/>
      <c r="AF18" s="349">
        <f t="shared" si="0"/>
        <v>2</v>
      </c>
      <c r="AG18" s="202">
        <f t="shared" si="1"/>
        <v>1</v>
      </c>
      <c r="AH18" s="350" t="str">
        <f>IF(AG18&lt;=1,"Remota",VLOOKUP(AG18,[12]Listas!$C$6:$D$10,2,0))</f>
        <v>Remota</v>
      </c>
      <c r="AI18" s="202">
        <f t="shared" si="2"/>
        <v>2</v>
      </c>
      <c r="AJ18" s="350" t="str">
        <f>IF(AI18&lt;=1,"Insignificante",HLOOKUP(AI18,[12]Listas!$F$3:$J$4,2,0))</f>
        <v>Menor</v>
      </c>
      <c r="AK18" s="351">
        <f t="shared" si="3"/>
        <v>2</v>
      </c>
      <c r="AL18" s="222" t="str">
        <f>INDEX([12]Listas!$F$6:$J$10,MATCH(AH18,[12]Listas!$D$6:$D$10,0),MATCH(AJ18,[12]Listas!$F$4:$J$4,0))</f>
        <v>2
INFERIOR</v>
      </c>
    </row>
    <row r="19" spans="1:38" s="171" customFormat="1" ht="196.5" hidden="1" customHeight="1" x14ac:dyDescent="0.2">
      <c r="A19" s="345" t="s">
        <v>21</v>
      </c>
      <c r="B19" s="487" t="s">
        <v>302</v>
      </c>
      <c r="C19" s="550" t="s">
        <v>883</v>
      </c>
      <c r="D19" s="550"/>
      <c r="E19" s="550"/>
      <c r="F19" s="220" t="s">
        <v>330</v>
      </c>
      <c r="G19" s="551" t="s">
        <v>303</v>
      </c>
      <c r="H19" s="552"/>
      <c r="I19" s="553"/>
      <c r="J19" s="1286" t="s">
        <v>304</v>
      </c>
      <c r="K19" s="550"/>
      <c r="L19" s="550"/>
      <c r="M19" s="175"/>
      <c r="N19" s="175"/>
      <c r="O19" s="175"/>
      <c r="P19" s="175"/>
      <c r="Q19" s="220" t="s">
        <v>15</v>
      </c>
      <c r="R19" s="220" t="s">
        <v>254</v>
      </c>
      <c r="S19" s="167"/>
      <c r="T19" s="349">
        <f>VLOOKUP(Q19,[12]Listas!$D$6:$E$10,2,0)</f>
        <v>3</v>
      </c>
      <c r="U19" s="349">
        <f>HLOOKUP(R19,[12]Listas!$F$4:$J$5,2,0)</f>
        <v>2</v>
      </c>
      <c r="V19" s="222" t="str">
        <f>INDEX([12]Listas!$F$6:$J$10,MATCH(Q19,[12]Listas!$D$6:$D$10,0),MATCH(R19,[12]Listas!$F$4:$J$4,0))</f>
        <v>6
MODERADO</v>
      </c>
      <c r="W19" s="167"/>
      <c r="X19" s="1287" t="s">
        <v>309</v>
      </c>
      <c r="Y19" s="1169"/>
      <c r="Z19" s="1169"/>
      <c r="AA19" s="229" t="s">
        <v>860</v>
      </c>
      <c r="AB19" s="410" t="s">
        <v>306</v>
      </c>
      <c r="AC19" s="175">
        <v>74</v>
      </c>
      <c r="AD19" s="229" t="s">
        <v>59</v>
      </c>
      <c r="AE19" s="167"/>
      <c r="AF19" s="349">
        <f t="shared" si="0"/>
        <v>1</v>
      </c>
      <c r="AG19" s="202">
        <f t="shared" si="1"/>
        <v>2</v>
      </c>
      <c r="AH19" s="350" t="str">
        <f>IF(AG19&lt;=1,"Remota",VLOOKUP(AG19,[12]Listas!$C$6:$D$10,2,0))</f>
        <v>Baja</v>
      </c>
      <c r="AI19" s="202">
        <f t="shared" si="2"/>
        <v>2</v>
      </c>
      <c r="AJ19" s="350" t="str">
        <f>IF(AI19&lt;=1,"Insignificante",HLOOKUP(AI19,[12]Listas!$F$3:$J$4,2,0))</f>
        <v>Menor</v>
      </c>
      <c r="AK19" s="351">
        <f t="shared" si="3"/>
        <v>4</v>
      </c>
      <c r="AL19" s="222" t="str">
        <f>INDEX([12]Listas!$F$6:$J$10,MATCH(AH19,[12]Listas!$D$6:$D$10,0),MATCH(AJ19,[12]Listas!$F$4:$J$4,0))</f>
        <v>4
INFERIOR</v>
      </c>
    </row>
    <row r="20" spans="1:38" s="171" customFormat="1" ht="196.5" customHeight="1" x14ac:dyDescent="0.2">
      <c r="A20" s="345" t="s">
        <v>21</v>
      </c>
      <c r="B20" s="487" t="s">
        <v>1329</v>
      </c>
      <c r="C20" s="550" t="s">
        <v>884</v>
      </c>
      <c r="D20" s="550"/>
      <c r="E20" s="550"/>
      <c r="F20" s="220" t="s">
        <v>330</v>
      </c>
      <c r="G20" s="551" t="s">
        <v>307</v>
      </c>
      <c r="H20" s="552"/>
      <c r="I20" s="553"/>
      <c r="J20" s="1286" t="s">
        <v>308</v>
      </c>
      <c r="K20" s="550"/>
      <c r="L20" s="550"/>
      <c r="M20" s="175"/>
      <c r="N20" s="175">
        <v>6</v>
      </c>
      <c r="O20" s="175" t="s">
        <v>0</v>
      </c>
      <c r="P20" s="175"/>
      <c r="Q20" s="220" t="s">
        <v>259</v>
      </c>
      <c r="R20" s="220" t="s">
        <v>254</v>
      </c>
      <c r="S20" s="167"/>
      <c r="T20" s="349">
        <f>VLOOKUP(Q20,[12]Listas!$D$6:$E$10,2,0)</f>
        <v>2</v>
      </c>
      <c r="U20" s="349">
        <f>HLOOKUP(R20,[12]Listas!$F$4:$J$5,2,0)</f>
        <v>2</v>
      </c>
      <c r="V20" s="222" t="str">
        <f>INDEX([12]Listas!$F$6:$J$10,MATCH(Q20,[12]Listas!$D$6:$D$10,0),MATCH(R20,[12]Listas!$F$4:$J$4,0))</f>
        <v>4
INFERIOR</v>
      </c>
      <c r="W20" s="167"/>
      <c r="X20" s="1287" t="s">
        <v>885</v>
      </c>
      <c r="Y20" s="1169"/>
      <c r="Z20" s="1169"/>
      <c r="AA20" s="229" t="s">
        <v>860</v>
      </c>
      <c r="AB20" s="410" t="s">
        <v>886</v>
      </c>
      <c r="AC20" s="175">
        <v>87</v>
      </c>
      <c r="AD20" s="229" t="s">
        <v>59</v>
      </c>
      <c r="AE20" s="167"/>
      <c r="AF20" s="349">
        <f t="shared" si="0"/>
        <v>2</v>
      </c>
      <c r="AG20" s="202">
        <f t="shared" si="1"/>
        <v>0</v>
      </c>
      <c r="AH20" s="350" t="str">
        <f>IF(AG20&lt;=1,"Remota",VLOOKUP(AG20,[12]Listas!$C$6:$D$10,2,0))</f>
        <v>Remota</v>
      </c>
      <c r="AI20" s="202">
        <f t="shared" si="2"/>
        <v>2</v>
      </c>
      <c r="AJ20" s="350" t="str">
        <f>IF(AI20&lt;=1,"Insignificante",HLOOKUP(AI20,[12]Listas!$F$3:$J$4,2,0))</f>
        <v>Menor</v>
      </c>
      <c r="AK20" s="351">
        <f t="shared" si="3"/>
        <v>0</v>
      </c>
      <c r="AL20" s="222" t="str">
        <f>INDEX([12]Listas!$F$6:$J$10,MATCH(AH20,[12]Listas!$D$6:$D$10,0),MATCH(AJ20,[12]Listas!$F$4:$J$4,0))</f>
        <v>2
INFERIOR</v>
      </c>
    </row>
    <row r="21" spans="1:38" s="171" customFormat="1" ht="196.5" hidden="1" customHeight="1" x14ac:dyDescent="0.2">
      <c r="A21" s="345" t="s">
        <v>21</v>
      </c>
      <c r="B21" s="487" t="s">
        <v>310</v>
      </c>
      <c r="C21" s="550" t="s">
        <v>887</v>
      </c>
      <c r="D21" s="550"/>
      <c r="E21" s="550"/>
      <c r="F21" s="220" t="s">
        <v>330</v>
      </c>
      <c r="G21" s="551" t="s">
        <v>311</v>
      </c>
      <c r="H21" s="552"/>
      <c r="I21" s="553"/>
      <c r="J21" s="1286" t="s">
        <v>295</v>
      </c>
      <c r="K21" s="550"/>
      <c r="L21" s="550"/>
      <c r="M21" s="175"/>
      <c r="N21" s="175"/>
      <c r="O21" s="175"/>
      <c r="P21" s="175"/>
      <c r="Q21" s="220" t="s">
        <v>15</v>
      </c>
      <c r="R21" s="220" t="s">
        <v>254</v>
      </c>
      <c r="S21" s="167"/>
      <c r="T21" s="349"/>
      <c r="U21" s="349"/>
      <c r="V21" s="222" t="str">
        <f>INDEX([12]Listas!$F$6:$J$10,MATCH(Q21,[12]Listas!$D$6:$D$10,0),MATCH(R21,[12]Listas!$F$4:$J$4,0))</f>
        <v>6
MODERADO</v>
      </c>
      <c r="W21" s="167"/>
      <c r="X21" s="1287" t="s">
        <v>315</v>
      </c>
      <c r="Y21" s="1169"/>
      <c r="Z21" s="1169"/>
      <c r="AA21" s="229" t="s">
        <v>860</v>
      </c>
      <c r="AB21" s="410" t="s">
        <v>312</v>
      </c>
      <c r="AC21" s="175">
        <v>79</v>
      </c>
      <c r="AD21" s="229" t="s">
        <v>59</v>
      </c>
      <c r="AE21" s="167"/>
      <c r="AF21" s="349">
        <f t="shared" si="0"/>
        <v>1</v>
      </c>
      <c r="AG21" s="202"/>
      <c r="AH21" s="350" t="str">
        <f>IF(AG21&lt;=1,"Remota",VLOOKUP(AG21,[12]Listas!$C$6:$D$10,2,0))</f>
        <v>Remota</v>
      </c>
      <c r="AI21" s="202"/>
      <c r="AJ21" s="350" t="str">
        <f>IF(AI21&lt;=1,"Insignificante",HLOOKUP(AI21,[12]Listas!$F$3:$J$4,2,0))</f>
        <v>Insignificante</v>
      </c>
      <c r="AK21" s="351"/>
      <c r="AL21" s="411" t="str">
        <f>INDEX([12]Listas!$F$6:$J$10,MATCH(AH21,[12]Listas!$D$6:$D$10,0),MATCH(AJ21,[12]Listas!$F$4:$J$4,0))</f>
        <v>1
INFERIOR</v>
      </c>
    </row>
    <row r="22" spans="1:38" s="171" customFormat="1" ht="196.5" customHeight="1" x14ac:dyDescent="0.2">
      <c r="A22" s="345" t="s">
        <v>21</v>
      </c>
      <c r="B22" s="487" t="s">
        <v>1330</v>
      </c>
      <c r="C22" s="550" t="s">
        <v>757</v>
      </c>
      <c r="D22" s="550"/>
      <c r="E22" s="550"/>
      <c r="F22" s="220" t="s">
        <v>330</v>
      </c>
      <c r="G22" s="551" t="s">
        <v>313</v>
      </c>
      <c r="H22" s="552"/>
      <c r="I22" s="553"/>
      <c r="J22" s="1286" t="s">
        <v>314</v>
      </c>
      <c r="K22" s="550"/>
      <c r="L22" s="550"/>
      <c r="M22" s="175"/>
      <c r="N22" s="175">
        <v>6</v>
      </c>
      <c r="O22" s="175" t="s">
        <v>0</v>
      </c>
      <c r="P22" s="175" t="s">
        <v>0</v>
      </c>
      <c r="Q22" s="220" t="s">
        <v>258</v>
      </c>
      <c r="R22" s="220" t="s">
        <v>123</v>
      </c>
      <c r="S22" s="167"/>
      <c r="T22" s="349">
        <f>VLOOKUP(Q22,[50]Listas!$D$6:$E$10,2,0)</f>
        <v>1</v>
      </c>
      <c r="U22" s="349">
        <f>HLOOKUP(R22,[50]Listas!$F$4:$J$5,2,0)</f>
        <v>3</v>
      </c>
      <c r="V22" s="222" t="str">
        <f>INDEX([50]Listas!$F$6:$J$10,MATCH(Q22,[50]Listas!$D$6:$D$10,0),MATCH(R22,[50]Listas!$F$4:$J$4,0))</f>
        <v>3
INFERIOR</v>
      </c>
      <c r="W22" s="167"/>
      <c r="X22" s="1287" t="s">
        <v>888</v>
      </c>
      <c r="Y22" s="1169"/>
      <c r="Z22" s="1169"/>
      <c r="AA22" s="229" t="s">
        <v>860</v>
      </c>
      <c r="AB22" s="410" t="s">
        <v>316</v>
      </c>
      <c r="AC22" s="175">
        <v>79</v>
      </c>
      <c r="AD22" s="229" t="s">
        <v>58</v>
      </c>
      <c r="AE22" s="167"/>
      <c r="AF22" s="349">
        <f>IF(AC22&lt;=33,0,IF(AC22&gt;81,2,1))</f>
        <v>1</v>
      </c>
      <c r="AG22" s="202">
        <f>IF(OR(AD22="Probabilidad",AD22="Ambos"),T22-AF22,T22)</f>
        <v>0</v>
      </c>
      <c r="AH22" s="350" t="str">
        <f>IF(AG22&lt;=1,"Remota",VLOOKUP(AG22,[50]Listas!$C$6:$D$10,2,0))</f>
        <v>Remota</v>
      </c>
      <c r="AI22" s="202">
        <f>IF(OR(AD22="Impacto",AD22="Ambos"),U22-AF22,U22)</f>
        <v>2</v>
      </c>
      <c r="AJ22" s="350" t="str">
        <f>IF(AI22&lt;=1,"Insignificante",HLOOKUP(AI22,[50]Listas!$F$3:$J$4,2,0))</f>
        <v>Menor</v>
      </c>
      <c r="AK22" s="351">
        <f>AG22*AI22</f>
        <v>0</v>
      </c>
      <c r="AL22" s="222" t="str">
        <f>INDEX([50]Listas!$F$6:$J$10,MATCH(AH22,[50]Listas!$D$6:$D$10,0),MATCH(AJ22,[50]Listas!$F$4:$J$4,0))</f>
        <v>2
INFERIOR</v>
      </c>
    </row>
    <row r="23" spans="1:38" s="171" customFormat="1" ht="196.5" customHeight="1" x14ac:dyDescent="0.2">
      <c r="A23" s="345" t="s">
        <v>21</v>
      </c>
      <c r="B23" s="487" t="s">
        <v>1331</v>
      </c>
      <c r="C23" s="550" t="s">
        <v>889</v>
      </c>
      <c r="D23" s="550"/>
      <c r="E23" s="550"/>
      <c r="F23" s="220" t="s">
        <v>330</v>
      </c>
      <c r="G23" s="551" t="s">
        <v>317</v>
      </c>
      <c r="H23" s="552"/>
      <c r="I23" s="553"/>
      <c r="J23" s="1286" t="s">
        <v>318</v>
      </c>
      <c r="K23" s="550"/>
      <c r="L23" s="550"/>
      <c r="M23" s="175"/>
      <c r="N23" s="175">
        <v>6</v>
      </c>
      <c r="O23" s="175" t="s">
        <v>0</v>
      </c>
      <c r="P23" s="175"/>
      <c r="Q23" s="220" t="s">
        <v>15</v>
      </c>
      <c r="R23" s="220" t="s">
        <v>262</v>
      </c>
      <c r="S23" s="167"/>
      <c r="T23" s="349">
        <f>VLOOKUP(Q23,[12]Listas!$D$6:$E$10,2,0)</f>
        <v>3</v>
      </c>
      <c r="U23" s="349">
        <f>HLOOKUP(R23,[12]Listas!$F$4:$J$5,2,0)</f>
        <v>1</v>
      </c>
      <c r="V23" s="222" t="str">
        <f>INDEX([12]Listas!$F$6:$J$10,MATCH(Q23,[12]Listas!$D$6:$D$10,0),MATCH(R23,[12]Listas!$F$4:$J$4,0))</f>
        <v>3
INFERIOR</v>
      </c>
      <c r="W23" s="167"/>
      <c r="X23" s="1287" t="s">
        <v>323</v>
      </c>
      <c r="Y23" s="1169"/>
      <c r="Z23" s="1169"/>
      <c r="AA23" s="229" t="s">
        <v>860</v>
      </c>
      <c r="AB23" s="410" t="s">
        <v>319</v>
      </c>
      <c r="AC23" s="175">
        <v>64</v>
      </c>
      <c r="AD23" s="229" t="s">
        <v>59</v>
      </c>
      <c r="AE23" s="167"/>
      <c r="AF23" s="349">
        <f t="shared" si="0"/>
        <v>1</v>
      </c>
      <c r="AG23" s="202">
        <f t="shared" si="1"/>
        <v>2</v>
      </c>
      <c r="AH23" s="350" t="str">
        <f>IF(AG23&lt;=1,"Remota",VLOOKUP(AG23,[12]Listas!$C$6:$D$10,2,0))</f>
        <v>Baja</v>
      </c>
      <c r="AI23" s="202">
        <f t="shared" si="2"/>
        <v>1</v>
      </c>
      <c r="AJ23" s="350" t="str">
        <f>IF(AI23&lt;=1,"Insignificante",HLOOKUP(AI23,[12]Listas!$F$3:$J$4,2,0))</f>
        <v>Insignificante</v>
      </c>
      <c r="AK23" s="351">
        <f t="shared" si="3"/>
        <v>2</v>
      </c>
      <c r="AL23" s="222" t="str">
        <f>INDEX([12]Listas!$F$6:$J$10,MATCH(AH23,[12]Listas!$D$6:$D$10,0),MATCH(AJ23,[12]Listas!$F$4:$J$4,0))</f>
        <v>2
INFERIOR</v>
      </c>
    </row>
    <row r="24" spans="1:38" s="171" customFormat="1" ht="196.5" hidden="1" customHeight="1" x14ac:dyDescent="0.2">
      <c r="A24" s="345" t="s">
        <v>21</v>
      </c>
      <c r="B24" s="487" t="s">
        <v>320</v>
      </c>
      <c r="C24" s="550" t="s">
        <v>890</v>
      </c>
      <c r="D24" s="550"/>
      <c r="E24" s="550"/>
      <c r="F24" s="220" t="s">
        <v>330</v>
      </c>
      <c r="G24" s="551" t="s">
        <v>321</v>
      </c>
      <c r="H24" s="552"/>
      <c r="I24" s="553"/>
      <c r="J24" s="1286" t="s">
        <v>322</v>
      </c>
      <c r="K24" s="550"/>
      <c r="L24" s="550"/>
      <c r="M24" s="175"/>
      <c r="N24" s="175"/>
      <c r="O24" s="175"/>
      <c r="P24" s="175"/>
      <c r="Q24" s="220" t="s">
        <v>259</v>
      </c>
      <c r="R24" s="220" t="s">
        <v>254</v>
      </c>
      <c r="S24" s="167"/>
      <c r="T24" s="349">
        <f>VLOOKUP(Q24,[12]Listas!$D$6:$E$10,2,0)</f>
        <v>2</v>
      </c>
      <c r="U24" s="349">
        <f>HLOOKUP(R24,[12]Listas!$F$4:$J$5,2,0)</f>
        <v>2</v>
      </c>
      <c r="V24" s="222" t="str">
        <f>INDEX([12]Listas!$F$6:$J$10,MATCH(Q24,[12]Listas!$D$6:$D$10,0),MATCH(R24,[12]Listas!$F$4:$J$4,0))</f>
        <v>4
INFERIOR</v>
      </c>
      <c r="W24" s="167"/>
      <c r="X24" s="1287" t="s">
        <v>327</v>
      </c>
      <c r="Y24" s="1169"/>
      <c r="Z24" s="1169"/>
      <c r="AA24" s="229" t="s">
        <v>860</v>
      </c>
      <c r="AB24" s="410" t="s">
        <v>324</v>
      </c>
      <c r="AC24" s="175">
        <v>82</v>
      </c>
      <c r="AD24" s="229" t="s">
        <v>59</v>
      </c>
      <c r="AE24" s="167"/>
      <c r="AF24" s="349">
        <f t="shared" si="0"/>
        <v>2</v>
      </c>
      <c r="AG24" s="202">
        <f t="shared" si="1"/>
        <v>0</v>
      </c>
      <c r="AH24" s="350" t="str">
        <f>IF(AG24&lt;=1,"Remota",VLOOKUP(AG24,[12]Listas!$C$6:$D$10,2,0))</f>
        <v>Remota</v>
      </c>
      <c r="AI24" s="202">
        <f t="shared" si="2"/>
        <v>2</v>
      </c>
      <c r="AJ24" s="350" t="str">
        <f>IF(AI24&lt;=1,"Insignificante",HLOOKUP(AI24,[12]Listas!$F$3:$J$4,2,0))</f>
        <v>Menor</v>
      </c>
      <c r="AK24" s="351">
        <f t="shared" si="3"/>
        <v>0</v>
      </c>
      <c r="AL24" s="222" t="str">
        <f>INDEX([12]Listas!$F$6:$J$10,MATCH(AH24,[12]Listas!$D$6:$D$10,0),MATCH(AJ24,[12]Listas!$F$4:$J$4,0))</f>
        <v>2
INFERIOR</v>
      </c>
    </row>
    <row r="25" spans="1:38" s="171" customFormat="1" ht="196.5" customHeight="1" x14ac:dyDescent="0.2">
      <c r="A25" s="175" t="s">
        <v>21</v>
      </c>
      <c r="B25" s="487" t="s">
        <v>1332</v>
      </c>
      <c r="C25" s="550" t="s">
        <v>891</v>
      </c>
      <c r="D25" s="550"/>
      <c r="E25" s="550"/>
      <c r="F25" s="220" t="s">
        <v>330</v>
      </c>
      <c r="G25" s="551" t="s">
        <v>325</v>
      </c>
      <c r="H25" s="552"/>
      <c r="I25" s="553"/>
      <c r="J25" s="1286" t="s">
        <v>326</v>
      </c>
      <c r="K25" s="550"/>
      <c r="L25" s="550"/>
      <c r="M25" s="175"/>
      <c r="N25" s="175">
        <v>6</v>
      </c>
      <c r="O25" s="175" t="s">
        <v>0</v>
      </c>
      <c r="P25" s="175" t="s">
        <v>0</v>
      </c>
      <c r="Q25" s="220" t="s">
        <v>259</v>
      </c>
      <c r="R25" s="220" t="s">
        <v>123</v>
      </c>
      <c r="S25" s="167"/>
      <c r="T25" s="349">
        <f>VLOOKUP(Q25,[12]Listas!$D$6:$E$10,2,0)</f>
        <v>2</v>
      </c>
      <c r="U25" s="349">
        <f>HLOOKUP(R25,[12]Listas!$F$4:$J$5,2,0)</f>
        <v>3</v>
      </c>
      <c r="V25" s="222" t="str">
        <f>INDEX([12]Listas!$F$6:$J$10,MATCH(Q25,[12]Listas!$D$6:$D$10,0),MATCH(R25,[12]Listas!$F$4:$J$4,0))</f>
        <v>6
MODERADO</v>
      </c>
      <c r="W25" s="167"/>
      <c r="X25" s="1287" t="s">
        <v>327</v>
      </c>
      <c r="Y25" s="1169"/>
      <c r="Z25" s="1169"/>
      <c r="AA25" s="229" t="s">
        <v>860</v>
      </c>
      <c r="AB25" s="410" t="s">
        <v>328</v>
      </c>
      <c r="AC25" s="175">
        <v>87</v>
      </c>
      <c r="AD25" s="229" t="s">
        <v>58</v>
      </c>
      <c r="AE25" s="167"/>
      <c r="AF25" s="349">
        <f t="shared" si="0"/>
        <v>2</v>
      </c>
      <c r="AG25" s="202">
        <f t="shared" si="1"/>
        <v>0</v>
      </c>
      <c r="AH25" s="350" t="str">
        <f>IF(AG25&lt;=1,"Remota",VLOOKUP(AG25,[12]Listas!$C$6:$D$10,2,0))</f>
        <v>Remota</v>
      </c>
      <c r="AI25" s="202">
        <f t="shared" si="2"/>
        <v>1</v>
      </c>
      <c r="AJ25" s="350" t="str">
        <f>IF(AI25&lt;=1,"Insignificante",HLOOKUP(AI25,[12]Listas!$F$3:$J$4,2,0))</f>
        <v>Insignificante</v>
      </c>
      <c r="AK25" s="351">
        <f t="shared" si="3"/>
        <v>0</v>
      </c>
      <c r="AL25" s="222" t="str">
        <f>INDEX([12]Listas!$F$6:$J$10,MATCH(AH25,[12]Listas!$D$6:$D$10,0),MATCH(AJ25,[12]Listas!$F$4:$J$4,0))</f>
        <v>1
INFERIOR</v>
      </c>
    </row>
    <row r="26" spans="1:38" s="171" customFormat="1" ht="78" hidden="1" customHeight="1" x14ac:dyDescent="0.2">
      <c r="A26" s="175"/>
      <c r="B26" s="220"/>
      <c r="C26" s="535"/>
      <c r="D26" s="575"/>
      <c r="E26" s="536"/>
      <c r="F26" s="229"/>
      <c r="G26" s="535"/>
      <c r="H26" s="575"/>
      <c r="I26" s="536"/>
      <c r="J26" s="550"/>
      <c r="K26" s="550"/>
      <c r="L26" s="550"/>
      <c r="M26" s="175"/>
      <c r="N26" s="175"/>
      <c r="O26" s="175"/>
      <c r="P26" s="175"/>
      <c r="Q26" s="220"/>
      <c r="R26" s="220"/>
      <c r="S26" s="167"/>
      <c r="T26" s="349" t="e">
        <f>VLOOKUP(Q26,[12]Listas!$D$6:$E$10,2,0)</f>
        <v>#N/A</v>
      </c>
      <c r="U26" s="349" t="e">
        <f>HLOOKUP(R26,[12]Listas!$F$4:$J$5,2,0)</f>
        <v>#N/A</v>
      </c>
      <c r="V26" s="222" t="e">
        <f>INDEX([12]Listas!$F$6:$J$10,MATCH(Q26,[12]Listas!$D$6:$D$10,0),MATCH(R26,[12]Listas!$F$4:$J$4,0))</f>
        <v>#N/A</v>
      </c>
      <c r="W26" s="167"/>
      <c r="X26" s="535"/>
      <c r="Y26" s="575"/>
      <c r="Z26" s="536"/>
      <c r="AA26" s="229"/>
      <c r="AB26" s="201"/>
      <c r="AC26" s="175"/>
      <c r="AD26" s="229"/>
      <c r="AE26" s="167"/>
      <c r="AF26" s="349">
        <f t="shared" si="0"/>
        <v>0</v>
      </c>
      <c r="AG26" s="202" t="e">
        <f t="shared" si="1"/>
        <v>#N/A</v>
      </c>
      <c r="AH26" s="350" t="e">
        <f>IF(AG26&lt;=1,"Remota",VLOOKUP(AG26,[12]Listas!$C$6:$D$10,2,0))</f>
        <v>#N/A</v>
      </c>
      <c r="AI26" s="202" t="e">
        <f t="shared" si="2"/>
        <v>#N/A</v>
      </c>
      <c r="AJ26" s="350" t="e">
        <f>IF(AI26&lt;=1,"Insignificante",HLOOKUP(AI26,[12]Listas!$F$3:$J$4,2,0))</f>
        <v>#N/A</v>
      </c>
      <c r="AK26" s="351" t="e">
        <f t="shared" si="3"/>
        <v>#N/A</v>
      </c>
      <c r="AL26" s="222" t="e">
        <f>INDEX([12]Listas!$F$6:$J$10,MATCH(AH26,[12]Listas!$D$6:$D$10,0),MATCH(AJ26,[12]Listas!$F$4:$J$4,0))</f>
        <v>#N/A</v>
      </c>
    </row>
    <row r="27" spans="1:38" s="171" customFormat="1" ht="78" hidden="1" customHeight="1" x14ac:dyDescent="0.2">
      <c r="A27" s="175"/>
      <c r="B27" s="220"/>
      <c r="C27" s="535"/>
      <c r="D27" s="575"/>
      <c r="E27" s="536"/>
      <c r="F27" s="229"/>
      <c r="G27" s="535"/>
      <c r="H27" s="575"/>
      <c r="I27" s="536"/>
      <c r="J27" s="550"/>
      <c r="K27" s="550"/>
      <c r="L27" s="550"/>
      <c r="M27" s="175"/>
      <c r="N27" s="175"/>
      <c r="O27" s="175"/>
      <c r="P27" s="175"/>
      <c r="Q27" s="220"/>
      <c r="R27" s="220"/>
      <c r="S27" s="167"/>
      <c r="T27" s="349" t="e">
        <f>VLOOKUP(Q27,[12]Listas!$D$6:$E$10,2,0)</f>
        <v>#N/A</v>
      </c>
      <c r="U27" s="349" t="e">
        <f>HLOOKUP(R27,[12]Listas!$F$4:$J$5,2,0)</f>
        <v>#N/A</v>
      </c>
      <c r="V27" s="222" t="e">
        <f>INDEX([12]Listas!$F$6:$J$10,MATCH(Q27,[12]Listas!$D$6:$D$10,0),MATCH(R27,[12]Listas!$F$4:$J$4,0))</f>
        <v>#N/A</v>
      </c>
      <c r="W27" s="167"/>
      <c r="X27" s="535"/>
      <c r="Y27" s="575"/>
      <c r="Z27" s="536"/>
      <c r="AA27" s="229"/>
      <c r="AB27" s="201"/>
      <c r="AC27" s="175"/>
      <c r="AD27" s="229"/>
      <c r="AE27" s="167"/>
      <c r="AF27" s="349">
        <f t="shared" si="0"/>
        <v>0</v>
      </c>
      <c r="AG27" s="202" t="e">
        <f t="shared" si="1"/>
        <v>#N/A</v>
      </c>
      <c r="AH27" s="350" t="e">
        <f>IF(AG27&lt;=1,"Remota",VLOOKUP(AG27,[12]Listas!$C$6:$D$10,2,0))</f>
        <v>#N/A</v>
      </c>
      <c r="AI27" s="202" t="e">
        <f t="shared" si="2"/>
        <v>#N/A</v>
      </c>
      <c r="AJ27" s="350" t="e">
        <f>IF(AI27&lt;=1,"Insignificante",HLOOKUP(AI27,[12]Listas!$F$3:$J$4,2,0))</f>
        <v>#N/A</v>
      </c>
      <c r="AK27" s="351" t="e">
        <f t="shared" si="3"/>
        <v>#N/A</v>
      </c>
      <c r="AL27" s="222" t="e">
        <f>INDEX([12]Listas!$F$6:$J$10,MATCH(AH27,[12]Listas!$D$6:$D$10,0),MATCH(AJ27,[12]Listas!$F$4:$J$4,0))</f>
        <v>#N/A</v>
      </c>
    </row>
    <row r="28" spans="1:38" s="171" customFormat="1" ht="78" hidden="1" customHeight="1" x14ac:dyDescent="0.2">
      <c r="A28" s="175"/>
      <c r="B28" s="220"/>
      <c r="C28" s="535"/>
      <c r="D28" s="575"/>
      <c r="E28" s="536"/>
      <c r="F28" s="229"/>
      <c r="G28" s="535"/>
      <c r="H28" s="575"/>
      <c r="I28" s="536"/>
      <c r="J28" s="550"/>
      <c r="K28" s="550"/>
      <c r="L28" s="550"/>
      <c r="M28" s="175"/>
      <c r="N28" s="175"/>
      <c r="O28" s="175"/>
      <c r="P28" s="175"/>
      <c r="Q28" s="220"/>
      <c r="R28" s="220"/>
      <c r="S28" s="167"/>
      <c r="T28" s="349" t="e">
        <f>VLOOKUP(Q28,[12]Listas!$D$6:$E$10,2,0)</f>
        <v>#N/A</v>
      </c>
      <c r="U28" s="349" t="e">
        <f>HLOOKUP(R28,[12]Listas!$F$4:$J$5,2,0)</f>
        <v>#N/A</v>
      </c>
      <c r="V28" s="222" t="e">
        <f>INDEX([12]Listas!$F$6:$J$10,MATCH(Q28,[12]Listas!$D$6:$D$10,0),MATCH(R28,[12]Listas!$F$4:$J$4,0))</f>
        <v>#N/A</v>
      </c>
      <c r="W28" s="167"/>
      <c r="X28" s="535"/>
      <c r="Y28" s="575"/>
      <c r="Z28" s="536"/>
      <c r="AA28" s="229"/>
      <c r="AB28" s="201"/>
      <c r="AC28" s="175"/>
      <c r="AD28" s="229"/>
      <c r="AE28" s="167"/>
      <c r="AF28" s="349">
        <f t="shared" si="0"/>
        <v>0</v>
      </c>
      <c r="AG28" s="202" t="e">
        <f t="shared" si="1"/>
        <v>#N/A</v>
      </c>
      <c r="AH28" s="350" t="e">
        <f>IF(AG28&lt;=1,"Remota",VLOOKUP(AG28,[12]Listas!$C$6:$D$10,2,0))</f>
        <v>#N/A</v>
      </c>
      <c r="AI28" s="202" t="e">
        <f t="shared" si="2"/>
        <v>#N/A</v>
      </c>
      <c r="AJ28" s="350" t="e">
        <f>IF(AI28&lt;=1,"Insignificante",HLOOKUP(AI28,[12]Listas!$F$3:$J$4,2,0))</f>
        <v>#N/A</v>
      </c>
      <c r="AK28" s="351" t="e">
        <f t="shared" si="3"/>
        <v>#N/A</v>
      </c>
      <c r="AL28" s="222" t="e">
        <f>INDEX([12]Listas!$F$6:$J$10,MATCH(AH28,[12]Listas!$D$6:$D$10,0),MATCH(AJ28,[12]Listas!$F$4:$J$4,0))</f>
        <v>#N/A</v>
      </c>
    </row>
    <row r="29" spans="1:38" s="171" customFormat="1" ht="78" hidden="1" customHeight="1" x14ac:dyDescent="0.2">
      <c r="A29" s="175"/>
      <c r="B29" s="220"/>
      <c r="C29" s="535"/>
      <c r="D29" s="575"/>
      <c r="E29" s="536"/>
      <c r="F29" s="229"/>
      <c r="G29" s="535"/>
      <c r="H29" s="575"/>
      <c r="I29" s="536"/>
      <c r="J29" s="550"/>
      <c r="K29" s="550"/>
      <c r="L29" s="550"/>
      <c r="M29" s="175"/>
      <c r="N29" s="175"/>
      <c r="O29" s="175"/>
      <c r="P29" s="175"/>
      <c r="Q29" s="220"/>
      <c r="R29" s="220"/>
      <c r="S29" s="167"/>
      <c r="T29" s="349" t="e">
        <f>VLOOKUP(Q29,[12]Listas!$D$6:$E$10,2,0)</f>
        <v>#N/A</v>
      </c>
      <c r="U29" s="349" t="e">
        <f>HLOOKUP(R29,[12]Listas!$F$4:$J$5,2,0)</f>
        <v>#N/A</v>
      </c>
      <c r="V29" s="222" t="e">
        <f>INDEX([12]Listas!$F$6:$J$10,MATCH(Q29,[12]Listas!$D$6:$D$10,0),MATCH(R29,[12]Listas!$F$4:$J$4,0))</f>
        <v>#N/A</v>
      </c>
      <c r="W29" s="167"/>
      <c r="X29" s="535"/>
      <c r="Y29" s="575"/>
      <c r="Z29" s="536"/>
      <c r="AA29" s="229"/>
      <c r="AB29" s="201"/>
      <c r="AC29" s="175"/>
      <c r="AD29" s="229"/>
      <c r="AE29" s="167"/>
      <c r="AF29" s="349">
        <f t="shared" si="0"/>
        <v>0</v>
      </c>
      <c r="AG29" s="202" t="e">
        <f t="shared" si="1"/>
        <v>#N/A</v>
      </c>
      <c r="AH29" s="350" t="e">
        <f>IF(AG29&lt;=1,"Remota",VLOOKUP(AG29,[12]Listas!$C$6:$D$10,2,0))</f>
        <v>#N/A</v>
      </c>
      <c r="AI29" s="202" t="e">
        <f t="shared" si="2"/>
        <v>#N/A</v>
      </c>
      <c r="AJ29" s="350" t="e">
        <f>IF(AI29&lt;=1,"Insignificante",HLOOKUP(AI29,[12]Listas!$F$3:$J$4,2,0))</f>
        <v>#N/A</v>
      </c>
      <c r="AK29" s="351" t="e">
        <f t="shared" si="3"/>
        <v>#N/A</v>
      </c>
      <c r="AL29" s="222" t="e">
        <f>INDEX([12]Listas!$F$6:$J$10,MATCH(AH29,[12]Listas!$D$6:$D$10,0),MATCH(AJ29,[12]Listas!$F$4:$J$4,0))</f>
        <v>#N/A</v>
      </c>
    </row>
    <row r="30" spans="1:38" s="171" customFormat="1" ht="124.5" hidden="1" customHeight="1" x14ac:dyDescent="0.2">
      <c r="A30" s="175"/>
      <c r="B30" s="220"/>
      <c r="C30" s="535"/>
      <c r="D30" s="575"/>
      <c r="E30" s="536"/>
      <c r="F30" s="229"/>
      <c r="G30" s="535"/>
      <c r="H30" s="575"/>
      <c r="I30" s="536"/>
      <c r="J30" s="550"/>
      <c r="K30" s="550"/>
      <c r="L30" s="550"/>
      <c r="M30" s="175"/>
      <c r="N30" s="175"/>
      <c r="O30" s="175"/>
      <c r="P30" s="175"/>
      <c r="Q30" s="220"/>
      <c r="R30" s="220"/>
      <c r="S30" s="167"/>
      <c r="T30" s="349" t="e">
        <f>VLOOKUP(Q30,[12]Listas!$D$6:$E$10,2,0)</f>
        <v>#N/A</v>
      </c>
      <c r="U30" s="349" t="e">
        <f>HLOOKUP(R30,[12]Listas!$F$4:$J$5,2,0)</f>
        <v>#N/A</v>
      </c>
      <c r="V30" s="222" t="e">
        <f>INDEX([12]Listas!$F$6:$J$10,MATCH(Q30,[12]Listas!$D$6:$D$10,0),MATCH(R30,[12]Listas!$F$4:$J$4,0))</f>
        <v>#N/A</v>
      </c>
      <c r="W30" s="167"/>
      <c r="X30" s="535"/>
      <c r="Y30" s="575"/>
      <c r="Z30" s="536"/>
      <c r="AA30" s="229"/>
      <c r="AB30" s="201"/>
      <c r="AC30" s="175"/>
      <c r="AD30" s="229"/>
      <c r="AE30" s="167"/>
      <c r="AF30" s="349">
        <f t="shared" si="0"/>
        <v>0</v>
      </c>
      <c r="AG30" s="202" t="e">
        <f t="shared" si="1"/>
        <v>#N/A</v>
      </c>
      <c r="AH30" s="350" t="e">
        <f>IF(AG30&lt;=1,"Remota",VLOOKUP(AG30,[12]Listas!$C$6:$D$10,2,0))</f>
        <v>#N/A</v>
      </c>
      <c r="AI30" s="202" t="e">
        <f t="shared" si="2"/>
        <v>#N/A</v>
      </c>
      <c r="AJ30" s="350" t="e">
        <f>IF(AI30&lt;=1,"Insignificante",HLOOKUP(AI30,[12]Listas!$F$3:$J$4,2,0))</f>
        <v>#N/A</v>
      </c>
      <c r="AK30" s="351" t="e">
        <f t="shared" si="3"/>
        <v>#N/A</v>
      </c>
      <c r="AL30" s="222" t="e">
        <f>INDEX([12]Listas!$F$6:$J$10,MATCH(AH30,[12]Listas!$D$6:$D$10,0),MATCH(AJ30,[12]Listas!$F$4:$J$4,0))</f>
        <v>#N/A</v>
      </c>
    </row>
    <row r="31" spans="1:38" s="171" customFormat="1" ht="124.5" hidden="1" customHeight="1" x14ac:dyDescent="0.2">
      <c r="A31" s="175"/>
      <c r="B31" s="220"/>
      <c r="C31" s="535"/>
      <c r="D31" s="575"/>
      <c r="E31" s="536"/>
      <c r="F31" s="229"/>
      <c r="G31" s="535"/>
      <c r="H31" s="575"/>
      <c r="I31" s="536"/>
      <c r="J31" s="550"/>
      <c r="K31" s="550"/>
      <c r="L31" s="550"/>
      <c r="M31" s="175"/>
      <c r="N31" s="175"/>
      <c r="O31" s="175"/>
      <c r="P31" s="175"/>
      <c r="Q31" s="220"/>
      <c r="R31" s="220"/>
      <c r="S31" s="167"/>
      <c r="T31" s="349" t="e">
        <f>VLOOKUP(Q31,[12]Listas!$D$6:$E$10,2,0)</f>
        <v>#N/A</v>
      </c>
      <c r="U31" s="349" t="e">
        <f>HLOOKUP(R31,[12]Listas!$F$4:$J$5,2,0)</f>
        <v>#N/A</v>
      </c>
      <c r="V31" s="222" t="e">
        <f>INDEX([12]Listas!$F$6:$J$10,MATCH(Q31,[12]Listas!$D$6:$D$10,0),MATCH(R31,[12]Listas!$F$4:$J$4,0))</f>
        <v>#N/A</v>
      </c>
      <c r="W31" s="167"/>
      <c r="X31" s="535"/>
      <c r="Y31" s="575"/>
      <c r="Z31" s="536"/>
      <c r="AA31" s="229"/>
      <c r="AB31" s="201"/>
      <c r="AC31" s="175"/>
      <c r="AD31" s="229"/>
      <c r="AE31" s="167"/>
      <c r="AF31" s="349">
        <f t="shared" si="0"/>
        <v>0</v>
      </c>
      <c r="AG31" s="202" t="e">
        <f t="shared" si="1"/>
        <v>#N/A</v>
      </c>
      <c r="AH31" s="350" t="e">
        <f>IF(AG31&lt;=1,"Remota",VLOOKUP(AG31,[12]Listas!$C$6:$D$10,2,0))</f>
        <v>#N/A</v>
      </c>
      <c r="AI31" s="202" t="e">
        <f t="shared" si="2"/>
        <v>#N/A</v>
      </c>
      <c r="AJ31" s="350" t="e">
        <f>IF(AI31&lt;=1,"Insignificante",HLOOKUP(AI31,[12]Listas!$F$3:$J$4,2,0))</f>
        <v>#N/A</v>
      </c>
      <c r="AK31" s="351" t="e">
        <f t="shared" si="3"/>
        <v>#N/A</v>
      </c>
      <c r="AL31" s="222" t="e">
        <f>INDEX([12]Listas!$F$6:$J$10,MATCH(AH31,[12]Listas!$D$6:$D$10,0),MATCH(AJ31,[12]Listas!$F$4:$J$4,0))</f>
        <v>#N/A</v>
      </c>
    </row>
    <row r="32" spans="1:38" s="171" customFormat="1" ht="124.5" hidden="1" customHeight="1" x14ac:dyDescent="0.2">
      <c r="A32" s="175"/>
      <c r="B32" s="220"/>
      <c r="C32" s="535"/>
      <c r="D32" s="575"/>
      <c r="E32" s="536"/>
      <c r="F32" s="229"/>
      <c r="G32" s="535"/>
      <c r="H32" s="575"/>
      <c r="I32" s="536"/>
      <c r="J32" s="550"/>
      <c r="K32" s="550"/>
      <c r="L32" s="550"/>
      <c r="M32" s="175"/>
      <c r="N32" s="175"/>
      <c r="O32" s="175"/>
      <c r="P32" s="175"/>
      <c r="Q32" s="220"/>
      <c r="R32" s="220"/>
      <c r="S32" s="167"/>
      <c r="T32" s="349" t="e">
        <f>VLOOKUP(Q32,[12]Listas!$D$6:$E$10,2,0)</f>
        <v>#N/A</v>
      </c>
      <c r="U32" s="349" t="e">
        <f>HLOOKUP(R32,[12]Listas!$F$4:$J$5,2,0)</f>
        <v>#N/A</v>
      </c>
      <c r="V32" s="222" t="e">
        <f>INDEX([12]Listas!$F$6:$J$10,MATCH(Q32,[12]Listas!$D$6:$D$10,0),MATCH(R32,[12]Listas!$F$4:$J$4,0))</f>
        <v>#N/A</v>
      </c>
      <c r="W32" s="167"/>
      <c r="X32" s="535"/>
      <c r="Y32" s="575"/>
      <c r="Z32" s="536"/>
      <c r="AA32" s="229"/>
      <c r="AB32" s="201"/>
      <c r="AC32" s="175"/>
      <c r="AD32" s="229"/>
      <c r="AE32" s="167"/>
      <c r="AF32" s="349">
        <f t="shared" si="0"/>
        <v>0</v>
      </c>
      <c r="AG32" s="202" t="e">
        <f t="shared" si="1"/>
        <v>#N/A</v>
      </c>
      <c r="AH32" s="350" t="e">
        <f>IF(AG32&lt;=1,"Remota",VLOOKUP(AG32,[12]Listas!$C$6:$D$10,2,0))</f>
        <v>#N/A</v>
      </c>
      <c r="AI32" s="202" t="e">
        <f t="shared" si="2"/>
        <v>#N/A</v>
      </c>
      <c r="AJ32" s="350" t="e">
        <f>IF(AI32&lt;=1,"Insignificante",HLOOKUP(AI32,[12]Listas!$F$3:$J$4,2,0))</f>
        <v>#N/A</v>
      </c>
      <c r="AK32" s="351" t="e">
        <f t="shared" si="3"/>
        <v>#N/A</v>
      </c>
      <c r="AL32" s="222" t="e">
        <f>INDEX([12]Listas!$F$6:$J$10,MATCH(AH32,[12]Listas!$D$6:$D$10,0),MATCH(AJ32,[12]Listas!$F$4:$J$4,0))</f>
        <v>#N/A</v>
      </c>
    </row>
    <row r="33" spans="1:38" s="171" customFormat="1" ht="78" hidden="1" customHeight="1" x14ac:dyDescent="0.2">
      <c r="A33" s="175"/>
      <c r="B33" s="220"/>
      <c r="C33" s="535"/>
      <c r="D33" s="575"/>
      <c r="E33" s="536"/>
      <c r="F33" s="229"/>
      <c r="G33" s="535"/>
      <c r="H33" s="575"/>
      <c r="I33" s="536"/>
      <c r="J33" s="550"/>
      <c r="K33" s="550"/>
      <c r="L33" s="550"/>
      <c r="M33" s="175"/>
      <c r="N33" s="175"/>
      <c r="O33" s="175"/>
      <c r="P33" s="175"/>
      <c r="Q33" s="220"/>
      <c r="R33" s="220"/>
      <c r="S33" s="167"/>
      <c r="T33" s="349" t="e">
        <f>VLOOKUP(Q33,[12]Listas!$D$6:$E$10,2,0)</f>
        <v>#N/A</v>
      </c>
      <c r="U33" s="349" t="e">
        <f>HLOOKUP(R33,[12]Listas!$F$4:$J$5,2,0)</f>
        <v>#N/A</v>
      </c>
      <c r="V33" s="222" t="e">
        <f>INDEX([12]Listas!$F$6:$J$10,MATCH(Q33,[12]Listas!$D$6:$D$10,0),MATCH(R33,[12]Listas!$F$4:$J$4,0))</f>
        <v>#N/A</v>
      </c>
      <c r="W33" s="167"/>
      <c r="X33" s="535"/>
      <c r="Y33" s="575"/>
      <c r="Z33" s="536"/>
      <c r="AA33" s="229"/>
      <c r="AB33" s="201"/>
      <c r="AC33" s="175"/>
      <c r="AD33" s="229"/>
      <c r="AE33" s="167"/>
      <c r="AF33" s="349">
        <f t="shared" si="0"/>
        <v>0</v>
      </c>
      <c r="AG33" s="202" t="e">
        <f t="shared" si="1"/>
        <v>#N/A</v>
      </c>
      <c r="AH33" s="350" t="e">
        <f>IF(AG33&lt;=1,"Remota",VLOOKUP(AG33,[12]Listas!$C$6:$D$10,2,0))</f>
        <v>#N/A</v>
      </c>
      <c r="AI33" s="202" t="e">
        <f t="shared" si="2"/>
        <v>#N/A</v>
      </c>
      <c r="AJ33" s="350" t="e">
        <f>IF(AI33&lt;=1,"Insignificante",HLOOKUP(AI33,[12]Listas!$F$3:$J$4,2,0))</f>
        <v>#N/A</v>
      </c>
      <c r="AK33" s="351" t="e">
        <f t="shared" si="3"/>
        <v>#N/A</v>
      </c>
      <c r="AL33" s="222" t="e">
        <f>INDEX([12]Listas!$F$6:$J$10,MATCH(AH33,[12]Listas!$D$6:$D$10,0),MATCH(AJ33,[12]Listas!$F$4:$J$4,0))</f>
        <v>#N/A</v>
      </c>
    </row>
    <row r="34" spans="1:38" s="171" customFormat="1" ht="78" hidden="1" customHeight="1" x14ac:dyDescent="0.2">
      <c r="A34" s="175"/>
      <c r="B34" s="220"/>
      <c r="C34" s="535"/>
      <c r="D34" s="575"/>
      <c r="E34" s="536"/>
      <c r="F34" s="229"/>
      <c r="G34" s="535"/>
      <c r="H34" s="575"/>
      <c r="I34" s="536"/>
      <c r="J34" s="550"/>
      <c r="K34" s="550"/>
      <c r="L34" s="550"/>
      <c r="M34" s="175"/>
      <c r="N34" s="175"/>
      <c r="O34" s="175"/>
      <c r="P34" s="175"/>
      <c r="Q34" s="220"/>
      <c r="R34" s="220"/>
      <c r="S34" s="167"/>
      <c r="T34" s="349" t="e">
        <f>VLOOKUP(Q34,[12]Listas!$D$6:$E$10,2,0)</f>
        <v>#N/A</v>
      </c>
      <c r="U34" s="349" t="e">
        <f>HLOOKUP(R34,[12]Listas!$F$4:$J$5,2,0)</f>
        <v>#N/A</v>
      </c>
      <c r="V34" s="222" t="e">
        <f>INDEX([12]Listas!$F$6:$J$10,MATCH(Q34,[12]Listas!$D$6:$D$10,0),MATCH(R34,[12]Listas!$F$4:$J$4,0))</f>
        <v>#N/A</v>
      </c>
      <c r="W34" s="167"/>
      <c r="X34" s="535"/>
      <c r="Y34" s="575"/>
      <c r="Z34" s="536"/>
      <c r="AA34" s="229"/>
      <c r="AB34" s="201"/>
      <c r="AC34" s="175"/>
      <c r="AD34" s="229"/>
      <c r="AE34" s="167"/>
      <c r="AF34" s="349">
        <f t="shared" si="0"/>
        <v>0</v>
      </c>
      <c r="AG34" s="202" t="e">
        <f t="shared" si="1"/>
        <v>#N/A</v>
      </c>
      <c r="AH34" s="350" t="e">
        <f>IF(AG34&lt;=1,"Remota",VLOOKUP(AG34,[12]Listas!$C$6:$D$10,2,0))</f>
        <v>#N/A</v>
      </c>
      <c r="AI34" s="202" t="e">
        <f t="shared" si="2"/>
        <v>#N/A</v>
      </c>
      <c r="AJ34" s="350" t="e">
        <f>IF(AI34&lt;=1,"Insignificante",HLOOKUP(AI34,[12]Listas!$F$3:$J$4,2,0))</f>
        <v>#N/A</v>
      </c>
      <c r="AK34" s="351" t="e">
        <f t="shared" si="3"/>
        <v>#N/A</v>
      </c>
      <c r="AL34" s="222" t="e">
        <f>INDEX([12]Listas!$F$6:$J$10,MATCH(AH34,[12]Listas!$D$6:$D$10,0),MATCH(AJ34,[12]Listas!$F$4:$J$4,0))</f>
        <v>#N/A</v>
      </c>
    </row>
    <row r="35" spans="1:38" s="171" customFormat="1" ht="78" hidden="1" customHeight="1" x14ac:dyDescent="0.2">
      <c r="A35" s="175"/>
      <c r="B35" s="220"/>
      <c r="C35" s="535"/>
      <c r="D35" s="575"/>
      <c r="E35" s="536"/>
      <c r="F35" s="229"/>
      <c r="G35" s="535"/>
      <c r="H35" s="575"/>
      <c r="I35" s="536"/>
      <c r="J35" s="550"/>
      <c r="K35" s="550"/>
      <c r="L35" s="550"/>
      <c r="M35" s="175"/>
      <c r="N35" s="175"/>
      <c r="O35" s="175"/>
      <c r="P35" s="175"/>
      <c r="Q35" s="220"/>
      <c r="R35" s="220"/>
      <c r="S35" s="167"/>
      <c r="T35" s="349" t="e">
        <f>VLOOKUP(Q35,[12]Listas!$D$6:$E$10,2,0)</f>
        <v>#N/A</v>
      </c>
      <c r="U35" s="349" t="e">
        <f>HLOOKUP(R35,[12]Listas!$F$4:$J$5,2,0)</f>
        <v>#N/A</v>
      </c>
      <c r="V35" s="222" t="e">
        <f>INDEX([12]Listas!$F$6:$J$10,MATCH(Q35,[12]Listas!$D$6:$D$10,0),MATCH(R35,[12]Listas!$F$4:$J$4,0))</f>
        <v>#N/A</v>
      </c>
      <c r="W35" s="167"/>
      <c r="X35" s="535"/>
      <c r="Y35" s="575"/>
      <c r="Z35" s="536"/>
      <c r="AA35" s="229"/>
      <c r="AB35" s="201"/>
      <c r="AC35" s="175"/>
      <c r="AD35" s="229"/>
      <c r="AE35" s="167"/>
      <c r="AF35" s="349">
        <f t="shared" si="0"/>
        <v>0</v>
      </c>
      <c r="AG35" s="202" t="e">
        <f t="shared" si="1"/>
        <v>#N/A</v>
      </c>
      <c r="AH35" s="350" t="e">
        <f>IF(AG35&lt;=1,"Remota",VLOOKUP(AG35,[12]Listas!$C$6:$D$10,2,0))</f>
        <v>#N/A</v>
      </c>
      <c r="AI35" s="202" t="e">
        <f t="shared" si="2"/>
        <v>#N/A</v>
      </c>
      <c r="AJ35" s="350" t="e">
        <f>IF(AI35&lt;=1,"Insignificante",HLOOKUP(AI35,[12]Listas!$F$3:$J$4,2,0))</f>
        <v>#N/A</v>
      </c>
      <c r="AK35" s="351" t="e">
        <f t="shared" si="3"/>
        <v>#N/A</v>
      </c>
      <c r="AL35" s="222" t="e">
        <f>INDEX([12]Listas!$F$6:$J$10,MATCH(AH35,[12]Listas!$D$6:$D$10,0),MATCH(AJ35,[12]Listas!$F$4:$J$4,0))</f>
        <v>#N/A</v>
      </c>
    </row>
    <row r="36" spans="1:38" s="171" customFormat="1" ht="78" hidden="1" customHeight="1" x14ac:dyDescent="0.2">
      <c r="A36" s="175"/>
      <c r="B36" s="220"/>
      <c r="C36" s="535"/>
      <c r="D36" s="575"/>
      <c r="E36" s="536"/>
      <c r="F36" s="229"/>
      <c r="G36" s="535"/>
      <c r="H36" s="575"/>
      <c r="I36" s="536"/>
      <c r="J36" s="550"/>
      <c r="K36" s="550"/>
      <c r="L36" s="550"/>
      <c r="M36" s="175"/>
      <c r="N36" s="175"/>
      <c r="O36" s="175"/>
      <c r="P36" s="175"/>
      <c r="Q36" s="220"/>
      <c r="R36" s="220"/>
      <c r="S36" s="167"/>
      <c r="T36" s="349" t="e">
        <f>VLOOKUP(Q36,[12]Listas!$D$6:$E$10,2,0)</f>
        <v>#N/A</v>
      </c>
      <c r="U36" s="349" t="e">
        <f>HLOOKUP(R36,[12]Listas!$F$4:$J$5,2,0)</f>
        <v>#N/A</v>
      </c>
      <c r="V36" s="222" t="e">
        <f>INDEX([12]Listas!$F$6:$J$10,MATCH(Q36,[12]Listas!$D$6:$D$10,0),MATCH(R36,[12]Listas!$F$4:$J$4,0))</f>
        <v>#N/A</v>
      </c>
      <c r="W36" s="167"/>
      <c r="X36" s="535"/>
      <c r="Y36" s="575"/>
      <c r="Z36" s="536"/>
      <c r="AA36" s="229"/>
      <c r="AB36" s="201"/>
      <c r="AC36" s="175"/>
      <c r="AD36" s="229"/>
      <c r="AE36" s="167"/>
      <c r="AF36" s="349">
        <f t="shared" si="0"/>
        <v>0</v>
      </c>
      <c r="AG36" s="202" t="e">
        <f t="shared" si="1"/>
        <v>#N/A</v>
      </c>
      <c r="AH36" s="350" t="e">
        <f>IF(AG36&lt;=1,"Remota",VLOOKUP(AG36,[12]Listas!$C$6:$D$10,2,0))</f>
        <v>#N/A</v>
      </c>
      <c r="AI36" s="202" t="e">
        <f t="shared" si="2"/>
        <v>#N/A</v>
      </c>
      <c r="AJ36" s="350" t="e">
        <f>IF(AI36&lt;=1,"Insignificante",HLOOKUP(AI36,[12]Listas!$F$3:$J$4,2,0))</f>
        <v>#N/A</v>
      </c>
      <c r="AK36" s="351" t="e">
        <f t="shared" si="3"/>
        <v>#N/A</v>
      </c>
      <c r="AL36" s="222" t="e">
        <f>INDEX([12]Listas!$F$6:$J$10,MATCH(AH36,[12]Listas!$D$6:$D$10,0),MATCH(AJ36,[12]Listas!$F$4:$J$4,0))</f>
        <v>#N/A</v>
      </c>
    </row>
    <row r="37" spans="1:38" s="171" customFormat="1" ht="78" hidden="1" customHeight="1" x14ac:dyDescent="0.2">
      <c r="A37" s="175"/>
      <c r="B37" s="220"/>
      <c r="C37" s="535"/>
      <c r="D37" s="575"/>
      <c r="E37" s="536"/>
      <c r="F37" s="229"/>
      <c r="G37" s="535"/>
      <c r="H37" s="575"/>
      <c r="I37" s="536"/>
      <c r="J37" s="550"/>
      <c r="K37" s="550"/>
      <c r="L37" s="550"/>
      <c r="M37" s="175"/>
      <c r="N37" s="175"/>
      <c r="O37" s="175"/>
      <c r="P37" s="175"/>
      <c r="Q37" s="220"/>
      <c r="R37" s="220"/>
      <c r="S37" s="167"/>
      <c r="T37" s="349" t="e">
        <f>VLOOKUP(Q37,[12]Listas!$D$6:$E$10,2,0)</f>
        <v>#N/A</v>
      </c>
      <c r="U37" s="349" t="e">
        <f>HLOOKUP(R37,[12]Listas!$F$4:$J$5,2,0)</f>
        <v>#N/A</v>
      </c>
      <c r="V37" s="222" t="e">
        <f>INDEX([12]Listas!$F$6:$J$10,MATCH(Q37,[12]Listas!$D$6:$D$10,0),MATCH(R37,[12]Listas!$F$4:$J$4,0))</f>
        <v>#N/A</v>
      </c>
      <c r="W37" s="167"/>
      <c r="X37" s="535"/>
      <c r="Y37" s="575"/>
      <c r="Z37" s="536"/>
      <c r="AA37" s="229"/>
      <c r="AB37" s="201"/>
      <c r="AC37" s="175"/>
      <c r="AD37" s="229"/>
      <c r="AE37" s="167"/>
      <c r="AF37" s="349">
        <f t="shared" si="0"/>
        <v>0</v>
      </c>
      <c r="AG37" s="202" t="e">
        <f t="shared" si="1"/>
        <v>#N/A</v>
      </c>
      <c r="AH37" s="350" t="e">
        <f>IF(AG37&lt;=1,"Remota",VLOOKUP(AG37,[12]Listas!$C$6:$D$10,2,0))</f>
        <v>#N/A</v>
      </c>
      <c r="AI37" s="202" t="e">
        <f t="shared" si="2"/>
        <v>#N/A</v>
      </c>
      <c r="AJ37" s="350" t="e">
        <f>IF(AI37&lt;=1,"Insignificante",HLOOKUP(AI37,[12]Listas!$F$3:$J$4,2,0))</f>
        <v>#N/A</v>
      </c>
      <c r="AK37" s="351" t="e">
        <f t="shared" si="3"/>
        <v>#N/A</v>
      </c>
      <c r="AL37" s="222" t="e">
        <f>INDEX([12]Listas!$F$6:$J$10,MATCH(AH37,[12]Listas!$D$6:$D$10,0),MATCH(AJ37,[12]Listas!$F$4:$J$4,0))</f>
        <v>#N/A</v>
      </c>
    </row>
    <row r="38" spans="1:38" s="171" customFormat="1" ht="78" hidden="1" customHeight="1" x14ac:dyDescent="0.2">
      <c r="A38" s="175"/>
      <c r="B38" s="220"/>
      <c r="C38" s="535"/>
      <c r="D38" s="575"/>
      <c r="E38" s="536"/>
      <c r="F38" s="229"/>
      <c r="G38" s="535"/>
      <c r="H38" s="575"/>
      <c r="I38" s="536"/>
      <c r="J38" s="550"/>
      <c r="K38" s="550"/>
      <c r="L38" s="550"/>
      <c r="M38" s="175"/>
      <c r="N38" s="175"/>
      <c r="O38" s="175"/>
      <c r="P38" s="175"/>
      <c r="Q38" s="220"/>
      <c r="R38" s="220"/>
      <c r="S38" s="167"/>
      <c r="T38" s="349" t="e">
        <f>VLOOKUP(Q38,[12]Listas!$D$6:$E$10,2,0)</f>
        <v>#N/A</v>
      </c>
      <c r="U38" s="349" t="e">
        <f>HLOOKUP(R38,[12]Listas!$F$4:$J$5,2,0)</f>
        <v>#N/A</v>
      </c>
      <c r="V38" s="222" t="e">
        <f>INDEX([12]Listas!$F$6:$J$10,MATCH(Q38,[12]Listas!$D$6:$D$10,0),MATCH(R38,[12]Listas!$F$4:$J$4,0))</f>
        <v>#N/A</v>
      </c>
      <c r="W38" s="167"/>
      <c r="X38" s="535"/>
      <c r="Y38" s="575"/>
      <c r="Z38" s="536"/>
      <c r="AA38" s="229"/>
      <c r="AB38" s="201"/>
      <c r="AC38" s="175"/>
      <c r="AD38" s="229"/>
      <c r="AE38" s="167"/>
      <c r="AF38" s="349">
        <f t="shared" si="0"/>
        <v>0</v>
      </c>
      <c r="AG38" s="202" t="e">
        <f t="shared" si="1"/>
        <v>#N/A</v>
      </c>
      <c r="AH38" s="350" t="e">
        <f>IF(AG38&lt;=1,"Remota",VLOOKUP(AG38,[12]Listas!$C$6:$D$10,2,0))</f>
        <v>#N/A</v>
      </c>
      <c r="AI38" s="202" t="e">
        <f t="shared" si="2"/>
        <v>#N/A</v>
      </c>
      <c r="AJ38" s="350" t="e">
        <f>IF(AI38&lt;=1,"Insignificante",HLOOKUP(AI38,[12]Listas!$F$3:$J$4,2,0))</f>
        <v>#N/A</v>
      </c>
      <c r="AK38" s="351" t="e">
        <f t="shared" si="3"/>
        <v>#N/A</v>
      </c>
      <c r="AL38" s="222" t="e">
        <f>INDEX([12]Listas!$F$6:$J$10,MATCH(AH38,[12]Listas!$D$6:$D$10,0),MATCH(AJ38,[12]Listas!$F$4:$J$4,0))</f>
        <v>#N/A</v>
      </c>
    </row>
    <row r="39" spans="1:38" s="171" customFormat="1" ht="78" hidden="1" customHeight="1" x14ac:dyDescent="0.2">
      <c r="A39" s="175"/>
      <c r="B39" s="220"/>
      <c r="C39" s="535"/>
      <c r="D39" s="575"/>
      <c r="E39" s="536"/>
      <c r="F39" s="229"/>
      <c r="G39" s="535"/>
      <c r="H39" s="575"/>
      <c r="I39" s="536"/>
      <c r="J39" s="550"/>
      <c r="K39" s="550"/>
      <c r="L39" s="550"/>
      <c r="M39" s="175"/>
      <c r="N39" s="175"/>
      <c r="O39" s="175"/>
      <c r="P39" s="175"/>
      <c r="Q39" s="220"/>
      <c r="R39" s="220"/>
      <c r="S39" s="167"/>
      <c r="T39" s="349" t="e">
        <f>VLOOKUP(Q39,[12]Listas!$D$6:$E$10,2,0)</f>
        <v>#N/A</v>
      </c>
      <c r="U39" s="349" t="e">
        <f>HLOOKUP(R39,[12]Listas!$F$4:$J$5,2,0)</f>
        <v>#N/A</v>
      </c>
      <c r="V39" s="222" t="e">
        <f>INDEX([12]Listas!$F$6:$J$10,MATCH(Q39,[12]Listas!$D$6:$D$10,0),MATCH(R39,[12]Listas!$F$4:$J$4,0))</f>
        <v>#N/A</v>
      </c>
      <c r="W39" s="167"/>
      <c r="X39" s="535"/>
      <c r="Y39" s="575"/>
      <c r="Z39" s="536"/>
      <c r="AA39" s="229"/>
      <c r="AB39" s="201"/>
      <c r="AC39" s="175"/>
      <c r="AD39" s="229"/>
      <c r="AE39" s="167"/>
      <c r="AF39" s="349">
        <f t="shared" si="0"/>
        <v>0</v>
      </c>
      <c r="AG39" s="202" t="e">
        <f t="shared" si="1"/>
        <v>#N/A</v>
      </c>
      <c r="AH39" s="350" t="e">
        <f>IF(AG39&lt;=1,"Remota",VLOOKUP(AG39,[12]Listas!$C$6:$D$10,2,0))</f>
        <v>#N/A</v>
      </c>
      <c r="AI39" s="202" t="e">
        <f t="shared" si="2"/>
        <v>#N/A</v>
      </c>
      <c r="AJ39" s="350" t="e">
        <f>IF(AI39&lt;=1,"Insignificante",HLOOKUP(AI39,[12]Listas!$F$3:$J$4,2,0))</f>
        <v>#N/A</v>
      </c>
      <c r="AK39" s="351" t="e">
        <f t="shared" si="3"/>
        <v>#N/A</v>
      </c>
      <c r="AL39" s="222" t="e">
        <f>INDEX([12]Listas!$F$6:$J$10,MATCH(AH39,[12]Listas!$D$6:$D$10,0),MATCH(AJ39,[12]Listas!$F$4:$J$4,0))</f>
        <v>#N/A</v>
      </c>
    </row>
    <row r="40" spans="1:38" s="171" customFormat="1" ht="78" hidden="1" customHeight="1" x14ac:dyDescent="0.2">
      <c r="A40" s="175"/>
      <c r="B40" s="220"/>
      <c r="C40" s="535"/>
      <c r="D40" s="575"/>
      <c r="E40" s="536"/>
      <c r="F40" s="229"/>
      <c r="G40" s="535"/>
      <c r="H40" s="575"/>
      <c r="I40" s="536"/>
      <c r="J40" s="550"/>
      <c r="K40" s="550"/>
      <c r="L40" s="550"/>
      <c r="M40" s="175"/>
      <c r="N40" s="175"/>
      <c r="O40" s="175"/>
      <c r="P40" s="175"/>
      <c r="Q40" s="220"/>
      <c r="R40" s="220"/>
      <c r="S40" s="167"/>
      <c r="T40" s="349" t="e">
        <f>VLOOKUP(Q40,[12]Listas!$D$6:$E$10,2,0)</f>
        <v>#N/A</v>
      </c>
      <c r="U40" s="349" t="e">
        <f>HLOOKUP(R40,[12]Listas!$F$4:$J$5,2,0)</f>
        <v>#N/A</v>
      </c>
      <c r="V40" s="222" t="e">
        <f>INDEX([12]Listas!$F$6:$J$10,MATCH(Q40,[12]Listas!$D$6:$D$10,0),MATCH(R40,[12]Listas!$F$4:$J$4,0))</f>
        <v>#N/A</v>
      </c>
      <c r="W40" s="167"/>
      <c r="X40" s="535"/>
      <c r="Y40" s="575"/>
      <c r="Z40" s="536"/>
      <c r="AA40" s="229"/>
      <c r="AB40" s="201"/>
      <c r="AC40" s="175"/>
      <c r="AD40" s="229"/>
      <c r="AE40" s="167"/>
      <c r="AF40" s="349">
        <f t="shared" si="0"/>
        <v>0</v>
      </c>
      <c r="AG40" s="202" t="e">
        <f t="shared" si="1"/>
        <v>#N/A</v>
      </c>
      <c r="AH40" s="350" t="e">
        <f>IF(AG40&lt;=1,"Remota",VLOOKUP(AG40,[12]Listas!$C$6:$D$10,2,0))</f>
        <v>#N/A</v>
      </c>
      <c r="AI40" s="202" t="e">
        <f t="shared" si="2"/>
        <v>#N/A</v>
      </c>
      <c r="AJ40" s="350" t="e">
        <f>IF(AI40&lt;=1,"Insignificante",HLOOKUP(AI40,[12]Listas!$F$3:$J$4,2,0))</f>
        <v>#N/A</v>
      </c>
      <c r="AK40" s="351" t="e">
        <f t="shared" si="3"/>
        <v>#N/A</v>
      </c>
      <c r="AL40" s="222" t="e">
        <f>INDEX([12]Listas!$F$6:$J$10,MATCH(AH40,[12]Listas!$D$6:$D$10,0),MATCH(AJ40,[12]Listas!$F$4:$J$4,0))</f>
        <v>#N/A</v>
      </c>
    </row>
    <row r="41" spans="1:38" s="171" customFormat="1" ht="78" hidden="1" customHeight="1" x14ac:dyDescent="0.2">
      <c r="A41" s="175"/>
      <c r="B41" s="220"/>
      <c r="C41" s="535"/>
      <c r="D41" s="575"/>
      <c r="E41" s="536"/>
      <c r="F41" s="229"/>
      <c r="G41" s="535"/>
      <c r="H41" s="575"/>
      <c r="I41" s="536"/>
      <c r="J41" s="550"/>
      <c r="K41" s="550"/>
      <c r="L41" s="550"/>
      <c r="M41" s="175"/>
      <c r="N41" s="175"/>
      <c r="O41" s="175"/>
      <c r="P41" s="175"/>
      <c r="Q41" s="220"/>
      <c r="R41" s="220"/>
      <c r="S41" s="167"/>
      <c r="T41" s="349" t="e">
        <f>VLOOKUP(Q41,[12]Listas!$D$6:$E$10,2,0)</f>
        <v>#N/A</v>
      </c>
      <c r="U41" s="349" t="e">
        <f>HLOOKUP(R41,[12]Listas!$F$4:$J$5,2,0)</f>
        <v>#N/A</v>
      </c>
      <c r="V41" s="222" t="e">
        <f>INDEX([12]Listas!$F$6:$J$10,MATCH(Q41,[12]Listas!$D$6:$D$10,0),MATCH(R41,[12]Listas!$F$4:$J$4,0))</f>
        <v>#N/A</v>
      </c>
      <c r="W41" s="167"/>
      <c r="X41" s="535"/>
      <c r="Y41" s="575"/>
      <c r="Z41" s="536"/>
      <c r="AA41" s="229"/>
      <c r="AB41" s="201"/>
      <c r="AC41" s="175"/>
      <c r="AD41" s="229"/>
      <c r="AE41" s="167"/>
      <c r="AF41" s="349">
        <f t="shared" si="0"/>
        <v>0</v>
      </c>
      <c r="AG41" s="202" t="e">
        <f t="shared" si="1"/>
        <v>#N/A</v>
      </c>
      <c r="AH41" s="350" t="e">
        <f>IF(AG41&lt;=1,"Remota",VLOOKUP(AG41,[12]Listas!$C$6:$D$10,2,0))</f>
        <v>#N/A</v>
      </c>
      <c r="AI41" s="202" t="e">
        <f t="shared" si="2"/>
        <v>#N/A</v>
      </c>
      <c r="AJ41" s="350" t="e">
        <f>IF(AI41&lt;=1,"Insignificante",HLOOKUP(AI41,[12]Listas!$F$3:$J$4,2,0))</f>
        <v>#N/A</v>
      </c>
      <c r="AK41" s="351" t="e">
        <f t="shared" si="3"/>
        <v>#N/A</v>
      </c>
      <c r="AL41" s="222" t="e">
        <f>INDEX([12]Listas!$F$6:$J$10,MATCH(AH41,[12]Listas!$D$6:$D$10,0),MATCH(AJ41,[12]Listas!$F$4:$J$4,0))</f>
        <v>#N/A</v>
      </c>
    </row>
    <row r="42" spans="1:38" s="171" customFormat="1" ht="78" hidden="1" customHeight="1" x14ac:dyDescent="0.2">
      <c r="A42" s="175"/>
      <c r="B42" s="220"/>
      <c r="C42" s="535"/>
      <c r="D42" s="575"/>
      <c r="E42" s="536"/>
      <c r="F42" s="229"/>
      <c r="G42" s="535"/>
      <c r="H42" s="575"/>
      <c r="I42" s="536"/>
      <c r="J42" s="550"/>
      <c r="K42" s="550"/>
      <c r="L42" s="550"/>
      <c r="M42" s="175"/>
      <c r="N42" s="175"/>
      <c r="O42" s="175"/>
      <c r="P42" s="175"/>
      <c r="Q42" s="220"/>
      <c r="R42" s="220"/>
      <c r="S42" s="167"/>
      <c r="T42" s="349" t="e">
        <f>VLOOKUP(Q42,[12]Listas!$D$6:$E$10,2,0)</f>
        <v>#N/A</v>
      </c>
      <c r="U42" s="349" t="e">
        <f>HLOOKUP(R42,[12]Listas!$F$4:$J$5,2,0)</f>
        <v>#N/A</v>
      </c>
      <c r="V42" s="222" t="e">
        <f>INDEX([12]Listas!$F$6:$J$10,MATCH(Q42,[12]Listas!$D$6:$D$10,0),MATCH(R42,[12]Listas!$F$4:$J$4,0))</f>
        <v>#N/A</v>
      </c>
      <c r="W42" s="167"/>
      <c r="X42" s="535"/>
      <c r="Y42" s="575"/>
      <c r="Z42" s="536"/>
      <c r="AA42" s="229"/>
      <c r="AB42" s="201"/>
      <c r="AC42" s="175"/>
      <c r="AD42" s="229"/>
      <c r="AE42" s="167"/>
      <c r="AF42" s="349">
        <f t="shared" si="0"/>
        <v>0</v>
      </c>
      <c r="AG42" s="202" t="e">
        <f t="shared" si="1"/>
        <v>#N/A</v>
      </c>
      <c r="AH42" s="350" t="e">
        <f>IF(AG42&lt;=1,"Remota",VLOOKUP(AG42,[12]Listas!$C$6:$D$10,2,0))</f>
        <v>#N/A</v>
      </c>
      <c r="AI42" s="202" t="e">
        <f t="shared" si="2"/>
        <v>#N/A</v>
      </c>
      <c r="AJ42" s="350" t="e">
        <f>IF(AI42&lt;=1,"Insignificante",HLOOKUP(AI42,[12]Listas!$F$3:$J$4,2,0))</f>
        <v>#N/A</v>
      </c>
      <c r="AK42" s="351" t="e">
        <f t="shared" si="3"/>
        <v>#N/A</v>
      </c>
      <c r="AL42" s="222" t="e">
        <f>INDEX([12]Listas!$F$6:$J$10,MATCH(AH42,[12]Listas!$D$6:$D$10,0),MATCH(AJ42,[12]Listas!$F$4:$J$4,0))</f>
        <v>#N/A</v>
      </c>
    </row>
    <row r="43" spans="1:38" s="171" customFormat="1" ht="78" hidden="1" customHeight="1" x14ac:dyDescent="0.2">
      <c r="A43" s="175"/>
      <c r="B43" s="220"/>
      <c r="C43" s="535"/>
      <c r="D43" s="575"/>
      <c r="E43" s="536"/>
      <c r="F43" s="229"/>
      <c r="G43" s="535"/>
      <c r="H43" s="575"/>
      <c r="I43" s="536"/>
      <c r="J43" s="550"/>
      <c r="K43" s="550"/>
      <c r="L43" s="550"/>
      <c r="M43" s="175"/>
      <c r="N43" s="175"/>
      <c r="O43" s="175"/>
      <c r="P43" s="175"/>
      <c r="Q43" s="220"/>
      <c r="R43" s="220"/>
      <c r="S43" s="167"/>
      <c r="T43" s="349" t="e">
        <f>VLOOKUP(Q43,[12]Listas!$D$6:$E$10,2,0)</f>
        <v>#N/A</v>
      </c>
      <c r="U43" s="349" t="e">
        <f>HLOOKUP(R43,[12]Listas!$F$4:$J$5,2,0)</f>
        <v>#N/A</v>
      </c>
      <c r="V43" s="222" t="e">
        <f>INDEX([12]Listas!$F$6:$J$10,MATCH(Q43,[12]Listas!$D$6:$D$10,0),MATCH(R43,[12]Listas!$F$4:$J$4,0))</f>
        <v>#N/A</v>
      </c>
      <c r="W43" s="167"/>
      <c r="X43" s="535"/>
      <c r="Y43" s="575"/>
      <c r="Z43" s="536"/>
      <c r="AA43" s="229"/>
      <c r="AB43" s="201"/>
      <c r="AC43" s="175"/>
      <c r="AD43" s="229"/>
      <c r="AE43" s="167"/>
      <c r="AF43" s="349">
        <f t="shared" si="0"/>
        <v>0</v>
      </c>
      <c r="AG43" s="202" t="e">
        <f t="shared" si="1"/>
        <v>#N/A</v>
      </c>
      <c r="AH43" s="350" t="e">
        <f>IF(AG43&lt;=1,"Remota",VLOOKUP(AG43,[12]Listas!$C$6:$D$10,2,0))</f>
        <v>#N/A</v>
      </c>
      <c r="AI43" s="202" t="e">
        <f t="shared" si="2"/>
        <v>#N/A</v>
      </c>
      <c r="AJ43" s="350" t="e">
        <f>IF(AI43&lt;=1,"Insignificante",HLOOKUP(AI43,[12]Listas!$F$3:$J$4,2,0))</f>
        <v>#N/A</v>
      </c>
      <c r="AK43" s="351" t="e">
        <f t="shared" si="3"/>
        <v>#N/A</v>
      </c>
      <c r="AL43" s="222" t="e">
        <f>INDEX([12]Listas!$F$6:$J$10,MATCH(AH43,[12]Listas!$D$6:$D$10,0),MATCH(AJ43,[12]Listas!$F$4:$J$4,0))</f>
        <v>#N/A</v>
      </c>
    </row>
    <row r="44" spans="1:38" s="171" customFormat="1" ht="78" hidden="1" customHeight="1" x14ac:dyDescent="0.2">
      <c r="A44" s="175"/>
      <c r="B44" s="220"/>
      <c r="C44" s="535"/>
      <c r="D44" s="575"/>
      <c r="E44" s="536"/>
      <c r="F44" s="229"/>
      <c r="G44" s="535"/>
      <c r="H44" s="575"/>
      <c r="I44" s="536"/>
      <c r="J44" s="550"/>
      <c r="K44" s="550"/>
      <c r="L44" s="550"/>
      <c r="M44" s="175"/>
      <c r="N44" s="175"/>
      <c r="O44" s="175"/>
      <c r="P44" s="175"/>
      <c r="Q44" s="220"/>
      <c r="R44" s="220"/>
      <c r="S44" s="167"/>
      <c r="T44" s="349" t="e">
        <f>VLOOKUP(Q44,[12]Listas!$D$6:$E$10,2,0)</f>
        <v>#N/A</v>
      </c>
      <c r="U44" s="349" t="e">
        <f>HLOOKUP(R44,[12]Listas!$F$4:$J$5,2,0)</f>
        <v>#N/A</v>
      </c>
      <c r="V44" s="222" t="e">
        <f>INDEX([12]Listas!$F$6:$J$10,MATCH(Q44,[12]Listas!$D$6:$D$10,0),MATCH(R44,[12]Listas!$F$4:$J$4,0))</f>
        <v>#N/A</v>
      </c>
      <c r="W44" s="167"/>
      <c r="X44" s="535"/>
      <c r="Y44" s="575"/>
      <c r="Z44" s="536"/>
      <c r="AA44" s="229"/>
      <c r="AB44" s="201"/>
      <c r="AC44" s="175"/>
      <c r="AD44" s="229"/>
      <c r="AE44" s="167"/>
      <c r="AF44" s="349">
        <f t="shared" si="0"/>
        <v>0</v>
      </c>
      <c r="AG44" s="202" t="e">
        <f t="shared" si="1"/>
        <v>#N/A</v>
      </c>
      <c r="AH44" s="350" t="e">
        <f>IF(AG44&lt;=1,"Remota",VLOOKUP(AG44,[12]Listas!$C$6:$D$10,2,0))</f>
        <v>#N/A</v>
      </c>
      <c r="AI44" s="202" t="e">
        <f t="shared" si="2"/>
        <v>#N/A</v>
      </c>
      <c r="AJ44" s="350" t="e">
        <f>IF(AI44&lt;=1,"Insignificante",HLOOKUP(AI44,[12]Listas!$F$3:$J$4,2,0))</f>
        <v>#N/A</v>
      </c>
      <c r="AK44" s="351" t="e">
        <f t="shared" si="3"/>
        <v>#N/A</v>
      </c>
      <c r="AL44" s="222" t="e">
        <f>INDEX([12]Listas!$F$6:$J$10,MATCH(AH44,[12]Listas!$D$6:$D$10,0),MATCH(AJ44,[12]Listas!$F$4:$J$4,0))</f>
        <v>#N/A</v>
      </c>
    </row>
    <row r="45" spans="1:38" s="171" customFormat="1" ht="78" hidden="1" customHeight="1" x14ac:dyDescent="0.2">
      <c r="A45" s="175"/>
      <c r="B45" s="220"/>
      <c r="C45" s="535"/>
      <c r="D45" s="575"/>
      <c r="E45" s="536"/>
      <c r="F45" s="229"/>
      <c r="G45" s="535"/>
      <c r="H45" s="575"/>
      <c r="I45" s="536"/>
      <c r="J45" s="550"/>
      <c r="K45" s="550"/>
      <c r="L45" s="550"/>
      <c r="M45" s="175"/>
      <c r="N45" s="175"/>
      <c r="O45" s="175"/>
      <c r="P45" s="175"/>
      <c r="Q45" s="220"/>
      <c r="R45" s="220"/>
      <c r="S45" s="167"/>
      <c r="T45" s="349" t="e">
        <f>VLOOKUP(Q45,[12]Listas!$D$6:$E$10,2,0)</f>
        <v>#N/A</v>
      </c>
      <c r="U45" s="349" t="e">
        <f>HLOOKUP(R45,[12]Listas!$F$4:$J$5,2,0)</f>
        <v>#N/A</v>
      </c>
      <c r="V45" s="222" t="e">
        <f>INDEX([12]Listas!$F$6:$J$10,MATCH(Q45,[12]Listas!$D$6:$D$10,0),MATCH(R45,[12]Listas!$F$4:$J$4,0))</f>
        <v>#N/A</v>
      </c>
      <c r="W45" s="167"/>
      <c r="X45" s="535"/>
      <c r="Y45" s="575"/>
      <c r="Z45" s="536"/>
      <c r="AA45" s="229"/>
      <c r="AB45" s="201"/>
      <c r="AC45" s="175"/>
      <c r="AD45" s="229"/>
      <c r="AE45" s="167"/>
      <c r="AF45" s="349">
        <f t="shared" si="0"/>
        <v>0</v>
      </c>
      <c r="AG45" s="202" t="e">
        <f t="shared" si="1"/>
        <v>#N/A</v>
      </c>
      <c r="AH45" s="350" t="e">
        <f>IF(AG45&lt;=1,"Remota",VLOOKUP(AG45,[12]Listas!$C$6:$D$10,2,0))</f>
        <v>#N/A</v>
      </c>
      <c r="AI45" s="202" t="e">
        <f t="shared" si="2"/>
        <v>#N/A</v>
      </c>
      <c r="AJ45" s="350" t="e">
        <f>IF(AI45&lt;=1,"Insignificante",HLOOKUP(AI45,[12]Listas!$F$3:$J$4,2,0))</f>
        <v>#N/A</v>
      </c>
      <c r="AK45" s="351" t="e">
        <f t="shared" si="3"/>
        <v>#N/A</v>
      </c>
      <c r="AL45" s="222" t="e">
        <f>INDEX([12]Listas!$F$6:$J$10,MATCH(AH45,[12]Listas!$D$6:$D$10,0),MATCH(AJ45,[12]Listas!$F$4:$J$4,0))</f>
        <v>#N/A</v>
      </c>
    </row>
    <row r="46" spans="1:38" s="171" customFormat="1" ht="78" hidden="1" customHeight="1" x14ac:dyDescent="0.2">
      <c r="A46" s="175"/>
      <c r="B46" s="220"/>
      <c r="C46" s="535"/>
      <c r="D46" s="575"/>
      <c r="E46" s="536"/>
      <c r="F46" s="229"/>
      <c r="G46" s="535"/>
      <c r="H46" s="575"/>
      <c r="I46" s="536"/>
      <c r="J46" s="550"/>
      <c r="K46" s="550"/>
      <c r="L46" s="550"/>
      <c r="M46" s="175"/>
      <c r="N46" s="175"/>
      <c r="O46" s="175"/>
      <c r="P46" s="175"/>
      <c r="Q46" s="220"/>
      <c r="R46" s="220"/>
      <c r="S46" s="167"/>
      <c r="T46" s="349" t="e">
        <f>VLOOKUP(Q46,[12]Listas!$D$6:$E$10,2,0)</f>
        <v>#N/A</v>
      </c>
      <c r="U46" s="349" t="e">
        <f>HLOOKUP(R46,[12]Listas!$F$4:$J$5,2,0)</f>
        <v>#N/A</v>
      </c>
      <c r="V46" s="222" t="e">
        <f>INDEX([12]Listas!$F$6:$J$10,MATCH(Q46,[12]Listas!$D$6:$D$10,0),MATCH(R46,[12]Listas!$F$4:$J$4,0))</f>
        <v>#N/A</v>
      </c>
      <c r="W46" s="167"/>
      <c r="X46" s="535"/>
      <c r="Y46" s="575"/>
      <c r="Z46" s="536"/>
      <c r="AA46" s="229"/>
      <c r="AB46" s="201"/>
      <c r="AC46" s="175"/>
      <c r="AD46" s="229"/>
      <c r="AE46" s="167"/>
      <c r="AF46" s="349">
        <f t="shared" si="0"/>
        <v>0</v>
      </c>
      <c r="AG46" s="202" t="e">
        <f t="shared" si="1"/>
        <v>#N/A</v>
      </c>
      <c r="AH46" s="350" t="e">
        <f>IF(AG46&lt;=1,"Remota",VLOOKUP(AG46,[12]Listas!$C$6:$D$10,2,0))</f>
        <v>#N/A</v>
      </c>
      <c r="AI46" s="202" t="e">
        <f t="shared" si="2"/>
        <v>#N/A</v>
      </c>
      <c r="AJ46" s="350" t="e">
        <f>IF(AI46&lt;=1,"Insignificante",HLOOKUP(AI46,[12]Listas!$F$3:$J$4,2,0))</f>
        <v>#N/A</v>
      </c>
      <c r="AK46" s="351" t="e">
        <f t="shared" si="3"/>
        <v>#N/A</v>
      </c>
      <c r="AL46" s="222" t="e">
        <f>INDEX([12]Listas!$F$6:$J$10,MATCH(AH46,[12]Listas!$D$6:$D$10,0),MATCH(AJ46,[12]Listas!$F$4:$J$4,0))</f>
        <v>#N/A</v>
      </c>
    </row>
    <row r="47" spans="1:38" s="171" customFormat="1" ht="78" hidden="1" customHeight="1" x14ac:dyDescent="0.2">
      <c r="A47" s="175"/>
      <c r="B47" s="220"/>
      <c r="C47" s="535"/>
      <c r="D47" s="575"/>
      <c r="E47" s="536"/>
      <c r="F47" s="229"/>
      <c r="G47" s="535"/>
      <c r="H47" s="575"/>
      <c r="I47" s="536"/>
      <c r="J47" s="550"/>
      <c r="K47" s="550"/>
      <c r="L47" s="550"/>
      <c r="M47" s="175"/>
      <c r="N47" s="175"/>
      <c r="O47" s="175"/>
      <c r="P47" s="175"/>
      <c r="Q47" s="220"/>
      <c r="R47" s="220"/>
      <c r="S47" s="167"/>
      <c r="T47" s="349" t="e">
        <f>VLOOKUP(Q47,[12]Listas!$D$6:$E$10,2,0)</f>
        <v>#N/A</v>
      </c>
      <c r="U47" s="349" t="e">
        <f>HLOOKUP(R47,[12]Listas!$F$4:$J$5,2,0)</f>
        <v>#N/A</v>
      </c>
      <c r="V47" s="222" t="e">
        <f>INDEX([12]Listas!$F$6:$J$10,MATCH(Q47,[12]Listas!$D$6:$D$10,0),MATCH(R47,[12]Listas!$F$4:$J$4,0))</f>
        <v>#N/A</v>
      </c>
      <c r="W47" s="167"/>
      <c r="X47" s="535"/>
      <c r="Y47" s="575"/>
      <c r="Z47" s="536"/>
      <c r="AA47" s="229"/>
      <c r="AB47" s="201"/>
      <c r="AC47" s="175"/>
      <c r="AD47" s="229"/>
      <c r="AE47" s="167"/>
      <c r="AF47" s="349">
        <f t="shared" si="0"/>
        <v>0</v>
      </c>
      <c r="AG47" s="202" t="e">
        <f t="shared" si="1"/>
        <v>#N/A</v>
      </c>
      <c r="AH47" s="350" t="e">
        <f>IF(AG47&lt;=1,"Remota",VLOOKUP(AG47,[12]Listas!$C$6:$D$10,2,0))</f>
        <v>#N/A</v>
      </c>
      <c r="AI47" s="202" t="e">
        <f t="shared" si="2"/>
        <v>#N/A</v>
      </c>
      <c r="AJ47" s="350" t="e">
        <f>IF(AI47&lt;=1,"Insignificante",HLOOKUP(AI47,[12]Listas!$F$3:$J$4,2,0))</f>
        <v>#N/A</v>
      </c>
      <c r="AK47" s="351" t="e">
        <f t="shared" si="3"/>
        <v>#N/A</v>
      </c>
      <c r="AL47" s="222" t="e">
        <f>INDEX([12]Listas!$F$6:$J$10,MATCH(AH47,[12]Listas!$D$6:$D$10,0),MATCH(AJ47,[12]Listas!$F$4:$J$4,0))</f>
        <v>#N/A</v>
      </c>
    </row>
    <row r="48" spans="1:38" s="171" customFormat="1" ht="78" hidden="1" customHeight="1" x14ac:dyDescent="0.2">
      <c r="A48" s="175"/>
      <c r="B48" s="220"/>
      <c r="C48" s="535"/>
      <c r="D48" s="575"/>
      <c r="E48" s="536"/>
      <c r="F48" s="229"/>
      <c r="G48" s="535"/>
      <c r="H48" s="575"/>
      <c r="I48" s="536"/>
      <c r="J48" s="550"/>
      <c r="K48" s="550"/>
      <c r="L48" s="550"/>
      <c r="M48" s="175"/>
      <c r="N48" s="175"/>
      <c r="O48" s="175"/>
      <c r="P48" s="175"/>
      <c r="Q48" s="220"/>
      <c r="R48" s="220"/>
      <c r="S48" s="167"/>
      <c r="T48" s="349" t="e">
        <f>VLOOKUP(Q48,[12]Listas!$D$6:$E$10,2,0)</f>
        <v>#N/A</v>
      </c>
      <c r="U48" s="349" t="e">
        <f>HLOOKUP(R48,[12]Listas!$F$4:$J$5,2,0)</f>
        <v>#N/A</v>
      </c>
      <c r="V48" s="222" t="e">
        <f>INDEX([12]Listas!$F$6:$J$10,MATCH(Q48,[12]Listas!$D$6:$D$10,0),MATCH(R48,[12]Listas!$F$4:$J$4,0))</f>
        <v>#N/A</v>
      </c>
      <c r="W48" s="167"/>
      <c r="X48" s="535"/>
      <c r="Y48" s="575"/>
      <c r="Z48" s="536"/>
      <c r="AA48" s="229"/>
      <c r="AB48" s="201"/>
      <c r="AC48" s="175"/>
      <c r="AD48" s="229"/>
      <c r="AE48" s="167"/>
      <c r="AF48" s="349">
        <f t="shared" si="0"/>
        <v>0</v>
      </c>
      <c r="AG48" s="202" t="e">
        <f t="shared" si="1"/>
        <v>#N/A</v>
      </c>
      <c r="AH48" s="350" t="e">
        <f>IF(AG48&lt;=1,"Remota",VLOOKUP(AG48,[12]Listas!$C$6:$D$10,2,0))</f>
        <v>#N/A</v>
      </c>
      <c r="AI48" s="202" t="e">
        <f t="shared" si="2"/>
        <v>#N/A</v>
      </c>
      <c r="AJ48" s="350" t="e">
        <f>IF(AI48&lt;=1,"Insignificante",HLOOKUP(AI48,[12]Listas!$F$3:$J$4,2,0))</f>
        <v>#N/A</v>
      </c>
      <c r="AK48" s="351" t="e">
        <f t="shared" si="3"/>
        <v>#N/A</v>
      </c>
      <c r="AL48" s="222" t="e">
        <f>INDEX([12]Listas!$F$6:$J$10,MATCH(AH48,[12]Listas!$D$6:$D$10,0),MATCH(AJ48,[12]Listas!$F$4:$J$4,0))</f>
        <v>#N/A</v>
      </c>
    </row>
    <row r="49" spans="1:38" s="171" customFormat="1" ht="124.5" hidden="1" customHeight="1" x14ac:dyDescent="0.2">
      <c r="A49" s="175"/>
      <c r="B49" s="220"/>
      <c r="C49" s="535"/>
      <c r="D49" s="575"/>
      <c r="E49" s="536"/>
      <c r="F49" s="229"/>
      <c r="G49" s="535"/>
      <c r="H49" s="575"/>
      <c r="I49" s="536"/>
      <c r="J49" s="550"/>
      <c r="K49" s="550"/>
      <c r="L49" s="550"/>
      <c r="M49" s="175"/>
      <c r="N49" s="175"/>
      <c r="O49" s="175"/>
      <c r="P49" s="175"/>
      <c r="Q49" s="220"/>
      <c r="R49" s="220"/>
      <c r="S49" s="167"/>
      <c r="T49" s="349" t="e">
        <f>VLOOKUP(Q49,[12]Listas!$D$6:$E$10,2,0)</f>
        <v>#N/A</v>
      </c>
      <c r="U49" s="349" t="e">
        <f>HLOOKUP(R49,[12]Listas!$F$4:$J$5,2,0)</f>
        <v>#N/A</v>
      </c>
      <c r="V49" s="222" t="e">
        <f>INDEX([12]Listas!$F$6:$J$10,MATCH(Q49,[12]Listas!$D$6:$D$10,0),MATCH(R49,[12]Listas!$F$4:$J$4,0))</f>
        <v>#N/A</v>
      </c>
      <c r="W49" s="167"/>
      <c r="X49" s="535"/>
      <c r="Y49" s="575"/>
      <c r="Z49" s="536"/>
      <c r="AA49" s="229"/>
      <c r="AB49" s="201"/>
      <c r="AC49" s="175"/>
      <c r="AD49" s="229"/>
      <c r="AE49" s="167"/>
      <c r="AF49" s="349">
        <f t="shared" si="0"/>
        <v>0</v>
      </c>
      <c r="AG49" s="202" t="e">
        <f t="shared" si="1"/>
        <v>#N/A</v>
      </c>
      <c r="AH49" s="350" t="e">
        <f>IF(AG49&lt;=1,"Remota",VLOOKUP(AG49,[12]Listas!$C$6:$D$10,2,0))</f>
        <v>#N/A</v>
      </c>
      <c r="AI49" s="202" t="e">
        <f t="shared" si="2"/>
        <v>#N/A</v>
      </c>
      <c r="AJ49" s="350" t="e">
        <f>IF(AI49&lt;=1,"Insignificante",HLOOKUP(AI49,[12]Listas!$F$3:$J$4,2,0))</f>
        <v>#N/A</v>
      </c>
      <c r="AK49" s="351" t="e">
        <f t="shared" si="3"/>
        <v>#N/A</v>
      </c>
      <c r="AL49" s="222" t="e">
        <f>INDEX([12]Listas!$F$6:$J$10,MATCH(AH49,[12]Listas!$D$6:$D$10,0),MATCH(AJ49,[12]Listas!$F$4:$J$4,0))</f>
        <v>#N/A</v>
      </c>
    </row>
    <row r="50" spans="1:38" s="171" customFormat="1" ht="124.5" hidden="1" customHeight="1" x14ac:dyDescent="0.2">
      <c r="A50" s="175"/>
      <c r="B50" s="220"/>
      <c r="C50" s="535"/>
      <c r="D50" s="575"/>
      <c r="E50" s="536"/>
      <c r="F50" s="229"/>
      <c r="G50" s="535"/>
      <c r="H50" s="575"/>
      <c r="I50" s="536"/>
      <c r="J50" s="550"/>
      <c r="K50" s="550"/>
      <c r="L50" s="550"/>
      <c r="M50" s="175"/>
      <c r="N50" s="175"/>
      <c r="O50" s="175"/>
      <c r="P50" s="175"/>
      <c r="Q50" s="220"/>
      <c r="R50" s="220"/>
      <c r="S50" s="167"/>
      <c r="T50" s="349" t="e">
        <f>VLOOKUP(Q50,[12]Listas!$D$6:$E$10,2,0)</f>
        <v>#N/A</v>
      </c>
      <c r="U50" s="349" t="e">
        <f>HLOOKUP(R50,[12]Listas!$F$4:$J$5,2,0)</f>
        <v>#N/A</v>
      </c>
      <c r="V50" s="222" t="e">
        <f>INDEX([12]Listas!$F$6:$J$10,MATCH(Q50,[12]Listas!$D$6:$D$10,0),MATCH(R50,[12]Listas!$F$4:$J$4,0))</f>
        <v>#N/A</v>
      </c>
      <c r="W50" s="167"/>
      <c r="X50" s="535"/>
      <c r="Y50" s="575"/>
      <c r="Z50" s="536"/>
      <c r="AA50" s="229"/>
      <c r="AB50" s="201"/>
      <c r="AC50" s="175"/>
      <c r="AD50" s="229"/>
      <c r="AE50" s="167"/>
      <c r="AF50" s="349">
        <f t="shared" si="0"/>
        <v>0</v>
      </c>
      <c r="AG50" s="202" t="e">
        <f t="shared" si="1"/>
        <v>#N/A</v>
      </c>
      <c r="AH50" s="350" t="e">
        <f>IF(AG50&lt;=1,"Remota",VLOOKUP(AG50,[12]Listas!$C$6:$D$10,2,0))</f>
        <v>#N/A</v>
      </c>
      <c r="AI50" s="202" t="e">
        <f t="shared" si="2"/>
        <v>#N/A</v>
      </c>
      <c r="AJ50" s="350" t="e">
        <f>IF(AI50&lt;=1,"Insignificante",HLOOKUP(AI50,[12]Listas!$F$3:$J$4,2,0))</f>
        <v>#N/A</v>
      </c>
      <c r="AK50" s="351" t="e">
        <f t="shared" si="3"/>
        <v>#N/A</v>
      </c>
      <c r="AL50" s="222" t="e">
        <f>INDEX([12]Listas!$F$6:$J$10,MATCH(AH50,[12]Listas!$D$6:$D$10,0),MATCH(AJ50,[12]Listas!$F$4:$J$4,0))</f>
        <v>#N/A</v>
      </c>
    </row>
    <row r="51" spans="1:38" s="171" customFormat="1" ht="124.5" hidden="1" customHeight="1" x14ac:dyDescent="0.2">
      <c r="A51" s="175"/>
      <c r="B51" s="220"/>
      <c r="C51" s="535"/>
      <c r="D51" s="575"/>
      <c r="E51" s="536"/>
      <c r="F51" s="229"/>
      <c r="G51" s="535"/>
      <c r="H51" s="575"/>
      <c r="I51" s="536"/>
      <c r="J51" s="550"/>
      <c r="K51" s="550"/>
      <c r="L51" s="550"/>
      <c r="M51" s="175"/>
      <c r="N51" s="175"/>
      <c r="O51" s="175"/>
      <c r="P51" s="175"/>
      <c r="Q51" s="220"/>
      <c r="R51" s="220"/>
      <c r="S51" s="167"/>
      <c r="T51" s="349" t="e">
        <f>VLOOKUP(Q51,[12]Listas!$D$6:$E$10,2,0)</f>
        <v>#N/A</v>
      </c>
      <c r="U51" s="349" t="e">
        <f>HLOOKUP(R51,[12]Listas!$F$4:$J$5,2,0)</f>
        <v>#N/A</v>
      </c>
      <c r="V51" s="222" t="e">
        <f>INDEX([12]Listas!$F$6:$J$10,MATCH(Q51,[12]Listas!$D$6:$D$10,0),MATCH(R51,[12]Listas!$F$4:$J$4,0))</f>
        <v>#N/A</v>
      </c>
      <c r="W51" s="167"/>
      <c r="X51" s="535"/>
      <c r="Y51" s="575"/>
      <c r="Z51" s="536"/>
      <c r="AA51" s="229"/>
      <c r="AB51" s="201"/>
      <c r="AC51" s="175"/>
      <c r="AD51" s="229"/>
      <c r="AE51" s="167"/>
      <c r="AF51" s="349">
        <f t="shared" si="0"/>
        <v>0</v>
      </c>
      <c r="AG51" s="202" t="e">
        <f t="shared" si="1"/>
        <v>#N/A</v>
      </c>
      <c r="AH51" s="350" t="e">
        <f>IF(AG51&lt;=1,"Remota",VLOOKUP(AG51,[12]Listas!$C$6:$D$10,2,0))</f>
        <v>#N/A</v>
      </c>
      <c r="AI51" s="202" t="e">
        <f t="shared" si="2"/>
        <v>#N/A</v>
      </c>
      <c r="AJ51" s="350" t="e">
        <f>IF(AI51&lt;=1,"Insignificante",HLOOKUP(AI51,[12]Listas!$F$3:$J$4,2,0))</f>
        <v>#N/A</v>
      </c>
      <c r="AK51" s="351" t="e">
        <f t="shared" si="3"/>
        <v>#N/A</v>
      </c>
      <c r="AL51" s="222" t="e">
        <f>INDEX([12]Listas!$F$6:$J$10,MATCH(AH51,[12]Listas!$D$6:$D$10,0),MATCH(AJ51,[12]Listas!$F$4:$J$4,0))</f>
        <v>#N/A</v>
      </c>
    </row>
    <row r="52" spans="1:38" s="171" customFormat="1" ht="78" hidden="1" customHeight="1" x14ac:dyDescent="0.2">
      <c r="A52" s="175"/>
      <c r="B52" s="220"/>
      <c r="C52" s="535"/>
      <c r="D52" s="575"/>
      <c r="E52" s="536"/>
      <c r="F52" s="229"/>
      <c r="G52" s="535"/>
      <c r="H52" s="575"/>
      <c r="I52" s="536"/>
      <c r="J52" s="550"/>
      <c r="K52" s="550"/>
      <c r="L52" s="550"/>
      <c r="M52" s="175"/>
      <c r="N52" s="175"/>
      <c r="O52" s="175"/>
      <c r="P52" s="175"/>
      <c r="Q52" s="220"/>
      <c r="R52" s="220"/>
      <c r="S52" s="167"/>
      <c r="T52" s="349" t="e">
        <f>VLOOKUP(Q52,[12]Listas!$D$6:$E$10,2,0)</f>
        <v>#N/A</v>
      </c>
      <c r="U52" s="349" t="e">
        <f>HLOOKUP(R52,[12]Listas!$F$4:$J$5,2,0)</f>
        <v>#N/A</v>
      </c>
      <c r="V52" s="222" t="e">
        <f>INDEX([12]Listas!$F$6:$J$10,MATCH(Q52,[12]Listas!$D$6:$D$10,0),MATCH(R52,[12]Listas!$F$4:$J$4,0))</f>
        <v>#N/A</v>
      </c>
      <c r="W52" s="167"/>
      <c r="X52" s="535"/>
      <c r="Y52" s="575"/>
      <c r="Z52" s="536"/>
      <c r="AA52" s="229"/>
      <c r="AB52" s="201"/>
      <c r="AC52" s="175"/>
      <c r="AD52" s="229"/>
      <c r="AE52" s="167"/>
      <c r="AF52" s="349">
        <f t="shared" si="0"/>
        <v>0</v>
      </c>
      <c r="AG52" s="202" t="e">
        <f t="shared" si="1"/>
        <v>#N/A</v>
      </c>
      <c r="AH52" s="350" t="e">
        <f>IF(AG52&lt;=1,"Remota",VLOOKUP(AG52,[12]Listas!$C$6:$D$10,2,0))</f>
        <v>#N/A</v>
      </c>
      <c r="AI52" s="202" t="e">
        <f t="shared" si="2"/>
        <v>#N/A</v>
      </c>
      <c r="AJ52" s="350" t="e">
        <f>IF(AI52&lt;=1,"Insignificante",HLOOKUP(AI52,[12]Listas!$F$3:$J$4,2,0))</f>
        <v>#N/A</v>
      </c>
      <c r="AK52" s="351" t="e">
        <f t="shared" si="3"/>
        <v>#N/A</v>
      </c>
      <c r="AL52" s="222" t="e">
        <f>INDEX([12]Listas!$F$6:$J$10,MATCH(AH52,[12]Listas!$D$6:$D$10,0),MATCH(AJ52,[12]Listas!$F$4:$J$4,0))</f>
        <v>#N/A</v>
      </c>
    </row>
    <row r="53" spans="1:38" s="171" customFormat="1" ht="78" hidden="1" customHeight="1" x14ac:dyDescent="0.2">
      <c r="A53" s="175"/>
      <c r="B53" s="220"/>
      <c r="C53" s="535"/>
      <c r="D53" s="575"/>
      <c r="E53" s="536"/>
      <c r="F53" s="229"/>
      <c r="G53" s="535"/>
      <c r="H53" s="575"/>
      <c r="I53" s="536"/>
      <c r="J53" s="550"/>
      <c r="K53" s="550"/>
      <c r="L53" s="550"/>
      <c r="M53" s="175"/>
      <c r="N53" s="175"/>
      <c r="O53" s="175"/>
      <c r="P53" s="175"/>
      <c r="Q53" s="220"/>
      <c r="R53" s="220"/>
      <c r="S53" s="167"/>
      <c r="T53" s="349" t="e">
        <f>VLOOKUP(Q53,[12]Listas!$D$6:$E$10,2,0)</f>
        <v>#N/A</v>
      </c>
      <c r="U53" s="349" t="e">
        <f>HLOOKUP(R53,[12]Listas!$F$4:$J$5,2,0)</f>
        <v>#N/A</v>
      </c>
      <c r="V53" s="222" t="e">
        <f>INDEX([12]Listas!$F$6:$J$10,MATCH(Q53,[12]Listas!$D$6:$D$10,0),MATCH(R53,[12]Listas!$F$4:$J$4,0))</f>
        <v>#N/A</v>
      </c>
      <c r="W53" s="167"/>
      <c r="X53" s="535"/>
      <c r="Y53" s="575"/>
      <c r="Z53" s="536"/>
      <c r="AA53" s="229"/>
      <c r="AB53" s="201"/>
      <c r="AC53" s="175"/>
      <c r="AD53" s="229"/>
      <c r="AE53" s="167"/>
      <c r="AF53" s="349">
        <f t="shared" si="0"/>
        <v>0</v>
      </c>
      <c r="AG53" s="202" t="e">
        <f t="shared" si="1"/>
        <v>#N/A</v>
      </c>
      <c r="AH53" s="350" t="e">
        <f>IF(AG53&lt;=1,"Remota",VLOOKUP(AG53,[12]Listas!$C$6:$D$10,2,0))</f>
        <v>#N/A</v>
      </c>
      <c r="AI53" s="202" t="e">
        <f t="shared" si="2"/>
        <v>#N/A</v>
      </c>
      <c r="AJ53" s="350" t="e">
        <f>IF(AI53&lt;=1,"Insignificante",HLOOKUP(AI53,[12]Listas!$F$3:$J$4,2,0))</f>
        <v>#N/A</v>
      </c>
      <c r="AK53" s="351" t="e">
        <f t="shared" si="3"/>
        <v>#N/A</v>
      </c>
      <c r="AL53" s="222" t="e">
        <f>INDEX([12]Listas!$F$6:$J$10,MATCH(AH53,[12]Listas!$D$6:$D$10,0),MATCH(AJ53,[12]Listas!$F$4:$J$4,0))</f>
        <v>#N/A</v>
      </c>
    </row>
    <row r="54" spans="1:38" s="171" customFormat="1" ht="78" hidden="1" customHeight="1" x14ac:dyDescent="0.2">
      <c r="A54" s="175"/>
      <c r="B54" s="220"/>
      <c r="C54" s="535"/>
      <c r="D54" s="575"/>
      <c r="E54" s="536"/>
      <c r="F54" s="229"/>
      <c r="G54" s="535"/>
      <c r="H54" s="575"/>
      <c r="I54" s="536"/>
      <c r="J54" s="550"/>
      <c r="K54" s="550"/>
      <c r="L54" s="550"/>
      <c r="M54" s="175"/>
      <c r="N54" s="175"/>
      <c r="O54" s="175"/>
      <c r="P54" s="175"/>
      <c r="Q54" s="220"/>
      <c r="R54" s="220"/>
      <c r="S54" s="167"/>
      <c r="T54" s="349" t="e">
        <f>VLOOKUP(Q54,[12]Listas!$D$6:$E$10,2,0)</f>
        <v>#N/A</v>
      </c>
      <c r="U54" s="349" t="e">
        <f>HLOOKUP(R54,[12]Listas!$F$4:$J$5,2,0)</f>
        <v>#N/A</v>
      </c>
      <c r="V54" s="222" t="e">
        <f>INDEX([12]Listas!$F$6:$J$10,MATCH(Q54,[12]Listas!$D$6:$D$10,0),MATCH(R54,[12]Listas!$F$4:$J$4,0))</f>
        <v>#N/A</v>
      </c>
      <c r="W54" s="167"/>
      <c r="X54" s="535"/>
      <c r="Y54" s="575"/>
      <c r="Z54" s="536"/>
      <c r="AA54" s="229"/>
      <c r="AB54" s="201"/>
      <c r="AC54" s="175"/>
      <c r="AD54" s="229"/>
      <c r="AE54" s="167"/>
      <c r="AF54" s="349">
        <f t="shared" si="0"/>
        <v>0</v>
      </c>
      <c r="AG54" s="202" t="e">
        <f t="shared" si="1"/>
        <v>#N/A</v>
      </c>
      <c r="AH54" s="350" t="e">
        <f>IF(AG54&lt;=1,"Remota",VLOOKUP(AG54,[12]Listas!$C$6:$D$10,2,0))</f>
        <v>#N/A</v>
      </c>
      <c r="AI54" s="202" t="e">
        <f t="shared" si="2"/>
        <v>#N/A</v>
      </c>
      <c r="AJ54" s="350" t="e">
        <f>IF(AI54&lt;=1,"Insignificante",HLOOKUP(AI54,[12]Listas!$F$3:$J$4,2,0))</f>
        <v>#N/A</v>
      </c>
      <c r="AK54" s="351" t="e">
        <f t="shared" si="3"/>
        <v>#N/A</v>
      </c>
      <c r="AL54" s="222" t="e">
        <f>INDEX([12]Listas!$F$6:$J$10,MATCH(AH54,[12]Listas!$D$6:$D$10,0),MATCH(AJ54,[12]Listas!$F$4:$J$4,0))</f>
        <v>#N/A</v>
      </c>
    </row>
    <row r="55" spans="1:38" s="171" customFormat="1" ht="78" hidden="1" customHeight="1" x14ac:dyDescent="0.2">
      <c r="A55" s="175"/>
      <c r="B55" s="220"/>
      <c r="C55" s="535"/>
      <c r="D55" s="575"/>
      <c r="E55" s="536"/>
      <c r="F55" s="229"/>
      <c r="G55" s="535"/>
      <c r="H55" s="575"/>
      <c r="I55" s="536"/>
      <c r="J55" s="550"/>
      <c r="K55" s="550"/>
      <c r="L55" s="550"/>
      <c r="M55" s="175"/>
      <c r="N55" s="175"/>
      <c r="O55" s="175"/>
      <c r="P55" s="175"/>
      <c r="Q55" s="220"/>
      <c r="R55" s="220"/>
      <c r="S55" s="167"/>
      <c r="T55" s="349" t="e">
        <f>VLOOKUP(Q55,[12]Listas!$D$6:$E$10,2,0)</f>
        <v>#N/A</v>
      </c>
      <c r="U55" s="349" t="e">
        <f>HLOOKUP(R55,[12]Listas!$F$4:$J$5,2,0)</f>
        <v>#N/A</v>
      </c>
      <c r="V55" s="222" t="e">
        <f>INDEX([12]Listas!$F$6:$J$10,MATCH(Q55,[12]Listas!$D$6:$D$10,0),MATCH(R55,[12]Listas!$F$4:$J$4,0))</f>
        <v>#N/A</v>
      </c>
      <c r="W55" s="167"/>
      <c r="X55" s="535"/>
      <c r="Y55" s="575"/>
      <c r="Z55" s="536"/>
      <c r="AA55" s="229"/>
      <c r="AB55" s="201"/>
      <c r="AC55" s="175"/>
      <c r="AD55" s="229"/>
      <c r="AE55" s="167"/>
      <c r="AF55" s="349">
        <f t="shared" si="0"/>
        <v>0</v>
      </c>
      <c r="AG55" s="202" t="e">
        <f t="shared" si="1"/>
        <v>#N/A</v>
      </c>
      <c r="AH55" s="350" t="e">
        <f>IF(AG55&lt;=1,"Remota",VLOOKUP(AG55,[12]Listas!$C$6:$D$10,2,0))</f>
        <v>#N/A</v>
      </c>
      <c r="AI55" s="202" t="e">
        <f t="shared" si="2"/>
        <v>#N/A</v>
      </c>
      <c r="AJ55" s="350" t="e">
        <f>IF(AI55&lt;=1,"Insignificante",HLOOKUP(AI55,[12]Listas!$F$3:$J$4,2,0))</f>
        <v>#N/A</v>
      </c>
      <c r="AK55" s="351" t="e">
        <f t="shared" si="3"/>
        <v>#N/A</v>
      </c>
      <c r="AL55" s="222" t="e">
        <f>INDEX([12]Listas!$F$6:$J$10,MATCH(AH55,[12]Listas!$D$6:$D$10,0),MATCH(AJ55,[12]Listas!$F$4:$J$4,0))</f>
        <v>#N/A</v>
      </c>
    </row>
    <row r="56" spans="1:38" s="171" customFormat="1" ht="78" hidden="1" customHeight="1" x14ac:dyDescent="0.2">
      <c r="A56" s="175"/>
      <c r="B56" s="220"/>
      <c r="C56" s="535"/>
      <c r="D56" s="575"/>
      <c r="E56" s="536"/>
      <c r="F56" s="229"/>
      <c r="G56" s="535"/>
      <c r="H56" s="575"/>
      <c r="I56" s="536"/>
      <c r="J56" s="550"/>
      <c r="K56" s="550"/>
      <c r="L56" s="550"/>
      <c r="M56" s="175"/>
      <c r="N56" s="175"/>
      <c r="O56" s="175"/>
      <c r="P56" s="175"/>
      <c r="Q56" s="220"/>
      <c r="R56" s="220"/>
      <c r="S56" s="167"/>
      <c r="T56" s="349" t="e">
        <f>VLOOKUP(Q56,[12]Listas!$D$6:$E$10,2,0)</f>
        <v>#N/A</v>
      </c>
      <c r="U56" s="349" t="e">
        <f>HLOOKUP(R56,[12]Listas!$F$4:$J$5,2,0)</f>
        <v>#N/A</v>
      </c>
      <c r="V56" s="222" t="e">
        <f>INDEX([12]Listas!$F$6:$J$10,MATCH(Q56,[12]Listas!$D$6:$D$10,0),MATCH(R56,[12]Listas!$F$4:$J$4,0))</f>
        <v>#N/A</v>
      </c>
      <c r="W56" s="167"/>
      <c r="X56" s="535"/>
      <c r="Y56" s="575"/>
      <c r="Z56" s="536"/>
      <c r="AA56" s="229"/>
      <c r="AB56" s="201"/>
      <c r="AC56" s="175"/>
      <c r="AD56" s="229"/>
      <c r="AE56" s="167"/>
      <c r="AF56" s="349">
        <f t="shared" si="0"/>
        <v>0</v>
      </c>
      <c r="AG56" s="202" t="e">
        <f t="shared" si="1"/>
        <v>#N/A</v>
      </c>
      <c r="AH56" s="350" t="e">
        <f>IF(AG56&lt;=1,"Remota",VLOOKUP(AG56,[12]Listas!$C$6:$D$10,2,0))</f>
        <v>#N/A</v>
      </c>
      <c r="AI56" s="202" t="e">
        <f t="shared" si="2"/>
        <v>#N/A</v>
      </c>
      <c r="AJ56" s="350" t="e">
        <f>IF(AI56&lt;=1,"Insignificante",HLOOKUP(AI56,[12]Listas!$F$3:$J$4,2,0))</f>
        <v>#N/A</v>
      </c>
      <c r="AK56" s="351" t="e">
        <f t="shared" si="3"/>
        <v>#N/A</v>
      </c>
      <c r="AL56" s="222" t="e">
        <f>INDEX([12]Listas!$F$6:$J$10,MATCH(AH56,[12]Listas!$D$6:$D$10,0),MATCH(AJ56,[12]Listas!$F$4:$J$4,0))</f>
        <v>#N/A</v>
      </c>
    </row>
    <row r="57" spans="1:38" s="171" customFormat="1" ht="78" hidden="1" customHeight="1" x14ac:dyDescent="0.2">
      <c r="A57" s="175"/>
      <c r="B57" s="220"/>
      <c r="C57" s="535"/>
      <c r="D57" s="575"/>
      <c r="E57" s="536"/>
      <c r="F57" s="229"/>
      <c r="G57" s="535"/>
      <c r="H57" s="575"/>
      <c r="I57" s="536"/>
      <c r="J57" s="550"/>
      <c r="K57" s="550"/>
      <c r="L57" s="550"/>
      <c r="M57" s="175"/>
      <c r="N57" s="175"/>
      <c r="O57" s="175"/>
      <c r="P57" s="175"/>
      <c r="Q57" s="220"/>
      <c r="R57" s="220"/>
      <c r="S57" s="167"/>
      <c r="T57" s="349" t="e">
        <f>VLOOKUP(Q57,[12]Listas!$D$6:$E$10,2,0)</f>
        <v>#N/A</v>
      </c>
      <c r="U57" s="349" t="e">
        <f>HLOOKUP(R57,[12]Listas!$F$4:$J$5,2,0)</f>
        <v>#N/A</v>
      </c>
      <c r="V57" s="222" t="e">
        <f>INDEX([12]Listas!$F$6:$J$10,MATCH(Q57,[12]Listas!$D$6:$D$10,0),MATCH(R57,[12]Listas!$F$4:$J$4,0))</f>
        <v>#N/A</v>
      </c>
      <c r="W57" s="167"/>
      <c r="X57" s="535"/>
      <c r="Y57" s="575"/>
      <c r="Z57" s="536"/>
      <c r="AA57" s="229"/>
      <c r="AB57" s="201"/>
      <c r="AC57" s="175"/>
      <c r="AD57" s="229"/>
      <c r="AE57" s="167"/>
      <c r="AF57" s="349">
        <f t="shared" si="0"/>
        <v>0</v>
      </c>
      <c r="AG57" s="202" t="e">
        <f t="shared" si="1"/>
        <v>#N/A</v>
      </c>
      <c r="AH57" s="350" t="e">
        <f>IF(AG57&lt;=1,"Remota",VLOOKUP(AG57,[12]Listas!$C$6:$D$10,2,0))</f>
        <v>#N/A</v>
      </c>
      <c r="AI57" s="202" t="e">
        <f t="shared" si="2"/>
        <v>#N/A</v>
      </c>
      <c r="AJ57" s="350" t="e">
        <f>IF(AI57&lt;=1,"Insignificante",HLOOKUP(AI57,[12]Listas!$F$3:$J$4,2,0))</f>
        <v>#N/A</v>
      </c>
      <c r="AK57" s="351" t="e">
        <f t="shared" si="3"/>
        <v>#N/A</v>
      </c>
      <c r="AL57" s="222" t="e">
        <f>INDEX([12]Listas!$F$6:$J$10,MATCH(AH57,[12]Listas!$D$6:$D$10,0),MATCH(AJ57,[12]Listas!$F$4:$J$4,0))</f>
        <v>#N/A</v>
      </c>
    </row>
    <row r="58" spans="1:38" s="171" customFormat="1" ht="78" hidden="1" customHeight="1" x14ac:dyDescent="0.2">
      <c r="A58" s="175"/>
      <c r="B58" s="220"/>
      <c r="C58" s="535"/>
      <c r="D58" s="575"/>
      <c r="E58" s="536"/>
      <c r="F58" s="229"/>
      <c r="G58" s="535"/>
      <c r="H58" s="575"/>
      <c r="I58" s="536"/>
      <c r="J58" s="550"/>
      <c r="K58" s="550"/>
      <c r="L58" s="550"/>
      <c r="M58" s="175"/>
      <c r="N58" s="175"/>
      <c r="O58" s="175"/>
      <c r="P58" s="175"/>
      <c r="Q58" s="220"/>
      <c r="R58" s="220"/>
      <c r="S58" s="167"/>
      <c r="T58" s="349" t="e">
        <f>VLOOKUP(Q58,[12]Listas!$D$6:$E$10,2,0)</f>
        <v>#N/A</v>
      </c>
      <c r="U58" s="349" t="e">
        <f>HLOOKUP(R58,[12]Listas!$F$4:$J$5,2,0)</f>
        <v>#N/A</v>
      </c>
      <c r="V58" s="222" t="e">
        <f>INDEX([12]Listas!$F$6:$J$10,MATCH(Q58,[12]Listas!$D$6:$D$10,0),MATCH(R58,[12]Listas!$F$4:$J$4,0))</f>
        <v>#N/A</v>
      </c>
      <c r="W58" s="167"/>
      <c r="X58" s="535"/>
      <c r="Y58" s="575"/>
      <c r="Z58" s="536"/>
      <c r="AA58" s="229"/>
      <c r="AB58" s="201"/>
      <c r="AC58" s="175"/>
      <c r="AD58" s="229"/>
      <c r="AE58" s="167"/>
      <c r="AF58" s="349">
        <f t="shared" si="0"/>
        <v>0</v>
      </c>
      <c r="AG58" s="202" t="e">
        <f t="shared" si="1"/>
        <v>#N/A</v>
      </c>
      <c r="AH58" s="350" t="e">
        <f>IF(AG58&lt;=1,"Remota",VLOOKUP(AG58,[12]Listas!$C$6:$D$10,2,0))</f>
        <v>#N/A</v>
      </c>
      <c r="AI58" s="202" t="e">
        <f t="shared" si="2"/>
        <v>#N/A</v>
      </c>
      <c r="AJ58" s="350" t="e">
        <f>IF(AI58&lt;=1,"Insignificante",HLOOKUP(AI58,[12]Listas!$F$3:$J$4,2,0))</f>
        <v>#N/A</v>
      </c>
      <c r="AK58" s="351" t="e">
        <f t="shared" si="3"/>
        <v>#N/A</v>
      </c>
      <c r="AL58" s="222" t="e">
        <f>INDEX([12]Listas!$F$6:$J$10,MATCH(AH58,[12]Listas!$D$6:$D$10,0),MATCH(AJ58,[12]Listas!$F$4:$J$4,0))</f>
        <v>#N/A</v>
      </c>
    </row>
    <row r="59" spans="1:38" s="171" customFormat="1" ht="78" hidden="1" customHeight="1" x14ac:dyDescent="0.2">
      <c r="A59" s="175"/>
      <c r="B59" s="220"/>
      <c r="C59" s="535"/>
      <c r="D59" s="575"/>
      <c r="E59" s="536"/>
      <c r="F59" s="229"/>
      <c r="G59" s="535"/>
      <c r="H59" s="575"/>
      <c r="I59" s="536"/>
      <c r="J59" s="550"/>
      <c r="K59" s="550"/>
      <c r="L59" s="550"/>
      <c r="M59" s="175"/>
      <c r="N59" s="175"/>
      <c r="O59" s="175"/>
      <c r="P59" s="175"/>
      <c r="Q59" s="220"/>
      <c r="R59" s="220"/>
      <c r="S59" s="167"/>
      <c r="T59" s="349" t="e">
        <f>VLOOKUP(Q59,[12]Listas!$D$6:$E$10,2,0)</f>
        <v>#N/A</v>
      </c>
      <c r="U59" s="349" t="e">
        <f>HLOOKUP(R59,[12]Listas!$F$4:$J$5,2,0)</f>
        <v>#N/A</v>
      </c>
      <c r="V59" s="222" t="e">
        <f>INDEX([12]Listas!$F$6:$J$10,MATCH(Q59,[12]Listas!$D$6:$D$10,0),MATCH(R59,[12]Listas!$F$4:$J$4,0))</f>
        <v>#N/A</v>
      </c>
      <c r="W59" s="167"/>
      <c r="X59" s="535"/>
      <c r="Y59" s="575"/>
      <c r="Z59" s="536"/>
      <c r="AA59" s="229"/>
      <c r="AB59" s="201"/>
      <c r="AC59" s="175"/>
      <c r="AD59" s="229"/>
      <c r="AE59" s="167"/>
      <c r="AF59" s="349">
        <f t="shared" si="0"/>
        <v>0</v>
      </c>
      <c r="AG59" s="202" t="e">
        <f t="shared" si="1"/>
        <v>#N/A</v>
      </c>
      <c r="AH59" s="350" t="e">
        <f>IF(AG59&lt;=1,"Remota",VLOOKUP(AG59,[12]Listas!$C$6:$D$10,2,0))</f>
        <v>#N/A</v>
      </c>
      <c r="AI59" s="202" t="e">
        <f t="shared" si="2"/>
        <v>#N/A</v>
      </c>
      <c r="AJ59" s="350" t="e">
        <f>IF(AI59&lt;=1,"Insignificante",HLOOKUP(AI59,[12]Listas!$F$3:$J$4,2,0))</f>
        <v>#N/A</v>
      </c>
      <c r="AK59" s="351" t="e">
        <f t="shared" si="3"/>
        <v>#N/A</v>
      </c>
      <c r="AL59" s="222" t="e">
        <f>INDEX([12]Listas!$F$6:$J$10,MATCH(AH59,[12]Listas!$D$6:$D$10,0),MATCH(AJ59,[12]Listas!$F$4:$J$4,0))</f>
        <v>#N/A</v>
      </c>
    </row>
    <row r="60" spans="1:38" s="171" customFormat="1" ht="78" hidden="1" customHeight="1" x14ac:dyDescent="0.2">
      <c r="A60" s="175"/>
      <c r="B60" s="220"/>
      <c r="C60" s="535"/>
      <c r="D60" s="575"/>
      <c r="E60" s="536"/>
      <c r="F60" s="229"/>
      <c r="G60" s="535"/>
      <c r="H60" s="575"/>
      <c r="I60" s="536"/>
      <c r="J60" s="550"/>
      <c r="K60" s="550"/>
      <c r="L60" s="550"/>
      <c r="M60" s="175"/>
      <c r="N60" s="175"/>
      <c r="O60" s="175"/>
      <c r="P60" s="175"/>
      <c r="Q60" s="220"/>
      <c r="R60" s="220"/>
      <c r="S60" s="167"/>
      <c r="T60" s="349" t="e">
        <f>VLOOKUP(Q60,[12]Listas!$D$6:$E$10,2,0)</f>
        <v>#N/A</v>
      </c>
      <c r="U60" s="349" t="e">
        <f>HLOOKUP(R60,[12]Listas!$F$4:$J$5,2,0)</f>
        <v>#N/A</v>
      </c>
      <c r="V60" s="222" t="e">
        <f>INDEX([12]Listas!$F$6:$J$10,MATCH(Q60,[12]Listas!$D$6:$D$10,0),MATCH(R60,[12]Listas!$F$4:$J$4,0))</f>
        <v>#N/A</v>
      </c>
      <c r="W60" s="167"/>
      <c r="X60" s="535"/>
      <c r="Y60" s="575"/>
      <c r="Z60" s="536"/>
      <c r="AA60" s="229"/>
      <c r="AB60" s="201"/>
      <c r="AC60" s="175"/>
      <c r="AD60" s="229"/>
      <c r="AE60" s="167"/>
      <c r="AF60" s="349">
        <f t="shared" si="0"/>
        <v>0</v>
      </c>
      <c r="AG60" s="202" t="e">
        <f t="shared" si="1"/>
        <v>#N/A</v>
      </c>
      <c r="AH60" s="350" t="e">
        <f>IF(AG60&lt;=1,"Remota",VLOOKUP(AG60,[12]Listas!$C$6:$D$10,2,0))</f>
        <v>#N/A</v>
      </c>
      <c r="AI60" s="202" t="e">
        <f t="shared" si="2"/>
        <v>#N/A</v>
      </c>
      <c r="AJ60" s="350" t="e">
        <f>IF(AI60&lt;=1,"Insignificante",HLOOKUP(AI60,[12]Listas!$F$3:$J$4,2,0))</f>
        <v>#N/A</v>
      </c>
      <c r="AK60" s="351" t="e">
        <f t="shared" si="3"/>
        <v>#N/A</v>
      </c>
      <c r="AL60" s="222" t="e">
        <f>INDEX([12]Listas!$F$6:$J$10,MATCH(AH60,[12]Listas!$D$6:$D$10,0),MATCH(AJ60,[12]Listas!$F$4:$J$4,0))</f>
        <v>#N/A</v>
      </c>
    </row>
    <row r="61" spans="1:38" s="171" customFormat="1" ht="78" hidden="1" customHeight="1" x14ac:dyDescent="0.2">
      <c r="A61" s="175"/>
      <c r="B61" s="220"/>
      <c r="C61" s="535"/>
      <c r="D61" s="575"/>
      <c r="E61" s="536"/>
      <c r="F61" s="229"/>
      <c r="G61" s="535"/>
      <c r="H61" s="575"/>
      <c r="I61" s="536"/>
      <c r="J61" s="550"/>
      <c r="K61" s="550"/>
      <c r="L61" s="550"/>
      <c r="M61" s="175"/>
      <c r="N61" s="175"/>
      <c r="O61" s="175"/>
      <c r="P61" s="175"/>
      <c r="Q61" s="220"/>
      <c r="R61" s="220"/>
      <c r="S61" s="167"/>
      <c r="T61" s="349" t="e">
        <f>VLOOKUP(Q61,[12]Listas!$D$6:$E$10,2,0)</f>
        <v>#N/A</v>
      </c>
      <c r="U61" s="349" t="e">
        <f>HLOOKUP(R61,[12]Listas!$F$4:$J$5,2,0)</f>
        <v>#N/A</v>
      </c>
      <c r="V61" s="222" t="e">
        <f>INDEX([12]Listas!$F$6:$J$10,MATCH(Q61,[12]Listas!$D$6:$D$10,0),MATCH(R61,[12]Listas!$F$4:$J$4,0))</f>
        <v>#N/A</v>
      </c>
      <c r="W61" s="167"/>
      <c r="X61" s="535"/>
      <c r="Y61" s="575"/>
      <c r="Z61" s="536"/>
      <c r="AA61" s="229"/>
      <c r="AB61" s="201"/>
      <c r="AC61" s="175"/>
      <c r="AD61" s="229"/>
      <c r="AE61" s="167"/>
      <c r="AF61" s="349">
        <f t="shared" si="0"/>
        <v>0</v>
      </c>
      <c r="AG61" s="202" t="e">
        <f t="shared" si="1"/>
        <v>#N/A</v>
      </c>
      <c r="AH61" s="350" t="e">
        <f>IF(AG61&lt;=1,"Remota",VLOOKUP(AG61,[12]Listas!$C$6:$D$10,2,0))</f>
        <v>#N/A</v>
      </c>
      <c r="AI61" s="202" t="e">
        <f t="shared" si="2"/>
        <v>#N/A</v>
      </c>
      <c r="AJ61" s="350" t="e">
        <f>IF(AI61&lt;=1,"Insignificante",HLOOKUP(AI61,[12]Listas!$F$3:$J$4,2,0))</f>
        <v>#N/A</v>
      </c>
      <c r="AK61" s="351" t="e">
        <f t="shared" si="3"/>
        <v>#N/A</v>
      </c>
      <c r="AL61" s="222" t="e">
        <f>INDEX([12]Listas!$F$6:$J$10,MATCH(AH61,[12]Listas!$D$6:$D$10,0),MATCH(AJ61,[12]Listas!$F$4:$J$4,0))</f>
        <v>#N/A</v>
      </c>
    </row>
    <row r="62" spans="1:38" s="171" customFormat="1" ht="78" hidden="1" customHeight="1" x14ac:dyDescent="0.2">
      <c r="A62" s="175"/>
      <c r="B62" s="220"/>
      <c r="C62" s="535"/>
      <c r="D62" s="575"/>
      <c r="E62" s="536"/>
      <c r="F62" s="229"/>
      <c r="G62" s="535"/>
      <c r="H62" s="575"/>
      <c r="I62" s="536"/>
      <c r="J62" s="550"/>
      <c r="K62" s="550"/>
      <c r="L62" s="550"/>
      <c r="M62" s="175"/>
      <c r="N62" s="175"/>
      <c r="O62" s="175"/>
      <c r="P62" s="175"/>
      <c r="Q62" s="220"/>
      <c r="R62" s="220"/>
      <c r="S62" s="167"/>
      <c r="T62" s="349" t="e">
        <f>VLOOKUP(Q62,[12]Listas!$D$6:$E$10,2,0)</f>
        <v>#N/A</v>
      </c>
      <c r="U62" s="349" t="e">
        <f>HLOOKUP(R62,[12]Listas!$F$4:$J$5,2,0)</f>
        <v>#N/A</v>
      </c>
      <c r="V62" s="222" t="e">
        <f>INDEX([12]Listas!$F$6:$J$10,MATCH(Q62,[12]Listas!$D$6:$D$10,0),MATCH(R62,[12]Listas!$F$4:$J$4,0))</f>
        <v>#N/A</v>
      </c>
      <c r="W62" s="167"/>
      <c r="X62" s="535"/>
      <c r="Y62" s="575"/>
      <c r="Z62" s="536"/>
      <c r="AA62" s="229"/>
      <c r="AB62" s="201"/>
      <c r="AC62" s="175"/>
      <c r="AD62" s="229"/>
      <c r="AE62" s="167"/>
      <c r="AF62" s="349">
        <f t="shared" si="0"/>
        <v>0</v>
      </c>
      <c r="AG62" s="202" t="e">
        <f t="shared" si="1"/>
        <v>#N/A</v>
      </c>
      <c r="AH62" s="350" t="e">
        <f>IF(AG62&lt;=1,"Remota",VLOOKUP(AG62,[12]Listas!$C$6:$D$10,2,0))</f>
        <v>#N/A</v>
      </c>
      <c r="AI62" s="202" t="e">
        <f t="shared" si="2"/>
        <v>#N/A</v>
      </c>
      <c r="AJ62" s="350" t="e">
        <f>IF(AI62&lt;=1,"Insignificante",HLOOKUP(AI62,[12]Listas!$F$3:$J$4,2,0))</f>
        <v>#N/A</v>
      </c>
      <c r="AK62" s="351" t="e">
        <f t="shared" si="3"/>
        <v>#N/A</v>
      </c>
      <c r="AL62" s="222" t="e">
        <f>INDEX([12]Listas!$F$6:$J$10,MATCH(AH62,[12]Listas!$D$6:$D$10,0),MATCH(AJ62,[12]Listas!$F$4:$J$4,0))</f>
        <v>#N/A</v>
      </c>
    </row>
    <row r="63" spans="1:38" s="171" customFormat="1" ht="78" hidden="1" customHeight="1" x14ac:dyDescent="0.2">
      <c r="A63" s="175"/>
      <c r="B63" s="220"/>
      <c r="C63" s="535"/>
      <c r="D63" s="575"/>
      <c r="E63" s="536"/>
      <c r="F63" s="229"/>
      <c r="G63" s="535"/>
      <c r="H63" s="575"/>
      <c r="I63" s="536"/>
      <c r="J63" s="550"/>
      <c r="K63" s="550"/>
      <c r="L63" s="550"/>
      <c r="M63" s="175"/>
      <c r="N63" s="175"/>
      <c r="O63" s="175"/>
      <c r="P63" s="175"/>
      <c r="Q63" s="220"/>
      <c r="R63" s="220"/>
      <c r="S63" s="167"/>
      <c r="T63" s="349" t="e">
        <f>VLOOKUP(Q63,[12]Listas!$D$6:$E$10,2,0)</f>
        <v>#N/A</v>
      </c>
      <c r="U63" s="349" t="e">
        <f>HLOOKUP(R63,[12]Listas!$F$4:$J$5,2,0)</f>
        <v>#N/A</v>
      </c>
      <c r="V63" s="222" t="e">
        <f>INDEX([12]Listas!$F$6:$J$10,MATCH(Q63,[12]Listas!$D$6:$D$10,0),MATCH(R63,[12]Listas!$F$4:$J$4,0))</f>
        <v>#N/A</v>
      </c>
      <c r="W63" s="167"/>
      <c r="X63" s="535"/>
      <c r="Y63" s="575"/>
      <c r="Z63" s="536"/>
      <c r="AA63" s="229"/>
      <c r="AB63" s="201"/>
      <c r="AC63" s="175"/>
      <c r="AD63" s="229"/>
      <c r="AE63" s="167"/>
      <c r="AF63" s="349">
        <f t="shared" si="0"/>
        <v>0</v>
      </c>
      <c r="AG63" s="202" t="e">
        <f t="shared" si="1"/>
        <v>#N/A</v>
      </c>
      <c r="AH63" s="350" t="e">
        <f>IF(AG63&lt;=1,"Remota",VLOOKUP(AG63,[12]Listas!$C$6:$D$10,2,0))</f>
        <v>#N/A</v>
      </c>
      <c r="AI63" s="202" t="e">
        <f t="shared" si="2"/>
        <v>#N/A</v>
      </c>
      <c r="AJ63" s="350" t="e">
        <f>IF(AI63&lt;=1,"Insignificante",HLOOKUP(AI63,[12]Listas!$F$3:$J$4,2,0))</f>
        <v>#N/A</v>
      </c>
      <c r="AK63" s="351" t="e">
        <f t="shared" si="3"/>
        <v>#N/A</v>
      </c>
      <c r="AL63" s="222" t="e">
        <f>INDEX([12]Listas!$F$6:$J$10,MATCH(AH63,[12]Listas!$D$6:$D$10,0),MATCH(AJ63,[12]Listas!$F$4:$J$4,0))</f>
        <v>#N/A</v>
      </c>
    </row>
    <row r="64" spans="1:38" s="171" customFormat="1" ht="78" hidden="1" customHeight="1" x14ac:dyDescent="0.2">
      <c r="A64" s="175"/>
      <c r="B64" s="220"/>
      <c r="C64" s="535"/>
      <c r="D64" s="575"/>
      <c r="E64" s="536"/>
      <c r="F64" s="229"/>
      <c r="G64" s="535"/>
      <c r="H64" s="575"/>
      <c r="I64" s="536"/>
      <c r="J64" s="550"/>
      <c r="K64" s="550"/>
      <c r="L64" s="550"/>
      <c r="M64" s="175"/>
      <c r="N64" s="175"/>
      <c r="O64" s="175"/>
      <c r="P64" s="175"/>
      <c r="Q64" s="220"/>
      <c r="R64" s="220"/>
      <c r="S64" s="167"/>
      <c r="T64" s="349" t="e">
        <f>VLOOKUP(Q64,[12]Listas!$D$6:$E$10,2,0)</f>
        <v>#N/A</v>
      </c>
      <c r="U64" s="349" t="e">
        <f>HLOOKUP(R64,[12]Listas!$F$4:$J$5,2,0)</f>
        <v>#N/A</v>
      </c>
      <c r="V64" s="222" t="e">
        <f>INDEX([12]Listas!$F$6:$J$10,MATCH(Q64,[12]Listas!$D$6:$D$10,0),MATCH(R64,[12]Listas!$F$4:$J$4,0))</f>
        <v>#N/A</v>
      </c>
      <c r="W64" s="167"/>
      <c r="X64" s="535"/>
      <c r="Y64" s="575"/>
      <c r="Z64" s="536"/>
      <c r="AA64" s="229"/>
      <c r="AB64" s="201"/>
      <c r="AC64" s="175"/>
      <c r="AD64" s="229"/>
      <c r="AE64" s="167"/>
      <c r="AF64" s="349">
        <f t="shared" si="0"/>
        <v>0</v>
      </c>
      <c r="AG64" s="202" t="e">
        <f t="shared" si="1"/>
        <v>#N/A</v>
      </c>
      <c r="AH64" s="350" t="e">
        <f>IF(AG64&lt;=1,"Remota",VLOOKUP(AG64,[12]Listas!$C$6:$D$10,2,0))</f>
        <v>#N/A</v>
      </c>
      <c r="AI64" s="202" t="e">
        <f t="shared" si="2"/>
        <v>#N/A</v>
      </c>
      <c r="AJ64" s="350" t="e">
        <f>IF(AI64&lt;=1,"Insignificante",HLOOKUP(AI64,[12]Listas!$F$3:$J$4,2,0))</f>
        <v>#N/A</v>
      </c>
      <c r="AK64" s="351" t="e">
        <f t="shared" si="3"/>
        <v>#N/A</v>
      </c>
      <c r="AL64" s="222" t="e">
        <f>INDEX([12]Listas!$F$6:$J$10,MATCH(AH64,[12]Listas!$D$6:$D$10,0),MATCH(AJ64,[12]Listas!$F$4:$J$4,0))</f>
        <v>#N/A</v>
      </c>
    </row>
    <row r="65" spans="1:38" s="171" customFormat="1" ht="78" hidden="1" customHeight="1" x14ac:dyDescent="0.2">
      <c r="A65" s="175"/>
      <c r="B65" s="220"/>
      <c r="C65" s="535"/>
      <c r="D65" s="575"/>
      <c r="E65" s="536"/>
      <c r="F65" s="229"/>
      <c r="G65" s="535"/>
      <c r="H65" s="575"/>
      <c r="I65" s="536"/>
      <c r="J65" s="550"/>
      <c r="K65" s="550"/>
      <c r="L65" s="550"/>
      <c r="M65" s="175"/>
      <c r="N65" s="175"/>
      <c r="O65" s="175"/>
      <c r="P65" s="175"/>
      <c r="Q65" s="220"/>
      <c r="R65" s="220"/>
      <c r="S65" s="167"/>
      <c r="T65" s="349" t="e">
        <f>VLOOKUP(Q65,[12]Listas!$D$6:$E$10,2,0)</f>
        <v>#N/A</v>
      </c>
      <c r="U65" s="349" t="e">
        <f>HLOOKUP(R65,[12]Listas!$F$4:$J$5,2,0)</f>
        <v>#N/A</v>
      </c>
      <c r="V65" s="222" t="e">
        <f>INDEX([12]Listas!$F$6:$J$10,MATCH(Q65,[12]Listas!$D$6:$D$10,0),MATCH(R65,[12]Listas!$F$4:$J$4,0))</f>
        <v>#N/A</v>
      </c>
      <c r="W65" s="167"/>
      <c r="X65" s="535"/>
      <c r="Y65" s="575"/>
      <c r="Z65" s="536"/>
      <c r="AA65" s="229"/>
      <c r="AB65" s="201"/>
      <c r="AC65" s="175"/>
      <c r="AD65" s="229"/>
      <c r="AE65" s="167"/>
      <c r="AF65" s="349">
        <f t="shared" si="0"/>
        <v>0</v>
      </c>
      <c r="AG65" s="202" t="e">
        <f t="shared" si="1"/>
        <v>#N/A</v>
      </c>
      <c r="AH65" s="350" t="e">
        <f>IF(AG65&lt;=1,"Remota",VLOOKUP(AG65,[12]Listas!$C$6:$D$10,2,0))</f>
        <v>#N/A</v>
      </c>
      <c r="AI65" s="202" t="e">
        <f t="shared" si="2"/>
        <v>#N/A</v>
      </c>
      <c r="AJ65" s="350" t="e">
        <f>IF(AI65&lt;=1,"Insignificante",HLOOKUP(AI65,[12]Listas!$F$3:$J$4,2,0))</f>
        <v>#N/A</v>
      </c>
      <c r="AK65" s="351" t="e">
        <f t="shared" si="3"/>
        <v>#N/A</v>
      </c>
      <c r="AL65" s="222" t="e">
        <f>INDEX([12]Listas!$F$6:$J$10,MATCH(AH65,[12]Listas!$D$6:$D$10,0),MATCH(AJ65,[12]Listas!$F$4:$J$4,0))</f>
        <v>#N/A</v>
      </c>
    </row>
    <row r="66" spans="1:38" s="171" customFormat="1" ht="78" hidden="1" customHeight="1" x14ac:dyDescent="0.2">
      <c r="A66" s="175"/>
      <c r="B66" s="220"/>
      <c r="C66" s="535"/>
      <c r="D66" s="575"/>
      <c r="E66" s="536"/>
      <c r="F66" s="229"/>
      <c r="G66" s="535"/>
      <c r="H66" s="575"/>
      <c r="I66" s="536"/>
      <c r="J66" s="550"/>
      <c r="K66" s="550"/>
      <c r="L66" s="550"/>
      <c r="M66" s="175"/>
      <c r="N66" s="175"/>
      <c r="O66" s="175"/>
      <c r="P66" s="175"/>
      <c r="Q66" s="220"/>
      <c r="R66" s="220"/>
      <c r="S66" s="167"/>
      <c r="T66" s="349" t="e">
        <f>VLOOKUP(Q66,[12]Listas!$D$6:$E$10,2,0)</f>
        <v>#N/A</v>
      </c>
      <c r="U66" s="349" t="e">
        <f>HLOOKUP(R66,[12]Listas!$F$4:$J$5,2,0)</f>
        <v>#N/A</v>
      </c>
      <c r="V66" s="222" t="e">
        <f>INDEX([12]Listas!$F$6:$J$10,MATCH(Q66,[12]Listas!$D$6:$D$10,0),MATCH(R66,[12]Listas!$F$4:$J$4,0))</f>
        <v>#N/A</v>
      </c>
      <c r="W66" s="167"/>
      <c r="X66" s="535"/>
      <c r="Y66" s="575"/>
      <c r="Z66" s="536"/>
      <c r="AA66" s="229"/>
      <c r="AB66" s="201"/>
      <c r="AC66" s="175"/>
      <c r="AD66" s="229"/>
      <c r="AE66" s="167"/>
      <c r="AF66" s="349">
        <f t="shared" si="0"/>
        <v>0</v>
      </c>
      <c r="AG66" s="202" t="e">
        <f t="shared" si="1"/>
        <v>#N/A</v>
      </c>
      <c r="AH66" s="350" t="e">
        <f>IF(AG66&lt;=1,"Remota",VLOOKUP(AG66,[12]Listas!$C$6:$D$10,2,0))</f>
        <v>#N/A</v>
      </c>
      <c r="AI66" s="202" t="e">
        <f t="shared" si="2"/>
        <v>#N/A</v>
      </c>
      <c r="AJ66" s="350" t="e">
        <f>IF(AI66&lt;=1,"Insignificante",HLOOKUP(AI66,[12]Listas!$F$3:$J$4,2,0))</f>
        <v>#N/A</v>
      </c>
      <c r="AK66" s="351" t="e">
        <f t="shared" si="3"/>
        <v>#N/A</v>
      </c>
      <c r="AL66" s="222" t="e">
        <f>INDEX([12]Listas!$F$6:$J$10,MATCH(AH66,[12]Listas!$D$6:$D$10,0),MATCH(AJ66,[12]Listas!$F$4:$J$4,0))</f>
        <v>#N/A</v>
      </c>
    </row>
    <row r="67" spans="1:38" s="171" customFormat="1" ht="78" hidden="1" customHeight="1" x14ac:dyDescent="0.2">
      <c r="A67" s="175"/>
      <c r="B67" s="220"/>
      <c r="C67" s="535"/>
      <c r="D67" s="575"/>
      <c r="E67" s="536"/>
      <c r="F67" s="229"/>
      <c r="G67" s="535"/>
      <c r="H67" s="575"/>
      <c r="I67" s="536"/>
      <c r="J67" s="550"/>
      <c r="K67" s="550"/>
      <c r="L67" s="550"/>
      <c r="M67" s="175"/>
      <c r="N67" s="175"/>
      <c r="O67" s="175"/>
      <c r="P67" s="175"/>
      <c r="Q67" s="220"/>
      <c r="R67" s="220"/>
      <c r="S67" s="167"/>
      <c r="T67" s="349" t="e">
        <f>VLOOKUP(Q67,[12]Listas!$D$6:$E$10,2,0)</f>
        <v>#N/A</v>
      </c>
      <c r="U67" s="349" t="e">
        <f>HLOOKUP(R67,[12]Listas!$F$4:$J$5,2,0)</f>
        <v>#N/A</v>
      </c>
      <c r="V67" s="222" t="e">
        <f>INDEX([12]Listas!$F$6:$J$10,MATCH(Q67,[12]Listas!$D$6:$D$10,0),MATCH(R67,[12]Listas!$F$4:$J$4,0))</f>
        <v>#N/A</v>
      </c>
      <c r="W67" s="167"/>
      <c r="X67" s="535"/>
      <c r="Y67" s="575"/>
      <c r="Z67" s="536"/>
      <c r="AA67" s="229"/>
      <c r="AB67" s="201"/>
      <c r="AC67" s="175"/>
      <c r="AD67" s="229"/>
      <c r="AE67" s="167"/>
      <c r="AF67" s="349">
        <f t="shared" si="0"/>
        <v>0</v>
      </c>
      <c r="AG67" s="202" t="e">
        <f t="shared" si="1"/>
        <v>#N/A</v>
      </c>
      <c r="AH67" s="350" t="e">
        <f>IF(AG67&lt;=1,"Remota",VLOOKUP(AG67,[12]Listas!$C$6:$D$10,2,0))</f>
        <v>#N/A</v>
      </c>
      <c r="AI67" s="202" t="e">
        <f t="shared" si="2"/>
        <v>#N/A</v>
      </c>
      <c r="AJ67" s="350" t="e">
        <f>IF(AI67&lt;=1,"Insignificante",HLOOKUP(AI67,[12]Listas!$F$3:$J$4,2,0))</f>
        <v>#N/A</v>
      </c>
      <c r="AK67" s="351" t="e">
        <f t="shared" si="3"/>
        <v>#N/A</v>
      </c>
      <c r="AL67" s="222" t="e">
        <f>INDEX([12]Listas!$F$6:$J$10,MATCH(AH67,[12]Listas!$D$6:$D$10,0),MATCH(AJ67,[12]Listas!$F$4:$J$4,0))</f>
        <v>#N/A</v>
      </c>
    </row>
    <row r="68" spans="1:38" s="171" customFormat="1" ht="78" hidden="1" customHeight="1" x14ac:dyDescent="0.2">
      <c r="A68" s="175"/>
      <c r="B68" s="220"/>
      <c r="C68" s="535"/>
      <c r="D68" s="575"/>
      <c r="E68" s="536"/>
      <c r="F68" s="229"/>
      <c r="G68" s="535"/>
      <c r="H68" s="575"/>
      <c r="I68" s="536"/>
      <c r="J68" s="550"/>
      <c r="K68" s="550"/>
      <c r="L68" s="550"/>
      <c r="M68" s="175"/>
      <c r="N68" s="175"/>
      <c r="O68" s="175"/>
      <c r="P68" s="175"/>
      <c r="Q68" s="220"/>
      <c r="R68" s="220"/>
      <c r="S68" s="167"/>
      <c r="T68" s="349" t="e">
        <f>VLOOKUP(Q68,[12]Listas!$D$6:$E$10,2,0)</f>
        <v>#N/A</v>
      </c>
      <c r="U68" s="349" t="e">
        <f>HLOOKUP(R68,[12]Listas!$F$4:$J$5,2,0)</f>
        <v>#N/A</v>
      </c>
      <c r="V68" s="222" t="e">
        <f>INDEX([12]Listas!$F$6:$J$10,MATCH(Q68,[12]Listas!$D$6:$D$10,0),MATCH(R68,[12]Listas!$F$4:$J$4,0))</f>
        <v>#N/A</v>
      </c>
      <c r="W68" s="167"/>
      <c r="X68" s="535"/>
      <c r="Y68" s="575"/>
      <c r="Z68" s="536"/>
      <c r="AA68" s="229"/>
      <c r="AB68" s="201"/>
      <c r="AC68" s="175"/>
      <c r="AD68" s="229"/>
      <c r="AE68" s="167"/>
      <c r="AF68" s="349">
        <f t="shared" si="0"/>
        <v>0</v>
      </c>
      <c r="AG68" s="202" t="e">
        <f t="shared" si="1"/>
        <v>#N/A</v>
      </c>
      <c r="AH68" s="350" t="e">
        <f>IF(AG68&lt;=1,"Remota",VLOOKUP(AG68,[12]Listas!$C$6:$D$10,2,0))</f>
        <v>#N/A</v>
      </c>
      <c r="AI68" s="202" t="e">
        <f t="shared" si="2"/>
        <v>#N/A</v>
      </c>
      <c r="AJ68" s="350" t="e">
        <f>IF(AI68&lt;=1,"Insignificante",HLOOKUP(AI68,[12]Listas!$F$3:$J$4,2,0))</f>
        <v>#N/A</v>
      </c>
      <c r="AK68" s="351" t="e">
        <f t="shared" si="3"/>
        <v>#N/A</v>
      </c>
      <c r="AL68" s="222" t="e">
        <f>INDEX([12]Listas!$F$6:$J$10,MATCH(AH68,[12]Listas!$D$6:$D$10,0),MATCH(AJ68,[12]Listas!$F$4:$J$4,0))</f>
        <v>#N/A</v>
      </c>
    </row>
    <row r="69" spans="1:38" s="171" customFormat="1" ht="78" hidden="1" customHeight="1" x14ac:dyDescent="0.2">
      <c r="A69" s="175"/>
      <c r="B69" s="220"/>
      <c r="C69" s="535"/>
      <c r="D69" s="575"/>
      <c r="E69" s="536"/>
      <c r="F69" s="229"/>
      <c r="G69" s="535"/>
      <c r="H69" s="575"/>
      <c r="I69" s="536"/>
      <c r="J69" s="550"/>
      <c r="K69" s="550"/>
      <c r="L69" s="550"/>
      <c r="M69" s="175"/>
      <c r="N69" s="175"/>
      <c r="O69" s="175"/>
      <c r="P69" s="175"/>
      <c r="Q69" s="220"/>
      <c r="R69" s="220"/>
      <c r="S69" s="167"/>
      <c r="T69" s="349" t="e">
        <f>VLOOKUP(Q69,[12]Listas!$D$6:$E$10,2,0)</f>
        <v>#N/A</v>
      </c>
      <c r="U69" s="349" t="e">
        <f>HLOOKUP(R69,[12]Listas!$F$4:$J$5,2,0)</f>
        <v>#N/A</v>
      </c>
      <c r="V69" s="222" t="e">
        <f>INDEX([12]Listas!$F$6:$J$10,MATCH(Q69,[12]Listas!$D$6:$D$10,0),MATCH(R69,[12]Listas!$F$4:$J$4,0))</f>
        <v>#N/A</v>
      </c>
      <c r="W69" s="167"/>
      <c r="X69" s="535"/>
      <c r="Y69" s="575"/>
      <c r="Z69" s="536"/>
      <c r="AA69" s="229"/>
      <c r="AB69" s="201"/>
      <c r="AC69" s="175"/>
      <c r="AD69" s="229"/>
      <c r="AE69" s="167"/>
      <c r="AF69" s="349">
        <f t="shared" si="0"/>
        <v>0</v>
      </c>
      <c r="AG69" s="202" t="e">
        <f t="shared" si="1"/>
        <v>#N/A</v>
      </c>
      <c r="AH69" s="350" t="e">
        <f>IF(AG69&lt;=1,"Remota",VLOOKUP(AG69,[12]Listas!$C$6:$D$10,2,0))</f>
        <v>#N/A</v>
      </c>
      <c r="AI69" s="202" t="e">
        <f t="shared" si="2"/>
        <v>#N/A</v>
      </c>
      <c r="AJ69" s="350" t="e">
        <f>IF(AI69&lt;=1,"Insignificante",HLOOKUP(AI69,[12]Listas!$F$3:$J$4,2,0))</f>
        <v>#N/A</v>
      </c>
      <c r="AK69" s="351" t="e">
        <f t="shared" si="3"/>
        <v>#N/A</v>
      </c>
      <c r="AL69" s="222" t="e">
        <f>INDEX([12]Listas!$F$6:$J$10,MATCH(AH69,[12]Listas!$D$6:$D$10,0),MATCH(AJ69,[12]Listas!$F$4:$J$4,0))</f>
        <v>#N/A</v>
      </c>
    </row>
    <row r="70" spans="1:38" s="171" customFormat="1" ht="78" hidden="1" customHeight="1" x14ac:dyDescent="0.2">
      <c r="A70" s="175"/>
      <c r="B70" s="220"/>
      <c r="C70" s="535"/>
      <c r="D70" s="575"/>
      <c r="E70" s="536"/>
      <c r="F70" s="229"/>
      <c r="G70" s="535"/>
      <c r="H70" s="575"/>
      <c r="I70" s="536"/>
      <c r="J70" s="550"/>
      <c r="K70" s="550"/>
      <c r="L70" s="550"/>
      <c r="M70" s="175"/>
      <c r="N70" s="175"/>
      <c r="O70" s="175"/>
      <c r="P70" s="175"/>
      <c r="Q70" s="220"/>
      <c r="R70" s="220"/>
      <c r="S70" s="167"/>
      <c r="T70" s="349" t="e">
        <f>VLOOKUP(Q70,[12]Listas!$D$6:$E$10,2,0)</f>
        <v>#N/A</v>
      </c>
      <c r="U70" s="349" t="e">
        <f>HLOOKUP(R70,[12]Listas!$F$4:$J$5,2,0)</f>
        <v>#N/A</v>
      </c>
      <c r="V70" s="222" t="e">
        <f>INDEX([12]Listas!$F$6:$J$10,MATCH(Q70,[12]Listas!$D$6:$D$10,0),MATCH(R70,[12]Listas!$F$4:$J$4,0))</f>
        <v>#N/A</v>
      </c>
      <c r="W70" s="167"/>
      <c r="X70" s="535"/>
      <c r="Y70" s="575"/>
      <c r="Z70" s="536"/>
      <c r="AA70" s="229"/>
      <c r="AB70" s="201"/>
      <c r="AC70" s="175"/>
      <c r="AD70" s="229"/>
      <c r="AE70" s="167"/>
      <c r="AF70" s="349">
        <f t="shared" si="0"/>
        <v>0</v>
      </c>
      <c r="AG70" s="202" t="e">
        <f t="shared" si="1"/>
        <v>#N/A</v>
      </c>
      <c r="AH70" s="350" t="e">
        <f>IF(AG70&lt;=1,"Remota",VLOOKUP(AG70,[12]Listas!$C$6:$D$10,2,0))</f>
        <v>#N/A</v>
      </c>
      <c r="AI70" s="202" t="e">
        <f t="shared" si="2"/>
        <v>#N/A</v>
      </c>
      <c r="AJ70" s="350" t="e">
        <f>IF(AI70&lt;=1,"Insignificante",HLOOKUP(AI70,[12]Listas!$F$3:$J$4,2,0))</f>
        <v>#N/A</v>
      </c>
      <c r="AK70" s="351" t="e">
        <f t="shared" si="3"/>
        <v>#N/A</v>
      </c>
      <c r="AL70" s="222" t="e">
        <f>INDEX([12]Listas!$F$6:$J$10,MATCH(AH70,[12]Listas!$D$6:$D$10,0),MATCH(AJ70,[12]Listas!$F$4:$J$4,0))</f>
        <v>#N/A</v>
      </c>
    </row>
    <row r="71" spans="1:38" s="171" customFormat="1" ht="78" hidden="1" customHeight="1" x14ac:dyDescent="0.2">
      <c r="A71" s="175"/>
      <c r="B71" s="220"/>
      <c r="C71" s="535"/>
      <c r="D71" s="575"/>
      <c r="E71" s="536"/>
      <c r="F71" s="229"/>
      <c r="G71" s="535"/>
      <c r="H71" s="575"/>
      <c r="I71" s="536"/>
      <c r="J71" s="550"/>
      <c r="K71" s="550"/>
      <c r="L71" s="550"/>
      <c r="M71" s="175"/>
      <c r="N71" s="175"/>
      <c r="O71" s="175"/>
      <c r="P71" s="175"/>
      <c r="Q71" s="220"/>
      <c r="R71" s="220"/>
      <c r="S71" s="167"/>
      <c r="T71" s="349" t="e">
        <f>VLOOKUP(Q71,[12]Listas!$D$6:$E$10,2,0)</f>
        <v>#N/A</v>
      </c>
      <c r="U71" s="349" t="e">
        <f>HLOOKUP(R71,[12]Listas!$F$4:$J$5,2,0)</f>
        <v>#N/A</v>
      </c>
      <c r="V71" s="222" t="e">
        <f>INDEX([12]Listas!$F$6:$J$10,MATCH(Q71,[12]Listas!$D$6:$D$10,0),MATCH(R71,[12]Listas!$F$4:$J$4,0))</f>
        <v>#N/A</v>
      </c>
      <c r="W71" s="167"/>
      <c r="X71" s="535"/>
      <c r="Y71" s="575"/>
      <c r="Z71" s="536"/>
      <c r="AA71" s="229"/>
      <c r="AB71" s="201"/>
      <c r="AC71" s="175"/>
      <c r="AD71" s="229"/>
      <c r="AE71" s="167"/>
      <c r="AF71" s="349">
        <f t="shared" si="0"/>
        <v>0</v>
      </c>
      <c r="AG71" s="202" t="e">
        <f t="shared" si="1"/>
        <v>#N/A</v>
      </c>
      <c r="AH71" s="350" t="e">
        <f>IF(AG71&lt;=1,"Remota",VLOOKUP(AG71,[12]Listas!$C$6:$D$10,2,0))</f>
        <v>#N/A</v>
      </c>
      <c r="AI71" s="202" t="e">
        <f t="shared" si="2"/>
        <v>#N/A</v>
      </c>
      <c r="AJ71" s="350" t="e">
        <f>IF(AI71&lt;=1,"Insignificante",HLOOKUP(AI71,[12]Listas!$F$3:$J$4,2,0))</f>
        <v>#N/A</v>
      </c>
      <c r="AK71" s="351" t="e">
        <f t="shared" si="3"/>
        <v>#N/A</v>
      </c>
      <c r="AL71" s="222" t="e">
        <f>INDEX([12]Listas!$F$6:$J$10,MATCH(AH71,[12]Listas!$D$6:$D$10,0),MATCH(AJ71,[12]Listas!$F$4:$J$4,0))</f>
        <v>#N/A</v>
      </c>
    </row>
    <row r="72" spans="1:38" s="171" customFormat="1" ht="78" hidden="1" customHeight="1" x14ac:dyDescent="0.2">
      <c r="A72" s="175"/>
      <c r="B72" s="220"/>
      <c r="C72" s="535"/>
      <c r="D72" s="575"/>
      <c r="E72" s="536"/>
      <c r="F72" s="229"/>
      <c r="G72" s="535"/>
      <c r="H72" s="575"/>
      <c r="I72" s="536"/>
      <c r="J72" s="550"/>
      <c r="K72" s="550"/>
      <c r="L72" s="550"/>
      <c r="M72" s="175"/>
      <c r="N72" s="175"/>
      <c r="O72" s="175"/>
      <c r="P72" s="175"/>
      <c r="Q72" s="220"/>
      <c r="R72" s="220"/>
      <c r="S72" s="167"/>
      <c r="T72" s="349" t="e">
        <f>VLOOKUP(Q72,[12]Listas!$D$6:$E$10,2,0)</f>
        <v>#N/A</v>
      </c>
      <c r="U72" s="349" t="e">
        <f>HLOOKUP(R72,[12]Listas!$F$4:$J$5,2,0)</f>
        <v>#N/A</v>
      </c>
      <c r="V72" s="222" t="e">
        <f>INDEX([12]Listas!$F$6:$J$10,MATCH(Q72,[12]Listas!$D$6:$D$10,0),MATCH(R72,[12]Listas!$F$4:$J$4,0))</f>
        <v>#N/A</v>
      </c>
      <c r="W72" s="167"/>
      <c r="X72" s="535"/>
      <c r="Y72" s="575"/>
      <c r="Z72" s="536"/>
      <c r="AA72" s="229"/>
      <c r="AB72" s="201"/>
      <c r="AC72" s="175"/>
      <c r="AD72" s="229"/>
      <c r="AE72" s="167"/>
      <c r="AF72" s="349">
        <f t="shared" si="0"/>
        <v>0</v>
      </c>
      <c r="AG72" s="202" t="e">
        <f t="shared" si="1"/>
        <v>#N/A</v>
      </c>
      <c r="AH72" s="350" t="e">
        <f>IF(AG72&lt;=1,"Remota",VLOOKUP(AG72,[12]Listas!$C$6:$D$10,2,0))</f>
        <v>#N/A</v>
      </c>
      <c r="AI72" s="202" t="e">
        <f t="shared" si="2"/>
        <v>#N/A</v>
      </c>
      <c r="AJ72" s="350" t="e">
        <f>IF(AI72&lt;=1,"Insignificante",HLOOKUP(AI72,[12]Listas!$F$3:$J$4,2,0))</f>
        <v>#N/A</v>
      </c>
      <c r="AK72" s="351" t="e">
        <f t="shared" si="3"/>
        <v>#N/A</v>
      </c>
      <c r="AL72" s="222" t="e">
        <f>INDEX([12]Listas!$F$6:$J$10,MATCH(AH72,[12]Listas!$D$6:$D$10,0),MATCH(AJ72,[12]Listas!$F$4:$J$4,0))</f>
        <v>#N/A</v>
      </c>
    </row>
    <row r="73" spans="1:38" s="171" customFormat="1" ht="78" hidden="1" customHeight="1" x14ac:dyDescent="0.2">
      <c r="A73" s="175"/>
      <c r="B73" s="220"/>
      <c r="C73" s="535"/>
      <c r="D73" s="575"/>
      <c r="E73" s="536"/>
      <c r="F73" s="229"/>
      <c r="G73" s="535"/>
      <c r="H73" s="575"/>
      <c r="I73" s="536"/>
      <c r="J73" s="550"/>
      <c r="K73" s="550"/>
      <c r="L73" s="550"/>
      <c r="M73" s="175"/>
      <c r="N73" s="175"/>
      <c r="O73" s="175"/>
      <c r="P73" s="175"/>
      <c r="Q73" s="220"/>
      <c r="R73" s="220"/>
      <c r="S73" s="167"/>
      <c r="T73" s="349" t="e">
        <f>VLOOKUP(Q73,[12]Listas!$D$6:$E$10,2,0)</f>
        <v>#N/A</v>
      </c>
      <c r="U73" s="349" t="e">
        <f>HLOOKUP(R73,[12]Listas!$F$4:$J$5,2,0)</f>
        <v>#N/A</v>
      </c>
      <c r="V73" s="222" t="e">
        <f>INDEX([12]Listas!$F$6:$J$10,MATCH(Q73,[12]Listas!$D$6:$D$10,0),MATCH(R73,[12]Listas!$F$4:$J$4,0))</f>
        <v>#N/A</v>
      </c>
      <c r="W73" s="167"/>
      <c r="X73" s="535"/>
      <c r="Y73" s="575"/>
      <c r="Z73" s="536"/>
      <c r="AA73" s="229"/>
      <c r="AB73" s="201"/>
      <c r="AC73" s="175"/>
      <c r="AD73" s="229"/>
      <c r="AE73" s="167"/>
      <c r="AF73" s="349">
        <f t="shared" si="0"/>
        <v>0</v>
      </c>
      <c r="AG73" s="202" t="e">
        <f t="shared" si="1"/>
        <v>#N/A</v>
      </c>
      <c r="AH73" s="350" t="e">
        <f>IF(AG73&lt;=1,"Remota",VLOOKUP(AG73,[12]Listas!$C$6:$D$10,2,0))</f>
        <v>#N/A</v>
      </c>
      <c r="AI73" s="202" t="e">
        <f t="shared" si="2"/>
        <v>#N/A</v>
      </c>
      <c r="AJ73" s="350" t="e">
        <f>IF(AI73&lt;=1,"Insignificante",HLOOKUP(AI73,[12]Listas!$F$3:$J$4,2,0))</f>
        <v>#N/A</v>
      </c>
      <c r="AK73" s="351" t="e">
        <f t="shared" si="3"/>
        <v>#N/A</v>
      </c>
      <c r="AL73" s="222" t="e">
        <f>INDEX([12]Listas!$F$6:$J$10,MATCH(AH73,[12]Listas!$D$6:$D$10,0),MATCH(AJ73,[12]Listas!$F$4:$J$4,0))</f>
        <v>#N/A</v>
      </c>
    </row>
    <row r="74" spans="1:38" s="171" customFormat="1" ht="78" hidden="1" customHeight="1" x14ac:dyDescent="0.2">
      <c r="A74" s="175"/>
      <c r="B74" s="220"/>
      <c r="C74" s="535"/>
      <c r="D74" s="575"/>
      <c r="E74" s="536"/>
      <c r="F74" s="229"/>
      <c r="G74" s="535"/>
      <c r="H74" s="575"/>
      <c r="I74" s="536"/>
      <c r="J74" s="550"/>
      <c r="K74" s="550"/>
      <c r="L74" s="550"/>
      <c r="M74" s="175"/>
      <c r="N74" s="175"/>
      <c r="O74" s="175"/>
      <c r="P74" s="175"/>
      <c r="Q74" s="220"/>
      <c r="R74" s="220"/>
      <c r="S74" s="167"/>
      <c r="T74" s="349" t="e">
        <f>VLOOKUP(Q74,[12]Listas!$D$6:$E$10,2,0)</f>
        <v>#N/A</v>
      </c>
      <c r="U74" s="349" t="e">
        <f>HLOOKUP(R74,[12]Listas!$F$4:$J$5,2,0)</f>
        <v>#N/A</v>
      </c>
      <c r="V74" s="222" t="e">
        <f>INDEX([12]Listas!$F$6:$J$10,MATCH(Q74,[12]Listas!$D$6:$D$10,0),MATCH(R74,[12]Listas!$F$4:$J$4,0))</f>
        <v>#N/A</v>
      </c>
      <c r="W74" s="167"/>
      <c r="X74" s="535"/>
      <c r="Y74" s="575"/>
      <c r="Z74" s="536"/>
      <c r="AA74" s="229"/>
      <c r="AB74" s="201"/>
      <c r="AC74" s="175"/>
      <c r="AD74" s="229"/>
      <c r="AE74" s="167"/>
      <c r="AF74" s="349">
        <f t="shared" si="0"/>
        <v>0</v>
      </c>
      <c r="AG74" s="202" t="e">
        <f t="shared" si="1"/>
        <v>#N/A</v>
      </c>
      <c r="AH74" s="350" t="e">
        <f>IF(AG74&lt;=1,"Remota",VLOOKUP(AG74,[12]Listas!$C$6:$D$10,2,0))</f>
        <v>#N/A</v>
      </c>
      <c r="AI74" s="202" t="e">
        <f t="shared" si="2"/>
        <v>#N/A</v>
      </c>
      <c r="AJ74" s="350" t="e">
        <f>IF(AI74&lt;=1,"Insignificante",HLOOKUP(AI74,[12]Listas!$F$3:$J$4,2,0))</f>
        <v>#N/A</v>
      </c>
      <c r="AK74" s="351" t="e">
        <f t="shared" si="3"/>
        <v>#N/A</v>
      </c>
      <c r="AL74" s="222" t="e">
        <f>INDEX([12]Listas!$F$6:$J$10,MATCH(AH74,[12]Listas!$D$6:$D$10,0),MATCH(AJ74,[12]Listas!$F$4:$J$4,0))</f>
        <v>#N/A</v>
      </c>
    </row>
    <row r="75" spans="1:38" s="171" customFormat="1" ht="78" hidden="1" customHeight="1" x14ac:dyDescent="0.2">
      <c r="A75" s="175"/>
      <c r="B75" s="220"/>
      <c r="C75" s="535"/>
      <c r="D75" s="575"/>
      <c r="E75" s="536"/>
      <c r="F75" s="229"/>
      <c r="G75" s="535"/>
      <c r="H75" s="575"/>
      <c r="I75" s="536"/>
      <c r="J75" s="550"/>
      <c r="K75" s="550"/>
      <c r="L75" s="550"/>
      <c r="M75" s="175"/>
      <c r="N75" s="175"/>
      <c r="O75" s="175"/>
      <c r="P75" s="175"/>
      <c r="Q75" s="220"/>
      <c r="R75" s="220"/>
      <c r="S75" s="167"/>
      <c r="T75" s="349" t="e">
        <f>VLOOKUP(Q75,[12]Listas!$D$6:$E$10,2,0)</f>
        <v>#N/A</v>
      </c>
      <c r="U75" s="349" t="e">
        <f>HLOOKUP(R75,[12]Listas!$F$4:$J$5,2,0)</f>
        <v>#N/A</v>
      </c>
      <c r="V75" s="222" t="e">
        <f>INDEX([12]Listas!$F$6:$J$10,MATCH(Q75,[12]Listas!$D$6:$D$10,0),MATCH(R75,[12]Listas!$F$4:$J$4,0))</f>
        <v>#N/A</v>
      </c>
      <c r="W75" s="167"/>
      <c r="X75" s="535"/>
      <c r="Y75" s="575"/>
      <c r="Z75" s="536"/>
      <c r="AA75" s="229"/>
      <c r="AB75" s="201"/>
      <c r="AC75" s="175"/>
      <c r="AD75" s="229"/>
      <c r="AE75" s="167"/>
      <c r="AF75" s="349">
        <f t="shared" si="0"/>
        <v>0</v>
      </c>
      <c r="AG75" s="202" t="e">
        <f t="shared" si="1"/>
        <v>#N/A</v>
      </c>
      <c r="AH75" s="350" t="e">
        <f>IF(AG75&lt;=1,"Remota",VLOOKUP(AG75,[12]Listas!$C$6:$D$10,2,0))</f>
        <v>#N/A</v>
      </c>
      <c r="AI75" s="202" t="e">
        <f t="shared" si="2"/>
        <v>#N/A</v>
      </c>
      <c r="AJ75" s="350" t="e">
        <f>IF(AI75&lt;=1,"Insignificante",HLOOKUP(AI75,[12]Listas!$F$3:$J$4,2,0))</f>
        <v>#N/A</v>
      </c>
      <c r="AK75" s="351" t="e">
        <f t="shared" si="3"/>
        <v>#N/A</v>
      </c>
      <c r="AL75" s="222" t="e">
        <f>INDEX([12]Listas!$F$6:$J$10,MATCH(AH75,[12]Listas!$D$6:$D$10,0),MATCH(AJ75,[12]Listas!$F$4:$J$4,0))</f>
        <v>#N/A</v>
      </c>
    </row>
    <row r="76" spans="1:38" s="171" customFormat="1" ht="78" hidden="1" customHeight="1" x14ac:dyDescent="0.2">
      <c r="A76" s="175"/>
      <c r="B76" s="220"/>
      <c r="C76" s="535"/>
      <c r="D76" s="575"/>
      <c r="E76" s="536"/>
      <c r="F76" s="229"/>
      <c r="G76" s="535"/>
      <c r="H76" s="575"/>
      <c r="I76" s="536"/>
      <c r="J76" s="550"/>
      <c r="K76" s="550"/>
      <c r="L76" s="550"/>
      <c r="M76" s="175"/>
      <c r="N76" s="175"/>
      <c r="O76" s="175"/>
      <c r="P76" s="175"/>
      <c r="Q76" s="220"/>
      <c r="R76" s="220"/>
      <c r="S76" s="167"/>
      <c r="T76" s="349" t="e">
        <f>VLOOKUP(Q76,[12]Listas!$D$6:$E$10,2,0)</f>
        <v>#N/A</v>
      </c>
      <c r="U76" s="349" t="e">
        <f>HLOOKUP(R76,[12]Listas!$F$4:$J$5,2,0)</f>
        <v>#N/A</v>
      </c>
      <c r="V76" s="222" t="e">
        <f>INDEX([12]Listas!$F$6:$J$10,MATCH(Q76,[12]Listas!$D$6:$D$10,0),MATCH(R76,[12]Listas!$F$4:$J$4,0))</f>
        <v>#N/A</v>
      </c>
      <c r="W76" s="167"/>
      <c r="X76" s="535"/>
      <c r="Y76" s="575"/>
      <c r="Z76" s="536"/>
      <c r="AA76" s="229"/>
      <c r="AB76" s="201"/>
      <c r="AC76" s="175"/>
      <c r="AD76" s="229"/>
      <c r="AE76" s="167"/>
      <c r="AF76" s="349">
        <f t="shared" ref="AF76:AF90" si="4">IF(AC76&lt;=33,0,IF(AC76&gt;81,2,1))</f>
        <v>0</v>
      </c>
      <c r="AG76" s="202" t="e">
        <f t="shared" ref="AG76:AG90" si="5">IF(OR(AD76="Probabilidad",AD76="Ambos"),T76-AF76,T76)</f>
        <v>#N/A</v>
      </c>
      <c r="AH76" s="350" t="e">
        <f>IF(AG76&lt;=1,"Remota",VLOOKUP(AG76,[12]Listas!$C$6:$D$10,2,0))</f>
        <v>#N/A</v>
      </c>
      <c r="AI76" s="202" t="e">
        <f t="shared" ref="AI76:AI90" si="6">IF(OR(AD76="Impacto",AD76="Ambos"),U76-AF76,U76)</f>
        <v>#N/A</v>
      </c>
      <c r="AJ76" s="350" t="e">
        <f>IF(AI76&lt;=1,"Insignificante",HLOOKUP(AI76,[12]Listas!$F$3:$J$4,2,0))</f>
        <v>#N/A</v>
      </c>
      <c r="AK76" s="351" t="e">
        <f t="shared" ref="AK76:AK90" si="7">AG76*AI76</f>
        <v>#N/A</v>
      </c>
      <c r="AL76" s="222" t="e">
        <f>INDEX([12]Listas!$F$6:$J$10,MATCH(AH76,[12]Listas!$D$6:$D$10,0),MATCH(AJ76,[12]Listas!$F$4:$J$4,0))</f>
        <v>#N/A</v>
      </c>
    </row>
    <row r="77" spans="1:38" s="171" customFormat="1" ht="78" hidden="1" customHeight="1" x14ac:dyDescent="0.2">
      <c r="A77" s="175"/>
      <c r="B77" s="220"/>
      <c r="C77" s="535"/>
      <c r="D77" s="575"/>
      <c r="E77" s="536"/>
      <c r="F77" s="229"/>
      <c r="G77" s="535"/>
      <c r="H77" s="575"/>
      <c r="I77" s="536"/>
      <c r="J77" s="550"/>
      <c r="K77" s="550"/>
      <c r="L77" s="550"/>
      <c r="M77" s="175"/>
      <c r="N77" s="175"/>
      <c r="O77" s="175"/>
      <c r="P77" s="175"/>
      <c r="Q77" s="220"/>
      <c r="R77" s="220"/>
      <c r="S77" s="167"/>
      <c r="T77" s="349" t="e">
        <f>VLOOKUP(Q77,[12]Listas!$D$6:$E$10,2,0)</f>
        <v>#N/A</v>
      </c>
      <c r="U77" s="349" t="e">
        <f>HLOOKUP(R77,[12]Listas!$F$4:$J$5,2,0)</f>
        <v>#N/A</v>
      </c>
      <c r="V77" s="222" t="e">
        <f>INDEX([12]Listas!$F$6:$J$10,MATCH(Q77,[12]Listas!$D$6:$D$10,0),MATCH(R77,[12]Listas!$F$4:$J$4,0))</f>
        <v>#N/A</v>
      </c>
      <c r="W77" s="167"/>
      <c r="X77" s="535"/>
      <c r="Y77" s="575"/>
      <c r="Z77" s="536"/>
      <c r="AA77" s="229"/>
      <c r="AB77" s="201"/>
      <c r="AC77" s="175"/>
      <c r="AD77" s="229"/>
      <c r="AE77" s="167"/>
      <c r="AF77" s="349">
        <f t="shared" si="4"/>
        <v>0</v>
      </c>
      <c r="AG77" s="202" t="e">
        <f t="shared" si="5"/>
        <v>#N/A</v>
      </c>
      <c r="AH77" s="350" t="e">
        <f>IF(AG77&lt;=1,"Remota",VLOOKUP(AG77,[12]Listas!$C$6:$D$10,2,0))</f>
        <v>#N/A</v>
      </c>
      <c r="AI77" s="202" t="e">
        <f t="shared" si="6"/>
        <v>#N/A</v>
      </c>
      <c r="AJ77" s="350" t="e">
        <f>IF(AI77&lt;=1,"Insignificante",HLOOKUP(AI77,[12]Listas!$F$3:$J$4,2,0))</f>
        <v>#N/A</v>
      </c>
      <c r="AK77" s="351" t="e">
        <f t="shared" si="7"/>
        <v>#N/A</v>
      </c>
      <c r="AL77" s="222" t="e">
        <f>INDEX([12]Listas!$F$6:$J$10,MATCH(AH77,[12]Listas!$D$6:$D$10,0),MATCH(AJ77,[12]Listas!$F$4:$J$4,0))</f>
        <v>#N/A</v>
      </c>
    </row>
    <row r="78" spans="1:38" s="171" customFormat="1" ht="78" hidden="1" customHeight="1" x14ac:dyDescent="0.2">
      <c r="A78" s="175"/>
      <c r="B78" s="220"/>
      <c r="C78" s="535"/>
      <c r="D78" s="575"/>
      <c r="E78" s="536"/>
      <c r="F78" s="229"/>
      <c r="G78" s="535"/>
      <c r="H78" s="575"/>
      <c r="I78" s="536"/>
      <c r="J78" s="550"/>
      <c r="K78" s="550"/>
      <c r="L78" s="550"/>
      <c r="M78" s="175"/>
      <c r="N78" s="175"/>
      <c r="O78" s="175"/>
      <c r="P78" s="175"/>
      <c r="Q78" s="220"/>
      <c r="R78" s="220"/>
      <c r="S78" s="167"/>
      <c r="T78" s="349" t="e">
        <f>VLOOKUP(Q78,[12]Listas!$D$6:$E$10,2,0)</f>
        <v>#N/A</v>
      </c>
      <c r="U78" s="349" t="e">
        <f>HLOOKUP(R78,[12]Listas!$F$4:$J$5,2,0)</f>
        <v>#N/A</v>
      </c>
      <c r="V78" s="222" t="e">
        <f>INDEX([12]Listas!$F$6:$J$10,MATCH(Q78,[12]Listas!$D$6:$D$10,0),MATCH(R78,[12]Listas!$F$4:$J$4,0))</f>
        <v>#N/A</v>
      </c>
      <c r="W78" s="167"/>
      <c r="X78" s="535"/>
      <c r="Y78" s="575"/>
      <c r="Z78" s="536"/>
      <c r="AA78" s="229"/>
      <c r="AB78" s="201"/>
      <c r="AC78" s="175"/>
      <c r="AD78" s="229"/>
      <c r="AE78" s="167"/>
      <c r="AF78" s="349">
        <f t="shared" si="4"/>
        <v>0</v>
      </c>
      <c r="AG78" s="202" t="e">
        <f t="shared" si="5"/>
        <v>#N/A</v>
      </c>
      <c r="AH78" s="350" t="e">
        <f>IF(AG78&lt;=1,"Remota",VLOOKUP(AG78,[12]Listas!$C$6:$D$10,2,0))</f>
        <v>#N/A</v>
      </c>
      <c r="AI78" s="202" t="e">
        <f t="shared" si="6"/>
        <v>#N/A</v>
      </c>
      <c r="AJ78" s="350" t="e">
        <f>IF(AI78&lt;=1,"Insignificante",HLOOKUP(AI78,[12]Listas!$F$3:$J$4,2,0))</f>
        <v>#N/A</v>
      </c>
      <c r="AK78" s="351" t="e">
        <f t="shared" si="7"/>
        <v>#N/A</v>
      </c>
      <c r="AL78" s="222" t="e">
        <f>INDEX([12]Listas!$F$6:$J$10,MATCH(AH78,[12]Listas!$D$6:$D$10,0),MATCH(AJ78,[12]Listas!$F$4:$J$4,0))</f>
        <v>#N/A</v>
      </c>
    </row>
    <row r="79" spans="1:38" s="171" customFormat="1" ht="78" hidden="1" customHeight="1" x14ac:dyDescent="0.2">
      <c r="A79" s="175"/>
      <c r="B79" s="220"/>
      <c r="C79" s="535"/>
      <c r="D79" s="575"/>
      <c r="E79" s="536"/>
      <c r="F79" s="229"/>
      <c r="G79" s="535"/>
      <c r="H79" s="575"/>
      <c r="I79" s="536"/>
      <c r="J79" s="550"/>
      <c r="K79" s="550"/>
      <c r="L79" s="550"/>
      <c r="M79" s="175"/>
      <c r="N79" s="175"/>
      <c r="O79" s="175"/>
      <c r="P79" s="175"/>
      <c r="Q79" s="220"/>
      <c r="R79" s="220"/>
      <c r="S79" s="167"/>
      <c r="T79" s="349" t="e">
        <f>VLOOKUP(Q79,[12]Listas!$D$6:$E$10,2,0)</f>
        <v>#N/A</v>
      </c>
      <c r="U79" s="349" t="e">
        <f>HLOOKUP(R79,[12]Listas!$F$4:$J$5,2,0)</f>
        <v>#N/A</v>
      </c>
      <c r="V79" s="222" t="e">
        <f>INDEX([12]Listas!$F$6:$J$10,MATCH(Q79,[12]Listas!$D$6:$D$10,0),MATCH(R79,[12]Listas!$F$4:$J$4,0))</f>
        <v>#N/A</v>
      </c>
      <c r="W79" s="167"/>
      <c r="X79" s="535"/>
      <c r="Y79" s="575"/>
      <c r="Z79" s="536"/>
      <c r="AA79" s="229"/>
      <c r="AB79" s="201"/>
      <c r="AC79" s="175"/>
      <c r="AD79" s="229"/>
      <c r="AE79" s="167"/>
      <c r="AF79" s="349">
        <f t="shared" si="4"/>
        <v>0</v>
      </c>
      <c r="AG79" s="202" t="e">
        <f t="shared" si="5"/>
        <v>#N/A</v>
      </c>
      <c r="AH79" s="350" t="e">
        <f>IF(AG79&lt;=1,"Remota",VLOOKUP(AG79,[12]Listas!$C$6:$D$10,2,0))</f>
        <v>#N/A</v>
      </c>
      <c r="AI79" s="202" t="e">
        <f t="shared" si="6"/>
        <v>#N/A</v>
      </c>
      <c r="AJ79" s="350" t="e">
        <f>IF(AI79&lt;=1,"Insignificante",HLOOKUP(AI79,[12]Listas!$F$3:$J$4,2,0))</f>
        <v>#N/A</v>
      </c>
      <c r="AK79" s="351" t="e">
        <f t="shared" si="7"/>
        <v>#N/A</v>
      </c>
      <c r="AL79" s="222" t="e">
        <f>INDEX([12]Listas!$F$6:$J$10,MATCH(AH79,[12]Listas!$D$6:$D$10,0),MATCH(AJ79,[12]Listas!$F$4:$J$4,0))</f>
        <v>#N/A</v>
      </c>
    </row>
    <row r="80" spans="1:38" s="171" customFormat="1" ht="78" hidden="1" customHeight="1" x14ac:dyDescent="0.2">
      <c r="A80" s="175"/>
      <c r="B80" s="220"/>
      <c r="C80" s="535"/>
      <c r="D80" s="575"/>
      <c r="E80" s="536"/>
      <c r="F80" s="229"/>
      <c r="G80" s="535"/>
      <c r="H80" s="575"/>
      <c r="I80" s="536"/>
      <c r="J80" s="550"/>
      <c r="K80" s="550"/>
      <c r="L80" s="550"/>
      <c r="M80" s="175"/>
      <c r="N80" s="175"/>
      <c r="O80" s="175"/>
      <c r="P80" s="175"/>
      <c r="Q80" s="220"/>
      <c r="R80" s="220"/>
      <c r="S80" s="167"/>
      <c r="T80" s="349" t="e">
        <f>VLOOKUP(Q80,[12]Listas!$D$6:$E$10,2,0)</f>
        <v>#N/A</v>
      </c>
      <c r="U80" s="349" t="e">
        <f>HLOOKUP(R80,[12]Listas!$F$4:$J$5,2,0)</f>
        <v>#N/A</v>
      </c>
      <c r="V80" s="222" t="e">
        <f>INDEX([12]Listas!$F$6:$J$10,MATCH(Q80,[12]Listas!$D$6:$D$10,0),MATCH(R80,[12]Listas!$F$4:$J$4,0))</f>
        <v>#N/A</v>
      </c>
      <c r="W80" s="167"/>
      <c r="X80" s="535"/>
      <c r="Y80" s="575"/>
      <c r="Z80" s="536"/>
      <c r="AA80" s="229"/>
      <c r="AB80" s="201"/>
      <c r="AC80" s="175"/>
      <c r="AD80" s="229"/>
      <c r="AE80" s="167"/>
      <c r="AF80" s="349">
        <f t="shared" si="4"/>
        <v>0</v>
      </c>
      <c r="AG80" s="202" t="e">
        <f t="shared" si="5"/>
        <v>#N/A</v>
      </c>
      <c r="AH80" s="350" t="e">
        <f>IF(AG80&lt;=1,"Remota",VLOOKUP(AG80,[12]Listas!$C$6:$D$10,2,0))</f>
        <v>#N/A</v>
      </c>
      <c r="AI80" s="202" t="e">
        <f t="shared" si="6"/>
        <v>#N/A</v>
      </c>
      <c r="AJ80" s="350" t="e">
        <f>IF(AI80&lt;=1,"Insignificante",HLOOKUP(AI80,[12]Listas!$F$3:$J$4,2,0))</f>
        <v>#N/A</v>
      </c>
      <c r="AK80" s="351" t="e">
        <f t="shared" si="7"/>
        <v>#N/A</v>
      </c>
      <c r="AL80" s="222" t="e">
        <f>INDEX([12]Listas!$F$6:$J$10,MATCH(AH80,[12]Listas!$D$6:$D$10,0),MATCH(AJ80,[12]Listas!$F$4:$J$4,0))</f>
        <v>#N/A</v>
      </c>
    </row>
    <row r="81" spans="1:38" s="171" customFormat="1" ht="78" hidden="1" customHeight="1" x14ac:dyDescent="0.2">
      <c r="A81" s="175"/>
      <c r="B81" s="220"/>
      <c r="C81" s="535"/>
      <c r="D81" s="575"/>
      <c r="E81" s="536"/>
      <c r="F81" s="229"/>
      <c r="G81" s="535"/>
      <c r="H81" s="575"/>
      <c r="I81" s="536"/>
      <c r="J81" s="550"/>
      <c r="K81" s="550"/>
      <c r="L81" s="550"/>
      <c r="M81" s="175"/>
      <c r="N81" s="175"/>
      <c r="O81" s="175"/>
      <c r="P81" s="175"/>
      <c r="Q81" s="220"/>
      <c r="R81" s="220"/>
      <c r="S81" s="167"/>
      <c r="T81" s="349" t="e">
        <f>VLOOKUP(Q81,[12]Listas!$D$6:$E$10,2,0)</f>
        <v>#N/A</v>
      </c>
      <c r="U81" s="349" t="e">
        <f>HLOOKUP(R81,[12]Listas!$F$4:$J$5,2,0)</f>
        <v>#N/A</v>
      </c>
      <c r="V81" s="222" t="e">
        <f>INDEX([12]Listas!$F$6:$J$10,MATCH(Q81,[12]Listas!$D$6:$D$10,0),MATCH(R81,[12]Listas!$F$4:$J$4,0))</f>
        <v>#N/A</v>
      </c>
      <c r="W81" s="167"/>
      <c r="X81" s="535"/>
      <c r="Y81" s="575"/>
      <c r="Z81" s="536"/>
      <c r="AA81" s="229"/>
      <c r="AB81" s="201"/>
      <c r="AC81" s="175"/>
      <c r="AD81" s="229"/>
      <c r="AE81" s="167"/>
      <c r="AF81" s="349">
        <f t="shared" si="4"/>
        <v>0</v>
      </c>
      <c r="AG81" s="202" t="e">
        <f t="shared" si="5"/>
        <v>#N/A</v>
      </c>
      <c r="AH81" s="350" t="e">
        <f>IF(AG81&lt;=1,"Remota",VLOOKUP(AG81,[12]Listas!$C$6:$D$10,2,0))</f>
        <v>#N/A</v>
      </c>
      <c r="AI81" s="202" t="e">
        <f t="shared" si="6"/>
        <v>#N/A</v>
      </c>
      <c r="AJ81" s="350" t="e">
        <f>IF(AI81&lt;=1,"Insignificante",HLOOKUP(AI81,[12]Listas!$F$3:$J$4,2,0))</f>
        <v>#N/A</v>
      </c>
      <c r="AK81" s="351" t="e">
        <f t="shared" si="7"/>
        <v>#N/A</v>
      </c>
      <c r="AL81" s="222" t="e">
        <f>INDEX([12]Listas!$F$6:$J$10,MATCH(AH81,[12]Listas!$D$6:$D$10,0),MATCH(AJ81,[12]Listas!$F$4:$J$4,0))</f>
        <v>#N/A</v>
      </c>
    </row>
    <row r="82" spans="1:38" s="171" customFormat="1" ht="78" hidden="1" customHeight="1" x14ac:dyDescent="0.2">
      <c r="A82" s="175"/>
      <c r="B82" s="220"/>
      <c r="C82" s="535"/>
      <c r="D82" s="575"/>
      <c r="E82" s="536"/>
      <c r="F82" s="229"/>
      <c r="G82" s="535"/>
      <c r="H82" s="575"/>
      <c r="I82" s="536"/>
      <c r="J82" s="550"/>
      <c r="K82" s="550"/>
      <c r="L82" s="550"/>
      <c r="M82" s="175"/>
      <c r="N82" s="175"/>
      <c r="O82" s="175"/>
      <c r="P82" s="175"/>
      <c r="Q82" s="220"/>
      <c r="R82" s="220"/>
      <c r="S82" s="167"/>
      <c r="T82" s="349" t="e">
        <f>VLOOKUP(Q82,[12]Listas!$D$6:$E$10,2,0)</f>
        <v>#N/A</v>
      </c>
      <c r="U82" s="349" t="e">
        <f>HLOOKUP(R82,[12]Listas!$F$4:$J$5,2,0)</f>
        <v>#N/A</v>
      </c>
      <c r="V82" s="222" t="e">
        <f>INDEX([12]Listas!$F$6:$J$10,MATCH(Q82,[12]Listas!$D$6:$D$10,0),MATCH(R82,[12]Listas!$F$4:$J$4,0))</f>
        <v>#N/A</v>
      </c>
      <c r="W82" s="167"/>
      <c r="X82" s="535"/>
      <c r="Y82" s="575"/>
      <c r="Z82" s="536"/>
      <c r="AA82" s="229"/>
      <c r="AB82" s="201"/>
      <c r="AC82" s="175"/>
      <c r="AD82" s="229"/>
      <c r="AE82" s="167"/>
      <c r="AF82" s="349">
        <f t="shared" si="4"/>
        <v>0</v>
      </c>
      <c r="AG82" s="202" t="e">
        <f t="shared" si="5"/>
        <v>#N/A</v>
      </c>
      <c r="AH82" s="350" t="e">
        <f>IF(AG82&lt;=1,"Remota",VLOOKUP(AG82,[12]Listas!$C$6:$D$10,2,0))</f>
        <v>#N/A</v>
      </c>
      <c r="AI82" s="202" t="e">
        <f t="shared" si="6"/>
        <v>#N/A</v>
      </c>
      <c r="AJ82" s="350" t="e">
        <f>IF(AI82&lt;=1,"Insignificante",HLOOKUP(AI82,[12]Listas!$F$3:$J$4,2,0))</f>
        <v>#N/A</v>
      </c>
      <c r="AK82" s="351" t="e">
        <f t="shared" si="7"/>
        <v>#N/A</v>
      </c>
      <c r="AL82" s="222" t="e">
        <f>INDEX([12]Listas!$F$6:$J$10,MATCH(AH82,[12]Listas!$D$6:$D$10,0),MATCH(AJ82,[12]Listas!$F$4:$J$4,0))</f>
        <v>#N/A</v>
      </c>
    </row>
    <row r="83" spans="1:38" s="171" customFormat="1" ht="78" hidden="1" customHeight="1" x14ac:dyDescent="0.2">
      <c r="A83" s="175"/>
      <c r="B83" s="220"/>
      <c r="C83" s="535"/>
      <c r="D83" s="575"/>
      <c r="E83" s="536"/>
      <c r="F83" s="229"/>
      <c r="G83" s="535"/>
      <c r="H83" s="575"/>
      <c r="I83" s="536"/>
      <c r="J83" s="550"/>
      <c r="K83" s="550"/>
      <c r="L83" s="550"/>
      <c r="M83" s="175"/>
      <c r="N83" s="175"/>
      <c r="O83" s="175"/>
      <c r="P83" s="175"/>
      <c r="Q83" s="220"/>
      <c r="R83" s="220"/>
      <c r="S83" s="167"/>
      <c r="T83" s="349" t="e">
        <f>VLOOKUP(Q83,[12]Listas!$D$6:$E$10,2,0)</f>
        <v>#N/A</v>
      </c>
      <c r="U83" s="349" t="e">
        <f>HLOOKUP(R83,[12]Listas!$F$4:$J$5,2,0)</f>
        <v>#N/A</v>
      </c>
      <c r="V83" s="222" t="e">
        <f>INDEX([12]Listas!$F$6:$J$10,MATCH(Q83,[12]Listas!$D$6:$D$10,0),MATCH(R83,[12]Listas!$F$4:$J$4,0))</f>
        <v>#N/A</v>
      </c>
      <c r="W83" s="167"/>
      <c r="X83" s="535"/>
      <c r="Y83" s="575"/>
      <c r="Z83" s="536"/>
      <c r="AA83" s="229"/>
      <c r="AB83" s="201"/>
      <c r="AC83" s="175"/>
      <c r="AD83" s="229"/>
      <c r="AE83" s="167"/>
      <c r="AF83" s="349">
        <f t="shared" si="4"/>
        <v>0</v>
      </c>
      <c r="AG83" s="202" t="e">
        <f t="shared" si="5"/>
        <v>#N/A</v>
      </c>
      <c r="AH83" s="350" t="e">
        <f>IF(AG83&lt;=1,"Remota",VLOOKUP(AG83,[12]Listas!$C$6:$D$10,2,0))</f>
        <v>#N/A</v>
      </c>
      <c r="AI83" s="202" t="e">
        <f t="shared" si="6"/>
        <v>#N/A</v>
      </c>
      <c r="AJ83" s="350" t="e">
        <f>IF(AI83&lt;=1,"Insignificante",HLOOKUP(AI83,[12]Listas!$F$3:$J$4,2,0))</f>
        <v>#N/A</v>
      </c>
      <c r="AK83" s="351" t="e">
        <f t="shared" si="7"/>
        <v>#N/A</v>
      </c>
      <c r="AL83" s="222" t="e">
        <f>INDEX([12]Listas!$F$6:$J$10,MATCH(AH83,[12]Listas!$D$6:$D$10,0),MATCH(AJ83,[12]Listas!$F$4:$J$4,0))</f>
        <v>#N/A</v>
      </c>
    </row>
    <row r="84" spans="1:38" s="171" customFormat="1" ht="78" hidden="1" customHeight="1" x14ac:dyDescent="0.2">
      <c r="A84" s="175"/>
      <c r="B84" s="220"/>
      <c r="C84" s="535"/>
      <c r="D84" s="575"/>
      <c r="E84" s="536"/>
      <c r="F84" s="229"/>
      <c r="G84" s="535"/>
      <c r="H84" s="575"/>
      <c r="I84" s="536"/>
      <c r="J84" s="550"/>
      <c r="K84" s="550"/>
      <c r="L84" s="550"/>
      <c r="M84" s="175"/>
      <c r="N84" s="175"/>
      <c r="O84" s="175"/>
      <c r="P84" s="175"/>
      <c r="Q84" s="220"/>
      <c r="R84" s="220"/>
      <c r="S84" s="167"/>
      <c r="T84" s="349" t="e">
        <f>VLOOKUP(Q84,[12]Listas!$D$6:$E$10,2,0)</f>
        <v>#N/A</v>
      </c>
      <c r="U84" s="349" t="e">
        <f>HLOOKUP(R84,[12]Listas!$F$4:$J$5,2,0)</f>
        <v>#N/A</v>
      </c>
      <c r="V84" s="222" t="e">
        <f>INDEX([12]Listas!$F$6:$J$10,MATCH(Q84,[12]Listas!$D$6:$D$10,0),MATCH(R84,[12]Listas!$F$4:$J$4,0))</f>
        <v>#N/A</v>
      </c>
      <c r="W84" s="167"/>
      <c r="X84" s="535"/>
      <c r="Y84" s="575"/>
      <c r="Z84" s="536"/>
      <c r="AA84" s="229"/>
      <c r="AB84" s="201"/>
      <c r="AC84" s="175"/>
      <c r="AD84" s="229"/>
      <c r="AE84" s="167"/>
      <c r="AF84" s="349">
        <f t="shared" si="4"/>
        <v>0</v>
      </c>
      <c r="AG84" s="202" t="e">
        <f t="shared" si="5"/>
        <v>#N/A</v>
      </c>
      <c r="AH84" s="350" t="e">
        <f>IF(AG84&lt;=1,"Remota",VLOOKUP(AG84,[12]Listas!$C$6:$D$10,2,0))</f>
        <v>#N/A</v>
      </c>
      <c r="AI84" s="202" t="e">
        <f t="shared" si="6"/>
        <v>#N/A</v>
      </c>
      <c r="AJ84" s="350" t="e">
        <f>IF(AI84&lt;=1,"Insignificante",HLOOKUP(AI84,[12]Listas!$F$3:$J$4,2,0))</f>
        <v>#N/A</v>
      </c>
      <c r="AK84" s="351" t="e">
        <f t="shared" si="7"/>
        <v>#N/A</v>
      </c>
      <c r="AL84" s="222" t="e">
        <f>INDEX([12]Listas!$F$6:$J$10,MATCH(AH84,[12]Listas!$D$6:$D$10,0),MATCH(AJ84,[12]Listas!$F$4:$J$4,0))</f>
        <v>#N/A</v>
      </c>
    </row>
    <row r="85" spans="1:38" s="171" customFormat="1" ht="78" hidden="1" customHeight="1" x14ac:dyDescent="0.2">
      <c r="A85" s="175"/>
      <c r="B85" s="220"/>
      <c r="C85" s="535"/>
      <c r="D85" s="575"/>
      <c r="E85" s="536"/>
      <c r="F85" s="229"/>
      <c r="G85" s="535"/>
      <c r="H85" s="575"/>
      <c r="I85" s="536"/>
      <c r="J85" s="550"/>
      <c r="K85" s="550"/>
      <c r="L85" s="550"/>
      <c r="M85" s="175"/>
      <c r="N85" s="175"/>
      <c r="O85" s="175"/>
      <c r="P85" s="175"/>
      <c r="Q85" s="220"/>
      <c r="R85" s="220"/>
      <c r="S85" s="167"/>
      <c r="T85" s="349" t="e">
        <f>VLOOKUP(Q85,[12]Listas!$D$6:$E$10,2,0)</f>
        <v>#N/A</v>
      </c>
      <c r="U85" s="349" t="e">
        <f>HLOOKUP(R85,[12]Listas!$F$4:$J$5,2,0)</f>
        <v>#N/A</v>
      </c>
      <c r="V85" s="222" t="e">
        <f>INDEX([12]Listas!$F$6:$J$10,MATCH(Q85,[12]Listas!$D$6:$D$10,0),MATCH(R85,[12]Listas!$F$4:$J$4,0))</f>
        <v>#N/A</v>
      </c>
      <c r="W85" s="167"/>
      <c r="X85" s="535"/>
      <c r="Y85" s="575"/>
      <c r="Z85" s="536"/>
      <c r="AA85" s="229"/>
      <c r="AB85" s="201"/>
      <c r="AC85" s="175"/>
      <c r="AD85" s="229"/>
      <c r="AE85" s="167"/>
      <c r="AF85" s="349">
        <f t="shared" si="4"/>
        <v>0</v>
      </c>
      <c r="AG85" s="202" t="e">
        <f t="shared" si="5"/>
        <v>#N/A</v>
      </c>
      <c r="AH85" s="350" t="e">
        <f>IF(AG85&lt;=1,"Remota",VLOOKUP(AG85,[12]Listas!$C$6:$D$10,2,0))</f>
        <v>#N/A</v>
      </c>
      <c r="AI85" s="202" t="e">
        <f t="shared" si="6"/>
        <v>#N/A</v>
      </c>
      <c r="AJ85" s="350" t="e">
        <f>IF(AI85&lt;=1,"Insignificante",HLOOKUP(AI85,[12]Listas!$F$3:$J$4,2,0))</f>
        <v>#N/A</v>
      </c>
      <c r="AK85" s="351" t="e">
        <f t="shared" si="7"/>
        <v>#N/A</v>
      </c>
      <c r="AL85" s="222" t="e">
        <f>INDEX([12]Listas!$F$6:$J$10,MATCH(AH85,[12]Listas!$D$6:$D$10,0),MATCH(AJ85,[12]Listas!$F$4:$J$4,0))</f>
        <v>#N/A</v>
      </c>
    </row>
    <row r="86" spans="1:38" s="171" customFormat="1" ht="78" hidden="1" customHeight="1" x14ac:dyDescent="0.2">
      <c r="A86" s="175"/>
      <c r="B86" s="220"/>
      <c r="C86" s="535"/>
      <c r="D86" s="575"/>
      <c r="E86" s="536"/>
      <c r="F86" s="229"/>
      <c r="G86" s="535"/>
      <c r="H86" s="575"/>
      <c r="I86" s="536"/>
      <c r="J86" s="550"/>
      <c r="K86" s="550"/>
      <c r="L86" s="550"/>
      <c r="M86" s="175"/>
      <c r="N86" s="175"/>
      <c r="O86" s="175"/>
      <c r="P86" s="175"/>
      <c r="Q86" s="220"/>
      <c r="R86" s="220"/>
      <c r="S86" s="167"/>
      <c r="T86" s="349" t="e">
        <f>VLOOKUP(Q86,[12]Listas!$D$6:$E$10,2,0)</f>
        <v>#N/A</v>
      </c>
      <c r="U86" s="349" t="e">
        <f>HLOOKUP(R86,[12]Listas!$F$4:$J$5,2,0)</f>
        <v>#N/A</v>
      </c>
      <c r="V86" s="222" t="e">
        <f>INDEX([12]Listas!$F$6:$J$10,MATCH(Q86,[12]Listas!$D$6:$D$10,0),MATCH(R86,[12]Listas!$F$4:$J$4,0))</f>
        <v>#N/A</v>
      </c>
      <c r="W86" s="167"/>
      <c r="X86" s="535"/>
      <c r="Y86" s="575"/>
      <c r="Z86" s="536"/>
      <c r="AA86" s="229"/>
      <c r="AB86" s="201"/>
      <c r="AC86" s="175"/>
      <c r="AD86" s="229"/>
      <c r="AE86" s="167"/>
      <c r="AF86" s="349">
        <f t="shared" si="4"/>
        <v>0</v>
      </c>
      <c r="AG86" s="202" t="e">
        <f t="shared" si="5"/>
        <v>#N/A</v>
      </c>
      <c r="AH86" s="350" t="e">
        <f>IF(AG86&lt;=1,"Remota",VLOOKUP(AG86,[12]Listas!$C$6:$D$10,2,0))</f>
        <v>#N/A</v>
      </c>
      <c r="AI86" s="202" t="e">
        <f t="shared" si="6"/>
        <v>#N/A</v>
      </c>
      <c r="AJ86" s="350" t="e">
        <f>IF(AI86&lt;=1,"Insignificante",HLOOKUP(AI86,[12]Listas!$F$3:$J$4,2,0))</f>
        <v>#N/A</v>
      </c>
      <c r="AK86" s="351" t="e">
        <f t="shared" si="7"/>
        <v>#N/A</v>
      </c>
      <c r="AL86" s="222" t="e">
        <f>INDEX([12]Listas!$F$6:$J$10,MATCH(AH86,[12]Listas!$D$6:$D$10,0),MATCH(AJ86,[12]Listas!$F$4:$J$4,0))</f>
        <v>#N/A</v>
      </c>
    </row>
    <row r="87" spans="1:38" s="171" customFormat="1" ht="78" hidden="1" customHeight="1" x14ac:dyDescent="0.2">
      <c r="A87" s="175"/>
      <c r="B87" s="220"/>
      <c r="C87" s="535"/>
      <c r="D87" s="575"/>
      <c r="E87" s="536"/>
      <c r="F87" s="229"/>
      <c r="G87" s="535"/>
      <c r="H87" s="575"/>
      <c r="I87" s="536"/>
      <c r="J87" s="550"/>
      <c r="K87" s="550"/>
      <c r="L87" s="550"/>
      <c r="M87" s="175"/>
      <c r="N87" s="175"/>
      <c r="O87" s="175"/>
      <c r="P87" s="175"/>
      <c r="Q87" s="220"/>
      <c r="R87" s="220"/>
      <c r="S87" s="167"/>
      <c r="T87" s="349" t="e">
        <f>VLOOKUP(Q87,[12]Listas!$D$6:$E$10,2,0)</f>
        <v>#N/A</v>
      </c>
      <c r="U87" s="349" t="e">
        <f>HLOOKUP(R87,[12]Listas!$F$4:$J$5,2,0)</f>
        <v>#N/A</v>
      </c>
      <c r="V87" s="222" t="e">
        <f>INDEX([12]Listas!$F$6:$J$10,MATCH(Q87,[12]Listas!$D$6:$D$10,0),MATCH(R87,[12]Listas!$F$4:$J$4,0))</f>
        <v>#N/A</v>
      </c>
      <c r="W87" s="167"/>
      <c r="X87" s="535"/>
      <c r="Y87" s="575"/>
      <c r="Z87" s="536"/>
      <c r="AA87" s="229"/>
      <c r="AB87" s="201"/>
      <c r="AC87" s="175"/>
      <c r="AD87" s="229"/>
      <c r="AE87" s="167"/>
      <c r="AF87" s="349">
        <f t="shared" si="4"/>
        <v>0</v>
      </c>
      <c r="AG87" s="202" t="e">
        <f t="shared" si="5"/>
        <v>#N/A</v>
      </c>
      <c r="AH87" s="350" t="e">
        <f>IF(AG87&lt;=1,"Remota",VLOOKUP(AG87,[12]Listas!$C$6:$D$10,2,0))</f>
        <v>#N/A</v>
      </c>
      <c r="AI87" s="202" t="e">
        <f t="shared" si="6"/>
        <v>#N/A</v>
      </c>
      <c r="AJ87" s="350" t="e">
        <f>IF(AI87&lt;=1,"Insignificante",HLOOKUP(AI87,[12]Listas!$F$3:$J$4,2,0))</f>
        <v>#N/A</v>
      </c>
      <c r="AK87" s="351" t="e">
        <f t="shared" si="7"/>
        <v>#N/A</v>
      </c>
      <c r="AL87" s="222" t="e">
        <f>INDEX([12]Listas!$F$6:$J$10,MATCH(AH87,[12]Listas!$D$6:$D$10,0),MATCH(AJ87,[12]Listas!$F$4:$J$4,0))</f>
        <v>#N/A</v>
      </c>
    </row>
    <row r="88" spans="1:38" s="171" customFormat="1" ht="78" hidden="1" customHeight="1" x14ac:dyDescent="0.2">
      <c r="A88" s="175"/>
      <c r="B88" s="220"/>
      <c r="C88" s="535"/>
      <c r="D88" s="575"/>
      <c r="E88" s="536"/>
      <c r="F88" s="229"/>
      <c r="G88" s="535"/>
      <c r="H88" s="575"/>
      <c r="I88" s="536"/>
      <c r="J88" s="550"/>
      <c r="K88" s="550"/>
      <c r="L88" s="550"/>
      <c r="M88" s="175"/>
      <c r="N88" s="175"/>
      <c r="O88" s="175"/>
      <c r="P88" s="175"/>
      <c r="Q88" s="220"/>
      <c r="R88" s="220"/>
      <c r="S88" s="167"/>
      <c r="T88" s="349" t="e">
        <f>VLOOKUP(Q88,[12]Listas!$D$6:$E$10,2,0)</f>
        <v>#N/A</v>
      </c>
      <c r="U88" s="349" t="e">
        <f>HLOOKUP(R88,[12]Listas!$F$4:$J$5,2,0)</f>
        <v>#N/A</v>
      </c>
      <c r="V88" s="222" t="e">
        <f>INDEX([12]Listas!$F$6:$J$10,MATCH(Q88,[12]Listas!$D$6:$D$10,0),MATCH(R88,[12]Listas!$F$4:$J$4,0))</f>
        <v>#N/A</v>
      </c>
      <c r="W88" s="167"/>
      <c r="X88" s="535"/>
      <c r="Y88" s="575"/>
      <c r="Z88" s="536"/>
      <c r="AA88" s="229"/>
      <c r="AB88" s="201"/>
      <c r="AC88" s="175"/>
      <c r="AD88" s="229"/>
      <c r="AE88" s="167"/>
      <c r="AF88" s="349">
        <f t="shared" si="4"/>
        <v>0</v>
      </c>
      <c r="AG88" s="202" t="e">
        <f t="shared" si="5"/>
        <v>#N/A</v>
      </c>
      <c r="AH88" s="350" t="e">
        <f>IF(AG88&lt;=1,"Remota",VLOOKUP(AG88,[12]Listas!$C$6:$D$10,2,0))</f>
        <v>#N/A</v>
      </c>
      <c r="AI88" s="202" t="e">
        <f t="shared" si="6"/>
        <v>#N/A</v>
      </c>
      <c r="AJ88" s="350" t="e">
        <f>IF(AI88&lt;=1,"Insignificante",HLOOKUP(AI88,[12]Listas!$F$3:$J$4,2,0))</f>
        <v>#N/A</v>
      </c>
      <c r="AK88" s="351" t="e">
        <f t="shared" si="7"/>
        <v>#N/A</v>
      </c>
      <c r="AL88" s="222" t="e">
        <f>INDEX([12]Listas!$F$6:$J$10,MATCH(AH88,[12]Listas!$D$6:$D$10,0),MATCH(AJ88,[12]Listas!$F$4:$J$4,0))</f>
        <v>#N/A</v>
      </c>
    </row>
    <row r="89" spans="1:38" s="171" customFormat="1" ht="78" hidden="1" customHeight="1" x14ac:dyDescent="0.2">
      <c r="A89" s="175"/>
      <c r="B89" s="220"/>
      <c r="C89" s="535"/>
      <c r="D89" s="575"/>
      <c r="E89" s="536"/>
      <c r="F89" s="229"/>
      <c r="G89" s="535"/>
      <c r="H89" s="575"/>
      <c r="I89" s="536"/>
      <c r="J89" s="550"/>
      <c r="K89" s="550"/>
      <c r="L89" s="550"/>
      <c r="M89" s="175"/>
      <c r="N89" s="175"/>
      <c r="O89" s="175"/>
      <c r="P89" s="175"/>
      <c r="Q89" s="220"/>
      <c r="R89" s="220"/>
      <c r="S89" s="167"/>
      <c r="T89" s="349" t="e">
        <f>VLOOKUP(Q89,[12]Listas!$D$6:$E$10,2,0)</f>
        <v>#N/A</v>
      </c>
      <c r="U89" s="349" t="e">
        <f>HLOOKUP(R89,[12]Listas!$F$4:$J$5,2,0)</f>
        <v>#N/A</v>
      </c>
      <c r="V89" s="222" t="e">
        <f>INDEX([12]Listas!$F$6:$J$10,MATCH(Q89,[12]Listas!$D$6:$D$10,0),MATCH(R89,[12]Listas!$F$4:$J$4,0))</f>
        <v>#N/A</v>
      </c>
      <c r="W89" s="167"/>
      <c r="X89" s="535"/>
      <c r="Y89" s="575"/>
      <c r="Z89" s="536"/>
      <c r="AA89" s="229"/>
      <c r="AB89" s="201"/>
      <c r="AC89" s="175"/>
      <c r="AD89" s="229"/>
      <c r="AE89" s="167"/>
      <c r="AF89" s="349">
        <f t="shared" si="4"/>
        <v>0</v>
      </c>
      <c r="AG89" s="202" t="e">
        <f t="shared" si="5"/>
        <v>#N/A</v>
      </c>
      <c r="AH89" s="350" t="e">
        <f>IF(AG89&lt;=1,"Remota",VLOOKUP(AG89,[12]Listas!$C$6:$D$10,2,0))</f>
        <v>#N/A</v>
      </c>
      <c r="AI89" s="202" t="e">
        <f t="shared" si="6"/>
        <v>#N/A</v>
      </c>
      <c r="AJ89" s="350" t="e">
        <f>IF(AI89&lt;=1,"Insignificante",HLOOKUP(AI89,[12]Listas!$F$3:$J$4,2,0))</f>
        <v>#N/A</v>
      </c>
      <c r="AK89" s="351" t="e">
        <f t="shared" si="7"/>
        <v>#N/A</v>
      </c>
      <c r="AL89" s="222" t="e">
        <f>INDEX([12]Listas!$F$6:$J$10,MATCH(AH89,[12]Listas!$D$6:$D$10,0),MATCH(AJ89,[12]Listas!$F$4:$J$4,0))</f>
        <v>#N/A</v>
      </c>
    </row>
    <row r="90" spans="1:38" s="171" customFormat="1" ht="78" hidden="1" customHeight="1" x14ac:dyDescent="0.2">
      <c r="A90" s="175"/>
      <c r="B90" s="220"/>
      <c r="C90" s="535"/>
      <c r="D90" s="575"/>
      <c r="E90" s="536"/>
      <c r="F90" s="229"/>
      <c r="G90" s="535"/>
      <c r="H90" s="575"/>
      <c r="I90" s="536"/>
      <c r="J90" s="550"/>
      <c r="K90" s="550"/>
      <c r="L90" s="550"/>
      <c r="M90" s="175"/>
      <c r="N90" s="175"/>
      <c r="O90" s="175"/>
      <c r="P90" s="175"/>
      <c r="Q90" s="220"/>
      <c r="R90" s="220"/>
      <c r="S90" s="167"/>
      <c r="T90" s="349" t="e">
        <f>VLOOKUP(Q90,[12]Listas!$D$6:$E$10,2,0)</f>
        <v>#N/A</v>
      </c>
      <c r="U90" s="349" t="e">
        <f>HLOOKUP(R90,[12]Listas!$F$4:$J$5,2,0)</f>
        <v>#N/A</v>
      </c>
      <c r="V90" s="222" t="e">
        <f>INDEX([12]Listas!$F$6:$J$10,MATCH(Q90,[12]Listas!$D$6:$D$10,0),MATCH(R90,[12]Listas!$F$4:$J$4,0))</f>
        <v>#N/A</v>
      </c>
      <c r="W90" s="167"/>
      <c r="X90" s="535"/>
      <c r="Y90" s="575"/>
      <c r="Z90" s="536"/>
      <c r="AA90" s="229"/>
      <c r="AB90" s="201"/>
      <c r="AC90" s="175"/>
      <c r="AD90" s="229"/>
      <c r="AE90" s="167"/>
      <c r="AF90" s="349">
        <f t="shared" si="4"/>
        <v>0</v>
      </c>
      <c r="AG90" s="202" t="e">
        <f t="shared" si="5"/>
        <v>#N/A</v>
      </c>
      <c r="AH90" s="350" t="e">
        <f>IF(AG90&lt;=1,"Remota",VLOOKUP(AG90,[12]Listas!$C$6:$D$10,2,0))</f>
        <v>#N/A</v>
      </c>
      <c r="AI90" s="202" t="e">
        <f t="shared" si="6"/>
        <v>#N/A</v>
      </c>
      <c r="AJ90" s="350" t="e">
        <f>IF(AI90&lt;=1,"Insignificante",HLOOKUP(AI90,[12]Listas!$F$3:$J$4,2,0))</f>
        <v>#N/A</v>
      </c>
      <c r="AK90" s="351" t="e">
        <f t="shared" si="7"/>
        <v>#N/A</v>
      </c>
      <c r="AL90" s="222" t="e">
        <f>INDEX([12]Listas!$F$6:$J$10,MATCH(AH90,[12]Listas!$D$6:$D$10,0),MATCH(AJ90,[12]Listas!$F$4:$J$4,0))</f>
        <v>#N/A</v>
      </c>
    </row>
    <row r="91" spans="1:38" ht="5.25" customHeight="1" x14ac:dyDescent="0.2">
      <c r="A91" s="179"/>
      <c r="B91" s="180"/>
      <c r="C91" s="180"/>
      <c r="D91" s="180"/>
      <c r="E91" s="179"/>
      <c r="F91" s="179"/>
      <c r="G91" s="181"/>
      <c r="H91" s="181"/>
      <c r="I91" s="181"/>
      <c r="J91" s="179"/>
      <c r="L91" s="183"/>
      <c r="M91" s="183"/>
      <c r="N91" s="183"/>
      <c r="O91" s="183"/>
      <c r="P91" s="183"/>
      <c r="Q91" s="183"/>
      <c r="R91" s="183"/>
      <c r="S91" s="183"/>
      <c r="T91" s="183"/>
      <c r="U91" s="183"/>
      <c r="V91" s="179"/>
      <c r="W91" s="179"/>
      <c r="X91" s="181"/>
      <c r="Y91" s="181"/>
      <c r="Z91" s="181"/>
      <c r="AA91" s="181"/>
      <c r="AB91" s="181"/>
      <c r="AC91" s="179"/>
      <c r="AD91" s="179"/>
      <c r="AE91" s="179"/>
      <c r="AF91" s="179"/>
      <c r="AG91" s="179"/>
      <c r="AH91" s="179"/>
      <c r="AI91" s="179"/>
      <c r="AJ91" s="179"/>
      <c r="AK91" s="179"/>
      <c r="AL91" s="184"/>
    </row>
    <row r="92" spans="1:38" ht="11.25" customHeight="1" x14ac:dyDescent="0.2">
      <c r="A92" s="699" t="s">
        <v>256</v>
      </c>
      <c r="B92" s="700"/>
      <c r="C92" s="700"/>
      <c r="D92" s="700"/>
      <c r="E92" s="700"/>
      <c r="F92" s="700"/>
      <c r="G92" s="700"/>
      <c r="H92" s="700"/>
      <c r="I92" s="700"/>
      <c r="J92" s="700"/>
      <c r="K92" s="700"/>
      <c r="L92" s="701"/>
      <c r="N92" s="183" t="s">
        <v>257</v>
      </c>
      <c r="O92" s="183"/>
      <c r="AI92" s="179"/>
      <c r="AJ92" s="179"/>
      <c r="AK92" s="179"/>
      <c r="AL92" s="184"/>
    </row>
    <row r="93" spans="1:38" x14ac:dyDescent="0.2">
      <c r="A93" s="669"/>
      <c r="B93" s="670"/>
      <c r="C93" s="670"/>
      <c r="D93" s="670"/>
      <c r="E93" s="670"/>
      <c r="F93" s="670"/>
      <c r="G93" s="670"/>
      <c r="H93" s="670"/>
      <c r="I93" s="670"/>
      <c r="J93" s="670"/>
      <c r="K93" s="670"/>
      <c r="L93" s="671"/>
      <c r="M93" s="186"/>
      <c r="N93" s="539" t="s">
        <v>125</v>
      </c>
      <c r="O93" s="540"/>
      <c r="P93" s="540"/>
      <c r="Q93" s="540"/>
      <c r="R93" s="541"/>
      <c r="S93" s="187"/>
      <c r="T93" s="187"/>
      <c r="U93" s="187"/>
      <c r="V93" s="539" t="s">
        <v>67</v>
      </c>
      <c r="W93" s="540"/>
      <c r="X93" s="540"/>
      <c r="Y93" s="540"/>
      <c r="Z93" s="541"/>
      <c r="AA93" s="539" t="s">
        <v>68</v>
      </c>
      <c r="AB93" s="541"/>
      <c r="AC93" s="539" t="s">
        <v>69</v>
      </c>
      <c r="AD93" s="540"/>
      <c r="AE93" s="540"/>
      <c r="AF93" s="540"/>
      <c r="AG93" s="540"/>
      <c r="AH93" s="540"/>
      <c r="AI93" s="540"/>
      <c r="AJ93" s="540"/>
      <c r="AK93" s="540"/>
      <c r="AL93" s="541"/>
    </row>
    <row r="94" spans="1:38" s="154" customFormat="1" ht="45" customHeight="1" x14ac:dyDescent="0.2">
      <c r="A94" s="1290" t="s">
        <v>892</v>
      </c>
      <c r="B94" s="1291"/>
      <c r="C94" s="1291"/>
      <c r="D94" s="1291"/>
      <c r="E94" s="1291"/>
      <c r="F94" s="1291"/>
      <c r="G94" s="1291"/>
      <c r="H94" s="1291"/>
      <c r="I94" s="1291"/>
      <c r="J94" s="1291"/>
      <c r="K94" s="1291"/>
      <c r="L94" s="1292"/>
      <c r="M94" s="188"/>
      <c r="N94" s="532" t="s">
        <v>4</v>
      </c>
      <c r="O94" s="533"/>
      <c r="P94" s="533"/>
      <c r="Q94" s="533"/>
      <c r="R94" s="534"/>
      <c r="S94" s="189"/>
      <c r="T94" s="189"/>
      <c r="U94" s="532" t="s">
        <v>329</v>
      </c>
      <c r="V94" s="533"/>
      <c r="W94" s="533"/>
      <c r="X94" s="533"/>
      <c r="Y94" s="533"/>
      <c r="Z94" s="534"/>
      <c r="AA94" s="543" t="s">
        <v>330</v>
      </c>
      <c r="AB94" s="543"/>
      <c r="AC94" s="532"/>
      <c r="AD94" s="533"/>
      <c r="AE94" s="533"/>
      <c r="AF94" s="533"/>
      <c r="AG94" s="533"/>
      <c r="AH94" s="533"/>
      <c r="AI94" s="533"/>
      <c r="AJ94" s="533"/>
      <c r="AK94" s="533"/>
      <c r="AL94" s="534"/>
    </row>
    <row r="95" spans="1:38" s="154" customFormat="1" ht="45" customHeight="1" x14ac:dyDescent="0.2">
      <c r="A95" s="1290"/>
      <c r="B95" s="1291"/>
      <c r="C95" s="1291"/>
      <c r="D95" s="1291"/>
      <c r="E95" s="1291"/>
      <c r="F95" s="1291"/>
      <c r="G95" s="1291"/>
      <c r="H95" s="1291"/>
      <c r="I95" s="1291"/>
      <c r="J95" s="1291"/>
      <c r="K95" s="1291"/>
      <c r="L95" s="1292"/>
      <c r="M95" s="188"/>
      <c r="N95" s="532" t="s">
        <v>78</v>
      </c>
      <c r="O95" s="533"/>
      <c r="P95" s="533"/>
      <c r="Q95" s="533"/>
      <c r="R95" s="534"/>
      <c r="S95" s="189"/>
      <c r="T95" s="189"/>
      <c r="U95" s="189"/>
      <c r="V95" s="532" t="s">
        <v>822</v>
      </c>
      <c r="W95" s="533"/>
      <c r="X95" s="533"/>
      <c r="Y95" s="533"/>
      <c r="Z95" s="534"/>
      <c r="AA95" s="532" t="s">
        <v>893</v>
      </c>
      <c r="AB95" s="534"/>
      <c r="AC95" s="532"/>
      <c r="AD95" s="533"/>
      <c r="AE95" s="533"/>
      <c r="AF95" s="533"/>
      <c r="AG95" s="533"/>
      <c r="AH95" s="533"/>
      <c r="AI95" s="533"/>
      <c r="AJ95" s="533"/>
      <c r="AK95" s="533"/>
      <c r="AL95" s="534"/>
    </row>
    <row r="96" spans="1:38" s="154" customFormat="1" ht="45" customHeight="1" x14ac:dyDescent="0.2">
      <c r="A96" s="1293"/>
      <c r="B96" s="1294"/>
      <c r="C96" s="1294"/>
      <c r="D96" s="1294"/>
      <c r="E96" s="1294"/>
      <c r="F96" s="1294"/>
      <c r="G96" s="1294"/>
      <c r="H96" s="1294"/>
      <c r="I96" s="1294"/>
      <c r="J96" s="1294"/>
      <c r="K96" s="1294"/>
      <c r="L96" s="1295"/>
      <c r="M96" s="188"/>
      <c r="N96" s="532" t="s">
        <v>77</v>
      </c>
      <c r="O96" s="533"/>
      <c r="P96" s="533"/>
      <c r="Q96" s="533"/>
      <c r="R96" s="534"/>
      <c r="S96" s="189"/>
      <c r="T96" s="189"/>
      <c r="U96" s="189"/>
      <c r="V96" s="532" t="s">
        <v>822</v>
      </c>
      <c r="W96" s="533"/>
      <c r="X96" s="533"/>
      <c r="Y96" s="533"/>
      <c r="Z96" s="534"/>
      <c r="AA96" s="532" t="s">
        <v>894</v>
      </c>
      <c r="AB96" s="534"/>
      <c r="AC96" s="532"/>
      <c r="AD96" s="533"/>
      <c r="AE96" s="533"/>
      <c r="AF96" s="533"/>
      <c r="AG96" s="533"/>
      <c r="AH96" s="533"/>
      <c r="AI96" s="533"/>
      <c r="AJ96" s="533"/>
      <c r="AK96" s="533"/>
      <c r="AL96" s="534"/>
    </row>
    <row r="97" spans="1:38" s="154" customFormat="1" ht="30" customHeight="1" x14ac:dyDescent="0.2">
      <c r="A97" s="190"/>
      <c r="B97" s="190"/>
      <c r="C97" s="190"/>
      <c r="D97" s="190"/>
      <c r="E97" s="190"/>
      <c r="F97" s="190"/>
      <c r="G97" s="190"/>
      <c r="H97" s="190"/>
      <c r="I97" s="190"/>
      <c r="J97" s="190"/>
      <c r="K97" s="190"/>
      <c r="L97" s="190"/>
      <c r="M97" s="188"/>
      <c r="N97" s="662"/>
      <c r="O97" s="662"/>
      <c r="P97" s="662"/>
      <c r="Q97" s="662"/>
      <c r="R97" s="662"/>
      <c r="S97" s="191"/>
      <c r="T97" s="191"/>
      <c r="U97" s="191"/>
      <c r="V97" s="662"/>
      <c r="W97" s="662"/>
      <c r="X97" s="662"/>
      <c r="Y97" s="662"/>
      <c r="Z97" s="662"/>
      <c r="AA97" s="209"/>
      <c r="AB97" s="209"/>
      <c r="AC97" s="191"/>
      <c r="AD97" s="191"/>
      <c r="AE97" s="191"/>
      <c r="AF97" s="191"/>
      <c r="AG97" s="191"/>
      <c r="AH97" s="191"/>
      <c r="AI97" s="191"/>
      <c r="AJ97" s="191"/>
      <c r="AK97" s="191"/>
      <c r="AL97" s="191"/>
    </row>
    <row r="98" spans="1:38" s="154" customFormat="1" ht="30" customHeight="1" x14ac:dyDescent="0.2">
      <c r="A98" s="190"/>
      <c r="B98" s="190"/>
      <c r="C98" s="190"/>
      <c r="D98" s="190"/>
      <c r="E98" s="190"/>
      <c r="F98" s="190"/>
      <c r="G98" s="190"/>
      <c r="H98" s="190"/>
      <c r="I98" s="190"/>
      <c r="J98" s="190"/>
      <c r="K98" s="190"/>
      <c r="L98" s="190"/>
      <c r="M98" s="188"/>
      <c r="N98" s="537"/>
      <c r="O98" s="537"/>
      <c r="P98" s="537"/>
      <c r="Q98" s="537"/>
      <c r="R98" s="537"/>
      <c r="S98" s="188"/>
      <c r="T98" s="188"/>
      <c r="U98" s="188"/>
      <c r="V98" s="537"/>
      <c r="W98" s="537"/>
      <c r="X98" s="537"/>
      <c r="Y98" s="537"/>
      <c r="Z98" s="537"/>
      <c r="AA98" s="210"/>
      <c r="AB98" s="210"/>
      <c r="AC98" s="188"/>
      <c r="AD98" s="188"/>
      <c r="AE98" s="188"/>
      <c r="AF98" s="188"/>
      <c r="AG98" s="188"/>
      <c r="AH98" s="188"/>
      <c r="AI98" s="188"/>
      <c r="AJ98" s="188"/>
      <c r="AK98" s="188"/>
      <c r="AL98" s="188"/>
    </row>
    <row r="99" spans="1:38" s="154" customFormat="1" ht="30" customHeight="1" x14ac:dyDescent="0.2">
      <c r="A99" s="190"/>
      <c r="B99" s="190"/>
      <c r="C99" s="190"/>
      <c r="D99" s="190"/>
      <c r="E99" s="190"/>
      <c r="F99" s="190"/>
      <c r="G99" s="190"/>
      <c r="H99" s="190"/>
      <c r="I99" s="190"/>
      <c r="J99" s="190"/>
      <c r="K99" s="190"/>
      <c r="L99" s="190"/>
      <c r="M99" s="188"/>
      <c r="N99" s="537"/>
      <c r="O99" s="537"/>
      <c r="P99" s="537"/>
      <c r="Q99" s="537"/>
      <c r="R99" s="537"/>
      <c r="S99" s="188"/>
      <c r="T99" s="188"/>
      <c r="U99" s="188"/>
      <c r="V99" s="537"/>
      <c r="W99" s="537"/>
      <c r="X99" s="537"/>
      <c r="Y99" s="537"/>
      <c r="Z99" s="537"/>
      <c r="AA99" s="210"/>
      <c r="AB99" s="210"/>
      <c r="AC99" s="188"/>
      <c r="AD99" s="188"/>
      <c r="AE99" s="188"/>
      <c r="AF99" s="188"/>
      <c r="AG99" s="188"/>
      <c r="AH99" s="188"/>
      <c r="AI99" s="188"/>
      <c r="AJ99" s="188"/>
      <c r="AK99" s="188"/>
      <c r="AL99" s="188"/>
    </row>
    <row r="100" spans="1:38" s="154" customFormat="1" ht="30" customHeight="1" x14ac:dyDescent="0.2">
      <c r="A100" s="192"/>
      <c r="B100" s="192"/>
      <c r="C100" s="192"/>
      <c r="D100" s="192"/>
      <c r="E100" s="193"/>
      <c r="F100" s="192"/>
      <c r="G100" s="193"/>
      <c r="H100" s="193"/>
      <c r="I100" s="193"/>
      <c r="J100" s="193"/>
      <c r="K100" s="194"/>
      <c r="L100" s="194"/>
      <c r="M100" s="188"/>
      <c r="N100" s="537"/>
      <c r="O100" s="537"/>
      <c r="P100" s="537"/>
      <c r="Q100" s="537"/>
      <c r="R100" s="537"/>
      <c r="S100" s="188"/>
      <c r="T100" s="188"/>
      <c r="U100" s="188"/>
      <c r="V100" s="537"/>
      <c r="W100" s="537"/>
      <c r="X100" s="537"/>
      <c r="Y100" s="537"/>
      <c r="Z100" s="537"/>
      <c r="AA100" s="210"/>
      <c r="AB100" s="210"/>
      <c r="AC100" s="188"/>
      <c r="AD100" s="188"/>
      <c r="AE100" s="188"/>
      <c r="AF100" s="188"/>
      <c r="AG100" s="188"/>
      <c r="AH100" s="188"/>
      <c r="AI100" s="188"/>
      <c r="AJ100" s="188"/>
      <c r="AK100" s="188"/>
      <c r="AL100" s="188"/>
    </row>
    <row r="101" spans="1:38" x14ac:dyDescent="0.2">
      <c r="A101" s="195"/>
      <c r="B101" s="196"/>
      <c r="C101" s="196"/>
      <c r="D101" s="196"/>
      <c r="E101" s="195"/>
      <c r="F101" s="195"/>
      <c r="G101" s="197"/>
      <c r="H101" s="197"/>
      <c r="I101" s="197"/>
      <c r="J101" s="195"/>
      <c r="K101" s="195"/>
      <c r="L101" s="195"/>
      <c r="M101" s="195"/>
      <c r="N101" s="195"/>
      <c r="O101" s="195"/>
      <c r="P101" s="195"/>
      <c r="Q101" s="195"/>
      <c r="R101" s="195"/>
      <c r="S101" s="195"/>
      <c r="T101" s="195"/>
      <c r="U101" s="195"/>
      <c r="V101" s="195"/>
      <c r="W101" s="195"/>
      <c r="X101" s="197"/>
      <c r="Y101" s="197"/>
      <c r="Z101" s="197"/>
      <c r="AA101" s="197"/>
      <c r="AB101" s="197"/>
      <c r="AC101" s="195"/>
      <c r="AD101" s="195"/>
      <c r="AE101" s="195"/>
      <c r="AF101" s="195"/>
      <c r="AG101" s="195"/>
      <c r="AH101" s="195"/>
      <c r="AI101" s="195"/>
      <c r="AJ101" s="195"/>
      <c r="AK101" s="195"/>
      <c r="AL101" s="198"/>
    </row>
    <row r="102" spans="1:38" x14ac:dyDescent="0.2">
      <c r="A102" s="195"/>
      <c r="B102" s="196"/>
      <c r="C102" s="196"/>
      <c r="D102" s="196"/>
      <c r="E102" s="195"/>
      <c r="F102" s="195"/>
      <c r="G102" s="197"/>
      <c r="H102" s="197"/>
      <c r="I102" s="197"/>
      <c r="J102" s="195"/>
      <c r="K102" s="195"/>
      <c r="L102" s="195"/>
      <c r="M102" s="195"/>
      <c r="N102" s="195"/>
      <c r="O102" s="195"/>
      <c r="P102" s="195"/>
      <c r="Q102" s="195"/>
      <c r="R102" s="195"/>
      <c r="S102" s="195"/>
      <c r="T102" s="195"/>
      <c r="U102" s="195"/>
      <c r="V102" s="195"/>
      <c r="W102" s="195"/>
      <c r="X102" s="197"/>
      <c r="Y102" s="197"/>
      <c r="Z102" s="197"/>
      <c r="AA102" s="197"/>
      <c r="AB102" s="197"/>
      <c r="AC102" s="195"/>
      <c r="AD102" s="195"/>
      <c r="AE102" s="195"/>
      <c r="AF102" s="195"/>
      <c r="AG102" s="195"/>
      <c r="AH102" s="195"/>
      <c r="AI102" s="195"/>
      <c r="AJ102" s="195"/>
      <c r="AK102" s="195"/>
      <c r="AL102" s="198"/>
    </row>
    <row r="103" spans="1:38" x14ac:dyDescent="0.2">
      <c r="A103" s="195"/>
      <c r="B103" s="196"/>
      <c r="C103" s="196"/>
      <c r="D103" s="196"/>
      <c r="E103" s="195"/>
      <c r="F103" s="195"/>
      <c r="G103" s="197"/>
      <c r="H103" s="197"/>
      <c r="I103" s="197"/>
      <c r="J103" s="195"/>
      <c r="K103" s="195"/>
      <c r="L103" s="195"/>
      <c r="M103" s="195"/>
      <c r="N103" s="195"/>
      <c r="O103" s="195"/>
      <c r="P103" s="195"/>
      <c r="Q103" s="195"/>
      <c r="R103" s="195"/>
      <c r="S103" s="195"/>
      <c r="T103" s="195"/>
      <c r="U103" s="195"/>
      <c r="V103" s="195"/>
      <c r="W103" s="195"/>
      <c r="X103" s="197"/>
      <c r="Y103" s="197"/>
      <c r="Z103" s="197"/>
      <c r="AA103" s="197"/>
      <c r="AB103" s="197"/>
      <c r="AC103" s="195"/>
      <c r="AD103" s="195"/>
      <c r="AE103" s="195"/>
      <c r="AF103" s="195"/>
      <c r="AG103" s="195"/>
      <c r="AH103" s="195"/>
      <c r="AI103" s="195"/>
      <c r="AJ103" s="195"/>
      <c r="AK103" s="195"/>
      <c r="AL103" s="198"/>
    </row>
    <row r="104" spans="1:38" x14ac:dyDescent="0.2">
      <c r="A104" s="195"/>
      <c r="B104" s="196"/>
      <c r="C104" s="196"/>
      <c r="D104" s="196"/>
      <c r="E104" s="195"/>
      <c r="F104" s="195"/>
      <c r="G104" s="197"/>
      <c r="H104" s="197"/>
      <c r="I104" s="197"/>
      <c r="J104" s="195"/>
      <c r="K104" s="195"/>
      <c r="L104" s="195"/>
      <c r="M104" s="195"/>
      <c r="N104" s="195"/>
      <c r="O104" s="195"/>
      <c r="P104" s="195"/>
      <c r="Q104" s="195"/>
      <c r="R104" s="195"/>
      <c r="S104" s="195"/>
      <c r="T104" s="195"/>
      <c r="U104" s="195"/>
      <c r="V104" s="195"/>
      <c r="W104" s="195"/>
      <c r="X104" s="197"/>
      <c r="Y104" s="197"/>
      <c r="Z104" s="197"/>
      <c r="AA104" s="197"/>
      <c r="AB104" s="197"/>
      <c r="AC104" s="195"/>
      <c r="AD104" s="195"/>
      <c r="AE104" s="195"/>
      <c r="AF104" s="195"/>
      <c r="AG104" s="195"/>
      <c r="AH104" s="195"/>
      <c r="AI104" s="195"/>
      <c r="AJ104" s="195"/>
      <c r="AK104" s="195"/>
      <c r="AL104" s="198"/>
    </row>
    <row r="105" spans="1:38" x14ac:dyDescent="0.2">
      <c r="A105" s="195"/>
      <c r="B105" s="196"/>
      <c r="C105" s="196"/>
      <c r="D105" s="196"/>
      <c r="E105" s="195"/>
      <c r="F105" s="195"/>
      <c r="G105" s="197"/>
      <c r="H105" s="197"/>
      <c r="I105" s="197"/>
      <c r="J105" s="195"/>
      <c r="K105" s="195"/>
      <c r="L105" s="195"/>
      <c r="M105" s="195"/>
      <c r="N105" s="195"/>
      <c r="O105" s="195"/>
      <c r="P105" s="195"/>
      <c r="Q105" s="195"/>
      <c r="R105" s="195"/>
      <c r="S105" s="195"/>
      <c r="T105" s="195"/>
      <c r="U105" s="195"/>
      <c r="V105" s="195"/>
      <c r="W105" s="195"/>
      <c r="X105" s="197"/>
      <c r="Y105" s="197"/>
      <c r="Z105" s="197"/>
      <c r="AA105" s="197"/>
      <c r="AB105" s="197"/>
      <c r="AC105" s="195"/>
      <c r="AD105" s="195"/>
      <c r="AE105" s="195"/>
      <c r="AF105" s="195"/>
      <c r="AG105" s="195"/>
      <c r="AH105" s="195"/>
      <c r="AI105" s="195"/>
      <c r="AJ105" s="195"/>
      <c r="AK105" s="195"/>
      <c r="AL105" s="198"/>
    </row>
  </sheetData>
  <sheetProtection formatCells="0" formatColumns="0" formatRows="0" insertRows="0" sort="0" autoFilter="0" pivotTables="0"/>
  <mergeCells count="384">
    <mergeCell ref="N98:R98"/>
    <mergeCell ref="V98:Z98"/>
    <mergeCell ref="N99:R99"/>
    <mergeCell ref="V99:Z99"/>
    <mergeCell ref="N100:R100"/>
    <mergeCell ref="V100:Z100"/>
    <mergeCell ref="AC95:AL95"/>
    <mergeCell ref="N96:R96"/>
    <mergeCell ref="V96:Z96"/>
    <mergeCell ref="AA96:AB96"/>
    <mergeCell ref="AC96:AL96"/>
    <mergeCell ref="N97:R97"/>
    <mergeCell ref="V97:Z97"/>
    <mergeCell ref="AA93:AB93"/>
    <mergeCell ref="AC93:AL93"/>
    <mergeCell ref="A94:L96"/>
    <mergeCell ref="N94:R94"/>
    <mergeCell ref="U94:Z94"/>
    <mergeCell ref="AA94:AB94"/>
    <mergeCell ref="AC94:AL94"/>
    <mergeCell ref="N95:R95"/>
    <mergeCell ref="V95:Z95"/>
    <mergeCell ref="AA95:AB95"/>
    <mergeCell ref="C90:E90"/>
    <mergeCell ref="G90:I90"/>
    <mergeCell ref="J90:L90"/>
    <mergeCell ref="X90:Z90"/>
    <mergeCell ref="A92:L93"/>
    <mergeCell ref="N93:R93"/>
    <mergeCell ref="V93:Z9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15:E15"/>
    <mergeCell ref="G15:I15"/>
    <mergeCell ref="J15:L15"/>
    <mergeCell ref="X15:Z15"/>
    <mergeCell ref="C12:E12"/>
    <mergeCell ref="G12:I12"/>
    <mergeCell ref="J12:L12"/>
    <mergeCell ref="X12:Z12"/>
    <mergeCell ref="C13:E13"/>
    <mergeCell ref="G13:I13"/>
    <mergeCell ref="J13:L13"/>
    <mergeCell ref="X13:Z13"/>
    <mergeCell ref="C10:E10"/>
    <mergeCell ref="G10:I10"/>
    <mergeCell ref="J10:L10"/>
    <mergeCell ref="X10:Z10"/>
    <mergeCell ref="C11:E11"/>
    <mergeCell ref="G11:I11"/>
    <mergeCell ref="J11:L11"/>
    <mergeCell ref="X11:Z11"/>
    <mergeCell ref="C14:E14"/>
    <mergeCell ref="G14:I14"/>
    <mergeCell ref="J14:L14"/>
    <mergeCell ref="X14:Z14"/>
    <mergeCell ref="AF6:AL7"/>
    <mergeCell ref="A6:P6"/>
    <mergeCell ref="Q6:V6"/>
    <mergeCell ref="X6:AB6"/>
    <mergeCell ref="AC6:AC8"/>
    <mergeCell ref="AD6:AD8"/>
    <mergeCell ref="AA7:AA8"/>
    <mergeCell ref="AB7:AB8"/>
    <mergeCell ref="A7:A8"/>
    <mergeCell ref="B7:B8"/>
    <mergeCell ref="C7:E8"/>
    <mergeCell ref="F7:F8"/>
    <mergeCell ref="G7:I8"/>
    <mergeCell ref="J7:L8"/>
    <mergeCell ref="M7:P7"/>
    <mergeCell ref="Q7:V7"/>
    <mergeCell ref="X7:Z8"/>
    <mergeCell ref="C9:E9"/>
    <mergeCell ref="G9:I9"/>
    <mergeCell ref="J9:L9"/>
    <mergeCell ref="X9:Z9"/>
    <mergeCell ref="A1:J1"/>
    <mergeCell ref="K1:L4"/>
    <mergeCell ref="N1:V2"/>
    <mergeCell ref="X1:X2"/>
    <mergeCell ref="Y1:AD2"/>
    <mergeCell ref="A2:J2"/>
    <mergeCell ref="B3:H3"/>
    <mergeCell ref="I3:J3"/>
    <mergeCell ref="N3:V4"/>
    <mergeCell ref="X3:X4"/>
    <mergeCell ref="Y3:AD4"/>
    <mergeCell ref="B4:H4"/>
    <mergeCell ref="I4:J4"/>
  </mergeCells>
  <dataValidations disablePrompts="1" count="5">
    <dataValidation type="whole" allowBlank="1" showInputMessage="1" showErrorMessage="1" sqref="AC65542:AC65626 JY65542:JY65626 TU65542:TU65626 ADQ65542:ADQ65626 ANM65542:ANM65626 AXI65542:AXI65626 BHE65542:BHE65626 BRA65542:BRA65626 CAW65542:CAW65626 CKS65542:CKS65626 CUO65542:CUO65626 DEK65542:DEK65626 DOG65542:DOG65626 DYC65542:DYC65626 EHY65542:EHY65626 ERU65542:ERU65626 FBQ65542:FBQ65626 FLM65542:FLM65626 FVI65542:FVI65626 GFE65542:GFE65626 GPA65542:GPA65626 GYW65542:GYW65626 HIS65542:HIS65626 HSO65542:HSO65626 ICK65542:ICK65626 IMG65542:IMG65626 IWC65542:IWC65626 JFY65542:JFY65626 JPU65542:JPU65626 JZQ65542:JZQ65626 KJM65542:KJM65626 KTI65542:KTI65626 LDE65542:LDE65626 LNA65542:LNA65626 LWW65542:LWW65626 MGS65542:MGS65626 MQO65542:MQO65626 NAK65542:NAK65626 NKG65542:NKG65626 NUC65542:NUC65626 ODY65542:ODY65626 ONU65542:ONU65626 OXQ65542:OXQ65626 PHM65542:PHM65626 PRI65542:PRI65626 QBE65542:QBE65626 QLA65542:QLA65626 QUW65542:QUW65626 RES65542:RES65626 ROO65542:ROO65626 RYK65542:RYK65626 SIG65542:SIG65626 SSC65542:SSC65626 TBY65542:TBY65626 TLU65542:TLU65626 TVQ65542:TVQ65626 UFM65542:UFM65626 UPI65542:UPI65626 UZE65542:UZE65626 VJA65542:VJA65626 VSW65542:VSW65626 WCS65542:WCS65626 WMO65542:WMO65626 WWK65542:WWK65626 AC131078:AC131162 JY131078:JY131162 TU131078:TU131162 ADQ131078:ADQ131162 ANM131078:ANM131162 AXI131078:AXI131162 BHE131078:BHE131162 BRA131078:BRA131162 CAW131078:CAW131162 CKS131078:CKS131162 CUO131078:CUO131162 DEK131078:DEK131162 DOG131078:DOG131162 DYC131078:DYC131162 EHY131078:EHY131162 ERU131078:ERU131162 FBQ131078:FBQ131162 FLM131078:FLM131162 FVI131078:FVI131162 GFE131078:GFE131162 GPA131078:GPA131162 GYW131078:GYW131162 HIS131078:HIS131162 HSO131078:HSO131162 ICK131078:ICK131162 IMG131078:IMG131162 IWC131078:IWC131162 JFY131078:JFY131162 JPU131078:JPU131162 JZQ131078:JZQ131162 KJM131078:KJM131162 KTI131078:KTI131162 LDE131078:LDE131162 LNA131078:LNA131162 LWW131078:LWW131162 MGS131078:MGS131162 MQO131078:MQO131162 NAK131078:NAK131162 NKG131078:NKG131162 NUC131078:NUC131162 ODY131078:ODY131162 ONU131078:ONU131162 OXQ131078:OXQ131162 PHM131078:PHM131162 PRI131078:PRI131162 QBE131078:QBE131162 QLA131078:QLA131162 QUW131078:QUW131162 RES131078:RES131162 ROO131078:ROO131162 RYK131078:RYK131162 SIG131078:SIG131162 SSC131078:SSC131162 TBY131078:TBY131162 TLU131078:TLU131162 TVQ131078:TVQ131162 UFM131078:UFM131162 UPI131078:UPI131162 UZE131078:UZE131162 VJA131078:VJA131162 VSW131078:VSW131162 WCS131078:WCS131162 WMO131078:WMO131162 WWK131078:WWK131162 AC196614:AC196698 JY196614:JY196698 TU196614:TU196698 ADQ196614:ADQ196698 ANM196614:ANM196698 AXI196614:AXI196698 BHE196614:BHE196698 BRA196614:BRA196698 CAW196614:CAW196698 CKS196614:CKS196698 CUO196614:CUO196698 DEK196614:DEK196698 DOG196614:DOG196698 DYC196614:DYC196698 EHY196614:EHY196698 ERU196614:ERU196698 FBQ196614:FBQ196698 FLM196614:FLM196698 FVI196614:FVI196698 GFE196614:GFE196698 GPA196614:GPA196698 GYW196614:GYW196698 HIS196614:HIS196698 HSO196614:HSO196698 ICK196614:ICK196698 IMG196614:IMG196698 IWC196614:IWC196698 JFY196614:JFY196698 JPU196614:JPU196698 JZQ196614:JZQ196698 KJM196614:KJM196698 KTI196614:KTI196698 LDE196614:LDE196698 LNA196614:LNA196698 LWW196614:LWW196698 MGS196614:MGS196698 MQO196614:MQO196698 NAK196614:NAK196698 NKG196614:NKG196698 NUC196614:NUC196698 ODY196614:ODY196698 ONU196614:ONU196698 OXQ196614:OXQ196698 PHM196614:PHM196698 PRI196614:PRI196698 QBE196614:QBE196698 QLA196614:QLA196698 QUW196614:QUW196698 RES196614:RES196698 ROO196614:ROO196698 RYK196614:RYK196698 SIG196614:SIG196698 SSC196614:SSC196698 TBY196614:TBY196698 TLU196614:TLU196698 TVQ196614:TVQ196698 UFM196614:UFM196698 UPI196614:UPI196698 UZE196614:UZE196698 VJA196614:VJA196698 VSW196614:VSW196698 WCS196614:WCS196698 WMO196614:WMO196698 WWK196614:WWK196698 AC262150:AC262234 JY262150:JY262234 TU262150:TU262234 ADQ262150:ADQ262234 ANM262150:ANM262234 AXI262150:AXI262234 BHE262150:BHE262234 BRA262150:BRA262234 CAW262150:CAW262234 CKS262150:CKS262234 CUO262150:CUO262234 DEK262150:DEK262234 DOG262150:DOG262234 DYC262150:DYC262234 EHY262150:EHY262234 ERU262150:ERU262234 FBQ262150:FBQ262234 FLM262150:FLM262234 FVI262150:FVI262234 GFE262150:GFE262234 GPA262150:GPA262234 GYW262150:GYW262234 HIS262150:HIS262234 HSO262150:HSO262234 ICK262150:ICK262234 IMG262150:IMG262234 IWC262150:IWC262234 JFY262150:JFY262234 JPU262150:JPU262234 JZQ262150:JZQ262234 KJM262150:KJM262234 KTI262150:KTI262234 LDE262150:LDE262234 LNA262150:LNA262234 LWW262150:LWW262234 MGS262150:MGS262234 MQO262150:MQO262234 NAK262150:NAK262234 NKG262150:NKG262234 NUC262150:NUC262234 ODY262150:ODY262234 ONU262150:ONU262234 OXQ262150:OXQ262234 PHM262150:PHM262234 PRI262150:PRI262234 QBE262150:QBE262234 QLA262150:QLA262234 QUW262150:QUW262234 RES262150:RES262234 ROO262150:ROO262234 RYK262150:RYK262234 SIG262150:SIG262234 SSC262150:SSC262234 TBY262150:TBY262234 TLU262150:TLU262234 TVQ262150:TVQ262234 UFM262150:UFM262234 UPI262150:UPI262234 UZE262150:UZE262234 VJA262150:VJA262234 VSW262150:VSW262234 WCS262150:WCS262234 WMO262150:WMO262234 WWK262150:WWK262234 AC327686:AC327770 JY327686:JY327770 TU327686:TU327770 ADQ327686:ADQ327770 ANM327686:ANM327770 AXI327686:AXI327770 BHE327686:BHE327770 BRA327686:BRA327770 CAW327686:CAW327770 CKS327686:CKS327770 CUO327686:CUO327770 DEK327686:DEK327770 DOG327686:DOG327770 DYC327686:DYC327770 EHY327686:EHY327770 ERU327686:ERU327770 FBQ327686:FBQ327770 FLM327686:FLM327770 FVI327686:FVI327770 GFE327686:GFE327770 GPA327686:GPA327770 GYW327686:GYW327770 HIS327686:HIS327770 HSO327686:HSO327770 ICK327686:ICK327770 IMG327686:IMG327770 IWC327686:IWC327770 JFY327686:JFY327770 JPU327686:JPU327770 JZQ327686:JZQ327770 KJM327686:KJM327770 KTI327686:KTI327770 LDE327686:LDE327770 LNA327686:LNA327770 LWW327686:LWW327770 MGS327686:MGS327770 MQO327686:MQO327770 NAK327686:NAK327770 NKG327686:NKG327770 NUC327686:NUC327770 ODY327686:ODY327770 ONU327686:ONU327770 OXQ327686:OXQ327770 PHM327686:PHM327770 PRI327686:PRI327770 QBE327686:QBE327770 QLA327686:QLA327770 QUW327686:QUW327770 RES327686:RES327770 ROO327686:ROO327770 RYK327686:RYK327770 SIG327686:SIG327770 SSC327686:SSC327770 TBY327686:TBY327770 TLU327686:TLU327770 TVQ327686:TVQ327770 UFM327686:UFM327770 UPI327686:UPI327770 UZE327686:UZE327770 VJA327686:VJA327770 VSW327686:VSW327770 WCS327686:WCS327770 WMO327686:WMO327770 WWK327686:WWK327770 AC393222:AC393306 JY393222:JY393306 TU393222:TU393306 ADQ393222:ADQ393306 ANM393222:ANM393306 AXI393222:AXI393306 BHE393222:BHE393306 BRA393222:BRA393306 CAW393222:CAW393306 CKS393222:CKS393306 CUO393222:CUO393306 DEK393222:DEK393306 DOG393222:DOG393306 DYC393222:DYC393306 EHY393222:EHY393306 ERU393222:ERU393306 FBQ393222:FBQ393306 FLM393222:FLM393306 FVI393222:FVI393306 GFE393222:GFE393306 GPA393222:GPA393306 GYW393222:GYW393306 HIS393222:HIS393306 HSO393222:HSO393306 ICK393222:ICK393306 IMG393222:IMG393306 IWC393222:IWC393306 JFY393222:JFY393306 JPU393222:JPU393306 JZQ393222:JZQ393306 KJM393222:KJM393306 KTI393222:KTI393306 LDE393222:LDE393306 LNA393222:LNA393306 LWW393222:LWW393306 MGS393222:MGS393306 MQO393222:MQO393306 NAK393222:NAK393306 NKG393222:NKG393306 NUC393222:NUC393306 ODY393222:ODY393306 ONU393222:ONU393306 OXQ393222:OXQ393306 PHM393222:PHM393306 PRI393222:PRI393306 QBE393222:QBE393306 QLA393222:QLA393306 QUW393222:QUW393306 RES393222:RES393306 ROO393222:ROO393306 RYK393222:RYK393306 SIG393222:SIG393306 SSC393222:SSC393306 TBY393222:TBY393306 TLU393222:TLU393306 TVQ393222:TVQ393306 UFM393222:UFM393306 UPI393222:UPI393306 UZE393222:UZE393306 VJA393222:VJA393306 VSW393222:VSW393306 WCS393222:WCS393306 WMO393222:WMO393306 WWK393222:WWK393306 AC458758:AC458842 JY458758:JY458842 TU458758:TU458842 ADQ458758:ADQ458842 ANM458758:ANM458842 AXI458758:AXI458842 BHE458758:BHE458842 BRA458758:BRA458842 CAW458758:CAW458842 CKS458758:CKS458842 CUO458758:CUO458842 DEK458758:DEK458842 DOG458758:DOG458842 DYC458758:DYC458842 EHY458758:EHY458842 ERU458758:ERU458842 FBQ458758:FBQ458842 FLM458758:FLM458842 FVI458758:FVI458842 GFE458758:GFE458842 GPA458758:GPA458842 GYW458758:GYW458842 HIS458758:HIS458842 HSO458758:HSO458842 ICK458758:ICK458842 IMG458758:IMG458842 IWC458758:IWC458842 JFY458758:JFY458842 JPU458758:JPU458842 JZQ458758:JZQ458842 KJM458758:KJM458842 KTI458758:KTI458842 LDE458758:LDE458842 LNA458758:LNA458842 LWW458758:LWW458842 MGS458758:MGS458842 MQO458758:MQO458842 NAK458758:NAK458842 NKG458758:NKG458842 NUC458758:NUC458842 ODY458758:ODY458842 ONU458758:ONU458842 OXQ458758:OXQ458842 PHM458758:PHM458842 PRI458758:PRI458842 QBE458758:QBE458842 QLA458758:QLA458842 QUW458758:QUW458842 RES458758:RES458842 ROO458758:ROO458842 RYK458758:RYK458842 SIG458758:SIG458842 SSC458758:SSC458842 TBY458758:TBY458842 TLU458758:TLU458842 TVQ458758:TVQ458842 UFM458758:UFM458842 UPI458758:UPI458842 UZE458758:UZE458842 VJA458758:VJA458842 VSW458758:VSW458842 WCS458758:WCS458842 WMO458758:WMO458842 WWK458758:WWK458842 AC524294:AC524378 JY524294:JY524378 TU524294:TU524378 ADQ524294:ADQ524378 ANM524294:ANM524378 AXI524294:AXI524378 BHE524294:BHE524378 BRA524294:BRA524378 CAW524294:CAW524378 CKS524294:CKS524378 CUO524294:CUO524378 DEK524294:DEK524378 DOG524294:DOG524378 DYC524294:DYC524378 EHY524294:EHY524378 ERU524294:ERU524378 FBQ524294:FBQ524378 FLM524294:FLM524378 FVI524294:FVI524378 GFE524294:GFE524378 GPA524294:GPA524378 GYW524294:GYW524378 HIS524294:HIS524378 HSO524294:HSO524378 ICK524294:ICK524378 IMG524294:IMG524378 IWC524294:IWC524378 JFY524294:JFY524378 JPU524294:JPU524378 JZQ524294:JZQ524378 KJM524294:KJM524378 KTI524294:KTI524378 LDE524294:LDE524378 LNA524294:LNA524378 LWW524294:LWW524378 MGS524294:MGS524378 MQO524294:MQO524378 NAK524294:NAK524378 NKG524294:NKG524378 NUC524294:NUC524378 ODY524294:ODY524378 ONU524294:ONU524378 OXQ524294:OXQ524378 PHM524294:PHM524378 PRI524294:PRI524378 QBE524294:QBE524378 QLA524294:QLA524378 QUW524294:QUW524378 RES524294:RES524378 ROO524294:ROO524378 RYK524294:RYK524378 SIG524294:SIG524378 SSC524294:SSC524378 TBY524294:TBY524378 TLU524294:TLU524378 TVQ524294:TVQ524378 UFM524294:UFM524378 UPI524294:UPI524378 UZE524294:UZE524378 VJA524294:VJA524378 VSW524294:VSW524378 WCS524294:WCS524378 WMO524294:WMO524378 WWK524294:WWK524378 AC589830:AC589914 JY589830:JY589914 TU589830:TU589914 ADQ589830:ADQ589914 ANM589830:ANM589914 AXI589830:AXI589914 BHE589830:BHE589914 BRA589830:BRA589914 CAW589830:CAW589914 CKS589830:CKS589914 CUO589830:CUO589914 DEK589830:DEK589914 DOG589830:DOG589914 DYC589830:DYC589914 EHY589830:EHY589914 ERU589830:ERU589914 FBQ589830:FBQ589914 FLM589830:FLM589914 FVI589830:FVI589914 GFE589830:GFE589914 GPA589830:GPA589914 GYW589830:GYW589914 HIS589830:HIS589914 HSO589830:HSO589914 ICK589830:ICK589914 IMG589830:IMG589914 IWC589830:IWC589914 JFY589830:JFY589914 JPU589830:JPU589914 JZQ589830:JZQ589914 KJM589830:KJM589914 KTI589830:KTI589914 LDE589830:LDE589914 LNA589830:LNA589914 LWW589830:LWW589914 MGS589830:MGS589914 MQO589830:MQO589914 NAK589830:NAK589914 NKG589830:NKG589914 NUC589830:NUC589914 ODY589830:ODY589914 ONU589830:ONU589914 OXQ589830:OXQ589914 PHM589830:PHM589914 PRI589830:PRI589914 QBE589830:QBE589914 QLA589830:QLA589914 QUW589830:QUW589914 RES589830:RES589914 ROO589830:ROO589914 RYK589830:RYK589914 SIG589830:SIG589914 SSC589830:SSC589914 TBY589830:TBY589914 TLU589830:TLU589914 TVQ589830:TVQ589914 UFM589830:UFM589914 UPI589830:UPI589914 UZE589830:UZE589914 VJA589830:VJA589914 VSW589830:VSW589914 WCS589830:WCS589914 WMO589830:WMO589914 WWK589830:WWK589914 AC655366:AC655450 JY655366:JY655450 TU655366:TU655450 ADQ655366:ADQ655450 ANM655366:ANM655450 AXI655366:AXI655450 BHE655366:BHE655450 BRA655366:BRA655450 CAW655366:CAW655450 CKS655366:CKS655450 CUO655366:CUO655450 DEK655366:DEK655450 DOG655366:DOG655450 DYC655366:DYC655450 EHY655366:EHY655450 ERU655366:ERU655450 FBQ655366:FBQ655450 FLM655366:FLM655450 FVI655366:FVI655450 GFE655366:GFE655450 GPA655366:GPA655450 GYW655366:GYW655450 HIS655366:HIS655450 HSO655366:HSO655450 ICK655366:ICK655450 IMG655366:IMG655450 IWC655366:IWC655450 JFY655366:JFY655450 JPU655366:JPU655450 JZQ655366:JZQ655450 KJM655366:KJM655450 KTI655366:KTI655450 LDE655366:LDE655450 LNA655366:LNA655450 LWW655366:LWW655450 MGS655366:MGS655450 MQO655366:MQO655450 NAK655366:NAK655450 NKG655366:NKG655450 NUC655366:NUC655450 ODY655366:ODY655450 ONU655366:ONU655450 OXQ655366:OXQ655450 PHM655366:PHM655450 PRI655366:PRI655450 QBE655366:QBE655450 QLA655366:QLA655450 QUW655366:QUW655450 RES655366:RES655450 ROO655366:ROO655450 RYK655366:RYK655450 SIG655366:SIG655450 SSC655366:SSC655450 TBY655366:TBY655450 TLU655366:TLU655450 TVQ655366:TVQ655450 UFM655366:UFM655450 UPI655366:UPI655450 UZE655366:UZE655450 VJA655366:VJA655450 VSW655366:VSW655450 WCS655366:WCS655450 WMO655366:WMO655450 WWK655366:WWK655450 AC720902:AC720986 JY720902:JY720986 TU720902:TU720986 ADQ720902:ADQ720986 ANM720902:ANM720986 AXI720902:AXI720986 BHE720902:BHE720986 BRA720902:BRA720986 CAW720902:CAW720986 CKS720902:CKS720986 CUO720902:CUO720986 DEK720902:DEK720986 DOG720902:DOG720986 DYC720902:DYC720986 EHY720902:EHY720986 ERU720902:ERU720986 FBQ720902:FBQ720986 FLM720902:FLM720986 FVI720902:FVI720986 GFE720902:GFE720986 GPA720902:GPA720986 GYW720902:GYW720986 HIS720902:HIS720986 HSO720902:HSO720986 ICK720902:ICK720986 IMG720902:IMG720986 IWC720902:IWC720986 JFY720902:JFY720986 JPU720902:JPU720986 JZQ720902:JZQ720986 KJM720902:KJM720986 KTI720902:KTI720986 LDE720902:LDE720986 LNA720902:LNA720986 LWW720902:LWW720986 MGS720902:MGS720986 MQO720902:MQO720986 NAK720902:NAK720986 NKG720902:NKG720986 NUC720902:NUC720986 ODY720902:ODY720986 ONU720902:ONU720986 OXQ720902:OXQ720986 PHM720902:PHM720986 PRI720902:PRI720986 QBE720902:QBE720986 QLA720902:QLA720986 QUW720902:QUW720986 RES720902:RES720986 ROO720902:ROO720986 RYK720902:RYK720986 SIG720902:SIG720986 SSC720902:SSC720986 TBY720902:TBY720986 TLU720902:TLU720986 TVQ720902:TVQ720986 UFM720902:UFM720986 UPI720902:UPI720986 UZE720902:UZE720986 VJA720902:VJA720986 VSW720902:VSW720986 WCS720902:WCS720986 WMO720902:WMO720986 WWK720902:WWK720986 AC786438:AC786522 JY786438:JY786522 TU786438:TU786522 ADQ786438:ADQ786522 ANM786438:ANM786522 AXI786438:AXI786522 BHE786438:BHE786522 BRA786438:BRA786522 CAW786438:CAW786522 CKS786438:CKS786522 CUO786438:CUO786522 DEK786438:DEK786522 DOG786438:DOG786522 DYC786438:DYC786522 EHY786438:EHY786522 ERU786438:ERU786522 FBQ786438:FBQ786522 FLM786438:FLM786522 FVI786438:FVI786522 GFE786438:GFE786522 GPA786438:GPA786522 GYW786438:GYW786522 HIS786438:HIS786522 HSO786438:HSO786522 ICK786438:ICK786522 IMG786438:IMG786522 IWC786438:IWC786522 JFY786438:JFY786522 JPU786438:JPU786522 JZQ786438:JZQ786522 KJM786438:KJM786522 KTI786438:KTI786522 LDE786438:LDE786522 LNA786438:LNA786522 LWW786438:LWW786522 MGS786438:MGS786522 MQO786438:MQO786522 NAK786438:NAK786522 NKG786438:NKG786522 NUC786438:NUC786522 ODY786438:ODY786522 ONU786438:ONU786522 OXQ786438:OXQ786522 PHM786438:PHM786522 PRI786438:PRI786522 QBE786438:QBE786522 QLA786438:QLA786522 QUW786438:QUW786522 RES786438:RES786522 ROO786438:ROO786522 RYK786438:RYK786522 SIG786438:SIG786522 SSC786438:SSC786522 TBY786438:TBY786522 TLU786438:TLU786522 TVQ786438:TVQ786522 UFM786438:UFM786522 UPI786438:UPI786522 UZE786438:UZE786522 VJA786438:VJA786522 VSW786438:VSW786522 WCS786438:WCS786522 WMO786438:WMO786522 WWK786438:WWK786522 AC851974:AC852058 JY851974:JY852058 TU851974:TU852058 ADQ851974:ADQ852058 ANM851974:ANM852058 AXI851974:AXI852058 BHE851974:BHE852058 BRA851974:BRA852058 CAW851974:CAW852058 CKS851974:CKS852058 CUO851974:CUO852058 DEK851974:DEK852058 DOG851974:DOG852058 DYC851974:DYC852058 EHY851974:EHY852058 ERU851974:ERU852058 FBQ851974:FBQ852058 FLM851974:FLM852058 FVI851974:FVI852058 GFE851974:GFE852058 GPA851974:GPA852058 GYW851974:GYW852058 HIS851974:HIS852058 HSO851974:HSO852058 ICK851974:ICK852058 IMG851974:IMG852058 IWC851974:IWC852058 JFY851974:JFY852058 JPU851974:JPU852058 JZQ851974:JZQ852058 KJM851974:KJM852058 KTI851974:KTI852058 LDE851974:LDE852058 LNA851974:LNA852058 LWW851974:LWW852058 MGS851974:MGS852058 MQO851974:MQO852058 NAK851974:NAK852058 NKG851974:NKG852058 NUC851974:NUC852058 ODY851974:ODY852058 ONU851974:ONU852058 OXQ851974:OXQ852058 PHM851974:PHM852058 PRI851974:PRI852058 QBE851974:QBE852058 QLA851974:QLA852058 QUW851974:QUW852058 RES851974:RES852058 ROO851974:ROO852058 RYK851974:RYK852058 SIG851974:SIG852058 SSC851974:SSC852058 TBY851974:TBY852058 TLU851974:TLU852058 TVQ851974:TVQ852058 UFM851974:UFM852058 UPI851974:UPI852058 UZE851974:UZE852058 VJA851974:VJA852058 VSW851974:VSW852058 WCS851974:WCS852058 WMO851974:WMO852058 WWK851974:WWK852058 AC917510:AC917594 JY917510:JY917594 TU917510:TU917594 ADQ917510:ADQ917594 ANM917510:ANM917594 AXI917510:AXI917594 BHE917510:BHE917594 BRA917510:BRA917594 CAW917510:CAW917594 CKS917510:CKS917594 CUO917510:CUO917594 DEK917510:DEK917594 DOG917510:DOG917594 DYC917510:DYC917594 EHY917510:EHY917594 ERU917510:ERU917594 FBQ917510:FBQ917594 FLM917510:FLM917594 FVI917510:FVI917594 GFE917510:GFE917594 GPA917510:GPA917594 GYW917510:GYW917594 HIS917510:HIS917594 HSO917510:HSO917594 ICK917510:ICK917594 IMG917510:IMG917594 IWC917510:IWC917594 JFY917510:JFY917594 JPU917510:JPU917594 JZQ917510:JZQ917594 KJM917510:KJM917594 KTI917510:KTI917594 LDE917510:LDE917594 LNA917510:LNA917594 LWW917510:LWW917594 MGS917510:MGS917594 MQO917510:MQO917594 NAK917510:NAK917594 NKG917510:NKG917594 NUC917510:NUC917594 ODY917510:ODY917594 ONU917510:ONU917594 OXQ917510:OXQ917594 PHM917510:PHM917594 PRI917510:PRI917594 QBE917510:QBE917594 QLA917510:QLA917594 QUW917510:QUW917594 RES917510:RES917594 ROO917510:ROO917594 RYK917510:RYK917594 SIG917510:SIG917594 SSC917510:SSC917594 TBY917510:TBY917594 TLU917510:TLU917594 TVQ917510:TVQ917594 UFM917510:UFM917594 UPI917510:UPI917594 UZE917510:UZE917594 VJA917510:VJA917594 VSW917510:VSW917594 WCS917510:WCS917594 WMO917510:WMO917594 WWK917510:WWK917594 AC983046:AC983130 JY983046:JY983130 TU983046:TU983130 ADQ983046:ADQ983130 ANM983046:ANM983130 AXI983046:AXI983130 BHE983046:BHE983130 BRA983046:BRA983130 CAW983046:CAW983130 CKS983046:CKS983130 CUO983046:CUO983130 DEK983046:DEK983130 DOG983046:DOG983130 DYC983046:DYC983130 EHY983046:EHY983130 ERU983046:ERU983130 FBQ983046:FBQ983130 FLM983046:FLM983130 FVI983046:FVI983130 GFE983046:GFE983130 GPA983046:GPA983130 GYW983046:GYW983130 HIS983046:HIS983130 HSO983046:HSO983130 ICK983046:ICK983130 IMG983046:IMG983130 IWC983046:IWC983130 JFY983046:JFY983130 JPU983046:JPU983130 JZQ983046:JZQ983130 KJM983046:KJM983130 KTI983046:KTI983130 LDE983046:LDE983130 LNA983046:LNA983130 LWW983046:LWW983130 MGS983046:MGS983130 MQO983046:MQO983130 NAK983046:NAK983130 NKG983046:NKG983130 NUC983046:NUC983130 ODY983046:ODY983130 ONU983046:ONU983130 OXQ983046:OXQ983130 PHM983046:PHM983130 PRI983046:PRI983130 QBE983046:QBE983130 QLA983046:QLA983130 QUW983046:QUW983130 RES983046:RES983130 ROO983046:ROO983130 RYK983046:RYK983130 SIG983046:SIG983130 SSC983046:SSC983130 TBY983046:TBY983130 TLU983046:TLU983130 TVQ983046:TVQ983130 UFM983046:UFM983130 UPI983046:UPI983130 UZE983046:UZE983130 VJA983046:VJA983130 VSW983046:VSW983130 WCS983046:WCS983130 WMO983046:WMO983130 WWK983046:WWK983130 WWK9:WWK90 WMO9:WMO90 WCS9:WCS90 VSW9:VSW90 VJA9:VJA90 UZE9:UZE90 UPI9:UPI90 UFM9:UFM90 TVQ9:TVQ90 TLU9:TLU90 TBY9:TBY90 SSC9:SSC90 SIG9:SIG90 RYK9:RYK90 ROO9:ROO90 RES9:RES90 QUW9:QUW90 QLA9:QLA90 QBE9:QBE90 PRI9:PRI90 PHM9:PHM90 OXQ9:OXQ90 ONU9:ONU90 ODY9:ODY90 NUC9:NUC90 NKG9:NKG90 NAK9:NAK90 MQO9:MQO90 MGS9:MGS90 LWW9:LWW90 LNA9:LNA90 LDE9:LDE90 KTI9:KTI90 KJM9:KJM90 JZQ9:JZQ90 JPU9:JPU90 JFY9:JFY90 IWC9:IWC90 IMG9:IMG90 ICK9:ICK90 HSO9:HSO90 HIS9:HIS90 GYW9:GYW90 GPA9:GPA90 GFE9:GFE90 FVI9:FVI90 FLM9:FLM90 FBQ9:FBQ90 ERU9:ERU90 EHY9:EHY90 DYC9:DYC90 DOG9:DOG90 DEK9:DEK90 CUO9:CUO90 CKS9:CKS90 CAW9:CAW90 BRA9:BRA90 BHE9:BHE90 AXI9:AXI90 ANM9:ANM90 ADQ9:ADQ90 TU9:TU90 JY9:JY90 AC9:AC90">
      <formula1>0</formula1>
      <formula2>100</formula2>
    </dataValidation>
    <dataValidation showInputMessage="1" showErrorMessage="1" sqref="AF65542:AJ65626 KB65542:KF65626 TX65542:UB65626 ADT65542:ADX65626 ANP65542:ANT65626 AXL65542:AXP65626 BHH65542:BHL65626 BRD65542:BRH65626 CAZ65542:CBD65626 CKV65542:CKZ65626 CUR65542:CUV65626 DEN65542:DER65626 DOJ65542:DON65626 DYF65542:DYJ65626 EIB65542:EIF65626 ERX65542:ESB65626 FBT65542:FBX65626 FLP65542:FLT65626 FVL65542:FVP65626 GFH65542:GFL65626 GPD65542:GPH65626 GYZ65542:GZD65626 HIV65542:HIZ65626 HSR65542:HSV65626 ICN65542:ICR65626 IMJ65542:IMN65626 IWF65542:IWJ65626 JGB65542:JGF65626 JPX65542:JQB65626 JZT65542:JZX65626 KJP65542:KJT65626 KTL65542:KTP65626 LDH65542:LDL65626 LND65542:LNH65626 LWZ65542:LXD65626 MGV65542:MGZ65626 MQR65542:MQV65626 NAN65542:NAR65626 NKJ65542:NKN65626 NUF65542:NUJ65626 OEB65542:OEF65626 ONX65542:OOB65626 OXT65542:OXX65626 PHP65542:PHT65626 PRL65542:PRP65626 QBH65542:QBL65626 QLD65542:QLH65626 QUZ65542:QVD65626 REV65542:REZ65626 ROR65542:ROV65626 RYN65542:RYR65626 SIJ65542:SIN65626 SSF65542:SSJ65626 TCB65542:TCF65626 TLX65542:TMB65626 TVT65542:TVX65626 UFP65542:UFT65626 UPL65542:UPP65626 UZH65542:UZL65626 VJD65542:VJH65626 VSZ65542:VTD65626 WCV65542:WCZ65626 WMR65542:WMV65626 WWN65542:WWR65626 AF131078:AJ131162 KB131078:KF131162 TX131078:UB131162 ADT131078:ADX131162 ANP131078:ANT131162 AXL131078:AXP131162 BHH131078:BHL131162 BRD131078:BRH131162 CAZ131078:CBD131162 CKV131078:CKZ131162 CUR131078:CUV131162 DEN131078:DER131162 DOJ131078:DON131162 DYF131078:DYJ131162 EIB131078:EIF131162 ERX131078:ESB131162 FBT131078:FBX131162 FLP131078:FLT131162 FVL131078:FVP131162 GFH131078:GFL131162 GPD131078:GPH131162 GYZ131078:GZD131162 HIV131078:HIZ131162 HSR131078:HSV131162 ICN131078:ICR131162 IMJ131078:IMN131162 IWF131078:IWJ131162 JGB131078:JGF131162 JPX131078:JQB131162 JZT131078:JZX131162 KJP131078:KJT131162 KTL131078:KTP131162 LDH131078:LDL131162 LND131078:LNH131162 LWZ131078:LXD131162 MGV131078:MGZ131162 MQR131078:MQV131162 NAN131078:NAR131162 NKJ131078:NKN131162 NUF131078:NUJ131162 OEB131078:OEF131162 ONX131078:OOB131162 OXT131078:OXX131162 PHP131078:PHT131162 PRL131078:PRP131162 QBH131078:QBL131162 QLD131078:QLH131162 QUZ131078:QVD131162 REV131078:REZ131162 ROR131078:ROV131162 RYN131078:RYR131162 SIJ131078:SIN131162 SSF131078:SSJ131162 TCB131078:TCF131162 TLX131078:TMB131162 TVT131078:TVX131162 UFP131078:UFT131162 UPL131078:UPP131162 UZH131078:UZL131162 VJD131078:VJH131162 VSZ131078:VTD131162 WCV131078:WCZ131162 WMR131078:WMV131162 WWN131078:WWR131162 AF196614:AJ196698 KB196614:KF196698 TX196614:UB196698 ADT196614:ADX196698 ANP196614:ANT196698 AXL196614:AXP196698 BHH196614:BHL196698 BRD196614:BRH196698 CAZ196614:CBD196698 CKV196614:CKZ196698 CUR196614:CUV196698 DEN196614:DER196698 DOJ196614:DON196698 DYF196614:DYJ196698 EIB196614:EIF196698 ERX196614:ESB196698 FBT196614:FBX196698 FLP196614:FLT196698 FVL196614:FVP196698 GFH196614:GFL196698 GPD196614:GPH196698 GYZ196614:GZD196698 HIV196614:HIZ196698 HSR196614:HSV196698 ICN196614:ICR196698 IMJ196614:IMN196698 IWF196614:IWJ196698 JGB196614:JGF196698 JPX196614:JQB196698 JZT196614:JZX196698 KJP196614:KJT196698 KTL196614:KTP196698 LDH196614:LDL196698 LND196614:LNH196698 LWZ196614:LXD196698 MGV196614:MGZ196698 MQR196614:MQV196698 NAN196614:NAR196698 NKJ196614:NKN196698 NUF196614:NUJ196698 OEB196614:OEF196698 ONX196614:OOB196698 OXT196614:OXX196698 PHP196614:PHT196698 PRL196614:PRP196698 QBH196614:QBL196698 QLD196614:QLH196698 QUZ196614:QVD196698 REV196614:REZ196698 ROR196614:ROV196698 RYN196614:RYR196698 SIJ196614:SIN196698 SSF196614:SSJ196698 TCB196614:TCF196698 TLX196614:TMB196698 TVT196614:TVX196698 UFP196614:UFT196698 UPL196614:UPP196698 UZH196614:UZL196698 VJD196614:VJH196698 VSZ196614:VTD196698 WCV196614:WCZ196698 WMR196614:WMV196698 WWN196614:WWR196698 AF262150:AJ262234 KB262150:KF262234 TX262150:UB262234 ADT262150:ADX262234 ANP262150:ANT262234 AXL262150:AXP262234 BHH262150:BHL262234 BRD262150:BRH262234 CAZ262150:CBD262234 CKV262150:CKZ262234 CUR262150:CUV262234 DEN262150:DER262234 DOJ262150:DON262234 DYF262150:DYJ262234 EIB262150:EIF262234 ERX262150:ESB262234 FBT262150:FBX262234 FLP262150:FLT262234 FVL262150:FVP262234 GFH262150:GFL262234 GPD262150:GPH262234 GYZ262150:GZD262234 HIV262150:HIZ262234 HSR262150:HSV262234 ICN262150:ICR262234 IMJ262150:IMN262234 IWF262150:IWJ262234 JGB262150:JGF262234 JPX262150:JQB262234 JZT262150:JZX262234 KJP262150:KJT262234 KTL262150:KTP262234 LDH262150:LDL262234 LND262150:LNH262234 LWZ262150:LXD262234 MGV262150:MGZ262234 MQR262150:MQV262234 NAN262150:NAR262234 NKJ262150:NKN262234 NUF262150:NUJ262234 OEB262150:OEF262234 ONX262150:OOB262234 OXT262150:OXX262234 PHP262150:PHT262234 PRL262150:PRP262234 QBH262150:QBL262234 QLD262150:QLH262234 QUZ262150:QVD262234 REV262150:REZ262234 ROR262150:ROV262234 RYN262150:RYR262234 SIJ262150:SIN262234 SSF262150:SSJ262234 TCB262150:TCF262234 TLX262150:TMB262234 TVT262150:TVX262234 UFP262150:UFT262234 UPL262150:UPP262234 UZH262150:UZL262234 VJD262150:VJH262234 VSZ262150:VTD262234 WCV262150:WCZ262234 WMR262150:WMV262234 WWN262150:WWR262234 AF327686:AJ327770 KB327686:KF327770 TX327686:UB327770 ADT327686:ADX327770 ANP327686:ANT327770 AXL327686:AXP327770 BHH327686:BHL327770 BRD327686:BRH327770 CAZ327686:CBD327770 CKV327686:CKZ327770 CUR327686:CUV327770 DEN327686:DER327770 DOJ327686:DON327770 DYF327686:DYJ327770 EIB327686:EIF327770 ERX327686:ESB327770 FBT327686:FBX327770 FLP327686:FLT327770 FVL327686:FVP327770 GFH327686:GFL327770 GPD327686:GPH327770 GYZ327686:GZD327770 HIV327686:HIZ327770 HSR327686:HSV327770 ICN327686:ICR327770 IMJ327686:IMN327770 IWF327686:IWJ327770 JGB327686:JGF327770 JPX327686:JQB327770 JZT327686:JZX327770 KJP327686:KJT327770 KTL327686:KTP327770 LDH327686:LDL327770 LND327686:LNH327770 LWZ327686:LXD327770 MGV327686:MGZ327770 MQR327686:MQV327770 NAN327686:NAR327770 NKJ327686:NKN327770 NUF327686:NUJ327770 OEB327686:OEF327770 ONX327686:OOB327770 OXT327686:OXX327770 PHP327686:PHT327770 PRL327686:PRP327770 QBH327686:QBL327770 QLD327686:QLH327770 QUZ327686:QVD327770 REV327686:REZ327770 ROR327686:ROV327770 RYN327686:RYR327770 SIJ327686:SIN327770 SSF327686:SSJ327770 TCB327686:TCF327770 TLX327686:TMB327770 TVT327686:TVX327770 UFP327686:UFT327770 UPL327686:UPP327770 UZH327686:UZL327770 VJD327686:VJH327770 VSZ327686:VTD327770 WCV327686:WCZ327770 WMR327686:WMV327770 WWN327686:WWR327770 AF393222:AJ393306 KB393222:KF393306 TX393222:UB393306 ADT393222:ADX393306 ANP393222:ANT393306 AXL393222:AXP393306 BHH393222:BHL393306 BRD393222:BRH393306 CAZ393222:CBD393306 CKV393222:CKZ393306 CUR393222:CUV393306 DEN393222:DER393306 DOJ393222:DON393306 DYF393222:DYJ393306 EIB393222:EIF393306 ERX393222:ESB393306 FBT393222:FBX393306 FLP393222:FLT393306 FVL393222:FVP393306 GFH393222:GFL393306 GPD393222:GPH393306 GYZ393222:GZD393306 HIV393222:HIZ393306 HSR393222:HSV393306 ICN393222:ICR393306 IMJ393222:IMN393306 IWF393222:IWJ393306 JGB393222:JGF393306 JPX393222:JQB393306 JZT393222:JZX393306 KJP393222:KJT393306 KTL393222:KTP393306 LDH393222:LDL393306 LND393222:LNH393306 LWZ393222:LXD393306 MGV393222:MGZ393306 MQR393222:MQV393306 NAN393222:NAR393306 NKJ393222:NKN393306 NUF393222:NUJ393306 OEB393222:OEF393306 ONX393222:OOB393306 OXT393222:OXX393306 PHP393222:PHT393306 PRL393222:PRP393306 QBH393222:QBL393306 QLD393222:QLH393306 QUZ393222:QVD393306 REV393222:REZ393306 ROR393222:ROV393306 RYN393222:RYR393306 SIJ393222:SIN393306 SSF393222:SSJ393306 TCB393222:TCF393306 TLX393222:TMB393306 TVT393222:TVX393306 UFP393222:UFT393306 UPL393222:UPP393306 UZH393222:UZL393306 VJD393222:VJH393306 VSZ393222:VTD393306 WCV393222:WCZ393306 WMR393222:WMV393306 WWN393222:WWR393306 AF458758:AJ458842 KB458758:KF458842 TX458758:UB458842 ADT458758:ADX458842 ANP458758:ANT458842 AXL458758:AXP458842 BHH458758:BHL458842 BRD458758:BRH458842 CAZ458758:CBD458842 CKV458758:CKZ458842 CUR458758:CUV458842 DEN458758:DER458842 DOJ458758:DON458842 DYF458758:DYJ458842 EIB458758:EIF458842 ERX458758:ESB458842 FBT458758:FBX458842 FLP458758:FLT458842 FVL458758:FVP458842 GFH458758:GFL458842 GPD458758:GPH458842 GYZ458758:GZD458842 HIV458758:HIZ458842 HSR458758:HSV458842 ICN458758:ICR458842 IMJ458758:IMN458842 IWF458758:IWJ458842 JGB458758:JGF458842 JPX458758:JQB458842 JZT458758:JZX458842 KJP458758:KJT458842 KTL458758:KTP458842 LDH458758:LDL458842 LND458758:LNH458842 LWZ458758:LXD458842 MGV458758:MGZ458842 MQR458758:MQV458842 NAN458758:NAR458842 NKJ458758:NKN458842 NUF458758:NUJ458842 OEB458758:OEF458842 ONX458758:OOB458842 OXT458758:OXX458842 PHP458758:PHT458842 PRL458758:PRP458842 QBH458758:QBL458842 QLD458758:QLH458842 QUZ458758:QVD458842 REV458758:REZ458842 ROR458758:ROV458842 RYN458758:RYR458842 SIJ458758:SIN458842 SSF458758:SSJ458842 TCB458758:TCF458842 TLX458758:TMB458842 TVT458758:TVX458842 UFP458758:UFT458842 UPL458758:UPP458842 UZH458758:UZL458842 VJD458758:VJH458842 VSZ458758:VTD458842 WCV458758:WCZ458842 WMR458758:WMV458842 WWN458758:WWR458842 AF524294:AJ524378 KB524294:KF524378 TX524294:UB524378 ADT524294:ADX524378 ANP524294:ANT524378 AXL524294:AXP524378 BHH524294:BHL524378 BRD524294:BRH524378 CAZ524294:CBD524378 CKV524294:CKZ524378 CUR524294:CUV524378 DEN524294:DER524378 DOJ524294:DON524378 DYF524294:DYJ524378 EIB524294:EIF524378 ERX524294:ESB524378 FBT524294:FBX524378 FLP524294:FLT524378 FVL524294:FVP524378 GFH524294:GFL524378 GPD524294:GPH524378 GYZ524294:GZD524378 HIV524294:HIZ524378 HSR524294:HSV524378 ICN524294:ICR524378 IMJ524294:IMN524378 IWF524294:IWJ524378 JGB524294:JGF524378 JPX524294:JQB524378 JZT524294:JZX524378 KJP524294:KJT524378 KTL524294:KTP524378 LDH524294:LDL524378 LND524294:LNH524378 LWZ524294:LXD524378 MGV524294:MGZ524378 MQR524294:MQV524378 NAN524294:NAR524378 NKJ524294:NKN524378 NUF524294:NUJ524378 OEB524294:OEF524378 ONX524294:OOB524378 OXT524294:OXX524378 PHP524294:PHT524378 PRL524294:PRP524378 QBH524294:QBL524378 QLD524294:QLH524378 QUZ524294:QVD524378 REV524294:REZ524378 ROR524294:ROV524378 RYN524294:RYR524378 SIJ524294:SIN524378 SSF524294:SSJ524378 TCB524294:TCF524378 TLX524294:TMB524378 TVT524294:TVX524378 UFP524294:UFT524378 UPL524294:UPP524378 UZH524294:UZL524378 VJD524294:VJH524378 VSZ524294:VTD524378 WCV524294:WCZ524378 WMR524294:WMV524378 WWN524294:WWR524378 AF589830:AJ589914 KB589830:KF589914 TX589830:UB589914 ADT589830:ADX589914 ANP589830:ANT589914 AXL589830:AXP589914 BHH589830:BHL589914 BRD589830:BRH589914 CAZ589830:CBD589914 CKV589830:CKZ589914 CUR589830:CUV589914 DEN589830:DER589914 DOJ589830:DON589914 DYF589830:DYJ589914 EIB589830:EIF589914 ERX589830:ESB589914 FBT589830:FBX589914 FLP589830:FLT589914 FVL589830:FVP589914 GFH589830:GFL589914 GPD589830:GPH589914 GYZ589830:GZD589914 HIV589830:HIZ589914 HSR589830:HSV589914 ICN589830:ICR589914 IMJ589830:IMN589914 IWF589830:IWJ589914 JGB589830:JGF589914 JPX589830:JQB589914 JZT589830:JZX589914 KJP589830:KJT589914 KTL589830:KTP589914 LDH589830:LDL589914 LND589830:LNH589914 LWZ589830:LXD589914 MGV589830:MGZ589914 MQR589830:MQV589914 NAN589830:NAR589914 NKJ589830:NKN589914 NUF589830:NUJ589914 OEB589830:OEF589914 ONX589830:OOB589914 OXT589830:OXX589914 PHP589830:PHT589914 PRL589830:PRP589914 QBH589830:QBL589914 QLD589830:QLH589914 QUZ589830:QVD589914 REV589830:REZ589914 ROR589830:ROV589914 RYN589830:RYR589914 SIJ589830:SIN589914 SSF589830:SSJ589914 TCB589830:TCF589914 TLX589830:TMB589914 TVT589830:TVX589914 UFP589830:UFT589914 UPL589830:UPP589914 UZH589830:UZL589914 VJD589830:VJH589914 VSZ589830:VTD589914 WCV589830:WCZ589914 WMR589830:WMV589914 WWN589830:WWR589914 AF655366:AJ655450 KB655366:KF655450 TX655366:UB655450 ADT655366:ADX655450 ANP655366:ANT655450 AXL655366:AXP655450 BHH655366:BHL655450 BRD655366:BRH655450 CAZ655366:CBD655450 CKV655366:CKZ655450 CUR655366:CUV655450 DEN655366:DER655450 DOJ655366:DON655450 DYF655366:DYJ655450 EIB655366:EIF655450 ERX655366:ESB655450 FBT655366:FBX655450 FLP655366:FLT655450 FVL655366:FVP655450 GFH655366:GFL655450 GPD655366:GPH655450 GYZ655366:GZD655450 HIV655366:HIZ655450 HSR655366:HSV655450 ICN655366:ICR655450 IMJ655366:IMN655450 IWF655366:IWJ655450 JGB655366:JGF655450 JPX655366:JQB655450 JZT655366:JZX655450 KJP655366:KJT655450 KTL655366:KTP655450 LDH655366:LDL655450 LND655366:LNH655450 LWZ655366:LXD655450 MGV655366:MGZ655450 MQR655366:MQV655450 NAN655366:NAR655450 NKJ655366:NKN655450 NUF655366:NUJ655450 OEB655366:OEF655450 ONX655366:OOB655450 OXT655366:OXX655450 PHP655366:PHT655450 PRL655366:PRP655450 QBH655366:QBL655450 QLD655366:QLH655450 QUZ655366:QVD655450 REV655366:REZ655450 ROR655366:ROV655450 RYN655366:RYR655450 SIJ655366:SIN655450 SSF655366:SSJ655450 TCB655366:TCF655450 TLX655366:TMB655450 TVT655366:TVX655450 UFP655366:UFT655450 UPL655366:UPP655450 UZH655366:UZL655450 VJD655366:VJH655450 VSZ655366:VTD655450 WCV655366:WCZ655450 WMR655366:WMV655450 WWN655366:WWR655450 AF720902:AJ720986 KB720902:KF720986 TX720902:UB720986 ADT720902:ADX720986 ANP720902:ANT720986 AXL720902:AXP720986 BHH720902:BHL720986 BRD720902:BRH720986 CAZ720902:CBD720986 CKV720902:CKZ720986 CUR720902:CUV720986 DEN720902:DER720986 DOJ720902:DON720986 DYF720902:DYJ720986 EIB720902:EIF720986 ERX720902:ESB720986 FBT720902:FBX720986 FLP720902:FLT720986 FVL720902:FVP720986 GFH720902:GFL720986 GPD720902:GPH720986 GYZ720902:GZD720986 HIV720902:HIZ720986 HSR720902:HSV720986 ICN720902:ICR720986 IMJ720902:IMN720986 IWF720902:IWJ720986 JGB720902:JGF720986 JPX720902:JQB720986 JZT720902:JZX720986 KJP720902:KJT720986 KTL720902:KTP720986 LDH720902:LDL720986 LND720902:LNH720986 LWZ720902:LXD720986 MGV720902:MGZ720986 MQR720902:MQV720986 NAN720902:NAR720986 NKJ720902:NKN720986 NUF720902:NUJ720986 OEB720902:OEF720986 ONX720902:OOB720986 OXT720902:OXX720986 PHP720902:PHT720986 PRL720902:PRP720986 QBH720902:QBL720986 QLD720902:QLH720986 QUZ720902:QVD720986 REV720902:REZ720986 ROR720902:ROV720986 RYN720902:RYR720986 SIJ720902:SIN720986 SSF720902:SSJ720986 TCB720902:TCF720986 TLX720902:TMB720986 TVT720902:TVX720986 UFP720902:UFT720986 UPL720902:UPP720986 UZH720902:UZL720986 VJD720902:VJH720986 VSZ720902:VTD720986 WCV720902:WCZ720986 WMR720902:WMV720986 WWN720902:WWR720986 AF786438:AJ786522 KB786438:KF786522 TX786438:UB786522 ADT786438:ADX786522 ANP786438:ANT786522 AXL786438:AXP786522 BHH786438:BHL786522 BRD786438:BRH786522 CAZ786438:CBD786522 CKV786438:CKZ786522 CUR786438:CUV786522 DEN786438:DER786522 DOJ786438:DON786522 DYF786438:DYJ786522 EIB786438:EIF786522 ERX786438:ESB786522 FBT786438:FBX786522 FLP786438:FLT786522 FVL786438:FVP786522 GFH786438:GFL786522 GPD786438:GPH786522 GYZ786438:GZD786522 HIV786438:HIZ786522 HSR786438:HSV786522 ICN786438:ICR786522 IMJ786438:IMN786522 IWF786438:IWJ786522 JGB786438:JGF786522 JPX786438:JQB786522 JZT786438:JZX786522 KJP786438:KJT786522 KTL786438:KTP786522 LDH786438:LDL786522 LND786438:LNH786522 LWZ786438:LXD786522 MGV786438:MGZ786522 MQR786438:MQV786522 NAN786438:NAR786522 NKJ786438:NKN786522 NUF786438:NUJ786522 OEB786438:OEF786522 ONX786438:OOB786522 OXT786438:OXX786522 PHP786438:PHT786522 PRL786438:PRP786522 QBH786438:QBL786522 QLD786438:QLH786522 QUZ786438:QVD786522 REV786438:REZ786522 ROR786438:ROV786522 RYN786438:RYR786522 SIJ786438:SIN786522 SSF786438:SSJ786522 TCB786438:TCF786522 TLX786438:TMB786522 TVT786438:TVX786522 UFP786438:UFT786522 UPL786438:UPP786522 UZH786438:UZL786522 VJD786438:VJH786522 VSZ786438:VTD786522 WCV786438:WCZ786522 WMR786438:WMV786522 WWN786438:WWR786522 AF851974:AJ852058 KB851974:KF852058 TX851974:UB852058 ADT851974:ADX852058 ANP851974:ANT852058 AXL851974:AXP852058 BHH851974:BHL852058 BRD851974:BRH852058 CAZ851974:CBD852058 CKV851974:CKZ852058 CUR851974:CUV852058 DEN851974:DER852058 DOJ851974:DON852058 DYF851974:DYJ852058 EIB851974:EIF852058 ERX851974:ESB852058 FBT851974:FBX852058 FLP851974:FLT852058 FVL851974:FVP852058 GFH851974:GFL852058 GPD851974:GPH852058 GYZ851974:GZD852058 HIV851974:HIZ852058 HSR851974:HSV852058 ICN851974:ICR852058 IMJ851974:IMN852058 IWF851974:IWJ852058 JGB851974:JGF852058 JPX851974:JQB852058 JZT851974:JZX852058 KJP851974:KJT852058 KTL851974:KTP852058 LDH851974:LDL852058 LND851974:LNH852058 LWZ851974:LXD852058 MGV851974:MGZ852058 MQR851974:MQV852058 NAN851974:NAR852058 NKJ851974:NKN852058 NUF851974:NUJ852058 OEB851974:OEF852058 ONX851974:OOB852058 OXT851974:OXX852058 PHP851974:PHT852058 PRL851974:PRP852058 QBH851974:QBL852058 QLD851974:QLH852058 QUZ851974:QVD852058 REV851974:REZ852058 ROR851974:ROV852058 RYN851974:RYR852058 SIJ851974:SIN852058 SSF851974:SSJ852058 TCB851974:TCF852058 TLX851974:TMB852058 TVT851974:TVX852058 UFP851974:UFT852058 UPL851974:UPP852058 UZH851974:UZL852058 VJD851974:VJH852058 VSZ851974:VTD852058 WCV851974:WCZ852058 WMR851974:WMV852058 WWN851974:WWR852058 AF917510:AJ917594 KB917510:KF917594 TX917510:UB917594 ADT917510:ADX917594 ANP917510:ANT917594 AXL917510:AXP917594 BHH917510:BHL917594 BRD917510:BRH917594 CAZ917510:CBD917594 CKV917510:CKZ917594 CUR917510:CUV917594 DEN917510:DER917594 DOJ917510:DON917594 DYF917510:DYJ917594 EIB917510:EIF917594 ERX917510:ESB917594 FBT917510:FBX917594 FLP917510:FLT917594 FVL917510:FVP917594 GFH917510:GFL917594 GPD917510:GPH917594 GYZ917510:GZD917594 HIV917510:HIZ917594 HSR917510:HSV917594 ICN917510:ICR917594 IMJ917510:IMN917594 IWF917510:IWJ917594 JGB917510:JGF917594 JPX917510:JQB917594 JZT917510:JZX917594 KJP917510:KJT917594 KTL917510:KTP917594 LDH917510:LDL917594 LND917510:LNH917594 LWZ917510:LXD917594 MGV917510:MGZ917594 MQR917510:MQV917594 NAN917510:NAR917594 NKJ917510:NKN917594 NUF917510:NUJ917594 OEB917510:OEF917594 ONX917510:OOB917594 OXT917510:OXX917594 PHP917510:PHT917594 PRL917510:PRP917594 QBH917510:QBL917594 QLD917510:QLH917594 QUZ917510:QVD917594 REV917510:REZ917594 ROR917510:ROV917594 RYN917510:RYR917594 SIJ917510:SIN917594 SSF917510:SSJ917594 TCB917510:TCF917594 TLX917510:TMB917594 TVT917510:TVX917594 UFP917510:UFT917594 UPL917510:UPP917594 UZH917510:UZL917594 VJD917510:VJH917594 VSZ917510:VTD917594 WCV917510:WCZ917594 WMR917510:WMV917594 WWN917510:WWR917594 AF983046:AJ983130 KB983046:KF983130 TX983046:UB983130 ADT983046:ADX983130 ANP983046:ANT983130 AXL983046:AXP983130 BHH983046:BHL983130 BRD983046:BRH983130 CAZ983046:CBD983130 CKV983046:CKZ983130 CUR983046:CUV983130 DEN983046:DER983130 DOJ983046:DON983130 DYF983046:DYJ983130 EIB983046:EIF983130 ERX983046:ESB983130 FBT983046:FBX983130 FLP983046:FLT983130 FVL983046:FVP983130 GFH983046:GFL983130 GPD983046:GPH983130 GYZ983046:GZD983130 HIV983046:HIZ983130 HSR983046:HSV983130 ICN983046:ICR983130 IMJ983046:IMN983130 IWF983046:IWJ983130 JGB983046:JGF983130 JPX983046:JQB983130 JZT983046:JZX983130 KJP983046:KJT983130 KTL983046:KTP983130 LDH983046:LDL983130 LND983046:LNH983130 LWZ983046:LXD983130 MGV983046:MGZ983130 MQR983046:MQV983130 NAN983046:NAR983130 NKJ983046:NKN983130 NUF983046:NUJ983130 OEB983046:OEF983130 ONX983046:OOB983130 OXT983046:OXX983130 PHP983046:PHT983130 PRL983046:PRP983130 QBH983046:QBL983130 QLD983046:QLH983130 QUZ983046:QVD983130 REV983046:REZ983130 ROR983046:ROV983130 RYN983046:RYR983130 SIJ983046:SIN983130 SSF983046:SSJ983130 TCB983046:TCF983130 TLX983046:TMB983130 TVT983046:TVX983130 UFP983046:UFT983130 UPL983046:UPP983130 UZH983046:UZL983130 VJD983046:VJH983130 VSZ983046:VTD983130 WCV983046:WCZ983130 WMR983046:WMV983130 WWN983046:WWR983130 WWN9:WWR90 WMR9:WMV90 WCV9:WCZ90 VSZ9:VTD90 VJD9:VJH90 UZH9:UZL90 UPL9:UPP90 UFP9:UFT90 TVT9:TVX90 TLX9:TMB90 TCB9:TCF90 SSF9:SSJ90 SIJ9:SIN90 RYN9:RYR90 ROR9:ROV90 REV9:REZ90 QUZ9:QVD90 QLD9:QLH90 QBH9:QBL90 PRL9:PRP90 PHP9:PHT90 OXT9:OXX90 ONX9:OOB90 OEB9:OEF90 NUF9:NUJ90 NKJ9:NKN90 NAN9:NAR90 MQR9:MQV90 MGV9:MGZ90 LWZ9:LXD90 LND9:LNH90 LDH9:LDL90 KTL9:KTP90 KJP9:KJT90 JZT9:JZX90 JPX9:JQB90 JGB9:JGF90 IWF9:IWJ90 IMJ9:IMN90 ICN9:ICR90 HSR9:HSV90 HIV9:HIZ90 GYZ9:GZD90 GPD9:GPH90 GFH9:GFL90 FVL9:FVP90 FLP9:FLT90 FBT9:FBX90 ERX9:ESB90 EIB9:EIF90 DYF9:DYJ90 DOJ9:DON90 DEN9:DER90 CUR9:CUV90 CKV9:CKZ90 CAZ9:CBD90 BRD9:BRH90 BHH9:BHL90 AXL9:AXP90 ANP9:ANT90 ADT9:ADX90 TX9:UB90 KB9:KF90 AF9:AJ90"/>
    <dataValidation type="list" showInputMessage="1" showErrorMessage="1" errorTitle="Rechazado" error="Solo son validadas las opciones de la lista" sqref="AD65542:AD65626 JZ65542:JZ65626 TV65542:TV65626 ADR65542:ADR65626 ANN65542:ANN65626 AXJ65542:AXJ65626 BHF65542:BHF65626 BRB65542:BRB65626 CAX65542:CAX65626 CKT65542:CKT65626 CUP65542:CUP65626 DEL65542:DEL65626 DOH65542:DOH65626 DYD65542:DYD65626 EHZ65542:EHZ65626 ERV65542:ERV65626 FBR65542:FBR65626 FLN65542:FLN65626 FVJ65542:FVJ65626 GFF65542:GFF65626 GPB65542:GPB65626 GYX65542:GYX65626 HIT65542:HIT65626 HSP65542:HSP65626 ICL65542:ICL65626 IMH65542:IMH65626 IWD65542:IWD65626 JFZ65542:JFZ65626 JPV65542:JPV65626 JZR65542:JZR65626 KJN65542:KJN65626 KTJ65542:KTJ65626 LDF65542:LDF65626 LNB65542:LNB65626 LWX65542:LWX65626 MGT65542:MGT65626 MQP65542:MQP65626 NAL65542:NAL65626 NKH65542:NKH65626 NUD65542:NUD65626 ODZ65542:ODZ65626 ONV65542:ONV65626 OXR65542:OXR65626 PHN65542:PHN65626 PRJ65542:PRJ65626 QBF65542:QBF65626 QLB65542:QLB65626 QUX65542:QUX65626 RET65542:RET65626 ROP65542:ROP65626 RYL65542:RYL65626 SIH65542:SIH65626 SSD65542:SSD65626 TBZ65542:TBZ65626 TLV65542:TLV65626 TVR65542:TVR65626 UFN65542:UFN65626 UPJ65542:UPJ65626 UZF65542:UZF65626 VJB65542:VJB65626 VSX65542:VSX65626 WCT65542:WCT65626 WMP65542:WMP65626 WWL65542:WWL65626 AD131078:AD131162 JZ131078:JZ131162 TV131078:TV131162 ADR131078:ADR131162 ANN131078:ANN131162 AXJ131078:AXJ131162 BHF131078:BHF131162 BRB131078:BRB131162 CAX131078:CAX131162 CKT131078:CKT131162 CUP131078:CUP131162 DEL131078:DEL131162 DOH131078:DOH131162 DYD131078:DYD131162 EHZ131078:EHZ131162 ERV131078:ERV131162 FBR131078:FBR131162 FLN131078:FLN131162 FVJ131078:FVJ131162 GFF131078:GFF131162 GPB131078:GPB131162 GYX131078:GYX131162 HIT131078:HIT131162 HSP131078:HSP131162 ICL131078:ICL131162 IMH131078:IMH131162 IWD131078:IWD131162 JFZ131078:JFZ131162 JPV131078:JPV131162 JZR131078:JZR131162 KJN131078:KJN131162 KTJ131078:KTJ131162 LDF131078:LDF131162 LNB131078:LNB131162 LWX131078:LWX131162 MGT131078:MGT131162 MQP131078:MQP131162 NAL131078:NAL131162 NKH131078:NKH131162 NUD131078:NUD131162 ODZ131078:ODZ131162 ONV131078:ONV131162 OXR131078:OXR131162 PHN131078:PHN131162 PRJ131078:PRJ131162 QBF131078:QBF131162 QLB131078:QLB131162 QUX131078:QUX131162 RET131078:RET131162 ROP131078:ROP131162 RYL131078:RYL131162 SIH131078:SIH131162 SSD131078:SSD131162 TBZ131078:TBZ131162 TLV131078:TLV131162 TVR131078:TVR131162 UFN131078:UFN131162 UPJ131078:UPJ131162 UZF131078:UZF131162 VJB131078:VJB131162 VSX131078:VSX131162 WCT131078:WCT131162 WMP131078:WMP131162 WWL131078:WWL131162 AD196614:AD196698 JZ196614:JZ196698 TV196614:TV196698 ADR196614:ADR196698 ANN196614:ANN196698 AXJ196614:AXJ196698 BHF196614:BHF196698 BRB196614:BRB196698 CAX196614:CAX196698 CKT196614:CKT196698 CUP196614:CUP196698 DEL196614:DEL196698 DOH196614:DOH196698 DYD196614:DYD196698 EHZ196614:EHZ196698 ERV196614:ERV196698 FBR196614:FBR196698 FLN196614:FLN196698 FVJ196614:FVJ196698 GFF196614:GFF196698 GPB196614:GPB196698 GYX196614:GYX196698 HIT196614:HIT196698 HSP196614:HSP196698 ICL196614:ICL196698 IMH196614:IMH196698 IWD196614:IWD196698 JFZ196614:JFZ196698 JPV196614:JPV196698 JZR196614:JZR196698 KJN196614:KJN196698 KTJ196614:KTJ196698 LDF196614:LDF196698 LNB196614:LNB196698 LWX196614:LWX196698 MGT196614:MGT196698 MQP196614:MQP196698 NAL196614:NAL196698 NKH196614:NKH196698 NUD196614:NUD196698 ODZ196614:ODZ196698 ONV196614:ONV196698 OXR196614:OXR196698 PHN196614:PHN196698 PRJ196614:PRJ196698 QBF196614:QBF196698 QLB196614:QLB196698 QUX196614:QUX196698 RET196614:RET196698 ROP196614:ROP196698 RYL196614:RYL196698 SIH196614:SIH196698 SSD196614:SSD196698 TBZ196614:TBZ196698 TLV196614:TLV196698 TVR196614:TVR196698 UFN196614:UFN196698 UPJ196614:UPJ196698 UZF196614:UZF196698 VJB196614:VJB196698 VSX196614:VSX196698 WCT196614:WCT196698 WMP196614:WMP196698 WWL196614:WWL196698 AD262150:AD262234 JZ262150:JZ262234 TV262150:TV262234 ADR262150:ADR262234 ANN262150:ANN262234 AXJ262150:AXJ262234 BHF262150:BHF262234 BRB262150:BRB262234 CAX262150:CAX262234 CKT262150:CKT262234 CUP262150:CUP262234 DEL262150:DEL262234 DOH262150:DOH262234 DYD262150:DYD262234 EHZ262150:EHZ262234 ERV262150:ERV262234 FBR262150:FBR262234 FLN262150:FLN262234 FVJ262150:FVJ262234 GFF262150:GFF262234 GPB262150:GPB262234 GYX262150:GYX262234 HIT262150:HIT262234 HSP262150:HSP262234 ICL262150:ICL262234 IMH262150:IMH262234 IWD262150:IWD262234 JFZ262150:JFZ262234 JPV262150:JPV262234 JZR262150:JZR262234 KJN262150:KJN262234 KTJ262150:KTJ262234 LDF262150:LDF262234 LNB262150:LNB262234 LWX262150:LWX262234 MGT262150:MGT262234 MQP262150:MQP262234 NAL262150:NAL262234 NKH262150:NKH262234 NUD262150:NUD262234 ODZ262150:ODZ262234 ONV262150:ONV262234 OXR262150:OXR262234 PHN262150:PHN262234 PRJ262150:PRJ262234 QBF262150:QBF262234 QLB262150:QLB262234 QUX262150:QUX262234 RET262150:RET262234 ROP262150:ROP262234 RYL262150:RYL262234 SIH262150:SIH262234 SSD262150:SSD262234 TBZ262150:TBZ262234 TLV262150:TLV262234 TVR262150:TVR262234 UFN262150:UFN262234 UPJ262150:UPJ262234 UZF262150:UZF262234 VJB262150:VJB262234 VSX262150:VSX262234 WCT262150:WCT262234 WMP262150:WMP262234 WWL262150:WWL262234 AD327686:AD327770 JZ327686:JZ327770 TV327686:TV327770 ADR327686:ADR327770 ANN327686:ANN327770 AXJ327686:AXJ327770 BHF327686:BHF327770 BRB327686:BRB327770 CAX327686:CAX327770 CKT327686:CKT327770 CUP327686:CUP327770 DEL327686:DEL327770 DOH327686:DOH327770 DYD327686:DYD327770 EHZ327686:EHZ327770 ERV327686:ERV327770 FBR327686:FBR327770 FLN327686:FLN327770 FVJ327686:FVJ327770 GFF327686:GFF327770 GPB327686:GPB327770 GYX327686:GYX327770 HIT327686:HIT327770 HSP327686:HSP327770 ICL327686:ICL327770 IMH327686:IMH327770 IWD327686:IWD327770 JFZ327686:JFZ327770 JPV327686:JPV327770 JZR327686:JZR327770 KJN327686:KJN327770 KTJ327686:KTJ327770 LDF327686:LDF327770 LNB327686:LNB327770 LWX327686:LWX327770 MGT327686:MGT327770 MQP327686:MQP327770 NAL327686:NAL327770 NKH327686:NKH327770 NUD327686:NUD327770 ODZ327686:ODZ327770 ONV327686:ONV327770 OXR327686:OXR327770 PHN327686:PHN327770 PRJ327686:PRJ327770 QBF327686:QBF327770 QLB327686:QLB327770 QUX327686:QUX327770 RET327686:RET327770 ROP327686:ROP327770 RYL327686:RYL327770 SIH327686:SIH327770 SSD327686:SSD327770 TBZ327686:TBZ327770 TLV327686:TLV327770 TVR327686:TVR327770 UFN327686:UFN327770 UPJ327686:UPJ327770 UZF327686:UZF327770 VJB327686:VJB327770 VSX327686:VSX327770 WCT327686:WCT327770 WMP327686:WMP327770 WWL327686:WWL327770 AD393222:AD393306 JZ393222:JZ393306 TV393222:TV393306 ADR393222:ADR393306 ANN393222:ANN393306 AXJ393222:AXJ393306 BHF393222:BHF393306 BRB393222:BRB393306 CAX393222:CAX393306 CKT393222:CKT393306 CUP393222:CUP393306 DEL393222:DEL393306 DOH393222:DOH393306 DYD393222:DYD393306 EHZ393222:EHZ393306 ERV393222:ERV393306 FBR393222:FBR393306 FLN393222:FLN393306 FVJ393222:FVJ393306 GFF393222:GFF393306 GPB393222:GPB393306 GYX393222:GYX393306 HIT393222:HIT393306 HSP393222:HSP393306 ICL393222:ICL393306 IMH393222:IMH393306 IWD393222:IWD393306 JFZ393222:JFZ393306 JPV393222:JPV393306 JZR393222:JZR393306 KJN393222:KJN393306 KTJ393222:KTJ393306 LDF393222:LDF393306 LNB393222:LNB393306 LWX393222:LWX393306 MGT393222:MGT393306 MQP393222:MQP393306 NAL393222:NAL393306 NKH393222:NKH393306 NUD393222:NUD393306 ODZ393222:ODZ393306 ONV393222:ONV393306 OXR393222:OXR393306 PHN393222:PHN393306 PRJ393222:PRJ393306 QBF393222:QBF393306 QLB393222:QLB393306 QUX393222:QUX393306 RET393222:RET393306 ROP393222:ROP393306 RYL393222:RYL393306 SIH393222:SIH393306 SSD393222:SSD393306 TBZ393222:TBZ393306 TLV393222:TLV393306 TVR393222:TVR393306 UFN393222:UFN393306 UPJ393222:UPJ393306 UZF393222:UZF393306 VJB393222:VJB393306 VSX393222:VSX393306 WCT393222:WCT393306 WMP393222:WMP393306 WWL393222:WWL393306 AD458758:AD458842 JZ458758:JZ458842 TV458758:TV458842 ADR458758:ADR458842 ANN458758:ANN458842 AXJ458758:AXJ458842 BHF458758:BHF458842 BRB458758:BRB458842 CAX458758:CAX458842 CKT458758:CKT458842 CUP458758:CUP458842 DEL458758:DEL458842 DOH458758:DOH458842 DYD458758:DYD458842 EHZ458758:EHZ458842 ERV458758:ERV458842 FBR458758:FBR458842 FLN458758:FLN458842 FVJ458758:FVJ458842 GFF458758:GFF458842 GPB458758:GPB458842 GYX458758:GYX458842 HIT458758:HIT458842 HSP458758:HSP458842 ICL458758:ICL458842 IMH458758:IMH458842 IWD458758:IWD458842 JFZ458758:JFZ458842 JPV458758:JPV458842 JZR458758:JZR458842 KJN458758:KJN458842 KTJ458758:KTJ458842 LDF458758:LDF458842 LNB458758:LNB458842 LWX458758:LWX458842 MGT458758:MGT458842 MQP458758:MQP458842 NAL458758:NAL458842 NKH458758:NKH458842 NUD458758:NUD458842 ODZ458758:ODZ458842 ONV458758:ONV458842 OXR458758:OXR458842 PHN458758:PHN458842 PRJ458758:PRJ458842 QBF458758:QBF458842 QLB458758:QLB458842 QUX458758:QUX458842 RET458758:RET458842 ROP458758:ROP458842 RYL458758:RYL458842 SIH458758:SIH458842 SSD458758:SSD458842 TBZ458758:TBZ458842 TLV458758:TLV458842 TVR458758:TVR458842 UFN458758:UFN458842 UPJ458758:UPJ458842 UZF458758:UZF458842 VJB458758:VJB458842 VSX458758:VSX458842 WCT458758:WCT458842 WMP458758:WMP458842 WWL458758:WWL458842 AD524294:AD524378 JZ524294:JZ524378 TV524294:TV524378 ADR524294:ADR524378 ANN524294:ANN524378 AXJ524294:AXJ524378 BHF524294:BHF524378 BRB524294:BRB524378 CAX524294:CAX524378 CKT524294:CKT524378 CUP524294:CUP524378 DEL524294:DEL524378 DOH524294:DOH524378 DYD524294:DYD524378 EHZ524294:EHZ524378 ERV524294:ERV524378 FBR524294:FBR524378 FLN524294:FLN524378 FVJ524294:FVJ524378 GFF524294:GFF524378 GPB524294:GPB524378 GYX524294:GYX524378 HIT524294:HIT524378 HSP524294:HSP524378 ICL524294:ICL524378 IMH524294:IMH524378 IWD524294:IWD524378 JFZ524294:JFZ524378 JPV524294:JPV524378 JZR524294:JZR524378 KJN524294:KJN524378 KTJ524294:KTJ524378 LDF524294:LDF524378 LNB524294:LNB524378 LWX524294:LWX524378 MGT524294:MGT524378 MQP524294:MQP524378 NAL524294:NAL524378 NKH524294:NKH524378 NUD524294:NUD524378 ODZ524294:ODZ524378 ONV524294:ONV524378 OXR524294:OXR524378 PHN524294:PHN524378 PRJ524294:PRJ524378 QBF524294:QBF524378 QLB524294:QLB524378 QUX524294:QUX524378 RET524294:RET524378 ROP524294:ROP524378 RYL524294:RYL524378 SIH524294:SIH524378 SSD524294:SSD524378 TBZ524294:TBZ524378 TLV524294:TLV524378 TVR524294:TVR524378 UFN524294:UFN524378 UPJ524294:UPJ524378 UZF524294:UZF524378 VJB524294:VJB524378 VSX524294:VSX524378 WCT524294:WCT524378 WMP524294:WMP524378 WWL524294:WWL524378 AD589830:AD589914 JZ589830:JZ589914 TV589830:TV589914 ADR589830:ADR589914 ANN589830:ANN589914 AXJ589830:AXJ589914 BHF589830:BHF589914 BRB589830:BRB589914 CAX589830:CAX589914 CKT589830:CKT589914 CUP589830:CUP589914 DEL589830:DEL589914 DOH589830:DOH589914 DYD589830:DYD589914 EHZ589830:EHZ589914 ERV589830:ERV589914 FBR589830:FBR589914 FLN589830:FLN589914 FVJ589830:FVJ589914 GFF589830:GFF589914 GPB589830:GPB589914 GYX589830:GYX589914 HIT589830:HIT589914 HSP589830:HSP589914 ICL589830:ICL589914 IMH589830:IMH589914 IWD589830:IWD589914 JFZ589830:JFZ589914 JPV589830:JPV589914 JZR589830:JZR589914 KJN589830:KJN589914 KTJ589830:KTJ589914 LDF589830:LDF589914 LNB589830:LNB589914 LWX589830:LWX589914 MGT589830:MGT589914 MQP589830:MQP589914 NAL589830:NAL589914 NKH589830:NKH589914 NUD589830:NUD589914 ODZ589830:ODZ589914 ONV589830:ONV589914 OXR589830:OXR589914 PHN589830:PHN589914 PRJ589830:PRJ589914 QBF589830:QBF589914 QLB589830:QLB589914 QUX589830:QUX589914 RET589830:RET589914 ROP589830:ROP589914 RYL589830:RYL589914 SIH589830:SIH589914 SSD589830:SSD589914 TBZ589830:TBZ589914 TLV589830:TLV589914 TVR589830:TVR589914 UFN589830:UFN589914 UPJ589830:UPJ589914 UZF589830:UZF589914 VJB589830:VJB589914 VSX589830:VSX589914 WCT589830:WCT589914 WMP589830:WMP589914 WWL589830:WWL589914 AD655366:AD655450 JZ655366:JZ655450 TV655366:TV655450 ADR655366:ADR655450 ANN655366:ANN655450 AXJ655366:AXJ655450 BHF655366:BHF655450 BRB655366:BRB655450 CAX655366:CAX655450 CKT655366:CKT655450 CUP655366:CUP655450 DEL655366:DEL655450 DOH655366:DOH655450 DYD655366:DYD655450 EHZ655366:EHZ655450 ERV655366:ERV655450 FBR655366:FBR655450 FLN655366:FLN655450 FVJ655366:FVJ655450 GFF655366:GFF655450 GPB655366:GPB655450 GYX655366:GYX655450 HIT655366:HIT655450 HSP655366:HSP655450 ICL655366:ICL655450 IMH655366:IMH655450 IWD655366:IWD655450 JFZ655366:JFZ655450 JPV655366:JPV655450 JZR655366:JZR655450 KJN655366:KJN655450 KTJ655366:KTJ655450 LDF655366:LDF655450 LNB655366:LNB655450 LWX655366:LWX655450 MGT655366:MGT655450 MQP655366:MQP655450 NAL655366:NAL655450 NKH655366:NKH655450 NUD655366:NUD655450 ODZ655366:ODZ655450 ONV655366:ONV655450 OXR655366:OXR655450 PHN655366:PHN655450 PRJ655366:PRJ655450 QBF655366:QBF655450 QLB655366:QLB655450 QUX655366:QUX655450 RET655366:RET655450 ROP655366:ROP655450 RYL655366:RYL655450 SIH655366:SIH655450 SSD655366:SSD655450 TBZ655366:TBZ655450 TLV655366:TLV655450 TVR655366:TVR655450 UFN655366:UFN655450 UPJ655366:UPJ655450 UZF655366:UZF655450 VJB655366:VJB655450 VSX655366:VSX655450 WCT655366:WCT655450 WMP655366:WMP655450 WWL655366:WWL655450 AD720902:AD720986 JZ720902:JZ720986 TV720902:TV720986 ADR720902:ADR720986 ANN720902:ANN720986 AXJ720902:AXJ720986 BHF720902:BHF720986 BRB720902:BRB720986 CAX720902:CAX720986 CKT720902:CKT720986 CUP720902:CUP720986 DEL720902:DEL720986 DOH720902:DOH720986 DYD720902:DYD720986 EHZ720902:EHZ720986 ERV720902:ERV720986 FBR720902:FBR720986 FLN720902:FLN720986 FVJ720902:FVJ720986 GFF720902:GFF720986 GPB720902:GPB720986 GYX720902:GYX720986 HIT720902:HIT720986 HSP720902:HSP720986 ICL720902:ICL720986 IMH720902:IMH720986 IWD720902:IWD720986 JFZ720902:JFZ720986 JPV720902:JPV720986 JZR720902:JZR720986 KJN720902:KJN720986 KTJ720902:KTJ720986 LDF720902:LDF720986 LNB720902:LNB720986 LWX720902:LWX720986 MGT720902:MGT720986 MQP720902:MQP720986 NAL720902:NAL720986 NKH720902:NKH720986 NUD720902:NUD720986 ODZ720902:ODZ720986 ONV720902:ONV720986 OXR720902:OXR720986 PHN720902:PHN720986 PRJ720902:PRJ720986 QBF720902:QBF720986 QLB720902:QLB720986 QUX720902:QUX720986 RET720902:RET720986 ROP720902:ROP720986 RYL720902:RYL720986 SIH720902:SIH720986 SSD720902:SSD720986 TBZ720902:TBZ720986 TLV720902:TLV720986 TVR720902:TVR720986 UFN720902:UFN720986 UPJ720902:UPJ720986 UZF720902:UZF720986 VJB720902:VJB720986 VSX720902:VSX720986 WCT720902:WCT720986 WMP720902:WMP720986 WWL720902:WWL720986 AD786438:AD786522 JZ786438:JZ786522 TV786438:TV786522 ADR786438:ADR786522 ANN786438:ANN786522 AXJ786438:AXJ786522 BHF786438:BHF786522 BRB786438:BRB786522 CAX786438:CAX786522 CKT786438:CKT786522 CUP786438:CUP786522 DEL786438:DEL786522 DOH786438:DOH786522 DYD786438:DYD786522 EHZ786438:EHZ786522 ERV786438:ERV786522 FBR786438:FBR786522 FLN786438:FLN786522 FVJ786438:FVJ786522 GFF786438:GFF786522 GPB786438:GPB786522 GYX786438:GYX786522 HIT786438:HIT786522 HSP786438:HSP786522 ICL786438:ICL786522 IMH786438:IMH786522 IWD786438:IWD786522 JFZ786438:JFZ786522 JPV786438:JPV786522 JZR786438:JZR786522 KJN786438:KJN786522 KTJ786438:KTJ786522 LDF786438:LDF786522 LNB786438:LNB786522 LWX786438:LWX786522 MGT786438:MGT786522 MQP786438:MQP786522 NAL786438:NAL786522 NKH786438:NKH786522 NUD786438:NUD786522 ODZ786438:ODZ786522 ONV786438:ONV786522 OXR786438:OXR786522 PHN786438:PHN786522 PRJ786438:PRJ786522 QBF786438:QBF786522 QLB786438:QLB786522 QUX786438:QUX786522 RET786438:RET786522 ROP786438:ROP786522 RYL786438:RYL786522 SIH786438:SIH786522 SSD786438:SSD786522 TBZ786438:TBZ786522 TLV786438:TLV786522 TVR786438:TVR786522 UFN786438:UFN786522 UPJ786438:UPJ786522 UZF786438:UZF786522 VJB786438:VJB786522 VSX786438:VSX786522 WCT786438:WCT786522 WMP786438:WMP786522 WWL786438:WWL786522 AD851974:AD852058 JZ851974:JZ852058 TV851974:TV852058 ADR851974:ADR852058 ANN851974:ANN852058 AXJ851974:AXJ852058 BHF851974:BHF852058 BRB851974:BRB852058 CAX851974:CAX852058 CKT851974:CKT852058 CUP851974:CUP852058 DEL851974:DEL852058 DOH851974:DOH852058 DYD851974:DYD852058 EHZ851974:EHZ852058 ERV851974:ERV852058 FBR851974:FBR852058 FLN851974:FLN852058 FVJ851974:FVJ852058 GFF851974:GFF852058 GPB851974:GPB852058 GYX851974:GYX852058 HIT851974:HIT852058 HSP851974:HSP852058 ICL851974:ICL852058 IMH851974:IMH852058 IWD851974:IWD852058 JFZ851974:JFZ852058 JPV851974:JPV852058 JZR851974:JZR852058 KJN851974:KJN852058 KTJ851974:KTJ852058 LDF851974:LDF852058 LNB851974:LNB852058 LWX851974:LWX852058 MGT851974:MGT852058 MQP851974:MQP852058 NAL851974:NAL852058 NKH851974:NKH852058 NUD851974:NUD852058 ODZ851974:ODZ852058 ONV851974:ONV852058 OXR851974:OXR852058 PHN851974:PHN852058 PRJ851974:PRJ852058 QBF851974:QBF852058 QLB851974:QLB852058 QUX851974:QUX852058 RET851974:RET852058 ROP851974:ROP852058 RYL851974:RYL852058 SIH851974:SIH852058 SSD851974:SSD852058 TBZ851974:TBZ852058 TLV851974:TLV852058 TVR851974:TVR852058 UFN851974:UFN852058 UPJ851974:UPJ852058 UZF851974:UZF852058 VJB851974:VJB852058 VSX851974:VSX852058 WCT851974:WCT852058 WMP851974:WMP852058 WWL851974:WWL852058 AD917510:AD917594 JZ917510:JZ917594 TV917510:TV917594 ADR917510:ADR917594 ANN917510:ANN917594 AXJ917510:AXJ917594 BHF917510:BHF917594 BRB917510:BRB917594 CAX917510:CAX917594 CKT917510:CKT917594 CUP917510:CUP917594 DEL917510:DEL917594 DOH917510:DOH917594 DYD917510:DYD917594 EHZ917510:EHZ917594 ERV917510:ERV917594 FBR917510:FBR917594 FLN917510:FLN917594 FVJ917510:FVJ917594 GFF917510:GFF917594 GPB917510:GPB917594 GYX917510:GYX917594 HIT917510:HIT917594 HSP917510:HSP917594 ICL917510:ICL917594 IMH917510:IMH917594 IWD917510:IWD917594 JFZ917510:JFZ917594 JPV917510:JPV917594 JZR917510:JZR917594 KJN917510:KJN917594 KTJ917510:KTJ917594 LDF917510:LDF917594 LNB917510:LNB917594 LWX917510:LWX917594 MGT917510:MGT917594 MQP917510:MQP917594 NAL917510:NAL917594 NKH917510:NKH917594 NUD917510:NUD917594 ODZ917510:ODZ917594 ONV917510:ONV917594 OXR917510:OXR917594 PHN917510:PHN917594 PRJ917510:PRJ917594 QBF917510:QBF917594 QLB917510:QLB917594 QUX917510:QUX917594 RET917510:RET917594 ROP917510:ROP917594 RYL917510:RYL917594 SIH917510:SIH917594 SSD917510:SSD917594 TBZ917510:TBZ917594 TLV917510:TLV917594 TVR917510:TVR917594 UFN917510:UFN917594 UPJ917510:UPJ917594 UZF917510:UZF917594 VJB917510:VJB917594 VSX917510:VSX917594 WCT917510:WCT917594 WMP917510:WMP917594 WWL917510:WWL917594 AD983046:AD983130 JZ983046:JZ983130 TV983046:TV983130 ADR983046:ADR983130 ANN983046:ANN983130 AXJ983046:AXJ983130 BHF983046:BHF983130 BRB983046:BRB983130 CAX983046:CAX983130 CKT983046:CKT983130 CUP983046:CUP983130 DEL983046:DEL983130 DOH983046:DOH983130 DYD983046:DYD983130 EHZ983046:EHZ983130 ERV983046:ERV983130 FBR983046:FBR983130 FLN983046:FLN983130 FVJ983046:FVJ983130 GFF983046:GFF983130 GPB983046:GPB983130 GYX983046:GYX983130 HIT983046:HIT983130 HSP983046:HSP983130 ICL983046:ICL983130 IMH983046:IMH983130 IWD983046:IWD983130 JFZ983046:JFZ983130 JPV983046:JPV983130 JZR983046:JZR983130 KJN983046:KJN983130 KTJ983046:KTJ983130 LDF983046:LDF983130 LNB983046:LNB983130 LWX983046:LWX983130 MGT983046:MGT983130 MQP983046:MQP983130 NAL983046:NAL983130 NKH983046:NKH983130 NUD983046:NUD983130 ODZ983046:ODZ983130 ONV983046:ONV983130 OXR983046:OXR983130 PHN983046:PHN983130 PRJ983046:PRJ983130 QBF983046:QBF983130 QLB983046:QLB983130 QUX983046:QUX983130 RET983046:RET983130 ROP983046:ROP983130 RYL983046:RYL983130 SIH983046:SIH983130 SSD983046:SSD983130 TBZ983046:TBZ983130 TLV983046:TLV983130 TVR983046:TVR983130 UFN983046:UFN983130 UPJ983046:UPJ983130 UZF983046:UZF983130 VJB983046:VJB983130 VSX983046:VSX983130 WCT983046:WCT983130 WMP983046:WMP983130 WWL983046:WWL983130 WWL9:WWL90 WMP9:WMP90 WCT9:WCT90 VSX9:VSX90 VJB9:VJB90 UZF9:UZF90 UPJ9:UPJ90 UFN9:UFN90 TVR9:TVR90 TLV9:TLV90 TBZ9:TBZ90 SSD9:SSD90 SIH9:SIH90 RYL9:RYL90 ROP9:ROP90 RET9:RET90 QUX9:QUX90 QLB9:QLB90 QBF9:QBF90 PRJ9:PRJ90 PHN9:PHN90 OXR9:OXR90 ONV9:ONV90 ODZ9:ODZ90 NUD9:NUD90 NKH9:NKH90 NAL9:NAL90 MQP9:MQP90 MGT9:MGT90 LWX9:LWX90 LNB9:LNB90 LDF9:LDF90 KTJ9:KTJ90 KJN9:KJN90 JZR9:JZR90 JPV9:JPV90 JFZ9:JFZ90 IWD9:IWD90 IMH9:IMH90 ICL9:ICL90 HSP9:HSP90 HIT9:HIT90 GYX9:GYX90 GPB9:GPB90 GFF9:GFF90 FVJ9:FVJ90 FLN9:FLN90 FBR9:FBR90 ERV9:ERV90 EHZ9:EHZ90 DYD9:DYD90 DOH9:DOH90 DEL9:DEL90 CUP9:CUP90 CKT9:CKT90 CAX9:CAX90 BRB9:BRB90 BHF9:BHF90 AXJ9:AXJ90 ANN9:ANN90 ADR9:ADR90 TV9:TV90 JZ9:JZ90 AD9:AD90">
      <formula1>Efecto</formula1>
    </dataValidation>
    <dataValidation type="list" allowBlank="1" showInputMessage="1" showErrorMessage="1" sqref="R65542:R65626 JN65542:JN65626 TJ65542:TJ65626 ADF65542:ADF65626 ANB65542:ANB65626 AWX65542:AWX65626 BGT65542:BGT65626 BQP65542:BQP65626 CAL65542:CAL65626 CKH65542:CKH65626 CUD65542:CUD65626 DDZ65542:DDZ65626 DNV65542:DNV65626 DXR65542:DXR65626 EHN65542:EHN65626 ERJ65542:ERJ65626 FBF65542:FBF65626 FLB65542:FLB65626 FUX65542:FUX65626 GET65542:GET65626 GOP65542:GOP65626 GYL65542:GYL65626 HIH65542:HIH65626 HSD65542:HSD65626 IBZ65542:IBZ65626 ILV65542:ILV65626 IVR65542:IVR65626 JFN65542:JFN65626 JPJ65542:JPJ65626 JZF65542:JZF65626 KJB65542:KJB65626 KSX65542:KSX65626 LCT65542:LCT65626 LMP65542:LMP65626 LWL65542:LWL65626 MGH65542:MGH65626 MQD65542:MQD65626 MZZ65542:MZZ65626 NJV65542:NJV65626 NTR65542:NTR65626 ODN65542:ODN65626 ONJ65542:ONJ65626 OXF65542:OXF65626 PHB65542:PHB65626 PQX65542:PQX65626 QAT65542:QAT65626 QKP65542:QKP65626 QUL65542:QUL65626 REH65542:REH65626 ROD65542:ROD65626 RXZ65542:RXZ65626 SHV65542:SHV65626 SRR65542:SRR65626 TBN65542:TBN65626 TLJ65542:TLJ65626 TVF65542:TVF65626 UFB65542:UFB65626 UOX65542:UOX65626 UYT65542:UYT65626 VIP65542:VIP65626 VSL65542:VSL65626 WCH65542:WCH65626 WMD65542:WMD65626 WVZ65542:WVZ65626 R131078:R131162 JN131078:JN131162 TJ131078:TJ131162 ADF131078:ADF131162 ANB131078:ANB131162 AWX131078:AWX131162 BGT131078:BGT131162 BQP131078:BQP131162 CAL131078:CAL131162 CKH131078:CKH131162 CUD131078:CUD131162 DDZ131078:DDZ131162 DNV131078:DNV131162 DXR131078:DXR131162 EHN131078:EHN131162 ERJ131078:ERJ131162 FBF131078:FBF131162 FLB131078:FLB131162 FUX131078:FUX131162 GET131078:GET131162 GOP131078:GOP131162 GYL131078:GYL131162 HIH131078:HIH131162 HSD131078:HSD131162 IBZ131078:IBZ131162 ILV131078:ILV131162 IVR131078:IVR131162 JFN131078:JFN131162 JPJ131078:JPJ131162 JZF131078:JZF131162 KJB131078:KJB131162 KSX131078:KSX131162 LCT131078:LCT131162 LMP131078:LMP131162 LWL131078:LWL131162 MGH131078:MGH131162 MQD131078:MQD131162 MZZ131078:MZZ131162 NJV131078:NJV131162 NTR131078:NTR131162 ODN131078:ODN131162 ONJ131078:ONJ131162 OXF131078:OXF131162 PHB131078:PHB131162 PQX131078:PQX131162 QAT131078:QAT131162 QKP131078:QKP131162 QUL131078:QUL131162 REH131078:REH131162 ROD131078:ROD131162 RXZ131078:RXZ131162 SHV131078:SHV131162 SRR131078:SRR131162 TBN131078:TBN131162 TLJ131078:TLJ131162 TVF131078:TVF131162 UFB131078:UFB131162 UOX131078:UOX131162 UYT131078:UYT131162 VIP131078:VIP131162 VSL131078:VSL131162 WCH131078:WCH131162 WMD131078:WMD131162 WVZ131078:WVZ131162 R196614:R196698 JN196614:JN196698 TJ196614:TJ196698 ADF196614:ADF196698 ANB196614:ANB196698 AWX196614:AWX196698 BGT196614:BGT196698 BQP196614:BQP196698 CAL196614:CAL196698 CKH196614:CKH196698 CUD196614:CUD196698 DDZ196614:DDZ196698 DNV196614:DNV196698 DXR196614:DXR196698 EHN196614:EHN196698 ERJ196614:ERJ196698 FBF196614:FBF196698 FLB196614:FLB196698 FUX196614:FUX196698 GET196614:GET196698 GOP196614:GOP196698 GYL196614:GYL196698 HIH196614:HIH196698 HSD196614:HSD196698 IBZ196614:IBZ196698 ILV196614:ILV196698 IVR196614:IVR196698 JFN196614:JFN196698 JPJ196614:JPJ196698 JZF196614:JZF196698 KJB196614:KJB196698 KSX196614:KSX196698 LCT196614:LCT196698 LMP196614:LMP196698 LWL196614:LWL196698 MGH196614:MGH196698 MQD196614:MQD196698 MZZ196614:MZZ196698 NJV196614:NJV196698 NTR196614:NTR196698 ODN196614:ODN196698 ONJ196614:ONJ196698 OXF196614:OXF196698 PHB196614:PHB196698 PQX196614:PQX196698 QAT196614:QAT196698 QKP196614:QKP196698 QUL196614:QUL196698 REH196614:REH196698 ROD196614:ROD196698 RXZ196614:RXZ196698 SHV196614:SHV196698 SRR196614:SRR196698 TBN196614:TBN196698 TLJ196614:TLJ196698 TVF196614:TVF196698 UFB196614:UFB196698 UOX196614:UOX196698 UYT196614:UYT196698 VIP196614:VIP196698 VSL196614:VSL196698 WCH196614:WCH196698 WMD196614:WMD196698 WVZ196614:WVZ196698 R262150:R262234 JN262150:JN262234 TJ262150:TJ262234 ADF262150:ADF262234 ANB262150:ANB262234 AWX262150:AWX262234 BGT262150:BGT262234 BQP262150:BQP262234 CAL262150:CAL262234 CKH262150:CKH262234 CUD262150:CUD262234 DDZ262150:DDZ262234 DNV262150:DNV262234 DXR262150:DXR262234 EHN262150:EHN262234 ERJ262150:ERJ262234 FBF262150:FBF262234 FLB262150:FLB262234 FUX262150:FUX262234 GET262150:GET262234 GOP262150:GOP262234 GYL262150:GYL262234 HIH262150:HIH262234 HSD262150:HSD262234 IBZ262150:IBZ262234 ILV262150:ILV262234 IVR262150:IVR262234 JFN262150:JFN262234 JPJ262150:JPJ262234 JZF262150:JZF262234 KJB262150:KJB262234 KSX262150:KSX262234 LCT262150:LCT262234 LMP262150:LMP262234 LWL262150:LWL262234 MGH262150:MGH262234 MQD262150:MQD262234 MZZ262150:MZZ262234 NJV262150:NJV262234 NTR262150:NTR262234 ODN262150:ODN262234 ONJ262150:ONJ262234 OXF262150:OXF262234 PHB262150:PHB262234 PQX262150:PQX262234 QAT262150:QAT262234 QKP262150:QKP262234 QUL262150:QUL262234 REH262150:REH262234 ROD262150:ROD262234 RXZ262150:RXZ262234 SHV262150:SHV262234 SRR262150:SRR262234 TBN262150:TBN262234 TLJ262150:TLJ262234 TVF262150:TVF262234 UFB262150:UFB262234 UOX262150:UOX262234 UYT262150:UYT262234 VIP262150:VIP262234 VSL262150:VSL262234 WCH262150:WCH262234 WMD262150:WMD262234 WVZ262150:WVZ262234 R327686:R327770 JN327686:JN327770 TJ327686:TJ327770 ADF327686:ADF327770 ANB327686:ANB327770 AWX327686:AWX327770 BGT327686:BGT327770 BQP327686:BQP327770 CAL327686:CAL327770 CKH327686:CKH327770 CUD327686:CUD327770 DDZ327686:DDZ327770 DNV327686:DNV327770 DXR327686:DXR327770 EHN327686:EHN327770 ERJ327686:ERJ327770 FBF327686:FBF327770 FLB327686:FLB327770 FUX327686:FUX327770 GET327686:GET327770 GOP327686:GOP327770 GYL327686:GYL327770 HIH327686:HIH327770 HSD327686:HSD327770 IBZ327686:IBZ327770 ILV327686:ILV327770 IVR327686:IVR327770 JFN327686:JFN327770 JPJ327686:JPJ327770 JZF327686:JZF327770 KJB327686:KJB327770 KSX327686:KSX327770 LCT327686:LCT327770 LMP327686:LMP327770 LWL327686:LWL327770 MGH327686:MGH327770 MQD327686:MQD327770 MZZ327686:MZZ327770 NJV327686:NJV327770 NTR327686:NTR327770 ODN327686:ODN327770 ONJ327686:ONJ327770 OXF327686:OXF327770 PHB327686:PHB327770 PQX327686:PQX327770 QAT327686:QAT327770 QKP327686:QKP327770 QUL327686:QUL327770 REH327686:REH327770 ROD327686:ROD327770 RXZ327686:RXZ327770 SHV327686:SHV327770 SRR327686:SRR327770 TBN327686:TBN327770 TLJ327686:TLJ327770 TVF327686:TVF327770 UFB327686:UFB327770 UOX327686:UOX327770 UYT327686:UYT327770 VIP327686:VIP327770 VSL327686:VSL327770 WCH327686:WCH327770 WMD327686:WMD327770 WVZ327686:WVZ327770 R393222:R393306 JN393222:JN393306 TJ393222:TJ393306 ADF393222:ADF393306 ANB393222:ANB393306 AWX393222:AWX393306 BGT393222:BGT393306 BQP393222:BQP393306 CAL393222:CAL393306 CKH393222:CKH393306 CUD393222:CUD393306 DDZ393222:DDZ393306 DNV393222:DNV393306 DXR393222:DXR393306 EHN393222:EHN393306 ERJ393222:ERJ393306 FBF393222:FBF393306 FLB393222:FLB393306 FUX393222:FUX393306 GET393222:GET393306 GOP393222:GOP393306 GYL393222:GYL393306 HIH393222:HIH393306 HSD393222:HSD393306 IBZ393222:IBZ393306 ILV393222:ILV393306 IVR393222:IVR393306 JFN393222:JFN393306 JPJ393222:JPJ393306 JZF393222:JZF393306 KJB393222:KJB393306 KSX393222:KSX393306 LCT393222:LCT393306 LMP393222:LMP393306 LWL393222:LWL393306 MGH393222:MGH393306 MQD393222:MQD393306 MZZ393222:MZZ393306 NJV393222:NJV393306 NTR393222:NTR393306 ODN393222:ODN393306 ONJ393222:ONJ393306 OXF393222:OXF393306 PHB393222:PHB393306 PQX393222:PQX393306 QAT393222:QAT393306 QKP393222:QKP393306 QUL393222:QUL393306 REH393222:REH393306 ROD393222:ROD393306 RXZ393222:RXZ393306 SHV393222:SHV393306 SRR393222:SRR393306 TBN393222:TBN393306 TLJ393222:TLJ393306 TVF393222:TVF393306 UFB393222:UFB393306 UOX393222:UOX393306 UYT393222:UYT393306 VIP393222:VIP393306 VSL393222:VSL393306 WCH393222:WCH393306 WMD393222:WMD393306 WVZ393222:WVZ393306 R458758:R458842 JN458758:JN458842 TJ458758:TJ458842 ADF458758:ADF458842 ANB458758:ANB458842 AWX458758:AWX458842 BGT458758:BGT458842 BQP458758:BQP458842 CAL458758:CAL458842 CKH458758:CKH458842 CUD458758:CUD458842 DDZ458758:DDZ458842 DNV458758:DNV458842 DXR458758:DXR458842 EHN458758:EHN458842 ERJ458758:ERJ458842 FBF458758:FBF458842 FLB458758:FLB458842 FUX458758:FUX458842 GET458758:GET458842 GOP458758:GOP458842 GYL458758:GYL458842 HIH458758:HIH458842 HSD458758:HSD458842 IBZ458758:IBZ458842 ILV458758:ILV458842 IVR458758:IVR458842 JFN458758:JFN458842 JPJ458758:JPJ458842 JZF458758:JZF458842 KJB458758:KJB458842 KSX458758:KSX458842 LCT458758:LCT458842 LMP458758:LMP458842 LWL458758:LWL458842 MGH458758:MGH458842 MQD458758:MQD458842 MZZ458758:MZZ458842 NJV458758:NJV458842 NTR458758:NTR458842 ODN458758:ODN458842 ONJ458758:ONJ458842 OXF458758:OXF458842 PHB458758:PHB458842 PQX458758:PQX458842 QAT458758:QAT458842 QKP458758:QKP458842 QUL458758:QUL458842 REH458758:REH458842 ROD458758:ROD458842 RXZ458758:RXZ458842 SHV458758:SHV458842 SRR458758:SRR458842 TBN458758:TBN458842 TLJ458758:TLJ458842 TVF458758:TVF458842 UFB458758:UFB458842 UOX458758:UOX458842 UYT458758:UYT458842 VIP458758:VIP458842 VSL458758:VSL458842 WCH458758:WCH458842 WMD458758:WMD458842 WVZ458758:WVZ458842 R524294:R524378 JN524294:JN524378 TJ524294:TJ524378 ADF524294:ADF524378 ANB524294:ANB524378 AWX524294:AWX524378 BGT524294:BGT524378 BQP524294:BQP524378 CAL524294:CAL524378 CKH524294:CKH524378 CUD524294:CUD524378 DDZ524294:DDZ524378 DNV524294:DNV524378 DXR524294:DXR524378 EHN524294:EHN524378 ERJ524294:ERJ524378 FBF524294:FBF524378 FLB524294:FLB524378 FUX524294:FUX524378 GET524294:GET524378 GOP524294:GOP524378 GYL524294:GYL524378 HIH524294:HIH524378 HSD524294:HSD524378 IBZ524294:IBZ524378 ILV524294:ILV524378 IVR524294:IVR524378 JFN524294:JFN524378 JPJ524294:JPJ524378 JZF524294:JZF524378 KJB524294:KJB524378 KSX524294:KSX524378 LCT524294:LCT524378 LMP524294:LMP524378 LWL524294:LWL524378 MGH524294:MGH524378 MQD524294:MQD524378 MZZ524294:MZZ524378 NJV524294:NJV524378 NTR524294:NTR524378 ODN524294:ODN524378 ONJ524294:ONJ524378 OXF524294:OXF524378 PHB524294:PHB524378 PQX524294:PQX524378 QAT524294:QAT524378 QKP524294:QKP524378 QUL524294:QUL524378 REH524294:REH524378 ROD524294:ROD524378 RXZ524294:RXZ524378 SHV524294:SHV524378 SRR524294:SRR524378 TBN524294:TBN524378 TLJ524294:TLJ524378 TVF524294:TVF524378 UFB524294:UFB524378 UOX524294:UOX524378 UYT524294:UYT524378 VIP524294:VIP524378 VSL524294:VSL524378 WCH524294:WCH524378 WMD524294:WMD524378 WVZ524294:WVZ524378 R589830:R589914 JN589830:JN589914 TJ589830:TJ589914 ADF589830:ADF589914 ANB589830:ANB589914 AWX589830:AWX589914 BGT589830:BGT589914 BQP589830:BQP589914 CAL589830:CAL589914 CKH589830:CKH589914 CUD589830:CUD589914 DDZ589830:DDZ589914 DNV589830:DNV589914 DXR589830:DXR589914 EHN589830:EHN589914 ERJ589830:ERJ589914 FBF589830:FBF589914 FLB589830:FLB589914 FUX589830:FUX589914 GET589830:GET589914 GOP589830:GOP589914 GYL589830:GYL589914 HIH589830:HIH589914 HSD589830:HSD589914 IBZ589830:IBZ589914 ILV589830:ILV589914 IVR589830:IVR589914 JFN589830:JFN589914 JPJ589830:JPJ589914 JZF589830:JZF589914 KJB589830:KJB589914 KSX589830:KSX589914 LCT589830:LCT589914 LMP589830:LMP589914 LWL589830:LWL589914 MGH589830:MGH589914 MQD589830:MQD589914 MZZ589830:MZZ589914 NJV589830:NJV589914 NTR589830:NTR589914 ODN589830:ODN589914 ONJ589830:ONJ589914 OXF589830:OXF589914 PHB589830:PHB589914 PQX589830:PQX589914 QAT589830:QAT589914 QKP589830:QKP589914 QUL589830:QUL589914 REH589830:REH589914 ROD589830:ROD589914 RXZ589830:RXZ589914 SHV589830:SHV589914 SRR589830:SRR589914 TBN589830:TBN589914 TLJ589830:TLJ589914 TVF589830:TVF589914 UFB589830:UFB589914 UOX589830:UOX589914 UYT589830:UYT589914 VIP589830:VIP589914 VSL589830:VSL589914 WCH589830:WCH589914 WMD589830:WMD589914 WVZ589830:WVZ589914 R655366:R655450 JN655366:JN655450 TJ655366:TJ655450 ADF655366:ADF655450 ANB655366:ANB655450 AWX655366:AWX655450 BGT655366:BGT655450 BQP655366:BQP655450 CAL655366:CAL655450 CKH655366:CKH655450 CUD655366:CUD655450 DDZ655366:DDZ655450 DNV655366:DNV655450 DXR655366:DXR655450 EHN655366:EHN655450 ERJ655366:ERJ655450 FBF655366:FBF655450 FLB655366:FLB655450 FUX655366:FUX655450 GET655366:GET655450 GOP655366:GOP655450 GYL655366:GYL655450 HIH655366:HIH655450 HSD655366:HSD655450 IBZ655366:IBZ655450 ILV655366:ILV655450 IVR655366:IVR655450 JFN655366:JFN655450 JPJ655366:JPJ655450 JZF655366:JZF655450 KJB655366:KJB655450 KSX655366:KSX655450 LCT655366:LCT655450 LMP655366:LMP655450 LWL655366:LWL655450 MGH655366:MGH655450 MQD655366:MQD655450 MZZ655366:MZZ655450 NJV655366:NJV655450 NTR655366:NTR655450 ODN655366:ODN655450 ONJ655366:ONJ655450 OXF655366:OXF655450 PHB655366:PHB655450 PQX655366:PQX655450 QAT655366:QAT655450 QKP655366:QKP655450 QUL655366:QUL655450 REH655366:REH655450 ROD655366:ROD655450 RXZ655366:RXZ655450 SHV655366:SHV655450 SRR655366:SRR655450 TBN655366:TBN655450 TLJ655366:TLJ655450 TVF655366:TVF655450 UFB655366:UFB655450 UOX655366:UOX655450 UYT655366:UYT655450 VIP655366:VIP655450 VSL655366:VSL655450 WCH655366:WCH655450 WMD655366:WMD655450 WVZ655366:WVZ655450 R720902:R720986 JN720902:JN720986 TJ720902:TJ720986 ADF720902:ADF720986 ANB720902:ANB720986 AWX720902:AWX720986 BGT720902:BGT720986 BQP720902:BQP720986 CAL720902:CAL720986 CKH720902:CKH720986 CUD720902:CUD720986 DDZ720902:DDZ720986 DNV720902:DNV720986 DXR720902:DXR720986 EHN720902:EHN720986 ERJ720902:ERJ720986 FBF720902:FBF720986 FLB720902:FLB720986 FUX720902:FUX720986 GET720902:GET720986 GOP720902:GOP720986 GYL720902:GYL720986 HIH720902:HIH720986 HSD720902:HSD720986 IBZ720902:IBZ720986 ILV720902:ILV720986 IVR720902:IVR720986 JFN720902:JFN720986 JPJ720902:JPJ720986 JZF720902:JZF720986 KJB720902:KJB720986 KSX720902:KSX720986 LCT720902:LCT720986 LMP720902:LMP720986 LWL720902:LWL720986 MGH720902:MGH720986 MQD720902:MQD720986 MZZ720902:MZZ720986 NJV720902:NJV720986 NTR720902:NTR720986 ODN720902:ODN720986 ONJ720902:ONJ720986 OXF720902:OXF720986 PHB720902:PHB720986 PQX720902:PQX720986 QAT720902:QAT720986 QKP720902:QKP720986 QUL720902:QUL720986 REH720902:REH720986 ROD720902:ROD720986 RXZ720902:RXZ720986 SHV720902:SHV720986 SRR720902:SRR720986 TBN720902:TBN720986 TLJ720902:TLJ720986 TVF720902:TVF720986 UFB720902:UFB720986 UOX720902:UOX720986 UYT720902:UYT720986 VIP720902:VIP720986 VSL720902:VSL720986 WCH720902:WCH720986 WMD720902:WMD720986 WVZ720902:WVZ720986 R786438:R786522 JN786438:JN786522 TJ786438:TJ786522 ADF786438:ADF786522 ANB786438:ANB786522 AWX786438:AWX786522 BGT786438:BGT786522 BQP786438:BQP786522 CAL786438:CAL786522 CKH786438:CKH786522 CUD786438:CUD786522 DDZ786438:DDZ786522 DNV786438:DNV786522 DXR786438:DXR786522 EHN786438:EHN786522 ERJ786438:ERJ786522 FBF786438:FBF786522 FLB786438:FLB786522 FUX786438:FUX786522 GET786438:GET786522 GOP786438:GOP786522 GYL786438:GYL786522 HIH786438:HIH786522 HSD786438:HSD786522 IBZ786438:IBZ786522 ILV786438:ILV786522 IVR786438:IVR786522 JFN786438:JFN786522 JPJ786438:JPJ786522 JZF786438:JZF786522 KJB786438:KJB786522 KSX786438:KSX786522 LCT786438:LCT786522 LMP786438:LMP786522 LWL786438:LWL786522 MGH786438:MGH786522 MQD786438:MQD786522 MZZ786438:MZZ786522 NJV786438:NJV786522 NTR786438:NTR786522 ODN786438:ODN786522 ONJ786438:ONJ786522 OXF786438:OXF786522 PHB786438:PHB786522 PQX786438:PQX786522 QAT786438:QAT786522 QKP786438:QKP786522 QUL786438:QUL786522 REH786438:REH786522 ROD786438:ROD786522 RXZ786438:RXZ786522 SHV786438:SHV786522 SRR786438:SRR786522 TBN786438:TBN786522 TLJ786438:TLJ786522 TVF786438:TVF786522 UFB786438:UFB786522 UOX786438:UOX786522 UYT786438:UYT786522 VIP786438:VIP786522 VSL786438:VSL786522 WCH786438:WCH786522 WMD786438:WMD786522 WVZ786438:WVZ786522 R851974:R852058 JN851974:JN852058 TJ851974:TJ852058 ADF851974:ADF852058 ANB851974:ANB852058 AWX851974:AWX852058 BGT851974:BGT852058 BQP851974:BQP852058 CAL851974:CAL852058 CKH851974:CKH852058 CUD851974:CUD852058 DDZ851974:DDZ852058 DNV851974:DNV852058 DXR851974:DXR852058 EHN851974:EHN852058 ERJ851974:ERJ852058 FBF851974:FBF852058 FLB851974:FLB852058 FUX851974:FUX852058 GET851974:GET852058 GOP851974:GOP852058 GYL851974:GYL852058 HIH851974:HIH852058 HSD851974:HSD852058 IBZ851974:IBZ852058 ILV851974:ILV852058 IVR851974:IVR852058 JFN851974:JFN852058 JPJ851974:JPJ852058 JZF851974:JZF852058 KJB851974:KJB852058 KSX851974:KSX852058 LCT851974:LCT852058 LMP851974:LMP852058 LWL851974:LWL852058 MGH851974:MGH852058 MQD851974:MQD852058 MZZ851974:MZZ852058 NJV851974:NJV852058 NTR851974:NTR852058 ODN851974:ODN852058 ONJ851974:ONJ852058 OXF851974:OXF852058 PHB851974:PHB852058 PQX851974:PQX852058 QAT851974:QAT852058 QKP851974:QKP852058 QUL851974:QUL852058 REH851974:REH852058 ROD851974:ROD852058 RXZ851974:RXZ852058 SHV851974:SHV852058 SRR851974:SRR852058 TBN851974:TBN852058 TLJ851974:TLJ852058 TVF851974:TVF852058 UFB851974:UFB852058 UOX851974:UOX852058 UYT851974:UYT852058 VIP851974:VIP852058 VSL851974:VSL852058 WCH851974:WCH852058 WMD851974:WMD852058 WVZ851974:WVZ852058 R917510:R917594 JN917510:JN917594 TJ917510:TJ917594 ADF917510:ADF917594 ANB917510:ANB917594 AWX917510:AWX917594 BGT917510:BGT917594 BQP917510:BQP917594 CAL917510:CAL917594 CKH917510:CKH917594 CUD917510:CUD917594 DDZ917510:DDZ917594 DNV917510:DNV917594 DXR917510:DXR917594 EHN917510:EHN917594 ERJ917510:ERJ917594 FBF917510:FBF917594 FLB917510:FLB917594 FUX917510:FUX917594 GET917510:GET917594 GOP917510:GOP917594 GYL917510:GYL917594 HIH917510:HIH917594 HSD917510:HSD917594 IBZ917510:IBZ917594 ILV917510:ILV917594 IVR917510:IVR917594 JFN917510:JFN917594 JPJ917510:JPJ917594 JZF917510:JZF917594 KJB917510:KJB917594 KSX917510:KSX917594 LCT917510:LCT917594 LMP917510:LMP917594 LWL917510:LWL917594 MGH917510:MGH917594 MQD917510:MQD917594 MZZ917510:MZZ917594 NJV917510:NJV917594 NTR917510:NTR917594 ODN917510:ODN917594 ONJ917510:ONJ917594 OXF917510:OXF917594 PHB917510:PHB917594 PQX917510:PQX917594 QAT917510:QAT917594 QKP917510:QKP917594 QUL917510:QUL917594 REH917510:REH917594 ROD917510:ROD917594 RXZ917510:RXZ917594 SHV917510:SHV917594 SRR917510:SRR917594 TBN917510:TBN917594 TLJ917510:TLJ917594 TVF917510:TVF917594 UFB917510:UFB917594 UOX917510:UOX917594 UYT917510:UYT917594 VIP917510:VIP917594 VSL917510:VSL917594 WCH917510:WCH917594 WMD917510:WMD917594 WVZ917510:WVZ917594 R983046:R983130 JN983046:JN983130 TJ983046:TJ983130 ADF983046:ADF983130 ANB983046:ANB983130 AWX983046:AWX983130 BGT983046:BGT983130 BQP983046:BQP983130 CAL983046:CAL983130 CKH983046:CKH983130 CUD983046:CUD983130 DDZ983046:DDZ983130 DNV983046:DNV983130 DXR983046:DXR983130 EHN983046:EHN983130 ERJ983046:ERJ983130 FBF983046:FBF983130 FLB983046:FLB983130 FUX983046:FUX983130 GET983046:GET983130 GOP983046:GOP983130 GYL983046:GYL983130 HIH983046:HIH983130 HSD983046:HSD983130 IBZ983046:IBZ983130 ILV983046:ILV983130 IVR983046:IVR983130 JFN983046:JFN983130 JPJ983046:JPJ983130 JZF983046:JZF983130 KJB983046:KJB983130 KSX983046:KSX983130 LCT983046:LCT983130 LMP983046:LMP983130 LWL983046:LWL983130 MGH983046:MGH983130 MQD983046:MQD983130 MZZ983046:MZZ983130 NJV983046:NJV983130 NTR983046:NTR983130 ODN983046:ODN983130 ONJ983046:ONJ983130 OXF983046:OXF983130 PHB983046:PHB983130 PQX983046:PQX983130 QAT983046:QAT983130 QKP983046:QKP983130 QUL983046:QUL983130 REH983046:REH983130 ROD983046:ROD983130 RXZ983046:RXZ983130 SHV983046:SHV983130 SRR983046:SRR983130 TBN983046:TBN983130 TLJ983046:TLJ983130 TVF983046:TVF983130 UFB983046:UFB983130 UOX983046:UOX983130 UYT983046:UYT983130 VIP983046:VIP983130 VSL983046:VSL983130 WCH983046:WCH983130 WMD983046:WMD983130 WVZ983046:WVZ983130 WVZ9:WVZ90 WMD9:WMD90 WCH9:WCH90 VSL9:VSL90 VIP9:VIP90 UYT9:UYT90 UOX9:UOX90 UFB9:UFB90 TVF9:TVF90 TLJ9:TLJ90 TBN9:TBN90 SRR9:SRR90 SHV9:SHV90 RXZ9:RXZ90 ROD9:ROD90 REH9:REH90 QUL9:QUL90 QKP9:QKP90 QAT9:QAT90 PQX9:PQX90 PHB9:PHB90 OXF9:OXF90 ONJ9:ONJ90 ODN9:ODN90 NTR9:NTR90 NJV9:NJV90 MZZ9:MZZ90 MQD9:MQD90 MGH9:MGH90 LWL9:LWL90 LMP9:LMP90 LCT9:LCT90 KSX9:KSX90 KJB9:KJB90 JZF9:JZF90 JPJ9:JPJ90 JFN9:JFN90 IVR9:IVR90 ILV9:ILV90 IBZ9:IBZ90 HSD9:HSD90 HIH9:HIH90 GYL9:GYL90 GOP9:GOP90 GET9:GET90 FUX9:FUX90 FLB9:FLB90 FBF9:FBF90 ERJ9:ERJ90 EHN9:EHN90 DXR9:DXR90 DNV9:DNV90 DDZ9:DDZ90 CUD9:CUD90 CKH9:CKH90 CAL9:CAL90 BQP9:BQP90 BGT9:BGT90 AWX9:AWX90 ANB9:ANB90 ADF9:ADF90 TJ9:TJ90 JN9:JN90 R9:R90">
      <formula1>IMPACTO</formula1>
    </dataValidation>
    <dataValidation type="list" allowBlank="1" showInputMessage="1" showErrorMessage="1" sqref="Q65542:Q65626 JM65542:JM65626 TI65542:TI65626 ADE65542:ADE65626 ANA65542:ANA65626 AWW65542:AWW65626 BGS65542:BGS65626 BQO65542:BQO65626 CAK65542:CAK65626 CKG65542:CKG65626 CUC65542:CUC65626 DDY65542:DDY65626 DNU65542:DNU65626 DXQ65542:DXQ65626 EHM65542:EHM65626 ERI65542:ERI65626 FBE65542:FBE65626 FLA65542:FLA65626 FUW65542:FUW65626 GES65542:GES65626 GOO65542:GOO65626 GYK65542:GYK65626 HIG65542:HIG65626 HSC65542:HSC65626 IBY65542:IBY65626 ILU65542:ILU65626 IVQ65542:IVQ65626 JFM65542:JFM65626 JPI65542:JPI65626 JZE65542:JZE65626 KJA65542:KJA65626 KSW65542:KSW65626 LCS65542:LCS65626 LMO65542:LMO65626 LWK65542:LWK65626 MGG65542:MGG65626 MQC65542:MQC65626 MZY65542:MZY65626 NJU65542:NJU65626 NTQ65542:NTQ65626 ODM65542:ODM65626 ONI65542:ONI65626 OXE65542:OXE65626 PHA65542:PHA65626 PQW65542:PQW65626 QAS65542:QAS65626 QKO65542:QKO65626 QUK65542:QUK65626 REG65542:REG65626 ROC65542:ROC65626 RXY65542:RXY65626 SHU65542:SHU65626 SRQ65542:SRQ65626 TBM65542:TBM65626 TLI65542:TLI65626 TVE65542:TVE65626 UFA65542:UFA65626 UOW65542:UOW65626 UYS65542:UYS65626 VIO65542:VIO65626 VSK65542:VSK65626 WCG65542:WCG65626 WMC65542:WMC65626 WVY65542:WVY65626 Q131078:Q131162 JM131078:JM131162 TI131078:TI131162 ADE131078:ADE131162 ANA131078:ANA131162 AWW131078:AWW131162 BGS131078:BGS131162 BQO131078:BQO131162 CAK131078:CAK131162 CKG131078:CKG131162 CUC131078:CUC131162 DDY131078:DDY131162 DNU131078:DNU131162 DXQ131078:DXQ131162 EHM131078:EHM131162 ERI131078:ERI131162 FBE131078:FBE131162 FLA131078:FLA131162 FUW131078:FUW131162 GES131078:GES131162 GOO131078:GOO131162 GYK131078:GYK131162 HIG131078:HIG131162 HSC131078:HSC131162 IBY131078:IBY131162 ILU131078:ILU131162 IVQ131078:IVQ131162 JFM131078:JFM131162 JPI131078:JPI131162 JZE131078:JZE131162 KJA131078:KJA131162 KSW131078:KSW131162 LCS131078:LCS131162 LMO131078:LMO131162 LWK131078:LWK131162 MGG131078:MGG131162 MQC131078:MQC131162 MZY131078:MZY131162 NJU131078:NJU131162 NTQ131078:NTQ131162 ODM131078:ODM131162 ONI131078:ONI131162 OXE131078:OXE131162 PHA131078:PHA131162 PQW131078:PQW131162 QAS131078:QAS131162 QKO131078:QKO131162 QUK131078:QUK131162 REG131078:REG131162 ROC131078:ROC131162 RXY131078:RXY131162 SHU131078:SHU131162 SRQ131078:SRQ131162 TBM131078:TBM131162 TLI131078:TLI131162 TVE131078:TVE131162 UFA131078:UFA131162 UOW131078:UOW131162 UYS131078:UYS131162 VIO131078:VIO131162 VSK131078:VSK131162 WCG131078:WCG131162 WMC131078:WMC131162 WVY131078:WVY131162 Q196614:Q196698 JM196614:JM196698 TI196614:TI196698 ADE196614:ADE196698 ANA196614:ANA196698 AWW196614:AWW196698 BGS196614:BGS196698 BQO196614:BQO196698 CAK196614:CAK196698 CKG196614:CKG196698 CUC196614:CUC196698 DDY196614:DDY196698 DNU196614:DNU196698 DXQ196614:DXQ196698 EHM196614:EHM196698 ERI196614:ERI196698 FBE196614:FBE196698 FLA196614:FLA196698 FUW196614:FUW196698 GES196614:GES196698 GOO196614:GOO196698 GYK196614:GYK196698 HIG196614:HIG196698 HSC196614:HSC196698 IBY196614:IBY196698 ILU196614:ILU196698 IVQ196614:IVQ196698 JFM196614:JFM196698 JPI196614:JPI196698 JZE196614:JZE196698 KJA196614:KJA196698 KSW196614:KSW196698 LCS196614:LCS196698 LMO196614:LMO196698 LWK196614:LWK196698 MGG196614:MGG196698 MQC196614:MQC196698 MZY196614:MZY196698 NJU196614:NJU196698 NTQ196614:NTQ196698 ODM196614:ODM196698 ONI196614:ONI196698 OXE196614:OXE196698 PHA196614:PHA196698 PQW196614:PQW196698 QAS196614:QAS196698 QKO196614:QKO196698 QUK196614:QUK196698 REG196614:REG196698 ROC196614:ROC196698 RXY196614:RXY196698 SHU196614:SHU196698 SRQ196614:SRQ196698 TBM196614:TBM196698 TLI196614:TLI196698 TVE196614:TVE196698 UFA196614:UFA196698 UOW196614:UOW196698 UYS196614:UYS196698 VIO196614:VIO196698 VSK196614:VSK196698 WCG196614:WCG196698 WMC196614:WMC196698 WVY196614:WVY196698 Q262150:Q262234 JM262150:JM262234 TI262150:TI262234 ADE262150:ADE262234 ANA262150:ANA262234 AWW262150:AWW262234 BGS262150:BGS262234 BQO262150:BQO262234 CAK262150:CAK262234 CKG262150:CKG262234 CUC262150:CUC262234 DDY262150:DDY262234 DNU262150:DNU262234 DXQ262150:DXQ262234 EHM262150:EHM262234 ERI262150:ERI262234 FBE262150:FBE262234 FLA262150:FLA262234 FUW262150:FUW262234 GES262150:GES262234 GOO262150:GOO262234 GYK262150:GYK262234 HIG262150:HIG262234 HSC262150:HSC262234 IBY262150:IBY262234 ILU262150:ILU262234 IVQ262150:IVQ262234 JFM262150:JFM262234 JPI262150:JPI262234 JZE262150:JZE262234 KJA262150:KJA262234 KSW262150:KSW262234 LCS262150:LCS262234 LMO262150:LMO262234 LWK262150:LWK262234 MGG262150:MGG262234 MQC262150:MQC262234 MZY262150:MZY262234 NJU262150:NJU262234 NTQ262150:NTQ262234 ODM262150:ODM262234 ONI262150:ONI262234 OXE262150:OXE262234 PHA262150:PHA262234 PQW262150:PQW262234 QAS262150:QAS262234 QKO262150:QKO262234 QUK262150:QUK262234 REG262150:REG262234 ROC262150:ROC262234 RXY262150:RXY262234 SHU262150:SHU262234 SRQ262150:SRQ262234 TBM262150:TBM262234 TLI262150:TLI262234 TVE262150:TVE262234 UFA262150:UFA262234 UOW262150:UOW262234 UYS262150:UYS262234 VIO262150:VIO262234 VSK262150:VSK262234 WCG262150:WCG262234 WMC262150:WMC262234 WVY262150:WVY262234 Q327686:Q327770 JM327686:JM327770 TI327686:TI327770 ADE327686:ADE327770 ANA327686:ANA327770 AWW327686:AWW327770 BGS327686:BGS327770 BQO327686:BQO327770 CAK327686:CAK327770 CKG327686:CKG327770 CUC327686:CUC327770 DDY327686:DDY327770 DNU327686:DNU327770 DXQ327686:DXQ327770 EHM327686:EHM327770 ERI327686:ERI327770 FBE327686:FBE327770 FLA327686:FLA327770 FUW327686:FUW327770 GES327686:GES327770 GOO327686:GOO327770 GYK327686:GYK327770 HIG327686:HIG327770 HSC327686:HSC327770 IBY327686:IBY327770 ILU327686:ILU327770 IVQ327686:IVQ327770 JFM327686:JFM327770 JPI327686:JPI327770 JZE327686:JZE327770 KJA327686:KJA327770 KSW327686:KSW327770 LCS327686:LCS327770 LMO327686:LMO327770 LWK327686:LWK327770 MGG327686:MGG327770 MQC327686:MQC327770 MZY327686:MZY327770 NJU327686:NJU327770 NTQ327686:NTQ327770 ODM327686:ODM327770 ONI327686:ONI327770 OXE327686:OXE327770 PHA327686:PHA327770 PQW327686:PQW327770 QAS327686:QAS327770 QKO327686:QKO327770 QUK327686:QUK327770 REG327686:REG327770 ROC327686:ROC327770 RXY327686:RXY327770 SHU327686:SHU327770 SRQ327686:SRQ327770 TBM327686:TBM327770 TLI327686:TLI327770 TVE327686:TVE327770 UFA327686:UFA327770 UOW327686:UOW327770 UYS327686:UYS327770 VIO327686:VIO327770 VSK327686:VSK327770 WCG327686:WCG327770 WMC327686:WMC327770 WVY327686:WVY327770 Q393222:Q393306 JM393222:JM393306 TI393222:TI393306 ADE393222:ADE393306 ANA393222:ANA393306 AWW393222:AWW393306 BGS393222:BGS393306 BQO393222:BQO393306 CAK393222:CAK393306 CKG393222:CKG393306 CUC393222:CUC393306 DDY393222:DDY393306 DNU393222:DNU393306 DXQ393222:DXQ393306 EHM393222:EHM393306 ERI393222:ERI393306 FBE393222:FBE393306 FLA393222:FLA393306 FUW393222:FUW393306 GES393222:GES393306 GOO393222:GOO393306 GYK393222:GYK393306 HIG393222:HIG393306 HSC393222:HSC393306 IBY393222:IBY393306 ILU393222:ILU393306 IVQ393222:IVQ393306 JFM393222:JFM393306 JPI393222:JPI393306 JZE393222:JZE393306 KJA393222:KJA393306 KSW393222:KSW393306 LCS393222:LCS393306 LMO393222:LMO393306 LWK393222:LWK393306 MGG393222:MGG393306 MQC393222:MQC393306 MZY393222:MZY393306 NJU393222:NJU393306 NTQ393222:NTQ393306 ODM393222:ODM393306 ONI393222:ONI393306 OXE393222:OXE393306 PHA393222:PHA393306 PQW393222:PQW393306 QAS393222:QAS393306 QKO393222:QKO393306 QUK393222:QUK393306 REG393222:REG393306 ROC393222:ROC393306 RXY393222:RXY393306 SHU393222:SHU393306 SRQ393222:SRQ393306 TBM393222:TBM393306 TLI393222:TLI393306 TVE393222:TVE393306 UFA393222:UFA393306 UOW393222:UOW393306 UYS393222:UYS393306 VIO393222:VIO393306 VSK393222:VSK393306 WCG393222:WCG393306 WMC393222:WMC393306 WVY393222:WVY393306 Q458758:Q458842 JM458758:JM458842 TI458758:TI458842 ADE458758:ADE458842 ANA458758:ANA458842 AWW458758:AWW458842 BGS458758:BGS458842 BQO458758:BQO458842 CAK458758:CAK458842 CKG458758:CKG458842 CUC458758:CUC458842 DDY458758:DDY458842 DNU458758:DNU458842 DXQ458758:DXQ458842 EHM458758:EHM458842 ERI458758:ERI458842 FBE458758:FBE458842 FLA458758:FLA458842 FUW458758:FUW458842 GES458758:GES458842 GOO458758:GOO458842 GYK458758:GYK458842 HIG458758:HIG458842 HSC458758:HSC458842 IBY458758:IBY458842 ILU458758:ILU458842 IVQ458758:IVQ458842 JFM458758:JFM458842 JPI458758:JPI458842 JZE458758:JZE458842 KJA458758:KJA458842 KSW458758:KSW458842 LCS458758:LCS458842 LMO458758:LMO458842 LWK458758:LWK458842 MGG458758:MGG458842 MQC458758:MQC458842 MZY458758:MZY458842 NJU458758:NJU458842 NTQ458758:NTQ458842 ODM458758:ODM458842 ONI458758:ONI458842 OXE458758:OXE458842 PHA458758:PHA458842 PQW458758:PQW458842 QAS458758:QAS458842 QKO458758:QKO458842 QUK458758:QUK458842 REG458758:REG458842 ROC458758:ROC458842 RXY458758:RXY458842 SHU458758:SHU458842 SRQ458758:SRQ458842 TBM458758:TBM458842 TLI458758:TLI458842 TVE458758:TVE458842 UFA458758:UFA458842 UOW458758:UOW458842 UYS458758:UYS458842 VIO458758:VIO458842 VSK458758:VSK458842 WCG458758:WCG458842 WMC458758:WMC458842 WVY458758:WVY458842 Q524294:Q524378 JM524294:JM524378 TI524294:TI524378 ADE524294:ADE524378 ANA524294:ANA524378 AWW524294:AWW524378 BGS524294:BGS524378 BQO524294:BQO524378 CAK524294:CAK524378 CKG524294:CKG524378 CUC524294:CUC524378 DDY524294:DDY524378 DNU524294:DNU524378 DXQ524294:DXQ524378 EHM524294:EHM524378 ERI524294:ERI524378 FBE524294:FBE524378 FLA524294:FLA524378 FUW524294:FUW524378 GES524294:GES524378 GOO524294:GOO524378 GYK524294:GYK524378 HIG524294:HIG524378 HSC524294:HSC524378 IBY524294:IBY524378 ILU524294:ILU524378 IVQ524294:IVQ524378 JFM524294:JFM524378 JPI524294:JPI524378 JZE524294:JZE524378 KJA524294:KJA524378 KSW524294:KSW524378 LCS524294:LCS524378 LMO524294:LMO524378 LWK524294:LWK524378 MGG524294:MGG524378 MQC524294:MQC524378 MZY524294:MZY524378 NJU524294:NJU524378 NTQ524294:NTQ524378 ODM524294:ODM524378 ONI524294:ONI524378 OXE524294:OXE524378 PHA524294:PHA524378 PQW524294:PQW524378 QAS524294:QAS524378 QKO524294:QKO524378 QUK524294:QUK524378 REG524294:REG524378 ROC524294:ROC524378 RXY524294:RXY524378 SHU524294:SHU524378 SRQ524294:SRQ524378 TBM524294:TBM524378 TLI524294:TLI524378 TVE524294:TVE524378 UFA524294:UFA524378 UOW524294:UOW524378 UYS524294:UYS524378 VIO524294:VIO524378 VSK524294:VSK524378 WCG524294:WCG524378 WMC524294:WMC524378 WVY524294:WVY524378 Q589830:Q589914 JM589830:JM589914 TI589830:TI589914 ADE589830:ADE589914 ANA589830:ANA589914 AWW589830:AWW589914 BGS589830:BGS589914 BQO589830:BQO589914 CAK589830:CAK589914 CKG589830:CKG589914 CUC589830:CUC589914 DDY589830:DDY589914 DNU589830:DNU589914 DXQ589830:DXQ589914 EHM589830:EHM589914 ERI589830:ERI589914 FBE589830:FBE589914 FLA589830:FLA589914 FUW589830:FUW589914 GES589830:GES589914 GOO589830:GOO589914 GYK589830:GYK589914 HIG589830:HIG589914 HSC589830:HSC589914 IBY589830:IBY589914 ILU589830:ILU589914 IVQ589830:IVQ589914 JFM589830:JFM589914 JPI589830:JPI589914 JZE589830:JZE589914 KJA589830:KJA589914 KSW589830:KSW589914 LCS589830:LCS589914 LMO589830:LMO589914 LWK589830:LWK589914 MGG589830:MGG589914 MQC589830:MQC589914 MZY589830:MZY589914 NJU589830:NJU589914 NTQ589830:NTQ589914 ODM589830:ODM589914 ONI589830:ONI589914 OXE589830:OXE589914 PHA589830:PHA589914 PQW589830:PQW589914 QAS589830:QAS589914 QKO589830:QKO589914 QUK589830:QUK589914 REG589830:REG589914 ROC589830:ROC589914 RXY589830:RXY589914 SHU589830:SHU589914 SRQ589830:SRQ589914 TBM589830:TBM589914 TLI589830:TLI589914 TVE589830:TVE589914 UFA589830:UFA589914 UOW589830:UOW589914 UYS589830:UYS589914 VIO589830:VIO589914 VSK589830:VSK589914 WCG589830:WCG589914 WMC589830:WMC589914 WVY589830:WVY589914 Q655366:Q655450 JM655366:JM655450 TI655366:TI655450 ADE655366:ADE655450 ANA655366:ANA655450 AWW655366:AWW655450 BGS655366:BGS655450 BQO655366:BQO655450 CAK655366:CAK655450 CKG655366:CKG655450 CUC655366:CUC655450 DDY655366:DDY655450 DNU655366:DNU655450 DXQ655366:DXQ655450 EHM655366:EHM655450 ERI655366:ERI655450 FBE655366:FBE655450 FLA655366:FLA655450 FUW655366:FUW655450 GES655366:GES655450 GOO655366:GOO655450 GYK655366:GYK655450 HIG655366:HIG655450 HSC655366:HSC655450 IBY655366:IBY655450 ILU655366:ILU655450 IVQ655366:IVQ655450 JFM655366:JFM655450 JPI655366:JPI655450 JZE655366:JZE655450 KJA655366:KJA655450 KSW655366:KSW655450 LCS655366:LCS655450 LMO655366:LMO655450 LWK655366:LWK655450 MGG655366:MGG655450 MQC655366:MQC655450 MZY655366:MZY655450 NJU655366:NJU655450 NTQ655366:NTQ655450 ODM655366:ODM655450 ONI655366:ONI655450 OXE655366:OXE655450 PHA655366:PHA655450 PQW655366:PQW655450 QAS655366:QAS655450 QKO655366:QKO655450 QUK655366:QUK655450 REG655366:REG655450 ROC655366:ROC655450 RXY655366:RXY655450 SHU655366:SHU655450 SRQ655366:SRQ655450 TBM655366:TBM655450 TLI655366:TLI655450 TVE655366:TVE655450 UFA655366:UFA655450 UOW655366:UOW655450 UYS655366:UYS655450 VIO655366:VIO655450 VSK655366:VSK655450 WCG655366:WCG655450 WMC655366:WMC655450 WVY655366:WVY655450 Q720902:Q720986 JM720902:JM720986 TI720902:TI720986 ADE720902:ADE720986 ANA720902:ANA720986 AWW720902:AWW720986 BGS720902:BGS720986 BQO720902:BQO720986 CAK720902:CAK720986 CKG720902:CKG720986 CUC720902:CUC720986 DDY720902:DDY720986 DNU720902:DNU720986 DXQ720902:DXQ720986 EHM720902:EHM720986 ERI720902:ERI720986 FBE720902:FBE720986 FLA720902:FLA720986 FUW720902:FUW720986 GES720902:GES720986 GOO720902:GOO720986 GYK720902:GYK720986 HIG720902:HIG720986 HSC720902:HSC720986 IBY720902:IBY720986 ILU720902:ILU720986 IVQ720902:IVQ720986 JFM720902:JFM720986 JPI720902:JPI720986 JZE720902:JZE720986 KJA720902:KJA720986 KSW720902:KSW720986 LCS720902:LCS720986 LMO720902:LMO720986 LWK720902:LWK720986 MGG720902:MGG720986 MQC720902:MQC720986 MZY720902:MZY720986 NJU720902:NJU720986 NTQ720902:NTQ720986 ODM720902:ODM720986 ONI720902:ONI720986 OXE720902:OXE720986 PHA720902:PHA720986 PQW720902:PQW720986 QAS720902:QAS720986 QKO720902:QKO720986 QUK720902:QUK720986 REG720902:REG720986 ROC720902:ROC720986 RXY720902:RXY720986 SHU720902:SHU720986 SRQ720902:SRQ720986 TBM720902:TBM720986 TLI720902:TLI720986 TVE720902:TVE720986 UFA720902:UFA720986 UOW720902:UOW720986 UYS720902:UYS720986 VIO720902:VIO720986 VSK720902:VSK720986 WCG720902:WCG720986 WMC720902:WMC720986 WVY720902:WVY720986 Q786438:Q786522 JM786438:JM786522 TI786438:TI786522 ADE786438:ADE786522 ANA786438:ANA786522 AWW786438:AWW786522 BGS786438:BGS786522 BQO786438:BQO786522 CAK786438:CAK786522 CKG786438:CKG786522 CUC786438:CUC786522 DDY786438:DDY786522 DNU786438:DNU786522 DXQ786438:DXQ786522 EHM786438:EHM786522 ERI786438:ERI786522 FBE786438:FBE786522 FLA786438:FLA786522 FUW786438:FUW786522 GES786438:GES786522 GOO786438:GOO786522 GYK786438:GYK786522 HIG786438:HIG786522 HSC786438:HSC786522 IBY786438:IBY786522 ILU786438:ILU786522 IVQ786438:IVQ786522 JFM786438:JFM786522 JPI786438:JPI786522 JZE786438:JZE786522 KJA786438:KJA786522 KSW786438:KSW786522 LCS786438:LCS786522 LMO786438:LMO786522 LWK786438:LWK786522 MGG786438:MGG786522 MQC786438:MQC786522 MZY786438:MZY786522 NJU786438:NJU786522 NTQ786438:NTQ786522 ODM786438:ODM786522 ONI786438:ONI786522 OXE786438:OXE786522 PHA786438:PHA786522 PQW786438:PQW786522 QAS786438:QAS786522 QKO786438:QKO786522 QUK786438:QUK786522 REG786438:REG786522 ROC786438:ROC786522 RXY786438:RXY786522 SHU786438:SHU786522 SRQ786438:SRQ786522 TBM786438:TBM786522 TLI786438:TLI786522 TVE786438:TVE786522 UFA786438:UFA786522 UOW786438:UOW786522 UYS786438:UYS786522 VIO786438:VIO786522 VSK786438:VSK786522 WCG786438:WCG786522 WMC786438:WMC786522 WVY786438:WVY786522 Q851974:Q852058 JM851974:JM852058 TI851974:TI852058 ADE851974:ADE852058 ANA851974:ANA852058 AWW851974:AWW852058 BGS851974:BGS852058 BQO851974:BQO852058 CAK851974:CAK852058 CKG851974:CKG852058 CUC851974:CUC852058 DDY851974:DDY852058 DNU851974:DNU852058 DXQ851974:DXQ852058 EHM851974:EHM852058 ERI851974:ERI852058 FBE851974:FBE852058 FLA851974:FLA852058 FUW851974:FUW852058 GES851974:GES852058 GOO851974:GOO852058 GYK851974:GYK852058 HIG851974:HIG852058 HSC851974:HSC852058 IBY851974:IBY852058 ILU851974:ILU852058 IVQ851974:IVQ852058 JFM851974:JFM852058 JPI851974:JPI852058 JZE851974:JZE852058 KJA851974:KJA852058 KSW851974:KSW852058 LCS851974:LCS852058 LMO851974:LMO852058 LWK851974:LWK852058 MGG851974:MGG852058 MQC851974:MQC852058 MZY851974:MZY852058 NJU851974:NJU852058 NTQ851974:NTQ852058 ODM851974:ODM852058 ONI851974:ONI852058 OXE851974:OXE852058 PHA851974:PHA852058 PQW851974:PQW852058 QAS851974:QAS852058 QKO851974:QKO852058 QUK851974:QUK852058 REG851974:REG852058 ROC851974:ROC852058 RXY851974:RXY852058 SHU851974:SHU852058 SRQ851974:SRQ852058 TBM851974:TBM852058 TLI851974:TLI852058 TVE851974:TVE852058 UFA851974:UFA852058 UOW851974:UOW852058 UYS851974:UYS852058 VIO851974:VIO852058 VSK851974:VSK852058 WCG851974:WCG852058 WMC851974:WMC852058 WVY851974:WVY852058 Q917510:Q917594 JM917510:JM917594 TI917510:TI917594 ADE917510:ADE917594 ANA917510:ANA917594 AWW917510:AWW917594 BGS917510:BGS917594 BQO917510:BQO917594 CAK917510:CAK917594 CKG917510:CKG917594 CUC917510:CUC917594 DDY917510:DDY917594 DNU917510:DNU917594 DXQ917510:DXQ917594 EHM917510:EHM917594 ERI917510:ERI917594 FBE917510:FBE917594 FLA917510:FLA917594 FUW917510:FUW917594 GES917510:GES917594 GOO917510:GOO917594 GYK917510:GYK917594 HIG917510:HIG917594 HSC917510:HSC917594 IBY917510:IBY917594 ILU917510:ILU917594 IVQ917510:IVQ917594 JFM917510:JFM917594 JPI917510:JPI917594 JZE917510:JZE917594 KJA917510:KJA917594 KSW917510:KSW917594 LCS917510:LCS917594 LMO917510:LMO917594 LWK917510:LWK917594 MGG917510:MGG917594 MQC917510:MQC917594 MZY917510:MZY917594 NJU917510:NJU917594 NTQ917510:NTQ917594 ODM917510:ODM917594 ONI917510:ONI917594 OXE917510:OXE917594 PHA917510:PHA917594 PQW917510:PQW917594 QAS917510:QAS917594 QKO917510:QKO917594 QUK917510:QUK917594 REG917510:REG917594 ROC917510:ROC917594 RXY917510:RXY917594 SHU917510:SHU917594 SRQ917510:SRQ917594 TBM917510:TBM917594 TLI917510:TLI917594 TVE917510:TVE917594 UFA917510:UFA917594 UOW917510:UOW917594 UYS917510:UYS917594 VIO917510:VIO917594 VSK917510:VSK917594 WCG917510:WCG917594 WMC917510:WMC917594 WVY917510:WVY917594 Q983046:Q983130 JM983046:JM983130 TI983046:TI983130 ADE983046:ADE983130 ANA983046:ANA983130 AWW983046:AWW983130 BGS983046:BGS983130 BQO983046:BQO983130 CAK983046:CAK983130 CKG983046:CKG983130 CUC983046:CUC983130 DDY983046:DDY983130 DNU983046:DNU983130 DXQ983046:DXQ983130 EHM983046:EHM983130 ERI983046:ERI983130 FBE983046:FBE983130 FLA983046:FLA983130 FUW983046:FUW983130 GES983046:GES983130 GOO983046:GOO983130 GYK983046:GYK983130 HIG983046:HIG983130 HSC983046:HSC983130 IBY983046:IBY983130 ILU983046:ILU983130 IVQ983046:IVQ983130 JFM983046:JFM983130 JPI983046:JPI983130 JZE983046:JZE983130 KJA983046:KJA983130 KSW983046:KSW983130 LCS983046:LCS983130 LMO983046:LMO983130 LWK983046:LWK983130 MGG983046:MGG983130 MQC983046:MQC983130 MZY983046:MZY983130 NJU983046:NJU983130 NTQ983046:NTQ983130 ODM983046:ODM983130 ONI983046:ONI983130 OXE983046:OXE983130 PHA983046:PHA983130 PQW983046:PQW983130 QAS983046:QAS983130 QKO983046:QKO983130 QUK983046:QUK983130 REG983046:REG983130 ROC983046:ROC983130 RXY983046:RXY983130 SHU983046:SHU983130 SRQ983046:SRQ983130 TBM983046:TBM983130 TLI983046:TLI983130 TVE983046:TVE983130 UFA983046:UFA983130 UOW983046:UOW983130 UYS983046:UYS983130 VIO983046:VIO983130 VSK983046:VSK983130 WCG983046:WCG983130 WMC983046:WMC983130 WVY983046:WVY983130 WVY9:WVY90 WMC9:WMC90 WCG9:WCG90 VSK9:VSK90 VIO9:VIO90 UYS9:UYS90 UOW9:UOW90 UFA9:UFA90 TVE9:TVE90 TLI9:TLI90 TBM9:TBM90 SRQ9:SRQ90 SHU9:SHU90 RXY9:RXY90 ROC9:ROC90 REG9:REG90 QUK9:QUK90 QKO9:QKO90 QAS9:QAS90 PQW9:PQW90 PHA9:PHA90 OXE9:OXE90 ONI9:ONI90 ODM9:ODM90 NTQ9:NTQ90 NJU9:NJU90 MZY9:MZY90 MQC9:MQC90 MGG9:MGG90 LWK9:LWK90 LMO9:LMO90 LCS9:LCS90 KSW9:KSW90 KJA9:KJA90 JZE9:JZE90 JPI9:JPI90 JFM9:JFM90 IVQ9:IVQ90 ILU9:ILU90 IBY9:IBY90 HSC9:HSC90 HIG9:HIG90 GYK9:GYK90 GOO9:GOO90 GES9:GES90 FUW9:FUW90 FLA9:FLA90 FBE9:FBE90 ERI9:ERI90 EHM9:EHM90 DXQ9:DXQ90 DNU9:DNU90 DDY9:DDY90 CUC9:CUC90 CKG9:CKG90 CAK9:CAK90 BQO9:BQO90 BGS9:BGS90 AWW9:AWW90 ANA9:ANA90 ADE9:ADE90 TI9:TI90 JM9:JM90 Q9:Q90">
      <formula1>PROBAB</formula1>
    </dataValidation>
  </dataValidations>
  <printOptions horizontalCentered="1"/>
  <pageMargins left="0.19685039370078741" right="0.19685039370078741" top="0.59055118110236227" bottom="0.39370078740157483" header="0" footer="0.19685039370078741"/>
  <pageSetup paperSize="14" scale="53" fitToHeight="0" orientation="landscape" r:id="rId1"/>
  <headerFooter alignWithMargins="0">
    <oddFooter xml:space="preserve">&amp;LFormato: FO-AC-07 Versión: 2&amp;CPágina &amp;P&amp;R </oddFooter>
  </headerFooter>
  <rowBreaks count="1" manualBreakCount="1">
    <brk id="97" max="36"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showGridLines="0" view="pageBreakPreview" zoomScale="110" zoomScaleNormal="120" zoomScaleSheetLayoutView="11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8.42578125" style="185" customWidth="1"/>
    <col min="28" max="28" width="19"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8.42578125" style="165" customWidth="1"/>
    <col min="284" max="284" width="19"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8.42578125" style="165" customWidth="1"/>
    <col min="540" max="540" width="19"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8.42578125" style="165" customWidth="1"/>
    <col min="796" max="796" width="19"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8.42578125" style="165" customWidth="1"/>
    <col min="1052" max="1052" width="19"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8.42578125" style="165" customWidth="1"/>
    <col min="1308" max="1308" width="19"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8.42578125" style="165" customWidth="1"/>
    <col min="1564" max="1564" width="19"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8.42578125" style="165" customWidth="1"/>
    <col min="1820" max="1820" width="19"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8.42578125" style="165" customWidth="1"/>
    <col min="2076" max="2076" width="19"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8.42578125" style="165" customWidth="1"/>
    <col min="2332" max="2332" width="19"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8.42578125" style="165" customWidth="1"/>
    <col min="2588" max="2588" width="19"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8.42578125" style="165" customWidth="1"/>
    <col min="2844" max="2844" width="19"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8.42578125" style="165" customWidth="1"/>
    <col min="3100" max="3100" width="19"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8.42578125" style="165" customWidth="1"/>
    <col min="3356" max="3356" width="19"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8.42578125" style="165" customWidth="1"/>
    <col min="3612" max="3612" width="19"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8.42578125" style="165" customWidth="1"/>
    <col min="3868" max="3868" width="19"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8.42578125" style="165" customWidth="1"/>
    <col min="4124" max="4124" width="19"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8.42578125" style="165" customWidth="1"/>
    <col min="4380" max="4380" width="19"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8.42578125" style="165" customWidth="1"/>
    <col min="4636" max="4636" width="19"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8.42578125" style="165" customWidth="1"/>
    <col min="4892" max="4892" width="19"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8.42578125" style="165" customWidth="1"/>
    <col min="5148" max="5148" width="19"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8.42578125" style="165" customWidth="1"/>
    <col min="5404" max="5404" width="19"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8.42578125" style="165" customWidth="1"/>
    <col min="5660" max="5660" width="19"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8.42578125" style="165" customWidth="1"/>
    <col min="5916" max="5916" width="19"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8.42578125" style="165" customWidth="1"/>
    <col min="6172" max="6172" width="19"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8.42578125" style="165" customWidth="1"/>
    <col min="6428" max="6428" width="19"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8.42578125" style="165" customWidth="1"/>
    <col min="6684" max="6684" width="19"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8.42578125" style="165" customWidth="1"/>
    <col min="6940" max="6940" width="19"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8.42578125" style="165" customWidth="1"/>
    <col min="7196" max="7196" width="19"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8.42578125" style="165" customWidth="1"/>
    <col min="7452" max="7452" width="19"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8.42578125" style="165" customWidth="1"/>
    <col min="7708" max="7708" width="19"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8.42578125" style="165" customWidth="1"/>
    <col min="7964" max="7964" width="19"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8.42578125" style="165" customWidth="1"/>
    <col min="8220" max="8220" width="19"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8.42578125" style="165" customWidth="1"/>
    <col min="8476" max="8476" width="19"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8.42578125" style="165" customWidth="1"/>
    <col min="8732" max="8732" width="19"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8.42578125" style="165" customWidth="1"/>
    <col min="8988" max="8988" width="19"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8.42578125" style="165" customWidth="1"/>
    <col min="9244" max="9244" width="19"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8.42578125" style="165" customWidth="1"/>
    <col min="9500" max="9500" width="19"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8.42578125" style="165" customWidth="1"/>
    <col min="9756" max="9756" width="19"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8.42578125" style="165" customWidth="1"/>
    <col min="10012" max="10012" width="19"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8.42578125" style="165" customWidth="1"/>
    <col min="10268" max="10268" width="19"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8.42578125" style="165" customWidth="1"/>
    <col min="10524" max="10524" width="19"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8.42578125" style="165" customWidth="1"/>
    <col min="10780" max="10780" width="19"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8.42578125" style="165" customWidth="1"/>
    <col min="11036" max="11036" width="19"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8.42578125" style="165" customWidth="1"/>
    <col min="11292" max="11292" width="19"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8.42578125" style="165" customWidth="1"/>
    <col min="11548" max="11548" width="19"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8.42578125" style="165" customWidth="1"/>
    <col min="11804" max="11804" width="19"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8.42578125" style="165" customWidth="1"/>
    <col min="12060" max="12060" width="19"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8.42578125" style="165" customWidth="1"/>
    <col min="12316" max="12316" width="19"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8.42578125" style="165" customWidth="1"/>
    <col min="12572" max="12572" width="19"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8.42578125" style="165" customWidth="1"/>
    <col min="12828" max="12828" width="19"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8.42578125" style="165" customWidth="1"/>
    <col min="13084" max="13084" width="19"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8.42578125" style="165" customWidth="1"/>
    <col min="13340" max="13340" width="19"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8.42578125" style="165" customWidth="1"/>
    <col min="13596" max="13596" width="19"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8.42578125" style="165" customWidth="1"/>
    <col min="13852" max="13852" width="19"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8.42578125" style="165" customWidth="1"/>
    <col min="14108" max="14108" width="19"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8.42578125" style="165" customWidth="1"/>
    <col min="14364" max="14364" width="19"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8.42578125" style="165" customWidth="1"/>
    <col min="14620" max="14620" width="19"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8.42578125" style="165" customWidth="1"/>
    <col min="14876" max="14876" width="19"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8.42578125" style="165" customWidth="1"/>
    <col min="15132" max="15132" width="19"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8.42578125" style="165" customWidth="1"/>
    <col min="15388" max="15388" width="19"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8.42578125" style="165" customWidth="1"/>
    <col min="15644" max="15644" width="19"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8.42578125" style="165" customWidth="1"/>
    <col min="15900" max="15900" width="19"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8.42578125" style="165" customWidth="1"/>
    <col min="16156" max="16156" width="19"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384" width="11.42578125" style="165"/>
  </cols>
  <sheetData>
    <row r="1" spans="1:46"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1296" t="s">
        <v>245</v>
      </c>
      <c r="Y1" s="1181" t="s">
        <v>22</v>
      </c>
      <c r="Z1" s="1181"/>
      <c r="AA1" s="1181"/>
      <c r="AB1" s="1181"/>
      <c r="AC1" s="1181"/>
      <c r="AD1" s="1181"/>
      <c r="AE1" s="1181"/>
      <c r="AF1" s="1181"/>
      <c r="AG1" s="1181"/>
      <c r="AH1" s="1181"/>
      <c r="AI1" s="1181"/>
      <c r="AJ1" s="1181"/>
      <c r="AK1" s="1181"/>
      <c r="AL1" s="1181"/>
      <c r="AM1" s="140"/>
      <c r="AN1" s="140"/>
      <c r="AO1" s="140"/>
      <c r="AP1" s="140"/>
      <c r="AQ1" s="140"/>
      <c r="AR1" s="140"/>
      <c r="AS1" s="140"/>
      <c r="AT1" s="140"/>
    </row>
    <row r="2" spans="1:46"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1297"/>
      <c r="Y2" s="1181"/>
      <c r="Z2" s="1181"/>
      <c r="AA2" s="1181"/>
      <c r="AB2" s="1181"/>
      <c r="AC2" s="1181"/>
      <c r="AD2" s="1181"/>
      <c r="AE2" s="1181"/>
      <c r="AF2" s="1181"/>
      <c r="AG2" s="1181"/>
      <c r="AH2" s="1181"/>
      <c r="AI2" s="1181"/>
      <c r="AJ2" s="1181"/>
      <c r="AK2" s="1181"/>
      <c r="AL2" s="1181"/>
      <c r="AM2" s="140"/>
      <c r="AN2" s="140"/>
      <c r="AO2" s="140"/>
      <c r="AP2" s="140"/>
      <c r="AQ2" s="140"/>
      <c r="AR2" s="140"/>
      <c r="AS2" s="140"/>
      <c r="AT2" s="140"/>
    </row>
    <row r="3" spans="1:46" s="141" customFormat="1" ht="12" customHeight="1" x14ac:dyDescent="0.2">
      <c r="A3" s="144" t="s">
        <v>41</v>
      </c>
      <c r="B3" s="609" t="s">
        <v>42</v>
      </c>
      <c r="C3" s="610"/>
      <c r="D3" s="610"/>
      <c r="E3" s="610"/>
      <c r="F3" s="610"/>
      <c r="G3" s="610"/>
      <c r="H3" s="611"/>
      <c r="I3" s="643" t="s">
        <v>43</v>
      </c>
      <c r="J3" s="644"/>
      <c r="K3" s="624"/>
      <c r="L3" s="625"/>
      <c r="M3" s="145"/>
      <c r="N3" s="645">
        <v>43280</v>
      </c>
      <c r="O3" s="646"/>
      <c r="P3" s="647"/>
      <c r="Q3" s="647"/>
      <c r="R3" s="647"/>
      <c r="S3" s="647"/>
      <c r="T3" s="647"/>
      <c r="U3" s="647"/>
      <c r="V3" s="648"/>
      <c r="W3" s="136"/>
      <c r="X3" s="1298" t="s">
        <v>247</v>
      </c>
      <c r="Y3" s="1181" t="s">
        <v>79</v>
      </c>
      <c r="Z3" s="1181"/>
      <c r="AA3" s="1181"/>
      <c r="AB3" s="1181"/>
      <c r="AC3" s="1181"/>
      <c r="AD3" s="1181"/>
      <c r="AE3" s="1181"/>
      <c r="AF3" s="1181"/>
      <c r="AG3" s="1181"/>
      <c r="AH3" s="1181"/>
      <c r="AI3" s="1181"/>
      <c r="AJ3" s="1181"/>
      <c r="AK3" s="1181"/>
      <c r="AL3" s="1181"/>
      <c r="AM3" s="140"/>
      <c r="AN3" s="140"/>
      <c r="AO3" s="140"/>
      <c r="AP3" s="140"/>
      <c r="AQ3" s="140"/>
      <c r="AR3" s="140"/>
      <c r="AS3" s="140"/>
      <c r="AT3" s="140"/>
    </row>
    <row r="4" spans="1:46" s="141" customFormat="1" ht="11.25" customHeight="1" x14ac:dyDescent="0.2">
      <c r="A4" s="203" t="s">
        <v>44</v>
      </c>
      <c r="B4" s="640" t="s">
        <v>45</v>
      </c>
      <c r="C4" s="641"/>
      <c r="D4" s="641"/>
      <c r="E4" s="641"/>
      <c r="F4" s="641"/>
      <c r="G4" s="641"/>
      <c r="H4" s="642"/>
      <c r="I4" s="660">
        <v>4</v>
      </c>
      <c r="J4" s="661"/>
      <c r="K4" s="626"/>
      <c r="L4" s="627"/>
      <c r="M4" s="149"/>
      <c r="N4" s="649"/>
      <c r="O4" s="650"/>
      <c r="P4" s="650"/>
      <c r="Q4" s="650"/>
      <c r="R4" s="650"/>
      <c r="S4" s="650"/>
      <c r="T4" s="650"/>
      <c r="U4" s="650"/>
      <c r="V4" s="651"/>
      <c r="W4" s="136"/>
      <c r="X4" s="1299"/>
      <c r="Y4" s="1181"/>
      <c r="Z4" s="1181"/>
      <c r="AA4" s="1181"/>
      <c r="AB4" s="1181"/>
      <c r="AC4" s="1181"/>
      <c r="AD4" s="1181"/>
      <c r="AE4" s="1181"/>
      <c r="AF4" s="1181"/>
      <c r="AG4" s="1181"/>
      <c r="AH4" s="1181"/>
      <c r="AI4" s="1181"/>
      <c r="AJ4" s="1181"/>
      <c r="AK4" s="1181"/>
      <c r="AL4" s="1181"/>
      <c r="AM4" s="140"/>
      <c r="AN4" s="140"/>
      <c r="AO4" s="140"/>
      <c r="AP4" s="140"/>
      <c r="AQ4" s="140"/>
      <c r="AR4" s="140"/>
      <c r="AS4" s="140"/>
      <c r="AT4" s="140"/>
    </row>
    <row r="5" spans="1:46" s="154" customFormat="1" ht="5.25" customHeight="1" x14ac:dyDescent="0.2">
      <c r="A5" s="204"/>
      <c r="B5" s="152"/>
      <c r="C5" s="152"/>
      <c r="D5" s="152"/>
      <c r="E5" s="152"/>
      <c r="F5" s="204"/>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204"/>
    </row>
    <row r="6" spans="1:46"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6" s="154" customFormat="1" ht="20.25" customHeight="1" x14ac:dyDescent="0.2">
      <c r="A7" s="608" t="s">
        <v>389</v>
      </c>
      <c r="B7" s="603" t="s">
        <v>251</v>
      </c>
      <c r="C7" s="615" t="s">
        <v>385</v>
      </c>
      <c r="D7" s="616"/>
      <c r="E7" s="604"/>
      <c r="F7" s="1300"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11" t="s">
        <v>382</v>
      </c>
      <c r="AB7" s="606" t="s">
        <v>252</v>
      </c>
      <c r="AC7" s="601"/>
      <c r="AD7" s="603"/>
      <c r="AE7" s="158"/>
      <c r="AF7" s="590"/>
      <c r="AG7" s="591"/>
      <c r="AH7" s="591"/>
      <c r="AI7" s="591"/>
      <c r="AJ7" s="591"/>
      <c r="AK7" s="591"/>
      <c r="AL7" s="592"/>
    </row>
    <row r="8" spans="1:46" ht="14.25" customHeight="1" x14ac:dyDescent="0.2">
      <c r="A8" s="608"/>
      <c r="B8" s="603"/>
      <c r="C8" s="617"/>
      <c r="D8" s="618"/>
      <c r="E8" s="605"/>
      <c r="F8" s="1300"/>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14"/>
      <c r="AB8" s="607"/>
      <c r="AC8" s="602"/>
      <c r="AD8" s="603"/>
      <c r="AE8" s="162"/>
      <c r="AF8" s="163" t="s">
        <v>253</v>
      </c>
      <c r="AG8" s="163" t="s">
        <v>119</v>
      </c>
      <c r="AH8" s="160" t="s">
        <v>51</v>
      </c>
      <c r="AI8" s="164" t="s">
        <v>120</v>
      </c>
      <c r="AJ8" s="160" t="s">
        <v>52</v>
      </c>
      <c r="AK8" s="161" t="s">
        <v>55</v>
      </c>
      <c r="AL8" s="160" t="s">
        <v>55</v>
      </c>
    </row>
    <row r="9" spans="1:46" s="171" customFormat="1" ht="34.5" customHeight="1" x14ac:dyDescent="0.2">
      <c r="A9" s="550" t="s">
        <v>22</v>
      </c>
      <c r="B9" s="560" t="s">
        <v>1333</v>
      </c>
      <c r="C9" s="550" t="s">
        <v>1334</v>
      </c>
      <c r="D9" s="550"/>
      <c r="E9" s="550"/>
      <c r="F9" s="562" t="s">
        <v>138</v>
      </c>
      <c r="G9" s="583" t="s">
        <v>1335</v>
      </c>
      <c r="H9" s="583"/>
      <c r="I9" s="583"/>
      <c r="J9" s="550" t="s">
        <v>1336</v>
      </c>
      <c r="K9" s="550"/>
      <c r="L9" s="550"/>
      <c r="M9" s="550"/>
      <c r="N9" s="550"/>
      <c r="O9" s="1181" t="s">
        <v>0</v>
      </c>
      <c r="P9" s="550" t="s">
        <v>0</v>
      </c>
      <c r="Q9" s="560" t="s">
        <v>255</v>
      </c>
      <c r="R9" s="560" t="s">
        <v>123</v>
      </c>
      <c r="S9" s="221"/>
      <c r="T9" s="469">
        <f>VLOOKUP(Q9,[51]Listas!$D$6:$E$10,2,0)</f>
        <v>4</v>
      </c>
      <c r="U9" s="469">
        <f>HLOOKUP(R9,[51]Listas!$F$4:$J$5,2,0)</f>
        <v>3</v>
      </c>
      <c r="V9" s="1168" t="str">
        <f>INDEX([51]Listas!$F$6:$J$10,MATCH(Q9,[51]Listas!$D$6:$D$10,0),MATCH(R9,[51]Listas!$F$4:$J$4,0))</f>
        <v>12
ALTO</v>
      </c>
      <c r="W9" s="221"/>
      <c r="X9" s="1169" t="s">
        <v>1337</v>
      </c>
      <c r="Y9" s="1169"/>
      <c r="Z9" s="1169"/>
      <c r="AA9" s="562" t="s">
        <v>1338</v>
      </c>
      <c r="AB9" s="464" t="s">
        <v>1339</v>
      </c>
      <c r="AC9" s="550">
        <v>67</v>
      </c>
      <c r="AD9" s="562" t="s">
        <v>58</v>
      </c>
      <c r="AE9" s="221"/>
      <c r="AF9" s="469">
        <f>IF(AC9&lt;=33,0,IF(AC9&gt;81,2,1))</f>
        <v>1</v>
      </c>
      <c r="AG9" s="470">
        <f>IF(OR(AD9="Probabilidad",AD9="Ambos"),T9-AF9,T9)</f>
        <v>3</v>
      </c>
      <c r="AH9" s="1203" t="str">
        <f>IF(AG9&lt;=1,"Remota",VLOOKUP(AG9,[51]Listas!$C$6:$D$10,2,0))</f>
        <v>Posible</v>
      </c>
      <c r="AI9" s="470">
        <f t="shared" ref="AI9:AI15" si="0">IF(OR(AD9="Impacto",AD9="Ambos"),U9-AF9,U9)</f>
        <v>2</v>
      </c>
      <c r="AJ9" s="1203" t="str">
        <f>IF(AI9&lt;=1,"Insignificante",HLOOKUP(AI9,[51]Listas!$F$3:$J$4,2,0))</f>
        <v>Menor</v>
      </c>
      <c r="AK9" s="468">
        <f t="shared" ref="AK9:AK15" si="1">AG9*AI9</f>
        <v>6</v>
      </c>
      <c r="AL9" s="1168" t="str">
        <f>INDEX([51]Listas!$F$6:$J$10,MATCH(AH9,[51]Listas!$D$6:$D$10,0),MATCH(AJ9,[51]Listas!$F$4:$J$4,0))</f>
        <v>6
MODERADO</v>
      </c>
      <c r="AN9" s="489"/>
    </row>
    <row r="10" spans="1:46" s="171" customFormat="1" ht="57.75" customHeight="1" x14ac:dyDescent="0.2">
      <c r="A10" s="550"/>
      <c r="B10" s="560"/>
      <c r="C10" s="550"/>
      <c r="D10" s="550"/>
      <c r="E10" s="550"/>
      <c r="F10" s="562"/>
      <c r="G10" s="583" t="s">
        <v>1340</v>
      </c>
      <c r="H10" s="583"/>
      <c r="I10" s="583"/>
      <c r="J10" s="550"/>
      <c r="K10" s="550"/>
      <c r="L10" s="550"/>
      <c r="M10" s="550"/>
      <c r="N10" s="550"/>
      <c r="O10" s="1181"/>
      <c r="P10" s="550"/>
      <c r="Q10" s="560"/>
      <c r="R10" s="560"/>
      <c r="S10" s="221"/>
      <c r="T10" s="469" t="e">
        <f>VLOOKUP(Q10,[51]Listas!$D$6:$E$10,2,0)</f>
        <v>#N/A</v>
      </c>
      <c r="U10" s="469" t="e">
        <f>HLOOKUP(R10,[51]Listas!$F$4:$J$5,2,0)</f>
        <v>#N/A</v>
      </c>
      <c r="V10" s="1168"/>
      <c r="W10" s="221"/>
      <c r="X10" s="1169" t="s">
        <v>1341</v>
      </c>
      <c r="Y10" s="1169"/>
      <c r="Z10" s="1169"/>
      <c r="AA10" s="562"/>
      <c r="AB10" s="464" t="s">
        <v>1342</v>
      </c>
      <c r="AC10" s="550"/>
      <c r="AD10" s="562"/>
      <c r="AE10" s="221"/>
      <c r="AF10" s="469">
        <f t="shared" ref="AF10:AF23" si="2">IF(AC10&lt;=33,0,IF(AC10&gt;81,2,1))</f>
        <v>0</v>
      </c>
      <c r="AG10" s="470" t="e">
        <f t="shared" ref="AG10:AG23" si="3">IF(OR(AD10="Probabilidad",AD10="Ambos"),T10-AF10,T10)</f>
        <v>#N/A</v>
      </c>
      <c r="AH10" s="1203"/>
      <c r="AI10" s="470" t="e">
        <f t="shared" si="0"/>
        <v>#N/A</v>
      </c>
      <c r="AJ10" s="1203"/>
      <c r="AK10" s="468" t="e">
        <f t="shared" si="1"/>
        <v>#N/A</v>
      </c>
      <c r="AL10" s="1168"/>
      <c r="AN10" s="171" t="s">
        <v>721</v>
      </c>
    </row>
    <row r="11" spans="1:46" s="171" customFormat="1" ht="49.5" customHeight="1" x14ac:dyDescent="0.2">
      <c r="A11" s="550"/>
      <c r="B11" s="560"/>
      <c r="C11" s="550"/>
      <c r="D11" s="550"/>
      <c r="E11" s="550"/>
      <c r="F11" s="562"/>
      <c r="G11" s="583" t="s">
        <v>1343</v>
      </c>
      <c r="H11" s="583"/>
      <c r="I11" s="583"/>
      <c r="J11" s="550"/>
      <c r="K11" s="550"/>
      <c r="L11" s="550"/>
      <c r="M11" s="550"/>
      <c r="N11" s="550"/>
      <c r="O11" s="1181"/>
      <c r="P11" s="550"/>
      <c r="Q11" s="560"/>
      <c r="R11" s="560"/>
      <c r="S11" s="221"/>
      <c r="T11" s="469" t="e">
        <f>VLOOKUP(Q11,[51]Listas!$D$6:$E$10,2,0)</f>
        <v>#N/A</v>
      </c>
      <c r="U11" s="469" t="e">
        <f>HLOOKUP(R11,[51]Listas!$F$4:$J$5,2,0)</f>
        <v>#N/A</v>
      </c>
      <c r="V11" s="1168"/>
      <c r="W11" s="221"/>
      <c r="X11" s="1169" t="s">
        <v>1344</v>
      </c>
      <c r="Y11" s="1169"/>
      <c r="Z11" s="1169"/>
      <c r="AA11" s="562"/>
      <c r="AB11" s="464" t="s">
        <v>1345</v>
      </c>
      <c r="AC11" s="550"/>
      <c r="AD11" s="562"/>
      <c r="AE11" s="221"/>
      <c r="AF11" s="469">
        <f t="shared" si="2"/>
        <v>0</v>
      </c>
      <c r="AG11" s="470" t="e">
        <f t="shared" si="3"/>
        <v>#N/A</v>
      </c>
      <c r="AH11" s="1203"/>
      <c r="AI11" s="470" t="e">
        <f t="shared" si="0"/>
        <v>#N/A</v>
      </c>
      <c r="AJ11" s="1203"/>
      <c r="AK11" s="468" t="e">
        <f t="shared" si="1"/>
        <v>#N/A</v>
      </c>
      <c r="AL11" s="1168"/>
      <c r="AN11" s="171" t="s">
        <v>721</v>
      </c>
    </row>
    <row r="12" spans="1:46" s="171" customFormat="1" ht="40.5" customHeight="1" x14ac:dyDescent="0.2">
      <c r="A12" s="550"/>
      <c r="B12" s="560"/>
      <c r="C12" s="550"/>
      <c r="D12" s="550"/>
      <c r="E12" s="550"/>
      <c r="F12" s="562"/>
      <c r="G12" s="583" t="s">
        <v>1346</v>
      </c>
      <c r="H12" s="583"/>
      <c r="I12" s="583"/>
      <c r="J12" s="550"/>
      <c r="K12" s="550"/>
      <c r="L12" s="550"/>
      <c r="M12" s="550"/>
      <c r="N12" s="550"/>
      <c r="O12" s="1181"/>
      <c r="P12" s="550"/>
      <c r="Q12" s="560"/>
      <c r="R12" s="560"/>
      <c r="S12" s="221"/>
      <c r="T12" s="469" t="e">
        <f>VLOOKUP(Q12,[51]Listas!$D$6:$E$10,2,0)</f>
        <v>#N/A</v>
      </c>
      <c r="U12" s="469" t="e">
        <f>HLOOKUP(R12,[51]Listas!$F$4:$J$5,2,0)</f>
        <v>#N/A</v>
      </c>
      <c r="V12" s="1168"/>
      <c r="W12" s="221"/>
      <c r="X12" s="1169" t="s">
        <v>1347</v>
      </c>
      <c r="Y12" s="1169"/>
      <c r="Z12" s="1169"/>
      <c r="AA12" s="562"/>
      <c r="AB12" s="464" t="s">
        <v>1348</v>
      </c>
      <c r="AC12" s="550"/>
      <c r="AD12" s="562"/>
      <c r="AE12" s="221"/>
      <c r="AF12" s="469">
        <f t="shared" si="2"/>
        <v>0</v>
      </c>
      <c r="AG12" s="470" t="e">
        <f t="shared" si="3"/>
        <v>#N/A</v>
      </c>
      <c r="AH12" s="1203"/>
      <c r="AI12" s="470" t="e">
        <f t="shared" si="0"/>
        <v>#N/A</v>
      </c>
      <c r="AJ12" s="1203"/>
      <c r="AK12" s="468" t="e">
        <f t="shared" si="1"/>
        <v>#N/A</v>
      </c>
      <c r="AL12" s="1168"/>
      <c r="AN12" s="171" t="s">
        <v>721</v>
      </c>
    </row>
    <row r="13" spans="1:46" s="171" customFormat="1" ht="48.75" customHeight="1" x14ac:dyDescent="0.2">
      <c r="A13" s="550"/>
      <c r="B13" s="560"/>
      <c r="C13" s="550"/>
      <c r="D13" s="550"/>
      <c r="E13" s="550"/>
      <c r="F13" s="562"/>
      <c r="G13" s="583" t="s">
        <v>1349</v>
      </c>
      <c r="H13" s="583"/>
      <c r="I13" s="583"/>
      <c r="J13" s="550"/>
      <c r="K13" s="550"/>
      <c r="L13" s="550"/>
      <c r="M13" s="550"/>
      <c r="N13" s="550"/>
      <c r="O13" s="1181"/>
      <c r="P13" s="550"/>
      <c r="Q13" s="560"/>
      <c r="R13" s="560"/>
      <c r="S13" s="221"/>
      <c r="T13" s="469" t="e">
        <f>VLOOKUP(Q13,[51]Listas!$D$6:$E$10,2,0)</f>
        <v>#N/A</v>
      </c>
      <c r="U13" s="469" t="e">
        <f>HLOOKUP(R13,[51]Listas!$F$4:$J$5,2,0)</f>
        <v>#N/A</v>
      </c>
      <c r="V13" s="1168"/>
      <c r="W13" s="221"/>
      <c r="X13" s="1169" t="s">
        <v>1350</v>
      </c>
      <c r="Y13" s="1169"/>
      <c r="Z13" s="1169"/>
      <c r="AA13" s="562"/>
      <c r="AB13" s="464" t="s">
        <v>1351</v>
      </c>
      <c r="AC13" s="550"/>
      <c r="AD13" s="562"/>
      <c r="AE13" s="221"/>
      <c r="AF13" s="469">
        <f t="shared" si="2"/>
        <v>0</v>
      </c>
      <c r="AG13" s="470" t="e">
        <f t="shared" si="3"/>
        <v>#N/A</v>
      </c>
      <c r="AH13" s="1203"/>
      <c r="AI13" s="470" t="e">
        <f t="shared" si="0"/>
        <v>#N/A</v>
      </c>
      <c r="AJ13" s="1203"/>
      <c r="AK13" s="468" t="e">
        <f t="shared" si="1"/>
        <v>#N/A</v>
      </c>
      <c r="AL13" s="1168"/>
      <c r="AN13" s="171" t="s">
        <v>721</v>
      </c>
    </row>
    <row r="14" spans="1:46" s="171" customFormat="1" ht="41.25" customHeight="1" x14ac:dyDescent="0.2">
      <c r="A14" s="550"/>
      <c r="B14" s="560"/>
      <c r="C14" s="550"/>
      <c r="D14" s="550"/>
      <c r="E14" s="550"/>
      <c r="F14" s="562"/>
      <c r="G14" s="583" t="s">
        <v>1352</v>
      </c>
      <c r="H14" s="583"/>
      <c r="I14" s="583"/>
      <c r="J14" s="550"/>
      <c r="K14" s="550"/>
      <c r="L14" s="550"/>
      <c r="M14" s="550"/>
      <c r="N14" s="550"/>
      <c r="O14" s="1181"/>
      <c r="P14" s="550"/>
      <c r="Q14" s="560"/>
      <c r="R14" s="560"/>
      <c r="S14" s="221"/>
      <c r="T14" s="469" t="e">
        <f>VLOOKUP(Q14,[51]Listas!$D$6:$E$10,2,0)</f>
        <v>#N/A</v>
      </c>
      <c r="U14" s="469" t="e">
        <f>HLOOKUP(R14,[51]Listas!$F$4:$J$5,2,0)</f>
        <v>#N/A</v>
      </c>
      <c r="V14" s="1168"/>
      <c r="W14" s="221"/>
      <c r="X14" s="1169" t="s">
        <v>1353</v>
      </c>
      <c r="Y14" s="1169"/>
      <c r="Z14" s="1169"/>
      <c r="AA14" s="562"/>
      <c r="AB14" s="480" t="s">
        <v>1354</v>
      </c>
      <c r="AC14" s="550"/>
      <c r="AD14" s="562"/>
      <c r="AE14" s="221"/>
      <c r="AF14" s="469">
        <f t="shared" si="2"/>
        <v>0</v>
      </c>
      <c r="AG14" s="470" t="e">
        <f t="shared" si="3"/>
        <v>#N/A</v>
      </c>
      <c r="AH14" s="1203"/>
      <c r="AI14" s="470" t="e">
        <f t="shared" si="0"/>
        <v>#N/A</v>
      </c>
      <c r="AJ14" s="1203"/>
      <c r="AK14" s="468" t="e">
        <f t="shared" si="1"/>
        <v>#N/A</v>
      </c>
      <c r="AL14" s="1168"/>
      <c r="AN14" s="171" t="s">
        <v>721</v>
      </c>
    </row>
    <row r="15" spans="1:46" s="171" customFormat="1" ht="47.25" customHeight="1" x14ac:dyDescent="0.2">
      <c r="A15" s="550" t="s">
        <v>22</v>
      </c>
      <c r="B15" s="1218" t="s">
        <v>1355</v>
      </c>
      <c r="C15" s="550" t="s">
        <v>1356</v>
      </c>
      <c r="D15" s="550"/>
      <c r="E15" s="550"/>
      <c r="F15" s="562" t="s">
        <v>138</v>
      </c>
      <c r="G15" s="583" t="s">
        <v>1357</v>
      </c>
      <c r="H15" s="583"/>
      <c r="I15" s="583"/>
      <c r="J15" s="550" t="s">
        <v>1358</v>
      </c>
      <c r="K15" s="550"/>
      <c r="L15" s="550"/>
      <c r="M15" s="550"/>
      <c r="N15" s="550"/>
      <c r="O15" s="1181" t="s">
        <v>0</v>
      </c>
      <c r="P15" s="550" t="s">
        <v>0</v>
      </c>
      <c r="Q15" s="560" t="s">
        <v>255</v>
      </c>
      <c r="R15" s="560" t="s">
        <v>123</v>
      </c>
      <c r="S15" s="221"/>
      <c r="T15" s="469">
        <f>VLOOKUP(Q15,[51]Listas!$D$6:$E$10,2,0)</f>
        <v>4</v>
      </c>
      <c r="U15" s="469">
        <f>HLOOKUP(R15,[51]Listas!$F$4:$J$5,2,0)</f>
        <v>3</v>
      </c>
      <c r="V15" s="1168" t="str">
        <f>INDEX([51]Listas!$F$6:$J$10,MATCH(Q15,[51]Listas!$D$6:$D$10,0),MATCH(R15,[51]Listas!$F$4:$J$4,0))</f>
        <v>12
ALTO</v>
      </c>
      <c r="W15" s="221"/>
      <c r="X15" s="1169" t="s">
        <v>1359</v>
      </c>
      <c r="Y15" s="1169"/>
      <c r="Z15" s="1169"/>
      <c r="AA15" s="562" t="s">
        <v>1360</v>
      </c>
      <c r="AB15" s="464" t="s">
        <v>1361</v>
      </c>
      <c r="AC15" s="550">
        <v>75</v>
      </c>
      <c r="AD15" s="562" t="s">
        <v>58</v>
      </c>
      <c r="AE15" s="221"/>
      <c r="AF15" s="469">
        <f t="shared" si="2"/>
        <v>1</v>
      </c>
      <c r="AG15" s="470">
        <f t="shared" si="3"/>
        <v>3</v>
      </c>
      <c r="AH15" s="1203" t="str">
        <f>IF(AG15&lt;=1,"Remota",VLOOKUP(AG15,[51]Listas!$C$6:$D$10,2,0))</f>
        <v>Posible</v>
      </c>
      <c r="AI15" s="470">
        <f t="shared" si="0"/>
        <v>2</v>
      </c>
      <c r="AJ15" s="1203" t="str">
        <f>IF(AI15&lt;=1,"Insignificante",HLOOKUP(AI15,[51]Listas!$F$3:$J$4,2,0))</f>
        <v>Menor</v>
      </c>
      <c r="AK15" s="468">
        <f t="shared" si="1"/>
        <v>6</v>
      </c>
      <c r="AL15" s="1203" t="str">
        <f>INDEX([51]Listas!$F$6:$J$10,MATCH(AH15,[51]Listas!$D$6:$D$10,0),MATCH(AJ15,[51]Listas!$F$4:$J$4,0))</f>
        <v>6
MODERADO</v>
      </c>
      <c r="AN15" s="489"/>
    </row>
    <row r="16" spans="1:46" s="171" customFormat="1" ht="33.75" customHeight="1" x14ac:dyDescent="0.2">
      <c r="A16" s="550"/>
      <c r="B16" s="1218"/>
      <c r="C16" s="550"/>
      <c r="D16" s="550"/>
      <c r="E16" s="550"/>
      <c r="F16" s="562"/>
      <c r="G16" s="583" t="s">
        <v>1362</v>
      </c>
      <c r="H16" s="583"/>
      <c r="I16" s="583"/>
      <c r="J16" s="550"/>
      <c r="K16" s="550"/>
      <c r="L16" s="550"/>
      <c r="M16" s="550"/>
      <c r="N16" s="550"/>
      <c r="O16" s="1181"/>
      <c r="P16" s="550"/>
      <c r="Q16" s="560"/>
      <c r="R16" s="560"/>
      <c r="S16" s="221"/>
      <c r="T16" s="469" t="e">
        <f>VLOOKUP(Q16,[51]Listas!$D$6:$E$10,2,0)</f>
        <v>#N/A</v>
      </c>
      <c r="U16" s="469" t="e">
        <f>HLOOKUP(R16,[51]Listas!$F$4:$J$5,2,0)</f>
        <v>#N/A</v>
      </c>
      <c r="V16" s="1168"/>
      <c r="W16" s="221"/>
      <c r="X16" s="1169" t="s">
        <v>1363</v>
      </c>
      <c r="Y16" s="1169"/>
      <c r="Z16" s="1169"/>
      <c r="AA16" s="562"/>
      <c r="AB16" s="201" t="s">
        <v>1364</v>
      </c>
      <c r="AC16" s="550"/>
      <c r="AD16" s="562"/>
      <c r="AE16" s="221"/>
      <c r="AF16" s="469">
        <f t="shared" si="2"/>
        <v>0</v>
      </c>
      <c r="AG16" s="470" t="e">
        <f t="shared" si="3"/>
        <v>#N/A</v>
      </c>
      <c r="AH16" s="1203"/>
      <c r="AI16" s="470"/>
      <c r="AJ16" s="1203"/>
      <c r="AK16" s="468"/>
      <c r="AL16" s="1203"/>
      <c r="AN16" s="171" t="s">
        <v>721</v>
      </c>
    </row>
    <row r="17" spans="1:40" s="171" customFormat="1" ht="39" customHeight="1" x14ac:dyDescent="0.2">
      <c r="A17" s="550"/>
      <c r="B17" s="1218"/>
      <c r="C17" s="550"/>
      <c r="D17" s="550"/>
      <c r="E17" s="550"/>
      <c r="F17" s="562"/>
      <c r="G17" s="583" t="s">
        <v>1365</v>
      </c>
      <c r="H17" s="583"/>
      <c r="I17" s="583"/>
      <c r="J17" s="550"/>
      <c r="K17" s="550"/>
      <c r="L17" s="550"/>
      <c r="M17" s="550"/>
      <c r="N17" s="550"/>
      <c r="O17" s="1181"/>
      <c r="P17" s="550"/>
      <c r="Q17" s="560"/>
      <c r="R17" s="560"/>
      <c r="S17" s="221"/>
      <c r="T17" s="469" t="e">
        <f>VLOOKUP(Q17,[51]Listas!$D$6:$E$10,2,0)</f>
        <v>#N/A</v>
      </c>
      <c r="U17" s="469" t="e">
        <f>HLOOKUP(R17,[51]Listas!$F$4:$J$5,2,0)</f>
        <v>#N/A</v>
      </c>
      <c r="V17" s="1168"/>
      <c r="W17" s="221"/>
      <c r="X17" s="1169" t="s">
        <v>1366</v>
      </c>
      <c r="Y17" s="1169"/>
      <c r="Z17" s="1169"/>
      <c r="AA17" s="562"/>
      <c r="AB17" s="201" t="s">
        <v>1367</v>
      </c>
      <c r="AC17" s="550"/>
      <c r="AD17" s="562"/>
      <c r="AE17" s="221"/>
      <c r="AF17" s="469">
        <f t="shared" si="2"/>
        <v>0</v>
      </c>
      <c r="AG17" s="470" t="e">
        <f t="shared" si="3"/>
        <v>#N/A</v>
      </c>
      <c r="AH17" s="1203"/>
      <c r="AI17" s="470"/>
      <c r="AJ17" s="1203"/>
      <c r="AK17" s="468"/>
      <c r="AL17" s="1203"/>
      <c r="AN17" s="171" t="s">
        <v>721</v>
      </c>
    </row>
    <row r="18" spans="1:40" s="171" customFormat="1" ht="29.25" customHeight="1" x14ac:dyDescent="0.2">
      <c r="A18" s="550"/>
      <c r="B18" s="1218"/>
      <c r="C18" s="550"/>
      <c r="D18" s="550"/>
      <c r="E18" s="550"/>
      <c r="F18" s="562"/>
      <c r="G18" s="583" t="s">
        <v>1368</v>
      </c>
      <c r="H18" s="583"/>
      <c r="I18" s="583"/>
      <c r="J18" s="550"/>
      <c r="K18" s="550"/>
      <c r="L18" s="550"/>
      <c r="M18" s="550"/>
      <c r="N18" s="550"/>
      <c r="O18" s="1181"/>
      <c r="P18" s="550"/>
      <c r="Q18" s="560"/>
      <c r="R18" s="560"/>
      <c r="S18" s="221"/>
      <c r="T18" s="469" t="e">
        <f>VLOOKUP(Q18,[51]Listas!$D$6:$E$10,2,0)</f>
        <v>#N/A</v>
      </c>
      <c r="U18" s="469" t="e">
        <f>HLOOKUP(R18,[51]Listas!$F$4:$J$5,2,0)</f>
        <v>#N/A</v>
      </c>
      <c r="V18" s="1168"/>
      <c r="W18" s="221"/>
      <c r="X18" s="1169" t="s">
        <v>1369</v>
      </c>
      <c r="Y18" s="1169"/>
      <c r="Z18" s="1169"/>
      <c r="AA18" s="562"/>
      <c r="AB18" s="201" t="s">
        <v>1370</v>
      </c>
      <c r="AC18" s="550"/>
      <c r="AD18" s="562"/>
      <c r="AE18" s="221"/>
      <c r="AF18" s="469">
        <f t="shared" si="2"/>
        <v>0</v>
      </c>
      <c r="AG18" s="470" t="e">
        <f t="shared" si="3"/>
        <v>#N/A</v>
      </c>
      <c r="AH18" s="1203"/>
      <c r="AI18" s="470"/>
      <c r="AJ18" s="1203"/>
      <c r="AK18" s="468"/>
      <c r="AL18" s="1203"/>
      <c r="AN18" s="171" t="s">
        <v>721</v>
      </c>
    </row>
    <row r="19" spans="1:40" s="171" customFormat="1" ht="66" customHeight="1" x14ac:dyDescent="0.2">
      <c r="A19" s="550"/>
      <c r="B19" s="1218"/>
      <c r="C19" s="550"/>
      <c r="D19" s="550"/>
      <c r="E19" s="550"/>
      <c r="F19" s="562"/>
      <c r="G19" s="583" t="s">
        <v>1371</v>
      </c>
      <c r="H19" s="583"/>
      <c r="I19" s="583"/>
      <c r="J19" s="550"/>
      <c r="K19" s="550"/>
      <c r="L19" s="550"/>
      <c r="M19" s="550"/>
      <c r="N19" s="550"/>
      <c r="O19" s="1181"/>
      <c r="P19" s="550"/>
      <c r="Q19" s="560"/>
      <c r="R19" s="560"/>
      <c r="S19" s="221"/>
      <c r="T19" s="469" t="e">
        <f>VLOOKUP(Q19,[51]Listas!$D$6:$E$10,2,0)</f>
        <v>#N/A</v>
      </c>
      <c r="U19" s="469" t="e">
        <f>HLOOKUP(R19,[51]Listas!$F$4:$J$5,2,0)</f>
        <v>#N/A</v>
      </c>
      <c r="V19" s="1168"/>
      <c r="W19" s="221"/>
      <c r="X19" s="1169" t="s">
        <v>1372</v>
      </c>
      <c r="Y19" s="1169"/>
      <c r="Z19" s="1169"/>
      <c r="AA19" s="562"/>
      <c r="AB19" s="201" t="s">
        <v>1373</v>
      </c>
      <c r="AC19" s="550"/>
      <c r="AD19" s="562"/>
      <c r="AE19" s="221"/>
      <c r="AF19" s="469">
        <f t="shared" si="2"/>
        <v>0</v>
      </c>
      <c r="AG19" s="470" t="e">
        <f t="shared" si="3"/>
        <v>#N/A</v>
      </c>
      <c r="AH19" s="1203"/>
      <c r="AI19" s="470"/>
      <c r="AJ19" s="1203"/>
      <c r="AK19" s="468"/>
      <c r="AL19" s="1203"/>
      <c r="AN19" s="171" t="s">
        <v>721</v>
      </c>
    </row>
    <row r="20" spans="1:40" s="171" customFormat="1" ht="99.75" customHeight="1" x14ac:dyDescent="0.2">
      <c r="A20" s="550"/>
      <c r="B20" s="1218"/>
      <c r="C20" s="550"/>
      <c r="D20" s="550"/>
      <c r="E20" s="550"/>
      <c r="F20" s="562"/>
      <c r="G20" s="583" t="s">
        <v>1374</v>
      </c>
      <c r="H20" s="583"/>
      <c r="I20" s="583"/>
      <c r="J20" s="550"/>
      <c r="K20" s="550"/>
      <c r="L20" s="550"/>
      <c r="M20" s="550"/>
      <c r="N20" s="550"/>
      <c r="O20" s="1181"/>
      <c r="P20" s="550"/>
      <c r="Q20" s="560"/>
      <c r="R20" s="560"/>
      <c r="S20" s="221"/>
      <c r="T20" s="469" t="e">
        <f>VLOOKUP(Q20,[51]Listas!$D$6:$E$10,2,0)</f>
        <v>#N/A</v>
      </c>
      <c r="U20" s="469" t="e">
        <f>HLOOKUP(R20,[51]Listas!$F$4:$J$5,2,0)</f>
        <v>#N/A</v>
      </c>
      <c r="V20" s="1168"/>
      <c r="W20" s="221"/>
      <c r="X20" s="1169" t="s">
        <v>1375</v>
      </c>
      <c r="Y20" s="1169"/>
      <c r="Z20" s="1169"/>
      <c r="AA20" s="562"/>
      <c r="AB20" s="201" t="s">
        <v>1376</v>
      </c>
      <c r="AC20" s="550"/>
      <c r="AD20" s="562"/>
      <c r="AE20" s="221"/>
      <c r="AF20" s="469">
        <f t="shared" si="2"/>
        <v>0</v>
      </c>
      <c r="AG20" s="470" t="e">
        <f t="shared" si="3"/>
        <v>#N/A</v>
      </c>
      <c r="AH20" s="1203"/>
      <c r="AI20" s="470"/>
      <c r="AJ20" s="1203"/>
      <c r="AK20" s="468"/>
      <c r="AL20" s="1203"/>
      <c r="AN20" s="171" t="s">
        <v>721</v>
      </c>
    </row>
    <row r="21" spans="1:40" s="171" customFormat="1" ht="54.75" customHeight="1" x14ac:dyDescent="0.2">
      <c r="A21" s="550"/>
      <c r="B21" s="1218"/>
      <c r="C21" s="550"/>
      <c r="D21" s="550"/>
      <c r="E21" s="550"/>
      <c r="F21" s="562"/>
      <c r="G21" s="583" t="s">
        <v>1377</v>
      </c>
      <c r="H21" s="583"/>
      <c r="I21" s="583"/>
      <c r="J21" s="550"/>
      <c r="K21" s="550"/>
      <c r="L21" s="550"/>
      <c r="M21" s="550"/>
      <c r="N21" s="550"/>
      <c r="O21" s="1181"/>
      <c r="P21" s="550"/>
      <c r="Q21" s="560"/>
      <c r="R21" s="560"/>
      <c r="S21" s="221"/>
      <c r="T21" s="469" t="e">
        <f>VLOOKUP(Q21,[51]Listas!$D$6:$E$10,2,0)</f>
        <v>#N/A</v>
      </c>
      <c r="U21" s="469" t="e">
        <f>HLOOKUP(R21,[51]Listas!$F$4:$J$5,2,0)</f>
        <v>#N/A</v>
      </c>
      <c r="V21" s="1168"/>
      <c r="W21" s="221"/>
      <c r="X21" s="1169" t="s">
        <v>1378</v>
      </c>
      <c r="Y21" s="1169"/>
      <c r="Z21" s="1169"/>
      <c r="AA21" s="562"/>
      <c r="AB21" s="201" t="s">
        <v>1379</v>
      </c>
      <c r="AC21" s="550"/>
      <c r="AD21" s="562"/>
      <c r="AE21" s="221"/>
      <c r="AF21" s="469">
        <f t="shared" si="2"/>
        <v>0</v>
      </c>
      <c r="AG21" s="470" t="e">
        <f t="shared" si="3"/>
        <v>#N/A</v>
      </c>
      <c r="AH21" s="1203"/>
      <c r="AI21" s="470"/>
      <c r="AJ21" s="1203"/>
      <c r="AK21" s="468"/>
      <c r="AL21" s="1203"/>
      <c r="AN21" s="171" t="s">
        <v>721</v>
      </c>
    </row>
    <row r="22" spans="1:40" s="171" customFormat="1" ht="78" customHeight="1" x14ac:dyDescent="0.2">
      <c r="A22" s="550" t="s">
        <v>22</v>
      </c>
      <c r="B22" s="1218" t="s">
        <v>1380</v>
      </c>
      <c r="C22" s="550" t="s">
        <v>1381</v>
      </c>
      <c r="D22" s="550"/>
      <c r="E22" s="550"/>
      <c r="F22" s="562" t="s">
        <v>1382</v>
      </c>
      <c r="G22" s="1219" t="s">
        <v>1383</v>
      </c>
      <c r="H22" s="1219"/>
      <c r="I22" s="1219"/>
      <c r="J22" s="550" t="s">
        <v>1384</v>
      </c>
      <c r="K22" s="550"/>
      <c r="L22" s="550"/>
      <c r="M22" s="550"/>
      <c r="N22" s="550"/>
      <c r="O22" s="1181" t="s">
        <v>0</v>
      </c>
      <c r="P22" s="550" t="s">
        <v>0</v>
      </c>
      <c r="Q22" s="560" t="s">
        <v>15</v>
      </c>
      <c r="R22" s="560" t="s">
        <v>123</v>
      </c>
      <c r="S22" s="221"/>
      <c r="T22" s="469">
        <f>VLOOKUP(Q22,[51]Listas!$D$6:$E$10,2,0)</f>
        <v>3</v>
      </c>
      <c r="U22" s="469">
        <f>HLOOKUP(R22,[51]Listas!$F$4:$J$5,2,0)</f>
        <v>3</v>
      </c>
      <c r="V22" s="466" t="str">
        <f>INDEX([51]Listas!$F$6:$J$10,MATCH(Q22,[51]Listas!$D$6:$D$10,0),MATCH(R22,[51]Listas!$F$4:$J$4,0))</f>
        <v>9
MODERADO</v>
      </c>
      <c r="W22" s="221"/>
      <c r="X22" s="1169" t="s">
        <v>1385</v>
      </c>
      <c r="Y22" s="1169"/>
      <c r="Z22" s="1169"/>
      <c r="AA22" s="562" t="s">
        <v>1386</v>
      </c>
      <c r="AB22" s="461" t="s">
        <v>1387</v>
      </c>
      <c r="AC22" s="550">
        <v>76</v>
      </c>
      <c r="AD22" s="562" t="s">
        <v>59</v>
      </c>
      <c r="AE22" s="221"/>
      <c r="AF22" s="469">
        <f t="shared" si="2"/>
        <v>1</v>
      </c>
      <c r="AG22" s="470">
        <f t="shared" si="3"/>
        <v>2</v>
      </c>
      <c r="AH22" s="1203" t="str">
        <f>IF(AG22&lt;=1,"Remota",VLOOKUP(AG22,[51]Listas!$C$6:$D$10,2,0))</f>
        <v>Baja</v>
      </c>
      <c r="AI22" s="470">
        <f>IF(OR(AD22="Impacto",AD22="Ambos"),U22-AF22,U22)</f>
        <v>3</v>
      </c>
      <c r="AJ22" s="1203" t="str">
        <f>IF(AI22&lt;=1,"Insignificante",HLOOKUP(AI22,[51]Listas!$F$3:$J$4,2,0))</f>
        <v>Moderado</v>
      </c>
      <c r="AK22" s="468">
        <f>AG22*AI22</f>
        <v>6</v>
      </c>
      <c r="AL22" s="1203" t="str">
        <f>INDEX([51]Listas!$F$6:$J$10,MATCH(AH22,[51]Listas!$D$6:$D$10,0),MATCH(AJ22,[51]Listas!$F$4:$J$4,0))</f>
        <v>6
MODERADO</v>
      </c>
      <c r="AN22" s="248"/>
    </row>
    <row r="23" spans="1:40" s="171" customFormat="1" ht="78" customHeight="1" x14ac:dyDescent="0.2">
      <c r="A23" s="550"/>
      <c r="B23" s="1218"/>
      <c r="C23" s="550"/>
      <c r="D23" s="550"/>
      <c r="E23" s="550"/>
      <c r="F23" s="562"/>
      <c r="G23" s="583" t="s">
        <v>1388</v>
      </c>
      <c r="H23" s="583"/>
      <c r="I23" s="583"/>
      <c r="J23" s="550"/>
      <c r="K23" s="550"/>
      <c r="L23" s="550"/>
      <c r="M23" s="550"/>
      <c r="N23" s="550"/>
      <c r="O23" s="1181"/>
      <c r="P23" s="550"/>
      <c r="Q23" s="560"/>
      <c r="R23" s="560"/>
      <c r="S23" s="221"/>
      <c r="T23" s="469" t="e">
        <f>VLOOKUP(Q23,[51]Listas!$D$6:$E$10,2,0)</f>
        <v>#N/A</v>
      </c>
      <c r="U23" s="469" t="e">
        <f>HLOOKUP(R23,[51]Listas!$F$4:$J$5,2,0)</f>
        <v>#N/A</v>
      </c>
      <c r="V23" s="466"/>
      <c r="W23" s="221"/>
      <c r="X23" s="1169" t="s">
        <v>1389</v>
      </c>
      <c r="Y23" s="1169"/>
      <c r="Z23" s="1169"/>
      <c r="AA23" s="562"/>
      <c r="AB23" s="461" t="s">
        <v>1390</v>
      </c>
      <c r="AC23" s="550"/>
      <c r="AD23" s="562"/>
      <c r="AE23" s="221"/>
      <c r="AF23" s="469">
        <f t="shared" si="2"/>
        <v>0</v>
      </c>
      <c r="AG23" s="470" t="e">
        <f t="shared" si="3"/>
        <v>#N/A</v>
      </c>
      <c r="AH23" s="1203"/>
      <c r="AI23" s="470" t="e">
        <f>IF(OR(AD23="Impacto",AD23="Ambos"),U23-AF23,U23)</f>
        <v>#N/A</v>
      </c>
      <c r="AJ23" s="1203"/>
      <c r="AK23" s="468" t="e">
        <f>AG23*AI23</f>
        <v>#N/A</v>
      </c>
      <c r="AL23" s="1203"/>
      <c r="AN23" s="171" t="s">
        <v>721</v>
      </c>
    </row>
    <row r="24" spans="1:40" s="171" customFormat="1" ht="78" customHeight="1" x14ac:dyDescent="0.2">
      <c r="A24" s="582" t="s">
        <v>22</v>
      </c>
      <c r="B24" s="806" t="s">
        <v>895</v>
      </c>
      <c r="C24" s="807" t="s">
        <v>278</v>
      </c>
      <c r="D24" s="807"/>
      <c r="E24" s="807"/>
      <c r="F24" s="562" t="s">
        <v>138</v>
      </c>
      <c r="G24" s="1208" t="s">
        <v>378</v>
      </c>
      <c r="H24" s="1208"/>
      <c r="I24" s="1208"/>
      <c r="J24" s="582" t="s">
        <v>377</v>
      </c>
      <c r="K24" s="582"/>
      <c r="L24" s="582"/>
      <c r="M24" s="582"/>
      <c r="N24" s="582"/>
      <c r="O24" s="582" t="s">
        <v>0</v>
      </c>
      <c r="P24" s="582"/>
      <c r="Q24" s="582" t="s">
        <v>258</v>
      </c>
      <c r="R24" s="582" t="s">
        <v>123</v>
      </c>
      <c r="S24" s="221"/>
      <c r="T24" s="349">
        <f>VLOOKUP(Q24,[7]Listas!$D$6:$E$10,2,0)</f>
        <v>1</v>
      </c>
      <c r="U24" s="349">
        <f>HLOOKUP(R24,[7]Listas!$F$4:$J$5,2,0)</f>
        <v>3</v>
      </c>
      <c r="V24" s="1168" t="str">
        <f>INDEX([7]Listas!$F$6:$J$10,MATCH(Q24,[7]Listas!$D$6:$D$10,0),MATCH(R24,[7]Listas!$F$4:$J$4,0))</f>
        <v>3
INFERIOR</v>
      </c>
      <c r="W24" s="221"/>
      <c r="X24" s="834" t="s">
        <v>724</v>
      </c>
      <c r="Y24" s="834"/>
      <c r="Z24" s="834"/>
      <c r="AA24" s="562" t="s">
        <v>725</v>
      </c>
      <c r="AB24" s="582" t="s">
        <v>896</v>
      </c>
      <c r="AC24" s="582">
        <v>88</v>
      </c>
      <c r="AD24" s="582" t="s">
        <v>59</v>
      </c>
      <c r="AE24" s="221"/>
      <c r="AF24" s="349">
        <f t="shared" ref="AF24:AF54" si="4">IF(AC24&lt;=33,0,IF(AC24&gt;81,2,1))</f>
        <v>2</v>
      </c>
      <c r="AG24" s="352">
        <f t="shared" ref="AG24:AG54" si="5">IF(OR(AD24="Probabilidad",AD24="Ambos"),T24-AF24,T24)</f>
        <v>-1</v>
      </c>
      <c r="AH24" s="1203" t="str">
        <f>IF(AG24&lt;=1,"Remota",VLOOKUP(AG24,[7]Listas!$C$6:$D$10,2,0))</f>
        <v>Remota</v>
      </c>
      <c r="AI24" s="352">
        <f>IF(OR(AD24="Impacto",AD24="Ambos"),U24-AF24,U24)</f>
        <v>3</v>
      </c>
      <c r="AJ24" s="1203" t="str">
        <f>IF(AI24&lt;=1,"Insignificante",HLOOKUP(AI24,[7]Listas!$F$3:$J$4,2,0))</f>
        <v>Moderado</v>
      </c>
      <c r="AK24" s="351">
        <f>AG24*AI24</f>
        <v>-3</v>
      </c>
      <c r="AL24" s="1203" t="str">
        <f>INDEX([7]Listas!$F$6:$J$10,MATCH(AH24,[7]Listas!$D$6:$D$10,0),MATCH(AJ24,[7]Listas!$F$4:$J$4,0))</f>
        <v>3
INFERIOR</v>
      </c>
    </row>
    <row r="25" spans="1:40" s="171" customFormat="1" ht="68.25" customHeight="1" x14ac:dyDescent="0.2">
      <c r="A25" s="582"/>
      <c r="B25" s="806"/>
      <c r="C25" s="807"/>
      <c r="D25" s="807"/>
      <c r="E25" s="807"/>
      <c r="F25" s="562"/>
      <c r="G25" s="1208" t="s">
        <v>375</v>
      </c>
      <c r="H25" s="1208"/>
      <c r="I25" s="1208"/>
      <c r="J25" s="582"/>
      <c r="K25" s="582"/>
      <c r="L25" s="582"/>
      <c r="M25" s="582"/>
      <c r="N25" s="582"/>
      <c r="O25" s="582"/>
      <c r="P25" s="582"/>
      <c r="Q25" s="582"/>
      <c r="R25" s="582"/>
      <c r="S25" s="221"/>
      <c r="T25" s="349" t="e">
        <f>VLOOKUP(Q25,[7]Listas!$D$6:$E$10,2,0)</f>
        <v>#N/A</v>
      </c>
      <c r="U25" s="349" t="e">
        <f>HLOOKUP(R25,[7]Listas!$F$4:$J$5,2,0)</f>
        <v>#N/A</v>
      </c>
      <c r="V25" s="1168"/>
      <c r="W25" s="221"/>
      <c r="X25" s="834" t="s">
        <v>727</v>
      </c>
      <c r="Y25" s="834"/>
      <c r="Z25" s="834"/>
      <c r="AA25" s="562"/>
      <c r="AB25" s="582"/>
      <c r="AC25" s="582"/>
      <c r="AD25" s="582"/>
      <c r="AE25" s="221"/>
      <c r="AF25" s="349">
        <f t="shared" si="4"/>
        <v>0</v>
      </c>
      <c r="AG25" s="352" t="e">
        <f t="shared" si="5"/>
        <v>#N/A</v>
      </c>
      <c r="AH25" s="1203"/>
      <c r="AI25" s="352" t="e">
        <f t="shared" ref="AI25:AI54" si="6">IF(OR(AD25="Impacto",AD25="Ambos"),U25-AF25,U25)</f>
        <v>#N/A</v>
      </c>
      <c r="AJ25" s="1203" t="e">
        <f>IF(AI25&lt;=1,"Insignificante",HLOOKUP(AI25,[7]Listas!$F$3:$J$4,2,0))</f>
        <v>#N/A</v>
      </c>
      <c r="AK25" s="351" t="e">
        <f t="shared" ref="AK25:AK54" si="7">AG25*AI25</f>
        <v>#N/A</v>
      </c>
      <c r="AL25" s="1203" t="e">
        <f>INDEX([7]Listas!$F$6:$J$10,MATCH(AH25,[7]Listas!$D$6:$D$10,0),MATCH(AJ25,[7]Listas!$F$4:$J$4,0))</f>
        <v>#N/A</v>
      </c>
    </row>
    <row r="26" spans="1:40" s="171" customFormat="1" ht="53.25" customHeight="1" x14ac:dyDescent="0.2">
      <c r="A26" s="582"/>
      <c r="B26" s="806"/>
      <c r="C26" s="807"/>
      <c r="D26" s="807"/>
      <c r="E26" s="807"/>
      <c r="F26" s="562"/>
      <c r="G26" s="1208" t="s">
        <v>507</v>
      </c>
      <c r="H26" s="1208"/>
      <c r="I26" s="1208"/>
      <c r="J26" s="582"/>
      <c r="K26" s="582"/>
      <c r="L26" s="582"/>
      <c r="M26" s="582"/>
      <c r="N26" s="582"/>
      <c r="O26" s="582"/>
      <c r="P26" s="582"/>
      <c r="Q26" s="582"/>
      <c r="R26" s="582"/>
      <c r="S26" s="221"/>
      <c r="T26" s="349" t="e">
        <f>VLOOKUP(Q26,[7]Listas!$D$6:$E$10,2,0)</f>
        <v>#N/A</v>
      </c>
      <c r="U26" s="349" t="e">
        <f>HLOOKUP(R26,[7]Listas!$F$4:$J$5,2,0)</f>
        <v>#N/A</v>
      </c>
      <c r="V26" s="1168"/>
      <c r="W26" s="221"/>
      <c r="X26" s="834" t="s">
        <v>728</v>
      </c>
      <c r="Y26" s="834"/>
      <c r="Z26" s="834"/>
      <c r="AA26" s="562"/>
      <c r="AB26" s="582"/>
      <c r="AC26" s="582"/>
      <c r="AD26" s="582"/>
      <c r="AE26" s="221"/>
      <c r="AF26" s="349">
        <f t="shared" si="4"/>
        <v>0</v>
      </c>
      <c r="AG26" s="352" t="e">
        <f t="shared" si="5"/>
        <v>#N/A</v>
      </c>
      <c r="AH26" s="1203"/>
      <c r="AI26" s="352" t="e">
        <f t="shared" si="6"/>
        <v>#N/A</v>
      </c>
      <c r="AJ26" s="1203" t="e">
        <f>IF(AI26&lt;=1,"Insignificante",HLOOKUP(AI26,[7]Listas!$F$3:$J$4,2,0))</f>
        <v>#N/A</v>
      </c>
      <c r="AK26" s="351" t="e">
        <f t="shared" si="7"/>
        <v>#N/A</v>
      </c>
      <c r="AL26" s="1203" t="e">
        <f>INDEX([7]Listas!$F$6:$J$10,MATCH(AH26,[7]Listas!$D$6:$D$10,0),MATCH(AJ26,[7]Listas!$F$4:$J$4,0))</f>
        <v>#N/A</v>
      </c>
    </row>
    <row r="27" spans="1:40" s="171" customFormat="1" ht="69.75" customHeight="1" x14ac:dyDescent="0.2">
      <c r="A27" s="582"/>
      <c r="B27" s="806"/>
      <c r="C27" s="807"/>
      <c r="D27" s="807"/>
      <c r="E27" s="807"/>
      <c r="F27" s="562"/>
      <c r="G27" s="1208" t="s">
        <v>509</v>
      </c>
      <c r="H27" s="1208"/>
      <c r="I27" s="1208"/>
      <c r="J27" s="582"/>
      <c r="K27" s="582"/>
      <c r="L27" s="582"/>
      <c r="M27" s="582"/>
      <c r="N27" s="582"/>
      <c r="O27" s="582"/>
      <c r="P27" s="582"/>
      <c r="Q27" s="582"/>
      <c r="R27" s="582"/>
      <c r="S27" s="221"/>
      <c r="T27" s="349" t="e">
        <f>VLOOKUP(Q27,[7]Listas!$D$6:$E$10,2,0)</f>
        <v>#N/A</v>
      </c>
      <c r="U27" s="349" t="e">
        <f>HLOOKUP(R27,[7]Listas!$F$4:$J$5,2,0)</f>
        <v>#N/A</v>
      </c>
      <c r="V27" s="1168"/>
      <c r="W27" s="221"/>
      <c r="X27" s="834" t="s">
        <v>729</v>
      </c>
      <c r="Y27" s="834"/>
      <c r="Z27" s="834"/>
      <c r="AA27" s="562"/>
      <c r="AB27" s="582"/>
      <c r="AC27" s="582"/>
      <c r="AD27" s="582"/>
      <c r="AE27" s="221"/>
      <c r="AF27" s="349">
        <f t="shared" si="4"/>
        <v>0</v>
      </c>
      <c r="AG27" s="352" t="e">
        <f t="shared" si="5"/>
        <v>#N/A</v>
      </c>
      <c r="AH27" s="1203"/>
      <c r="AI27" s="352" t="e">
        <f t="shared" si="6"/>
        <v>#N/A</v>
      </c>
      <c r="AJ27" s="1203" t="e">
        <f>IF(AI27&lt;=1,"Insignificante",HLOOKUP(AI27,[7]Listas!$F$3:$J$4,2,0))</f>
        <v>#N/A</v>
      </c>
      <c r="AK27" s="351" t="e">
        <f t="shared" si="7"/>
        <v>#N/A</v>
      </c>
      <c r="AL27" s="1203" t="e">
        <f>INDEX([7]Listas!$F$6:$J$10,MATCH(AH27,[7]Listas!$D$6:$D$10,0),MATCH(AJ27,[7]Listas!$F$4:$J$4,0))</f>
        <v>#N/A</v>
      </c>
    </row>
    <row r="28" spans="1:40" s="171" customFormat="1" ht="62.25" customHeight="1" x14ac:dyDescent="0.2">
      <c r="A28" s="582"/>
      <c r="B28" s="806"/>
      <c r="C28" s="807"/>
      <c r="D28" s="807"/>
      <c r="E28" s="807"/>
      <c r="F28" s="562"/>
      <c r="G28" s="1208" t="s">
        <v>511</v>
      </c>
      <c r="H28" s="1208"/>
      <c r="I28" s="1208"/>
      <c r="J28" s="582"/>
      <c r="K28" s="582"/>
      <c r="L28" s="582"/>
      <c r="M28" s="582"/>
      <c r="N28" s="582"/>
      <c r="O28" s="582"/>
      <c r="P28" s="582"/>
      <c r="Q28" s="582"/>
      <c r="R28" s="582"/>
      <c r="S28" s="221"/>
      <c r="T28" s="349" t="e">
        <f>VLOOKUP(Q28,[7]Listas!$D$6:$E$10,2,0)</f>
        <v>#N/A</v>
      </c>
      <c r="U28" s="349" t="e">
        <f>HLOOKUP(R28,[7]Listas!$F$4:$J$5,2,0)</f>
        <v>#N/A</v>
      </c>
      <c r="V28" s="1168"/>
      <c r="W28" s="221"/>
      <c r="X28" s="834" t="s">
        <v>842</v>
      </c>
      <c r="Y28" s="834"/>
      <c r="Z28" s="834"/>
      <c r="AA28" s="562"/>
      <c r="AB28" s="582"/>
      <c r="AC28" s="582"/>
      <c r="AD28" s="582"/>
      <c r="AE28" s="221"/>
      <c r="AF28" s="349">
        <f t="shared" si="4"/>
        <v>0</v>
      </c>
      <c r="AG28" s="352" t="e">
        <f t="shared" si="5"/>
        <v>#N/A</v>
      </c>
      <c r="AH28" s="1203"/>
      <c r="AI28" s="352" t="e">
        <f t="shared" si="6"/>
        <v>#N/A</v>
      </c>
      <c r="AJ28" s="1203" t="e">
        <f>IF(AI28&lt;=1,"Insignificante",HLOOKUP(AI28,[7]Listas!$F$3:$J$4,2,0))</f>
        <v>#N/A</v>
      </c>
      <c r="AK28" s="351" t="e">
        <f t="shared" si="7"/>
        <v>#N/A</v>
      </c>
      <c r="AL28" s="1203" t="e">
        <f>INDEX([7]Listas!$F$6:$J$10,MATCH(AH28,[7]Listas!$D$6:$D$10,0),MATCH(AJ28,[7]Listas!$F$4:$J$4,0))</f>
        <v>#N/A</v>
      </c>
    </row>
    <row r="29" spans="1:40" s="171" customFormat="1" ht="78" customHeight="1" x14ac:dyDescent="0.2">
      <c r="A29" s="582"/>
      <c r="B29" s="806"/>
      <c r="C29" s="807"/>
      <c r="D29" s="807"/>
      <c r="E29" s="807"/>
      <c r="F29" s="562"/>
      <c r="G29" s="1208" t="s">
        <v>373</v>
      </c>
      <c r="H29" s="1208"/>
      <c r="I29" s="1208"/>
      <c r="J29" s="582"/>
      <c r="K29" s="582"/>
      <c r="L29" s="582"/>
      <c r="M29" s="582"/>
      <c r="N29" s="582"/>
      <c r="O29" s="582"/>
      <c r="P29" s="582"/>
      <c r="Q29" s="582"/>
      <c r="R29" s="582"/>
      <c r="S29" s="221"/>
      <c r="T29" s="349" t="e">
        <f>VLOOKUP(Q29,[7]Listas!$D$6:$E$10,2,0)</f>
        <v>#N/A</v>
      </c>
      <c r="U29" s="349" t="e">
        <f>HLOOKUP(R29,[7]Listas!$F$4:$J$5,2,0)</f>
        <v>#N/A</v>
      </c>
      <c r="V29" s="1168"/>
      <c r="W29" s="221"/>
      <c r="X29" s="834" t="s">
        <v>731</v>
      </c>
      <c r="Y29" s="834"/>
      <c r="Z29" s="834"/>
      <c r="AA29" s="562"/>
      <c r="AB29" s="582"/>
      <c r="AC29" s="582"/>
      <c r="AD29" s="582"/>
      <c r="AE29" s="221"/>
      <c r="AF29" s="349">
        <f t="shared" si="4"/>
        <v>0</v>
      </c>
      <c r="AG29" s="352" t="e">
        <f t="shared" si="5"/>
        <v>#N/A</v>
      </c>
      <c r="AH29" s="1203"/>
      <c r="AI29" s="352" t="e">
        <f t="shared" si="6"/>
        <v>#N/A</v>
      </c>
      <c r="AJ29" s="1203" t="e">
        <f>IF(AI29&lt;=1,"Insignificante",HLOOKUP(AI29,[7]Listas!$F$3:$J$4,2,0))</f>
        <v>#N/A</v>
      </c>
      <c r="AK29" s="351" t="e">
        <f t="shared" si="7"/>
        <v>#N/A</v>
      </c>
      <c r="AL29" s="1203" t="e">
        <f>INDEX([7]Listas!$F$6:$J$10,MATCH(AH29,[7]Listas!$D$6:$D$10,0),MATCH(AJ29,[7]Listas!$F$4:$J$4,0))</f>
        <v>#N/A</v>
      </c>
    </row>
    <row r="30" spans="1:40" s="171" customFormat="1" ht="78" customHeight="1" x14ac:dyDescent="0.2">
      <c r="A30" s="582"/>
      <c r="B30" s="806"/>
      <c r="C30" s="807"/>
      <c r="D30" s="807"/>
      <c r="E30" s="807"/>
      <c r="F30" s="562"/>
      <c r="G30" s="580" t="s">
        <v>897</v>
      </c>
      <c r="H30" s="580"/>
      <c r="I30" s="580"/>
      <c r="J30" s="582"/>
      <c r="K30" s="582"/>
      <c r="L30" s="582"/>
      <c r="M30" s="582"/>
      <c r="N30" s="582"/>
      <c r="O30" s="582"/>
      <c r="P30" s="582"/>
      <c r="Q30" s="582"/>
      <c r="R30" s="582"/>
      <c r="S30" s="221"/>
      <c r="T30" s="349" t="e">
        <f>VLOOKUP(Q30,[7]Listas!$D$6:$E$10,2,0)</f>
        <v>#N/A</v>
      </c>
      <c r="U30" s="349" t="e">
        <f>HLOOKUP(R30,[7]Listas!$F$4:$J$5,2,0)</f>
        <v>#N/A</v>
      </c>
      <c r="V30" s="1168"/>
      <c r="W30" s="221"/>
      <c r="X30" s="834" t="s">
        <v>733</v>
      </c>
      <c r="Y30" s="834"/>
      <c r="Z30" s="834"/>
      <c r="AA30" s="562"/>
      <c r="AB30" s="582"/>
      <c r="AC30" s="582"/>
      <c r="AD30" s="582"/>
      <c r="AE30" s="221"/>
      <c r="AF30" s="349">
        <f t="shared" si="4"/>
        <v>0</v>
      </c>
      <c r="AG30" s="352" t="e">
        <f t="shared" si="5"/>
        <v>#N/A</v>
      </c>
      <c r="AH30" s="1203"/>
      <c r="AI30" s="352" t="e">
        <f t="shared" si="6"/>
        <v>#N/A</v>
      </c>
      <c r="AJ30" s="1203" t="e">
        <f>IF(AI30&lt;=1,"Insignificante",HLOOKUP(AI30,[7]Listas!$F$3:$J$4,2,0))</f>
        <v>#N/A</v>
      </c>
      <c r="AK30" s="351" t="e">
        <f t="shared" si="7"/>
        <v>#N/A</v>
      </c>
      <c r="AL30" s="1203" t="e">
        <f>INDEX([7]Listas!$F$6:$J$10,MATCH(AH30,[7]Listas!$D$6:$D$10,0),MATCH(AJ30,[7]Listas!$F$4:$J$4,0))</f>
        <v>#N/A</v>
      </c>
    </row>
    <row r="31" spans="1:40" s="171" customFormat="1" ht="78" customHeight="1" x14ac:dyDescent="0.2">
      <c r="A31" s="582" t="s">
        <v>22</v>
      </c>
      <c r="B31" s="806" t="s">
        <v>898</v>
      </c>
      <c r="C31" s="807" t="s">
        <v>366</v>
      </c>
      <c r="D31" s="807"/>
      <c r="E31" s="807"/>
      <c r="F31" s="562" t="s">
        <v>138</v>
      </c>
      <c r="G31" s="1208" t="s">
        <v>365</v>
      </c>
      <c r="H31" s="1208"/>
      <c r="I31" s="1208"/>
      <c r="J31" s="582" t="s">
        <v>364</v>
      </c>
      <c r="K31" s="582"/>
      <c r="L31" s="582"/>
      <c r="M31" s="582"/>
      <c r="N31" s="582"/>
      <c r="O31" s="582" t="s">
        <v>0</v>
      </c>
      <c r="P31" s="582"/>
      <c r="Q31" s="582" t="s">
        <v>15</v>
      </c>
      <c r="R31" s="582" t="s">
        <v>254</v>
      </c>
      <c r="S31" s="221"/>
      <c r="T31" s="349">
        <f>VLOOKUP(Q31,[7]Listas!$D$6:$E$10,2,0)</f>
        <v>3</v>
      </c>
      <c r="U31" s="349">
        <f>HLOOKUP(R31,[7]Listas!$F$4:$J$5,2,0)</f>
        <v>2</v>
      </c>
      <c r="V31" s="1168" t="str">
        <f>INDEX([7]Listas!$F$6:$J$10,MATCH(Q31,[7]Listas!$D$6:$D$10,0),MATCH(R31,[7]Listas!$F$4:$J$4,0))</f>
        <v>6
MODERADO</v>
      </c>
      <c r="W31" s="221"/>
      <c r="X31" s="834" t="s">
        <v>519</v>
      </c>
      <c r="Y31" s="834"/>
      <c r="Z31" s="834"/>
      <c r="AA31" s="562" t="s">
        <v>725</v>
      </c>
      <c r="AB31" s="582" t="s">
        <v>741</v>
      </c>
      <c r="AC31" s="582">
        <v>67</v>
      </c>
      <c r="AD31" s="582" t="s">
        <v>59</v>
      </c>
      <c r="AE31" s="221"/>
      <c r="AF31" s="349">
        <f t="shared" si="4"/>
        <v>1</v>
      </c>
      <c r="AG31" s="352">
        <f t="shared" si="5"/>
        <v>2</v>
      </c>
      <c r="AH31" s="1203" t="str">
        <f>IF(AG31&lt;=1,"Remota",VLOOKUP(AG31,[7]Listas!$C$6:$D$10,2,0))</f>
        <v>Baja</v>
      </c>
      <c r="AI31" s="352">
        <f t="shared" si="6"/>
        <v>2</v>
      </c>
      <c r="AJ31" s="1203" t="str">
        <f>IF(AI31&lt;=1,"Insignificante",HLOOKUP(AI31,[7]Listas!$F$3:$J$4,2,0))</f>
        <v>Menor</v>
      </c>
      <c r="AK31" s="351">
        <f t="shared" si="7"/>
        <v>4</v>
      </c>
      <c r="AL31" s="1203" t="str">
        <f>INDEX([7]Listas!$F$6:$J$10,MATCH(AH31,[7]Listas!$D$6:$D$10,0),MATCH(AJ31,[7]Listas!$F$4:$J$4,0))</f>
        <v>4
INFERIOR</v>
      </c>
    </row>
    <row r="32" spans="1:40" s="171" customFormat="1" ht="78" customHeight="1" x14ac:dyDescent="0.2">
      <c r="A32" s="582"/>
      <c r="B32" s="806" t="s">
        <v>157</v>
      </c>
      <c r="C32" s="807"/>
      <c r="D32" s="807"/>
      <c r="E32" s="807"/>
      <c r="F32" s="562"/>
      <c r="G32" s="1208" t="s">
        <v>362</v>
      </c>
      <c r="H32" s="1208"/>
      <c r="I32" s="1208"/>
      <c r="J32" s="582"/>
      <c r="K32" s="582"/>
      <c r="L32" s="582"/>
      <c r="M32" s="582"/>
      <c r="N32" s="582"/>
      <c r="O32" s="582"/>
      <c r="P32" s="582"/>
      <c r="Q32" s="582"/>
      <c r="R32" s="582"/>
      <c r="S32" s="221"/>
      <c r="T32" s="349" t="e">
        <f>VLOOKUP(Q32,[7]Listas!$D$6:$E$10,2,0)</f>
        <v>#N/A</v>
      </c>
      <c r="U32" s="349" t="e">
        <f>HLOOKUP(R32,[7]Listas!$F$4:$J$5,2,0)</f>
        <v>#N/A</v>
      </c>
      <c r="V32" s="1168"/>
      <c r="W32" s="221"/>
      <c r="X32" s="834" t="s">
        <v>736</v>
      </c>
      <c r="Y32" s="834"/>
      <c r="Z32" s="834"/>
      <c r="AA32" s="562"/>
      <c r="AB32" s="582"/>
      <c r="AC32" s="582"/>
      <c r="AD32" s="582"/>
      <c r="AE32" s="221"/>
      <c r="AF32" s="349">
        <f t="shared" si="4"/>
        <v>0</v>
      </c>
      <c r="AG32" s="352" t="e">
        <f t="shared" si="5"/>
        <v>#N/A</v>
      </c>
      <c r="AH32" s="1203"/>
      <c r="AI32" s="352" t="e">
        <f t="shared" si="6"/>
        <v>#N/A</v>
      </c>
      <c r="AJ32" s="1203" t="e">
        <f>IF(AI32&lt;=1,"Insignificante",HLOOKUP(AI32,[7]Listas!$F$3:$J$4,2,0))</f>
        <v>#N/A</v>
      </c>
      <c r="AK32" s="351" t="e">
        <f t="shared" si="7"/>
        <v>#N/A</v>
      </c>
      <c r="AL32" s="1203" t="e">
        <f>INDEX([7]Listas!$F$6:$J$10,MATCH(AH32,[7]Listas!$D$6:$D$10,0),MATCH(AJ32,[7]Listas!$F$4:$J$4,0))</f>
        <v>#N/A</v>
      </c>
    </row>
    <row r="33" spans="1:38" s="171" customFormat="1" ht="78" customHeight="1" x14ac:dyDescent="0.2">
      <c r="A33" s="582"/>
      <c r="B33" s="806" t="s">
        <v>157</v>
      </c>
      <c r="C33" s="807"/>
      <c r="D33" s="807"/>
      <c r="E33" s="807"/>
      <c r="F33" s="562"/>
      <c r="G33" s="1208" t="s">
        <v>461</v>
      </c>
      <c r="H33" s="1208"/>
      <c r="I33" s="1208"/>
      <c r="J33" s="582"/>
      <c r="K33" s="582"/>
      <c r="L33" s="582"/>
      <c r="M33" s="582"/>
      <c r="N33" s="582"/>
      <c r="O33" s="582"/>
      <c r="P33" s="582"/>
      <c r="Q33" s="582"/>
      <c r="R33" s="582"/>
      <c r="S33" s="221"/>
      <c r="T33" s="349" t="e">
        <f>VLOOKUP(Q33,[7]Listas!$D$6:$E$10,2,0)</f>
        <v>#N/A</v>
      </c>
      <c r="U33" s="349" t="e">
        <f>HLOOKUP(R33,[7]Listas!$F$4:$J$5,2,0)</f>
        <v>#N/A</v>
      </c>
      <c r="V33" s="1168"/>
      <c r="W33" s="221"/>
      <c r="X33" s="834" t="s">
        <v>737</v>
      </c>
      <c r="Y33" s="834"/>
      <c r="Z33" s="834"/>
      <c r="AA33" s="562"/>
      <c r="AB33" s="582"/>
      <c r="AC33" s="582"/>
      <c r="AD33" s="582"/>
      <c r="AE33" s="221"/>
      <c r="AF33" s="349">
        <f t="shared" si="4"/>
        <v>0</v>
      </c>
      <c r="AG33" s="352" t="e">
        <f t="shared" si="5"/>
        <v>#N/A</v>
      </c>
      <c r="AH33" s="1203"/>
      <c r="AI33" s="352" t="e">
        <f t="shared" si="6"/>
        <v>#N/A</v>
      </c>
      <c r="AJ33" s="1203" t="e">
        <f>IF(AI33&lt;=1,"Insignificante",HLOOKUP(AI33,[7]Listas!$F$3:$J$4,2,0))</f>
        <v>#N/A</v>
      </c>
      <c r="AK33" s="351" t="e">
        <f t="shared" si="7"/>
        <v>#N/A</v>
      </c>
      <c r="AL33" s="1203" t="e">
        <f>INDEX([7]Listas!$F$6:$J$10,MATCH(AH33,[7]Listas!$D$6:$D$10,0),MATCH(AJ33,[7]Listas!$F$4:$J$4,0))</f>
        <v>#N/A</v>
      </c>
    </row>
    <row r="34" spans="1:38" s="171" customFormat="1" ht="78" customHeight="1" x14ac:dyDescent="0.2">
      <c r="A34" s="582"/>
      <c r="B34" s="806" t="s">
        <v>157</v>
      </c>
      <c r="C34" s="807"/>
      <c r="D34" s="807"/>
      <c r="E34" s="807"/>
      <c r="F34" s="562"/>
      <c r="G34" s="1208" t="s">
        <v>360</v>
      </c>
      <c r="H34" s="1208"/>
      <c r="I34" s="1208"/>
      <c r="J34" s="582"/>
      <c r="K34" s="582"/>
      <c r="L34" s="582"/>
      <c r="M34" s="582"/>
      <c r="N34" s="582"/>
      <c r="O34" s="582"/>
      <c r="P34" s="582"/>
      <c r="Q34" s="582"/>
      <c r="R34" s="582"/>
      <c r="S34" s="221"/>
      <c r="T34" s="349" t="e">
        <f>VLOOKUP(Q34,[7]Listas!$D$6:$E$10,2,0)</f>
        <v>#N/A</v>
      </c>
      <c r="U34" s="349" t="e">
        <f>HLOOKUP(R34,[7]Listas!$F$4:$J$5,2,0)</f>
        <v>#N/A</v>
      </c>
      <c r="V34" s="1168"/>
      <c r="W34" s="221"/>
      <c r="X34" s="834" t="s">
        <v>738</v>
      </c>
      <c r="Y34" s="834"/>
      <c r="Z34" s="834"/>
      <c r="AA34" s="562"/>
      <c r="AB34" s="582"/>
      <c r="AC34" s="582"/>
      <c r="AD34" s="582"/>
      <c r="AE34" s="221"/>
      <c r="AF34" s="349">
        <f t="shared" si="4"/>
        <v>0</v>
      </c>
      <c r="AG34" s="352" t="e">
        <f t="shared" si="5"/>
        <v>#N/A</v>
      </c>
      <c r="AH34" s="1203"/>
      <c r="AI34" s="352" t="e">
        <f t="shared" si="6"/>
        <v>#N/A</v>
      </c>
      <c r="AJ34" s="1203" t="e">
        <f>IF(AI34&lt;=1,"Insignificante",HLOOKUP(AI34,[7]Listas!$F$3:$J$4,2,0))</f>
        <v>#N/A</v>
      </c>
      <c r="AK34" s="351" t="e">
        <f t="shared" si="7"/>
        <v>#N/A</v>
      </c>
      <c r="AL34" s="1203" t="e">
        <f>INDEX([7]Listas!$F$6:$J$10,MATCH(AH34,[7]Listas!$D$6:$D$10,0),MATCH(AJ34,[7]Listas!$F$4:$J$4,0))</f>
        <v>#N/A</v>
      </c>
    </row>
    <row r="35" spans="1:38" s="171" customFormat="1" ht="78" customHeight="1" x14ac:dyDescent="0.2">
      <c r="A35" s="582" t="s">
        <v>22</v>
      </c>
      <c r="B35" s="806" t="s">
        <v>899</v>
      </c>
      <c r="C35" s="807" t="s">
        <v>357</v>
      </c>
      <c r="D35" s="807"/>
      <c r="E35" s="807"/>
      <c r="F35" s="562" t="s">
        <v>138</v>
      </c>
      <c r="G35" s="1208" t="s">
        <v>356</v>
      </c>
      <c r="H35" s="1208"/>
      <c r="I35" s="1208"/>
      <c r="J35" s="582" t="s">
        <v>900</v>
      </c>
      <c r="K35" s="582"/>
      <c r="L35" s="582"/>
      <c r="M35" s="582"/>
      <c r="N35" s="582"/>
      <c r="O35" s="582" t="s">
        <v>0</v>
      </c>
      <c r="P35" s="582"/>
      <c r="Q35" s="582" t="s">
        <v>15</v>
      </c>
      <c r="R35" s="582" t="s">
        <v>123</v>
      </c>
      <c r="S35" s="221"/>
      <c r="T35" s="349">
        <f>VLOOKUP(Q35,[7]Listas!$D$6:$E$10,2,0)</f>
        <v>3</v>
      </c>
      <c r="U35" s="349">
        <f>HLOOKUP(R35,[7]Listas!$F$4:$J$5,2,0)</f>
        <v>3</v>
      </c>
      <c r="V35" s="1168" t="str">
        <f>INDEX([7]Listas!$F$6:$J$10,MATCH(Q35,[7]Listas!$D$6:$D$10,0),MATCH(R35,[7]Listas!$F$4:$J$4,0))</f>
        <v>9
MODERADO</v>
      </c>
      <c r="W35" s="221"/>
      <c r="X35" s="834" t="s">
        <v>740</v>
      </c>
      <c r="Y35" s="834"/>
      <c r="Z35" s="834"/>
      <c r="AA35" s="562" t="s">
        <v>725</v>
      </c>
      <c r="AB35" s="582" t="s">
        <v>735</v>
      </c>
      <c r="AC35" s="582">
        <v>75</v>
      </c>
      <c r="AD35" s="582" t="s">
        <v>59</v>
      </c>
      <c r="AE35" s="221"/>
      <c r="AF35" s="349">
        <f t="shared" si="4"/>
        <v>1</v>
      </c>
      <c r="AG35" s="352">
        <f>IF(OR(AD35="Probabilidad",AD35="Ambos"),T35-AF35,T35)</f>
        <v>2</v>
      </c>
      <c r="AH35" s="1203" t="str">
        <f>IF(AG35&lt;=1,"Remota",VLOOKUP(AG35,[7]Listas!$C$6:$D$10,2,0))</f>
        <v>Baja</v>
      </c>
      <c r="AI35" s="352">
        <f t="shared" si="6"/>
        <v>3</v>
      </c>
      <c r="AJ35" s="1203" t="str">
        <f>IF(AI35&lt;=1,"Insignificante",HLOOKUP(AI35,[7]Listas!$F$3:$J$4,2,0))</f>
        <v>Moderado</v>
      </c>
      <c r="AK35" s="351">
        <f t="shared" si="7"/>
        <v>6</v>
      </c>
      <c r="AL35" s="1203" t="str">
        <f>INDEX([7]Listas!$F$6:$J$10,MATCH(AH35,[7]Listas!$D$6:$D$10,0),MATCH(AJ35,[7]Listas!$F$4:$J$4,0))</f>
        <v>6
MODERADO</v>
      </c>
    </row>
    <row r="36" spans="1:38" s="171" customFormat="1" ht="78" customHeight="1" x14ac:dyDescent="0.2">
      <c r="A36" s="582"/>
      <c r="B36" s="806" t="s">
        <v>157</v>
      </c>
      <c r="C36" s="807"/>
      <c r="D36" s="807"/>
      <c r="E36" s="807"/>
      <c r="F36" s="562"/>
      <c r="G36" s="1208" t="s">
        <v>351</v>
      </c>
      <c r="H36" s="1208"/>
      <c r="I36" s="1208"/>
      <c r="J36" s="582"/>
      <c r="K36" s="582"/>
      <c r="L36" s="582"/>
      <c r="M36" s="582"/>
      <c r="N36" s="582"/>
      <c r="O36" s="582"/>
      <c r="P36" s="582"/>
      <c r="Q36" s="582"/>
      <c r="R36" s="582"/>
      <c r="S36" s="221"/>
      <c r="T36" s="349" t="e">
        <f>VLOOKUP(Q36,[7]Listas!$D$6:$E$10,2,0)</f>
        <v>#N/A</v>
      </c>
      <c r="U36" s="349" t="e">
        <f>HLOOKUP(R36,[7]Listas!$F$4:$J$5,2,0)</f>
        <v>#N/A</v>
      </c>
      <c r="V36" s="1168"/>
      <c r="W36" s="221"/>
      <c r="X36" s="834" t="s">
        <v>742</v>
      </c>
      <c r="Y36" s="834"/>
      <c r="Z36" s="834"/>
      <c r="AA36" s="562"/>
      <c r="AB36" s="582"/>
      <c r="AC36" s="582"/>
      <c r="AD36" s="582"/>
      <c r="AE36" s="221"/>
      <c r="AF36" s="349">
        <f t="shared" si="4"/>
        <v>0</v>
      </c>
      <c r="AG36" s="352" t="e">
        <f t="shared" si="5"/>
        <v>#N/A</v>
      </c>
      <c r="AH36" s="1203"/>
      <c r="AI36" s="352" t="e">
        <f t="shared" si="6"/>
        <v>#N/A</v>
      </c>
      <c r="AJ36" s="1203" t="e">
        <f>IF(AI36&lt;=1,"Insignificante",HLOOKUP(AI36,[7]Listas!$F$3:$J$4,2,0))</f>
        <v>#N/A</v>
      </c>
      <c r="AK36" s="351" t="e">
        <f t="shared" si="7"/>
        <v>#N/A</v>
      </c>
      <c r="AL36" s="1203" t="e">
        <f>INDEX([7]Listas!$F$6:$J$10,MATCH(AH36,[7]Listas!$D$6:$D$10,0),MATCH(AJ36,[7]Listas!$F$4:$J$4,0))</f>
        <v>#N/A</v>
      </c>
    </row>
    <row r="37" spans="1:38" s="171" customFormat="1" ht="78" customHeight="1" x14ac:dyDescent="0.2">
      <c r="A37" s="582"/>
      <c r="B37" s="806" t="s">
        <v>157</v>
      </c>
      <c r="C37" s="807"/>
      <c r="D37" s="807"/>
      <c r="E37" s="807"/>
      <c r="F37" s="562"/>
      <c r="G37" s="1208" t="s">
        <v>468</v>
      </c>
      <c r="H37" s="1208"/>
      <c r="I37" s="1208"/>
      <c r="J37" s="582"/>
      <c r="K37" s="582"/>
      <c r="L37" s="582"/>
      <c r="M37" s="582"/>
      <c r="N37" s="582"/>
      <c r="O37" s="582"/>
      <c r="P37" s="582"/>
      <c r="Q37" s="582"/>
      <c r="R37" s="582"/>
      <c r="S37" s="221"/>
      <c r="T37" s="349" t="e">
        <f>VLOOKUP(Q37,[7]Listas!$D$6:$E$10,2,0)</f>
        <v>#N/A</v>
      </c>
      <c r="U37" s="349" t="e">
        <f>HLOOKUP(R37,[7]Listas!$F$4:$J$5,2,0)</f>
        <v>#N/A</v>
      </c>
      <c r="V37" s="1168"/>
      <c r="W37" s="221"/>
      <c r="X37" s="834" t="s">
        <v>469</v>
      </c>
      <c r="Y37" s="834"/>
      <c r="Z37" s="834"/>
      <c r="AA37" s="562"/>
      <c r="AB37" s="582"/>
      <c r="AC37" s="582"/>
      <c r="AD37" s="582"/>
      <c r="AE37" s="221"/>
      <c r="AF37" s="349">
        <f t="shared" si="4"/>
        <v>0</v>
      </c>
      <c r="AG37" s="352" t="e">
        <f t="shared" si="5"/>
        <v>#N/A</v>
      </c>
      <c r="AH37" s="1203"/>
      <c r="AI37" s="352" t="e">
        <f t="shared" si="6"/>
        <v>#N/A</v>
      </c>
      <c r="AJ37" s="1203" t="e">
        <f>IF(AI37&lt;=1,"Insignificante",HLOOKUP(AI37,[7]Listas!$F$3:$J$4,2,0))</f>
        <v>#N/A</v>
      </c>
      <c r="AK37" s="351" t="e">
        <f t="shared" si="7"/>
        <v>#N/A</v>
      </c>
      <c r="AL37" s="1203" t="e">
        <f>INDEX([7]Listas!$F$6:$J$10,MATCH(AH37,[7]Listas!$D$6:$D$10,0),MATCH(AJ37,[7]Listas!$F$4:$J$4,0))</f>
        <v>#N/A</v>
      </c>
    </row>
    <row r="38" spans="1:38" s="171" customFormat="1" ht="78" customHeight="1" x14ac:dyDescent="0.2">
      <c r="A38" s="582"/>
      <c r="B38" s="806" t="s">
        <v>157</v>
      </c>
      <c r="C38" s="807"/>
      <c r="D38" s="807"/>
      <c r="E38" s="807"/>
      <c r="F38" s="562"/>
      <c r="G38" s="1208" t="s">
        <v>349</v>
      </c>
      <c r="H38" s="1208"/>
      <c r="I38" s="1208"/>
      <c r="J38" s="582"/>
      <c r="K38" s="582"/>
      <c r="L38" s="582"/>
      <c r="M38" s="582"/>
      <c r="N38" s="582"/>
      <c r="O38" s="582"/>
      <c r="P38" s="582"/>
      <c r="Q38" s="582"/>
      <c r="R38" s="582"/>
      <c r="S38" s="221"/>
      <c r="T38" s="349" t="e">
        <f>VLOOKUP(Q38,[7]Listas!$D$6:$E$10,2,0)</f>
        <v>#N/A</v>
      </c>
      <c r="U38" s="349" t="e">
        <f>HLOOKUP(R38,[7]Listas!$F$4:$J$5,2,0)</f>
        <v>#N/A</v>
      </c>
      <c r="V38" s="1168"/>
      <c r="W38" s="221"/>
      <c r="X38" s="834" t="s">
        <v>531</v>
      </c>
      <c r="Y38" s="834"/>
      <c r="Z38" s="834"/>
      <c r="AA38" s="562"/>
      <c r="AB38" s="582"/>
      <c r="AC38" s="582"/>
      <c r="AD38" s="582"/>
      <c r="AE38" s="221"/>
      <c r="AF38" s="349">
        <f t="shared" si="4"/>
        <v>0</v>
      </c>
      <c r="AG38" s="352" t="e">
        <f t="shared" si="5"/>
        <v>#N/A</v>
      </c>
      <c r="AH38" s="1203"/>
      <c r="AI38" s="352" t="e">
        <f t="shared" si="6"/>
        <v>#N/A</v>
      </c>
      <c r="AJ38" s="1203" t="e">
        <f>IF(AI38&lt;=1,"Insignificante",HLOOKUP(AI38,[7]Listas!$F$3:$J$4,2,0))</f>
        <v>#N/A</v>
      </c>
      <c r="AK38" s="351" t="e">
        <f t="shared" si="7"/>
        <v>#N/A</v>
      </c>
      <c r="AL38" s="1203" t="e">
        <f>INDEX([7]Listas!$F$6:$J$10,MATCH(AH38,[7]Listas!$D$6:$D$10,0),MATCH(AJ38,[7]Listas!$F$4:$J$4,0))</f>
        <v>#N/A</v>
      </c>
    </row>
    <row r="39" spans="1:38" s="171" customFormat="1" ht="63.75" customHeight="1" x14ac:dyDescent="0.2">
      <c r="A39" s="582" t="s">
        <v>22</v>
      </c>
      <c r="B39" s="806" t="s">
        <v>901</v>
      </c>
      <c r="C39" s="807" t="s">
        <v>902</v>
      </c>
      <c r="D39" s="807"/>
      <c r="E39" s="807"/>
      <c r="F39" s="562" t="s">
        <v>138</v>
      </c>
      <c r="G39" s="1208" t="s">
        <v>745</v>
      </c>
      <c r="H39" s="1208"/>
      <c r="I39" s="1208"/>
      <c r="J39" s="582" t="s">
        <v>475</v>
      </c>
      <c r="K39" s="582"/>
      <c r="L39" s="582"/>
      <c r="M39" s="582"/>
      <c r="N39" s="582"/>
      <c r="O39" s="582" t="s">
        <v>0</v>
      </c>
      <c r="P39" s="582"/>
      <c r="Q39" s="582" t="s">
        <v>258</v>
      </c>
      <c r="R39" s="582" t="s">
        <v>254</v>
      </c>
      <c r="S39" s="221"/>
      <c r="T39" s="349">
        <f>VLOOKUP(Q39,[7]Listas!$D$6:$E$10,2,0)</f>
        <v>1</v>
      </c>
      <c r="U39" s="349">
        <f>HLOOKUP(R39,[7]Listas!$F$4:$J$5,2,0)</f>
        <v>2</v>
      </c>
      <c r="V39" s="1168" t="str">
        <f>INDEX([7]Listas!$F$6:$J$10,MATCH(Q39,[7]Listas!$D$6:$D$10,0),MATCH(R39,[7]Listas!$F$4:$J$4,0))</f>
        <v>2
INFERIOR</v>
      </c>
      <c r="W39" s="221"/>
      <c r="X39" s="834" t="s">
        <v>746</v>
      </c>
      <c r="Y39" s="834"/>
      <c r="Z39" s="834"/>
      <c r="AA39" s="562" t="s">
        <v>725</v>
      </c>
      <c r="AB39" s="582" t="s">
        <v>747</v>
      </c>
      <c r="AC39" s="582">
        <v>62</v>
      </c>
      <c r="AD39" s="582" t="s">
        <v>57</v>
      </c>
      <c r="AE39" s="221"/>
      <c r="AF39" s="349">
        <f t="shared" si="4"/>
        <v>1</v>
      </c>
      <c r="AG39" s="352">
        <f t="shared" si="5"/>
        <v>1</v>
      </c>
      <c r="AH39" s="1203" t="str">
        <f>IF(AG39&lt;=1,"Remota",VLOOKUP(AG39,[7]Listas!$C$6:$D$10,2,0))</f>
        <v>Remota</v>
      </c>
      <c r="AI39" s="352">
        <f t="shared" si="6"/>
        <v>1</v>
      </c>
      <c r="AJ39" s="1203" t="str">
        <f>IF(AI39&lt;=1,"Insignificante",HLOOKUP(AI39,[7]Listas!$F$3:$J$4,2,0))</f>
        <v>Insignificante</v>
      </c>
      <c r="AK39" s="351">
        <f t="shared" si="7"/>
        <v>1</v>
      </c>
      <c r="AL39" s="1203" t="str">
        <f>INDEX([7]Listas!$F$6:$J$10,MATCH(AH39,[7]Listas!$D$6:$D$10,0),MATCH(AJ39,[7]Listas!$F$4:$J$4,0))</f>
        <v>1
INFERIOR</v>
      </c>
    </row>
    <row r="40" spans="1:38" s="171" customFormat="1" ht="47.25" customHeight="1" x14ac:dyDescent="0.2">
      <c r="A40" s="582"/>
      <c r="B40" s="806" t="s">
        <v>157</v>
      </c>
      <c r="C40" s="807"/>
      <c r="D40" s="807"/>
      <c r="E40" s="807"/>
      <c r="F40" s="562"/>
      <c r="G40" s="1208" t="s">
        <v>479</v>
      </c>
      <c r="H40" s="1208"/>
      <c r="I40" s="1208"/>
      <c r="J40" s="582"/>
      <c r="K40" s="582"/>
      <c r="L40" s="582"/>
      <c r="M40" s="582"/>
      <c r="N40" s="582"/>
      <c r="O40" s="582"/>
      <c r="P40" s="582"/>
      <c r="Q40" s="582"/>
      <c r="R40" s="582"/>
      <c r="S40" s="221"/>
      <c r="T40" s="349" t="e">
        <f>VLOOKUP(Q40,[7]Listas!$D$6:$E$10,2,0)</f>
        <v>#N/A</v>
      </c>
      <c r="U40" s="349" t="e">
        <f>HLOOKUP(R40,[7]Listas!$F$4:$J$5,2,0)</f>
        <v>#N/A</v>
      </c>
      <c r="V40" s="1168"/>
      <c r="W40" s="221"/>
      <c r="X40" s="580" t="s">
        <v>748</v>
      </c>
      <c r="Y40" s="580"/>
      <c r="Z40" s="580"/>
      <c r="AA40" s="562"/>
      <c r="AB40" s="582"/>
      <c r="AC40" s="582"/>
      <c r="AD40" s="582"/>
      <c r="AE40" s="221"/>
      <c r="AF40" s="349">
        <f t="shared" si="4"/>
        <v>0</v>
      </c>
      <c r="AG40" s="352" t="e">
        <f t="shared" si="5"/>
        <v>#N/A</v>
      </c>
      <c r="AH40" s="1203"/>
      <c r="AI40" s="352" t="e">
        <f t="shared" si="6"/>
        <v>#N/A</v>
      </c>
      <c r="AJ40" s="1203" t="e">
        <f>IF(AI40&lt;=1,"Insignificante",HLOOKUP(AI40,[7]Listas!$F$3:$J$4,2,0))</f>
        <v>#N/A</v>
      </c>
      <c r="AK40" s="351" t="e">
        <f t="shared" si="7"/>
        <v>#N/A</v>
      </c>
      <c r="AL40" s="1203" t="e">
        <f>INDEX([7]Listas!$F$6:$J$10,MATCH(AH40,[7]Listas!$D$6:$D$10,0),MATCH(AJ40,[7]Listas!$F$4:$J$4,0))</f>
        <v>#N/A</v>
      </c>
    </row>
    <row r="41" spans="1:38" s="171" customFormat="1" ht="56.25" customHeight="1" x14ac:dyDescent="0.2">
      <c r="A41" s="582"/>
      <c r="B41" s="806" t="s">
        <v>157</v>
      </c>
      <c r="C41" s="807"/>
      <c r="D41" s="807"/>
      <c r="E41" s="807"/>
      <c r="F41" s="562"/>
      <c r="G41" s="1208" t="s">
        <v>708</v>
      </c>
      <c r="H41" s="1208"/>
      <c r="I41" s="1208"/>
      <c r="J41" s="582"/>
      <c r="K41" s="582"/>
      <c r="L41" s="582"/>
      <c r="M41" s="582"/>
      <c r="N41" s="582"/>
      <c r="O41" s="582"/>
      <c r="P41" s="582"/>
      <c r="Q41" s="582"/>
      <c r="R41" s="582"/>
      <c r="S41" s="221"/>
      <c r="T41" s="349" t="e">
        <f>VLOOKUP(Q41,[7]Listas!$D$6:$E$10,2,0)</f>
        <v>#N/A</v>
      </c>
      <c r="U41" s="349" t="e">
        <f>HLOOKUP(R41,[7]Listas!$F$4:$J$5,2,0)</f>
        <v>#N/A</v>
      </c>
      <c r="V41" s="1168"/>
      <c r="W41" s="221"/>
      <c r="X41" s="580"/>
      <c r="Y41" s="580"/>
      <c r="Z41" s="580"/>
      <c r="AA41" s="562"/>
      <c r="AB41" s="582"/>
      <c r="AC41" s="582"/>
      <c r="AD41" s="582"/>
      <c r="AE41" s="221"/>
      <c r="AF41" s="349">
        <f t="shared" si="4"/>
        <v>0</v>
      </c>
      <c r="AG41" s="352" t="e">
        <f t="shared" si="5"/>
        <v>#N/A</v>
      </c>
      <c r="AH41" s="1203"/>
      <c r="AI41" s="352" t="e">
        <f t="shared" si="6"/>
        <v>#N/A</v>
      </c>
      <c r="AJ41" s="1203" t="e">
        <f>IF(AI41&lt;=1,"Insignificante",HLOOKUP(AI41,[7]Listas!$F$3:$J$4,2,0))</f>
        <v>#N/A</v>
      </c>
      <c r="AK41" s="351" t="e">
        <f t="shared" si="7"/>
        <v>#N/A</v>
      </c>
      <c r="AL41" s="1203" t="e">
        <f>INDEX([7]Listas!$F$6:$J$10,MATCH(AH41,[7]Listas!$D$6:$D$10,0),MATCH(AJ41,[7]Listas!$F$4:$J$4,0))</f>
        <v>#N/A</v>
      </c>
    </row>
    <row r="42" spans="1:38" s="171" customFormat="1" ht="52.5" customHeight="1" x14ac:dyDescent="0.2">
      <c r="A42" s="582"/>
      <c r="B42" s="806" t="s">
        <v>157</v>
      </c>
      <c r="C42" s="807"/>
      <c r="D42" s="807"/>
      <c r="E42" s="807"/>
      <c r="F42" s="562"/>
      <c r="G42" s="1208" t="s">
        <v>481</v>
      </c>
      <c r="H42" s="1208"/>
      <c r="I42" s="1208"/>
      <c r="J42" s="582"/>
      <c r="K42" s="582"/>
      <c r="L42" s="582"/>
      <c r="M42" s="582"/>
      <c r="N42" s="582"/>
      <c r="O42" s="582"/>
      <c r="P42" s="582"/>
      <c r="Q42" s="582"/>
      <c r="R42" s="582"/>
      <c r="S42" s="221"/>
      <c r="T42" s="349" t="e">
        <f>VLOOKUP(Q42,[7]Listas!$D$6:$E$10,2,0)</f>
        <v>#N/A</v>
      </c>
      <c r="U42" s="349" t="e">
        <f>HLOOKUP(R42,[7]Listas!$F$4:$J$5,2,0)</f>
        <v>#N/A</v>
      </c>
      <c r="V42" s="1168"/>
      <c r="W42" s="221"/>
      <c r="X42" s="580"/>
      <c r="Y42" s="580"/>
      <c r="Z42" s="580"/>
      <c r="AA42" s="562"/>
      <c r="AB42" s="582"/>
      <c r="AC42" s="582"/>
      <c r="AD42" s="582"/>
      <c r="AE42" s="221"/>
      <c r="AF42" s="349">
        <f t="shared" si="4"/>
        <v>0</v>
      </c>
      <c r="AG42" s="352" t="e">
        <f t="shared" si="5"/>
        <v>#N/A</v>
      </c>
      <c r="AH42" s="1203"/>
      <c r="AI42" s="352" t="e">
        <f t="shared" si="6"/>
        <v>#N/A</v>
      </c>
      <c r="AJ42" s="1203" t="e">
        <f>IF(AI42&lt;=1,"Insignificante",HLOOKUP(AI42,[7]Listas!$F$3:$J$4,2,0))</f>
        <v>#N/A</v>
      </c>
      <c r="AK42" s="351" t="e">
        <f t="shared" si="7"/>
        <v>#N/A</v>
      </c>
      <c r="AL42" s="1203" t="e">
        <f>INDEX([7]Listas!$F$6:$J$10,MATCH(AH42,[7]Listas!$D$6:$D$10,0),MATCH(AJ42,[7]Listas!$F$4:$J$4,0))</f>
        <v>#N/A</v>
      </c>
    </row>
    <row r="43" spans="1:38" s="171" customFormat="1" ht="63.75" customHeight="1" x14ac:dyDescent="0.2">
      <c r="A43" s="582" t="s">
        <v>22</v>
      </c>
      <c r="B43" s="806" t="s">
        <v>903</v>
      </c>
      <c r="C43" s="807" t="s">
        <v>605</v>
      </c>
      <c r="D43" s="807"/>
      <c r="E43" s="807"/>
      <c r="F43" s="562" t="s">
        <v>138</v>
      </c>
      <c r="G43" s="1208" t="s">
        <v>606</v>
      </c>
      <c r="H43" s="1208"/>
      <c r="I43" s="1208"/>
      <c r="J43" s="582" t="s">
        <v>904</v>
      </c>
      <c r="K43" s="582"/>
      <c r="L43" s="582"/>
      <c r="M43" s="582"/>
      <c r="N43" s="582"/>
      <c r="O43" s="582" t="s">
        <v>0</v>
      </c>
      <c r="P43" s="582"/>
      <c r="Q43" s="582" t="s">
        <v>15</v>
      </c>
      <c r="R43" s="582" t="s">
        <v>123</v>
      </c>
      <c r="S43" s="221"/>
      <c r="T43" s="349">
        <f>VLOOKUP(Q43,[7]Listas!$D$6:$E$10,2,0)</f>
        <v>3</v>
      </c>
      <c r="U43" s="349">
        <f>HLOOKUP(R43,[7]Listas!$F$4:$J$5,2,0)</f>
        <v>3</v>
      </c>
      <c r="V43" s="1168" t="str">
        <f>INDEX([7]Listas!$F$6:$J$10,MATCH(Q43,[7]Listas!$D$6:$D$10,0),MATCH(R43,[7]Listas!$F$4:$J$4,0))</f>
        <v>9
MODERADO</v>
      </c>
      <c r="W43" s="221"/>
      <c r="X43" s="834" t="s">
        <v>751</v>
      </c>
      <c r="Y43" s="834"/>
      <c r="Z43" s="834"/>
      <c r="AA43" s="562" t="s">
        <v>725</v>
      </c>
      <c r="AB43" s="582" t="s">
        <v>905</v>
      </c>
      <c r="AC43" s="582">
        <v>75</v>
      </c>
      <c r="AD43" s="582" t="s">
        <v>59</v>
      </c>
      <c r="AE43" s="221"/>
      <c r="AF43" s="349">
        <f t="shared" si="4"/>
        <v>1</v>
      </c>
      <c r="AG43" s="352">
        <f t="shared" si="5"/>
        <v>2</v>
      </c>
      <c r="AH43" s="1203" t="str">
        <f>IF(AG43&lt;=1,"Remota",VLOOKUP(AG43,[7]Listas!$C$6:$D$10,2,0))</f>
        <v>Baja</v>
      </c>
      <c r="AI43" s="352">
        <f t="shared" si="6"/>
        <v>3</v>
      </c>
      <c r="AJ43" s="1203" t="str">
        <f>IF(AI43&lt;=1,"Insignificante",HLOOKUP(AI43,[7]Listas!$F$3:$J$4,2,0))</f>
        <v>Moderado</v>
      </c>
      <c r="AK43" s="351">
        <f t="shared" si="7"/>
        <v>6</v>
      </c>
      <c r="AL43" s="1203" t="str">
        <f>INDEX([7]Listas!$F$6:$J$10,MATCH(AH43,[7]Listas!$D$6:$D$10,0),MATCH(AJ43,[7]Listas!$F$4:$J$4,0))</f>
        <v>6
MODERADO</v>
      </c>
    </row>
    <row r="44" spans="1:38" s="171" customFormat="1" ht="60" customHeight="1" x14ac:dyDescent="0.2">
      <c r="A44" s="582"/>
      <c r="B44" s="806" t="s">
        <v>157</v>
      </c>
      <c r="C44" s="807"/>
      <c r="D44" s="807"/>
      <c r="E44" s="807"/>
      <c r="F44" s="562"/>
      <c r="G44" s="1208" t="s">
        <v>608</v>
      </c>
      <c r="H44" s="1208"/>
      <c r="I44" s="1208"/>
      <c r="J44" s="582"/>
      <c r="K44" s="582"/>
      <c r="L44" s="582"/>
      <c r="M44" s="582"/>
      <c r="N44" s="582"/>
      <c r="O44" s="582"/>
      <c r="P44" s="582"/>
      <c r="Q44" s="582"/>
      <c r="R44" s="582"/>
      <c r="S44" s="221"/>
      <c r="T44" s="349" t="e">
        <f>VLOOKUP(Q44,[7]Listas!$D$6:$E$10,2,0)</f>
        <v>#N/A</v>
      </c>
      <c r="U44" s="349" t="e">
        <f>HLOOKUP(R44,[7]Listas!$F$4:$J$5,2,0)</f>
        <v>#N/A</v>
      </c>
      <c r="V44" s="1168"/>
      <c r="W44" s="221"/>
      <c r="X44" s="834" t="s">
        <v>753</v>
      </c>
      <c r="Y44" s="834"/>
      <c r="Z44" s="834"/>
      <c r="AA44" s="562"/>
      <c r="AB44" s="582"/>
      <c r="AC44" s="582"/>
      <c r="AD44" s="582"/>
      <c r="AE44" s="221"/>
      <c r="AF44" s="349">
        <f t="shared" si="4"/>
        <v>0</v>
      </c>
      <c r="AG44" s="352" t="e">
        <f t="shared" si="5"/>
        <v>#N/A</v>
      </c>
      <c r="AH44" s="1203"/>
      <c r="AI44" s="352" t="e">
        <f t="shared" si="6"/>
        <v>#N/A</v>
      </c>
      <c r="AJ44" s="1203" t="e">
        <f>IF(AI44&lt;=1,"Insignificante",HLOOKUP(AI44,[7]Listas!$F$3:$J$4,2,0))</f>
        <v>#N/A</v>
      </c>
      <c r="AK44" s="351" t="e">
        <f t="shared" si="7"/>
        <v>#N/A</v>
      </c>
      <c r="AL44" s="1203" t="e">
        <f>INDEX([7]Listas!$F$6:$J$10,MATCH(AH44,[7]Listas!$D$6:$D$10,0),MATCH(AJ44,[7]Listas!$F$4:$J$4,0))</f>
        <v>#N/A</v>
      </c>
    </row>
    <row r="45" spans="1:38" s="171" customFormat="1" ht="78" customHeight="1" x14ac:dyDescent="0.2">
      <c r="A45" s="582"/>
      <c r="B45" s="806" t="s">
        <v>157</v>
      </c>
      <c r="C45" s="807"/>
      <c r="D45" s="807"/>
      <c r="E45" s="807"/>
      <c r="F45" s="562"/>
      <c r="G45" s="1208" t="s">
        <v>754</v>
      </c>
      <c r="H45" s="1208"/>
      <c r="I45" s="1208"/>
      <c r="J45" s="582"/>
      <c r="K45" s="582"/>
      <c r="L45" s="582"/>
      <c r="M45" s="582"/>
      <c r="N45" s="582"/>
      <c r="O45" s="582"/>
      <c r="P45" s="582"/>
      <c r="Q45" s="582"/>
      <c r="R45" s="582"/>
      <c r="S45" s="221"/>
      <c r="T45" s="349" t="e">
        <f>VLOOKUP(Q45,[7]Listas!$D$6:$E$10,2,0)</f>
        <v>#N/A</v>
      </c>
      <c r="U45" s="349" t="e">
        <f>HLOOKUP(R45,[7]Listas!$F$4:$J$5,2,0)</f>
        <v>#N/A</v>
      </c>
      <c r="V45" s="1168"/>
      <c r="W45" s="221"/>
      <c r="X45" s="834" t="s">
        <v>753</v>
      </c>
      <c r="Y45" s="834"/>
      <c r="Z45" s="834"/>
      <c r="AA45" s="562"/>
      <c r="AB45" s="582"/>
      <c r="AC45" s="582"/>
      <c r="AD45" s="582"/>
      <c r="AE45" s="221"/>
      <c r="AF45" s="349">
        <f t="shared" si="4"/>
        <v>0</v>
      </c>
      <c r="AG45" s="352" t="e">
        <f t="shared" si="5"/>
        <v>#N/A</v>
      </c>
      <c r="AH45" s="1203"/>
      <c r="AI45" s="352" t="e">
        <f t="shared" si="6"/>
        <v>#N/A</v>
      </c>
      <c r="AJ45" s="1203" t="e">
        <f>IF(AI45&lt;=1,"Insignificante",HLOOKUP(AI45,[7]Listas!$F$3:$J$4,2,0))</f>
        <v>#N/A</v>
      </c>
      <c r="AK45" s="351" t="e">
        <f t="shared" si="7"/>
        <v>#N/A</v>
      </c>
      <c r="AL45" s="1203" t="e">
        <f>INDEX([7]Listas!$F$6:$J$10,MATCH(AH45,[7]Listas!$D$6:$D$10,0),MATCH(AJ45,[7]Listas!$F$4:$J$4,0))</f>
        <v>#N/A</v>
      </c>
    </row>
    <row r="46" spans="1:38" s="171" customFormat="1" ht="78" customHeight="1" x14ac:dyDescent="0.2">
      <c r="A46" s="582"/>
      <c r="B46" s="806" t="s">
        <v>157</v>
      </c>
      <c r="C46" s="807"/>
      <c r="D46" s="807"/>
      <c r="E46" s="807"/>
      <c r="F46" s="562"/>
      <c r="G46" s="1208" t="s">
        <v>609</v>
      </c>
      <c r="H46" s="1208"/>
      <c r="I46" s="1208"/>
      <c r="J46" s="582"/>
      <c r="K46" s="582"/>
      <c r="L46" s="582"/>
      <c r="M46" s="582"/>
      <c r="N46" s="582"/>
      <c r="O46" s="582"/>
      <c r="P46" s="582"/>
      <c r="Q46" s="582"/>
      <c r="R46" s="582"/>
      <c r="S46" s="221"/>
      <c r="T46" s="349" t="e">
        <f>VLOOKUP(Q46,[7]Listas!$D$6:$E$10,2,0)</f>
        <v>#N/A</v>
      </c>
      <c r="U46" s="349" t="e">
        <f>HLOOKUP(R46,[7]Listas!$F$4:$J$5,2,0)</f>
        <v>#N/A</v>
      </c>
      <c r="V46" s="1168"/>
      <c r="W46" s="221"/>
      <c r="X46" s="834" t="s">
        <v>755</v>
      </c>
      <c r="Y46" s="834"/>
      <c r="Z46" s="834"/>
      <c r="AA46" s="562"/>
      <c r="AB46" s="582"/>
      <c r="AC46" s="582"/>
      <c r="AD46" s="582"/>
      <c r="AE46" s="221"/>
      <c r="AF46" s="349">
        <f t="shared" si="4"/>
        <v>0</v>
      </c>
      <c r="AG46" s="352" t="e">
        <f t="shared" si="5"/>
        <v>#N/A</v>
      </c>
      <c r="AH46" s="1203"/>
      <c r="AI46" s="352" t="e">
        <f t="shared" si="6"/>
        <v>#N/A</v>
      </c>
      <c r="AJ46" s="1203" t="e">
        <f>IF(AI46&lt;=1,"Insignificante",HLOOKUP(AI46,[7]Listas!$F$3:$J$4,2,0))</f>
        <v>#N/A</v>
      </c>
      <c r="AK46" s="351" t="e">
        <f t="shared" si="7"/>
        <v>#N/A</v>
      </c>
      <c r="AL46" s="1203" t="e">
        <f>INDEX([7]Listas!$F$6:$J$10,MATCH(AH46,[7]Listas!$D$6:$D$10,0),MATCH(AJ46,[7]Listas!$F$4:$J$4,0))</f>
        <v>#N/A</v>
      </c>
    </row>
    <row r="47" spans="1:38" s="171" customFormat="1" ht="78" customHeight="1" x14ac:dyDescent="0.2">
      <c r="A47" s="582"/>
      <c r="B47" s="806" t="s">
        <v>157</v>
      </c>
      <c r="C47" s="807"/>
      <c r="D47" s="807"/>
      <c r="E47" s="807"/>
      <c r="F47" s="562"/>
      <c r="G47" s="1208" t="s">
        <v>444</v>
      </c>
      <c r="H47" s="1208"/>
      <c r="I47" s="1208"/>
      <c r="J47" s="582"/>
      <c r="K47" s="582"/>
      <c r="L47" s="582"/>
      <c r="M47" s="582"/>
      <c r="N47" s="582"/>
      <c r="O47" s="582"/>
      <c r="P47" s="582"/>
      <c r="Q47" s="582"/>
      <c r="R47" s="582"/>
      <c r="S47" s="221"/>
      <c r="T47" s="349" t="e">
        <f>VLOOKUP(Q47,[7]Listas!$D$6:$E$10,2,0)</f>
        <v>#N/A</v>
      </c>
      <c r="U47" s="349" t="e">
        <f>HLOOKUP(R47,[7]Listas!$F$4:$J$5,2,0)</f>
        <v>#N/A</v>
      </c>
      <c r="V47" s="1168"/>
      <c r="W47" s="221"/>
      <c r="X47" s="834" t="s">
        <v>753</v>
      </c>
      <c r="Y47" s="834"/>
      <c r="Z47" s="834"/>
      <c r="AA47" s="562"/>
      <c r="AB47" s="582"/>
      <c r="AC47" s="582"/>
      <c r="AD47" s="582"/>
      <c r="AE47" s="221"/>
      <c r="AF47" s="349">
        <f t="shared" si="4"/>
        <v>0</v>
      </c>
      <c r="AG47" s="352" t="e">
        <f t="shared" si="5"/>
        <v>#N/A</v>
      </c>
      <c r="AH47" s="1203"/>
      <c r="AI47" s="352" t="e">
        <f t="shared" si="6"/>
        <v>#N/A</v>
      </c>
      <c r="AJ47" s="1203" t="e">
        <f>IF(AI47&lt;=1,"Insignificante",HLOOKUP(AI47,[7]Listas!$F$3:$J$4,2,0))</f>
        <v>#N/A</v>
      </c>
      <c r="AK47" s="351" t="e">
        <f t="shared" si="7"/>
        <v>#N/A</v>
      </c>
      <c r="AL47" s="1203" t="e">
        <f>INDEX([7]Listas!$F$6:$J$10,MATCH(AH47,[7]Listas!$D$6:$D$10,0),MATCH(AJ47,[7]Listas!$F$4:$J$4,0))</f>
        <v>#N/A</v>
      </c>
    </row>
    <row r="48" spans="1:38" s="171" customFormat="1" ht="78" customHeight="1" x14ac:dyDescent="0.2">
      <c r="A48" s="582" t="s">
        <v>22</v>
      </c>
      <c r="B48" s="806" t="s">
        <v>906</v>
      </c>
      <c r="C48" s="807" t="s">
        <v>907</v>
      </c>
      <c r="D48" s="807"/>
      <c r="E48" s="807"/>
      <c r="F48" s="562" t="s">
        <v>138</v>
      </c>
      <c r="G48" s="1208" t="s">
        <v>908</v>
      </c>
      <c r="H48" s="1208"/>
      <c r="I48" s="1208"/>
      <c r="J48" s="582" t="s">
        <v>909</v>
      </c>
      <c r="K48" s="582"/>
      <c r="L48" s="582"/>
      <c r="M48" s="582"/>
      <c r="N48" s="582"/>
      <c r="O48" s="582" t="s">
        <v>0</v>
      </c>
      <c r="P48" s="582"/>
      <c r="Q48" s="582" t="s">
        <v>259</v>
      </c>
      <c r="R48" s="582" t="s">
        <v>123</v>
      </c>
      <c r="S48" s="221"/>
      <c r="T48" s="349">
        <f>VLOOKUP(Q48,[7]Listas!$D$6:$E$10,2,0)</f>
        <v>2</v>
      </c>
      <c r="U48" s="349">
        <f>HLOOKUP(R48,[7]Listas!$F$4:$J$5,2,0)</f>
        <v>3</v>
      </c>
      <c r="V48" s="1168" t="str">
        <f>INDEX([7]Listas!$F$6:$J$10,MATCH(Q48,[7]Listas!$D$6:$D$10,0),MATCH(R48,[7]Listas!$F$4:$J$4,0))</f>
        <v>6
MODERADO</v>
      </c>
      <c r="W48" s="221"/>
      <c r="X48" s="834" t="s">
        <v>910</v>
      </c>
      <c r="Y48" s="834"/>
      <c r="Z48" s="834"/>
      <c r="AA48" s="562" t="s">
        <v>911</v>
      </c>
      <c r="AB48" s="582" t="s">
        <v>912</v>
      </c>
      <c r="AC48" s="582">
        <v>62</v>
      </c>
      <c r="AD48" s="582" t="s">
        <v>59</v>
      </c>
      <c r="AE48" s="221"/>
      <c r="AF48" s="349">
        <f t="shared" si="4"/>
        <v>1</v>
      </c>
      <c r="AG48" s="352">
        <f t="shared" si="5"/>
        <v>1</v>
      </c>
      <c r="AH48" s="1203" t="str">
        <f>IF(AG48&lt;=1,"Remota",VLOOKUP(AG48,[7]Listas!$C$6:$D$10,2,0))</f>
        <v>Remota</v>
      </c>
      <c r="AI48" s="352">
        <f t="shared" si="6"/>
        <v>3</v>
      </c>
      <c r="AJ48" s="1203" t="str">
        <f>IF(AI48&lt;=1,"Insignificante",HLOOKUP(AI48,[7]Listas!$F$3:$J$4,2,0))</f>
        <v>Moderado</v>
      </c>
      <c r="AK48" s="351">
        <f t="shared" si="7"/>
        <v>3</v>
      </c>
      <c r="AL48" s="1203" t="str">
        <f>INDEX([7]Listas!$F$6:$J$10,MATCH(AH48,[7]Listas!$D$6:$D$10,0),MATCH(AJ48,[7]Listas!$F$4:$J$4,0))</f>
        <v>3
INFERIOR</v>
      </c>
    </row>
    <row r="49" spans="1:38" s="171" customFormat="1" ht="78" customHeight="1" x14ac:dyDescent="0.2">
      <c r="A49" s="582"/>
      <c r="B49" s="806" t="s">
        <v>157</v>
      </c>
      <c r="C49" s="807"/>
      <c r="D49" s="807"/>
      <c r="E49" s="807"/>
      <c r="F49" s="562"/>
      <c r="G49" s="1208" t="s">
        <v>913</v>
      </c>
      <c r="H49" s="1208"/>
      <c r="I49" s="1208"/>
      <c r="J49" s="582"/>
      <c r="K49" s="582"/>
      <c r="L49" s="582"/>
      <c r="M49" s="582"/>
      <c r="N49" s="582"/>
      <c r="O49" s="582"/>
      <c r="P49" s="582"/>
      <c r="Q49" s="582"/>
      <c r="R49" s="582"/>
      <c r="S49" s="221"/>
      <c r="T49" s="349" t="e">
        <f>VLOOKUP(Q49,[7]Listas!$D$6:$E$10,2,0)</f>
        <v>#N/A</v>
      </c>
      <c r="U49" s="349" t="e">
        <f>HLOOKUP(R49,[7]Listas!$F$4:$J$5,2,0)</f>
        <v>#N/A</v>
      </c>
      <c r="V49" s="1168"/>
      <c r="W49" s="221"/>
      <c r="X49" s="834" t="s">
        <v>914</v>
      </c>
      <c r="Y49" s="834"/>
      <c r="Z49" s="834"/>
      <c r="AA49" s="562"/>
      <c r="AB49" s="582"/>
      <c r="AC49" s="582"/>
      <c r="AD49" s="582"/>
      <c r="AE49" s="221"/>
      <c r="AF49" s="349">
        <f t="shared" si="4"/>
        <v>0</v>
      </c>
      <c r="AG49" s="352" t="e">
        <f t="shared" si="5"/>
        <v>#N/A</v>
      </c>
      <c r="AH49" s="1203"/>
      <c r="AI49" s="352" t="e">
        <f t="shared" si="6"/>
        <v>#N/A</v>
      </c>
      <c r="AJ49" s="1203" t="e">
        <f>IF(AI49&lt;=1,"Insignificante",HLOOKUP(AI49,[7]Listas!$F$3:$J$4,2,0))</f>
        <v>#N/A</v>
      </c>
      <c r="AK49" s="351" t="e">
        <f t="shared" si="7"/>
        <v>#N/A</v>
      </c>
      <c r="AL49" s="1203" t="e">
        <f>INDEX([7]Listas!$F$6:$J$10,MATCH(AH49,[7]Listas!$D$6:$D$10,0),MATCH(AJ49,[7]Listas!$F$4:$J$4,0))</f>
        <v>#N/A</v>
      </c>
    </row>
    <row r="50" spans="1:38" s="171" customFormat="1" ht="54.75" customHeight="1" x14ac:dyDescent="0.2">
      <c r="A50" s="582"/>
      <c r="B50" s="806" t="s">
        <v>157</v>
      </c>
      <c r="C50" s="807"/>
      <c r="D50" s="807"/>
      <c r="E50" s="807"/>
      <c r="F50" s="562"/>
      <c r="G50" s="1208" t="s">
        <v>915</v>
      </c>
      <c r="H50" s="1208"/>
      <c r="I50" s="1208"/>
      <c r="J50" s="582"/>
      <c r="K50" s="582"/>
      <c r="L50" s="582"/>
      <c r="M50" s="582"/>
      <c r="N50" s="582"/>
      <c r="O50" s="582"/>
      <c r="P50" s="582"/>
      <c r="Q50" s="582"/>
      <c r="R50" s="582"/>
      <c r="S50" s="221"/>
      <c r="T50" s="349" t="e">
        <f>VLOOKUP(Q50,[7]Listas!$D$6:$E$10,2,0)</f>
        <v>#N/A</v>
      </c>
      <c r="U50" s="349" t="e">
        <f>HLOOKUP(R50,[7]Listas!$F$4:$J$5,2,0)</f>
        <v>#N/A</v>
      </c>
      <c r="V50" s="1168"/>
      <c r="W50" s="221"/>
      <c r="X50" s="834" t="s">
        <v>916</v>
      </c>
      <c r="Y50" s="834"/>
      <c r="Z50" s="834"/>
      <c r="AA50" s="562"/>
      <c r="AB50" s="582"/>
      <c r="AC50" s="582"/>
      <c r="AD50" s="582"/>
      <c r="AE50" s="221"/>
      <c r="AF50" s="349">
        <f t="shared" si="4"/>
        <v>0</v>
      </c>
      <c r="AG50" s="352" t="e">
        <f t="shared" si="5"/>
        <v>#N/A</v>
      </c>
      <c r="AH50" s="1203"/>
      <c r="AI50" s="352" t="e">
        <f t="shared" si="6"/>
        <v>#N/A</v>
      </c>
      <c r="AJ50" s="1203" t="e">
        <f>IF(AI50&lt;=1,"Insignificante",HLOOKUP(AI50,[7]Listas!$F$3:$J$4,2,0))</f>
        <v>#N/A</v>
      </c>
      <c r="AK50" s="351" t="e">
        <f t="shared" si="7"/>
        <v>#N/A</v>
      </c>
      <c r="AL50" s="1203" t="e">
        <f>INDEX([7]Listas!$F$6:$J$10,MATCH(AH50,[7]Listas!$D$6:$D$10,0),MATCH(AJ50,[7]Listas!$F$4:$J$4,0))</f>
        <v>#N/A</v>
      </c>
    </row>
    <row r="51" spans="1:38" s="171" customFormat="1" ht="78" customHeight="1" x14ac:dyDescent="0.2">
      <c r="A51" s="582" t="s">
        <v>22</v>
      </c>
      <c r="B51" s="806" t="s">
        <v>917</v>
      </c>
      <c r="C51" s="807" t="s">
        <v>918</v>
      </c>
      <c r="D51" s="807"/>
      <c r="E51" s="807"/>
      <c r="F51" s="562" t="s">
        <v>138</v>
      </c>
      <c r="G51" s="1208" t="s">
        <v>919</v>
      </c>
      <c r="H51" s="1208"/>
      <c r="I51" s="1208"/>
      <c r="J51" s="582" t="s">
        <v>920</v>
      </c>
      <c r="K51" s="582"/>
      <c r="L51" s="582"/>
      <c r="M51" s="582"/>
      <c r="N51" s="582"/>
      <c r="O51" s="582" t="s">
        <v>0</v>
      </c>
      <c r="P51" s="582"/>
      <c r="Q51" s="582" t="s">
        <v>258</v>
      </c>
      <c r="R51" s="582" t="s">
        <v>254</v>
      </c>
      <c r="S51" s="221"/>
      <c r="T51" s="349">
        <f>VLOOKUP(Q51,[7]Listas!$D$6:$E$10,2,0)</f>
        <v>1</v>
      </c>
      <c r="U51" s="349">
        <f>HLOOKUP(R51,[7]Listas!$F$4:$J$5,2,0)</f>
        <v>2</v>
      </c>
      <c r="V51" s="1168" t="str">
        <f>INDEX([7]Listas!$F$6:$J$10,MATCH(Q51,[7]Listas!$D$6:$D$10,0),MATCH(R51,[7]Listas!$F$4:$J$4,0))</f>
        <v>2
INFERIOR</v>
      </c>
      <c r="W51" s="221"/>
      <c r="X51" s="1301" t="s">
        <v>921</v>
      </c>
      <c r="Y51" s="1301"/>
      <c r="Z51" s="1301"/>
      <c r="AA51" s="562" t="s">
        <v>725</v>
      </c>
      <c r="AB51" s="582" t="s">
        <v>922</v>
      </c>
      <c r="AC51" s="582">
        <v>42</v>
      </c>
      <c r="AD51" s="582" t="s">
        <v>59</v>
      </c>
      <c r="AE51" s="221"/>
      <c r="AF51" s="349">
        <f t="shared" si="4"/>
        <v>1</v>
      </c>
      <c r="AG51" s="352">
        <f t="shared" si="5"/>
        <v>0</v>
      </c>
      <c r="AH51" s="1203" t="str">
        <f>IF(AG51&lt;=1,"Remota",VLOOKUP(AG51,[7]Listas!$C$6:$D$10,2,0))</f>
        <v>Remota</v>
      </c>
      <c r="AI51" s="352">
        <f t="shared" si="6"/>
        <v>2</v>
      </c>
      <c r="AJ51" s="1203" t="str">
        <f>IF(AI51&lt;=1,"Insignificante",HLOOKUP(AI51,[7]Listas!$F$3:$J$4,2,0))</f>
        <v>Menor</v>
      </c>
      <c r="AK51" s="351">
        <f t="shared" si="7"/>
        <v>0</v>
      </c>
      <c r="AL51" s="1203" t="str">
        <f>INDEX([7]Listas!$F$6:$J$10,MATCH(AH51,[7]Listas!$D$6:$D$10,0),MATCH(AJ51,[7]Listas!$F$4:$J$4,0))</f>
        <v>2
INFERIOR</v>
      </c>
    </row>
    <row r="52" spans="1:38" s="171" customFormat="1" ht="78" customHeight="1" x14ac:dyDescent="0.2">
      <c r="A52" s="582"/>
      <c r="B52" s="806" t="s">
        <v>157</v>
      </c>
      <c r="C52" s="807"/>
      <c r="D52" s="807"/>
      <c r="E52" s="807"/>
      <c r="F52" s="562"/>
      <c r="G52" s="1208" t="s">
        <v>923</v>
      </c>
      <c r="H52" s="1208"/>
      <c r="I52" s="1208"/>
      <c r="J52" s="582"/>
      <c r="K52" s="582"/>
      <c r="L52" s="582"/>
      <c r="M52" s="582"/>
      <c r="N52" s="582"/>
      <c r="O52" s="582"/>
      <c r="P52" s="582"/>
      <c r="Q52" s="582"/>
      <c r="R52" s="582"/>
      <c r="S52" s="221"/>
      <c r="T52" s="349" t="e">
        <f>VLOOKUP(Q52,[7]Listas!$D$6:$E$10,2,0)</f>
        <v>#N/A</v>
      </c>
      <c r="U52" s="349" t="e">
        <f>HLOOKUP(R52,[7]Listas!$F$4:$J$5,2,0)</f>
        <v>#N/A</v>
      </c>
      <c r="V52" s="1168"/>
      <c r="W52" s="221"/>
      <c r="X52" s="1208" t="s">
        <v>924</v>
      </c>
      <c r="Y52" s="1208"/>
      <c r="Z52" s="1208"/>
      <c r="AA52" s="562"/>
      <c r="AB52" s="582"/>
      <c r="AC52" s="582"/>
      <c r="AD52" s="582"/>
      <c r="AE52" s="221"/>
      <c r="AF52" s="349">
        <f t="shared" si="4"/>
        <v>0</v>
      </c>
      <c r="AG52" s="352" t="e">
        <f t="shared" si="5"/>
        <v>#N/A</v>
      </c>
      <c r="AH52" s="1203"/>
      <c r="AI52" s="352" t="e">
        <f t="shared" si="6"/>
        <v>#N/A</v>
      </c>
      <c r="AJ52" s="1203" t="e">
        <f>IF(AI52&lt;=1,"Insignificante",HLOOKUP(AI52,[7]Listas!$F$3:$J$4,2,0))</f>
        <v>#N/A</v>
      </c>
      <c r="AK52" s="351" t="e">
        <f t="shared" si="7"/>
        <v>#N/A</v>
      </c>
      <c r="AL52" s="1203" t="e">
        <f>INDEX([7]Listas!$F$6:$J$10,MATCH(AH52,[7]Listas!$D$6:$D$10,0),MATCH(AJ52,[7]Listas!$F$4:$J$4,0))</f>
        <v>#N/A</v>
      </c>
    </row>
    <row r="53" spans="1:38" s="171" customFormat="1" ht="78" customHeight="1" x14ac:dyDescent="0.2">
      <c r="A53" s="582"/>
      <c r="B53" s="806" t="s">
        <v>157</v>
      </c>
      <c r="C53" s="807"/>
      <c r="D53" s="807"/>
      <c r="E53" s="807"/>
      <c r="F53" s="562"/>
      <c r="G53" s="1208" t="s">
        <v>925</v>
      </c>
      <c r="H53" s="1208"/>
      <c r="I53" s="1208"/>
      <c r="J53" s="582"/>
      <c r="K53" s="582"/>
      <c r="L53" s="582"/>
      <c r="M53" s="582"/>
      <c r="N53" s="582"/>
      <c r="O53" s="582"/>
      <c r="P53" s="582"/>
      <c r="Q53" s="582"/>
      <c r="R53" s="582"/>
      <c r="S53" s="221"/>
      <c r="T53" s="349" t="e">
        <f>VLOOKUP(Q53,[7]Listas!$D$6:$E$10,2,0)</f>
        <v>#N/A</v>
      </c>
      <c r="U53" s="349" t="e">
        <f>HLOOKUP(R53,[7]Listas!$F$4:$J$5,2,0)</f>
        <v>#N/A</v>
      </c>
      <c r="V53" s="1168"/>
      <c r="W53" s="221"/>
      <c r="X53" s="1208"/>
      <c r="Y53" s="1208"/>
      <c r="Z53" s="1208"/>
      <c r="AA53" s="562"/>
      <c r="AB53" s="582"/>
      <c r="AC53" s="582"/>
      <c r="AD53" s="582"/>
      <c r="AE53" s="221"/>
      <c r="AF53" s="349">
        <f t="shared" si="4"/>
        <v>0</v>
      </c>
      <c r="AG53" s="352" t="e">
        <f t="shared" si="5"/>
        <v>#N/A</v>
      </c>
      <c r="AH53" s="1203"/>
      <c r="AI53" s="352" t="e">
        <f t="shared" si="6"/>
        <v>#N/A</v>
      </c>
      <c r="AJ53" s="1203" t="e">
        <f>IF(AI53&lt;=1,"Insignificante",HLOOKUP(AI53,[7]Listas!$F$3:$J$4,2,0))</f>
        <v>#N/A</v>
      </c>
      <c r="AK53" s="351" t="e">
        <f t="shared" si="7"/>
        <v>#N/A</v>
      </c>
      <c r="AL53" s="1203" t="e">
        <f>INDEX([7]Listas!$F$6:$J$10,MATCH(AH53,[7]Listas!$D$6:$D$10,0),MATCH(AJ53,[7]Listas!$F$4:$J$4,0))</f>
        <v>#N/A</v>
      </c>
    </row>
    <row r="54" spans="1:38" s="171" customFormat="1" ht="78" customHeight="1" x14ac:dyDescent="0.2">
      <c r="A54" s="582"/>
      <c r="B54" s="806" t="s">
        <v>157</v>
      </c>
      <c r="C54" s="807"/>
      <c r="D54" s="807"/>
      <c r="E54" s="807"/>
      <c r="F54" s="562"/>
      <c r="G54" s="1208" t="s">
        <v>926</v>
      </c>
      <c r="H54" s="1208"/>
      <c r="I54" s="1208"/>
      <c r="J54" s="582"/>
      <c r="K54" s="582"/>
      <c r="L54" s="582"/>
      <c r="M54" s="582"/>
      <c r="N54" s="582"/>
      <c r="O54" s="582"/>
      <c r="P54" s="582"/>
      <c r="Q54" s="582"/>
      <c r="R54" s="582"/>
      <c r="S54" s="221"/>
      <c r="T54" s="349" t="e">
        <f>VLOOKUP(Q54,[7]Listas!$D$6:$E$10,2,0)</f>
        <v>#N/A</v>
      </c>
      <c r="U54" s="349" t="e">
        <f>HLOOKUP(R54,[7]Listas!$F$4:$J$5,2,0)</f>
        <v>#N/A</v>
      </c>
      <c r="V54" s="1168"/>
      <c r="W54" s="221"/>
      <c r="X54" s="1208"/>
      <c r="Y54" s="1208"/>
      <c r="Z54" s="1208"/>
      <c r="AA54" s="562"/>
      <c r="AB54" s="582"/>
      <c r="AC54" s="582"/>
      <c r="AD54" s="582"/>
      <c r="AE54" s="221"/>
      <c r="AF54" s="349">
        <f t="shared" si="4"/>
        <v>0</v>
      </c>
      <c r="AG54" s="352" t="e">
        <f t="shared" si="5"/>
        <v>#N/A</v>
      </c>
      <c r="AH54" s="1203"/>
      <c r="AI54" s="352" t="e">
        <f t="shared" si="6"/>
        <v>#N/A</v>
      </c>
      <c r="AJ54" s="1203" t="e">
        <f>IF(AI54&lt;=1,"Insignificante",HLOOKUP(AI54,[7]Listas!$F$3:$J$4,2,0))</f>
        <v>#N/A</v>
      </c>
      <c r="AK54" s="351" t="e">
        <f t="shared" si="7"/>
        <v>#N/A</v>
      </c>
      <c r="AL54" s="1203" t="e">
        <f>INDEX([7]Listas!$F$6:$J$10,MATCH(AH54,[7]Listas!$D$6:$D$10,0),MATCH(AJ54,[7]Listas!$F$4:$J$4,0))</f>
        <v>#N/A</v>
      </c>
    </row>
    <row r="55" spans="1:38" ht="5.25" customHeight="1" x14ac:dyDescent="0.2">
      <c r="A55" s="179"/>
      <c r="B55" s="180"/>
      <c r="C55" s="180"/>
      <c r="D55" s="180"/>
      <c r="E55" s="179"/>
      <c r="F55" s="179"/>
      <c r="G55" s="181"/>
      <c r="H55" s="181"/>
      <c r="I55" s="181"/>
      <c r="J55" s="179"/>
      <c r="L55" s="183"/>
      <c r="M55" s="183"/>
      <c r="N55" s="183"/>
      <c r="O55" s="183"/>
      <c r="P55" s="183"/>
      <c r="Q55" s="183"/>
      <c r="R55" s="183"/>
      <c r="S55" s="183"/>
      <c r="T55" s="183"/>
      <c r="U55" s="183"/>
      <c r="V55" s="179"/>
      <c r="W55" s="179"/>
      <c r="X55" s="181"/>
      <c r="Y55" s="181"/>
      <c r="Z55" s="181"/>
      <c r="AA55" s="181"/>
      <c r="AB55" s="181"/>
      <c r="AC55" s="179"/>
      <c r="AD55" s="179"/>
      <c r="AE55" s="179"/>
      <c r="AF55" s="179"/>
      <c r="AG55" s="179"/>
      <c r="AH55" s="179"/>
      <c r="AI55" s="179"/>
      <c r="AJ55" s="179"/>
      <c r="AK55" s="179"/>
      <c r="AL55" s="184"/>
    </row>
    <row r="56" spans="1:38" ht="11.25" customHeight="1" x14ac:dyDescent="0.2">
      <c r="A56" s="699" t="s">
        <v>274</v>
      </c>
      <c r="B56" s="700"/>
      <c r="C56" s="700"/>
      <c r="D56" s="700"/>
      <c r="E56" s="700"/>
      <c r="F56" s="700"/>
      <c r="G56" s="700"/>
      <c r="H56" s="700"/>
      <c r="I56" s="700"/>
      <c r="J56" s="700"/>
      <c r="K56" s="700"/>
      <c r="L56" s="701"/>
      <c r="N56" s="183" t="s">
        <v>257</v>
      </c>
      <c r="O56" s="183"/>
      <c r="AI56" s="179"/>
      <c r="AJ56" s="179"/>
      <c r="AK56" s="179"/>
      <c r="AL56" s="184"/>
    </row>
    <row r="57" spans="1:38" x14ac:dyDescent="0.2">
      <c r="A57" s="669"/>
      <c r="B57" s="670"/>
      <c r="C57" s="670"/>
      <c r="D57" s="670"/>
      <c r="E57" s="670"/>
      <c r="F57" s="670"/>
      <c r="G57" s="670"/>
      <c r="H57" s="670"/>
      <c r="I57" s="670"/>
      <c r="J57" s="670"/>
      <c r="K57" s="670"/>
      <c r="L57" s="671"/>
      <c r="M57" s="186"/>
      <c r="N57" s="539" t="s">
        <v>125</v>
      </c>
      <c r="O57" s="540"/>
      <c r="P57" s="540"/>
      <c r="Q57" s="540"/>
      <c r="R57" s="541"/>
      <c r="S57" s="187"/>
      <c r="T57" s="187"/>
      <c r="U57" s="187"/>
      <c r="V57" s="539" t="s">
        <v>67</v>
      </c>
      <c r="W57" s="540"/>
      <c r="X57" s="540"/>
      <c r="Y57" s="540"/>
      <c r="Z57" s="541"/>
      <c r="AA57" s="539" t="s">
        <v>68</v>
      </c>
      <c r="AB57" s="541"/>
      <c r="AC57" s="539" t="s">
        <v>69</v>
      </c>
      <c r="AD57" s="540"/>
      <c r="AE57" s="540"/>
      <c r="AF57" s="540"/>
      <c r="AG57" s="540"/>
      <c r="AH57" s="540"/>
      <c r="AI57" s="540"/>
      <c r="AJ57" s="540"/>
      <c r="AK57" s="540"/>
      <c r="AL57" s="541"/>
    </row>
    <row r="58" spans="1:38" s="154" customFormat="1" ht="30" customHeight="1" x14ac:dyDescent="0.2">
      <c r="A58" s="1206" t="s">
        <v>781</v>
      </c>
      <c r="B58" s="1206"/>
      <c r="C58" s="1206"/>
      <c r="D58" s="1206"/>
      <c r="E58" s="1206"/>
      <c r="F58" s="1206"/>
      <c r="G58" s="1206"/>
      <c r="H58" s="1206"/>
      <c r="I58" s="1206"/>
      <c r="J58" s="1206"/>
      <c r="K58" s="1206"/>
      <c r="L58" s="1206"/>
      <c r="M58" s="188"/>
      <c r="N58" s="532" t="s">
        <v>77</v>
      </c>
      <c r="O58" s="533"/>
      <c r="P58" s="533"/>
      <c r="Q58" s="533"/>
      <c r="R58" s="534"/>
      <c r="S58" s="189"/>
      <c r="T58" s="189"/>
      <c r="U58" s="189"/>
      <c r="V58" s="532" t="s">
        <v>275</v>
      </c>
      <c r="W58" s="533"/>
      <c r="X58" s="533"/>
      <c r="Y58" s="533"/>
      <c r="Z58" s="534"/>
      <c r="AA58" s="583" t="s">
        <v>783</v>
      </c>
      <c r="AB58" s="1207"/>
      <c r="AC58" s="532"/>
      <c r="AD58" s="533"/>
      <c r="AE58" s="533"/>
      <c r="AF58" s="533"/>
      <c r="AG58" s="533"/>
      <c r="AH58" s="533"/>
      <c r="AI58" s="533"/>
      <c r="AJ58" s="533"/>
      <c r="AK58" s="533"/>
      <c r="AL58" s="534"/>
    </row>
    <row r="59" spans="1:38" s="154" customFormat="1" ht="30" customHeight="1" x14ac:dyDescent="0.2">
      <c r="A59" s="1206"/>
      <c r="B59" s="1206"/>
      <c r="C59" s="1206"/>
      <c r="D59" s="1206"/>
      <c r="E59" s="1206"/>
      <c r="F59" s="1206"/>
      <c r="G59" s="1206"/>
      <c r="H59" s="1206"/>
      <c r="I59" s="1206"/>
      <c r="J59" s="1206"/>
      <c r="K59" s="1206"/>
      <c r="L59" s="1206"/>
      <c r="M59" s="188"/>
      <c r="N59" s="532" t="s">
        <v>78</v>
      </c>
      <c r="O59" s="533"/>
      <c r="P59" s="533"/>
      <c r="Q59" s="533"/>
      <c r="R59" s="534"/>
      <c r="S59" s="189"/>
      <c r="T59" s="189"/>
      <c r="U59" s="189"/>
      <c r="V59" s="532" t="s">
        <v>785</v>
      </c>
      <c r="W59" s="533"/>
      <c r="X59" s="533"/>
      <c r="Y59" s="533"/>
      <c r="Z59" s="534"/>
      <c r="AA59" s="583" t="s">
        <v>927</v>
      </c>
      <c r="AB59" s="1207"/>
      <c r="AC59" s="532"/>
      <c r="AD59" s="533"/>
      <c r="AE59" s="533"/>
      <c r="AF59" s="533"/>
      <c r="AG59" s="533"/>
      <c r="AH59" s="533"/>
      <c r="AI59" s="533"/>
      <c r="AJ59" s="533"/>
      <c r="AK59" s="533"/>
      <c r="AL59" s="534"/>
    </row>
    <row r="60" spans="1:38" s="154" customFormat="1" ht="30" customHeight="1" x14ac:dyDescent="0.2">
      <c r="A60" s="1206"/>
      <c r="B60" s="1206"/>
      <c r="C60" s="1206"/>
      <c r="D60" s="1206"/>
      <c r="E60" s="1206"/>
      <c r="F60" s="1206"/>
      <c r="G60" s="1206"/>
      <c r="H60" s="1206"/>
      <c r="I60" s="1206"/>
      <c r="J60" s="1206"/>
      <c r="K60" s="1206"/>
      <c r="L60" s="1206"/>
      <c r="M60" s="188"/>
      <c r="N60" s="532" t="s">
        <v>79</v>
      </c>
      <c r="O60" s="533"/>
      <c r="P60" s="533"/>
      <c r="Q60" s="533"/>
      <c r="R60" s="534"/>
      <c r="S60" s="189"/>
      <c r="T60" s="189"/>
      <c r="U60" s="189"/>
      <c r="V60" s="532" t="s">
        <v>275</v>
      </c>
      <c r="W60" s="533"/>
      <c r="X60" s="533"/>
      <c r="Y60" s="533"/>
      <c r="Z60" s="534"/>
      <c r="AA60" s="583" t="s">
        <v>332</v>
      </c>
      <c r="AB60" s="1207"/>
      <c r="AC60" s="532"/>
      <c r="AD60" s="533"/>
      <c r="AE60" s="533"/>
      <c r="AF60" s="533"/>
      <c r="AG60" s="533"/>
      <c r="AH60" s="533"/>
      <c r="AI60" s="533"/>
      <c r="AJ60" s="533"/>
      <c r="AK60" s="533"/>
      <c r="AL60" s="534"/>
    </row>
    <row r="61" spans="1:38" s="154" customFormat="1" ht="30" customHeight="1" x14ac:dyDescent="0.2">
      <c r="A61" s="190"/>
      <c r="B61" s="190"/>
      <c r="C61" s="190"/>
      <c r="D61" s="190"/>
      <c r="E61" s="190"/>
      <c r="F61" s="190"/>
      <c r="G61" s="190"/>
      <c r="H61" s="190"/>
      <c r="I61" s="190"/>
      <c r="J61" s="190"/>
      <c r="K61" s="190"/>
      <c r="L61" s="190"/>
      <c r="M61" s="188"/>
      <c r="N61" s="662"/>
      <c r="O61" s="662"/>
      <c r="P61" s="662"/>
      <c r="Q61" s="662"/>
      <c r="R61" s="662"/>
      <c r="S61" s="191"/>
      <c r="T61" s="191"/>
      <c r="U61" s="191"/>
      <c r="V61" s="662"/>
      <c r="W61" s="662"/>
      <c r="X61" s="662"/>
      <c r="Y61" s="662"/>
      <c r="Z61" s="662"/>
      <c r="AA61" s="209"/>
      <c r="AB61" s="209"/>
      <c r="AC61" s="191"/>
      <c r="AD61" s="191"/>
      <c r="AE61" s="191"/>
      <c r="AF61" s="191"/>
      <c r="AG61" s="191"/>
      <c r="AH61" s="191"/>
      <c r="AI61" s="191"/>
      <c r="AJ61" s="191"/>
      <c r="AK61" s="191"/>
      <c r="AL61" s="191"/>
    </row>
    <row r="62" spans="1:38" s="154" customFormat="1" ht="30" customHeight="1" x14ac:dyDescent="0.2">
      <c r="A62" s="190"/>
      <c r="B62" s="190"/>
      <c r="C62" s="190"/>
      <c r="D62" s="190"/>
      <c r="E62" s="190"/>
      <c r="F62" s="190"/>
      <c r="G62" s="190"/>
      <c r="H62" s="190"/>
      <c r="I62" s="190"/>
      <c r="J62" s="190"/>
      <c r="K62" s="190"/>
      <c r="L62" s="190"/>
      <c r="M62" s="188"/>
      <c r="N62" s="537"/>
      <c r="O62" s="537"/>
      <c r="P62" s="537"/>
      <c r="Q62" s="537"/>
      <c r="R62" s="537"/>
      <c r="S62" s="188"/>
      <c r="T62" s="188"/>
      <c r="U62" s="188"/>
      <c r="V62" s="537"/>
      <c r="W62" s="537"/>
      <c r="X62" s="537"/>
      <c r="Y62" s="537"/>
      <c r="Z62" s="537"/>
      <c r="AA62" s="210"/>
      <c r="AB62" s="210"/>
      <c r="AC62" s="188"/>
      <c r="AD62" s="188"/>
      <c r="AE62" s="188"/>
      <c r="AF62" s="188"/>
      <c r="AG62" s="188"/>
      <c r="AH62" s="188"/>
      <c r="AI62" s="188"/>
      <c r="AJ62" s="188"/>
      <c r="AK62" s="188"/>
      <c r="AL62" s="188"/>
    </row>
    <row r="63" spans="1:38" s="154" customFormat="1" ht="30" customHeight="1" x14ac:dyDescent="0.2">
      <c r="A63" s="190"/>
      <c r="B63" s="190"/>
      <c r="C63" s="190"/>
      <c r="D63" s="190"/>
      <c r="E63" s="190"/>
      <c r="F63" s="190"/>
      <c r="G63" s="190"/>
      <c r="H63" s="190"/>
      <c r="I63" s="190"/>
      <c r="J63" s="190"/>
      <c r="K63" s="190"/>
      <c r="L63" s="190"/>
      <c r="M63" s="188"/>
      <c r="N63" s="537"/>
      <c r="O63" s="537"/>
      <c r="P63" s="537"/>
      <c r="Q63" s="537"/>
      <c r="R63" s="537"/>
      <c r="S63" s="188"/>
      <c r="T63" s="188"/>
      <c r="U63" s="188"/>
      <c r="V63" s="537"/>
      <c r="W63" s="537"/>
      <c r="X63" s="537"/>
      <c r="Y63" s="537"/>
      <c r="Z63" s="537"/>
      <c r="AA63" s="210"/>
      <c r="AB63" s="210"/>
      <c r="AC63" s="188"/>
      <c r="AD63" s="188"/>
      <c r="AE63" s="188"/>
      <c r="AF63" s="188"/>
      <c r="AG63" s="188"/>
      <c r="AH63" s="188"/>
      <c r="AI63" s="188"/>
      <c r="AJ63" s="188"/>
      <c r="AK63" s="188"/>
      <c r="AL63" s="188"/>
    </row>
    <row r="64" spans="1:38" s="154" customFormat="1" ht="30" customHeight="1" x14ac:dyDescent="0.2">
      <c r="A64" s="192"/>
      <c r="B64" s="192"/>
      <c r="C64" s="192"/>
      <c r="D64" s="192"/>
      <c r="E64" s="193"/>
      <c r="F64" s="192"/>
      <c r="G64" s="193"/>
      <c r="H64" s="193"/>
      <c r="I64" s="193"/>
      <c r="J64" s="193"/>
      <c r="K64" s="194"/>
      <c r="L64" s="194"/>
      <c r="M64" s="188"/>
      <c r="N64" s="537"/>
      <c r="O64" s="537"/>
      <c r="P64" s="537"/>
      <c r="Q64" s="537"/>
      <c r="R64" s="537"/>
      <c r="S64" s="188"/>
      <c r="T64" s="188"/>
      <c r="U64" s="188"/>
      <c r="V64" s="537"/>
      <c r="W64" s="537"/>
      <c r="X64" s="537"/>
      <c r="Y64" s="537"/>
      <c r="Z64" s="537"/>
      <c r="AA64" s="210"/>
      <c r="AB64" s="210"/>
      <c r="AC64" s="188"/>
      <c r="AD64" s="188"/>
      <c r="AE64" s="188"/>
      <c r="AF64" s="188"/>
      <c r="AG64" s="188"/>
      <c r="AH64" s="188"/>
      <c r="AI64" s="188"/>
      <c r="AJ64" s="188"/>
      <c r="AK64" s="188"/>
      <c r="AL64" s="188"/>
    </row>
    <row r="65" spans="1:38" x14ac:dyDescent="0.2">
      <c r="A65" s="195"/>
      <c r="B65" s="196"/>
      <c r="C65" s="196"/>
      <c r="D65" s="196"/>
      <c r="E65" s="195"/>
      <c r="F65" s="195"/>
      <c r="G65" s="197"/>
      <c r="H65" s="197"/>
      <c r="I65" s="197"/>
      <c r="J65" s="195"/>
      <c r="K65" s="195"/>
      <c r="L65" s="195"/>
      <c r="M65" s="195"/>
      <c r="N65" s="195"/>
      <c r="O65" s="195"/>
      <c r="P65" s="195"/>
      <c r="Q65" s="195"/>
      <c r="R65" s="195"/>
      <c r="S65" s="195"/>
      <c r="T65" s="195"/>
      <c r="U65" s="195"/>
      <c r="V65" s="195"/>
      <c r="W65" s="195"/>
      <c r="X65" s="197"/>
      <c r="Y65" s="197"/>
      <c r="Z65" s="197"/>
      <c r="AA65" s="197"/>
      <c r="AB65" s="197"/>
      <c r="AC65" s="195"/>
      <c r="AD65" s="195"/>
      <c r="AE65" s="195"/>
      <c r="AF65" s="195"/>
      <c r="AG65" s="195"/>
      <c r="AH65" s="195"/>
      <c r="AI65" s="195"/>
      <c r="AJ65" s="195"/>
      <c r="AK65" s="195"/>
      <c r="AL65" s="198"/>
    </row>
    <row r="66" spans="1:38" x14ac:dyDescent="0.2">
      <c r="A66" s="195"/>
      <c r="B66" s="196"/>
      <c r="C66" s="196"/>
      <c r="D66" s="196"/>
      <c r="E66" s="195"/>
      <c r="F66" s="195"/>
      <c r="G66" s="197"/>
      <c r="H66" s="197"/>
      <c r="I66" s="197"/>
      <c r="J66" s="195"/>
      <c r="K66" s="195"/>
      <c r="L66" s="195"/>
      <c r="M66" s="195"/>
      <c r="N66" s="195"/>
      <c r="O66" s="195"/>
      <c r="P66" s="195"/>
      <c r="Q66" s="195"/>
      <c r="R66" s="195"/>
      <c r="S66" s="195"/>
      <c r="T66" s="195"/>
      <c r="U66" s="195"/>
      <c r="V66" s="195"/>
      <c r="W66" s="195"/>
      <c r="X66" s="197"/>
      <c r="Y66" s="197"/>
      <c r="Z66" s="197"/>
      <c r="AA66" s="197"/>
      <c r="AB66" s="197"/>
      <c r="AC66" s="195"/>
      <c r="AD66" s="195"/>
      <c r="AE66" s="195"/>
      <c r="AF66" s="195"/>
      <c r="AG66" s="195"/>
      <c r="AH66" s="195"/>
      <c r="AI66" s="195"/>
      <c r="AJ66" s="195"/>
      <c r="AK66" s="195"/>
      <c r="AL66" s="198"/>
    </row>
    <row r="67" spans="1:38" x14ac:dyDescent="0.2">
      <c r="A67" s="195"/>
      <c r="B67" s="196"/>
      <c r="C67" s="196"/>
      <c r="D67" s="196"/>
      <c r="E67" s="195"/>
      <c r="F67" s="195"/>
      <c r="G67" s="197"/>
      <c r="H67" s="197"/>
      <c r="I67" s="197"/>
      <c r="J67" s="195"/>
      <c r="K67" s="195"/>
      <c r="L67" s="195"/>
      <c r="M67" s="195"/>
      <c r="N67" s="195"/>
      <c r="O67" s="195"/>
      <c r="P67" s="195"/>
      <c r="Q67" s="195"/>
      <c r="R67" s="195"/>
      <c r="S67" s="195"/>
      <c r="T67" s="195"/>
      <c r="U67" s="195"/>
      <c r="V67" s="195"/>
      <c r="W67" s="195"/>
      <c r="X67" s="197"/>
      <c r="Y67" s="197"/>
      <c r="Z67" s="197"/>
      <c r="AA67" s="197"/>
      <c r="AB67" s="197"/>
      <c r="AC67" s="195"/>
      <c r="AD67" s="195"/>
      <c r="AE67" s="195"/>
      <c r="AF67" s="195"/>
      <c r="AG67" s="195"/>
      <c r="AH67" s="195"/>
      <c r="AI67" s="195"/>
      <c r="AJ67" s="195"/>
      <c r="AK67" s="195"/>
      <c r="AL67" s="198"/>
    </row>
    <row r="68" spans="1:38" x14ac:dyDescent="0.2">
      <c r="A68" s="195"/>
      <c r="B68" s="196"/>
      <c r="C68" s="196"/>
      <c r="D68" s="196"/>
      <c r="E68" s="195"/>
      <c r="F68" s="195"/>
      <c r="G68" s="197"/>
      <c r="H68" s="197"/>
      <c r="I68" s="197"/>
      <c r="J68" s="195"/>
      <c r="K68" s="195"/>
      <c r="L68" s="195"/>
      <c r="M68" s="195"/>
      <c r="N68" s="195"/>
      <c r="O68" s="195"/>
      <c r="P68" s="195"/>
      <c r="Q68" s="195"/>
      <c r="R68" s="195"/>
      <c r="S68" s="195"/>
      <c r="T68" s="195"/>
      <c r="U68" s="195"/>
      <c r="V68" s="195"/>
      <c r="W68" s="195"/>
      <c r="X68" s="197"/>
      <c r="Y68" s="197"/>
      <c r="Z68" s="197"/>
      <c r="AA68" s="197"/>
      <c r="AB68" s="197"/>
      <c r="AC68" s="195"/>
      <c r="AD68" s="195"/>
      <c r="AE68" s="195"/>
      <c r="AF68" s="195"/>
      <c r="AG68" s="195"/>
      <c r="AH68" s="195"/>
      <c r="AI68" s="195"/>
      <c r="AJ68" s="195"/>
      <c r="AK68" s="195"/>
      <c r="AL68" s="198"/>
    </row>
    <row r="69" spans="1:38" x14ac:dyDescent="0.2">
      <c r="A69" s="195"/>
      <c r="B69" s="196"/>
      <c r="C69" s="196"/>
      <c r="D69" s="196"/>
      <c r="E69" s="195"/>
      <c r="F69" s="195"/>
      <c r="G69" s="197"/>
      <c r="H69" s="197"/>
      <c r="I69" s="197"/>
      <c r="J69" s="195"/>
      <c r="K69" s="195"/>
      <c r="L69" s="195"/>
      <c r="M69" s="195"/>
      <c r="N69" s="195"/>
      <c r="O69" s="195"/>
      <c r="P69" s="195"/>
      <c r="Q69" s="195"/>
      <c r="R69" s="195"/>
      <c r="S69" s="195"/>
      <c r="T69" s="195"/>
      <c r="U69" s="195"/>
      <c r="V69" s="195"/>
      <c r="W69" s="195"/>
      <c r="X69" s="197"/>
      <c r="Y69" s="197"/>
      <c r="Z69" s="197"/>
      <c r="AA69" s="197"/>
      <c r="AB69" s="197"/>
      <c r="AC69" s="195"/>
      <c r="AD69" s="195"/>
      <c r="AE69" s="195"/>
      <c r="AF69" s="195"/>
      <c r="AG69" s="195"/>
      <c r="AH69" s="195"/>
      <c r="AI69" s="195"/>
      <c r="AJ69" s="195"/>
      <c r="AK69" s="195"/>
      <c r="AL69" s="198"/>
    </row>
  </sheetData>
  <sheetProtection formatCells="0" formatColumns="0" formatRows="0" insertRows="0" sort="0" autoFilter="0" pivotTables="0"/>
  <mergeCells count="330">
    <mergeCell ref="N64:R64"/>
    <mergeCell ref="V64:Z64"/>
    <mergeCell ref="N61:R61"/>
    <mergeCell ref="V61:Z61"/>
    <mergeCell ref="N62:R62"/>
    <mergeCell ref="V62:Z62"/>
    <mergeCell ref="N63:R63"/>
    <mergeCell ref="V63:Z63"/>
    <mergeCell ref="N59:R59"/>
    <mergeCell ref="V59:Z59"/>
    <mergeCell ref="AA59:AB59"/>
    <mergeCell ref="AC59:AL59"/>
    <mergeCell ref="N60:R60"/>
    <mergeCell ref="V60:Z60"/>
    <mergeCell ref="AA60:AB60"/>
    <mergeCell ref="AC60:AL60"/>
    <mergeCell ref="A56:L57"/>
    <mergeCell ref="N57:R57"/>
    <mergeCell ref="V57:Z57"/>
    <mergeCell ref="AA57:AB57"/>
    <mergeCell ref="AC57:AL57"/>
    <mergeCell ref="A58:L60"/>
    <mergeCell ref="N58:R58"/>
    <mergeCell ref="V58:Z58"/>
    <mergeCell ref="AA58:AB58"/>
    <mergeCell ref="AC58:AL58"/>
    <mergeCell ref="AH51:AH54"/>
    <mergeCell ref="AJ51:AJ54"/>
    <mergeCell ref="AL51:AL54"/>
    <mergeCell ref="G52:I52"/>
    <mergeCell ref="X52:Z54"/>
    <mergeCell ref="G53:I53"/>
    <mergeCell ref="G54:I54"/>
    <mergeCell ref="V51:V54"/>
    <mergeCell ref="X51:Z51"/>
    <mergeCell ref="AA51:AA54"/>
    <mergeCell ref="AB51:AB54"/>
    <mergeCell ref="AC51:AC54"/>
    <mergeCell ref="AD51:AD54"/>
    <mergeCell ref="M51:M54"/>
    <mergeCell ref="N51:N54"/>
    <mergeCell ref="O51:O54"/>
    <mergeCell ref="P51:P54"/>
    <mergeCell ref="Q51:Q54"/>
    <mergeCell ref="R51:R54"/>
    <mergeCell ref="A51:A54"/>
    <mergeCell ref="B51:B54"/>
    <mergeCell ref="C51:E54"/>
    <mergeCell ref="F51:F54"/>
    <mergeCell ref="G51:I51"/>
    <mergeCell ref="J51:L54"/>
    <mergeCell ref="AH48:AH50"/>
    <mergeCell ref="AJ48:AJ50"/>
    <mergeCell ref="AL48:AL50"/>
    <mergeCell ref="G49:I49"/>
    <mergeCell ref="X49:Z49"/>
    <mergeCell ref="G50:I50"/>
    <mergeCell ref="X50:Z50"/>
    <mergeCell ref="V48:V50"/>
    <mergeCell ref="X48:Z48"/>
    <mergeCell ref="AA48:AA50"/>
    <mergeCell ref="AB48:AB50"/>
    <mergeCell ref="AC48:AC50"/>
    <mergeCell ref="AD48:AD50"/>
    <mergeCell ref="M48:M50"/>
    <mergeCell ref="N48:N50"/>
    <mergeCell ref="O48:O50"/>
    <mergeCell ref="P48:P50"/>
    <mergeCell ref="Q48:Q50"/>
    <mergeCell ref="R48:R50"/>
    <mergeCell ref="A48:A50"/>
    <mergeCell ref="B48:B50"/>
    <mergeCell ref="C48:E50"/>
    <mergeCell ref="F48:F50"/>
    <mergeCell ref="G48:I48"/>
    <mergeCell ref="J48:L50"/>
    <mergeCell ref="AH43:AH47"/>
    <mergeCell ref="AJ43:AJ47"/>
    <mergeCell ref="A43:A47"/>
    <mergeCell ref="B43:B47"/>
    <mergeCell ref="C43:E47"/>
    <mergeCell ref="F43:F47"/>
    <mergeCell ref="AL43:AL47"/>
    <mergeCell ref="G44:I44"/>
    <mergeCell ref="X44:Z44"/>
    <mergeCell ref="G45:I45"/>
    <mergeCell ref="X45:Z45"/>
    <mergeCell ref="G46:I46"/>
    <mergeCell ref="X46:Z46"/>
    <mergeCell ref="G47:I47"/>
    <mergeCell ref="V43:V47"/>
    <mergeCell ref="X43:Z43"/>
    <mergeCell ref="AA43:AA47"/>
    <mergeCell ref="AB43:AB47"/>
    <mergeCell ref="AC43:AC47"/>
    <mergeCell ref="AD43:AD47"/>
    <mergeCell ref="X47:Z47"/>
    <mergeCell ref="M43:M47"/>
    <mergeCell ref="N43:N47"/>
    <mergeCell ref="O43:O47"/>
    <mergeCell ref="P43:P47"/>
    <mergeCell ref="Q43:Q47"/>
    <mergeCell ref="R43:R47"/>
    <mergeCell ref="G43:I43"/>
    <mergeCell ref="J43:L47"/>
    <mergeCell ref="AH39:AH42"/>
    <mergeCell ref="AJ39:AJ42"/>
    <mergeCell ref="AL39:AL42"/>
    <mergeCell ref="G40:I40"/>
    <mergeCell ref="X40:Z42"/>
    <mergeCell ref="G41:I41"/>
    <mergeCell ref="G42:I42"/>
    <mergeCell ref="V39:V42"/>
    <mergeCell ref="X39:Z39"/>
    <mergeCell ref="AA39:AA42"/>
    <mergeCell ref="AB39:AB42"/>
    <mergeCell ref="AC39:AC42"/>
    <mergeCell ref="AD39:AD42"/>
    <mergeCell ref="M39:M42"/>
    <mergeCell ref="N39:N42"/>
    <mergeCell ref="O39:O42"/>
    <mergeCell ref="P39:P42"/>
    <mergeCell ref="Q39:Q42"/>
    <mergeCell ref="R39:R42"/>
    <mergeCell ref="AH35:AH38"/>
    <mergeCell ref="AJ35:AJ38"/>
    <mergeCell ref="AL35:AL38"/>
    <mergeCell ref="G36:I36"/>
    <mergeCell ref="X36:Z36"/>
    <mergeCell ref="G37:I37"/>
    <mergeCell ref="X37:Z37"/>
    <mergeCell ref="G38:I38"/>
    <mergeCell ref="X38:Z38"/>
    <mergeCell ref="V35:V38"/>
    <mergeCell ref="X35:Z35"/>
    <mergeCell ref="AA35:AA38"/>
    <mergeCell ref="AB35:AB38"/>
    <mergeCell ref="AC35:AC38"/>
    <mergeCell ref="AD35:AD38"/>
    <mergeCell ref="M35:M38"/>
    <mergeCell ref="N35:N38"/>
    <mergeCell ref="O35:O38"/>
    <mergeCell ref="P35:P38"/>
    <mergeCell ref="Q35:Q38"/>
    <mergeCell ref="R35:R38"/>
    <mergeCell ref="A31:A34"/>
    <mergeCell ref="B31:B34"/>
    <mergeCell ref="C31:E34"/>
    <mergeCell ref="F31:F34"/>
    <mergeCell ref="G31:I31"/>
    <mergeCell ref="J31:L34"/>
    <mergeCell ref="A39:A42"/>
    <mergeCell ref="B39:B42"/>
    <mergeCell ref="C39:E42"/>
    <mergeCell ref="F39:F42"/>
    <mergeCell ref="G39:I39"/>
    <mergeCell ref="J39:L42"/>
    <mergeCell ref="A35:A38"/>
    <mergeCell ref="B35:B38"/>
    <mergeCell ref="C35:E38"/>
    <mergeCell ref="F35:F38"/>
    <mergeCell ref="G35:I35"/>
    <mergeCell ref="J35:L38"/>
    <mergeCell ref="AH31:AH34"/>
    <mergeCell ref="AJ31:AJ34"/>
    <mergeCell ref="AL31:AL34"/>
    <mergeCell ref="G32:I32"/>
    <mergeCell ref="X32:Z32"/>
    <mergeCell ref="G33:I33"/>
    <mergeCell ref="X33:Z33"/>
    <mergeCell ref="G34:I34"/>
    <mergeCell ref="X34:Z34"/>
    <mergeCell ref="V31:V34"/>
    <mergeCell ref="X31:Z31"/>
    <mergeCell ref="AA31:AA34"/>
    <mergeCell ref="AB31:AB34"/>
    <mergeCell ref="AC31:AC34"/>
    <mergeCell ref="AD31:AD34"/>
    <mergeCell ref="M31:M34"/>
    <mergeCell ref="N31:N34"/>
    <mergeCell ref="O31:O34"/>
    <mergeCell ref="P31:P34"/>
    <mergeCell ref="Q31:Q34"/>
    <mergeCell ref="R31:R34"/>
    <mergeCell ref="O24:O30"/>
    <mergeCell ref="P24:P30"/>
    <mergeCell ref="Q24:Q30"/>
    <mergeCell ref="R24:R30"/>
    <mergeCell ref="V24:V30"/>
    <mergeCell ref="G29:I29"/>
    <mergeCell ref="X29:Z29"/>
    <mergeCell ref="G30:I30"/>
    <mergeCell ref="X30:Z30"/>
    <mergeCell ref="A24:A30"/>
    <mergeCell ref="B24:B30"/>
    <mergeCell ref="C24:E30"/>
    <mergeCell ref="F24:F30"/>
    <mergeCell ref="G24:I24"/>
    <mergeCell ref="J24:L30"/>
    <mergeCell ref="M24:M30"/>
    <mergeCell ref="AJ24:AJ30"/>
    <mergeCell ref="AL24:AL30"/>
    <mergeCell ref="G25:I25"/>
    <mergeCell ref="X25:Z25"/>
    <mergeCell ref="G26:I26"/>
    <mergeCell ref="X26:Z26"/>
    <mergeCell ref="G27:I27"/>
    <mergeCell ref="X27:Z27"/>
    <mergeCell ref="G28:I28"/>
    <mergeCell ref="X28:Z28"/>
    <mergeCell ref="X24:Z24"/>
    <mergeCell ref="AA24:AA30"/>
    <mergeCell ref="AB24:AB30"/>
    <mergeCell ref="AC24:AC30"/>
    <mergeCell ref="AD24:AD30"/>
    <mergeCell ref="AH24:AH30"/>
    <mergeCell ref="N24:N30"/>
    <mergeCell ref="A6:P6"/>
    <mergeCell ref="Q6:V6"/>
    <mergeCell ref="X6:AB6"/>
    <mergeCell ref="AC6:AC8"/>
    <mergeCell ref="AD6:AD8"/>
    <mergeCell ref="AF6:AL7"/>
    <mergeCell ref="A7:A8"/>
    <mergeCell ref="Q7:V7"/>
    <mergeCell ref="X7:Z8"/>
    <mergeCell ref="AA7:AA8"/>
    <mergeCell ref="AB7:AB8"/>
    <mergeCell ref="M7:P7"/>
    <mergeCell ref="B7:B8"/>
    <mergeCell ref="C7:E8"/>
    <mergeCell ref="F7:F8"/>
    <mergeCell ref="G7:I8"/>
    <mergeCell ref="J7:L8"/>
    <mergeCell ref="A1:J1"/>
    <mergeCell ref="K1:L4"/>
    <mergeCell ref="N1:V2"/>
    <mergeCell ref="X1:X2"/>
    <mergeCell ref="Y1:AL2"/>
    <mergeCell ref="A2:J2"/>
    <mergeCell ref="B3:H3"/>
    <mergeCell ref="I3:J3"/>
    <mergeCell ref="N3:V4"/>
    <mergeCell ref="X3:X4"/>
    <mergeCell ref="Y3:AL4"/>
    <mergeCell ref="B4:H4"/>
    <mergeCell ref="I4:J4"/>
    <mergeCell ref="A9:A14"/>
    <mergeCell ref="B9:B14"/>
    <mergeCell ref="C9:E14"/>
    <mergeCell ref="F9:F14"/>
    <mergeCell ref="G9:I9"/>
    <mergeCell ref="J9:L14"/>
    <mergeCell ref="M9:M14"/>
    <mergeCell ref="N9:N14"/>
    <mergeCell ref="O9:O14"/>
    <mergeCell ref="AJ9:AJ14"/>
    <mergeCell ref="AL9:AL14"/>
    <mergeCell ref="G10:I10"/>
    <mergeCell ref="X10:Z10"/>
    <mergeCell ref="G11:I11"/>
    <mergeCell ref="X11:Z11"/>
    <mergeCell ref="G12:I12"/>
    <mergeCell ref="X12:Z12"/>
    <mergeCell ref="G13:I13"/>
    <mergeCell ref="X13:Z13"/>
    <mergeCell ref="G14:I14"/>
    <mergeCell ref="X14:Z14"/>
    <mergeCell ref="P9:P14"/>
    <mergeCell ref="Q9:Q14"/>
    <mergeCell ref="R9:R14"/>
    <mergeCell ref="V9:V14"/>
    <mergeCell ref="X9:Z9"/>
    <mergeCell ref="AA9:AA14"/>
    <mergeCell ref="AC9:AC14"/>
    <mergeCell ref="AD9:AD14"/>
    <mergeCell ref="AH9:AH14"/>
    <mergeCell ref="A15:A21"/>
    <mergeCell ref="B15:B21"/>
    <mergeCell ref="C15:E21"/>
    <mergeCell ref="F15:F21"/>
    <mergeCell ref="G15:I15"/>
    <mergeCell ref="J15:L21"/>
    <mergeCell ref="M15:M21"/>
    <mergeCell ref="N15:N21"/>
    <mergeCell ref="O15:O21"/>
    <mergeCell ref="AJ15:AJ21"/>
    <mergeCell ref="AL15:AL21"/>
    <mergeCell ref="G16:I16"/>
    <mergeCell ref="X16:Z16"/>
    <mergeCell ref="G17:I17"/>
    <mergeCell ref="X17:Z17"/>
    <mergeCell ref="G18:I18"/>
    <mergeCell ref="X18:Z18"/>
    <mergeCell ref="G19:I19"/>
    <mergeCell ref="X19:Z19"/>
    <mergeCell ref="G20:I20"/>
    <mergeCell ref="X20:Z20"/>
    <mergeCell ref="G21:I21"/>
    <mergeCell ref="X21:Z21"/>
    <mergeCell ref="P15:P21"/>
    <mergeCell ref="Q15:Q21"/>
    <mergeCell ref="R15:R21"/>
    <mergeCell ref="V15:V21"/>
    <mergeCell ref="X15:Z15"/>
    <mergeCell ref="AA15:AA21"/>
    <mergeCell ref="AC15:AC21"/>
    <mergeCell ref="AD15:AD21"/>
    <mergeCell ref="AH15:AH21"/>
    <mergeCell ref="A22:A23"/>
    <mergeCell ref="B22:B23"/>
    <mergeCell ref="C22:E23"/>
    <mergeCell ref="F22:F23"/>
    <mergeCell ref="G22:I22"/>
    <mergeCell ref="J22:L23"/>
    <mergeCell ref="M22:M23"/>
    <mergeCell ref="N22:N23"/>
    <mergeCell ref="O22:O23"/>
    <mergeCell ref="AL22:AL23"/>
    <mergeCell ref="G23:I23"/>
    <mergeCell ref="X23:Z23"/>
    <mergeCell ref="P22:P23"/>
    <mergeCell ref="Q22:Q23"/>
    <mergeCell ref="R22:R23"/>
    <mergeCell ref="X22:Z22"/>
    <mergeCell ref="AA22:AA23"/>
    <mergeCell ref="AC22:AC23"/>
    <mergeCell ref="AD22:AD23"/>
    <mergeCell ref="AH22:AH23"/>
    <mergeCell ref="AJ22:AJ23"/>
  </mergeCells>
  <dataValidations count="4">
    <dataValidation type="whole" allowBlank="1" showInputMessage="1" showErrorMessage="1" sqref="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C24:AC54 JY24:JY54 TU24:TU54 ADQ24:ADQ54 ANM24:ANM54 AXI24:AXI54 BHE24:BHE54 BRA24:BRA54 CAW24:CAW54 CKS24:CKS54 CUO24:CUO54 DEK24:DEK54 DOG24:DOG54 DYC24:DYC54 EHY24:EHY54 ERU24:ERU54 FBQ24:FBQ54 FLM24:FLM54 FVI24:FVI54 GFE24:GFE54 GPA24:GPA54 GYW24:GYW54 HIS24:HIS54 HSO24:HSO54 ICK24:ICK54 IMG24:IMG54 IWC24:IWC54 JFY24:JFY54 JPU24:JPU54 JZQ24:JZQ54 KJM24:KJM54 KTI24:KTI54 LDE24:LDE54 LNA24:LNA54 LWW24:LWW54 MGS24:MGS54 MQO24:MQO54 NAK24:NAK54 NKG24:NKG54 NUC24:NUC54 ODY24:ODY54 ONU24:ONU54 OXQ24:OXQ54 PHM24:PHM54 PRI24:PRI54 QBE24:QBE54 QLA24:QLA54 QUW24:QUW54 RES24:RES54 ROO24:ROO54 RYK24:RYK54 SIG24:SIG54 SSC24:SSC54 TBY24:TBY54 TLU24:TLU54 TVQ24:TVQ54 UFM24:UFM54 UPI24:UPI54 UZE24:UZE54 VJA24:VJA54 VSW24:VSW54 WCS24:WCS54 WMO24:WMO54 WWK24:WWK54 AC65560:AC65590 JY65560:JY65590 TU65560:TU65590 ADQ65560:ADQ65590 ANM65560:ANM65590 AXI65560:AXI65590 BHE65560:BHE65590 BRA65560:BRA65590 CAW65560:CAW65590 CKS65560:CKS65590 CUO65560:CUO65590 DEK65560:DEK65590 DOG65560:DOG65590 DYC65560:DYC65590 EHY65560:EHY65590 ERU65560:ERU65590 FBQ65560:FBQ65590 FLM65560:FLM65590 FVI65560:FVI65590 GFE65560:GFE65590 GPA65560:GPA65590 GYW65560:GYW65590 HIS65560:HIS65590 HSO65560:HSO65590 ICK65560:ICK65590 IMG65560:IMG65590 IWC65560:IWC65590 JFY65560:JFY65590 JPU65560:JPU65590 JZQ65560:JZQ65590 KJM65560:KJM65590 KTI65560:KTI65590 LDE65560:LDE65590 LNA65560:LNA65590 LWW65560:LWW65590 MGS65560:MGS65590 MQO65560:MQO65590 NAK65560:NAK65590 NKG65560:NKG65590 NUC65560:NUC65590 ODY65560:ODY65590 ONU65560:ONU65590 OXQ65560:OXQ65590 PHM65560:PHM65590 PRI65560:PRI65590 QBE65560:QBE65590 QLA65560:QLA65590 QUW65560:QUW65590 RES65560:RES65590 ROO65560:ROO65590 RYK65560:RYK65590 SIG65560:SIG65590 SSC65560:SSC65590 TBY65560:TBY65590 TLU65560:TLU65590 TVQ65560:TVQ65590 UFM65560:UFM65590 UPI65560:UPI65590 UZE65560:UZE65590 VJA65560:VJA65590 VSW65560:VSW65590 WCS65560:WCS65590 WMO65560:WMO65590 WWK65560:WWK65590 AC131096:AC131126 JY131096:JY131126 TU131096:TU131126 ADQ131096:ADQ131126 ANM131096:ANM131126 AXI131096:AXI131126 BHE131096:BHE131126 BRA131096:BRA131126 CAW131096:CAW131126 CKS131096:CKS131126 CUO131096:CUO131126 DEK131096:DEK131126 DOG131096:DOG131126 DYC131096:DYC131126 EHY131096:EHY131126 ERU131096:ERU131126 FBQ131096:FBQ131126 FLM131096:FLM131126 FVI131096:FVI131126 GFE131096:GFE131126 GPA131096:GPA131126 GYW131096:GYW131126 HIS131096:HIS131126 HSO131096:HSO131126 ICK131096:ICK131126 IMG131096:IMG131126 IWC131096:IWC131126 JFY131096:JFY131126 JPU131096:JPU131126 JZQ131096:JZQ131126 KJM131096:KJM131126 KTI131096:KTI131126 LDE131096:LDE131126 LNA131096:LNA131126 LWW131096:LWW131126 MGS131096:MGS131126 MQO131096:MQO131126 NAK131096:NAK131126 NKG131096:NKG131126 NUC131096:NUC131126 ODY131096:ODY131126 ONU131096:ONU131126 OXQ131096:OXQ131126 PHM131096:PHM131126 PRI131096:PRI131126 QBE131096:QBE131126 QLA131096:QLA131126 QUW131096:QUW131126 RES131096:RES131126 ROO131096:ROO131126 RYK131096:RYK131126 SIG131096:SIG131126 SSC131096:SSC131126 TBY131096:TBY131126 TLU131096:TLU131126 TVQ131096:TVQ131126 UFM131096:UFM131126 UPI131096:UPI131126 UZE131096:UZE131126 VJA131096:VJA131126 VSW131096:VSW131126 WCS131096:WCS131126 WMO131096:WMO131126 WWK131096:WWK131126 AC196632:AC196662 JY196632:JY196662 TU196632:TU196662 ADQ196632:ADQ196662 ANM196632:ANM196662 AXI196632:AXI196662 BHE196632:BHE196662 BRA196632:BRA196662 CAW196632:CAW196662 CKS196632:CKS196662 CUO196632:CUO196662 DEK196632:DEK196662 DOG196632:DOG196662 DYC196632:DYC196662 EHY196632:EHY196662 ERU196632:ERU196662 FBQ196632:FBQ196662 FLM196632:FLM196662 FVI196632:FVI196662 GFE196632:GFE196662 GPA196632:GPA196662 GYW196632:GYW196662 HIS196632:HIS196662 HSO196632:HSO196662 ICK196632:ICK196662 IMG196632:IMG196662 IWC196632:IWC196662 JFY196632:JFY196662 JPU196632:JPU196662 JZQ196632:JZQ196662 KJM196632:KJM196662 KTI196632:KTI196662 LDE196632:LDE196662 LNA196632:LNA196662 LWW196632:LWW196662 MGS196632:MGS196662 MQO196632:MQO196662 NAK196632:NAK196662 NKG196632:NKG196662 NUC196632:NUC196662 ODY196632:ODY196662 ONU196632:ONU196662 OXQ196632:OXQ196662 PHM196632:PHM196662 PRI196632:PRI196662 QBE196632:QBE196662 QLA196632:QLA196662 QUW196632:QUW196662 RES196632:RES196662 ROO196632:ROO196662 RYK196632:RYK196662 SIG196632:SIG196662 SSC196632:SSC196662 TBY196632:TBY196662 TLU196632:TLU196662 TVQ196632:TVQ196662 UFM196632:UFM196662 UPI196632:UPI196662 UZE196632:UZE196662 VJA196632:VJA196662 VSW196632:VSW196662 WCS196632:WCS196662 WMO196632:WMO196662 WWK196632:WWK196662 AC262168:AC262198 JY262168:JY262198 TU262168:TU262198 ADQ262168:ADQ262198 ANM262168:ANM262198 AXI262168:AXI262198 BHE262168:BHE262198 BRA262168:BRA262198 CAW262168:CAW262198 CKS262168:CKS262198 CUO262168:CUO262198 DEK262168:DEK262198 DOG262168:DOG262198 DYC262168:DYC262198 EHY262168:EHY262198 ERU262168:ERU262198 FBQ262168:FBQ262198 FLM262168:FLM262198 FVI262168:FVI262198 GFE262168:GFE262198 GPA262168:GPA262198 GYW262168:GYW262198 HIS262168:HIS262198 HSO262168:HSO262198 ICK262168:ICK262198 IMG262168:IMG262198 IWC262168:IWC262198 JFY262168:JFY262198 JPU262168:JPU262198 JZQ262168:JZQ262198 KJM262168:KJM262198 KTI262168:KTI262198 LDE262168:LDE262198 LNA262168:LNA262198 LWW262168:LWW262198 MGS262168:MGS262198 MQO262168:MQO262198 NAK262168:NAK262198 NKG262168:NKG262198 NUC262168:NUC262198 ODY262168:ODY262198 ONU262168:ONU262198 OXQ262168:OXQ262198 PHM262168:PHM262198 PRI262168:PRI262198 QBE262168:QBE262198 QLA262168:QLA262198 QUW262168:QUW262198 RES262168:RES262198 ROO262168:ROO262198 RYK262168:RYK262198 SIG262168:SIG262198 SSC262168:SSC262198 TBY262168:TBY262198 TLU262168:TLU262198 TVQ262168:TVQ262198 UFM262168:UFM262198 UPI262168:UPI262198 UZE262168:UZE262198 VJA262168:VJA262198 VSW262168:VSW262198 WCS262168:WCS262198 WMO262168:WMO262198 WWK262168:WWK262198 AC327704:AC327734 JY327704:JY327734 TU327704:TU327734 ADQ327704:ADQ327734 ANM327704:ANM327734 AXI327704:AXI327734 BHE327704:BHE327734 BRA327704:BRA327734 CAW327704:CAW327734 CKS327704:CKS327734 CUO327704:CUO327734 DEK327704:DEK327734 DOG327704:DOG327734 DYC327704:DYC327734 EHY327704:EHY327734 ERU327704:ERU327734 FBQ327704:FBQ327734 FLM327704:FLM327734 FVI327704:FVI327734 GFE327704:GFE327734 GPA327704:GPA327734 GYW327704:GYW327734 HIS327704:HIS327734 HSO327704:HSO327734 ICK327704:ICK327734 IMG327704:IMG327734 IWC327704:IWC327734 JFY327704:JFY327734 JPU327704:JPU327734 JZQ327704:JZQ327734 KJM327704:KJM327734 KTI327704:KTI327734 LDE327704:LDE327734 LNA327704:LNA327734 LWW327704:LWW327734 MGS327704:MGS327734 MQO327704:MQO327734 NAK327704:NAK327734 NKG327704:NKG327734 NUC327704:NUC327734 ODY327704:ODY327734 ONU327704:ONU327734 OXQ327704:OXQ327734 PHM327704:PHM327734 PRI327704:PRI327734 QBE327704:QBE327734 QLA327704:QLA327734 QUW327704:QUW327734 RES327704:RES327734 ROO327704:ROO327734 RYK327704:RYK327734 SIG327704:SIG327734 SSC327704:SSC327734 TBY327704:TBY327734 TLU327704:TLU327734 TVQ327704:TVQ327734 UFM327704:UFM327734 UPI327704:UPI327734 UZE327704:UZE327734 VJA327704:VJA327734 VSW327704:VSW327734 WCS327704:WCS327734 WMO327704:WMO327734 WWK327704:WWK327734 AC393240:AC393270 JY393240:JY393270 TU393240:TU393270 ADQ393240:ADQ393270 ANM393240:ANM393270 AXI393240:AXI393270 BHE393240:BHE393270 BRA393240:BRA393270 CAW393240:CAW393270 CKS393240:CKS393270 CUO393240:CUO393270 DEK393240:DEK393270 DOG393240:DOG393270 DYC393240:DYC393270 EHY393240:EHY393270 ERU393240:ERU393270 FBQ393240:FBQ393270 FLM393240:FLM393270 FVI393240:FVI393270 GFE393240:GFE393270 GPA393240:GPA393270 GYW393240:GYW393270 HIS393240:HIS393270 HSO393240:HSO393270 ICK393240:ICK393270 IMG393240:IMG393270 IWC393240:IWC393270 JFY393240:JFY393270 JPU393240:JPU393270 JZQ393240:JZQ393270 KJM393240:KJM393270 KTI393240:KTI393270 LDE393240:LDE393270 LNA393240:LNA393270 LWW393240:LWW393270 MGS393240:MGS393270 MQO393240:MQO393270 NAK393240:NAK393270 NKG393240:NKG393270 NUC393240:NUC393270 ODY393240:ODY393270 ONU393240:ONU393270 OXQ393240:OXQ393270 PHM393240:PHM393270 PRI393240:PRI393270 QBE393240:QBE393270 QLA393240:QLA393270 QUW393240:QUW393270 RES393240:RES393270 ROO393240:ROO393270 RYK393240:RYK393270 SIG393240:SIG393270 SSC393240:SSC393270 TBY393240:TBY393270 TLU393240:TLU393270 TVQ393240:TVQ393270 UFM393240:UFM393270 UPI393240:UPI393270 UZE393240:UZE393270 VJA393240:VJA393270 VSW393240:VSW393270 WCS393240:WCS393270 WMO393240:WMO393270 WWK393240:WWK393270 AC458776:AC458806 JY458776:JY458806 TU458776:TU458806 ADQ458776:ADQ458806 ANM458776:ANM458806 AXI458776:AXI458806 BHE458776:BHE458806 BRA458776:BRA458806 CAW458776:CAW458806 CKS458776:CKS458806 CUO458776:CUO458806 DEK458776:DEK458806 DOG458776:DOG458806 DYC458776:DYC458806 EHY458776:EHY458806 ERU458776:ERU458806 FBQ458776:FBQ458806 FLM458776:FLM458806 FVI458776:FVI458806 GFE458776:GFE458806 GPA458776:GPA458806 GYW458776:GYW458806 HIS458776:HIS458806 HSO458776:HSO458806 ICK458776:ICK458806 IMG458776:IMG458806 IWC458776:IWC458806 JFY458776:JFY458806 JPU458776:JPU458806 JZQ458776:JZQ458806 KJM458776:KJM458806 KTI458776:KTI458806 LDE458776:LDE458806 LNA458776:LNA458806 LWW458776:LWW458806 MGS458776:MGS458806 MQO458776:MQO458806 NAK458776:NAK458806 NKG458776:NKG458806 NUC458776:NUC458806 ODY458776:ODY458806 ONU458776:ONU458806 OXQ458776:OXQ458806 PHM458776:PHM458806 PRI458776:PRI458806 QBE458776:QBE458806 QLA458776:QLA458806 QUW458776:QUW458806 RES458776:RES458806 ROO458776:ROO458806 RYK458776:RYK458806 SIG458776:SIG458806 SSC458776:SSC458806 TBY458776:TBY458806 TLU458776:TLU458806 TVQ458776:TVQ458806 UFM458776:UFM458806 UPI458776:UPI458806 UZE458776:UZE458806 VJA458776:VJA458806 VSW458776:VSW458806 WCS458776:WCS458806 WMO458776:WMO458806 WWK458776:WWK458806 AC524312:AC524342 JY524312:JY524342 TU524312:TU524342 ADQ524312:ADQ524342 ANM524312:ANM524342 AXI524312:AXI524342 BHE524312:BHE524342 BRA524312:BRA524342 CAW524312:CAW524342 CKS524312:CKS524342 CUO524312:CUO524342 DEK524312:DEK524342 DOG524312:DOG524342 DYC524312:DYC524342 EHY524312:EHY524342 ERU524312:ERU524342 FBQ524312:FBQ524342 FLM524312:FLM524342 FVI524312:FVI524342 GFE524312:GFE524342 GPA524312:GPA524342 GYW524312:GYW524342 HIS524312:HIS524342 HSO524312:HSO524342 ICK524312:ICK524342 IMG524312:IMG524342 IWC524312:IWC524342 JFY524312:JFY524342 JPU524312:JPU524342 JZQ524312:JZQ524342 KJM524312:KJM524342 KTI524312:KTI524342 LDE524312:LDE524342 LNA524312:LNA524342 LWW524312:LWW524342 MGS524312:MGS524342 MQO524312:MQO524342 NAK524312:NAK524342 NKG524312:NKG524342 NUC524312:NUC524342 ODY524312:ODY524342 ONU524312:ONU524342 OXQ524312:OXQ524342 PHM524312:PHM524342 PRI524312:PRI524342 QBE524312:QBE524342 QLA524312:QLA524342 QUW524312:QUW524342 RES524312:RES524342 ROO524312:ROO524342 RYK524312:RYK524342 SIG524312:SIG524342 SSC524312:SSC524342 TBY524312:TBY524342 TLU524312:TLU524342 TVQ524312:TVQ524342 UFM524312:UFM524342 UPI524312:UPI524342 UZE524312:UZE524342 VJA524312:VJA524342 VSW524312:VSW524342 WCS524312:WCS524342 WMO524312:WMO524342 WWK524312:WWK524342 AC589848:AC589878 JY589848:JY589878 TU589848:TU589878 ADQ589848:ADQ589878 ANM589848:ANM589878 AXI589848:AXI589878 BHE589848:BHE589878 BRA589848:BRA589878 CAW589848:CAW589878 CKS589848:CKS589878 CUO589848:CUO589878 DEK589848:DEK589878 DOG589848:DOG589878 DYC589848:DYC589878 EHY589848:EHY589878 ERU589848:ERU589878 FBQ589848:FBQ589878 FLM589848:FLM589878 FVI589848:FVI589878 GFE589848:GFE589878 GPA589848:GPA589878 GYW589848:GYW589878 HIS589848:HIS589878 HSO589848:HSO589878 ICK589848:ICK589878 IMG589848:IMG589878 IWC589848:IWC589878 JFY589848:JFY589878 JPU589848:JPU589878 JZQ589848:JZQ589878 KJM589848:KJM589878 KTI589848:KTI589878 LDE589848:LDE589878 LNA589848:LNA589878 LWW589848:LWW589878 MGS589848:MGS589878 MQO589848:MQO589878 NAK589848:NAK589878 NKG589848:NKG589878 NUC589848:NUC589878 ODY589848:ODY589878 ONU589848:ONU589878 OXQ589848:OXQ589878 PHM589848:PHM589878 PRI589848:PRI589878 QBE589848:QBE589878 QLA589848:QLA589878 QUW589848:QUW589878 RES589848:RES589878 ROO589848:ROO589878 RYK589848:RYK589878 SIG589848:SIG589878 SSC589848:SSC589878 TBY589848:TBY589878 TLU589848:TLU589878 TVQ589848:TVQ589878 UFM589848:UFM589878 UPI589848:UPI589878 UZE589848:UZE589878 VJA589848:VJA589878 VSW589848:VSW589878 WCS589848:WCS589878 WMO589848:WMO589878 WWK589848:WWK589878 AC655384:AC655414 JY655384:JY655414 TU655384:TU655414 ADQ655384:ADQ655414 ANM655384:ANM655414 AXI655384:AXI655414 BHE655384:BHE655414 BRA655384:BRA655414 CAW655384:CAW655414 CKS655384:CKS655414 CUO655384:CUO655414 DEK655384:DEK655414 DOG655384:DOG655414 DYC655384:DYC655414 EHY655384:EHY655414 ERU655384:ERU655414 FBQ655384:FBQ655414 FLM655384:FLM655414 FVI655384:FVI655414 GFE655384:GFE655414 GPA655384:GPA655414 GYW655384:GYW655414 HIS655384:HIS655414 HSO655384:HSO655414 ICK655384:ICK655414 IMG655384:IMG655414 IWC655384:IWC655414 JFY655384:JFY655414 JPU655384:JPU655414 JZQ655384:JZQ655414 KJM655384:KJM655414 KTI655384:KTI655414 LDE655384:LDE655414 LNA655384:LNA655414 LWW655384:LWW655414 MGS655384:MGS655414 MQO655384:MQO655414 NAK655384:NAK655414 NKG655384:NKG655414 NUC655384:NUC655414 ODY655384:ODY655414 ONU655384:ONU655414 OXQ655384:OXQ655414 PHM655384:PHM655414 PRI655384:PRI655414 QBE655384:QBE655414 QLA655384:QLA655414 QUW655384:QUW655414 RES655384:RES655414 ROO655384:ROO655414 RYK655384:RYK655414 SIG655384:SIG655414 SSC655384:SSC655414 TBY655384:TBY655414 TLU655384:TLU655414 TVQ655384:TVQ655414 UFM655384:UFM655414 UPI655384:UPI655414 UZE655384:UZE655414 VJA655384:VJA655414 VSW655384:VSW655414 WCS655384:WCS655414 WMO655384:WMO655414 WWK655384:WWK655414 AC720920:AC720950 JY720920:JY720950 TU720920:TU720950 ADQ720920:ADQ720950 ANM720920:ANM720950 AXI720920:AXI720950 BHE720920:BHE720950 BRA720920:BRA720950 CAW720920:CAW720950 CKS720920:CKS720950 CUO720920:CUO720950 DEK720920:DEK720950 DOG720920:DOG720950 DYC720920:DYC720950 EHY720920:EHY720950 ERU720920:ERU720950 FBQ720920:FBQ720950 FLM720920:FLM720950 FVI720920:FVI720950 GFE720920:GFE720950 GPA720920:GPA720950 GYW720920:GYW720950 HIS720920:HIS720950 HSO720920:HSO720950 ICK720920:ICK720950 IMG720920:IMG720950 IWC720920:IWC720950 JFY720920:JFY720950 JPU720920:JPU720950 JZQ720920:JZQ720950 KJM720920:KJM720950 KTI720920:KTI720950 LDE720920:LDE720950 LNA720920:LNA720950 LWW720920:LWW720950 MGS720920:MGS720950 MQO720920:MQO720950 NAK720920:NAK720950 NKG720920:NKG720950 NUC720920:NUC720950 ODY720920:ODY720950 ONU720920:ONU720950 OXQ720920:OXQ720950 PHM720920:PHM720950 PRI720920:PRI720950 QBE720920:QBE720950 QLA720920:QLA720950 QUW720920:QUW720950 RES720920:RES720950 ROO720920:ROO720950 RYK720920:RYK720950 SIG720920:SIG720950 SSC720920:SSC720950 TBY720920:TBY720950 TLU720920:TLU720950 TVQ720920:TVQ720950 UFM720920:UFM720950 UPI720920:UPI720950 UZE720920:UZE720950 VJA720920:VJA720950 VSW720920:VSW720950 WCS720920:WCS720950 WMO720920:WMO720950 WWK720920:WWK720950 AC786456:AC786486 JY786456:JY786486 TU786456:TU786486 ADQ786456:ADQ786486 ANM786456:ANM786486 AXI786456:AXI786486 BHE786456:BHE786486 BRA786456:BRA786486 CAW786456:CAW786486 CKS786456:CKS786486 CUO786456:CUO786486 DEK786456:DEK786486 DOG786456:DOG786486 DYC786456:DYC786486 EHY786456:EHY786486 ERU786456:ERU786486 FBQ786456:FBQ786486 FLM786456:FLM786486 FVI786456:FVI786486 GFE786456:GFE786486 GPA786456:GPA786486 GYW786456:GYW786486 HIS786456:HIS786486 HSO786456:HSO786486 ICK786456:ICK786486 IMG786456:IMG786486 IWC786456:IWC786486 JFY786456:JFY786486 JPU786456:JPU786486 JZQ786456:JZQ786486 KJM786456:KJM786486 KTI786456:KTI786486 LDE786456:LDE786486 LNA786456:LNA786486 LWW786456:LWW786486 MGS786456:MGS786486 MQO786456:MQO786486 NAK786456:NAK786486 NKG786456:NKG786486 NUC786456:NUC786486 ODY786456:ODY786486 ONU786456:ONU786486 OXQ786456:OXQ786486 PHM786456:PHM786486 PRI786456:PRI786486 QBE786456:QBE786486 QLA786456:QLA786486 QUW786456:QUW786486 RES786456:RES786486 ROO786456:ROO786486 RYK786456:RYK786486 SIG786456:SIG786486 SSC786456:SSC786486 TBY786456:TBY786486 TLU786456:TLU786486 TVQ786456:TVQ786486 UFM786456:UFM786486 UPI786456:UPI786486 UZE786456:UZE786486 VJA786456:VJA786486 VSW786456:VSW786486 WCS786456:WCS786486 WMO786456:WMO786486 WWK786456:WWK786486 AC851992:AC852022 JY851992:JY852022 TU851992:TU852022 ADQ851992:ADQ852022 ANM851992:ANM852022 AXI851992:AXI852022 BHE851992:BHE852022 BRA851992:BRA852022 CAW851992:CAW852022 CKS851992:CKS852022 CUO851992:CUO852022 DEK851992:DEK852022 DOG851992:DOG852022 DYC851992:DYC852022 EHY851992:EHY852022 ERU851992:ERU852022 FBQ851992:FBQ852022 FLM851992:FLM852022 FVI851992:FVI852022 GFE851992:GFE852022 GPA851992:GPA852022 GYW851992:GYW852022 HIS851992:HIS852022 HSO851992:HSO852022 ICK851992:ICK852022 IMG851992:IMG852022 IWC851992:IWC852022 JFY851992:JFY852022 JPU851992:JPU852022 JZQ851992:JZQ852022 KJM851992:KJM852022 KTI851992:KTI852022 LDE851992:LDE852022 LNA851992:LNA852022 LWW851992:LWW852022 MGS851992:MGS852022 MQO851992:MQO852022 NAK851992:NAK852022 NKG851992:NKG852022 NUC851992:NUC852022 ODY851992:ODY852022 ONU851992:ONU852022 OXQ851992:OXQ852022 PHM851992:PHM852022 PRI851992:PRI852022 QBE851992:QBE852022 QLA851992:QLA852022 QUW851992:QUW852022 RES851992:RES852022 ROO851992:ROO852022 RYK851992:RYK852022 SIG851992:SIG852022 SSC851992:SSC852022 TBY851992:TBY852022 TLU851992:TLU852022 TVQ851992:TVQ852022 UFM851992:UFM852022 UPI851992:UPI852022 UZE851992:UZE852022 VJA851992:VJA852022 VSW851992:VSW852022 WCS851992:WCS852022 WMO851992:WMO852022 WWK851992:WWK852022 AC917528:AC917558 JY917528:JY917558 TU917528:TU917558 ADQ917528:ADQ917558 ANM917528:ANM917558 AXI917528:AXI917558 BHE917528:BHE917558 BRA917528:BRA917558 CAW917528:CAW917558 CKS917528:CKS917558 CUO917528:CUO917558 DEK917528:DEK917558 DOG917528:DOG917558 DYC917528:DYC917558 EHY917528:EHY917558 ERU917528:ERU917558 FBQ917528:FBQ917558 FLM917528:FLM917558 FVI917528:FVI917558 GFE917528:GFE917558 GPA917528:GPA917558 GYW917528:GYW917558 HIS917528:HIS917558 HSO917528:HSO917558 ICK917528:ICK917558 IMG917528:IMG917558 IWC917528:IWC917558 JFY917528:JFY917558 JPU917528:JPU917558 JZQ917528:JZQ917558 KJM917528:KJM917558 KTI917528:KTI917558 LDE917528:LDE917558 LNA917528:LNA917558 LWW917528:LWW917558 MGS917528:MGS917558 MQO917528:MQO917558 NAK917528:NAK917558 NKG917528:NKG917558 NUC917528:NUC917558 ODY917528:ODY917558 ONU917528:ONU917558 OXQ917528:OXQ917558 PHM917528:PHM917558 PRI917528:PRI917558 QBE917528:QBE917558 QLA917528:QLA917558 QUW917528:QUW917558 RES917528:RES917558 ROO917528:ROO917558 RYK917528:RYK917558 SIG917528:SIG917558 SSC917528:SSC917558 TBY917528:TBY917558 TLU917528:TLU917558 TVQ917528:TVQ917558 UFM917528:UFM917558 UPI917528:UPI917558 UZE917528:UZE917558 VJA917528:VJA917558 VSW917528:VSW917558 WCS917528:WCS917558 WMO917528:WMO917558 WWK917528:WWK917558 AC983064:AC983094 JY983064:JY983094 TU983064:TU983094 ADQ983064:ADQ983094 ANM983064:ANM983094 AXI983064:AXI983094 BHE983064:BHE983094 BRA983064:BRA983094 CAW983064:CAW983094 CKS983064:CKS983094 CUO983064:CUO983094 DEK983064:DEK983094 DOG983064:DOG983094 DYC983064:DYC983094 EHY983064:EHY983094 ERU983064:ERU983094 FBQ983064:FBQ983094 FLM983064:FLM983094 FVI983064:FVI983094 GFE983064:GFE983094 GPA983064:GPA983094 GYW983064:GYW983094 HIS983064:HIS983094 HSO983064:HSO983094 ICK983064:ICK983094 IMG983064:IMG983094 IWC983064:IWC983094 JFY983064:JFY983094 JPU983064:JPU983094 JZQ983064:JZQ983094 KJM983064:KJM983094 KTI983064:KTI983094 LDE983064:LDE983094 LNA983064:LNA983094 LWW983064:LWW983094 MGS983064:MGS983094 MQO983064:MQO983094 NAK983064:NAK983094 NKG983064:NKG983094 NUC983064:NUC983094 ODY983064:ODY983094 ONU983064:ONU983094 OXQ983064:OXQ983094 PHM983064:PHM983094 PRI983064:PRI983094 QBE983064:QBE983094 QLA983064:QLA983094 QUW983064:QUW983094 RES983064:RES983094 ROO983064:ROO983094 RYK983064:RYK983094 SIG983064:SIG983094 SSC983064:SSC983094 TBY983064:TBY983094 TLU983064:TLU983094 TVQ983064:TVQ983094 UFM983064:UFM983094 UPI983064:UPI983094 UZE983064:UZE983094 VJA983064:VJA983094 VSW983064:VSW983094 WCS983064:WCS983094 WMO983064:WMO983094 WWK983064:WWK983094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formula1>0</formula1>
      <formula2>100</formula2>
    </dataValidation>
    <dataValidation type="list" showInputMessage="1" showErrorMessage="1" errorTitle="Rechazado" error="Solo son validadas las opciones de la lista" sqref="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D65540 JZ65540 TV65540 ADR65540 ANN65540 AXJ65540 BHF65540 BRB65540 CAX65540 CKT65540 CUP65540 DEL65540 DOH65540 DYD65540 EHZ65540 ERV65540 FBR65540 FLN65540 FVJ65540 GFF65540 GPB65540 GYX65540 HIT65540 HSP65540 ICL65540 IMH65540 IWD65540 JFZ65540 JPV65540 JZR65540 KJN65540 KTJ65540 LDF65540 LNB65540 LWX65540 MGT65540 MQP65540 NAL65540 NKH65540 NUD65540 ODZ65540 ONV65540 OXR65540 PHN65540 PRJ65540 QBF65540 QLB65540 QUX65540 RET65540 ROP65540 RYL65540 SIH65540 SSD65540 TBZ65540 TLV65540 TVR65540 UFN65540 UPJ65540 UZF65540 VJB65540 VSX65540 WCT65540 WMP65540 WWL65540 AD131076 JZ131076 TV131076 ADR131076 ANN131076 AXJ131076 BHF131076 BRB131076 CAX131076 CKT131076 CUP131076 DEL131076 DOH131076 DYD131076 EHZ131076 ERV131076 FBR131076 FLN131076 FVJ131076 GFF131076 GPB131076 GYX131076 HIT131076 HSP131076 ICL131076 IMH131076 IWD131076 JFZ131076 JPV131076 JZR131076 KJN131076 KTJ131076 LDF131076 LNB131076 LWX131076 MGT131076 MQP131076 NAL131076 NKH131076 NUD131076 ODZ131076 ONV131076 OXR131076 PHN131076 PRJ131076 QBF131076 QLB131076 QUX131076 RET131076 ROP131076 RYL131076 SIH131076 SSD131076 TBZ131076 TLV131076 TVR131076 UFN131076 UPJ131076 UZF131076 VJB131076 VSX131076 WCT131076 WMP131076 WWL131076 AD196612 JZ196612 TV196612 ADR196612 ANN196612 AXJ196612 BHF196612 BRB196612 CAX196612 CKT196612 CUP196612 DEL196612 DOH196612 DYD196612 EHZ196612 ERV196612 FBR196612 FLN196612 FVJ196612 GFF196612 GPB196612 GYX196612 HIT196612 HSP196612 ICL196612 IMH196612 IWD196612 JFZ196612 JPV196612 JZR196612 KJN196612 KTJ196612 LDF196612 LNB196612 LWX196612 MGT196612 MQP196612 NAL196612 NKH196612 NUD196612 ODZ196612 ONV196612 OXR196612 PHN196612 PRJ196612 QBF196612 QLB196612 QUX196612 RET196612 ROP196612 RYL196612 SIH196612 SSD196612 TBZ196612 TLV196612 TVR196612 UFN196612 UPJ196612 UZF196612 VJB196612 VSX196612 WCT196612 WMP196612 WWL196612 AD262148 JZ262148 TV262148 ADR262148 ANN262148 AXJ262148 BHF262148 BRB262148 CAX262148 CKT262148 CUP262148 DEL262148 DOH262148 DYD262148 EHZ262148 ERV262148 FBR262148 FLN262148 FVJ262148 GFF262148 GPB262148 GYX262148 HIT262148 HSP262148 ICL262148 IMH262148 IWD262148 JFZ262148 JPV262148 JZR262148 KJN262148 KTJ262148 LDF262148 LNB262148 LWX262148 MGT262148 MQP262148 NAL262148 NKH262148 NUD262148 ODZ262148 ONV262148 OXR262148 PHN262148 PRJ262148 QBF262148 QLB262148 QUX262148 RET262148 ROP262148 RYL262148 SIH262148 SSD262148 TBZ262148 TLV262148 TVR262148 UFN262148 UPJ262148 UZF262148 VJB262148 VSX262148 WCT262148 WMP262148 WWL262148 AD327684 JZ327684 TV327684 ADR327684 ANN327684 AXJ327684 BHF327684 BRB327684 CAX327684 CKT327684 CUP327684 DEL327684 DOH327684 DYD327684 EHZ327684 ERV327684 FBR327684 FLN327684 FVJ327684 GFF327684 GPB327684 GYX327684 HIT327684 HSP327684 ICL327684 IMH327684 IWD327684 JFZ327684 JPV327684 JZR327684 KJN327684 KTJ327684 LDF327684 LNB327684 LWX327684 MGT327684 MQP327684 NAL327684 NKH327684 NUD327684 ODZ327684 ONV327684 OXR327684 PHN327684 PRJ327684 QBF327684 QLB327684 QUX327684 RET327684 ROP327684 RYL327684 SIH327684 SSD327684 TBZ327684 TLV327684 TVR327684 UFN327684 UPJ327684 UZF327684 VJB327684 VSX327684 WCT327684 WMP327684 WWL327684 AD393220 JZ393220 TV393220 ADR393220 ANN393220 AXJ393220 BHF393220 BRB393220 CAX393220 CKT393220 CUP393220 DEL393220 DOH393220 DYD393220 EHZ393220 ERV393220 FBR393220 FLN393220 FVJ393220 GFF393220 GPB393220 GYX393220 HIT393220 HSP393220 ICL393220 IMH393220 IWD393220 JFZ393220 JPV393220 JZR393220 KJN393220 KTJ393220 LDF393220 LNB393220 LWX393220 MGT393220 MQP393220 NAL393220 NKH393220 NUD393220 ODZ393220 ONV393220 OXR393220 PHN393220 PRJ393220 QBF393220 QLB393220 QUX393220 RET393220 ROP393220 RYL393220 SIH393220 SSD393220 TBZ393220 TLV393220 TVR393220 UFN393220 UPJ393220 UZF393220 VJB393220 VSX393220 WCT393220 WMP393220 WWL393220 AD458756 JZ458756 TV458756 ADR458756 ANN458756 AXJ458756 BHF458756 BRB458756 CAX458756 CKT458756 CUP458756 DEL458756 DOH458756 DYD458756 EHZ458756 ERV458756 FBR458756 FLN458756 FVJ458756 GFF458756 GPB458756 GYX458756 HIT458756 HSP458756 ICL458756 IMH458756 IWD458756 JFZ458756 JPV458756 JZR458756 KJN458756 KTJ458756 LDF458756 LNB458756 LWX458756 MGT458756 MQP458756 NAL458756 NKH458756 NUD458756 ODZ458756 ONV458756 OXR458756 PHN458756 PRJ458756 QBF458756 QLB458756 QUX458756 RET458756 ROP458756 RYL458756 SIH458756 SSD458756 TBZ458756 TLV458756 TVR458756 UFN458756 UPJ458756 UZF458756 VJB458756 VSX458756 WCT458756 WMP458756 WWL458756 AD524292 JZ524292 TV524292 ADR524292 ANN524292 AXJ524292 BHF524292 BRB524292 CAX524292 CKT524292 CUP524292 DEL524292 DOH524292 DYD524292 EHZ524292 ERV524292 FBR524292 FLN524292 FVJ524292 GFF524292 GPB524292 GYX524292 HIT524292 HSP524292 ICL524292 IMH524292 IWD524292 JFZ524292 JPV524292 JZR524292 KJN524292 KTJ524292 LDF524292 LNB524292 LWX524292 MGT524292 MQP524292 NAL524292 NKH524292 NUD524292 ODZ524292 ONV524292 OXR524292 PHN524292 PRJ524292 QBF524292 QLB524292 QUX524292 RET524292 ROP524292 RYL524292 SIH524292 SSD524292 TBZ524292 TLV524292 TVR524292 UFN524292 UPJ524292 UZF524292 VJB524292 VSX524292 WCT524292 WMP524292 WWL524292 AD589828 JZ589828 TV589828 ADR589828 ANN589828 AXJ589828 BHF589828 BRB589828 CAX589828 CKT589828 CUP589828 DEL589828 DOH589828 DYD589828 EHZ589828 ERV589828 FBR589828 FLN589828 FVJ589828 GFF589828 GPB589828 GYX589828 HIT589828 HSP589828 ICL589828 IMH589828 IWD589828 JFZ589828 JPV589828 JZR589828 KJN589828 KTJ589828 LDF589828 LNB589828 LWX589828 MGT589828 MQP589828 NAL589828 NKH589828 NUD589828 ODZ589828 ONV589828 OXR589828 PHN589828 PRJ589828 QBF589828 QLB589828 QUX589828 RET589828 ROP589828 RYL589828 SIH589828 SSD589828 TBZ589828 TLV589828 TVR589828 UFN589828 UPJ589828 UZF589828 VJB589828 VSX589828 WCT589828 WMP589828 WWL589828 AD655364 JZ655364 TV655364 ADR655364 ANN655364 AXJ655364 BHF655364 BRB655364 CAX655364 CKT655364 CUP655364 DEL655364 DOH655364 DYD655364 EHZ655364 ERV655364 FBR655364 FLN655364 FVJ655364 GFF655364 GPB655364 GYX655364 HIT655364 HSP655364 ICL655364 IMH655364 IWD655364 JFZ655364 JPV655364 JZR655364 KJN655364 KTJ655364 LDF655364 LNB655364 LWX655364 MGT655364 MQP655364 NAL655364 NKH655364 NUD655364 ODZ655364 ONV655364 OXR655364 PHN655364 PRJ655364 QBF655364 QLB655364 QUX655364 RET655364 ROP655364 RYL655364 SIH655364 SSD655364 TBZ655364 TLV655364 TVR655364 UFN655364 UPJ655364 UZF655364 VJB655364 VSX655364 WCT655364 WMP655364 WWL655364 AD720900 JZ720900 TV720900 ADR720900 ANN720900 AXJ720900 BHF720900 BRB720900 CAX720900 CKT720900 CUP720900 DEL720900 DOH720900 DYD720900 EHZ720900 ERV720900 FBR720900 FLN720900 FVJ720900 GFF720900 GPB720900 GYX720900 HIT720900 HSP720900 ICL720900 IMH720900 IWD720900 JFZ720900 JPV720900 JZR720900 KJN720900 KTJ720900 LDF720900 LNB720900 LWX720900 MGT720900 MQP720900 NAL720900 NKH720900 NUD720900 ODZ720900 ONV720900 OXR720900 PHN720900 PRJ720900 QBF720900 QLB720900 QUX720900 RET720900 ROP720900 RYL720900 SIH720900 SSD720900 TBZ720900 TLV720900 TVR720900 UFN720900 UPJ720900 UZF720900 VJB720900 VSX720900 WCT720900 WMP720900 WWL720900 AD786436 JZ786436 TV786436 ADR786436 ANN786436 AXJ786436 BHF786436 BRB786436 CAX786436 CKT786436 CUP786436 DEL786436 DOH786436 DYD786436 EHZ786436 ERV786436 FBR786436 FLN786436 FVJ786436 GFF786436 GPB786436 GYX786436 HIT786436 HSP786436 ICL786436 IMH786436 IWD786436 JFZ786436 JPV786436 JZR786436 KJN786436 KTJ786436 LDF786436 LNB786436 LWX786436 MGT786436 MQP786436 NAL786436 NKH786436 NUD786436 ODZ786436 ONV786436 OXR786436 PHN786436 PRJ786436 QBF786436 QLB786436 QUX786436 RET786436 ROP786436 RYL786436 SIH786436 SSD786436 TBZ786436 TLV786436 TVR786436 UFN786436 UPJ786436 UZF786436 VJB786436 VSX786436 WCT786436 WMP786436 WWL786436 AD851972 JZ851972 TV851972 ADR851972 ANN851972 AXJ851972 BHF851972 BRB851972 CAX851972 CKT851972 CUP851972 DEL851972 DOH851972 DYD851972 EHZ851972 ERV851972 FBR851972 FLN851972 FVJ851972 GFF851972 GPB851972 GYX851972 HIT851972 HSP851972 ICL851972 IMH851972 IWD851972 JFZ851972 JPV851972 JZR851972 KJN851972 KTJ851972 LDF851972 LNB851972 LWX851972 MGT851972 MQP851972 NAL851972 NKH851972 NUD851972 ODZ851972 ONV851972 OXR851972 PHN851972 PRJ851972 QBF851972 QLB851972 QUX851972 RET851972 ROP851972 RYL851972 SIH851972 SSD851972 TBZ851972 TLV851972 TVR851972 UFN851972 UPJ851972 UZF851972 VJB851972 VSX851972 WCT851972 WMP851972 WWL851972 AD917508 JZ917508 TV917508 ADR917508 ANN917508 AXJ917508 BHF917508 BRB917508 CAX917508 CKT917508 CUP917508 DEL917508 DOH917508 DYD917508 EHZ917508 ERV917508 FBR917508 FLN917508 FVJ917508 GFF917508 GPB917508 GYX917508 HIT917508 HSP917508 ICL917508 IMH917508 IWD917508 JFZ917508 JPV917508 JZR917508 KJN917508 KTJ917508 LDF917508 LNB917508 LWX917508 MGT917508 MQP917508 NAL917508 NKH917508 NUD917508 ODZ917508 ONV917508 OXR917508 PHN917508 PRJ917508 QBF917508 QLB917508 QUX917508 RET917508 ROP917508 RYL917508 SIH917508 SSD917508 TBZ917508 TLV917508 TVR917508 UFN917508 UPJ917508 UZF917508 VJB917508 VSX917508 WCT917508 WMP917508 WWL917508 AD983044 JZ983044 TV983044 ADR983044 ANN983044 AXJ983044 BHF983044 BRB983044 CAX983044 CKT983044 CUP983044 DEL983044 DOH983044 DYD983044 EHZ983044 ERV983044 FBR983044 FLN983044 FVJ983044 GFF983044 GPB983044 GYX983044 HIT983044 HSP983044 ICL983044 IMH983044 IWD983044 JFZ983044 JPV983044 JZR983044 KJN983044 KTJ983044 LDF983044 LNB983044 LWX983044 MGT983044 MQP983044 NAL983044 NKH983044 NUD983044 ODZ983044 ONV983044 OXR983044 PHN983044 PRJ983044 QBF983044 QLB983044 QUX983044 RET983044 ROP983044 RYL983044 SIH983044 SSD983044 TBZ983044 TLV983044 TVR983044 UFN983044 UPJ983044 UZF983044 VJB983044 VSX983044 WCT983044 WMP983044 WWL983044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D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AD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AD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AD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AD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AD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AD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AD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AD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AD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AD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AD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AD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AD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AD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AD24:AD54 JZ24:JZ54 TV24:TV54 ADR24:ADR54 ANN24:ANN54 AXJ24:AXJ54 BHF24:BHF54 BRB24:BRB54 CAX24:CAX54 CKT24:CKT54 CUP24:CUP54 DEL24:DEL54 DOH24:DOH54 DYD24:DYD54 EHZ24:EHZ54 ERV24:ERV54 FBR24:FBR54 FLN24:FLN54 FVJ24:FVJ54 GFF24:GFF54 GPB24:GPB54 GYX24:GYX54 HIT24:HIT54 HSP24:HSP54 ICL24:ICL54 IMH24:IMH54 IWD24:IWD54 JFZ24:JFZ54 JPV24:JPV54 JZR24:JZR54 KJN24:KJN54 KTJ24:KTJ54 LDF24:LDF54 LNB24:LNB54 LWX24:LWX54 MGT24:MGT54 MQP24:MQP54 NAL24:NAL54 NKH24:NKH54 NUD24:NUD54 ODZ24:ODZ54 ONV24:ONV54 OXR24:OXR54 PHN24:PHN54 PRJ24:PRJ54 QBF24:QBF54 QLB24:QLB54 QUX24:QUX54 RET24:RET54 ROP24:ROP54 RYL24:RYL54 SIH24:SIH54 SSD24:SSD54 TBZ24:TBZ54 TLV24:TLV54 TVR24:TVR54 UFN24:UFN54 UPJ24:UPJ54 UZF24:UZF54 VJB24:VJB54 VSX24:VSX54 WCT24:WCT54 WMP24:WMP54 WWL24:WWL54 AD65560:AD65590 JZ65560:JZ65590 TV65560:TV65590 ADR65560:ADR65590 ANN65560:ANN65590 AXJ65560:AXJ65590 BHF65560:BHF65590 BRB65560:BRB65590 CAX65560:CAX65590 CKT65560:CKT65590 CUP65560:CUP65590 DEL65560:DEL65590 DOH65560:DOH65590 DYD65560:DYD65590 EHZ65560:EHZ65590 ERV65560:ERV65590 FBR65560:FBR65590 FLN65560:FLN65590 FVJ65560:FVJ65590 GFF65560:GFF65590 GPB65560:GPB65590 GYX65560:GYX65590 HIT65560:HIT65590 HSP65560:HSP65590 ICL65560:ICL65590 IMH65560:IMH65590 IWD65560:IWD65590 JFZ65560:JFZ65590 JPV65560:JPV65590 JZR65560:JZR65590 KJN65560:KJN65590 KTJ65560:KTJ65590 LDF65560:LDF65590 LNB65560:LNB65590 LWX65560:LWX65590 MGT65560:MGT65590 MQP65560:MQP65590 NAL65560:NAL65590 NKH65560:NKH65590 NUD65560:NUD65590 ODZ65560:ODZ65590 ONV65560:ONV65590 OXR65560:OXR65590 PHN65560:PHN65590 PRJ65560:PRJ65590 QBF65560:QBF65590 QLB65560:QLB65590 QUX65560:QUX65590 RET65560:RET65590 ROP65560:ROP65590 RYL65560:RYL65590 SIH65560:SIH65590 SSD65560:SSD65590 TBZ65560:TBZ65590 TLV65560:TLV65590 TVR65560:TVR65590 UFN65560:UFN65590 UPJ65560:UPJ65590 UZF65560:UZF65590 VJB65560:VJB65590 VSX65560:VSX65590 WCT65560:WCT65590 WMP65560:WMP65590 WWL65560:WWL65590 AD131096:AD131126 JZ131096:JZ131126 TV131096:TV131126 ADR131096:ADR131126 ANN131096:ANN131126 AXJ131096:AXJ131126 BHF131096:BHF131126 BRB131096:BRB131126 CAX131096:CAX131126 CKT131096:CKT131126 CUP131096:CUP131126 DEL131096:DEL131126 DOH131096:DOH131126 DYD131096:DYD131126 EHZ131096:EHZ131126 ERV131096:ERV131126 FBR131096:FBR131126 FLN131096:FLN131126 FVJ131096:FVJ131126 GFF131096:GFF131126 GPB131096:GPB131126 GYX131096:GYX131126 HIT131096:HIT131126 HSP131096:HSP131126 ICL131096:ICL131126 IMH131096:IMH131126 IWD131096:IWD131126 JFZ131096:JFZ131126 JPV131096:JPV131126 JZR131096:JZR131126 KJN131096:KJN131126 KTJ131096:KTJ131126 LDF131096:LDF131126 LNB131096:LNB131126 LWX131096:LWX131126 MGT131096:MGT131126 MQP131096:MQP131126 NAL131096:NAL131126 NKH131096:NKH131126 NUD131096:NUD131126 ODZ131096:ODZ131126 ONV131096:ONV131126 OXR131096:OXR131126 PHN131096:PHN131126 PRJ131096:PRJ131126 QBF131096:QBF131126 QLB131096:QLB131126 QUX131096:QUX131126 RET131096:RET131126 ROP131096:ROP131126 RYL131096:RYL131126 SIH131096:SIH131126 SSD131096:SSD131126 TBZ131096:TBZ131126 TLV131096:TLV131126 TVR131096:TVR131126 UFN131096:UFN131126 UPJ131096:UPJ131126 UZF131096:UZF131126 VJB131096:VJB131126 VSX131096:VSX131126 WCT131096:WCT131126 WMP131096:WMP131126 WWL131096:WWL131126 AD196632:AD196662 JZ196632:JZ196662 TV196632:TV196662 ADR196632:ADR196662 ANN196632:ANN196662 AXJ196632:AXJ196662 BHF196632:BHF196662 BRB196632:BRB196662 CAX196632:CAX196662 CKT196632:CKT196662 CUP196632:CUP196662 DEL196632:DEL196662 DOH196632:DOH196662 DYD196632:DYD196662 EHZ196632:EHZ196662 ERV196632:ERV196662 FBR196632:FBR196662 FLN196632:FLN196662 FVJ196632:FVJ196662 GFF196632:GFF196662 GPB196632:GPB196662 GYX196632:GYX196662 HIT196632:HIT196662 HSP196632:HSP196662 ICL196632:ICL196662 IMH196632:IMH196662 IWD196632:IWD196662 JFZ196632:JFZ196662 JPV196632:JPV196662 JZR196632:JZR196662 KJN196632:KJN196662 KTJ196632:KTJ196662 LDF196632:LDF196662 LNB196632:LNB196662 LWX196632:LWX196662 MGT196632:MGT196662 MQP196632:MQP196662 NAL196632:NAL196662 NKH196632:NKH196662 NUD196632:NUD196662 ODZ196632:ODZ196662 ONV196632:ONV196662 OXR196632:OXR196662 PHN196632:PHN196662 PRJ196632:PRJ196662 QBF196632:QBF196662 QLB196632:QLB196662 QUX196632:QUX196662 RET196632:RET196662 ROP196632:ROP196662 RYL196632:RYL196662 SIH196632:SIH196662 SSD196632:SSD196662 TBZ196632:TBZ196662 TLV196632:TLV196662 TVR196632:TVR196662 UFN196632:UFN196662 UPJ196632:UPJ196662 UZF196632:UZF196662 VJB196632:VJB196662 VSX196632:VSX196662 WCT196632:WCT196662 WMP196632:WMP196662 WWL196632:WWL196662 AD262168:AD262198 JZ262168:JZ262198 TV262168:TV262198 ADR262168:ADR262198 ANN262168:ANN262198 AXJ262168:AXJ262198 BHF262168:BHF262198 BRB262168:BRB262198 CAX262168:CAX262198 CKT262168:CKT262198 CUP262168:CUP262198 DEL262168:DEL262198 DOH262168:DOH262198 DYD262168:DYD262198 EHZ262168:EHZ262198 ERV262168:ERV262198 FBR262168:FBR262198 FLN262168:FLN262198 FVJ262168:FVJ262198 GFF262168:GFF262198 GPB262168:GPB262198 GYX262168:GYX262198 HIT262168:HIT262198 HSP262168:HSP262198 ICL262168:ICL262198 IMH262168:IMH262198 IWD262168:IWD262198 JFZ262168:JFZ262198 JPV262168:JPV262198 JZR262168:JZR262198 KJN262168:KJN262198 KTJ262168:KTJ262198 LDF262168:LDF262198 LNB262168:LNB262198 LWX262168:LWX262198 MGT262168:MGT262198 MQP262168:MQP262198 NAL262168:NAL262198 NKH262168:NKH262198 NUD262168:NUD262198 ODZ262168:ODZ262198 ONV262168:ONV262198 OXR262168:OXR262198 PHN262168:PHN262198 PRJ262168:PRJ262198 QBF262168:QBF262198 QLB262168:QLB262198 QUX262168:QUX262198 RET262168:RET262198 ROP262168:ROP262198 RYL262168:RYL262198 SIH262168:SIH262198 SSD262168:SSD262198 TBZ262168:TBZ262198 TLV262168:TLV262198 TVR262168:TVR262198 UFN262168:UFN262198 UPJ262168:UPJ262198 UZF262168:UZF262198 VJB262168:VJB262198 VSX262168:VSX262198 WCT262168:WCT262198 WMP262168:WMP262198 WWL262168:WWL262198 AD327704:AD327734 JZ327704:JZ327734 TV327704:TV327734 ADR327704:ADR327734 ANN327704:ANN327734 AXJ327704:AXJ327734 BHF327704:BHF327734 BRB327704:BRB327734 CAX327704:CAX327734 CKT327704:CKT327734 CUP327704:CUP327734 DEL327704:DEL327734 DOH327704:DOH327734 DYD327704:DYD327734 EHZ327704:EHZ327734 ERV327704:ERV327734 FBR327704:FBR327734 FLN327704:FLN327734 FVJ327704:FVJ327734 GFF327704:GFF327734 GPB327704:GPB327734 GYX327704:GYX327734 HIT327704:HIT327734 HSP327704:HSP327734 ICL327704:ICL327734 IMH327704:IMH327734 IWD327704:IWD327734 JFZ327704:JFZ327734 JPV327704:JPV327734 JZR327704:JZR327734 KJN327704:KJN327734 KTJ327704:KTJ327734 LDF327704:LDF327734 LNB327704:LNB327734 LWX327704:LWX327734 MGT327704:MGT327734 MQP327704:MQP327734 NAL327704:NAL327734 NKH327704:NKH327734 NUD327704:NUD327734 ODZ327704:ODZ327734 ONV327704:ONV327734 OXR327704:OXR327734 PHN327704:PHN327734 PRJ327704:PRJ327734 QBF327704:QBF327734 QLB327704:QLB327734 QUX327704:QUX327734 RET327704:RET327734 ROP327704:ROP327734 RYL327704:RYL327734 SIH327704:SIH327734 SSD327704:SSD327734 TBZ327704:TBZ327734 TLV327704:TLV327734 TVR327704:TVR327734 UFN327704:UFN327734 UPJ327704:UPJ327734 UZF327704:UZF327734 VJB327704:VJB327734 VSX327704:VSX327734 WCT327704:WCT327734 WMP327704:WMP327734 WWL327704:WWL327734 AD393240:AD393270 JZ393240:JZ393270 TV393240:TV393270 ADR393240:ADR393270 ANN393240:ANN393270 AXJ393240:AXJ393270 BHF393240:BHF393270 BRB393240:BRB393270 CAX393240:CAX393270 CKT393240:CKT393270 CUP393240:CUP393270 DEL393240:DEL393270 DOH393240:DOH393270 DYD393240:DYD393270 EHZ393240:EHZ393270 ERV393240:ERV393270 FBR393240:FBR393270 FLN393240:FLN393270 FVJ393240:FVJ393270 GFF393240:GFF393270 GPB393240:GPB393270 GYX393240:GYX393270 HIT393240:HIT393270 HSP393240:HSP393270 ICL393240:ICL393270 IMH393240:IMH393270 IWD393240:IWD393270 JFZ393240:JFZ393270 JPV393240:JPV393270 JZR393240:JZR393270 KJN393240:KJN393270 KTJ393240:KTJ393270 LDF393240:LDF393270 LNB393240:LNB393270 LWX393240:LWX393270 MGT393240:MGT393270 MQP393240:MQP393270 NAL393240:NAL393270 NKH393240:NKH393270 NUD393240:NUD393270 ODZ393240:ODZ393270 ONV393240:ONV393270 OXR393240:OXR393270 PHN393240:PHN393270 PRJ393240:PRJ393270 QBF393240:QBF393270 QLB393240:QLB393270 QUX393240:QUX393270 RET393240:RET393270 ROP393240:ROP393270 RYL393240:RYL393270 SIH393240:SIH393270 SSD393240:SSD393270 TBZ393240:TBZ393270 TLV393240:TLV393270 TVR393240:TVR393270 UFN393240:UFN393270 UPJ393240:UPJ393270 UZF393240:UZF393270 VJB393240:VJB393270 VSX393240:VSX393270 WCT393240:WCT393270 WMP393240:WMP393270 WWL393240:WWL393270 AD458776:AD458806 JZ458776:JZ458806 TV458776:TV458806 ADR458776:ADR458806 ANN458776:ANN458806 AXJ458776:AXJ458806 BHF458776:BHF458806 BRB458776:BRB458806 CAX458776:CAX458806 CKT458776:CKT458806 CUP458776:CUP458806 DEL458776:DEL458806 DOH458776:DOH458806 DYD458776:DYD458806 EHZ458776:EHZ458806 ERV458776:ERV458806 FBR458776:FBR458806 FLN458776:FLN458806 FVJ458776:FVJ458806 GFF458776:GFF458806 GPB458776:GPB458806 GYX458776:GYX458806 HIT458776:HIT458806 HSP458776:HSP458806 ICL458776:ICL458806 IMH458776:IMH458806 IWD458776:IWD458806 JFZ458776:JFZ458806 JPV458776:JPV458806 JZR458776:JZR458806 KJN458776:KJN458806 KTJ458776:KTJ458806 LDF458776:LDF458806 LNB458776:LNB458806 LWX458776:LWX458806 MGT458776:MGT458806 MQP458776:MQP458806 NAL458776:NAL458806 NKH458776:NKH458806 NUD458776:NUD458806 ODZ458776:ODZ458806 ONV458776:ONV458806 OXR458776:OXR458806 PHN458776:PHN458806 PRJ458776:PRJ458806 QBF458776:QBF458806 QLB458776:QLB458806 QUX458776:QUX458806 RET458776:RET458806 ROP458776:ROP458806 RYL458776:RYL458806 SIH458776:SIH458806 SSD458776:SSD458806 TBZ458776:TBZ458806 TLV458776:TLV458806 TVR458776:TVR458806 UFN458776:UFN458806 UPJ458776:UPJ458806 UZF458776:UZF458806 VJB458776:VJB458806 VSX458776:VSX458806 WCT458776:WCT458806 WMP458776:WMP458806 WWL458776:WWL458806 AD524312:AD524342 JZ524312:JZ524342 TV524312:TV524342 ADR524312:ADR524342 ANN524312:ANN524342 AXJ524312:AXJ524342 BHF524312:BHF524342 BRB524312:BRB524342 CAX524312:CAX524342 CKT524312:CKT524342 CUP524312:CUP524342 DEL524312:DEL524342 DOH524312:DOH524342 DYD524312:DYD524342 EHZ524312:EHZ524342 ERV524312:ERV524342 FBR524312:FBR524342 FLN524312:FLN524342 FVJ524312:FVJ524342 GFF524312:GFF524342 GPB524312:GPB524342 GYX524312:GYX524342 HIT524312:HIT524342 HSP524312:HSP524342 ICL524312:ICL524342 IMH524312:IMH524342 IWD524312:IWD524342 JFZ524312:JFZ524342 JPV524312:JPV524342 JZR524312:JZR524342 KJN524312:KJN524342 KTJ524312:KTJ524342 LDF524312:LDF524342 LNB524312:LNB524342 LWX524312:LWX524342 MGT524312:MGT524342 MQP524312:MQP524342 NAL524312:NAL524342 NKH524312:NKH524342 NUD524312:NUD524342 ODZ524312:ODZ524342 ONV524312:ONV524342 OXR524312:OXR524342 PHN524312:PHN524342 PRJ524312:PRJ524342 QBF524312:QBF524342 QLB524312:QLB524342 QUX524312:QUX524342 RET524312:RET524342 ROP524312:ROP524342 RYL524312:RYL524342 SIH524312:SIH524342 SSD524312:SSD524342 TBZ524312:TBZ524342 TLV524312:TLV524342 TVR524312:TVR524342 UFN524312:UFN524342 UPJ524312:UPJ524342 UZF524312:UZF524342 VJB524312:VJB524342 VSX524312:VSX524342 WCT524312:WCT524342 WMP524312:WMP524342 WWL524312:WWL524342 AD589848:AD589878 JZ589848:JZ589878 TV589848:TV589878 ADR589848:ADR589878 ANN589848:ANN589878 AXJ589848:AXJ589878 BHF589848:BHF589878 BRB589848:BRB589878 CAX589848:CAX589878 CKT589848:CKT589878 CUP589848:CUP589878 DEL589848:DEL589878 DOH589848:DOH589878 DYD589848:DYD589878 EHZ589848:EHZ589878 ERV589848:ERV589878 FBR589848:FBR589878 FLN589848:FLN589878 FVJ589848:FVJ589878 GFF589848:GFF589878 GPB589848:GPB589878 GYX589848:GYX589878 HIT589848:HIT589878 HSP589848:HSP589878 ICL589848:ICL589878 IMH589848:IMH589878 IWD589848:IWD589878 JFZ589848:JFZ589878 JPV589848:JPV589878 JZR589848:JZR589878 KJN589848:KJN589878 KTJ589848:KTJ589878 LDF589848:LDF589878 LNB589848:LNB589878 LWX589848:LWX589878 MGT589848:MGT589878 MQP589848:MQP589878 NAL589848:NAL589878 NKH589848:NKH589878 NUD589848:NUD589878 ODZ589848:ODZ589878 ONV589848:ONV589878 OXR589848:OXR589878 PHN589848:PHN589878 PRJ589848:PRJ589878 QBF589848:QBF589878 QLB589848:QLB589878 QUX589848:QUX589878 RET589848:RET589878 ROP589848:ROP589878 RYL589848:RYL589878 SIH589848:SIH589878 SSD589848:SSD589878 TBZ589848:TBZ589878 TLV589848:TLV589878 TVR589848:TVR589878 UFN589848:UFN589878 UPJ589848:UPJ589878 UZF589848:UZF589878 VJB589848:VJB589878 VSX589848:VSX589878 WCT589848:WCT589878 WMP589848:WMP589878 WWL589848:WWL589878 AD655384:AD655414 JZ655384:JZ655414 TV655384:TV655414 ADR655384:ADR655414 ANN655384:ANN655414 AXJ655384:AXJ655414 BHF655384:BHF655414 BRB655384:BRB655414 CAX655384:CAX655414 CKT655384:CKT655414 CUP655384:CUP655414 DEL655384:DEL655414 DOH655384:DOH655414 DYD655384:DYD655414 EHZ655384:EHZ655414 ERV655384:ERV655414 FBR655384:FBR655414 FLN655384:FLN655414 FVJ655384:FVJ655414 GFF655384:GFF655414 GPB655384:GPB655414 GYX655384:GYX655414 HIT655384:HIT655414 HSP655384:HSP655414 ICL655384:ICL655414 IMH655384:IMH655414 IWD655384:IWD655414 JFZ655384:JFZ655414 JPV655384:JPV655414 JZR655384:JZR655414 KJN655384:KJN655414 KTJ655384:KTJ655414 LDF655384:LDF655414 LNB655384:LNB655414 LWX655384:LWX655414 MGT655384:MGT655414 MQP655384:MQP655414 NAL655384:NAL655414 NKH655384:NKH655414 NUD655384:NUD655414 ODZ655384:ODZ655414 ONV655384:ONV655414 OXR655384:OXR655414 PHN655384:PHN655414 PRJ655384:PRJ655414 QBF655384:QBF655414 QLB655384:QLB655414 QUX655384:QUX655414 RET655384:RET655414 ROP655384:ROP655414 RYL655384:RYL655414 SIH655384:SIH655414 SSD655384:SSD655414 TBZ655384:TBZ655414 TLV655384:TLV655414 TVR655384:TVR655414 UFN655384:UFN655414 UPJ655384:UPJ655414 UZF655384:UZF655414 VJB655384:VJB655414 VSX655384:VSX655414 WCT655384:WCT655414 WMP655384:WMP655414 WWL655384:WWL655414 AD720920:AD720950 JZ720920:JZ720950 TV720920:TV720950 ADR720920:ADR720950 ANN720920:ANN720950 AXJ720920:AXJ720950 BHF720920:BHF720950 BRB720920:BRB720950 CAX720920:CAX720950 CKT720920:CKT720950 CUP720920:CUP720950 DEL720920:DEL720950 DOH720920:DOH720950 DYD720920:DYD720950 EHZ720920:EHZ720950 ERV720920:ERV720950 FBR720920:FBR720950 FLN720920:FLN720950 FVJ720920:FVJ720950 GFF720920:GFF720950 GPB720920:GPB720950 GYX720920:GYX720950 HIT720920:HIT720950 HSP720920:HSP720950 ICL720920:ICL720950 IMH720920:IMH720950 IWD720920:IWD720950 JFZ720920:JFZ720950 JPV720920:JPV720950 JZR720920:JZR720950 KJN720920:KJN720950 KTJ720920:KTJ720950 LDF720920:LDF720950 LNB720920:LNB720950 LWX720920:LWX720950 MGT720920:MGT720950 MQP720920:MQP720950 NAL720920:NAL720950 NKH720920:NKH720950 NUD720920:NUD720950 ODZ720920:ODZ720950 ONV720920:ONV720950 OXR720920:OXR720950 PHN720920:PHN720950 PRJ720920:PRJ720950 QBF720920:QBF720950 QLB720920:QLB720950 QUX720920:QUX720950 RET720920:RET720950 ROP720920:ROP720950 RYL720920:RYL720950 SIH720920:SIH720950 SSD720920:SSD720950 TBZ720920:TBZ720950 TLV720920:TLV720950 TVR720920:TVR720950 UFN720920:UFN720950 UPJ720920:UPJ720950 UZF720920:UZF720950 VJB720920:VJB720950 VSX720920:VSX720950 WCT720920:WCT720950 WMP720920:WMP720950 WWL720920:WWL720950 AD786456:AD786486 JZ786456:JZ786486 TV786456:TV786486 ADR786456:ADR786486 ANN786456:ANN786486 AXJ786456:AXJ786486 BHF786456:BHF786486 BRB786456:BRB786486 CAX786456:CAX786486 CKT786456:CKT786486 CUP786456:CUP786486 DEL786456:DEL786486 DOH786456:DOH786486 DYD786456:DYD786486 EHZ786456:EHZ786486 ERV786456:ERV786486 FBR786456:FBR786486 FLN786456:FLN786486 FVJ786456:FVJ786486 GFF786456:GFF786486 GPB786456:GPB786486 GYX786456:GYX786486 HIT786456:HIT786486 HSP786456:HSP786486 ICL786456:ICL786486 IMH786456:IMH786486 IWD786456:IWD786486 JFZ786456:JFZ786486 JPV786456:JPV786486 JZR786456:JZR786486 KJN786456:KJN786486 KTJ786456:KTJ786486 LDF786456:LDF786486 LNB786456:LNB786486 LWX786456:LWX786486 MGT786456:MGT786486 MQP786456:MQP786486 NAL786456:NAL786486 NKH786456:NKH786486 NUD786456:NUD786486 ODZ786456:ODZ786486 ONV786456:ONV786486 OXR786456:OXR786486 PHN786456:PHN786486 PRJ786456:PRJ786486 QBF786456:QBF786486 QLB786456:QLB786486 QUX786456:QUX786486 RET786456:RET786486 ROP786456:ROP786486 RYL786456:RYL786486 SIH786456:SIH786486 SSD786456:SSD786486 TBZ786456:TBZ786486 TLV786456:TLV786486 TVR786456:TVR786486 UFN786456:UFN786486 UPJ786456:UPJ786486 UZF786456:UZF786486 VJB786456:VJB786486 VSX786456:VSX786486 WCT786456:WCT786486 WMP786456:WMP786486 WWL786456:WWL786486 AD851992:AD852022 JZ851992:JZ852022 TV851992:TV852022 ADR851992:ADR852022 ANN851992:ANN852022 AXJ851992:AXJ852022 BHF851992:BHF852022 BRB851992:BRB852022 CAX851992:CAX852022 CKT851992:CKT852022 CUP851992:CUP852022 DEL851992:DEL852022 DOH851992:DOH852022 DYD851992:DYD852022 EHZ851992:EHZ852022 ERV851992:ERV852022 FBR851992:FBR852022 FLN851992:FLN852022 FVJ851992:FVJ852022 GFF851992:GFF852022 GPB851992:GPB852022 GYX851992:GYX852022 HIT851992:HIT852022 HSP851992:HSP852022 ICL851992:ICL852022 IMH851992:IMH852022 IWD851992:IWD852022 JFZ851992:JFZ852022 JPV851992:JPV852022 JZR851992:JZR852022 KJN851992:KJN852022 KTJ851992:KTJ852022 LDF851992:LDF852022 LNB851992:LNB852022 LWX851992:LWX852022 MGT851992:MGT852022 MQP851992:MQP852022 NAL851992:NAL852022 NKH851992:NKH852022 NUD851992:NUD852022 ODZ851992:ODZ852022 ONV851992:ONV852022 OXR851992:OXR852022 PHN851992:PHN852022 PRJ851992:PRJ852022 QBF851992:QBF852022 QLB851992:QLB852022 QUX851992:QUX852022 RET851992:RET852022 ROP851992:ROP852022 RYL851992:RYL852022 SIH851992:SIH852022 SSD851992:SSD852022 TBZ851992:TBZ852022 TLV851992:TLV852022 TVR851992:TVR852022 UFN851992:UFN852022 UPJ851992:UPJ852022 UZF851992:UZF852022 VJB851992:VJB852022 VSX851992:VSX852022 WCT851992:WCT852022 WMP851992:WMP852022 WWL851992:WWL852022 AD917528:AD917558 JZ917528:JZ917558 TV917528:TV917558 ADR917528:ADR917558 ANN917528:ANN917558 AXJ917528:AXJ917558 BHF917528:BHF917558 BRB917528:BRB917558 CAX917528:CAX917558 CKT917528:CKT917558 CUP917528:CUP917558 DEL917528:DEL917558 DOH917528:DOH917558 DYD917528:DYD917558 EHZ917528:EHZ917558 ERV917528:ERV917558 FBR917528:FBR917558 FLN917528:FLN917558 FVJ917528:FVJ917558 GFF917528:GFF917558 GPB917528:GPB917558 GYX917528:GYX917558 HIT917528:HIT917558 HSP917528:HSP917558 ICL917528:ICL917558 IMH917528:IMH917558 IWD917528:IWD917558 JFZ917528:JFZ917558 JPV917528:JPV917558 JZR917528:JZR917558 KJN917528:KJN917558 KTJ917528:KTJ917558 LDF917528:LDF917558 LNB917528:LNB917558 LWX917528:LWX917558 MGT917528:MGT917558 MQP917528:MQP917558 NAL917528:NAL917558 NKH917528:NKH917558 NUD917528:NUD917558 ODZ917528:ODZ917558 ONV917528:ONV917558 OXR917528:OXR917558 PHN917528:PHN917558 PRJ917528:PRJ917558 QBF917528:QBF917558 QLB917528:QLB917558 QUX917528:QUX917558 RET917528:RET917558 ROP917528:ROP917558 RYL917528:RYL917558 SIH917528:SIH917558 SSD917528:SSD917558 TBZ917528:TBZ917558 TLV917528:TLV917558 TVR917528:TVR917558 UFN917528:UFN917558 UPJ917528:UPJ917558 UZF917528:UZF917558 VJB917528:VJB917558 VSX917528:VSX917558 WCT917528:WCT917558 WMP917528:WMP917558 WWL917528:WWL917558 AD983064:AD983094 JZ983064:JZ983094 TV983064:TV983094 ADR983064:ADR983094 ANN983064:ANN983094 AXJ983064:AXJ983094 BHF983064:BHF983094 BRB983064:BRB983094 CAX983064:CAX983094 CKT983064:CKT983094 CUP983064:CUP983094 DEL983064:DEL983094 DOH983064:DOH983094 DYD983064:DYD983094 EHZ983064:EHZ983094 ERV983064:ERV983094 FBR983064:FBR983094 FLN983064:FLN983094 FVJ983064:FVJ983094 GFF983064:GFF983094 GPB983064:GPB983094 GYX983064:GYX983094 HIT983064:HIT983094 HSP983064:HSP983094 ICL983064:ICL983094 IMH983064:IMH983094 IWD983064:IWD983094 JFZ983064:JFZ983094 JPV983064:JPV983094 JZR983064:JZR983094 KJN983064:KJN983094 KTJ983064:KTJ983094 LDF983064:LDF983094 LNB983064:LNB983094 LWX983064:LWX983094 MGT983064:MGT983094 MQP983064:MQP983094 NAL983064:NAL983094 NKH983064:NKH983094 NUD983064:NUD983094 ODZ983064:ODZ983094 ONV983064:ONV983094 OXR983064:OXR983094 PHN983064:PHN983094 PRJ983064:PRJ983094 QBF983064:QBF983094 QLB983064:QLB983094 QUX983064:QUX983094 RET983064:RET983094 ROP983064:ROP983094 RYL983064:RYL983094 SIH983064:SIH983094 SSD983064:SSD983094 TBZ983064:TBZ983094 TLV983064:TLV983094 TVR983064:TVR983094 UFN983064:UFN983094 UPJ983064:UPJ983094 UZF983064:UZF983094 VJB983064:VJB983094 VSX983064:VSX983094 WCT983064:WCT983094 WMP983064:WMP983094 WWL983064:WWL983094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15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formula1>Efecto</formula1>
    </dataValidation>
    <dataValidation type="list" allowBlank="1" showInputMessage="1" showErrorMessage="1" sqref="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24:R54 JN24:JN54 TJ24:TJ54 ADF24:ADF54 ANB24:ANB54 AWX24:AWX54 BGT24:BGT54 BQP24:BQP54 CAL24:CAL54 CKH24:CKH54 CUD24:CUD54 DDZ24:DDZ54 DNV24:DNV54 DXR24:DXR54 EHN24:EHN54 ERJ24:ERJ54 FBF24:FBF54 FLB24:FLB54 FUX24:FUX54 GET24:GET54 GOP24:GOP54 GYL24:GYL54 HIH24:HIH54 HSD24:HSD54 IBZ24:IBZ54 ILV24:ILV54 IVR24:IVR54 JFN24:JFN54 JPJ24:JPJ54 JZF24:JZF54 KJB24:KJB54 KSX24:KSX54 LCT24:LCT54 LMP24:LMP54 LWL24:LWL54 MGH24:MGH54 MQD24:MQD54 MZZ24:MZZ54 NJV24:NJV54 NTR24:NTR54 ODN24:ODN54 ONJ24:ONJ54 OXF24:OXF54 PHB24:PHB54 PQX24:PQX54 QAT24:QAT54 QKP24:QKP54 QUL24:QUL54 REH24:REH54 ROD24:ROD54 RXZ24:RXZ54 SHV24:SHV54 SRR24:SRR54 TBN24:TBN54 TLJ24:TLJ54 TVF24:TVF54 UFB24:UFB54 UOX24:UOX54 UYT24:UYT54 VIP24:VIP54 VSL24:VSL54 WCH24:WCH54 WMD24:WMD54 WVZ24:WVZ54 R65560:R65590 JN65560:JN65590 TJ65560:TJ65590 ADF65560:ADF65590 ANB65560:ANB65590 AWX65560:AWX65590 BGT65560:BGT65590 BQP65560:BQP65590 CAL65560:CAL65590 CKH65560:CKH65590 CUD65560:CUD65590 DDZ65560:DDZ65590 DNV65560:DNV65590 DXR65560:DXR65590 EHN65560:EHN65590 ERJ65560:ERJ65590 FBF65560:FBF65590 FLB65560:FLB65590 FUX65560:FUX65590 GET65560:GET65590 GOP65560:GOP65590 GYL65560:GYL65590 HIH65560:HIH65590 HSD65560:HSD65590 IBZ65560:IBZ65590 ILV65560:ILV65590 IVR65560:IVR65590 JFN65560:JFN65590 JPJ65560:JPJ65590 JZF65560:JZF65590 KJB65560:KJB65590 KSX65560:KSX65590 LCT65560:LCT65590 LMP65560:LMP65590 LWL65560:LWL65590 MGH65560:MGH65590 MQD65560:MQD65590 MZZ65560:MZZ65590 NJV65560:NJV65590 NTR65560:NTR65590 ODN65560:ODN65590 ONJ65560:ONJ65590 OXF65560:OXF65590 PHB65560:PHB65590 PQX65560:PQX65590 QAT65560:QAT65590 QKP65560:QKP65590 QUL65560:QUL65590 REH65560:REH65590 ROD65560:ROD65590 RXZ65560:RXZ65590 SHV65560:SHV65590 SRR65560:SRR65590 TBN65560:TBN65590 TLJ65560:TLJ65590 TVF65560:TVF65590 UFB65560:UFB65590 UOX65560:UOX65590 UYT65560:UYT65590 VIP65560:VIP65590 VSL65560:VSL65590 WCH65560:WCH65590 WMD65560:WMD65590 WVZ65560:WVZ65590 R131096:R131126 JN131096:JN131126 TJ131096:TJ131126 ADF131096:ADF131126 ANB131096:ANB131126 AWX131096:AWX131126 BGT131096:BGT131126 BQP131096:BQP131126 CAL131096:CAL131126 CKH131096:CKH131126 CUD131096:CUD131126 DDZ131096:DDZ131126 DNV131096:DNV131126 DXR131096:DXR131126 EHN131096:EHN131126 ERJ131096:ERJ131126 FBF131096:FBF131126 FLB131096:FLB131126 FUX131096:FUX131126 GET131096:GET131126 GOP131096:GOP131126 GYL131096:GYL131126 HIH131096:HIH131126 HSD131096:HSD131126 IBZ131096:IBZ131126 ILV131096:ILV131126 IVR131096:IVR131126 JFN131096:JFN131126 JPJ131096:JPJ131126 JZF131096:JZF131126 KJB131096:KJB131126 KSX131096:KSX131126 LCT131096:LCT131126 LMP131096:LMP131126 LWL131096:LWL131126 MGH131096:MGH131126 MQD131096:MQD131126 MZZ131096:MZZ131126 NJV131096:NJV131126 NTR131096:NTR131126 ODN131096:ODN131126 ONJ131096:ONJ131126 OXF131096:OXF131126 PHB131096:PHB131126 PQX131096:PQX131126 QAT131096:QAT131126 QKP131096:QKP131126 QUL131096:QUL131126 REH131096:REH131126 ROD131096:ROD131126 RXZ131096:RXZ131126 SHV131096:SHV131126 SRR131096:SRR131126 TBN131096:TBN131126 TLJ131096:TLJ131126 TVF131096:TVF131126 UFB131096:UFB131126 UOX131096:UOX131126 UYT131096:UYT131126 VIP131096:VIP131126 VSL131096:VSL131126 WCH131096:WCH131126 WMD131096:WMD131126 WVZ131096:WVZ131126 R196632:R196662 JN196632:JN196662 TJ196632:TJ196662 ADF196632:ADF196662 ANB196632:ANB196662 AWX196632:AWX196662 BGT196632:BGT196662 BQP196632:BQP196662 CAL196632:CAL196662 CKH196632:CKH196662 CUD196632:CUD196662 DDZ196632:DDZ196662 DNV196632:DNV196662 DXR196632:DXR196662 EHN196632:EHN196662 ERJ196632:ERJ196662 FBF196632:FBF196662 FLB196632:FLB196662 FUX196632:FUX196662 GET196632:GET196662 GOP196632:GOP196662 GYL196632:GYL196662 HIH196632:HIH196662 HSD196632:HSD196662 IBZ196632:IBZ196662 ILV196632:ILV196662 IVR196632:IVR196662 JFN196632:JFN196662 JPJ196632:JPJ196662 JZF196632:JZF196662 KJB196632:KJB196662 KSX196632:KSX196662 LCT196632:LCT196662 LMP196632:LMP196662 LWL196632:LWL196662 MGH196632:MGH196662 MQD196632:MQD196662 MZZ196632:MZZ196662 NJV196632:NJV196662 NTR196632:NTR196662 ODN196632:ODN196662 ONJ196632:ONJ196662 OXF196632:OXF196662 PHB196632:PHB196662 PQX196632:PQX196662 QAT196632:QAT196662 QKP196632:QKP196662 QUL196632:QUL196662 REH196632:REH196662 ROD196632:ROD196662 RXZ196632:RXZ196662 SHV196632:SHV196662 SRR196632:SRR196662 TBN196632:TBN196662 TLJ196632:TLJ196662 TVF196632:TVF196662 UFB196632:UFB196662 UOX196632:UOX196662 UYT196632:UYT196662 VIP196632:VIP196662 VSL196632:VSL196662 WCH196632:WCH196662 WMD196632:WMD196662 WVZ196632:WVZ196662 R262168:R262198 JN262168:JN262198 TJ262168:TJ262198 ADF262168:ADF262198 ANB262168:ANB262198 AWX262168:AWX262198 BGT262168:BGT262198 BQP262168:BQP262198 CAL262168:CAL262198 CKH262168:CKH262198 CUD262168:CUD262198 DDZ262168:DDZ262198 DNV262168:DNV262198 DXR262168:DXR262198 EHN262168:EHN262198 ERJ262168:ERJ262198 FBF262168:FBF262198 FLB262168:FLB262198 FUX262168:FUX262198 GET262168:GET262198 GOP262168:GOP262198 GYL262168:GYL262198 HIH262168:HIH262198 HSD262168:HSD262198 IBZ262168:IBZ262198 ILV262168:ILV262198 IVR262168:IVR262198 JFN262168:JFN262198 JPJ262168:JPJ262198 JZF262168:JZF262198 KJB262168:KJB262198 KSX262168:KSX262198 LCT262168:LCT262198 LMP262168:LMP262198 LWL262168:LWL262198 MGH262168:MGH262198 MQD262168:MQD262198 MZZ262168:MZZ262198 NJV262168:NJV262198 NTR262168:NTR262198 ODN262168:ODN262198 ONJ262168:ONJ262198 OXF262168:OXF262198 PHB262168:PHB262198 PQX262168:PQX262198 QAT262168:QAT262198 QKP262168:QKP262198 QUL262168:QUL262198 REH262168:REH262198 ROD262168:ROD262198 RXZ262168:RXZ262198 SHV262168:SHV262198 SRR262168:SRR262198 TBN262168:TBN262198 TLJ262168:TLJ262198 TVF262168:TVF262198 UFB262168:UFB262198 UOX262168:UOX262198 UYT262168:UYT262198 VIP262168:VIP262198 VSL262168:VSL262198 WCH262168:WCH262198 WMD262168:WMD262198 WVZ262168:WVZ262198 R327704:R327734 JN327704:JN327734 TJ327704:TJ327734 ADF327704:ADF327734 ANB327704:ANB327734 AWX327704:AWX327734 BGT327704:BGT327734 BQP327704:BQP327734 CAL327704:CAL327734 CKH327704:CKH327734 CUD327704:CUD327734 DDZ327704:DDZ327734 DNV327704:DNV327734 DXR327704:DXR327734 EHN327704:EHN327734 ERJ327704:ERJ327734 FBF327704:FBF327734 FLB327704:FLB327734 FUX327704:FUX327734 GET327704:GET327734 GOP327704:GOP327734 GYL327704:GYL327734 HIH327704:HIH327734 HSD327704:HSD327734 IBZ327704:IBZ327734 ILV327704:ILV327734 IVR327704:IVR327734 JFN327704:JFN327734 JPJ327704:JPJ327734 JZF327704:JZF327734 KJB327704:KJB327734 KSX327704:KSX327734 LCT327704:LCT327734 LMP327704:LMP327734 LWL327704:LWL327734 MGH327704:MGH327734 MQD327704:MQD327734 MZZ327704:MZZ327734 NJV327704:NJV327734 NTR327704:NTR327734 ODN327704:ODN327734 ONJ327704:ONJ327734 OXF327704:OXF327734 PHB327704:PHB327734 PQX327704:PQX327734 QAT327704:QAT327734 QKP327704:QKP327734 QUL327704:QUL327734 REH327704:REH327734 ROD327704:ROD327734 RXZ327704:RXZ327734 SHV327704:SHV327734 SRR327704:SRR327734 TBN327704:TBN327734 TLJ327704:TLJ327734 TVF327704:TVF327734 UFB327704:UFB327734 UOX327704:UOX327734 UYT327704:UYT327734 VIP327704:VIP327734 VSL327704:VSL327734 WCH327704:WCH327734 WMD327704:WMD327734 WVZ327704:WVZ327734 R393240:R393270 JN393240:JN393270 TJ393240:TJ393270 ADF393240:ADF393270 ANB393240:ANB393270 AWX393240:AWX393270 BGT393240:BGT393270 BQP393240:BQP393270 CAL393240:CAL393270 CKH393240:CKH393270 CUD393240:CUD393270 DDZ393240:DDZ393270 DNV393240:DNV393270 DXR393240:DXR393270 EHN393240:EHN393270 ERJ393240:ERJ393270 FBF393240:FBF393270 FLB393240:FLB393270 FUX393240:FUX393270 GET393240:GET393270 GOP393240:GOP393270 GYL393240:GYL393270 HIH393240:HIH393270 HSD393240:HSD393270 IBZ393240:IBZ393270 ILV393240:ILV393270 IVR393240:IVR393270 JFN393240:JFN393270 JPJ393240:JPJ393270 JZF393240:JZF393270 KJB393240:KJB393270 KSX393240:KSX393270 LCT393240:LCT393270 LMP393240:LMP393270 LWL393240:LWL393270 MGH393240:MGH393270 MQD393240:MQD393270 MZZ393240:MZZ393270 NJV393240:NJV393270 NTR393240:NTR393270 ODN393240:ODN393270 ONJ393240:ONJ393270 OXF393240:OXF393270 PHB393240:PHB393270 PQX393240:PQX393270 QAT393240:QAT393270 QKP393240:QKP393270 QUL393240:QUL393270 REH393240:REH393270 ROD393240:ROD393270 RXZ393240:RXZ393270 SHV393240:SHV393270 SRR393240:SRR393270 TBN393240:TBN393270 TLJ393240:TLJ393270 TVF393240:TVF393270 UFB393240:UFB393270 UOX393240:UOX393270 UYT393240:UYT393270 VIP393240:VIP393270 VSL393240:VSL393270 WCH393240:WCH393270 WMD393240:WMD393270 WVZ393240:WVZ393270 R458776:R458806 JN458776:JN458806 TJ458776:TJ458806 ADF458776:ADF458806 ANB458776:ANB458806 AWX458776:AWX458806 BGT458776:BGT458806 BQP458776:BQP458806 CAL458776:CAL458806 CKH458776:CKH458806 CUD458776:CUD458806 DDZ458776:DDZ458806 DNV458776:DNV458806 DXR458776:DXR458806 EHN458776:EHN458806 ERJ458776:ERJ458806 FBF458776:FBF458806 FLB458776:FLB458806 FUX458776:FUX458806 GET458776:GET458806 GOP458776:GOP458806 GYL458776:GYL458806 HIH458776:HIH458806 HSD458776:HSD458806 IBZ458776:IBZ458806 ILV458776:ILV458806 IVR458776:IVR458806 JFN458776:JFN458806 JPJ458776:JPJ458806 JZF458776:JZF458806 KJB458776:KJB458806 KSX458776:KSX458806 LCT458776:LCT458806 LMP458776:LMP458806 LWL458776:LWL458806 MGH458776:MGH458806 MQD458776:MQD458806 MZZ458776:MZZ458806 NJV458776:NJV458806 NTR458776:NTR458806 ODN458776:ODN458806 ONJ458776:ONJ458806 OXF458776:OXF458806 PHB458776:PHB458806 PQX458776:PQX458806 QAT458776:QAT458806 QKP458776:QKP458806 QUL458776:QUL458806 REH458776:REH458806 ROD458776:ROD458806 RXZ458776:RXZ458806 SHV458776:SHV458806 SRR458776:SRR458806 TBN458776:TBN458806 TLJ458776:TLJ458806 TVF458776:TVF458806 UFB458776:UFB458806 UOX458776:UOX458806 UYT458776:UYT458806 VIP458776:VIP458806 VSL458776:VSL458806 WCH458776:WCH458806 WMD458776:WMD458806 WVZ458776:WVZ458806 R524312:R524342 JN524312:JN524342 TJ524312:TJ524342 ADF524312:ADF524342 ANB524312:ANB524342 AWX524312:AWX524342 BGT524312:BGT524342 BQP524312:BQP524342 CAL524312:CAL524342 CKH524312:CKH524342 CUD524312:CUD524342 DDZ524312:DDZ524342 DNV524312:DNV524342 DXR524312:DXR524342 EHN524312:EHN524342 ERJ524312:ERJ524342 FBF524312:FBF524342 FLB524312:FLB524342 FUX524312:FUX524342 GET524312:GET524342 GOP524312:GOP524342 GYL524312:GYL524342 HIH524312:HIH524342 HSD524312:HSD524342 IBZ524312:IBZ524342 ILV524312:ILV524342 IVR524312:IVR524342 JFN524312:JFN524342 JPJ524312:JPJ524342 JZF524312:JZF524342 KJB524312:KJB524342 KSX524312:KSX524342 LCT524312:LCT524342 LMP524312:LMP524342 LWL524312:LWL524342 MGH524312:MGH524342 MQD524312:MQD524342 MZZ524312:MZZ524342 NJV524312:NJV524342 NTR524312:NTR524342 ODN524312:ODN524342 ONJ524312:ONJ524342 OXF524312:OXF524342 PHB524312:PHB524342 PQX524312:PQX524342 QAT524312:QAT524342 QKP524312:QKP524342 QUL524312:QUL524342 REH524312:REH524342 ROD524312:ROD524342 RXZ524312:RXZ524342 SHV524312:SHV524342 SRR524312:SRR524342 TBN524312:TBN524342 TLJ524312:TLJ524342 TVF524312:TVF524342 UFB524312:UFB524342 UOX524312:UOX524342 UYT524312:UYT524342 VIP524312:VIP524342 VSL524312:VSL524342 WCH524312:WCH524342 WMD524312:WMD524342 WVZ524312:WVZ524342 R589848:R589878 JN589848:JN589878 TJ589848:TJ589878 ADF589848:ADF589878 ANB589848:ANB589878 AWX589848:AWX589878 BGT589848:BGT589878 BQP589848:BQP589878 CAL589848:CAL589878 CKH589848:CKH589878 CUD589848:CUD589878 DDZ589848:DDZ589878 DNV589848:DNV589878 DXR589848:DXR589878 EHN589848:EHN589878 ERJ589848:ERJ589878 FBF589848:FBF589878 FLB589848:FLB589878 FUX589848:FUX589878 GET589848:GET589878 GOP589848:GOP589878 GYL589848:GYL589878 HIH589848:HIH589878 HSD589848:HSD589878 IBZ589848:IBZ589878 ILV589848:ILV589878 IVR589848:IVR589878 JFN589848:JFN589878 JPJ589848:JPJ589878 JZF589848:JZF589878 KJB589848:KJB589878 KSX589848:KSX589878 LCT589848:LCT589878 LMP589848:LMP589878 LWL589848:LWL589878 MGH589848:MGH589878 MQD589848:MQD589878 MZZ589848:MZZ589878 NJV589848:NJV589878 NTR589848:NTR589878 ODN589848:ODN589878 ONJ589848:ONJ589878 OXF589848:OXF589878 PHB589848:PHB589878 PQX589848:PQX589878 QAT589848:QAT589878 QKP589848:QKP589878 QUL589848:QUL589878 REH589848:REH589878 ROD589848:ROD589878 RXZ589848:RXZ589878 SHV589848:SHV589878 SRR589848:SRR589878 TBN589848:TBN589878 TLJ589848:TLJ589878 TVF589848:TVF589878 UFB589848:UFB589878 UOX589848:UOX589878 UYT589848:UYT589878 VIP589848:VIP589878 VSL589848:VSL589878 WCH589848:WCH589878 WMD589848:WMD589878 WVZ589848:WVZ589878 R655384:R655414 JN655384:JN655414 TJ655384:TJ655414 ADF655384:ADF655414 ANB655384:ANB655414 AWX655384:AWX655414 BGT655384:BGT655414 BQP655384:BQP655414 CAL655384:CAL655414 CKH655384:CKH655414 CUD655384:CUD655414 DDZ655384:DDZ655414 DNV655384:DNV655414 DXR655384:DXR655414 EHN655384:EHN655414 ERJ655384:ERJ655414 FBF655384:FBF655414 FLB655384:FLB655414 FUX655384:FUX655414 GET655384:GET655414 GOP655384:GOP655414 GYL655384:GYL655414 HIH655384:HIH655414 HSD655384:HSD655414 IBZ655384:IBZ655414 ILV655384:ILV655414 IVR655384:IVR655414 JFN655384:JFN655414 JPJ655384:JPJ655414 JZF655384:JZF655414 KJB655384:KJB655414 KSX655384:KSX655414 LCT655384:LCT655414 LMP655384:LMP655414 LWL655384:LWL655414 MGH655384:MGH655414 MQD655384:MQD655414 MZZ655384:MZZ655414 NJV655384:NJV655414 NTR655384:NTR655414 ODN655384:ODN655414 ONJ655384:ONJ655414 OXF655384:OXF655414 PHB655384:PHB655414 PQX655384:PQX655414 QAT655384:QAT655414 QKP655384:QKP655414 QUL655384:QUL655414 REH655384:REH655414 ROD655384:ROD655414 RXZ655384:RXZ655414 SHV655384:SHV655414 SRR655384:SRR655414 TBN655384:TBN655414 TLJ655384:TLJ655414 TVF655384:TVF655414 UFB655384:UFB655414 UOX655384:UOX655414 UYT655384:UYT655414 VIP655384:VIP655414 VSL655384:VSL655414 WCH655384:WCH655414 WMD655384:WMD655414 WVZ655384:WVZ655414 R720920:R720950 JN720920:JN720950 TJ720920:TJ720950 ADF720920:ADF720950 ANB720920:ANB720950 AWX720920:AWX720950 BGT720920:BGT720950 BQP720920:BQP720950 CAL720920:CAL720950 CKH720920:CKH720950 CUD720920:CUD720950 DDZ720920:DDZ720950 DNV720920:DNV720950 DXR720920:DXR720950 EHN720920:EHN720950 ERJ720920:ERJ720950 FBF720920:FBF720950 FLB720920:FLB720950 FUX720920:FUX720950 GET720920:GET720950 GOP720920:GOP720950 GYL720920:GYL720950 HIH720920:HIH720950 HSD720920:HSD720950 IBZ720920:IBZ720950 ILV720920:ILV720950 IVR720920:IVR720950 JFN720920:JFN720950 JPJ720920:JPJ720950 JZF720920:JZF720950 KJB720920:KJB720950 KSX720920:KSX720950 LCT720920:LCT720950 LMP720920:LMP720950 LWL720920:LWL720950 MGH720920:MGH720950 MQD720920:MQD720950 MZZ720920:MZZ720950 NJV720920:NJV720950 NTR720920:NTR720950 ODN720920:ODN720950 ONJ720920:ONJ720950 OXF720920:OXF720950 PHB720920:PHB720950 PQX720920:PQX720950 QAT720920:QAT720950 QKP720920:QKP720950 QUL720920:QUL720950 REH720920:REH720950 ROD720920:ROD720950 RXZ720920:RXZ720950 SHV720920:SHV720950 SRR720920:SRR720950 TBN720920:TBN720950 TLJ720920:TLJ720950 TVF720920:TVF720950 UFB720920:UFB720950 UOX720920:UOX720950 UYT720920:UYT720950 VIP720920:VIP720950 VSL720920:VSL720950 WCH720920:WCH720950 WMD720920:WMD720950 WVZ720920:WVZ720950 R786456:R786486 JN786456:JN786486 TJ786456:TJ786486 ADF786456:ADF786486 ANB786456:ANB786486 AWX786456:AWX786486 BGT786456:BGT786486 BQP786456:BQP786486 CAL786456:CAL786486 CKH786456:CKH786486 CUD786456:CUD786486 DDZ786456:DDZ786486 DNV786456:DNV786486 DXR786456:DXR786486 EHN786456:EHN786486 ERJ786456:ERJ786486 FBF786456:FBF786486 FLB786456:FLB786486 FUX786456:FUX786486 GET786456:GET786486 GOP786456:GOP786486 GYL786456:GYL786486 HIH786456:HIH786486 HSD786456:HSD786486 IBZ786456:IBZ786486 ILV786456:ILV786486 IVR786456:IVR786486 JFN786456:JFN786486 JPJ786456:JPJ786486 JZF786456:JZF786486 KJB786456:KJB786486 KSX786456:KSX786486 LCT786456:LCT786486 LMP786456:LMP786486 LWL786456:LWL786486 MGH786456:MGH786486 MQD786456:MQD786486 MZZ786456:MZZ786486 NJV786456:NJV786486 NTR786456:NTR786486 ODN786456:ODN786486 ONJ786456:ONJ786486 OXF786456:OXF786486 PHB786456:PHB786486 PQX786456:PQX786486 QAT786456:QAT786486 QKP786456:QKP786486 QUL786456:QUL786486 REH786456:REH786486 ROD786456:ROD786486 RXZ786456:RXZ786486 SHV786456:SHV786486 SRR786456:SRR786486 TBN786456:TBN786486 TLJ786456:TLJ786486 TVF786456:TVF786486 UFB786456:UFB786486 UOX786456:UOX786486 UYT786456:UYT786486 VIP786456:VIP786486 VSL786456:VSL786486 WCH786456:WCH786486 WMD786456:WMD786486 WVZ786456:WVZ786486 R851992:R852022 JN851992:JN852022 TJ851992:TJ852022 ADF851992:ADF852022 ANB851992:ANB852022 AWX851992:AWX852022 BGT851992:BGT852022 BQP851992:BQP852022 CAL851992:CAL852022 CKH851992:CKH852022 CUD851992:CUD852022 DDZ851992:DDZ852022 DNV851992:DNV852022 DXR851992:DXR852022 EHN851992:EHN852022 ERJ851992:ERJ852022 FBF851992:FBF852022 FLB851992:FLB852022 FUX851992:FUX852022 GET851992:GET852022 GOP851992:GOP852022 GYL851992:GYL852022 HIH851992:HIH852022 HSD851992:HSD852022 IBZ851992:IBZ852022 ILV851992:ILV852022 IVR851992:IVR852022 JFN851992:JFN852022 JPJ851992:JPJ852022 JZF851992:JZF852022 KJB851992:KJB852022 KSX851992:KSX852022 LCT851992:LCT852022 LMP851992:LMP852022 LWL851992:LWL852022 MGH851992:MGH852022 MQD851992:MQD852022 MZZ851992:MZZ852022 NJV851992:NJV852022 NTR851992:NTR852022 ODN851992:ODN852022 ONJ851992:ONJ852022 OXF851992:OXF852022 PHB851992:PHB852022 PQX851992:PQX852022 QAT851992:QAT852022 QKP851992:QKP852022 QUL851992:QUL852022 REH851992:REH852022 ROD851992:ROD852022 RXZ851992:RXZ852022 SHV851992:SHV852022 SRR851992:SRR852022 TBN851992:TBN852022 TLJ851992:TLJ852022 TVF851992:TVF852022 UFB851992:UFB852022 UOX851992:UOX852022 UYT851992:UYT852022 VIP851992:VIP852022 VSL851992:VSL852022 WCH851992:WCH852022 WMD851992:WMD852022 WVZ851992:WVZ852022 R917528:R917558 JN917528:JN917558 TJ917528:TJ917558 ADF917528:ADF917558 ANB917528:ANB917558 AWX917528:AWX917558 BGT917528:BGT917558 BQP917528:BQP917558 CAL917528:CAL917558 CKH917528:CKH917558 CUD917528:CUD917558 DDZ917528:DDZ917558 DNV917528:DNV917558 DXR917528:DXR917558 EHN917528:EHN917558 ERJ917528:ERJ917558 FBF917528:FBF917558 FLB917528:FLB917558 FUX917528:FUX917558 GET917528:GET917558 GOP917528:GOP917558 GYL917528:GYL917558 HIH917528:HIH917558 HSD917528:HSD917558 IBZ917528:IBZ917558 ILV917528:ILV917558 IVR917528:IVR917558 JFN917528:JFN917558 JPJ917528:JPJ917558 JZF917528:JZF917558 KJB917528:KJB917558 KSX917528:KSX917558 LCT917528:LCT917558 LMP917528:LMP917558 LWL917528:LWL917558 MGH917528:MGH917558 MQD917528:MQD917558 MZZ917528:MZZ917558 NJV917528:NJV917558 NTR917528:NTR917558 ODN917528:ODN917558 ONJ917528:ONJ917558 OXF917528:OXF917558 PHB917528:PHB917558 PQX917528:PQX917558 QAT917528:QAT917558 QKP917528:QKP917558 QUL917528:QUL917558 REH917528:REH917558 ROD917528:ROD917558 RXZ917528:RXZ917558 SHV917528:SHV917558 SRR917528:SRR917558 TBN917528:TBN917558 TLJ917528:TLJ917558 TVF917528:TVF917558 UFB917528:UFB917558 UOX917528:UOX917558 UYT917528:UYT917558 VIP917528:VIP917558 VSL917528:VSL917558 WCH917528:WCH917558 WMD917528:WMD917558 WVZ917528:WVZ917558 R983064:R983094 JN983064:JN983094 TJ983064:TJ983094 ADF983064:ADF983094 ANB983064:ANB983094 AWX983064:AWX983094 BGT983064:BGT983094 BQP983064:BQP983094 CAL983064:CAL983094 CKH983064:CKH983094 CUD983064:CUD983094 DDZ983064:DDZ983094 DNV983064:DNV983094 DXR983064:DXR983094 EHN983064:EHN983094 ERJ983064:ERJ983094 FBF983064:FBF983094 FLB983064:FLB983094 FUX983064:FUX983094 GET983064:GET983094 GOP983064:GOP983094 GYL983064:GYL983094 HIH983064:HIH983094 HSD983064:HSD983094 IBZ983064:IBZ983094 ILV983064:ILV983094 IVR983064:IVR983094 JFN983064:JFN983094 JPJ983064:JPJ983094 JZF983064:JZF983094 KJB983064:KJB983094 KSX983064:KSX983094 LCT983064:LCT983094 LMP983064:LMP983094 LWL983064:LWL983094 MGH983064:MGH983094 MQD983064:MQD983094 MZZ983064:MZZ983094 NJV983064:NJV983094 NTR983064:NTR983094 ODN983064:ODN983094 ONJ983064:ONJ983094 OXF983064:OXF983094 PHB983064:PHB983094 PQX983064:PQX983094 QAT983064:QAT983094 QKP983064:QKP983094 QUL983064:QUL983094 REH983064:REH983094 ROD983064:ROD983094 RXZ983064:RXZ983094 SHV983064:SHV983094 SRR983064:SRR983094 TBN983064:TBN983094 TLJ983064:TLJ983094 TVF983064:TVF983094 UFB983064:UFB983094 UOX983064:UOX983094 UYT983064:UYT983094 VIP983064:VIP983094 VSL983064:VSL983094 WCH983064:WCH983094 WMD983064:WMD983094 WVZ983064:WVZ983094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formula1>IMPACTO</formula1>
    </dataValidation>
    <dataValidation type="list" allowBlank="1" showInputMessage="1" showErrorMessage="1" sqref="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24:Q54 JM24:JM54 TI24:TI54 ADE24:ADE54 ANA24:ANA54 AWW24:AWW54 BGS24:BGS54 BQO24:BQO54 CAK24:CAK54 CKG24:CKG54 CUC24:CUC54 DDY24:DDY54 DNU24:DNU54 DXQ24:DXQ54 EHM24:EHM54 ERI24:ERI54 FBE24:FBE54 FLA24:FLA54 FUW24:FUW54 GES24:GES54 GOO24:GOO54 GYK24:GYK54 HIG24:HIG54 HSC24:HSC54 IBY24:IBY54 ILU24:ILU54 IVQ24:IVQ54 JFM24:JFM54 JPI24:JPI54 JZE24:JZE54 KJA24:KJA54 KSW24:KSW54 LCS24:LCS54 LMO24:LMO54 LWK24:LWK54 MGG24:MGG54 MQC24:MQC54 MZY24:MZY54 NJU24:NJU54 NTQ24:NTQ54 ODM24:ODM54 ONI24:ONI54 OXE24:OXE54 PHA24:PHA54 PQW24:PQW54 QAS24:QAS54 QKO24:QKO54 QUK24:QUK54 REG24:REG54 ROC24:ROC54 RXY24:RXY54 SHU24:SHU54 SRQ24:SRQ54 TBM24:TBM54 TLI24:TLI54 TVE24:TVE54 UFA24:UFA54 UOW24:UOW54 UYS24:UYS54 VIO24:VIO54 VSK24:VSK54 WCG24:WCG54 WMC24:WMC54 WVY24:WVY54 Q65560:Q65590 JM65560:JM65590 TI65560:TI65590 ADE65560:ADE65590 ANA65560:ANA65590 AWW65560:AWW65590 BGS65560:BGS65590 BQO65560:BQO65590 CAK65560:CAK65590 CKG65560:CKG65590 CUC65560:CUC65590 DDY65560:DDY65590 DNU65560:DNU65590 DXQ65560:DXQ65590 EHM65560:EHM65590 ERI65560:ERI65590 FBE65560:FBE65590 FLA65560:FLA65590 FUW65560:FUW65590 GES65560:GES65590 GOO65560:GOO65590 GYK65560:GYK65590 HIG65560:HIG65590 HSC65560:HSC65590 IBY65560:IBY65590 ILU65560:ILU65590 IVQ65560:IVQ65590 JFM65560:JFM65590 JPI65560:JPI65590 JZE65560:JZE65590 KJA65560:KJA65590 KSW65560:KSW65590 LCS65560:LCS65590 LMO65560:LMO65590 LWK65560:LWK65590 MGG65560:MGG65590 MQC65560:MQC65590 MZY65560:MZY65590 NJU65560:NJU65590 NTQ65560:NTQ65590 ODM65560:ODM65590 ONI65560:ONI65590 OXE65560:OXE65590 PHA65560:PHA65590 PQW65560:PQW65590 QAS65560:QAS65590 QKO65560:QKO65590 QUK65560:QUK65590 REG65560:REG65590 ROC65560:ROC65590 RXY65560:RXY65590 SHU65560:SHU65590 SRQ65560:SRQ65590 TBM65560:TBM65590 TLI65560:TLI65590 TVE65560:TVE65590 UFA65560:UFA65590 UOW65560:UOW65590 UYS65560:UYS65590 VIO65560:VIO65590 VSK65560:VSK65590 WCG65560:WCG65590 WMC65560:WMC65590 WVY65560:WVY65590 Q131096:Q131126 JM131096:JM131126 TI131096:TI131126 ADE131096:ADE131126 ANA131096:ANA131126 AWW131096:AWW131126 BGS131096:BGS131126 BQO131096:BQO131126 CAK131096:CAK131126 CKG131096:CKG131126 CUC131096:CUC131126 DDY131096:DDY131126 DNU131096:DNU131126 DXQ131096:DXQ131126 EHM131096:EHM131126 ERI131096:ERI131126 FBE131096:FBE131126 FLA131096:FLA131126 FUW131096:FUW131126 GES131096:GES131126 GOO131096:GOO131126 GYK131096:GYK131126 HIG131096:HIG131126 HSC131096:HSC131126 IBY131096:IBY131126 ILU131096:ILU131126 IVQ131096:IVQ131126 JFM131096:JFM131126 JPI131096:JPI131126 JZE131096:JZE131126 KJA131096:KJA131126 KSW131096:KSW131126 LCS131096:LCS131126 LMO131096:LMO131126 LWK131096:LWK131126 MGG131096:MGG131126 MQC131096:MQC131126 MZY131096:MZY131126 NJU131096:NJU131126 NTQ131096:NTQ131126 ODM131096:ODM131126 ONI131096:ONI131126 OXE131096:OXE131126 PHA131096:PHA131126 PQW131096:PQW131126 QAS131096:QAS131126 QKO131096:QKO131126 QUK131096:QUK131126 REG131096:REG131126 ROC131096:ROC131126 RXY131096:RXY131126 SHU131096:SHU131126 SRQ131096:SRQ131126 TBM131096:TBM131126 TLI131096:TLI131126 TVE131096:TVE131126 UFA131096:UFA131126 UOW131096:UOW131126 UYS131096:UYS131126 VIO131096:VIO131126 VSK131096:VSK131126 WCG131096:WCG131126 WMC131096:WMC131126 WVY131096:WVY131126 Q196632:Q196662 JM196632:JM196662 TI196632:TI196662 ADE196632:ADE196662 ANA196632:ANA196662 AWW196632:AWW196662 BGS196632:BGS196662 BQO196632:BQO196662 CAK196632:CAK196662 CKG196632:CKG196662 CUC196632:CUC196662 DDY196632:DDY196662 DNU196632:DNU196662 DXQ196632:DXQ196662 EHM196632:EHM196662 ERI196632:ERI196662 FBE196632:FBE196662 FLA196632:FLA196662 FUW196632:FUW196662 GES196632:GES196662 GOO196632:GOO196662 GYK196632:GYK196662 HIG196632:HIG196662 HSC196632:HSC196662 IBY196632:IBY196662 ILU196632:ILU196662 IVQ196632:IVQ196662 JFM196632:JFM196662 JPI196632:JPI196662 JZE196632:JZE196662 KJA196632:KJA196662 KSW196632:KSW196662 LCS196632:LCS196662 LMO196632:LMO196662 LWK196632:LWK196662 MGG196632:MGG196662 MQC196632:MQC196662 MZY196632:MZY196662 NJU196632:NJU196662 NTQ196632:NTQ196662 ODM196632:ODM196662 ONI196632:ONI196662 OXE196632:OXE196662 PHA196632:PHA196662 PQW196632:PQW196662 QAS196632:QAS196662 QKO196632:QKO196662 QUK196632:QUK196662 REG196632:REG196662 ROC196632:ROC196662 RXY196632:RXY196662 SHU196632:SHU196662 SRQ196632:SRQ196662 TBM196632:TBM196662 TLI196632:TLI196662 TVE196632:TVE196662 UFA196632:UFA196662 UOW196632:UOW196662 UYS196632:UYS196662 VIO196632:VIO196662 VSK196632:VSK196662 WCG196632:WCG196662 WMC196632:WMC196662 WVY196632:WVY196662 Q262168:Q262198 JM262168:JM262198 TI262168:TI262198 ADE262168:ADE262198 ANA262168:ANA262198 AWW262168:AWW262198 BGS262168:BGS262198 BQO262168:BQO262198 CAK262168:CAK262198 CKG262168:CKG262198 CUC262168:CUC262198 DDY262168:DDY262198 DNU262168:DNU262198 DXQ262168:DXQ262198 EHM262168:EHM262198 ERI262168:ERI262198 FBE262168:FBE262198 FLA262168:FLA262198 FUW262168:FUW262198 GES262168:GES262198 GOO262168:GOO262198 GYK262168:GYK262198 HIG262168:HIG262198 HSC262168:HSC262198 IBY262168:IBY262198 ILU262168:ILU262198 IVQ262168:IVQ262198 JFM262168:JFM262198 JPI262168:JPI262198 JZE262168:JZE262198 KJA262168:KJA262198 KSW262168:KSW262198 LCS262168:LCS262198 LMO262168:LMO262198 LWK262168:LWK262198 MGG262168:MGG262198 MQC262168:MQC262198 MZY262168:MZY262198 NJU262168:NJU262198 NTQ262168:NTQ262198 ODM262168:ODM262198 ONI262168:ONI262198 OXE262168:OXE262198 PHA262168:PHA262198 PQW262168:PQW262198 QAS262168:QAS262198 QKO262168:QKO262198 QUK262168:QUK262198 REG262168:REG262198 ROC262168:ROC262198 RXY262168:RXY262198 SHU262168:SHU262198 SRQ262168:SRQ262198 TBM262168:TBM262198 TLI262168:TLI262198 TVE262168:TVE262198 UFA262168:UFA262198 UOW262168:UOW262198 UYS262168:UYS262198 VIO262168:VIO262198 VSK262168:VSK262198 WCG262168:WCG262198 WMC262168:WMC262198 WVY262168:WVY262198 Q327704:Q327734 JM327704:JM327734 TI327704:TI327734 ADE327704:ADE327734 ANA327704:ANA327734 AWW327704:AWW327734 BGS327704:BGS327734 BQO327704:BQO327734 CAK327704:CAK327734 CKG327704:CKG327734 CUC327704:CUC327734 DDY327704:DDY327734 DNU327704:DNU327734 DXQ327704:DXQ327734 EHM327704:EHM327734 ERI327704:ERI327734 FBE327704:FBE327734 FLA327704:FLA327734 FUW327704:FUW327734 GES327704:GES327734 GOO327704:GOO327734 GYK327704:GYK327734 HIG327704:HIG327734 HSC327704:HSC327734 IBY327704:IBY327734 ILU327704:ILU327734 IVQ327704:IVQ327734 JFM327704:JFM327734 JPI327704:JPI327734 JZE327704:JZE327734 KJA327704:KJA327734 KSW327704:KSW327734 LCS327704:LCS327734 LMO327704:LMO327734 LWK327704:LWK327734 MGG327704:MGG327734 MQC327704:MQC327734 MZY327704:MZY327734 NJU327704:NJU327734 NTQ327704:NTQ327734 ODM327704:ODM327734 ONI327704:ONI327734 OXE327704:OXE327734 PHA327704:PHA327734 PQW327704:PQW327734 QAS327704:QAS327734 QKO327704:QKO327734 QUK327704:QUK327734 REG327704:REG327734 ROC327704:ROC327734 RXY327704:RXY327734 SHU327704:SHU327734 SRQ327704:SRQ327734 TBM327704:TBM327734 TLI327704:TLI327734 TVE327704:TVE327734 UFA327704:UFA327734 UOW327704:UOW327734 UYS327704:UYS327734 VIO327704:VIO327734 VSK327704:VSK327734 WCG327704:WCG327734 WMC327704:WMC327734 WVY327704:WVY327734 Q393240:Q393270 JM393240:JM393270 TI393240:TI393270 ADE393240:ADE393270 ANA393240:ANA393270 AWW393240:AWW393270 BGS393240:BGS393270 BQO393240:BQO393270 CAK393240:CAK393270 CKG393240:CKG393270 CUC393240:CUC393270 DDY393240:DDY393270 DNU393240:DNU393270 DXQ393240:DXQ393270 EHM393240:EHM393270 ERI393240:ERI393270 FBE393240:FBE393270 FLA393240:FLA393270 FUW393240:FUW393270 GES393240:GES393270 GOO393240:GOO393270 GYK393240:GYK393270 HIG393240:HIG393270 HSC393240:HSC393270 IBY393240:IBY393270 ILU393240:ILU393270 IVQ393240:IVQ393270 JFM393240:JFM393270 JPI393240:JPI393270 JZE393240:JZE393270 KJA393240:KJA393270 KSW393240:KSW393270 LCS393240:LCS393270 LMO393240:LMO393270 LWK393240:LWK393270 MGG393240:MGG393270 MQC393240:MQC393270 MZY393240:MZY393270 NJU393240:NJU393270 NTQ393240:NTQ393270 ODM393240:ODM393270 ONI393240:ONI393270 OXE393240:OXE393270 PHA393240:PHA393270 PQW393240:PQW393270 QAS393240:QAS393270 QKO393240:QKO393270 QUK393240:QUK393270 REG393240:REG393270 ROC393240:ROC393270 RXY393240:RXY393270 SHU393240:SHU393270 SRQ393240:SRQ393270 TBM393240:TBM393270 TLI393240:TLI393270 TVE393240:TVE393270 UFA393240:UFA393270 UOW393240:UOW393270 UYS393240:UYS393270 VIO393240:VIO393270 VSK393240:VSK393270 WCG393240:WCG393270 WMC393240:WMC393270 WVY393240:WVY393270 Q458776:Q458806 JM458776:JM458806 TI458776:TI458806 ADE458776:ADE458806 ANA458776:ANA458806 AWW458776:AWW458806 BGS458776:BGS458806 BQO458776:BQO458806 CAK458776:CAK458806 CKG458776:CKG458806 CUC458776:CUC458806 DDY458776:DDY458806 DNU458776:DNU458806 DXQ458776:DXQ458806 EHM458776:EHM458806 ERI458776:ERI458806 FBE458776:FBE458806 FLA458776:FLA458806 FUW458776:FUW458806 GES458776:GES458806 GOO458776:GOO458806 GYK458776:GYK458806 HIG458776:HIG458806 HSC458776:HSC458806 IBY458776:IBY458806 ILU458776:ILU458806 IVQ458776:IVQ458806 JFM458776:JFM458806 JPI458776:JPI458806 JZE458776:JZE458806 KJA458776:KJA458806 KSW458776:KSW458806 LCS458776:LCS458806 LMO458776:LMO458806 LWK458776:LWK458806 MGG458776:MGG458806 MQC458776:MQC458806 MZY458776:MZY458806 NJU458776:NJU458806 NTQ458776:NTQ458806 ODM458776:ODM458806 ONI458776:ONI458806 OXE458776:OXE458806 PHA458776:PHA458806 PQW458776:PQW458806 QAS458776:QAS458806 QKO458776:QKO458806 QUK458776:QUK458806 REG458776:REG458806 ROC458776:ROC458806 RXY458776:RXY458806 SHU458776:SHU458806 SRQ458776:SRQ458806 TBM458776:TBM458806 TLI458776:TLI458806 TVE458776:TVE458806 UFA458776:UFA458806 UOW458776:UOW458806 UYS458776:UYS458806 VIO458776:VIO458806 VSK458776:VSK458806 WCG458776:WCG458806 WMC458776:WMC458806 WVY458776:WVY458806 Q524312:Q524342 JM524312:JM524342 TI524312:TI524342 ADE524312:ADE524342 ANA524312:ANA524342 AWW524312:AWW524342 BGS524312:BGS524342 BQO524312:BQO524342 CAK524312:CAK524342 CKG524312:CKG524342 CUC524312:CUC524342 DDY524312:DDY524342 DNU524312:DNU524342 DXQ524312:DXQ524342 EHM524312:EHM524342 ERI524312:ERI524342 FBE524312:FBE524342 FLA524312:FLA524342 FUW524312:FUW524342 GES524312:GES524342 GOO524312:GOO524342 GYK524312:GYK524342 HIG524312:HIG524342 HSC524312:HSC524342 IBY524312:IBY524342 ILU524312:ILU524342 IVQ524312:IVQ524342 JFM524312:JFM524342 JPI524312:JPI524342 JZE524312:JZE524342 KJA524312:KJA524342 KSW524312:KSW524342 LCS524312:LCS524342 LMO524312:LMO524342 LWK524312:LWK524342 MGG524312:MGG524342 MQC524312:MQC524342 MZY524312:MZY524342 NJU524312:NJU524342 NTQ524312:NTQ524342 ODM524312:ODM524342 ONI524312:ONI524342 OXE524312:OXE524342 PHA524312:PHA524342 PQW524312:PQW524342 QAS524312:QAS524342 QKO524312:QKO524342 QUK524312:QUK524342 REG524312:REG524342 ROC524312:ROC524342 RXY524312:RXY524342 SHU524312:SHU524342 SRQ524312:SRQ524342 TBM524312:TBM524342 TLI524312:TLI524342 TVE524312:TVE524342 UFA524312:UFA524342 UOW524312:UOW524342 UYS524312:UYS524342 VIO524312:VIO524342 VSK524312:VSK524342 WCG524312:WCG524342 WMC524312:WMC524342 WVY524312:WVY524342 Q589848:Q589878 JM589848:JM589878 TI589848:TI589878 ADE589848:ADE589878 ANA589848:ANA589878 AWW589848:AWW589878 BGS589848:BGS589878 BQO589848:BQO589878 CAK589848:CAK589878 CKG589848:CKG589878 CUC589848:CUC589878 DDY589848:DDY589878 DNU589848:DNU589878 DXQ589848:DXQ589878 EHM589848:EHM589878 ERI589848:ERI589878 FBE589848:FBE589878 FLA589848:FLA589878 FUW589848:FUW589878 GES589848:GES589878 GOO589848:GOO589878 GYK589848:GYK589878 HIG589848:HIG589878 HSC589848:HSC589878 IBY589848:IBY589878 ILU589848:ILU589878 IVQ589848:IVQ589878 JFM589848:JFM589878 JPI589848:JPI589878 JZE589848:JZE589878 KJA589848:KJA589878 KSW589848:KSW589878 LCS589848:LCS589878 LMO589848:LMO589878 LWK589848:LWK589878 MGG589848:MGG589878 MQC589848:MQC589878 MZY589848:MZY589878 NJU589848:NJU589878 NTQ589848:NTQ589878 ODM589848:ODM589878 ONI589848:ONI589878 OXE589848:OXE589878 PHA589848:PHA589878 PQW589848:PQW589878 QAS589848:QAS589878 QKO589848:QKO589878 QUK589848:QUK589878 REG589848:REG589878 ROC589848:ROC589878 RXY589848:RXY589878 SHU589848:SHU589878 SRQ589848:SRQ589878 TBM589848:TBM589878 TLI589848:TLI589878 TVE589848:TVE589878 UFA589848:UFA589878 UOW589848:UOW589878 UYS589848:UYS589878 VIO589848:VIO589878 VSK589848:VSK589878 WCG589848:WCG589878 WMC589848:WMC589878 WVY589848:WVY589878 Q655384:Q655414 JM655384:JM655414 TI655384:TI655414 ADE655384:ADE655414 ANA655384:ANA655414 AWW655384:AWW655414 BGS655384:BGS655414 BQO655384:BQO655414 CAK655384:CAK655414 CKG655384:CKG655414 CUC655384:CUC655414 DDY655384:DDY655414 DNU655384:DNU655414 DXQ655384:DXQ655414 EHM655384:EHM655414 ERI655384:ERI655414 FBE655384:FBE655414 FLA655384:FLA655414 FUW655384:FUW655414 GES655384:GES655414 GOO655384:GOO655414 GYK655384:GYK655414 HIG655384:HIG655414 HSC655384:HSC655414 IBY655384:IBY655414 ILU655384:ILU655414 IVQ655384:IVQ655414 JFM655384:JFM655414 JPI655384:JPI655414 JZE655384:JZE655414 KJA655384:KJA655414 KSW655384:KSW655414 LCS655384:LCS655414 LMO655384:LMO655414 LWK655384:LWK655414 MGG655384:MGG655414 MQC655384:MQC655414 MZY655384:MZY655414 NJU655384:NJU655414 NTQ655384:NTQ655414 ODM655384:ODM655414 ONI655384:ONI655414 OXE655384:OXE655414 PHA655384:PHA655414 PQW655384:PQW655414 QAS655384:QAS655414 QKO655384:QKO655414 QUK655384:QUK655414 REG655384:REG655414 ROC655384:ROC655414 RXY655384:RXY655414 SHU655384:SHU655414 SRQ655384:SRQ655414 TBM655384:TBM655414 TLI655384:TLI655414 TVE655384:TVE655414 UFA655384:UFA655414 UOW655384:UOW655414 UYS655384:UYS655414 VIO655384:VIO655414 VSK655384:VSK655414 WCG655384:WCG655414 WMC655384:WMC655414 WVY655384:WVY655414 Q720920:Q720950 JM720920:JM720950 TI720920:TI720950 ADE720920:ADE720950 ANA720920:ANA720950 AWW720920:AWW720950 BGS720920:BGS720950 BQO720920:BQO720950 CAK720920:CAK720950 CKG720920:CKG720950 CUC720920:CUC720950 DDY720920:DDY720950 DNU720920:DNU720950 DXQ720920:DXQ720950 EHM720920:EHM720950 ERI720920:ERI720950 FBE720920:FBE720950 FLA720920:FLA720950 FUW720920:FUW720950 GES720920:GES720950 GOO720920:GOO720950 GYK720920:GYK720950 HIG720920:HIG720950 HSC720920:HSC720950 IBY720920:IBY720950 ILU720920:ILU720950 IVQ720920:IVQ720950 JFM720920:JFM720950 JPI720920:JPI720950 JZE720920:JZE720950 KJA720920:KJA720950 KSW720920:KSW720950 LCS720920:LCS720950 LMO720920:LMO720950 LWK720920:LWK720950 MGG720920:MGG720950 MQC720920:MQC720950 MZY720920:MZY720950 NJU720920:NJU720950 NTQ720920:NTQ720950 ODM720920:ODM720950 ONI720920:ONI720950 OXE720920:OXE720950 PHA720920:PHA720950 PQW720920:PQW720950 QAS720920:QAS720950 QKO720920:QKO720950 QUK720920:QUK720950 REG720920:REG720950 ROC720920:ROC720950 RXY720920:RXY720950 SHU720920:SHU720950 SRQ720920:SRQ720950 TBM720920:TBM720950 TLI720920:TLI720950 TVE720920:TVE720950 UFA720920:UFA720950 UOW720920:UOW720950 UYS720920:UYS720950 VIO720920:VIO720950 VSK720920:VSK720950 WCG720920:WCG720950 WMC720920:WMC720950 WVY720920:WVY720950 Q786456:Q786486 JM786456:JM786486 TI786456:TI786486 ADE786456:ADE786486 ANA786456:ANA786486 AWW786456:AWW786486 BGS786456:BGS786486 BQO786456:BQO786486 CAK786456:CAK786486 CKG786456:CKG786486 CUC786456:CUC786486 DDY786456:DDY786486 DNU786456:DNU786486 DXQ786456:DXQ786486 EHM786456:EHM786486 ERI786456:ERI786486 FBE786456:FBE786486 FLA786456:FLA786486 FUW786456:FUW786486 GES786456:GES786486 GOO786456:GOO786486 GYK786456:GYK786486 HIG786456:HIG786486 HSC786456:HSC786486 IBY786456:IBY786486 ILU786456:ILU786486 IVQ786456:IVQ786486 JFM786456:JFM786486 JPI786456:JPI786486 JZE786456:JZE786486 KJA786456:KJA786486 KSW786456:KSW786486 LCS786456:LCS786486 LMO786456:LMO786486 LWK786456:LWK786486 MGG786456:MGG786486 MQC786456:MQC786486 MZY786456:MZY786486 NJU786456:NJU786486 NTQ786456:NTQ786486 ODM786456:ODM786486 ONI786456:ONI786486 OXE786456:OXE786486 PHA786456:PHA786486 PQW786456:PQW786486 QAS786456:QAS786486 QKO786456:QKO786486 QUK786456:QUK786486 REG786456:REG786486 ROC786456:ROC786486 RXY786456:RXY786486 SHU786456:SHU786486 SRQ786456:SRQ786486 TBM786456:TBM786486 TLI786456:TLI786486 TVE786456:TVE786486 UFA786456:UFA786486 UOW786456:UOW786486 UYS786456:UYS786486 VIO786456:VIO786486 VSK786456:VSK786486 WCG786456:WCG786486 WMC786456:WMC786486 WVY786456:WVY786486 Q851992:Q852022 JM851992:JM852022 TI851992:TI852022 ADE851992:ADE852022 ANA851992:ANA852022 AWW851992:AWW852022 BGS851992:BGS852022 BQO851992:BQO852022 CAK851992:CAK852022 CKG851992:CKG852022 CUC851992:CUC852022 DDY851992:DDY852022 DNU851992:DNU852022 DXQ851992:DXQ852022 EHM851992:EHM852022 ERI851992:ERI852022 FBE851992:FBE852022 FLA851992:FLA852022 FUW851992:FUW852022 GES851992:GES852022 GOO851992:GOO852022 GYK851992:GYK852022 HIG851992:HIG852022 HSC851992:HSC852022 IBY851992:IBY852022 ILU851992:ILU852022 IVQ851992:IVQ852022 JFM851992:JFM852022 JPI851992:JPI852022 JZE851992:JZE852022 KJA851992:KJA852022 KSW851992:KSW852022 LCS851992:LCS852022 LMO851992:LMO852022 LWK851992:LWK852022 MGG851992:MGG852022 MQC851992:MQC852022 MZY851992:MZY852022 NJU851992:NJU852022 NTQ851992:NTQ852022 ODM851992:ODM852022 ONI851992:ONI852022 OXE851992:OXE852022 PHA851992:PHA852022 PQW851992:PQW852022 QAS851992:QAS852022 QKO851992:QKO852022 QUK851992:QUK852022 REG851992:REG852022 ROC851992:ROC852022 RXY851992:RXY852022 SHU851992:SHU852022 SRQ851992:SRQ852022 TBM851992:TBM852022 TLI851992:TLI852022 TVE851992:TVE852022 UFA851992:UFA852022 UOW851992:UOW852022 UYS851992:UYS852022 VIO851992:VIO852022 VSK851992:VSK852022 WCG851992:WCG852022 WMC851992:WMC852022 WVY851992:WVY852022 Q917528:Q917558 JM917528:JM917558 TI917528:TI917558 ADE917528:ADE917558 ANA917528:ANA917558 AWW917528:AWW917558 BGS917528:BGS917558 BQO917528:BQO917558 CAK917528:CAK917558 CKG917528:CKG917558 CUC917528:CUC917558 DDY917528:DDY917558 DNU917528:DNU917558 DXQ917528:DXQ917558 EHM917528:EHM917558 ERI917528:ERI917558 FBE917528:FBE917558 FLA917528:FLA917558 FUW917528:FUW917558 GES917528:GES917558 GOO917528:GOO917558 GYK917528:GYK917558 HIG917528:HIG917558 HSC917528:HSC917558 IBY917528:IBY917558 ILU917528:ILU917558 IVQ917528:IVQ917558 JFM917528:JFM917558 JPI917528:JPI917558 JZE917528:JZE917558 KJA917528:KJA917558 KSW917528:KSW917558 LCS917528:LCS917558 LMO917528:LMO917558 LWK917528:LWK917558 MGG917528:MGG917558 MQC917528:MQC917558 MZY917528:MZY917558 NJU917528:NJU917558 NTQ917528:NTQ917558 ODM917528:ODM917558 ONI917528:ONI917558 OXE917528:OXE917558 PHA917528:PHA917558 PQW917528:PQW917558 QAS917528:QAS917558 QKO917528:QKO917558 QUK917528:QUK917558 REG917528:REG917558 ROC917528:ROC917558 RXY917528:RXY917558 SHU917528:SHU917558 SRQ917528:SRQ917558 TBM917528:TBM917558 TLI917528:TLI917558 TVE917528:TVE917558 UFA917528:UFA917558 UOW917528:UOW917558 UYS917528:UYS917558 VIO917528:VIO917558 VSK917528:VSK917558 WCG917528:WCG917558 WMC917528:WMC917558 WVY917528:WVY917558 Q983064:Q983094 JM983064:JM983094 TI983064:TI983094 ADE983064:ADE983094 ANA983064:ANA983094 AWW983064:AWW983094 BGS983064:BGS983094 BQO983064:BQO983094 CAK983064:CAK983094 CKG983064:CKG983094 CUC983064:CUC983094 DDY983064:DDY983094 DNU983064:DNU983094 DXQ983064:DXQ983094 EHM983064:EHM983094 ERI983064:ERI983094 FBE983064:FBE983094 FLA983064:FLA983094 FUW983064:FUW983094 GES983064:GES983094 GOO983064:GOO983094 GYK983064:GYK983094 HIG983064:HIG983094 HSC983064:HSC983094 IBY983064:IBY983094 ILU983064:ILU983094 IVQ983064:IVQ983094 JFM983064:JFM983094 JPI983064:JPI983094 JZE983064:JZE983094 KJA983064:KJA983094 KSW983064:KSW983094 LCS983064:LCS983094 LMO983064:LMO983094 LWK983064:LWK983094 MGG983064:MGG983094 MQC983064:MQC983094 MZY983064:MZY983094 NJU983064:NJU983094 NTQ983064:NTQ983094 ODM983064:ODM983094 ONI983064:ONI983094 OXE983064:OXE983094 PHA983064:PHA983094 PQW983064:PQW983094 QAS983064:QAS983094 QKO983064:QKO983094 QUK983064:QUK983094 REG983064:REG983094 ROC983064:ROC983094 RXY983064:RXY983094 SHU983064:SHU983094 SRQ983064:SRQ983094 TBM983064:TBM983094 TLI983064:TLI983094 TVE983064:TVE983094 UFA983064:UFA983094 UOW983064:UOW983094 UYS983064:UYS983094 VIO983064:VIO983094 VSK983064:VSK983094 WCG983064:WCG983094 WMC983064:WMC983094 WVY983064:WVY983094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formula1>PROBAB</formula1>
    </dataValidation>
  </dataValidations>
  <printOptions horizontalCentered="1" verticalCentered="1"/>
  <pageMargins left="0.19685039370078741" right="0.19685039370078741" top="0.59055118110236227" bottom="0.39370078740157483" header="0" footer="0.19685039370078741"/>
  <pageSetup paperSize="5" scale="74" fitToHeight="0" orientation="landscape" r:id="rId1"/>
  <headerFooter alignWithMargins="0">
    <oddFooter xml:space="preserve">&amp;LFormato: FO-AC-07 Versión: 2&amp;CPágina &amp;P&amp;R </oddFooter>
  </headerFooter>
  <rowBreaks count="3" manualBreakCount="3">
    <brk id="23" max="37" man="1"/>
    <brk id="30" max="37" man="1"/>
    <brk id="61"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AF51:AH51 KB51:KD51 TX51:TZ51 ADT51:ADV51 ANP51:ANR51 AXL51:AXN51 BHH51:BHJ51 BRD51:BRF51 CAZ51:CBB51 CKV51:CKX51 CUR51:CUT51 DEN51:DEP51 DOJ51:DOL51 DYF51:DYH51 EIB51:EID51 ERX51:ERZ51 FBT51:FBV51 FLP51:FLR51 FVL51:FVN51 GFH51:GFJ51 GPD51:GPF51 GYZ51:GZB51 HIV51:HIX51 HSR51:HST51 ICN51:ICP51 IMJ51:IML51 IWF51:IWH51 JGB51:JGD51 JPX51:JPZ51 JZT51:JZV51 KJP51:KJR51 KTL51:KTN51 LDH51:LDJ51 LND51:LNF51 LWZ51:LXB51 MGV51:MGX51 MQR51:MQT51 NAN51:NAP51 NKJ51:NKL51 NUF51:NUH51 OEB51:OED51 ONX51:ONZ51 OXT51:OXV51 PHP51:PHR51 PRL51:PRN51 QBH51:QBJ51 QLD51:QLF51 QUZ51:QVB51 REV51:REX51 ROR51:ROT51 RYN51:RYP51 SIJ51:SIL51 SSF51:SSH51 TCB51:TCD51 TLX51:TLZ51 TVT51:TVV51 UFP51:UFR51 UPL51:UPN51 UZH51:UZJ51 VJD51:VJF51 VSZ51:VTB51 WCV51:WCX51 WMR51:WMT51 WWN51:WWP51 AF65587:AH65587 KB65587:KD65587 TX65587:TZ65587 ADT65587:ADV65587 ANP65587:ANR65587 AXL65587:AXN65587 BHH65587:BHJ65587 BRD65587:BRF65587 CAZ65587:CBB65587 CKV65587:CKX65587 CUR65587:CUT65587 DEN65587:DEP65587 DOJ65587:DOL65587 DYF65587:DYH65587 EIB65587:EID65587 ERX65587:ERZ65587 FBT65587:FBV65587 FLP65587:FLR65587 FVL65587:FVN65587 GFH65587:GFJ65587 GPD65587:GPF65587 GYZ65587:GZB65587 HIV65587:HIX65587 HSR65587:HST65587 ICN65587:ICP65587 IMJ65587:IML65587 IWF65587:IWH65587 JGB65587:JGD65587 JPX65587:JPZ65587 JZT65587:JZV65587 KJP65587:KJR65587 KTL65587:KTN65587 LDH65587:LDJ65587 LND65587:LNF65587 LWZ65587:LXB65587 MGV65587:MGX65587 MQR65587:MQT65587 NAN65587:NAP65587 NKJ65587:NKL65587 NUF65587:NUH65587 OEB65587:OED65587 ONX65587:ONZ65587 OXT65587:OXV65587 PHP65587:PHR65587 PRL65587:PRN65587 QBH65587:QBJ65587 QLD65587:QLF65587 QUZ65587:QVB65587 REV65587:REX65587 ROR65587:ROT65587 RYN65587:RYP65587 SIJ65587:SIL65587 SSF65587:SSH65587 TCB65587:TCD65587 TLX65587:TLZ65587 TVT65587:TVV65587 UFP65587:UFR65587 UPL65587:UPN65587 UZH65587:UZJ65587 VJD65587:VJF65587 VSZ65587:VTB65587 WCV65587:WCX65587 WMR65587:WMT65587 WWN65587:WWP65587 AF131123:AH131123 KB131123:KD131123 TX131123:TZ131123 ADT131123:ADV131123 ANP131123:ANR131123 AXL131123:AXN131123 BHH131123:BHJ131123 BRD131123:BRF131123 CAZ131123:CBB131123 CKV131123:CKX131123 CUR131123:CUT131123 DEN131123:DEP131123 DOJ131123:DOL131123 DYF131123:DYH131123 EIB131123:EID131123 ERX131123:ERZ131123 FBT131123:FBV131123 FLP131123:FLR131123 FVL131123:FVN131123 GFH131123:GFJ131123 GPD131123:GPF131123 GYZ131123:GZB131123 HIV131123:HIX131123 HSR131123:HST131123 ICN131123:ICP131123 IMJ131123:IML131123 IWF131123:IWH131123 JGB131123:JGD131123 JPX131123:JPZ131123 JZT131123:JZV131123 KJP131123:KJR131123 KTL131123:KTN131123 LDH131123:LDJ131123 LND131123:LNF131123 LWZ131123:LXB131123 MGV131123:MGX131123 MQR131123:MQT131123 NAN131123:NAP131123 NKJ131123:NKL131123 NUF131123:NUH131123 OEB131123:OED131123 ONX131123:ONZ131123 OXT131123:OXV131123 PHP131123:PHR131123 PRL131123:PRN131123 QBH131123:QBJ131123 QLD131123:QLF131123 QUZ131123:QVB131123 REV131123:REX131123 ROR131123:ROT131123 RYN131123:RYP131123 SIJ131123:SIL131123 SSF131123:SSH131123 TCB131123:TCD131123 TLX131123:TLZ131123 TVT131123:TVV131123 UFP131123:UFR131123 UPL131123:UPN131123 UZH131123:UZJ131123 VJD131123:VJF131123 VSZ131123:VTB131123 WCV131123:WCX131123 WMR131123:WMT131123 WWN131123:WWP131123 AF196659:AH196659 KB196659:KD196659 TX196659:TZ196659 ADT196659:ADV196659 ANP196659:ANR196659 AXL196659:AXN196659 BHH196659:BHJ196659 BRD196659:BRF196659 CAZ196659:CBB196659 CKV196659:CKX196659 CUR196659:CUT196659 DEN196659:DEP196659 DOJ196659:DOL196659 DYF196659:DYH196659 EIB196659:EID196659 ERX196659:ERZ196659 FBT196659:FBV196659 FLP196659:FLR196659 FVL196659:FVN196659 GFH196659:GFJ196659 GPD196659:GPF196659 GYZ196659:GZB196659 HIV196659:HIX196659 HSR196659:HST196659 ICN196659:ICP196659 IMJ196659:IML196659 IWF196659:IWH196659 JGB196659:JGD196659 JPX196659:JPZ196659 JZT196659:JZV196659 KJP196659:KJR196659 KTL196659:KTN196659 LDH196659:LDJ196659 LND196659:LNF196659 LWZ196659:LXB196659 MGV196659:MGX196659 MQR196659:MQT196659 NAN196659:NAP196659 NKJ196659:NKL196659 NUF196659:NUH196659 OEB196659:OED196659 ONX196659:ONZ196659 OXT196659:OXV196659 PHP196659:PHR196659 PRL196659:PRN196659 QBH196659:QBJ196659 QLD196659:QLF196659 QUZ196659:QVB196659 REV196659:REX196659 ROR196659:ROT196659 RYN196659:RYP196659 SIJ196659:SIL196659 SSF196659:SSH196659 TCB196659:TCD196659 TLX196659:TLZ196659 TVT196659:TVV196659 UFP196659:UFR196659 UPL196659:UPN196659 UZH196659:UZJ196659 VJD196659:VJF196659 VSZ196659:VTB196659 WCV196659:WCX196659 WMR196659:WMT196659 WWN196659:WWP196659 AF262195:AH262195 KB262195:KD262195 TX262195:TZ262195 ADT262195:ADV262195 ANP262195:ANR262195 AXL262195:AXN262195 BHH262195:BHJ262195 BRD262195:BRF262195 CAZ262195:CBB262195 CKV262195:CKX262195 CUR262195:CUT262195 DEN262195:DEP262195 DOJ262195:DOL262195 DYF262195:DYH262195 EIB262195:EID262195 ERX262195:ERZ262195 FBT262195:FBV262195 FLP262195:FLR262195 FVL262195:FVN262195 GFH262195:GFJ262195 GPD262195:GPF262195 GYZ262195:GZB262195 HIV262195:HIX262195 HSR262195:HST262195 ICN262195:ICP262195 IMJ262195:IML262195 IWF262195:IWH262195 JGB262195:JGD262195 JPX262195:JPZ262195 JZT262195:JZV262195 KJP262195:KJR262195 KTL262195:KTN262195 LDH262195:LDJ262195 LND262195:LNF262195 LWZ262195:LXB262195 MGV262195:MGX262195 MQR262195:MQT262195 NAN262195:NAP262195 NKJ262195:NKL262195 NUF262195:NUH262195 OEB262195:OED262195 ONX262195:ONZ262195 OXT262195:OXV262195 PHP262195:PHR262195 PRL262195:PRN262195 QBH262195:QBJ262195 QLD262195:QLF262195 QUZ262195:QVB262195 REV262195:REX262195 ROR262195:ROT262195 RYN262195:RYP262195 SIJ262195:SIL262195 SSF262195:SSH262195 TCB262195:TCD262195 TLX262195:TLZ262195 TVT262195:TVV262195 UFP262195:UFR262195 UPL262195:UPN262195 UZH262195:UZJ262195 VJD262195:VJF262195 VSZ262195:VTB262195 WCV262195:WCX262195 WMR262195:WMT262195 WWN262195:WWP262195 AF327731:AH327731 KB327731:KD327731 TX327731:TZ327731 ADT327731:ADV327731 ANP327731:ANR327731 AXL327731:AXN327731 BHH327731:BHJ327731 BRD327731:BRF327731 CAZ327731:CBB327731 CKV327731:CKX327731 CUR327731:CUT327731 DEN327731:DEP327731 DOJ327731:DOL327731 DYF327731:DYH327731 EIB327731:EID327731 ERX327731:ERZ327731 FBT327731:FBV327731 FLP327731:FLR327731 FVL327731:FVN327731 GFH327731:GFJ327731 GPD327731:GPF327731 GYZ327731:GZB327731 HIV327731:HIX327731 HSR327731:HST327731 ICN327731:ICP327731 IMJ327731:IML327731 IWF327731:IWH327731 JGB327731:JGD327731 JPX327731:JPZ327731 JZT327731:JZV327731 KJP327731:KJR327731 KTL327731:KTN327731 LDH327731:LDJ327731 LND327731:LNF327731 LWZ327731:LXB327731 MGV327731:MGX327731 MQR327731:MQT327731 NAN327731:NAP327731 NKJ327731:NKL327731 NUF327731:NUH327731 OEB327731:OED327731 ONX327731:ONZ327731 OXT327731:OXV327731 PHP327731:PHR327731 PRL327731:PRN327731 QBH327731:QBJ327731 QLD327731:QLF327731 QUZ327731:QVB327731 REV327731:REX327731 ROR327731:ROT327731 RYN327731:RYP327731 SIJ327731:SIL327731 SSF327731:SSH327731 TCB327731:TCD327731 TLX327731:TLZ327731 TVT327731:TVV327731 UFP327731:UFR327731 UPL327731:UPN327731 UZH327731:UZJ327731 VJD327731:VJF327731 VSZ327731:VTB327731 WCV327731:WCX327731 WMR327731:WMT327731 WWN327731:WWP327731 AF393267:AH393267 KB393267:KD393267 TX393267:TZ393267 ADT393267:ADV393267 ANP393267:ANR393267 AXL393267:AXN393267 BHH393267:BHJ393267 BRD393267:BRF393267 CAZ393267:CBB393267 CKV393267:CKX393267 CUR393267:CUT393267 DEN393267:DEP393267 DOJ393267:DOL393267 DYF393267:DYH393267 EIB393267:EID393267 ERX393267:ERZ393267 FBT393267:FBV393267 FLP393267:FLR393267 FVL393267:FVN393267 GFH393267:GFJ393267 GPD393267:GPF393267 GYZ393267:GZB393267 HIV393267:HIX393267 HSR393267:HST393267 ICN393267:ICP393267 IMJ393267:IML393267 IWF393267:IWH393267 JGB393267:JGD393267 JPX393267:JPZ393267 JZT393267:JZV393267 KJP393267:KJR393267 KTL393267:KTN393267 LDH393267:LDJ393267 LND393267:LNF393267 LWZ393267:LXB393267 MGV393267:MGX393267 MQR393267:MQT393267 NAN393267:NAP393267 NKJ393267:NKL393267 NUF393267:NUH393267 OEB393267:OED393267 ONX393267:ONZ393267 OXT393267:OXV393267 PHP393267:PHR393267 PRL393267:PRN393267 QBH393267:QBJ393267 QLD393267:QLF393267 QUZ393267:QVB393267 REV393267:REX393267 ROR393267:ROT393267 RYN393267:RYP393267 SIJ393267:SIL393267 SSF393267:SSH393267 TCB393267:TCD393267 TLX393267:TLZ393267 TVT393267:TVV393267 UFP393267:UFR393267 UPL393267:UPN393267 UZH393267:UZJ393267 VJD393267:VJF393267 VSZ393267:VTB393267 WCV393267:WCX393267 WMR393267:WMT393267 WWN393267:WWP393267 AF458803:AH458803 KB458803:KD458803 TX458803:TZ458803 ADT458803:ADV458803 ANP458803:ANR458803 AXL458803:AXN458803 BHH458803:BHJ458803 BRD458803:BRF458803 CAZ458803:CBB458803 CKV458803:CKX458803 CUR458803:CUT458803 DEN458803:DEP458803 DOJ458803:DOL458803 DYF458803:DYH458803 EIB458803:EID458803 ERX458803:ERZ458803 FBT458803:FBV458803 FLP458803:FLR458803 FVL458803:FVN458803 GFH458803:GFJ458803 GPD458803:GPF458803 GYZ458803:GZB458803 HIV458803:HIX458803 HSR458803:HST458803 ICN458803:ICP458803 IMJ458803:IML458803 IWF458803:IWH458803 JGB458803:JGD458803 JPX458803:JPZ458803 JZT458803:JZV458803 KJP458803:KJR458803 KTL458803:KTN458803 LDH458803:LDJ458803 LND458803:LNF458803 LWZ458803:LXB458803 MGV458803:MGX458803 MQR458803:MQT458803 NAN458803:NAP458803 NKJ458803:NKL458803 NUF458803:NUH458803 OEB458803:OED458803 ONX458803:ONZ458803 OXT458803:OXV458803 PHP458803:PHR458803 PRL458803:PRN458803 QBH458803:QBJ458803 QLD458803:QLF458803 QUZ458803:QVB458803 REV458803:REX458803 ROR458803:ROT458803 RYN458803:RYP458803 SIJ458803:SIL458803 SSF458803:SSH458803 TCB458803:TCD458803 TLX458803:TLZ458803 TVT458803:TVV458803 UFP458803:UFR458803 UPL458803:UPN458803 UZH458803:UZJ458803 VJD458803:VJF458803 VSZ458803:VTB458803 WCV458803:WCX458803 WMR458803:WMT458803 WWN458803:WWP458803 AF524339:AH524339 KB524339:KD524339 TX524339:TZ524339 ADT524339:ADV524339 ANP524339:ANR524339 AXL524339:AXN524339 BHH524339:BHJ524339 BRD524339:BRF524339 CAZ524339:CBB524339 CKV524339:CKX524339 CUR524339:CUT524339 DEN524339:DEP524339 DOJ524339:DOL524339 DYF524339:DYH524339 EIB524339:EID524339 ERX524339:ERZ524339 FBT524339:FBV524339 FLP524339:FLR524339 FVL524339:FVN524339 GFH524339:GFJ524339 GPD524339:GPF524339 GYZ524339:GZB524339 HIV524339:HIX524339 HSR524339:HST524339 ICN524339:ICP524339 IMJ524339:IML524339 IWF524339:IWH524339 JGB524339:JGD524339 JPX524339:JPZ524339 JZT524339:JZV524339 KJP524339:KJR524339 KTL524339:KTN524339 LDH524339:LDJ524339 LND524339:LNF524339 LWZ524339:LXB524339 MGV524339:MGX524339 MQR524339:MQT524339 NAN524339:NAP524339 NKJ524339:NKL524339 NUF524339:NUH524339 OEB524339:OED524339 ONX524339:ONZ524339 OXT524339:OXV524339 PHP524339:PHR524339 PRL524339:PRN524339 QBH524339:QBJ524339 QLD524339:QLF524339 QUZ524339:QVB524339 REV524339:REX524339 ROR524339:ROT524339 RYN524339:RYP524339 SIJ524339:SIL524339 SSF524339:SSH524339 TCB524339:TCD524339 TLX524339:TLZ524339 TVT524339:TVV524339 UFP524339:UFR524339 UPL524339:UPN524339 UZH524339:UZJ524339 VJD524339:VJF524339 VSZ524339:VTB524339 WCV524339:WCX524339 WMR524339:WMT524339 WWN524339:WWP524339 AF589875:AH589875 KB589875:KD589875 TX589875:TZ589875 ADT589875:ADV589875 ANP589875:ANR589875 AXL589875:AXN589875 BHH589875:BHJ589875 BRD589875:BRF589875 CAZ589875:CBB589875 CKV589875:CKX589875 CUR589875:CUT589875 DEN589875:DEP589875 DOJ589875:DOL589875 DYF589875:DYH589875 EIB589875:EID589875 ERX589875:ERZ589875 FBT589875:FBV589875 FLP589875:FLR589875 FVL589875:FVN589875 GFH589875:GFJ589875 GPD589875:GPF589875 GYZ589875:GZB589875 HIV589875:HIX589875 HSR589875:HST589875 ICN589875:ICP589875 IMJ589875:IML589875 IWF589875:IWH589875 JGB589875:JGD589875 JPX589875:JPZ589875 JZT589875:JZV589875 KJP589875:KJR589875 KTL589875:KTN589875 LDH589875:LDJ589875 LND589875:LNF589875 LWZ589875:LXB589875 MGV589875:MGX589875 MQR589875:MQT589875 NAN589875:NAP589875 NKJ589875:NKL589875 NUF589875:NUH589875 OEB589875:OED589875 ONX589875:ONZ589875 OXT589875:OXV589875 PHP589875:PHR589875 PRL589875:PRN589875 QBH589875:QBJ589875 QLD589875:QLF589875 QUZ589875:QVB589875 REV589875:REX589875 ROR589875:ROT589875 RYN589875:RYP589875 SIJ589875:SIL589875 SSF589875:SSH589875 TCB589875:TCD589875 TLX589875:TLZ589875 TVT589875:TVV589875 UFP589875:UFR589875 UPL589875:UPN589875 UZH589875:UZJ589875 VJD589875:VJF589875 VSZ589875:VTB589875 WCV589875:WCX589875 WMR589875:WMT589875 WWN589875:WWP589875 AF655411:AH655411 KB655411:KD655411 TX655411:TZ655411 ADT655411:ADV655411 ANP655411:ANR655411 AXL655411:AXN655411 BHH655411:BHJ655411 BRD655411:BRF655411 CAZ655411:CBB655411 CKV655411:CKX655411 CUR655411:CUT655411 DEN655411:DEP655411 DOJ655411:DOL655411 DYF655411:DYH655411 EIB655411:EID655411 ERX655411:ERZ655411 FBT655411:FBV655411 FLP655411:FLR655411 FVL655411:FVN655411 GFH655411:GFJ655411 GPD655411:GPF655411 GYZ655411:GZB655411 HIV655411:HIX655411 HSR655411:HST655411 ICN655411:ICP655411 IMJ655411:IML655411 IWF655411:IWH655411 JGB655411:JGD655411 JPX655411:JPZ655411 JZT655411:JZV655411 KJP655411:KJR655411 KTL655411:KTN655411 LDH655411:LDJ655411 LND655411:LNF655411 LWZ655411:LXB655411 MGV655411:MGX655411 MQR655411:MQT655411 NAN655411:NAP655411 NKJ655411:NKL655411 NUF655411:NUH655411 OEB655411:OED655411 ONX655411:ONZ655411 OXT655411:OXV655411 PHP655411:PHR655411 PRL655411:PRN655411 QBH655411:QBJ655411 QLD655411:QLF655411 QUZ655411:QVB655411 REV655411:REX655411 ROR655411:ROT655411 RYN655411:RYP655411 SIJ655411:SIL655411 SSF655411:SSH655411 TCB655411:TCD655411 TLX655411:TLZ655411 TVT655411:TVV655411 UFP655411:UFR655411 UPL655411:UPN655411 UZH655411:UZJ655411 VJD655411:VJF655411 VSZ655411:VTB655411 WCV655411:WCX655411 WMR655411:WMT655411 WWN655411:WWP655411 AF720947:AH720947 KB720947:KD720947 TX720947:TZ720947 ADT720947:ADV720947 ANP720947:ANR720947 AXL720947:AXN720947 BHH720947:BHJ720947 BRD720947:BRF720947 CAZ720947:CBB720947 CKV720947:CKX720947 CUR720947:CUT720947 DEN720947:DEP720947 DOJ720947:DOL720947 DYF720947:DYH720947 EIB720947:EID720947 ERX720947:ERZ720947 FBT720947:FBV720947 FLP720947:FLR720947 FVL720947:FVN720947 GFH720947:GFJ720947 GPD720947:GPF720947 GYZ720947:GZB720947 HIV720947:HIX720947 HSR720947:HST720947 ICN720947:ICP720947 IMJ720947:IML720947 IWF720947:IWH720947 JGB720947:JGD720947 JPX720947:JPZ720947 JZT720947:JZV720947 KJP720947:KJR720947 KTL720947:KTN720947 LDH720947:LDJ720947 LND720947:LNF720947 LWZ720947:LXB720947 MGV720947:MGX720947 MQR720947:MQT720947 NAN720947:NAP720947 NKJ720947:NKL720947 NUF720947:NUH720947 OEB720947:OED720947 ONX720947:ONZ720947 OXT720947:OXV720947 PHP720947:PHR720947 PRL720947:PRN720947 QBH720947:QBJ720947 QLD720947:QLF720947 QUZ720947:QVB720947 REV720947:REX720947 ROR720947:ROT720947 RYN720947:RYP720947 SIJ720947:SIL720947 SSF720947:SSH720947 TCB720947:TCD720947 TLX720947:TLZ720947 TVT720947:TVV720947 UFP720947:UFR720947 UPL720947:UPN720947 UZH720947:UZJ720947 VJD720947:VJF720947 VSZ720947:VTB720947 WCV720947:WCX720947 WMR720947:WMT720947 WWN720947:WWP720947 AF786483:AH786483 KB786483:KD786483 TX786483:TZ786483 ADT786483:ADV786483 ANP786483:ANR786483 AXL786483:AXN786483 BHH786483:BHJ786483 BRD786483:BRF786483 CAZ786483:CBB786483 CKV786483:CKX786483 CUR786483:CUT786483 DEN786483:DEP786483 DOJ786483:DOL786483 DYF786483:DYH786483 EIB786483:EID786483 ERX786483:ERZ786483 FBT786483:FBV786483 FLP786483:FLR786483 FVL786483:FVN786483 GFH786483:GFJ786483 GPD786483:GPF786483 GYZ786483:GZB786483 HIV786483:HIX786483 HSR786483:HST786483 ICN786483:ICP786483 IMJ786483:IML786483 IWF786483:IWH786483 JGB786483:JGD786483 JPX786483:JPZ786483 JZT786483:JZV786483 KJP786483:KJR786483 KTL786483:KTN786483 LDH786483:LDJ786483 LND786483:LNF786483 LWZ786483:LXB786483 MGV786483:MGX786483 MQR786483:MQT786483 NAN786483:NAP786483 NKJ786483:NKL786483 NUF786483:NUH786483 OEB786483:OED786483 ONX786483:ONZ786483 OXT786483:OXV786483 PHP786483:PHR786483 PRL786483:PRN786483 QBH786483:QBJ786483 QLD786483:QLF786483 QUZ786483:QVB786483 REV786483:REX786483 ROR786483:ROT786483 RYN786483:RYP786483 SIJ786483:SIL786483 SSF786483:SSH786483 TCB786483:TCD786483 TLX786483:TLZ786483 TVT786483:TVV786483 UFP786483:UFR786483 UPL786483:UPN786483 UZH786483:UZJ786483 VJD786483:VJF786483 VSZ786483:VTB786483 WCV786483:WCX786483 WMR786483:WMT786483 WWN786483:WWP786483 AF852019:AH852019 KB852019:KD852019 TX852019:TZ852019 ADT852019:ADV852019 ANP852019:ANR852019 AXL852019:AXN852019 BHH852019:BHJ852019 BRD852019:BRF852019 CAZ852019:CBB852019 CKV852019:CKX852019 CUR852019:CUT852019 DEN852019:DEP852019 DOJ852019:DOL852019 DYF852019:DYH852019 EIB852019:EID852019 ERX852019:ERZ852019 FBT852019:FBV852019 FLP852019:FLR852019 FVL852019:FVN852019 GFH852019:GFJ852019 GPD852019:GPF852019 GYZ852019:GZB852019 HIV852019:HIX852019 HSR852019:HST852019 ICN852019:ICP852019 IMJ852019:IML852019 IWF852019:IWH852019 JGB852019:JGD852019 JPX852019:JPZ852019 JZT852019:JZV852019 KJP852019:KJR852019 KTL852019:KTN852019 LDH852019:LDJ852019 LND852019:LNF852019 LWZ852019:LXB852019 MGV852019:MGX852019 MQR852019:MQT852019 NAN852019:NAP852019 NKJ852019:NKL852019 NUF852019:NUH852019 OEB852019:OED852019 ONX852019:ONZ852019 OXT852019:OXV852019 PHP852019:PHR852019 PRL852019:PRN852019 QBH852019:QBJ852019 QLD852019:QLF852019 QUZ852019:QVB852019 REV852019:REX852019 ROR852019:ROT852019 RYN852019:RYP852019 SIJ852019:SIL852019 SSF852019:SSH852019 TCB852019:TCD852019 TLX852019:TLZ852019 TVT852019:TVV852019 UFP852019:UFR852019 UPL852019:UPN852019 UZH852019:UZJ852019 VJD852019:VJF852019 VSZ852019:VTB852019 WCV852019:WCX852019 WMR852019:WMT852019 WWN852019:WWP852019 AF917555:AH917555 KB917555:KD917555 TX917555:TZ917555 ADT917555:ADV917555 ANP917555:ANR917555 AXL917555:AXN917555 BHH917555:BHJ917555 BRD917555:BRF917555 CAZ917555:CBB917555 CKV917555:CKX917555 CUR917555:CUT917555 DEN917555:DEP917555 DOJ917555:DOL917555 DYF917555:DYH917555 EIB917555:EID917555 ERX917555:ERZ917555 FBT917555:FBV917555 FLP917555:FLR917555 FVL917555:FVN917555 GFH917555:GFJ917555 GPD917555:GPF917555 GYZ917555:GZB917555 HIV917555:HIX917555 HSR917555:HST917555 ICN917555:ICP917555 IMJ917555:IML917555 IWF917555:IWH917555 JGB917555:JGD917555 JPX917555:JPZ917555 JZT917555:JZV917555 KJP917555:KJR917555 KTL917555:KTN917555 LDH917555:LDJ917555 LND917555:LNF917555 LWZ917555:LXB917555 MGV917555:MGX917555 MQR917555:MQT917555 NAN917555:NAP917555 NKJ917555:NKL917555 NUF917555:NUH917555 OEB917555:OED917555 ONX917555:ONZ917555 OXT917555:OXV917555 PHP917555:PHR917555 PRL917555:PRN917555 QBH917555:QBJ917555 QLD917555:QLF917555 QUZ917555:QVB917555 REV917555:REX917555 ROR917555:ROT917555 RYN917555:RYP917555 SIJ917555:SIL917555 SSF917555:SSH917555 TCB917555:TCD917555 TLX917555:TLZ917555 TVT917555:TVV917555 UFP917555:UFR917555 UPL917555:UPN917555 UZH917555:UZJ917555 VJD917555:VJF917555 VSZ917555:VTB917555 WCV917555:WCX917555 WMR917555:WMT917555 WWN917555:WWP917555 AF983091:AH983091 KB983091:KD983091 TX983091:TZ983091 ADT983091:ADV983091 ANP983091:ANR983091 AXL983091:AXN983091 BHH983091:BHJ983091 BRD983091:BRF983091 CAZ983091:CBB983091 CKV983091:CKX983091 CUR983091:CUT983091 DEN983091:DEP983091 DOJ983091:DOL983091 DYF983091:DYH983091 EIB983091:EID983091 ERX983091:ERZ983091 FBT983091:FBV983091 FLP983091:FLR983091 FVL983091:FVN983091 GFH983091:GFJ983091 GPD983091:GPF983091 GYZ983091:GZB983091 HIV983091:HIX983091 HSR983091:HST983091 ICN983091:ICP983091 IMJ983091:IML983091 IWF983091:IWH983091 JGB983091:JGD983091 JPX983091:JPZ983091 JZT983091:JZV983091 KJP983091:KJR983091 KTL983091:KTN983091 LDH983091:LDJ983091 LND983091:LNF983091 LWZ983091:LXB983091 MGV983091:MGX983091 MQR983091:MQT983091 NAN983091:NAP983091 NKJ983091:NKL983091 NUF983091:NUH983091 OEB983091:OED983091 ONX983091:ONZ983091 OXT983091:OXV983091 PHP983091:PHR983091 PRL983091:PRN983091 QBH983091:QBJ983091 QLD983091:QLF983091 QUZ983091:QVB983091 REV983091:REX983091 ROR983091:ROT983091 RYN983091:RYP983091 SIJ983091:SIL983091 SSF983091:SSH983091 TCB983091:TCD983091 TLX983091:TLZ983091 TVT983091:TVV983091 UFP983091:UFR983091 UPL983091:UPN983091 UZH983091:UZJ983091 VJD983091:VJF983091 VSZ983091:VTB983091 WCV983091:WCX983091 WMR983091:WMT983091 WWN983091:WWP983091 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AF65553:AH65553 KB65553:KD65553 TX65553:TZ65553 ADT65553:ADV65553 ANP65553:ANR65553 AXL65553:AXN65553 BHH65553:BHJ65553 BRD65553:BRF65553 CAZ65553:CBB65553 CKV65553:CKX65553 CUR65553:CUT65553 DEN65553:DEP65553 DOJ65553:DOL65553 DYF65553:DYH65553 EIB65553:EID65553 ERX65553:ERZ65553 FBT65553:FBV65553 FLP65553:FLR65553 FVL65553:FVN65553 GFH65553:GFJ65553 GPD65553:GPF65553 GYZ65553:GZB65553 HIV65553:HIX65553 HSR65553:HST65553 ICN65553:ICP65553 IMJ65553:IML65553 IWF65553:IWH65553 JGB65553:JGD65553 JPX65553:JPZ65553 JZT65553:JZV65553 KJP65553:KJR65553 KTL65553:KTN65553 LDH65553:LDJ65553 LND65553:LNF65553 LWZ65553:LXB65553 MGV65553:MGX65553 MQR65553:MQT65553 NAN65553:NAP65553 NKJ65553:NKL65553 NUF65553:NUH65553 OEB65553:OED65553 ONX65553:ONZ65553 OXT65553:OXV65553 PHP65553:PHR65553 PRL65553:PRN65553 QBH65553:QBJ65553 QLD65553:QLF65553 QUZ65553:QVB65553 REV65553:REX65553 ROR65553:ROT65553 RYN65553:RYP65553 SIJ65553:SIL65553 SSF65553:SSH65553 TCB65553:TCD65553 TLX65553:TLZ65553 TVT65553:TVV65553 UFP65553:UFR65553 UPL65553:UPN65553 UZH65553:UZJ65553 VJD65553:VJF65553 VSZ65553:VTB65553 WCV65553:WCX65553 WMR65553:WMT65553 WWN65553:WWP65553 AF131089:AH131089 KB131089:KD131089 TX131089:TZ131089 ADT131089:ADV131089 ANP131089:ANR131089 AXL131089:AXN131089 BHH131089:BHJ131089 BRD131089:BRF131089 CAZ131089:CBB131089 CKV131089:CKX131089 CUR131089:CUT131089 DEN131089:DEP131089 DOJ131089:DOL131089 DYF131089:DYH131089 EIB131089:EID131089 ERX131089:ERZ131089 FBT131089:FBV131089 FLP131089:FLR131089 FVL131089:FVN131089 GFH131089:GFJ131089 GPD131089:GPF131089 GYZ131089:GZB131089 HIV131089:HIX131089 HSR131089:HST131089 ICN131089:ICP131089 IMJ131089:IML131089 IWF131089:IWH131089 JGB131089:JGD131089 JPX131089:JPZ131089 JZT131089:JZV131089 KJP131089:KJR131089 KTL131089:KTN131089 LDH131089:LDJ131089 LND131089:LNF131089 LWZ131089:LXB131089 MGV131089:MGX131089 MQR131089:MQT131089 NAN131089:NAP131089 NKJ131089:NKL131089 NUF131089:NUH131089 OEB131089:OED131089 ONX131089:ONZ131089 OXT131089:OXV131089 PHP131089:PHR131089 PRL131089:PRN131089 QBH131089:QBJ131089 QLD131089:QLF131089 QUZ131089:QVB131089 REV131089:REX131089 ROR131089:ROT131089 RYN131089:RYP131089 SIJ131089:SIL131089 SSF131089:SSH131089 TCB131089:TCD131089 TLX131089:TLZ131089 TVT131089:TVV131089 UFP131089:UFR131089 UPL131089:UPN131089 UZH131089:UZJ131089 VJD131089:VJF131089 VSZ131089:VTB131089 WCV131089:WCX131089 WMR131089:WMT131089 WWN131089:WWP131089 AF196625:AH196625 KB196625:KD196625 TX196625:TZ196625 ADT196625:ADV196625 ANP196625:ANR196625 AXL196625:AXN196625 BHH196625:BHJ196625 BRD196625:BRF196625 CAZ196625:CBB196625 CKV196625:CKX196625 CUR196625:CUT196625 DEN196625:DEP196625 DOJ196625:DOL196625 DYF196625:DYH196625 EIB196625:EID196625 ERX196625:ERZ196625 FBT196625:FBV196625 FLP196625:FLR196625 FVL196625:FVN196625 GFH196625:GFJ196625 GPD196625:GPF196625 GYZ196625:GZB196625 HIV196625:HIX196625 HSR196625:HST196625 ICN196625:ICP196625 IMJ196625:IML196625 IWF196625:IWH196625 JGB196625:JGD196625 JPX196625:JPZ196625 JZT196625:JZV196625 KJP196625:KJR196625 KTL196625:KTN196625 LDH196625:LDJ196625 LND196625:LNF196625 LWZ196625:LXB196625 MGV196625:MGX196625 MQR196625:MQT196625 NAN196625:NAP196625 NKJ196625:NKL196625 NUF196625:NUH196625 OEB196625:OED196625 ONX196625:ONZ196625 OXT196625:OXV196625 PHP196625:PHR196625 PRL196625:PRN196625 QBH196625:QBJ196625 QLD196625:QLF196625 QUZ196625:QVB196625 REV196625:REX196625 ROR196625:ROT196625 RYN196625:RYP196625 SIJ196625:SIL196625 SSF196625:SSH196625 TCB196625:TCD196625 TLX196625:TLZ196625 TVT196625:TVV196625 UFP196625:UFR196625 UPL196625:UPN196625 UZH196625:UZJ196625 VJD196625:VJF196625 VSZ196625:VTB196625 WCV196625:WCX196625 WMR196625:WMT196625 WWN196625:WWP196625 AF262161:AH262161 KB262161:KD262161 TX262161:TZ262161 ADT262161:ADV262161 ANP262161:ANR262161 AXL262161:AXN262161 BHH262161:BHJ262161 BRD262161:BRF262161 CAZ262161:CBB262161 CKV262161:CKX262161 CUR262161:CUT262161 DEN262161:DEP262161 DOJ262161:DOL262161 DYF262161:DYH262161 EIB262161:EID262161 ERX262161:ERZ262161 FBT262161:FBV262161 FLP262161:FLR262161 FVL262161:FVN262161 GFH262161:GFJ262161 GPD262161:GPF262161 GYZ262161:GZB262161 HIV262161:HIX262161 HSR262161:HST262161 ICN262161:ICP262161 IMJ262161:IML262161 IWF262161:IWH262161 JGB262161:JGD262161 JPX262161:JPZ262161 JZT262161:JZV262161 KJP262161:KJR262161 KTL262161:KTN262161 LDH262161:LDJ262161 LND262161:LNF262161 LWZ262161:LXB262161 MGV262161:MGX262161 MQR262161:MQT262161 NAN262161:NAP262161 NKJ262161:NKL262161 NUF262161:NUH262161 OEB262161:OED262161 ONX262161:ONZ262161 OXT262161:OXV262161 PHP262161:PHR262161 PRL262161:PRN262161 QBH262161:QBJ262161 QLD262161:QLF262161 QUZ262161:QVB262161 REV262161:REX262161 ROR262161:ROT262161 RYN262161:RYP262161 SIJ262161:SIL262161 SSF262161:SSH262161 TCB262161:TCD262161 TLX262161:TLZ262161 TVT262161:TVV262161 UFP262161:UFR262161 UPL262161:UPN262161 UZH262161:UZJ262161 VJD262161:VJF262161 VSZ262161:VTB262161 WCV262161:WCX262161 WMR262161:WMT262161 WWN262161:WWP262161 AF327697:AH327697 KB327697:KD327697 TX327697:TZ327697 ADT327697:ADV327697 ANP327697:ANR327697 AXL327697:AXN327697 BHH327697:BHJ327697 BRD327697:BRF327697 CAZ327697:CBB327697 CKV327697:CKX327697 CUR327697:CUT327697 DEN327697:DEP327697 DOJ327697:DOL327697 DYF327697:DYH327697 EIB327697:EID327697 ERX327697:ERZ327697 FBT327697:FBV327697 FLP327697:FLR327697 FVL327697:FVN327697 GFH327697:GFJ327697 GPD327697:GPF327697 GYZ327697:GZB327697 HIV327697:HIX327697 HSR327697:HST327697 ICN327697:ICP327697 IMJ327697:IML327697 IWF327697:IWH327697 JGB327697:JGD327697 JPX327697:JPZ327697 JZT327697:JZV327697 KJP327697:KJR327697 KTL327697:KTN327697 LDH327697:LDJ327697 LND327697:LNF327697 LWZ327697:LXB327697 MGV327697:MGX327697 MQR327697:MQT327697 NAN327697:NAP327697 NKJ327697:NKL327697 NUF327697:NUH327697 OEB327697:OED327697 ONX327697:ONZ327697 OXT327697:OXV327697 PHP327697:PHR327697 PRL327697:PRN327697 QBH327697:QBJ327697 QLD327697:QLF327697 QUZ327697:QVB327697 REV327697:REX327697 ROR327697:ROT327697 RYN327697:RYP327697 SIJ327697:SIL327697 SSF327697:SSH327697 TCB327697:TCD327697 TLX327697:TLZ327697 TVT327697:TVV327697 UFP327697:UFR327697 UPL327697:UPN327697 UZH327697:UZJ327697 VJD327697:VJF327697 VSZ327697:VTB327697 WCV327697:WCX327697 WMR327697:WMT327697 WWN327697:WWP327697 AF393233:AH393233 KB393233:KD393233 TX393233:TZ393233 ADT393233:ADV393233 ANP393233:ANR393233 AXL393233:AXN393233 BHH393233:BHJ393233 BRD393233:BRF393233 CAZ393233:CBB393233 CKV393233:CKX393233 CUR393233:CUT393233 DEN393233:DEP393233 DOJ393233:DOL393233 DYF393233:DYH393233 EIB393233:EID393233 ERX393233:ERZ393233 FBT393233:FBV393233 FLP393233:FLR393233 FVL393233:FVN393233 GFH393233:GFJ393233 GPD393233:GPF393233 GYZ393233:GZB393233 HIV393233:HIX393233 HSR393233:HST393233 ICN393233:ICP393233 IMJ393233:IML393233 IWF393233:IWH393233 JGB393233:JGD393233 JPX393233:JPZ393233 JZT393233:JZV393233 KJP393233:KJR393233 KTL393233:KTN393233 LDH393233:LDJ393233 LND393233:LNF393233 LWZ393233:LXB393233 MGV393233:MGX393233 MQR393233:MQT393233 NAN393233:NAP393233 NKJ393233:NKL393233 NUF393233:NUH393233 OEB393233:OED393233 ONX393233:ONZ393233 OXT393233:OXV393233 PHP393233:PHR393233 PRL393233:PRN393233 QBH393233:QBJ393233 QLD393233:QLF393233 QUZ393233:QVB393233 REV393233:REX393233 ROR393233:ROT393233 RYN393233:RYP393233 SIJ393233:SIL393233 SSF393233:SSH393233 TCB393233:TCD393233 TLX393233:TLZ393233 TVT393233:TVV393233 UFP393233:UFR393233 UPL393233:UPN393233 UZH393233:UZJ393233 VJD393233:VJF393233 VSZ393233:VTB393233 WCV393233:WCX393233 WMR393233:WMT393233 WWN393233:WWP393233 AF458769:AH458769 KB458769:KD458769 TX458769:TZ458769 ADT458769:ADV458769 ANP458769:ANR458769 AXL458769:AXN458769 BHH458769:BHJ458769 BRD458769:BRF458769 CAZ458769:CBB458769 CKV458769:CKX458769 CUR458769:CUT458769 DEN458769:DEP458769 DOJ458769:DOL458769 DYF458769:DYH458769 EIB458769:EID458769 ERX458769:ERZ458769 FBT458769:FBV458769 FLP458769:FLR458769 FVL458769:FVN458769 GFH458769:GFJ458769 GPD458769:GPF458769 GYZ458769:GZB458769 HIV458769:HIX458769 HSR458769:HST458769 ICN458769:ICP458769 IMJ458769:IML458769 IWF458769:IWH458769 JGB458769:JGD458769 JPX458769:JPZ458769 JZT458769:JZV458769 KJP458769:KJR458769 KTL458769:KTN458769 LDH458769:LDJ458769 LND458769:LNF458769 LWZ458769:LXB458769 MGV458769:MGX458769 MQR458769:MQT458769 NAN458769:NAP458769 NKJ458769:NKL458769 NUF458769:NUH458769 OEB458769:OED458769 ONX458769:ONZ458769 OXT458769:OXV458769 PHP458769:PHR458769 PRL458769:PRN458769 QBH458769:QBJ458769 QLD458769:QLF458769 QUZ458769:QVB458769 REV458769:REX458769 ROR458769:ROT458769 RYN458769:RYP458769 SIJ458769:SIL458769 SSF458769:SSH458769 TCB458769:TCD458769 TLX458769:TLZ458769 TVT458769:TVV458769 UFP458769:UFR458769 UPL458769:UPN458769 UZH458769:UZJ458769 VJD458769:VJF458769 VSZ458769:VTB458769 WCV458769:WCX458769 WMR458769:WMT458769 WWN458769:WWP458769 AF524305:AH524305 KB524305:KD524305 TX524305:TZ524305 ADT524305:ADV524305 ANP524305:ANR524305 AXL524305:AXN524305 BHH524305:BHJ524305 BRD524305:BRF524305 CAZ524305:CBB524305 CKV524305:CKX524305 CUR524305:CUT524305 DEN524305:DEP524305 DOJ524305:DOL524305 DYF524305:DYH524305 EIB524305:EID524305 ERX524305:ERZ524305 FBT524305:FBV524305 FLP524305:FLR524305 FVL524305:FVN524305 GFH524305:GFJ524305 GPD524305:GPF524305 GYZ524305:GZB524305 HIV524305:HIX524305 HSR524305:HST524305 ICN524305:ICP524305 IMJ524305:IML524305 IWF524305:IWH524305 JGB524305:JGD524305 JPX524305:JPZ524305 JZT524305:JZV524305 KJP524305:KJR524305 KTL524305:KTN524305 LDH524305:LDJ524305 LND524305:LNF524305 LWZ524305:LXB524305 MGV524305:MGX524305 MQR524305:MQT524305 NAN524305:NAP524305 NKJ524305:NKL524305 NUF524305:NUH524305 OEB524305:OED524305 ONX524305:ONZ524305 OXT524305:OXV524305 PHP524305:PHR524305 PRL524305:PRN524305 QBH524305:QBJ524305 QLD524305:QLF524305 QUZ524305:QVB524305 REV524305:REX524305 ROR524305:ROT524305 RYN524305:RYP524305 SIJ524305:SIL524305 SSF524305:SSH524305 TCB524305:TCD524305 TLX524305:TLZ524305 TVT524305:TVV524305 UFP524305:UFR524305 UPL524305:UPN524305 UZH524305:UZJ524305 VJD524305:VJF524305 VSZ524305:VTB524305 WCV524305:WCX524305 WMR524305:WMT524305 WWN524305:WWP524305 AF589841:AH589841 KB589841:KD589841 TX589841:TZ589841 ADT589841:ADV589841 ANP589841:ANR589841 AXL589841:AXN589841 BHH589841:BHJ589841 BRD589841:BRF589841 CAZ589841:CBB589841 CKV589841:CKX589841 CUR589841:CUT589841 DEN589841:DEP589841 DOJ589841:DOL589841 DYF589841:DYH589841 EIB589841:EID589841 ERX589841:ERZ589841 FBT589841:FBV589841 FLP589841:FLR589841 FVL589841:FVN589841 GFH589841:GFJ589841 GPD589841:GPF589841 GYZ589841:GZB589841 HIV589841:HIX589841 HSR589841:HST589841 ICN589841:ICP589841 IMJ589841:IML589841 IWF589841:IWH589841 JGB589841:JGD589841 JPX589841:JPZ589841 JZT589841:JZV589841 KJP589841:KJR589841 KTL589841:KTN589841 LDH589841:LDJ589841 LND589841:LNF589841 LWZ589841:LXB589841 MGV589841:MGX589841 MQR589841:MQT589841 NAN589841:NAP589841 NKJ589841:NKL589841 NUF589841:NUH589841 OEB589841:OED589841 ONX589841:ONZ589841 OXT589841:OXV589841 PHP589841:PHR589841 PRL589841:PRN589841 QBH589841:QBJ589841 QLD589841:QLF589841 QUZ589841:QVB589841 REV589841:REX589841 ROR589841:ROT589841 RYN589841:RYP589841 SIJ589841:SIL589841 SSF589841:SSH589841 TCB589841:TCD589841 TLX589841:TLZ589841 TVT589841:TVV589841 UFP589841:UFR589841 UPL589841:UPN589841 UZH589841:UZJ589841 VJD589841:VJF589841 VSZ589841:VTB589841 WCV589841:WCX589841 WMR589841:WMT589841 WWN589841:WWP589841 AF655377:AH655377 KB655377:KD655377 TX655377:TZ655377 ADT655377:ADV655377 ANP655377:ANR655377 AXL655377:AXN655377 BHH655377:BHJ655377 BRD655377:BRF655377 CAZ655377:CBB655377 CKV655377:CKX655377 CUR655377:CUT655377 DEN655377:DEP655377 DOJ655377:DOL655377 DYF655377:DYH655377 EIB655377:EID655377 ERX655377:ERZ655377 FBT655377:FBV655377 FLP655377:FLR655377 FVL655377:FVN655377 GFH655377:GFJ655377 GPD655377:GPF655377 GYZ655377:GZB655377 HIV655377:HIX655377 HSR655377:HST655377 ICN655377:ICP655377 IMJ655377:IML655377 IWF655377:IWH655377 JGB655377:JGD655377 JPX655377:JPZ655377 JZT655377:JZV655377 KJP655377:KJR655377 KTL655377:KTN655377 LDH655377:LDJ655377 LND655377:LNF655377 LWZ655377:LXB655377 MGV655377:MGX655377 MQR655377:MQT655377 NAN655377:NAP655377 NKJ655377:NKL655377 NUF655377:NUH655377 OEB655377:OED655377 ONX655377:ONZ655377 OXT655377:OXV655377 PHP655377:PHR655377 PRL655377:PRN655377 QBH655377:QBJ655377 QLD655377:QLF655377 QUZ655377:QVB655377 REV655377:REX655377 ROR655377:ROT655377 RYN655377:RYP655377 SIJ655377:SIL655377 SSF655377:SSH655377 TCB655377:TCD655377 TLX655377:TLZ655377 TVT655377:TVV655377 UFP655377:UFR655377 UPL655377:UPN655377 UZH655377:UZJ655377 VJD655377:VJF655377 VSZ655377:VTB655377 WCV655377:WCX655377 WMR655377:WMT655377 WWN655377:WWP655377 AF720913:AH720913 KB720913:KD720913 TX720913:TZ720913 ADT720913:ADV720913 ANP720913:ANR720913 AXL720913:AXN720913 BHH720913:BHJ720913 BRD720913:BRF720913 CAZ720913:CBB720913 CKV720913:CKX720913 CUR720913:CUT720913 DEN720913:DEP720913 DOJ720913:DOL720913 DYF720913:DYH720913 EIB720913:EID720913 ERX720913:ERZ720913 FBT720913:FBV720913 FLP720913:FLR720913 FVL720913:FVN720913 GFH720913:GFJ720913 GPD720913:GPF720913 GYZ720913:GZB720913 HIV720913:HIX720913 HSR720913:HST720913 ICN720913:ICP720913 IMJ720913:IML720913 IWF720913:IWH720913 JGB720913:JGD720913 JPX720913:JPZ720913 JZT720913:JZV720913 KJP720913:KJR720913 KTL720913:KTN720913 LDH720913:LDJ720913 LND720913:LNF720913 LWZ720913:LXB720913 MGV720913:MGX720913 MQR720913:MQT720913 NAN720913:NAP720913 NKJ720913:NKL720913 NUF720913:NUH720913 OEB720913:OED720913 ONX720913:ONZ720913 OXT720913:OXV720913 PHP720913:PHR720913 PRL720913:PRN720913 QBH720913:QBJ720913 QLD720913:QLF720913 QUZ720913:QVB720913 REV720913:REX720913 ROR720913:ROT720913 RYN720913:RYP720913 SIJ720913:SIL720913 SSF720913:SSH720913 TCB720913:TCD720913 TLX720913:TLZ720913 TVT720913:TVV720913 UFP720913:UFR720913 UPL720913:UPN720913 UZH720913:UZJ720913 VJD720913:VJF720913 VSZ720913:VTB720913 WCV720913:WCX720913 WMR720913:WMT720913 WWN720913:WWP720913 AF786449:AH786449 KB786449:KD786449 TX786449:TZ786449 ADT786449:ADV786449 ANP786449:ANR786449 AXL786449:AXN786449 BHH786449:BHJ786449 BRD786449:BRF786449 CAZ786449:CBB786449 CKV786449:CKX786449 CUR786449:CUT786449 DEN786449:DEP786449 DOJ786449:DOL786449 DYF786449:DYH786449 EIB786449:EID786449 ERX786449:ERZ786449 FBT786449:FBV786449 FLP786449:FLR786449 FVL786449:FVN786449 GFH786449:GFJ786449 GPD786449:GPF786449 GYZ786449:GZB786449 HIV786449:HIX786449 HSR786449:HST786449 ICN786449:ICP786449 IMJ786449:IML786449 IWF786449:IWH786449 JGB786449:JGD786449 JPX786449:JPZ786449 JZT786449:JZV786449 KJP786449:KJR786449 KTL786449:KTN786449 LDH786449:LDJ786449 LND786449:LNF786449 LWZ786449:LXB786449 MGV786449:MGX786449 MQR786449:MQT786449 NAN786449:NAP786449 NKJ786449:NKL786449 NUF786449:NUH786449 OEB786449:OED786449 ONX786449:ONZ786449 OXT786449:OXV786449 PHP786449:PHR786449 PRL786449:PRN786449 QBH786449:QBJ786449 QLD786449:QLF786449 QUZ786449:QVB786449 REV786449:REX786449 ROR786449:ROT786449 RYN786449:RYP786449 SIJ786449:SIL786449 SSF786449:SSH786449 TCB786449:TCD786449 TLX786449:TLZ786449 TVT786449:TVV786449 UFP786449:UFR786449 UPL786449:UPN786449 UZH786449:UZJ786449 VJD786449:VJF786449 VSZ786449:VTB786449 WCV786449:WCX786449 WMR786449:WMT786449 WWN786449:WWP786449 AF851985:AH851985 KB851985:KD851985 TX851985:TZ851985 ADT851985:ADV851985 ANP851985:ANR851985 AXL851985:AXN851985 BHH851985:BHJ851985 BRD851985:BRF851985 CAZ851985:CBB851985 CKV851985:CKX851985 CUR851985:CUT851985 DEN851985:DEP851985 DOJ851985:DOL851985 DYF851985:DYH851985 EIB851985:EID851985 ERX851985:ERZ851985 FBT851985:FBV851985 FLP851985:FLR851985 FVL851985:FVN851985 GFH851985:GFJ851985 GPD851985:GPF851985 GYZ851985:GZB851985 HIV851985:HIX851985 HSR851985:HST851985 ICN851985:ICP851985 IMJ851985:IML851985 IWF851985:IWH851985 JGB851985:JGD851985 JPX851985:JPZ851985 JZT851985:JZV851985 KJP851985:KJR851985 KTL851985:KTN851985 LDH851985:LDJ851985 LND851985:LNF851985 LWZ851985:LXB851985 MGV851985:MGX851985 MQR851985:MQT851985 NAN851985:NAP851985 NKJ851985:NKL851985 NUF851985:NUH851985 OEB851985:OED851985 ONX851985:ONZ851985 OXT851985:OXV851985 PHP851985:PHR851985 PRL851985:PRN851985 QBH851985:QBJ851985 QLD851985:QLF851985 QUZ851985:QVB851985 REV851985:REX851985 ROR851985:ROT851985 RYN851985:RYP851985 SIJ851985:SIL851985 SSF851985:SSH851985 TCB851985:TCD851985 TLX851985:TLZ851985 TVT851985:TVV851985 UFP851985:UFR851985 UPL851985:UPN851985 UZH851985:UZJ851985 VJD851985:VJF851985 VSZ851985:VTB851985 WCV851985:WCX851985 WMR851985:WMT851985 WWN851985:WWP851985 AF917521:AH917521 KB917521:KD917521 TX917521:TZ917521 ADT917521:ADV917521 ANP917521:ANR917521 AXL917521:AXN917521 BHH917521:BHJ917521 BRD917521:BRF917521 CAZ917521:CBB917521 CKV917521:CKX917521 CUR917521:CUT917521 DEN917521:DEP917521 DOJ917521:DOL917521 DYF917521:DYH917521 EIB917521:EID917521 ERX917521:ERZ917521 FBT917521:FBV917521 FLP917521:FLR917521 FVL917521:FVN917521 GFH917521:GFJ917521 GPD917521:GPF917521 GYZ917521:GZB917521 HIV917521:HIX917521 HSR917521:HST917521 ICN917521:ICP917521 IMJ917521:IML917521 IWF917521:IWH917521 JGB917521:JGD917521 JPX917521:JPZ917521 JZT917521:JZV917521 KJP917521:KJR917521 KTL917521:KTN917521 LDH917521:LDJ917521 LND917521:LNF917521 LWZ917521:LXB917521 MGV917521:MGX917521 MQR917521:MQT917521 NAN917521:NAP917521 NKJ917521:NKL917521 NUF917521:NUH917521 OEB917521:OED917521 ONX917521:ONZ917521 OXT917521:OXV917521 PHP917521:PHR917521 PRL917521:PRN917521 QBH917521:QBJ917521 QLD917521:QLF917521 QUZ917521:QVB917521 REV917521:REX917521 ROR917521:ROT917521 RYN917521:RYP917521 SIJ917521:SIL917521 SSF917521:SSH917521 TCB917521:TCD917521 TLX917521:TLZ917521 TVT917521:TVV917521 UFP917521:UFR917521 UPL917521:UPN917521 UZH917521:UZJ917521 VJD917521:VJF917521 VSZ917521:VTB917521 WCV917521:WCX917521 WMR917521:WMT917521 WWN917521:WWP917521 AF983057:AH983057 KB983057:KD983057 TX983057:TZ983057 ADT983057:ADV983057 ANP983057:ANR983057 AXL983057:AXN983057 BHH983057:BHJ983057 BRD983057:BRF983057 CAZ983057:CBB983057 CKV983057:CKX983057 CUR983057:CUT983057 DEN983057:DEP983057 DOJ983057:DOL983057 DYF983057:DYH983057 EIB983057:EID983057 ERX983057:ERZ983057 FBT983057:FBV983057 FLP983057:FLR983057 FVL983057:FVN983057 GFH983057:GFJ983057 GPD983057:GPF983057 GYZ983057:GZB983057 HIV983057:HIX983057 HSR983057:HST983057 ICN983057:ICP983057 IMJ983057:IML983057 IWF983057:IWH983057 JGB983057:JGD983057 JPX983057:JPZ983057 JZT983057:JZV983057 KJP983057:KJR983057 KTL983057:KTN983057 LDH983057:LDJ983057 LND983057:LNF983057 LWZ983057:LXB983057 MGV983057:MGX983057 MQR983057:MQT983057 NAN983057:NAP983057 NKJ983057:NKL983057 NUF983057:NUH983057 OEB983057:OED983057 ONX983057:ONZ983057 OXT983057:OXV983057 PHP983057:PHR983057 PRL983057:PRN983057 QBH983057:QBJ983057 QLD983057:QLF983057 QUZ983057:QVB983057 REV983057:REX983057 ROR983057:ROT983057 RYN983057:RYP983057 SIJ983057:SIL983057 SSF983057:SSH983057 TCB983057:TCD983057 TLX983057:TLZ983057 TVT983057:TVV983057 UFP983057:UFR983057 UPL983057:UPN983057 UZH983057:UZJ983057 VJD983057:VJF983057 VSZ983057:VTB983057 WCV983057:WCX983057 WMR983057:WMT983057 WWN983057:WWP983057 AF65558:AH65558 KB65558:KD65558 TX65558:TZ65558 ADT65558:ADV65558 ANP65558:ANR65558 AXL65558:AXN65558 BHH65558:BHJ65558 BRD65558:BRF65558 CAZ65558:CBB65558 CKV65558:CKX65558 CUR65558:CUT65558 DEN65558:DEP65558 DOJ65558:DOL65558 DYF65558:DYH65558 EIB65558:EID65558 ERX65558:ERZ65558 FBT65558:FBV65558 FLP65558:FLR65558 FVL65558:FVN65558 GFH65558:GFJ65558 GPD65558:GPF65558 GYZ65558:GZB65558 HIV65558:HIX65558 HSR65558:HST65558 ICN65558:ICP65558 IMJ65558:IML65558 IWF65558:IWH65558 JGB65558:JGD65558 JPX65558:JPZ65558 JZT65558:JZV65558 KJP65558:KJR65558 KTL65558:KTN65558 LDH65558:LDJ65558 LND65558:LNF65558 LWZ65558:LXB65558 MGV65558:MGX65558 MQR65558:MQT65558 NAN65558:NAP65558 NKJ65558:NKL65558 NUF65558:NUH65558 OEB65558:OED65558 ONX65558:ONZ65558 OXT65558:OXV65558 PHP65558:PHR65558 PRL65558:PRN65558 QBH65558:QBJ65558 QLD65558:QLF65558 QUZ65558:QVB65558 REV65558:REX65558 ROR65558:ROT65558 RYN65558:RYP65558 SIJ65558:SIL65558 SSF65558:SSH65558 TCB65558:TCD65558 TLX65558:TLZ65558 TVT65558:TVV65558 UFP65558:UFR65558 UPL65558:UPN65558 UZH65558:UZJ65558 VJD65558:VJF65558 VSZ65558:VTB65558 WCV65558:WCX65558 WMR65558:WMT65558 WWN65558:WWP65558 AF131094:AH131094 KB131094:KD131094 TX131094:TZ131094 ADT131094:ADV131094 ANP131094:ANR131094 AXL131094:AXN131094 BHH131094:BHJ131094 BRD131094:BRF131094 CAZ131094:CBB131094 CKV131094:CKX131094 CUR131094:CUT131094 DEN131094:DEP131094 DOJ131094:DOL131094 DYF131094:DYH131094 EIB131094:EID131094 ERX131094:ERZ131094 FBT131094:FBV131094 FLP131094:FLR131094 FVL131094:FVN131094 GFH131094:GFJ131094 GPD131094:GPF131094 GYZ131094:GZB131094 HIV131094:HIX131094 HSR131094:HST131094 ICN131094:ICP131094 IMJ131094:IML131094 IWF131094:IWH131094 JGB131094:JGD131094 JPX131094:JPZ131094 JZT131094:JZV131094 KJP131094:KJR131094 KTL131094:KTN131094 LDH131094:LDJ131094 LND131094:LNF131094 LWZ131094:LXB131094 MGV131094:MGX131094 MQR131094:MQT131094 NAN131094:NAP131094 NKJ131094:NKL131094 NUF131094:NUH131094 OEB131094:OED131094 ONX131094:ONZ131094 OXT131094:OXV131094 PHP131094:PHR131094 PRL131094:PRN131094 QBH131094:QBJ131094 QLD131094:QLF131094 QUZ131094:QVB131094 REV131094:REX131094 ROR131094:ROT131094 RYN131094:RYP131094 SIJ131094:SIL131094 SSF131094:SSH131094 TCB131094:TCD131094 TLX131094:TLZ131094 TVT131094:TVV131094 UFP131094:UFR131094 UPL131094:UPN131094 UZH131094:UZJ131094 VJD131094:VJF131094 VSZ131094:VTB131094 WCV131094:WCX131094 WMR131094:WMT131094 WWN131094:WWP131094 AF196630:AH196630 KB196630:KD196630 TX196630:TZ196630 ADT196630:ADV196630 ANP196630:ANR196630 AXL196630:AXN196630 BHH196630:BHJ196630 BRD196630:BRF196630 CAZ196630:CBB196630 CKV196630:CKX196630 CUR196630:CUT196630 DEN196630:DEP196630 DOJ196630:DOL196630 DYF196630:DYH196630 EIB196630:EID196630 ERX196630:ERZ196630 FBT196630:FBV196630 FLP196630:FLR196630 FVL196630:FVN196630 GFH196630:GFJ196630 GPD196630:GPF196630 GYZ196630:GZB196630 HIV196630:HIX196630 HSR196630:HST196630 ICN196630:ICP196630 IMJ196630:IML196630 IWF196630:IWH196630 JGB196630:JGD196630 JPX196630:JPZ196630 JZT196630:JZV196630 KJP196630:KJR196630 KTL196630:KTN196630 LDH196630:LDJ196630 LND196630:LNF196630 LWZ196630:LXB196630 MGV196630:MGX196630 MQR196630:MQT196630 NAN196630:NAP196630 NKJ196630:NKL196630 NUF196630:NUH196630 OEB196630:OED196630 ONX196630:ONZ196630 OXT196630:OXV196630 PHP196630:PHR196630 PRL196630:PRN196630 QBH196630:QBJ196630 QLD196630:QLF196630 QUZ196630:QVB196630 REV196630:REX196630 ROR196630:ROT196630 RYN196630:RYP196630 SIJ196630:SIL196630 SSF196630:SSH196630 TCB196630:TCD196630 TLX196630:TLZ196630 TVT196630:TVV196630 UFP196630:UFR196630 UPL196630:UPN196630 UZH196630:UZJ196630 VJD196630:VJF196630 VSZ196630:VTB196630 WCV196630:WCX196630 WMR196630:WMT196630 WWN196630:WWP196630 AF262166:AH262166 KB262166:KD262166 TX262166:TZ262166 ADT262166:ADV262166 ANP262166:ANR262166 AXL262166:AXN262166 BHH262166:BHJ262166 BRD262166:BRF262166 CAZ262166:CBB262166 CKV262166:CKX262166 CUR262166:CUT262166 DEN262166:DEP262166 DOJ262166:DOL262166 DYF262166:DYH262166 EIB262166:EID262166 ERX262166:ERZ262166 FBT262166:FBV262166 FLP262166:FLR262166 FVL262166:FVN262166 GFH262166:GFJ262166 GPD262166:GPF262166 GYZ262166:GZB262166 HIV262166:HIX262166 HSR262166:HST262166 ICN262166:ICP262166 IMJ262166:IML262166 IWF262166:IWH262166 JGB262166:JGD262166 JPX262166:JPZ262166 JZT262166:JZV262166 KJP262166:KJR262166 KTL262166:KTN262166 LDH262166:LDJ262166 LND262166:LNF262166 LWZ262166:LXB262166 MGV262166:MGX262166 MQR262166:MQT262166 NAN262166:NAP262166 NKJ262166:NKL262166 NUF262166:NUH262166 OEB262166:OED262166 ONX262166:ONZ262166 OXT262166:OXV262166 PHP262166:PHR262166 PRL262166:PRN262166 QBH262166:QBJ262166 QLD262166:QLF262166 QUZ262166:QVB262166 REV262166:REX262166 ROR262166:ROT262166 RYN262166:RYP262166 SIJ262166:SIL262166 SSF262166:SSH262166 TCB262166:TCD262166 TLX262166:TLZ262166 TVT262166:TVV262166 UFP262166:UFR262166 UPL262166:UPN262166 UZH262166:UZJ262166 VJD262166:VJF262166 VSZ262166:VTB262166 WCV262166:WCX262166 WMR262166:WMT262166 WWN262166:WWP262166 AF327702:AH327702 KB327702:KD327702 TX327702:TZ327702 ADT327702:ADV327702 ANP327702:ANR327702 AXL327702:AXN327702 BHH327702:BHJ327702 BRD327702:BRF327702 CAZ327702:CBB327702 CKV327702:CKX327702 CUR327702:CUT327702 DEN327702:DEP327702 DOJ327702:DOL327702 DYF327702:DYH327702 EIB327702:EID327702 ERX327702:ERZ327702 FBT327702:FBV327702 FLP327702:FLR327702 FVL327702:FVN327702 GFH327702:GFJ327702 GPD327702:GPF327702 GYZ327702:GZB327702 HIV327702:HIX327702 HSR327702:HST327702 ICN327702:ICP327702 IMJ327702:IML327702 IWF327702:IWH327702 JGB327702:JGD327702 JPX327702:JPZ327702 JZT327702:JZV327702 KJP327702:KJR327702 KTL327702:KTN327702 LDH327702:LDJ327702 LND327702:LNF327702 LWZ327702:LXB327702 MGV327702:MGX327702 MQR327702:MQT327702 NAN327702:NAP327702 NKJ327702:NKL327702 NUF327702:NUH327702 OEB327702:OED327702 ONX327702:ONZ327702 OXT327702:OXV327702 PHP327702:PHR327702 PRL327702:PRN327702 QBH327702:QBJ327702 QLD327702:QLF327702 QUZ327702:QVB327702 REV327702:REX327702 ROR327702:ROT327702 RYN327702:RYP327702 SIJ327702:SIL327702 SSF327702:SSH327702 TCB327702:TCD327702 TLX327702:TLZ327702 TVT327702:TVV327702 UFP327702:UFR327702 UPL327702:UPN327702 UZH327702:UZJ327702 VJD327702:VJF327702 VSZ327702:VTB327702 WCV327702:WCX327702 WMR327702:WMT327702 WWN327702:WWP327702 AF393238:AH393238 KB393238:KD393238 TX393238:TZ393238 ADT393238:ADV393238 ANP393238:ANR393238 AXL393238:AXN393238 BHH393238:BHJ393238 BRD393238:BRF393238 CAZ393238:CBB393238 CKV393238:CKX393238 CUR393238:CUT393238 DEN393238:DEP393238 DOJ393238:DOL393238 DYF393238:DYH393238 EIB393238:EID393238 ERX393238:ERZ393238 FBT393238:FBV393238 FLP393238:FLR393238 FVL393238:FVN393238 GFH393238:GFJ393238 GPD393238:GPF393238 GYZ393238:GZB393238 HIV393238:HIX393238 HSR393238:HST393238 ICN393238:ICP393238 IMJ393238:IML393238 IWF393238:IWH393238 JGB393238:JGD393238 JPX393238:JPZ393238 JZT393238:JZV393238 KJP393238:KJR393238 KTL393238:KTN393238 LDH393238:LDJ393238 LND393238:LNF393238 LWZ393238:LXB393238 MGV393238:MGX393238 MQR393238:MQT393238 NAN393238:NAP393238 NKJ393238:NKL393238 NUF393238:NUH393238 OEB393238:OED393238 ONX393238:ONZ393238 OXT393238:OXV393238 PHP393238:PHR393238 PRL393238:PRN393238 QBH393238:QBJ393238 QLD393238:QLF393238 QUZ393238:QVB393238 REV393238:REX393238 ROR393238:ROT393238 RYN393238:RYP393238 SIJ393238:SIL393238 SSF393238:SSH393238 TCB393238:TCD393238 TLX393238:TLZ393238 TVT393238:TVV393238 UFP393238:UFR393238 UPL393238:UPN393238 UZH393238:UZJ393238 VJD393238:VJF393238 VSZ393238:VTB393238 WCV393238:WCX393238 WMR393238:WMT393238 WWN393238:WWP393238 AF458774:AH458774 KB458774:KD458774 TX458774:TZ458774 ADT458774:ADV458774 ANP458774:ANR458774 AXL458774:AXN458774 BHH458774:BHJ458774 BRD458774:BRF458774 CAZ458774:CBB458774 CKV458774:CKX458774 CUR458774:CUT458774 DEN458774:DEP458774 DOJ458774:DOL458774 DYF458774:DYH458774 EIB458774:EID458774 ERX458774:ERZ458774 FBT458774:FBV458774 FLP458774:FLR458774 FVL458774:FVN458774 GFH458774:GFJ458774 GPD458774:GPF458774 GYZ458774:GZB458774 HIV458774:HIX458774 HSR458774:HST458774 ICN458774:ICP458774 IMJ458774:IML458774 IWF458774:IWH458774 JGB458774:JGD458774 JPX458774:JPZ458774 JZT458774:JZV458774 KJP458774:KJR458774 KTL458774:KTN458774 LDH458774:LDJ458774 LND458774:LNF458774 LWZ458774:LXB458774 MGV458774:MGX458774 MQR458774:MQT458774 NAN458774:NAP458774 NKJ458774:NKL458774 NUF458774:NUH458774 OEB458774:OED458774 ONX458774:ONZ458774 OXT458774:OXV458774 PHP458774:PHR458774 PRL458774:PRN458774 QBH458774:QBJ458774 QLD458774:QLF458774 QUZ458774:QVB458774 REV458774:REX458774 ROR458774:ROT458774 RYN458774:RYP458774 SIJ458774:SIL458774 SSF458774:SSH458774 TCB458774:TCD458774 TLX458774:TLZ458774 TVT458774:TVV458774 UFP458774:UFR458774 UPL458774:UPN458774 UZH458774:UZJ458774 VJD458774:VJF458774 VSZ458774:VTB458774 WCV458774:WCX458774 WMR458774:WMT458774 WWN458774:WWP458774 AF524310:AH524310 KB524310:KD524310 TX524310:TZ524310 ADT524310:ADV524310 ANP524310:ANR524310 AXL524310:AXN524310 BHH524310:BHJ524310 BRD524310:BRF524310 CAZ524310:CBB524310 CKV524310:CKX524310 CUR524310:CUT524310 DEN524310:DEP524310 DOJ524310:DOL524310 DYF524310:DYH524310 EIB524310:EID524310 ERX524310:ERZ524310 FBT524310:FBV524310 FLP524310:FLR524310 FVL524310:FVN524310 GFH524310:GFJ524310 GPD524310:GPF524310 GYZ524310:GZB524310 HIV524310:HIX524310 HSR524310:HST524310 ICN524310:ICP524310 IMJ524310:IML524310 IWF524310:IWH524310 JGB524310:JGD524310 JPX524310:JPZ524310 JZT524310:JZV524310 KJP524310:KJR524310 KTL524310:KTN524310 LDH524310:LDJ524310 LND524310:LNF524310 LWZ524310:LXB524310 MGV524310:MGX524310 MQR524310:MQT524310 NAN524310:NAP524310 NKJ524310:NKL524310 NUF524310:NUH524310 OEB524310:OED524310 ONX524310:ONZ524310 OXT524310:OXV524310 PHP524310:PHR524310 PRL524310:PRN524310 QBH524310:QBJ524310 QLD524310:QLF524310 QUZ524310:QVB524310 REV524310:REX524310 ROR524310:ROT524310 RYN524310:RYP524310 SIJ524310:SIL524310 SSF524310:SSH524310 TCB524310:TCD524310 TLX524310:TLZ524310 TVT524310:TVV524310 UFP524310:UFR524310 UPL524310:UPN524310 UZH524310:UZJ524310 VJD524310:VJF524310 VSZ524310:VTB524310 WCV524310:WCX524310 WMR524310:WMT524310 WWN524310:WWP524310 AF589846:AH589846 KB589846:KD589846 TX589846:TZ589846 ADT589846:ADV589846 ANP589846:ANR589846 AXL589846:AXN589846 BHH589846:BHJ589846 BRD589846:BRF589846 CAZ589846:CBB589846 CKV589846:CKX589846 CUR589846:CUT589846 DEN589846:DEP589846 DOJ589846:DOL589846 DYF589846:DYH589846 EIB589846:EID589846 ERX589846:ERZ589846 FBT589846:FBV589846 FLP589846:FLR589846 FVL589846:FVN589846 GFH589846:GFJ589846 GPD589846:GPF589846 GYZ589846:GZB589846 HIV589846:HIX589846 HSR589846:HST589846 ICN589846:ICP589846 IMJ589846:IML589846 IWF589846:IWH589846 JGB589846:JGD589846 JPX589846:JPZ589846 JZT589846:JZV589846 KJP589846:KJR589846 KTL589846:KTN589846 LDH589846:LDJ589846 LND589846:LNF589846 LWZ589846:LXB589846 MGV589846:MGX589846 MQR589846:MQT589846 NAN589846:NAP589846 NKJ589846:NKL589846 NUF589846:NUH589846 OEB589846:OED589846 ONX589846:ONZ589846 OXT589846:OXV589846 PHP589846:PHR589846 PRL589846:PRN589846 QBH589846:QBJ589846 QLD589846:QLF589846 QUZ589846:QVB589846 REV589846:REX589846 ROR589846:ROT589846 RYN589846:RYP589846 SIJ589846:SIL589846 SSF589846:SSH589846 TCB589846:TCD589846 TLX589846:TLZ589846 TVT589846:TVV589846 UFP589846:UFR589846 UPL589846:UPN589846 UZH589846:UZJ589846 VJD589846:VJF589846 VSZ589846:VTB589846 WCV589846:WCX589846 WMR589846:WMT589846 WWN589846:WWP589846 AF655382:AH655382 KB655382:KD655382 TX655382:TZ655382 ADT655382:ADV655382 ANP655382:ANR655382 AXL655382:AXN655382 BHH655382:BHJ655382 BRD655382:BRF655382 CAZ655382:CBB655382 CKV655382:CKX655382 CUR655382:CUT655382 DEN655382:DEP655382 DOJ655382:DOL655382 DYF655382:DYH655382 EIB655382:EID655382 ERX655382:ERZ655382 FBT655382:FBV655382 FLP655382:FLR655382 FVL655382:FVN655382 GFH655382:GFJ655382 GPD655382:GPF655382 GYZ655382:GZB655382 HIV655382:HIX655382 HSR655382:HST655382 ICN655382:ICP655382 IMJ655382:IML655382 IWF655382:IWH655382 JGB655382:JGD655382 JPX655382:JPZ655382 JZT655382:JZV655382 KJP655382:KJR655382 KTL655382:KTN655382 LDH655382:LDJ655382 LND655382:LNF655382 LWZ655382:LXB655382 MGV655382:MGX655382 MQR655382:MQT655382 NAN655382:NAP655382 NKJ655382:NKL655382 NUF655382:NUH655382 OEB655382:OED655382 ONX655382:ONZ655382 OXT655382:OXV655382 PHP655382:PHR655382 PRL655382:PRN655382 QBH655382:QBJ655382 QLD655382:QLF655382 QUZ655382:QVB655382 REV655382:REX655382 ROR655382:ROT655382 RYN655382:RYP655382 SIJ655382:SIL655382 SSF655382:SSH655382 TCB655382:TCD655382 TLX655382:TLZ655382 TVT655382:TVV655382 UFP655382:UFR655382 UPL655382:UPN655382 UZH655382:UZJ655382 VJD655382:VJF655382 VSZ655382:VTB655382 WCV655382:WCX655382 WMR655382:WMT655382 WWN655382:WWP655382 AF720918:AH720918 KB720918:KD720918 TX720918:TZ720918 ADT720918:ADV720918 ANP720918:ANR720918 AXL720918:AXN720918 BHH720918:BHJ720918 BRD720918:BRF720918 CAZ720918:CBB720918 CKV720918:CKX720918 CUR720918:CUT720918 DEN720918:DEP720918 DOJ720918:DOL720918 DYF720918:DYH720918 EIB720918:EID720918 ERX720918:ERZ720918 FBT720918:FBV720918 FLP720918:FLR720918 FVL720918:FVN720918 GFH720918:GFJ720918 GPD720918:GPF720918 GYZ720918:GZB720918 HIV720918:HIX720918 HSR720918:HST720918 ICN720918:ICP720918 IMJ720918:IML720918 IWF720918:IWH720918 JGB720918:JGD720918 JPX720918:JPZ720918 JZT720918:JZV720918 KJP720918:KJR720918 KTL720918:KTN720918 LDH720918:LDJ720918 LND720918:LNF720918 LWZ720918:LXB720918 MGV720918:MGX720918 MQR720918:MQT720918 NAN720918:NAP720918 NKJ720918:NKL720918 NUF720918:NUH720918 OEB720918:OED720918 ONX720918:ONZ720918 OXT720918:OXV720918 PHP720918:PHR720918 PRL720918:PRN720918 QBH720918:QBJ720918 QLD720918:QLF720918 QUZ720918:QVB720918 REV720918:REX720918 ROR720918:ROT720918 RYN720918:RYP720918 SIJ720918:SIL720918 SSF720918:SSH720918 TCB720918:TCD720918 TLX720918:TLZ720918 TVT720918:TVV720918 UFP720918:UFR720918 UPL720918:UPN720918 UZH720918:UZJ720918 VJD720918:VJF720918 VSZ720918:VTB720918 WCV720918:WCX720918 WMR720918:WMT720918 WWN720918:WWP720918 AF786454:AH786454 KB786454:KD786454 TX786454:TZ786454 ADT786454:ADV786454 ANP786454:ANR786454 AXL786454:AXN786454 BHH786454:BHJ786454 BRD786454:BRF786454 CAZ786454:CBB786454 CKV786454:CKX786454 CUR786454:CUT786454 DEN786454:DEP786454 DOJ786454:DOL786454 DYF786454:DYH786454 EIB786454:EID786454 ERX786454:ERZ786454 FBT786454:FBV786454 FLP786454:FLR786454 FVL786454:FVN786454 GFH786454:GFJ786454 GPD786454:GPF786454 GYZ786454:GZB786454 HIV786454:HIX786454 HSR786454:HST786454 ICN786454:ICP786454 IMJ786454:IML786454 IWF786454:IWH786454 JGB786454:JGD786454 JPX786454:JPZ786454 JZT786454:JZV786454 KJP786454:KJR786454 KTL786454:KTN786454 LDH786454:LDJ786454 LND786454:LNF786454 LWZ786454:LXB786454 MGV786454:MGX786454 MQR786454:MQT786454 NAN786454:NAP786454 NKJ786454:NKL786454 NUF786454:NUH786454 OEB786454:OED786454 ONX786454:ONZ786454 OXT786454:OXV786454 PHP786454:PHR786454 PRL786454:PRN786454 QBH786454:QBJ786454 QLD786454:QLF786454 QUZ786454:QVB786454 REV786454:REX786454 ROR786454:ROT786454 RYN786454:RYP786454 SIJ786454:SIL786454 SSF786454:SSH786454 TCB786454:TCD786454 TLX786454:TLZ786454 TVT786454:TVV786454 UFP786454:UFR786454 UPL786454:UPN786454 UZH786454:UZJ786454 VJD786454:VJF786454 VSZ786454:VTB786454 WCV786454:WCX786454 WMR786454:WMT786454 WWN786454:WWP786454 AF851990:AH851990 KB851990:KD851990 TX851990:TZ851990 ADT851990:ADV851990 ANP851990:ANR851990 AXL851990:AXN851990 BHH851990:BHJ851990 BRD851990:BRF851990 CAZ851990:CBB851990 CKV851990:CKX851990 CUR851990:CUT851990 DEN851990:DEP851990 DOJ851990:DOL851990 DYF851990:DYH851990 EIB851990:EID851990 ERX851990:ERZ851990 FBT851990:FBV851990 FLP851990:FLR851990 FVL851990:FVN851990 GFH851990:GFJ851990 GPD851990:GPF851990 GYZ851990:GZB851990 HIV851990:HIX851990 HSR851990:HST851990 ICN851990:ICP851990 IMJ851990:IML851990 IWF851990:IWH851990 JGB851990:JGD851990 JPX851990:JPZ851990 JZT851990:JZV851990 KJP851990:KJR851990 KTL851990:KTN851990 LDH851990:LDJ851990 LND851990:LNF851990 LWZ851990:LXB851990 MGV851990:MGX851990 MQR851990:MQT851990 NAN851990:NAP851990 NKJ851990:NKL851990 NUF851990:NUH851990 OEB851990:OED851990 ONX851990:ONZ851990 OXT851990:OXV851990 PHP851990:PHR851990 PRL851990:PRN851990 QBH851990:QBJ851990 QLD851990:QLF851990 QUZ851990:QVB851990 REV851990:REX851990 ROR851990:ROT851990 RYN851990:RYP851990 SIJ851990:SIL851990 SSF851990:SSH851990 TCB851990:TCD851990 TLX851990:TLZ851990 TVT851990:TVV851990 UFP851990:UFR851990 UPL851990:UPN851990 UZH851990:UZJ851990 VJD851990:VJF851990 VSZ851990:VTB851990 WCV851990:WCX851990 WMR851990:WMT851990 WWN851990:WWP851990 AF917526:AH917526 KB917526:KD917526 TX917526:TZ917526 ADT917526:ADV917526 ANP917526:ANR917526 AXL917526:AXN917526 BHH917526:BHJ917526 BRD917526:BRF917526 CAZ917526:CBB917526 CKV917526:CKX917526 CUR917526:CUT917526 DEN917526:DEP917526 DOJ917526:DOL917526 DYF917526:DYH917526 EIB917526:EID917526 ERX917526:ERZ917526 FBT917526:FBV917526 FLP917526:FLR917526 FVL917526:FVN917526 GFH917526:GFJ917526 GPD917526:GPF917526 GYZ917526:GZB917526 HIV917526:HIX917526 HSR917526:HST917526 ICN917526:ICP917526 IMJ917526:IML917526 IWF917526:IWH917526 JGB917526:JGD917526 JPX917526:JPZ917526 JZT917526:JZV917526 KJP917526:KJR917526 KTL917526:KTN917526 LDH917526:LDJ917526 LND917526:LNF917526 LWZ917526:LXB917526 MGV917526:MGX917526 MQR917526:MQT917526 NAN917526:NAP917526 NKJ917526:NKL917526 NUF917526:NUH917526 OEB917526:OED917526 ONX917526:ONZ917526 OXT917526:OXV917526 PHP917526:PHR917526 PRL917526:PRN917526 QBH917526:QBJ917526 QLD917526:QLF917526 QUZ917526:QVB917526 REV917526:REX917526 ROR917526:ROT917526 RYN917526:RYP917526 SIJ917526:SIL917526 SSF917526:SSH917526 TCB917526:TCD917526 TLX917526:TLZ917526 TVT917526:TVV917526 UFP917526:UFR917526 UPL917526:UPN917526 UZH917526:UZJ917526 VJD917526:VJF917526 VSZ917526:VTB917526 WCV917526:WCX917526 WMR917526:WMT917526 WWN917526:WWP917526 AF983062:AH983062 KB983062:KD983062 TX983062:TZ983062 ADT983062:ADV983062 ANP983062:ANR983062 AXL983062:AXN983062 BHH983062:BHJ983062 BRD983062:BRF983062 CAZ983062:CBB983062 CKV983062:CKX983062 CUR983062:CUT983062 DEN983062:DEP983062 DOJ983062:DOL983062 DYF983062:DYH983062 EIB983062:EID983062 ERX983062:ERZ983062 FBT983062:FBV983062 FLP983062:FLR983062 FVL983062:FVN983062 GFH983062:GFJ983062 GPD983062:GPF983062 GYZ983062:GZB983062 HIV983062:HIX983062 HSR983062:HST983062 ICN983062:ICP983062 IMJ983062:IML983062 IWF983062:IWH983062 JGB983062:JGD983062 JPX983062:JPZ983062 JZT983062:JZV983062 KJP983062:KJR983062 KTL983062:KTN983062 LDH983062:LDJ983062 LND983062:LNF983062 LWZ983062:LXB983062 MGV983062:MGX983062 MQR983062:MQT983062 NAN983062:NAP983062 NKJ983062:NKL983062 NUF983062:NUH983062 OEB983062:OED983062 ONX983062:ONZ983062 OXT983062:OXV983062 PHP983062:PHR983062 PRL983062:PRN983062 QBH983062:QBJ983062 QLD983062:QLF983062 QUZ983062:QVB983062 REV983062:REX983062 ROR983062:ROT983062 RYN983062:RYP983062 SIJ983062:SIL983062 SSF983062:SSH983062 TCB983062:TCD983062 TLX983062:TLZ983062 TVT983062:TVV983062 UFP983062:UFR983062 UPL983062:UPN983062 UZH983062:UZJ983062 VJD983062:VJF983062 VSZ983062:VTB983062 WCV983062:WCX983062 WMR983062:WMT983062 WWN983062:WWP983062 AF24:AH24 KB24:KD24 TX24:TZ24 ADT24:ADV24 ANP24:ANR24 AXL24:AXN24 BHH24:BHJ24 BRD24:BRF24 CAZ24:CBB24 CKV24:CKX24 CUR24:CUT24 DEN24:DEP24 DOJ24:DOL24 DYF24:DYH24 EIB24:EID24 ERX24:ERZ24 FBT24:FBV24 FLP24:FLR24 FVL24:FVN24 GFH24:GFJ24 GPD24:GPF24 GYZ24:GZB24 HIV24:HIX24 HSR24:HST24 ICN24:ICP24 IMJ24:IML24 IWF24:IWH24 JGB24:JGD24 JPX24:JPZ24 JZT24:JZV24 KJP24:KJR24 KTL24:KTN24 LDH24:LDJ24 LND24:LNF24 LWZ24:LXB24 MGV24:MGX24 MQR24:MQT24 NAN24:NAP24 NKJ24:NKL24 NUF24:NUH24 OEB24:OED24 ONX24:ONZ24 OXT24:OXV24 PHP24:PHR24 PRL24:PRN24 QBH24:QBJ24 QLD24:QLF24 QUZ24:QVB24 REV24:REX24 ROR24:ROT24 RYN24:RYP24 SIJ24:SIL24 SSF24:SSH24 TCB24:TCD24 TLX24:TLZ24 TVT24:TVV24 UFP24:UFR24 UPL24:UPN24 UZH24:UZJ24 VJD24:VJF24 VSZ24:VTB24 WCV24:WCX24 WMR24:WMT24 WWN24:WWP24 AF65560:AH65560 KB65560:KD65560 TX65560:TZ65560 ADT65560:ADV65560 ANP65560:ANR65560 AXL65560:AXN65560 BHH65560:BHJ65560 BRD65560:BRF65560 CAZ65560:CBB65560 CKV65560:CKX65560 CUR65560:CUT65560 DEN65560:DEP65560 DOJ65560:DOL65560 DYF65560:DYH65560 EIB65560:EID65560 ERX65560:ERZ65560 FBT65560:FBV65560 FLP65560:FLR65560 FVL65560:FVN65560 GFH65560:GFJ65560 GPD65560:GPF65560 GYZ65560:GZB65560 HIV65560:HIX65560 HSR65560:HST65560 ICN65560:ICP65560 IMJ65560:IML65560 IWF65560:IWH65560 JGB65560:JGD65560 JPX65560:JPZ65560 JZT65560:JZV65560 KJP65560:KJR65560 KTL65560:KTN65560 LDH65560:LDJ65560 LND65560:LNF65560 LWZ65560:LXB65560 MGV65560:MGX65560 MQR65560:MQT65560 NAN65560:NAP65560 NKJ65560:NKL65560 NUF65560:NUH65560 OEB65560:OED65560 ONX65560:ONZ65560 OXT65560:OXV65560 PHP65560:PHR65560 PRL65560:PRN65560 QBH65560:QBJ65560 QLD65560:QLF65560 QUZ65560:QVB65560 REV65560:REX65560 ROR65560:ROT65560 RYN65560:RYP65560 SIJ65560:SIL65560 SSF65560:SSH65560 TCB65560:TCD65560 TLX65560:TLZ65560 TVT65560:TVV65560 UFP65560:UFR65560 UPL65560:UPN65560 UZH65560:UZJ65560 VJD65560:VJF65560 VSZ65560:VTB65560 WCV65560:WCX65560 WMR65560:WMT65560 WWN65560:WWP65560 AF131096:AH131096 KB131096:KD131096 TX131096:TZ131096 ADT131096:ADV131096 ANP131096:ANR131096 AXL131096:AXN131096 BHH131096:BHJ131096 BRD131096:BRF131096 CAZ131096:CBB131096 CKV131096:CKX131096 CUR131096:CUT131096 DEN131096:DEP131096 DOJ131096:DOL131096 DYF131096:DYH131096 EIB131096:EID131096 ERX131096:ERZ131096 FBT131096:FBV131096 FLP131096:FLR131096 FVL131096:FVN131096 GFH131096:GFJ131096 GPD131096:GPF131096 GYZ131096:GZB131096 HIV131096:HIX131096 HSR131096:HST131096 ICN131096:ICP131096 IMJ131096:IML131096 IWF131096:IWH131096 JGB131096:JGD131096 JPX131096:JPZ131096 JZT131096:JZV131096 KJP131096:KJR131096 KTL131096:KTN131096 LDH131096:LDJ131096 LND131096:LNF131096 LWZ131096:LXB131096 MGV131096:MGX131096 MQR131096:MQT131096 NAN131096:NAP131096 NKJ131096:NKL131096 NUF131096:NUH131096 OEB131096:OED131096 ONX131096:ONZ131096 OXT131096:OXV131096 PHP131096:PHR131096 PRL131096:PRN131096 QBH131096:QBJ131096 QLD131096:QLF131096 QUZ131096:QVB131096 REV131096:REX131096 ROR131096:ROT131096 RYN131096:RYP131096 SIJ131096:SIL131096 SSF131096:SSH131096 TCB131096:TCD131096 TLX131096:TLZ131096 TVT131096:TVV131096 UFP131096:UFR131096 UPL131096:UPN131096 UZH131096:UZJ131096 VJD131096:VJF131096 VSZ131096:VTB131096 WCV131096:WCX131096 WMR131096:WMT131096 WWN131096:WWP131096 AF196632:AH196632 KB196632:KD196632 TX196632:TZ196632 ADT196632:ADV196632 ANP196632:ANR196632 AXL196632:AXN196632 BHH196632:BHJ196632 BRD196632:BRF196632 CAZ196632:CBB196632 CKV196632:CKX196632 CUR196632:CUT196632 DEN196632:DEP196632 DOJ196632:DOL196632 DYF196632:DYH196632 EIB196632:EID196632 ERX196632:ERZ196632 FBT196632:FBV196632 FLP196632:FLR196632 FVL196632:FVN196632 GFH196632:GFJ196632 GPD196632:GPF196632 GYZ196632:GZB196632 HIV196632:HIX196632 HSR196632:HST196632 ICN196632:ICP196632 IMJ196632:IML196632 IWF196632:IWH196632 JGB196632:JGD196632 JPX196632:JPZ196632 JZT196632:JZV196632 KJP196632:KJR196632 KTL196632:KTN196632 LDH196632:LDJ196632 LND196632:LNF196632 LWZ196632:LXB196632 MGV196632:MGX196632 MQR196632:MQT196632 NAN196632:NAP196632 NKJ196632:NKL196632 NUF196632:NUH196632 OEB196632:OED196632 ONX196632:ONZ196632 OXT196632:OXV196632 PHP196632:PHR196632 PRL196632:PRN196632 QBH196632:QBJ196632 QLD196632:QLF196632 QUZ196632:QVB196632 REV196632:REX196632 ROR196632:ROT196632 RYN196632:RYP196632 SIJ196632:SIL196632 SSF196632:SSH196632 TCB196632:TCD196632 TLX196632:TLZ196632 TVT196632:TVV196632 UFP196632:UFR196632 UPL196632:UPN196632 UZH196632:UZJ196632 VJD196632:VJF196632 VSZ196632:VTB196632 WCV196632:WCX196632 WMR196632:WMT196632 WWN196632:WWP196632 AF262168:AH262168 KB262168:KD262168 TX262168:TZ262168 ADT262168:ADV262168 ANP262168:ANR262168 AXL262168:AXN262168 BHH262168:BHJ262168 BRD262168:BRF262168 CAZ262168:CBB262168 CKV262168:CKX262168 CUR262168:CUT262168 DEN262168:DEP262168 DOJ262168:DOL262168 DYF262168:DYH262168 EIB262168:EID262168 ERX262168:ERZ262168 FBT262168:FBV262168 FLP262168:FLR262168 FVL262168:FVN262168 GFH262168:GFJ262168 GPD262168:GPF262168 GYZ262168:GZB262168 HIV262168:HIX262168 HSR262168:HST262168 ICN262168:ICP262168 IMJ262168:IML262168 IWF262168:IWH262168 JGB262168:JGD262168 JPX262168:JPZ262168 JZT262168:JZV262168 KJP262168:KJR262168 KTL262168:KTN262168 LDH262168:LDJ262168 LND262168:LNF262168 LWZ262168:LXB262168 MGV262168:MGX262168 MQR262168:MQT262168 NAN262168:NAP262168 NKJ262168:NKL262168 NUF262168:NUH262168 OEB262168:OED262168 ONX262168:ONZ262168 OXT262168:OXV262168 PHP262168:PHR262168 PRL262168:PRN262168 QBH262168:QBJ262168 QLD262168:QLF262168 QUZ262168:QVB262168 REV262168:REX262168 ROR262168:ROT262168 RYN262168:RYP262168 SIJ262168:SIL262168 SSF262168:SSH262168 TCB262168:TCD262168 TLX262168:TLZ262168 TVT262168:TVV262168 UFP262168:UFR262168 UPL262168:UPN262168 UZH262168:UZJ262168 VJD262168:VJF262168 VSZ262168:VTB262168 WCV262168:WCX262168 WMR262168:WMT262168 WWN262168:WWP262168 AF327704:AH327704 KB327704:KD327704 TX327704:TZ327704 ADT327704:ADV327704 ANP327704:ANR327704 AXL327704:AXN327704 BHH327704:BHJ327704 BRD327704:BRF327704 CAZ327704:CBB327704 CKV327704:CKX327704 CUR327704:CUT327704 DEN327704:DEP327704 DOJ327704:DOL327704 DYF327704:DYH327704 EIB327704:EID327704 ERX327704:ERZ327704 FBT327704:FBV327704 FLP327704:FLR327704 FVL327704:FVN327704 GFH327704:GFJ327704 GPD327704:GPF327704 GYZ327704:GZB327704 HIV327704:HIX327704 HSR327704:HST327704 ICN327704:ICP327704 IMJ327704:IML327704 IWF327704:IWH327704 JGB327704:JGD327704 JPX327704:JPZ327704 JZT327704:JZV327704 KJP327704:KJR327704 KTL327704:KTN327704 LDH327704:LDJ327704 LND327704:LNF327704 LWZ327704:LXB327704 MGV327704:MGX327704 MQR327704:MQT327704 NAN327704:NAP327704 NKJ327704:NKL327704 NUF327704:NUH327704 OEB327704:OED327704 ONX327704:ONZ327704 OXT327704:OXV327704 PHP327704:PHR327704 PRL327704:PRN327704 QBH327704:QBJ327704 QLD327704:QLF327704 QUZ327704:QVB327704 REV327704:REX327704 ROR327704:ROT327704 RYN327704:RYP327704 SIJ327704:SIL327704 SSF327704:SSH327704 TCB327704:TCD327704 TLX327704:TLZ327704 TVT327704:TVV327704 UFP327704:UFR327704 UPL327704:UPN327704 UZH327704:UZJ327704 VJD327704:VJF327704 VSZ327704:VTB327704 WCV327704:WCX327704 WMR327704:WMT327704 WWN327704:WWP327704 AF393240:AH393240 KB393240:KD393240 TX393240:TZ393240 ADT393240:ADV393240 ANP393240:ANR393240 AXL393240:AXN393240 BHH393240:BHJ393240 BRD393240:BRF393240 CAZ393240:CBB393240 CKV393240:CKX393240 CUR393240:CUT393240 DEN393240:DEP393240 DOJ393240:DOL393240 DYF393240:DYH393240 EIB393240:EID393240 ERX393240:ERZ393240 FBT393240:FBV393240 FLP393240:FLR393240 FVL393240:FVN393240 GFH393240:GFJ393240 GPD393240:GPF393240 GYZ393240:GZB393240 HIV393240:HIX393240 HSR393240:HST393240 ICN393240:ICP393240 IMJ393240:IML393240 IWF393240:IWH393240 JGB393240:JGD393240 JPX393240:JPZ393240 JZT393240:JZV393240 KJP393240:KJR393240 KTL393240:KTN393240 LDH393240:LDJ393240 LND393240:LNF393240 LWZ393240:LXB393240 MGV393240:MGX393240 MQR393240:MQT393240 NAN393240:NAP393240 NKJ393240:NKL393240 NUF393240:NUH393240 OEB393240:OED393240 ONX393240:ONZ393240 OXT393240:OXV393240 PHP393240:PHR393240 PRL393240:PRN393240 QBH393240:QBJ393240 QLD393240:QLF393240 QUZ393240:QVB393240 REV393240:REX393240 ROR393240:ROT393240 RYN393240:RYP393240 SIJ393240:SIL393240 SSF393240:SSH393240 TCB393240:TCD393240 TLX393240:TLZ393240 TVT393240:TVV393240 UFP393240:UFR393240 UPL393240:UPN393240 UZH393240:UZJ393240 VJD393240:VJF393240 VSZ393240:VTB393240 WCV393240:WCX393240 WMR393240:WMT393240 WWN393240:WWP393240 AF458776:AH458776 KB458776:KD458776 TX458776:TZ458776 ADT458776:ADV458776 ANP458776:ANR458776 AXL458776:AXN458776 BHH458776:BHJ458776 BRD458776:BRF458776 CAZ458776:CBB458776 CKV458776:CKX458776 CUR458776:CUT458776 DEN458776:DEP458776 DOJ458776:DOL458776 DYF458776:DYH458776 EIB458776:EID458776 ERX458776:ERZ458776 FBT458776:FBV458776 FLP458776:FLR458776 FVL458776:FVN458776 GFH458776:GFJ458776 GPD458776:GPF458776 GYZ458776:GZB458776 HIV458776:HIX458776 HSR458776:HST458776 ICN458776:ICP458776 IMJ458776:IML458776 IWF458776:IWH458776 JGB458776:JGD458776 JPX458776:JPZ458776 JZT458776:JZV458776 KJP458776:KJR458776 KTL458776:KTN458776 LDH458776:LDJ458776 LND458776:LNF458776 LWZ458776:LXB458776 MGV458776:MGX458776 MQR458776:MQT458776 NAN458776:NAP458776 NKJ458776:NKL458776 NUF458776:NUH458776 OEB458776:OED458776 ONX458776:ONZ458776 OXT458776:OXV458776 PHP458776:PHR458776 PRL458776:PRN458776 QBH458776:QBJ458776 QLD458776:QLF458776 QUZ458776:QVB458776 REV458776:REX458776 ROR458776:ROT458776 RYN458776:RYP458776 SIJ458776:SIL458776 SSF458776:SSH458776 TCB458776:TCD458776 TLX458776:TLZ458776 TVT458776:TVV458776 UFP458776:UFR458776 UPL458776:UPN458776 UZH458776:UZJ458776 VJD458776:VJF458776 VSZ458776:VTB458776 WCV458776:WCX458776 WMR458776:WMT458776 WWN458776:WWP458776 AF524312:AH524312 KB524312:KD524312 TX524312:TZ524312 ADT524312:ADV524312 ANP524312:ANR524312 AXL524312:AXN524312 BHH524312:BHJ524312 BRD524312:BRF524312 CAZ524312:CBB524312 CKV524312:CKX524312 CUR524312:CUT524312 DEN524312:DEP524312 DOJ524312:DOL524312 DYF524312:DYH524312 EIB524312:EID524312 ERX524312:ERZ524312 FBT524312:FBV524312 FLP524312:FLR524312 FVL524312:FVN524312 GFH524312:GFJ524312 GPD524312:GPF524312 GYZ524312:GZB524312 HIV524312:HIX524312 HSR524312:HST524312 ICN524312:ICP524312 IMJ524312:IML524312 IWF524312:IWH524312 JGB524312:JGD524312 JPX524312:JPZ524312 JZT524312:JZV524312 KJP524312:KJR524312 KTL524312:KTN524312 LDH524312:LDJ524312 LND524312:LNF524312 LWZ524312:LXB524312 MGV524312:MGX524312 MQR524312:MQT524312 NAN524312:NAP524312 NKJ524312:NKL524312 NUF524312:NUH524312 OEB524312:OED524312 ONX524312:ONZ524312 OXT524312:OXV524312 PHP524312:PHR524312 PRL524312:PRN524312 QBH524312:QBJ524312 QLD524312:QLF524312 QUZ524312:QVB524312 REV524312:REX524312 ROR524312:ROT524312 RYN524312:RYP524312 SIJ524312:SIL524312 SSF524312:SSH524312 TCB524312:TCD524312 TLX524312:TLZ524312 TVT524312:TVV524312 UFP524312:UFR524312 UPL524312:UPN524312 UZH524312:UZJ524312 VJD524312:VJF524312 VSZ524312:VTB524312 WCV524312:WCX524312 WMR524312:WMT524312 WWN524312:WWP524312 AF589848:AH589848 KB589848:KD589848 TX589848:TZ589848 ADT589848:ADV589848 ANP589848:ANR589848 AXL589848:AXN589848 BHH589848:BHJ589848 BRD589848:BRF589848 CAZ589848:CBB589848 CKV589848:CKX589848 CUR589848:CUT589848 DEN589848:DEP589848 DOJ589848:DOL589848 DYF589848:DYH589848 EIB589848:EID589848 ERX589848:ERZ589848 FBT589848:FBV589848 FLP589848:FLR589848 FVL589848:FVN589848 GFH589848:GFJ589848 GPD589848:GPF589848 GYZ589848:GZB589848 HIV589848:HIX589848 HSR589848:HST589848 ICN589848:ICP589848 IMJ589848:IML589848 IWF589848:IWH589848 JGB589848:JGD589848 JPX589848:JPZ589848 JZT589848:JZV589848 KJP589848:KJR589848 KTL589848:KTN589848 LDH589848:LDJ589848 LND589848:LNF589848 LWZ589848:LXB589848 MGV589848:MGX589848 MQR589848:MQT589848 NAN589848:NAP589848 NKJ589848:NKL589848 NUF589848:NUH589848 OEB589848:OED589848 ONX589848:ONZ589848 OXT589848:OXV589848 PHP589848:PHR589848 PRL589848:PRN589848 QBH589848:QBJ589848 QLD589848:QLF589848 QUZ589848:QVB589848 REV589848:REX589848 ROR589848:ROT589848 RYN589848:RYP589848 SIJ589848:SIL589848 SSF589848:SSH589848 TCB589848:TCD589848 TLX589848:TLZ589848 TVT589848:TVV589848 UFP589848:UFR589848 UPL589848:UPN589848 UZH589848:UZJ589848 VJD589848:VJF589848 VSZ589848:VTB589848 WCV589848:WCX589848 WMR589848:WMT589848 WWN589848:WWP589848 AF655384:AH655384 KB655384:KD655384 TX655384:TZ655384 ADT655384:ADV655384 ANP655384:ANR655384 AXL655384:AXN655384 BHH655384:BHJ655384 BRD655384:BRF655384 CAZ655384:CBB655384 CKV655384:CKX655384 CUR655384:CUT655384 DEN655384:DEP655384 DOJ655384:DOL655384 DYF655384:DYH655384 EIB655384:EID655384 ERX655384:ERZ655384 FBT655384:FBV655384 FLP655384:FLR655384 FVL655384:FVN655384 GFH655384:GFJ655384 GPD655384:GPF655384 GYZ655384:GZB655384 HIV655384:HIX655384 HSR655384:HST655384 ICN655384:ICP655384 IMJ655384:IML655384 IWF655384:IWH655384 JGB655384:JGD655384 JPX655384:JPZ655384 JZT655384:JZV655384 KJP655384:KJR655384 KTL655384:KTN655384 LDH655384:LDJ655384 LND655384:LNF655384 LWZ655384:LXB655384 MGV655384:MGX655384 MQR655384:MQT655384 NAN655384:NAP655384 NKJ655384:NKL655384 NUF655384:NUH655384 OEB655384:OED655384 ONX655384:ONZ655384 OXT655384:OXV655384 PHP655384:PHR655384 PRL655384:PRN655384 QBH655384:QBJ655384 QLD655384:QLF655384 QUZ655384:QVB655384 REV655384:REX655384 ROR655384:ROT655384 RYN655384:RYP655384 SIJ655384:SIL655384 SSF655384:SSH655384 TCB655384:TCD655384 TLX655384:TLZ655384 TVT655384:TVV655384 UFP655384:UFR655384 UPL655384:UPN655384 UZH655384:UZJ655384 VJD655384:VJF655384 VSZ655384:VTB655384 WCV655384:WCX655384 WMR655384:WMT655384 WWN655384:WWP655384 AF720920:AH720920 KB720920:KD720920 TX720920:TZ720920 ADT720920:ADV720920 ANP720920:ANR720920 AXL720920:AXN720920 BHH720920:BHJ720920 BRD720920:BRF720920 CAZ720920:CBB720920 CKV720920:CKX720920 CUR720920:CUT720920 DEN720920:DEP720920 DOJ720920:DOL720920 DYF720920:DYH720920 EIB720920:EID720920 ERX720920:ERZ720920 FBT720920:FBV720920 FLP720920:FLR720920 FVL720920:FVN720920 GFH720920:GFJ720920 GPD720920:GPF720920 GYZ720920:GZB720920 HIV720920:HIX720920 HSR720920:HST720920 ICN720920:ICP720920 IMJ720920:IML720920 IWF720920:IWH720920 JGB720920:JGD720920 JPX720920:JPZ720920 JZT720920:JZV720920 KJP720920:KJR720920 KTL720920:KTN720920 LDH720920:LDJ720920 LND720920:LNF720920 LWZ720920:LXB720920 MGV720920:MGX720920 MQR720920:MQT720920 NAN720920:NAP720920 NKJ720920:NKL720920 NUF720920:NUH720920 OEB720920:OED720920 ONX720920:ONZ720920 OXT720920:OXV720920 PHP720920:PHR720920 PRL720920:PRN720920 QBH720920:QBJ720920 QLD720920:QLF720920 QUZ720920:QVB720920 REV720920:REX720920 ROR720920:ROT720920 RYN720920:RYP720920 SIJ720920:SIL720920 SSF720920:SSH720920 TCB720920:TCD720920 TLX720920:TLZ720920 TVT720920:TVV720920 UFP720920:UFR720920 UPL720920:UPN720920 UZH720920:UZJ720920 VJD720920:VJF720920 VSZ720920:VTB720920 WCV720920:WCX720920 WMR720920:WMT720920 WWN720920:WWP720920 AF786456:AH786456 KB786456:KD786456 TX786456:TZ786456 ADT786456:ADV786456 ANP786456:ANR786456 AXL786456:AXN786456 BHH786456:BHJ786456 BRD786456:BRF786456 CAZ786456:CBB786456 CKV786456:CKX786456 CUR786456:CUT786456 DEN786456:DEP786456 DOJ786456:DOL786456 DYF786456:DYH786456 EIB786456:EID786456 ERX786456:ERZ786456 FBT786456:FBV786456 FLP786456:FLR786456 FVL786456:FVN786456 GFH786456:GFJ786456 GPD786456:GPF786456 GYZ786456:GZB786456 HIV786456:HIX786456 HSR786456:HST786456 ICN786456:ICP786456 IMJ786456:IML786456 IWF786456:IWH786456 JGB786456:JGD786456 JPX786456:JPZ786456 JZT786456:JZV786456 KJP786456:KJR786456 KTL786456:KTN786456 LDH786456:LDJ786456 LND786456:LNF786456 LWZ786456:LXB786456 MGV786456:MGX786456 MQR786456:MQT786456 NAN786456:NAP786456 NKJ786456:NKL786456 NUF786456:NUH786456 OEB786456:OED786456 ONX786456:ONZ786456 OXT786456:OXV786456 PHP786456:PHR786456 PRL786456:PRN786456 QBH786456:QBJ786456 QLD786456:QLF786456 QUZ786456:QVB786456 REV786456:REX786456 ROR786456:ROT786456 RYN786456:RYP786456 SIJ786456:SIL786456 SSF786456:SSH786456 TCB786456:TCD786456 TLX786456:TLZ786456 TVT786456:TVV786456 UFP786456:UFR786456 UPL786456:UPN786456 UZH786456:UZJ786456 VJD786456:VJF786456 VSZ786456:VTB786456 WCV786456:WCX786456 WMR786456:WMT786456 WWN786456:WWP786456 AF851992:AH851992 KB851992:KD851992 TX851992:TZ851992 ADT851992:ADV851992 ANP851992:ANR851992 AXL851992:AXN851992 BHH851992:BHJ851992 BRD851992:BRF851992 CAZ851992:CBB851992 CKV851992:CKX851992 CUR851992:CUT851992 DEN851992:DEP851992 DOJ851992:DOL851992 DYF851992:DYH851992 EIB851992:EID851992 ERX851992:ERZ851992 FBT851992:FBV851992 FLP851992:FLR851992 FVL851992:FVN851992 GFH851992:GFJ851992 GPD851992:GPF851992 GYZ851992:GZB851992 HIV851992:HIX851992 HSR851992:HST851992 ICN851992:ICP851992 IMJ851992:IML851992 IWF851992:IWH851992 JGB851992:JGD851992 JPX851992:JPZ851992 JZT851992:JZV851992 KJP851992:KJR851992 KTL851992:KTN851992 LDH851992:LDJ851992 LND851992:LNF851992 LWZ851992:LXB851992 MGV851992:MGX851992 MQR851992:MQT851992 NAN851992:NAP851992 NKJ851992:NKL851992 NUF851992:NUH851992 OEB851992:OED851992 ONX851992:ONZ851992 OXT851992:OXV851992 PHP851992:PHR851992 PRL851992:PRN851992 QBH851992:QBJ851992 QLD851992:QLF851992 QUZ851992:QVB851992 REV851992:REX851992 ROR851992:ROT851992 RYN851992:RYP851992 SIJ851992:SIL851992 SSF851992:SSH851992 TCB851992:TCD851992 TLX851992:TLZ851992 TVT851992:TVV851992 UFP851992:UFR851992 UPL851992:UPN851992 UZH851992:UZJ851992 VJD851992:VJF851992 VSZ851992:VTB851992 WCV851992:WCX851992 WMR851992:WMT851992 WWN851992:WWP851992 AF917528:AH917528 KB917528:KD917528 TX917528:TZ917528 ADT917528:ADV917528 ANP917528:ANR917528 AXL917528:AXN917528 BHH917528:BHJ917528 BRD917528:BRF917528 CAZ917528:CBB917528 CKV917528:CKX917528 CUR917528:CUT917528 DEN917528:DEP917528 DOJ917528:DOL917528 DYF917528:DYH917528 EIB917528:EID917528 ERX917528:ERZ917528 FBT917528:FBV917528 FLP917528:FLR917528 FVL917528:FVN917528 GFH917528:GFJ917528 GPD917528:GPF917528 GYZ917528:GZB917528 HIV917528:HIX917528 HSR917528:HST917528 ICN917528:ICP917528 IMJ917528:IML917528 IWF917528:IWH917528 JGB917528:JGD917528 JPX917528:JPZ917528 JZT917528:JZV917528 KJP917528:KJR917528 KTL917528:KTN917528 LDH917528:LDJ917528 LND917528:LNF917528 LWZ917528:LXB917528 MGV917528:MGX917528 MQR917528:MQT917528 NAN917528:NAP917528 NKJ917528:NKL917528 NUF917528:NUH917528 OEB917528:OED917528 ONX917528:ONZ917528 OXT917528:OXV917528 PHP917528:PHR917528 PRL917528:PRN917528 QBH917528:QBJ917528 QLD917528:QLF917528 QUZ917528:QVB917528 REV917528:REX917528 ROR917528:ROT917528 RYN917528:RYP917528 SIJ917528:SIL917528 SSF917528:SSH917528 TCB917528:TCD917528 TLX917528:TLZ917528 TVT917528:TVV917528 UFP917528:UFR917528 UPL917528:UPN917528 UZH917528:UZJ917528 VJD917528:VJF917528 VSZ917528:VTB917528 WCV917528:WCX917528 WMR917528:WMT917528 WWN917528:WWP917528 AF983064:AH983064 KB983064:KD983064 TX983064:TZ983064 ADT983064:ADV983064 ANP983064:ANR983064 AXL983064:AXN983064 BHH983064:BHJ983064 BRD983064:BRF983064 CAZ983064:CBB983064 CKV983064:CKX983064 CUR983064:CUT983064 DEN983064:DEP983064 DOJ983064:DOL983064 DYF983064:DYH983064 EIB983064:EID983064 ERX983064:ERZ983064 FBT983064:FBV983064 FLP983064:FLR983064 FVL983064:FVN983064 GFH983064:GFJ983064 GPD983064:GPF983064 GYZ983064:GZB983064 HIV983064:HIX983064 HSR983064:HST983064 ICN983064:ICP983064 IMJ983064:IML983064 IWF983064:IWH983064 JGB983064:JGD983064 JPX983064:JPZ983064 JZT983064:JZV983064 KJP983064:KJR983064 KTL983064:KTN983064 LDH983064:LDJ983064 LND983064:LNF983064 LWZ983064:LXB983064 MGV983064:MGX983064 MQR983064:MQT983064 NAN983064:NAP983064 NKJ983064:NKL983064 NUF983064:NUH983064 OEB983064:OED983064 ONX983064:ONZ983064 OXT983064:OXV983064 PHP983064:PHR983064 PRL983064:PRN983064 QBH983064:QBJ983064 QLD983064:QLF983064 QUZ983064:QVB983064 REV983064:REX983064 ROR983064:ROT983064 RYN983064:RYP983064 SIJ983064:SIL983064 SSF983064:SSH983064 TCB983064:TCD983064 TLX983064:TLZ983064 TVT983064:TVV983064 UFP983064:UFR983064 UPL983064:UPN983064 UZH983064:UZJ983064 VJD983064:VJF983064 VSZ983064:VTB983064 WCV983064:WCX983064 WMR983064:WMT983064 WWN983064:WWP983064 AF31:AH31 KB31:KD31 TX31:TZ31 ADT31:ADV31 ANP31:ANR31 AXL31:AXN31 BHH31:BHJ31 BRD31:BRF31 CAZ31:CBB31 CKV31:CKX31 CUR31:CUT31 DEN31:DEP31 DOJ31:DOL31 DYF31:DYH31 EIB31:EID31 ERX31:ERZ31 FBT31:FBV31 FLP31:FLR31 FVL31:FVN31 GFH31:GFJ31 GPD31:GPF31 GYZ31:GZB31 HIV31:HIX31 HSR31:HST31 ICN31:ICP31 IMJ31:IML31 IWF31:IWH31 JGB31:JGD31 JPX31:JPZ31 JZT31:JZV31 KJP31:KJR31 KTL31:KTN31 LDH31:LDJ31 LND31:LNF31 LWZ31:LXB31 MGV31:MGX31 MQR31:MQT31 NAN31:NAP31 NKJ31:NKL31 NUF31:NUH31 OEB31:OED31 ONX31:ONZ31 OXT31:OXV31 PHP31:PHR31 PRL31:PRN31 QBH31:QBJ31 QLD31:QLF31 QUZ31:QVB31 REV31:REX31 ROR31:ROT31 RYN31:RYP31 SIJ31:SIL31 SSF31:SSH31 TCB31:TCD31 TLX31:TLZ31 TVT31:TVV31 UFP31:UFR31 UPL31:UPN31 UZH31:UZJ31 VJD31:VJF31 VSZ31:VTB31 WCV31:WCX31 WMR31:WMT31 WWN31:WWP31 AF65567:AH65567 KB65567:KD65567 TX65567:TZ65567 ADT65567:ADV65567 ANP65567:ANR65567 AXL65567:AXN65567 BHH65567:BHJ65567 BRD65567:BRF65567 CAZ65567:CBB65567 CKV65567:CKX65567 CUR65567:CUT65567 DEN65567:DEP65567 DOJ65567:DOL65567 DYF65567:DYH65567 EIB65567:EID65567 ERX65567:ERZ65567 FBT65567:FBV65567 FLP65567:FLR65567 FVL65567:FVN65567 GFH65567:GFJ65567 GPD65567:GPF65567 GYZ65567:GZB65567 HIV65567:HIX65567 HSR65567:HST65567 ICN65567:ICP65567 IMJ65567:IML65567 IWF65567:IWH65567 JGB65567:JGD65567 JPX65567:JPZ65567 JZT65567:JZV65567 KJP65567:KJR65567 KTL65567:KTN65567 LDH65567:LDJ65567 LND65567:LNF65567 LWZ65567:LXB65567 MGV65567:MGX65567 MQR65567:MQT65567 NAN65567:NAP65567 NKJ65567:NKL65567 NUF65567:NUH65567 OEB65567:OED65567 ONX65567:ONZ65567 OXT65567:OXV65567 PHP65567:PHR65567 PRL65567:PRN65567 QBH65567:QBJ65567 QLD65567:QLF65567 QUZ65567:QVB65567 REV65567:REX65567 ROR65567:ROT65567 RYN65567:RYP65567 SIJ65567:SIL65567 SSF65567:SSH65567 TCB65567:TCD65567 TLX65567:TLZ65567 TVT65567:TVV65567 UFP65567:UFR65567 UPL65567:UPN65567 UZH65567:UZJ65567 VJD65567:VJF65567 VSZ65567:VTB65567 WCV65567:WCX65567 WMR65567:WMT65567 WWN65567:WWP65567 AF131103:AH131103 KB131103:KD131103 TX131103:TZ131103 ADT131103:ADV131103 ANP131103:ANR131103 AXL131103:AXN131103 BHH131103:BHJ131103 BRD131103:BRF131103 CAZ131103:CBB131103 CKV131103:CKX131103 CUR131103:CUT131103 DEN131103:DEP131103 DOJ131103:DOL131103 DYF131103:DYH131103 EIB131103:EID131103 ERX131103:ERZ131103 FBT131103:FBV131103 FLP131103:FLR131103 FVL131103:FVN131103 GFH131103:GFJ131103 GPD131103:GPF131103 GYZ131103:GZB131103 HIV131103:HIX131103 HSR131103:HST131103 ICN131103:ICP131103 IMJ131103:IML131103 IWF131103:IWH131103 JGB131103:JGD131103 JPX131103:JPZ131103 JZT131103:JZV131103 KJP131103:KJR131103 KTL131103:KTN131103 LDH131103:LDJ131103 LND131103:LNF131103 LWZ131103:LXB131103 MGV131103:MGX131103 MQR131103:MQT131103 NAN131103:NAP131103 NKJ131103:NKL131103 NUF131103:NUH131103 OEB131103:OED131103 ONX131103:ONZ131103 OXT131103:OXV131103 PHP131103:PHR131103 PRL131103:PRN131103 QBH131103:QBJ131103 QLD131103:QLF131103 QUZ131103:QVB131103 REV131103:REX131103 ROR131103:ROT131103 RYN131103:RYP131103 SIJ131103:SIL131103 SSF131103:SSH131103 TCB131103:TCD131103 TLX131103:TLZ131103 TVT131103:TVV131103 UFP131103:UFR131103 UPL131103:UPN131103 UZH131103:UZJ131103 VJD131103:VJF131103 VSZ131103:VTB131103 WCV131103:WCX131103 WMR131103:WMT131103 WWN131103:WWP131103 AF196639:AH196639 KB196639:KD196639 TX196639:TZ196639 ADT196639:ADV196639 ANP196639:ANR196639 AXL196639:AXN196639 BHH196639:BHJ196639 BRD196639:BRF196639 CAZ196639:CBB196639 CKV196639:CKX196639 CUR196639:CUT196639 DEN196639:DEP196639 DOJ196639:DOL196639 DYF196639:DYH196639 EIB196639:EID196639 ERX196639:ERZ196639 FBT196639:FBV196639 FLP196639:FLR196639 FVL196639:FVN196639 GFH196639:GFJ196639 GPD196639:GPF196639 GYZ196639:GZB196639 HIV196639:HIX196639 HSR196639:HST196639 ICN196639:ICP196639 IMJ196639:IML196639 IWF196639:IWH196639 JGB196639:JGD196639 JPX196639:JPZ196639 JZT196639:JZV196639 KJP196639:KJR196639 KTL196639:KTN196639 LDH196639:LDJ196639 LND196639:LNF196639 LWZ196639:LXB196639 MGV196639:MGX196639 MQR196639:MQT196639 NAN196639:NAP196639 NKJ196639:NKL196639 NUF196639:NUH196639 OEB196639:OED196639 ONX196639:ONZ196639 OXT196639:OXV196639 PHP196639:PHR196639 PRL196639:PRN196639 QBH196639:QBJ196639 QLD196639:QLF196639 QUZ196639:QVB196639 REV196639:REX196639 ROR196639:ROT196639 RYN196639:RYP196639 SIJ196639:SIL196639 SSF196639:SSH196639 TCB196639:TCD196639 TLX196639:TLZ196639 TVT196639:TVV196639 UFP196639:UFR196639 UPL196639:UPN196639 UZH196639:UZJ196639 VJD196639:VJF196639 VSZ196639:VTB196639 WCV196639:WCX196639 WMR196639:WMT196639 WWN196639:WWP196639 AF262175:AH262175 KB262175:KD262175 TX262175:TZ262175 ADT262175:ADV262175 ANP262175:ANR262175 AXL262175:AXN262175 BHH262175:BHJ262175 BRD262175:BRF262175 CAZ262175:CBB262175 CKV262175:CKX262175 CUR262175:CUT262175 DEN262175:DEP262175 DOJ262175:DOL262175 DYF262175:DYH262175 EIB262175:EID262175 ERX262175:ERZ262175 FBT262175:FBV262175 FLP262175:FLR262175 FVL262175:FVN262175 GFH262175:GFJ262175 GPD262175:GPF262175 GYZ262175:GZB262175 HIV262175:HIX262175 HSR262175:HST262175 ICN262175:ICP262175 IMJ262175:IML262175 IWF262175:IWH262175 JGB262175:JGD262175 JPX262175:JPZ262175 JZT262175:JZV262175 KJP262175:KJR262175 KTL262175:KTN262175 LDH262175:LDJ262175 LND262175:LNF262175 LWZ262175:LXB262175 MGV262175:MGX262175 MQR262175:MQT262175 NAN262175:NAP262175 NKJ262175:NKL262175 NUF262175:NUH262175 OEB262175:OED262175 ONX262175:ONZ262175 OXT262175:OXV262175 PHP262175:PHR262175 PRL262175:PRN262175 QBH262175:QBJ262175 QLD262175:QLF262175 QUZ262175:QVB262175 REV262175:REX262175 ROR262175:ROT262175 RYN262175:RYP262175 SIJ262175:SIL262175 SSF262175:SSH262175 TCB262175:TCD262175 TLX262175:TLZ262175 TVT262175:TVV262175 UFP262175:UFR262175 UPL262175:UPN262175 UZH262175:UZJ262175 VJD262175:VJF262175 VSZ262175:VTB262175 WCV262175:WCX262175 WMR262175:WMT262175 WWN262175:WWP262175 AF327711:AH327711 KB327711:KD327711 TX327711:TZ327711 ADT327711:ADV327711 ANP327711:ANR327711 AXL327711:AXN327711 BHH327711:BHJ327711 BRD327711:BRF327711 CAZ327711:CBB327711 CKV327711:CKX327711 CUR327711:CUT327711 DEN327711:DEP327711 DOJ327711:DOL327711 DYF327711:DYH327711 EIB327711:EID327711 ERX327711:ERZ327711 FBT327711:FBV327711 FLP327711:FLR327711 FVL327711:FVN327711 GFH327711:GFJ327711 GPD327711:GPF327711 GYZ327711:GZB327711 HIV327711:HIX327711 HSR327711:HST327711 ICN327711:ICP327711 IMJ327711:IML327711 IWF327711:IWH327711 JGB327711:JGD327711 JPX327711:JPZ327711 JZT327711:JZV327711 KJP327711:KJR327711 KTL327711:KTN327711 LDH327711:LDJ327711 LND327711:LNF327711 LWZ327711:LXB327711 MGV327711:MGX327711 MQR327711:MQT327711 NAN327711:NAP327711 NKJ327711:NKL327711 NUF327711:NUH327711 OEB327711:OED327711 ONX327711:ONZ327711 OXT327711:OXV327711 PHP327711:PHR327711 PRL327711:PRN327711 QBH327711:QBJ327711 QLD327711:QLF327711 QUZ327711:QVB327711 REV327711:REX327711 ROR327711:ROT327711 RYN327711:RYP327711 SIJ327711:SIL327711 SSF327711:SSH327711 TCB327711:TCD327711 TLX327711:TLZ327711 TVT327711:TVV327711 UFP327711:UFR327711 UPL327711:UPN327711 UZH327711:UZJ327711 VJD327711:VJF327711 VSZ327711:VTB327711 WCV327711:WCX327711 WMR327711:WMT327711 WWN327711:WWP327711 AF393247:AH393247 KB393247:KD393247 TX393247:TZ393247 ADT393247:ADV393247 ANP393247:ANR393247 AXL393247:AXN393247 BHH393247:BHJ393247 BRD393247:BRF393247 CAZ393247:CBB393247 CKV393247:CKX393247 CUR393247:CUT393247 DEN393247:DEP393247 DOJ393247:DOL393247 DYF393247:DYH393247 EIB393247:EID393247 ERX393247:ERZ393247 FBT393247:FBV393247 FLP393247:FLR393247 FVL393247:FVN393247 GFH393247:GFJ393247 GPD393247:GPF393247 GYZ393247:GZB393247 HIV393247:HIX393247 HSR393247:HST393247 ICN393247:ICP393247 IMJ393247:IML393247 IWF393247:IWH393247 JGB393247:JGD393247 JPX393247:JPZ393247 JZT393247:JZV393247 KJP393247:KJR393247 KTL393247:KTN393247 LDH393247:LDJ393247 LND393247:LNF393247 LWZ393247:LXB393247 MGV393247:MGX393247 MQR393247:MQT393247 NAN393247:NAP393247 NKJ393247:NKL393247 NUF393247:NUH393247 OEB393247:OED393247 ONX393247:ONZ393247 OXT393247:OXV393247 PHP393247:PHR393247 PRL393247:PRN393247 QBH393247:QBJ393247 QLD393247:QLF393247 QUZ393247:QVB393247 REV393247:REX393247 ROR393247:ROT393247 RYN393247:RYP393247 SIJ393247:SIL393247 SSF393247:SSH393247 TCB393247:TCD393247 TLX393247:TLZ393247 TVT393247:TVV393247 UFP393247:UFR393247 UPL393247:UPN393247 UZH393247:UZJ393247 VJD393247:VJF393247 VSZ393247:VTB393247 WCV393247:WCX393247 WMR393247:WMT393247 WWN393247:WWP393247 AF458783:AH458783 KB458783:KD458783 TX458783:TZ458783 ADT458783:ADV458783 ANP458783:ANR458783 AXL458783:AXN458783 BHH458783:BHJ458783 BRD458783:BRF458783 CAZ458783:CBB458783 CKV458783:CKX458783 CUR458783:CUT458783 DEN458783:DEP458783 DOJ458783:DOL458783 DYF458783:DYH458783 EIB458783:EID458783 ERX458783:ERZ458783 FBT458783:FBV458783 FLP458783:FLR458783 FVL458783:FVN458783 GFH458783:GFJ458783 GPD458783:GPF458783 GYZ458783:GZB458783 HIV458783:HIX458783 HSR458783:HST458783 ICN458783:ICP458783 IMJ458783:IML458783 IWF458783:IWH458783 JGB458783:JGD458783 JPX458783:JPZ458783 JZT458783:JZV458783 KJP458783:KJR458783 KTL458783:KTN458783 LDH458783:LDJ458783 LND458783:LNF458783 LWZ458783:LXB458783 MGV458783:MGX458783 MQR458783:MQT458783 NAN458783:NAP458783 NKJ458783:NKL458783 NUF458783:NUH458783 OEB458783:OED458783 ONX458783:ONZ458783 OXT458783:OXV458783 PHP458783:PHR458783 PRL458783:PRN458783 QBH458783:QBJ458783 QLD458783:QLF458783 QUZ458783:QVB458783 REV458783:REX458783 ROR458783:ROT458783 RYN458783:RYP458783 SIJ458783:SIL458783 SSF458783:SSH458783 TCB458783:TCD458783 TLX458783:TLZ458783 TVT458783:TVV458783 UFP458783:UFR458783 UPL458783:UPN458783 UZH458783:UZJ458783 VJD458783:VJF458783 VSZ458783:VTB458783 WCV458783:WCX458783 WMR458783:WMT458783 WWN458783:WWP458783 AF524319:AH524319 KB524319:KD524319 TX524319:TZ524319 ADT524319:ADV524319 ANP524319:ANR524319 AXL524319:AXN524319 BHH524319:BHJ524319 BRD524319:BRF524319 CAZ524319:CBB524319 CKV524319:CKX524319 CUR524319:CUT524319 DEN524319:DEP524319 DOJ524319:DOL524319 DYF524319:DYH524319 EIB524319:EID524319 ERX524319:ERZ524319 FBT524319:FBV524319 FLP524319:FLR524319 FVL524319:FVN524319 GFH524319:GFJ524319 GPD524319:GPF524319 GYZ524319:GZB524319 HIV524319:HIX524319 HSR524319:HST524319 ICN524319:ICP524319 IMJ524319:IML524319 IWF524319:IWH524319 JGB524319:JGD524319 JPX524319:JPZ524319 JZT524319:JZV524319 KJP524319:KJR524319 KTL524319:KTN524319 LDH524319:LDJ524319 LND524319:LNF524319 LWZ524319:LXB524319 MGV524319:MGX524319 MQR524319:MQT524319 NAN524319:NAP524319 NKJ524319:NKL524319 NUF524319:NUH524319 OEB524319:OED524319 ONX524319:ONZ524319 OXT524319:OXV524319 PHP524319:PHR524319 PRL524319:PRN524319 QBH524319:QBJ524319 QLD524319:QLF524319 QUZ524319:QVB524319 REV524319:REX524319 ROR524319:ROT524319 RYN524319:RYP524319 SIJ524319:SIL524319 SSF524319:SSH524319 TCB524319:TCD524319 TLX524319:TLZ524319 TVT524319:TVV524319 UFP524319:UFR524319 UPL524319:UPN524319 UZH524319:UZJ524319 VJD524319:VJF524319 VSZ524319:VTB524319 WCV524319:WCX524319 WMR524319:WMT524319 WWN524319:WWP524319 AF589855:AH589855 KB589855:KD589855 TX589855:TZ589855 ADT589855:ADV589855 ANP589855:ANR589855 AXL589855:AXN589855 BHH589855:BHJ589855 BRD589855:BRF589855 CAZ589855:CBB589855 CKV589855:CKX589855 CUR589855:CUT589855 DEN589855:DEP589855 DOJ589855:DOL589855 DYF589855:DYH589855 EIB589855:EID589855 ERX589855:ERZ589855 FBT589855:FBV589855 FLP589855:FLR589855 FVL589855:FVN589855 GFH589855:GFJ589855 GPD589855:GPF589855 GYZ589855:GZB589855 HIV589855:HIX589855 HSR589855:HST589855 ICN589855:ICP589855 IMJ589855:IML589855 IWF589855:IWH589855 JGB589855:JGD589855 JPX589855:JPZ589855 JZT589855:JZV589855 KJP589855:KJR589855 KTL589855:KTN589855 LDH589855:LDJ589855 LND589855:LNF589855 LWZ589855:LXB589855 MGV589855:MGX589855 MQR589855:MQT589855 NAN589855:NAP589855 NKJ589855:NKL589855 NUF589855:NUH589855 OEB589855:OED589855 ONX589855:ONZ589855 OXT589855:OXV589855 PHP589855:PHR589855 PRL589855:PRN589855 QBH589855:QBJ589855 QLD589855:QLF589855 QUZ589855:QVB589855 REV589855:REX589855 ROR589855:ROT589855 RYN589855:RYP589855 SIJ589855:SIL589855 SSF589855:SSH589855 TCB589855:TCD589855 TLX589855:TLZ589855 TVT589855:TVV589855 UFP589855:UFR589855 UPL589855:UPN589855 UZH589855:UZJ589855 VJD589855:VJF589855 VSZ589855:VTB589855 WCV589855:WCX589855 WMR589855:WMT589855 WWN589855:WWP589855 AF655391:AH655391 KB655391:KD655391 TX655391:TZ655391 ADT655391:ADV655391 ANP655391:ANR655391 AXL655391:AXN655391 BHH655391:BHJ655391 BRD655391:BRF655391 CAZ655391:CBB655391 CKV655391:CKX655391 CUR655391:CUT655391 DEN655391:DEP655391 DOJ655391:DOL655391 DYF655391:DYH655391 EIB655391:EID655391 ERX655391:ERZ655391 FBT655391:FBV655391 FLP655391:FLR655391 FVL655391:FVN655391 GFH655391:GFJ655391 GPD655391:GPF655391 GYZ655391:GZB655391 HIV655391:HIX655391 HSR655391:HST655391 ICN655391:ICP655391 IMJ655391:IML655391 IWF655391:IWH655391 JGB655391:JGD655391 JPX655391:JPZ655391 JZT655391:JZV655391 KJP655391:KJR655391 KTL655391:KTN655391 LDH655391:LDJ655391 LND655391:LNF655391 LWZ655391:LXB655391 MGV655391:MGX655391 MQR655391:MQT655391 NAN655391:NAP655391 NKJ655391:NKL655391 NUF655391:NUH655391 OEB655391:OED655391 ONX655391:ONZ655391 OXT655391:OXV655391 PHP655391:PHR655391 PRL655391:PRN655391 QBH655391:QBJ655391 QLD655391:QLF655391 QUZ655391:QVB655391 REV655391:REX655391 ROR655391:ROT655391 RYN655391:RYP655391 SIJ655391:SIL655391 SSF655391:SSH655391 TCB655391:TCD655391 TLX655391:TLZ655391 TVT655391:TVV655391 UFP655391:UFR655391 UPL655391:UPN655391 UZH655391:UZJ655391 VJD655391:VJF655391 VSZ655391:VTB655391 WCV655391:WCX655391 WMR655391:WMT655391 WWN655391:WWP655391 AF720927:AH720927 KB720927:KD720927 TX720927:TZ720927 ADT720927:ADV720927 ANP720927:ANR720927 AXL720927:AXN720927 BHH720927:BHJ720927 BRD720927:BRF720927 CAZ720927:CBB720927 CKV720927:CKX720927 CUR720927:CUT720927 DEN720927:DEP720927 DOJ720927:DOL720927 DYF720927:DYH720927 EIB720927:EID720927 ERX720927:ERZ720927 FBT720927:FBV720927 FLP720927:FLR720927 FVL720927:FVN720927 GFH720927:GFJ720927 GPD720927:GPF720927 GYZ720927:GZB720927 HIV720927:HIX720927 HSR720927:HST720927 ICN720927:ICP720927 IMJ720927:IML720927 IWF720927:IWH720927 JGB720927:JGD720927 JPX720927:JPZ720927 JZT720927:JZV720927 KJP720927:KJR720927 KTL720927:KTN720927 LDH720927:LDJ720927 LND720927:LNF720927 LWZ720927:LXB720927 MGV720927:MGX720927 MQR720927:MQT720927 NAN720927:NAP720927 NKJ720927:NKL720927 NUF720927:NUH720927 OEB720927:OED720927 ONX720927:ONZ720927 OXT720927:OXV720927 PHP720927:PHR720927 PRL720927:PRN720927 QBH720927:QBJ720927 QLD720927:QLF720927 QUZ720927:QVB720927 REV720927:REX720927 ROR720927:ROT720927 RYN720927:RYP720927 SIJ720927:SIL720927 SSF720927:SSH720927 TCB720927:TCD720927 TLX720927:TLZ720927 TVT720927:TVV720927 UFP720927:UFR720927 UPL720927:UPN720927 UZH720927:UZJ720927 VJD720927:VJF720927 VSZ720927:VTB720927 WCV720927:WCX720927 WMR720927:WMT720927 WWN720927:WWP720927 AF786463:AH786463 KB786463:KD786463 TX786463:TZ786463 ADT786463:ADV786463 ANP786463:ANR786463 AXL786463:AXN786463 BHH786463:BHJ786463 BRD786463:BRF786463 CAZ786463:CBB786463 CKV786463:CKX786463 CUR786463:CUT786463 DEN786463:DEP786463 DOJ786463:DOL786463 DYF786463:DYH786463 EIB786463:EID786463 ERX786463:ERZ786463 FBT786463:FBV786463 FLP786463:FLR786463 FVL786463:FVN786463 GFH786463:GFJ786463 GPD786463:GPF786463 GYZ786463:GZB786463 HIV786463:HIX786463 HSR786463:HST786463 ICN786463:ICP786463 IMJ786463:IML786463 IWF786463:IWH786463 JGB786463:JGD786463 JPX786463:JPZ786463 JZT786463:JZV786463 KJP786463:KJR786463 KTL786463:KTN786463 LDH786463:LDJ786463 LND786463:LNF786463 LWZ786463:LXB786463 MGV786463:MGX786463 MQR786463:MQT786463 NAN786463:NAP786463 NKJ786463:NKL786463 NUF786463:NUH786463 OEB786463:OED786463 ONX786463:ONZ786463 OXT786463:OXV786463 PHP786463:PHR786463 PRL786463:PRN786463 QBH786463:QBJ786463 QLD786463:QLF786463 QUZ786463:QVB786463 REV786463:REX786463 ROR786463:ROT786463 RYN786463:RYP786463 SIJ786463:SIL786463 SSF786463:SSH786463 TCB786463:TCD786463 TLX786463:TLZ786463 TVT786463:TVV786463 UFP786463:UFR786463 UPL786463:UPN786463 UZH786463:UZJ786463 VJD786463:VJF786463 VSZ786463:VTB786463 WCV786463:WCX786463 WMR786463:WMT786463 WWN786463:WWP786463 AF851999:AH851999 KB851999:KD851999 TX851999:TZ851999 ADT851999:ADV851999 ANP851999:ANR851999 AXL851999:AXN851999 BHH851999:BHJ851999 BRD851999:BRF851999 CAZ851999:CBB851999 CKV851999:CKX851999 CUR851999:CUT851999 DEN851999:DEP851999 DOJ851999:DOL851999 DYF851999:DYH851999 EIB851999:EID851999 ERX851999:ERZ851999 FBT851999:FBV851999 FLP851999:FLR851999 FVL851999:FVN851999 GFH851999:GFJ851999 GPD851999:GPF851999 GYZ851999:GZB851999 HIV851999:HIX851999 HSR851999:HST851999 ICN851999:ICP851999 IMJ851999:IML851999 IWF851999:IWH851999 JGB851999:JGD851999 JPX851999:JPZ851999 JZT851999:JZV851999 KJP851999:KJR851999 KTL851999:KTN851999 LDH851999:LDJ851999 LND851999:LNF851999 LWZ851999:LXB851999 MGV851999:MGX851999 MQR851999:MQT851999 NAN851999:NAP851999 NKJ851999:NKL851999 NUF851999:NUH851999 OEB851999:OED851999 ONX851999:ONZ851999 OXT851999:OXV851999 PHP851999:PHR851999 PRL851999:PRN851999 QBH851999:QBJ851999 QLD851999:QLF851999 QUZ851999:QVB851999 REV851999:REX851999 ROR851999:ROT851999 RYN851999:RYP851999 SIJ851999:SIL851999 SSF851999:SSH851999 TCB851999:TCD851999 TLX851999:TLZ851999 TVT851999:TVV851999 UFP851999:UFR851999 UPL851999:UPN851999 UZH851999:UZJ851999 VJD851999:VJF851999 VSZ851999:VTB851999 WCV851999:WCX851999 WMR851999:WMT851999 WWN851999:WWP851999 AF917535:AH917535 KB917535:KD917535 TX917535:TZ917535 ADT917535:ADV917535 ANP917535:ANR917535 AXL917535:AXN917535 BHH917535:BHJ917535 BRD917535:BRF917535 CAZ917535:CBB917535 CKV917535:CKX917535 CUR917535:CUT917535 DEN917535:DEP917535 DOJ917535:DOL917535 DYF917535:DYH917535 EIB917535:EID917535 ERX917535:ERZ917535 FBT917535:FBV917535 FLP917535:FLR917535 FVL917535:FVN917535 GFH917535:GFJ917535 GPD917535:GPF917535 GYZ917535:GZB917535 HIV917535:HIX917535 HSR917535:HST917535 ICN917535:ICP917535 IMJ917535:IML917535 IWF917535:IWH917535 JGB917535:JGD917535 JPX917535:JPZ917535 JZT917535:JZV917535 KJP917535:KJR917535 KTL917535:KTN917535 LDH917535:LDJ917535 LND917535:LNF917535 LWZ917535:LXB917535 MGV917535:MGX917535 MQR917535:MQT917535 NAN917535:NAP917535 NKJ917535:NKL917535 NUF917535:NUH917535 OEB917535:OED917535 ONX917535:ONZ917535 OXT917535:OXV917535 PHP917535:PHR917535 PRL917535:PRN917535 QBH917535:QBJ917535 QLD917535:QLF917535 QUZ917535:QVB917535 REV917535:REX917535 ROR917535:ROT917535 RYN917535:RYP917535 SIJ917535:SIL917535 SSF917535:SSH917535 TCB917535:TCD917535 TLX917535:TLZ917535 TVT917535:TVV917535 UFP917535:UFR917535 UPL917535:UPN917535 UZH917535:UZJ917535 VJD917535:VJF917535 VSZ917535:VTB917535 WCV917535:WCX917535 WMR917535:WMT917535 WWN917535:WWP917535 AF983071:AH983071 KB983071:KD983071 TX983071:TZ983071 ADT983071:ADV983071 ANP983071:ANR983071 AXL983071:AXN983071 BHH983071:BHJ983071 BRD983071:BRF983071 CAZ983071:CBB983071 CKV983071:CKX983071 CUR983071:CUT983071 DEN983071:DEP983071 DOJ983071:DOL983071 DYF983071:DYH983071 EIB983071:EID983071 ERX983071:ERZ983071 FBT983071:FBV983071 FLP983071:FLR983071 FVL983071:FVN983071 GFH983071:GFJ983071 GPD983071:GPF983071 GYZ983071:GZB983071 HIV983071:HIX983071 HSR983071:HST983071 ICN983071:ICP983071 IMJ983071:IML983071 IWF983071:IWH983071 JGB983071:JGD983071 JPX983071:JPZ983071 JZT983071:JZV983071 KJP983071:KJR983071 KTL983071:KTN983071 LDH983071:LDJ983071 LND983071:LNF983071 LWZ983071:LXB983071 MGV983071:MGX983071 MQR983071:MQT983071 NAN983071:NAP983071 NKJ983071:NKL983071 NUF983071:NUH983071 OEB983071:OED983071 ONX983071:ONZ983071 OXT983071:OXV983071 PHP983071:PHR983071 PRL983071:PRN983071 QBH983071:QBJ983071 QLD983071:QLF983071 QUZ983071:QVB983071 REV983071:REX983071 ROR983071:ROT983071 RYN983071:RYP983071 SIJ983071:SIL983071 SSF983071:SSH983071 TCB983071:TCD983071 TLX983071:TLZ983071 TVT983071:TVV983071 UFP983071:UFR983071 UPL983071:UPN983071 UZH983071:UZJ983071 VJD983071:VJF983071 VSZ983071:VTB983071 WCV983071:WCX983071 WMR983071:WMT983071 WWN983071:WWP983071 AF35:AH35 KB35:KD35 TX35:TZ35 ADT35:ADV35 ANP35:ANR35 AXL35:AXN35 BHH35:BHJ35 BRD35:BRF35 CAZ35:CBB35 CKV35:CKX35 CUR35:CUT35 DEN35:DEP35 DOJ35:DOL35 DYF35:DYH35 EIB35:EID35 ERX35:ERZ35 FBT35:FBV35 FLP35:FLR35 FVL35:FVN35 GFH35:GFJ35 GPD35:GPF35 GYZ35:GZB35 HIV35:HIX35 HSR35:HST35 ICN35:ICP35 IMJ35:IML35 IWF35:IWH35 JGB35:JGD35 JPX35:JPZ35 JZT35:JZV35 KJP35:KJR35 KTL35:KTN35 LDH35:LDJ35 LND35:LNF35 LWZ35:LXB35 MGV35:MGX35 MQR35:MQT35 NAN35:NAP35 NKJ35:NKL35 NUF35:NUH35 OEB35:OED35 ONX35:ONZ35 OXT35:OXV35 PHP35:PHR35 PRL35:PRN35 QBH35:QBJ35 QLD35:QLF35 QUZ35:QVB35 REV35:REX35 ROR35:ROT35 RYN35:RYP35 SIJ35:SIL35 SSF35:SSH35 TCB35:TCD35 TLX35:TLZ35 TVT35:TVV35 UFP35:UFR35 UPL35:UPN35 UZH35:UZJ35 VJD35:VJF35 VSZ35:VTB35 WCV35:WCX35 WMR35:WMT35 WWN35:WWP35 AF65571:AH65571 KB65571:KD65571 TX65571:TZ65571 ADT65571:ADV65571 ANP65571:ANR65571 AXL65571:AXN65571 BHH65571:BHJ65571 BRD65571:BRF65571 CAZ65571:CBB65571 CKV65571:CKX65571 CUR65571:CUT65571 DEN65571:DEP65571 DOJ65571:DOL65571 DYF65571:DYH65571 EIB65571:EID65571 ERX65571:ERZ65571 FBT65571:FBV65571 FLP65571:FLR65571 FVL65571:FVN65571 GFH65571:GFJ65571 GPD65571:GPF65571 GYZ65571:GZB65571 HIV65571:HIX65571 HSR65571:HST65571 ICN65571:ICP65571 IMJ65571:IML65571 IWF65571:IWH65571 JGB65571:JGD65571 JPX65571:JPZ65571 JZT65571:JZV65571 KJP65571:KJR65571 KTL65571:KTN65571 LDH65571:LDJ65571 LND65571:LNF65571 LWZ65571:LXB65571 MGV65571:MGX65571 MQR65571:MQT65571 NAN65571:NAP65571 NKJ65571:NKL65571 NUF65571:NUH65571 OEB65571:OED65571 ONX65571:ONZ65571 OXT65571:OXV65571 PHP65571:PHR65571 PRL65571:PRN65571 QBH65571:QBJ65571 QLD65571:QLF65571 QUZ65571:QVB65571 REV65571:REX65571 ROR65571:ROT65571 RYN65571:RYP65571 SIJ65571:SIL65571 SSF65571:SSH65571 TCB65571:TCD65571 TLX65571:TLZ65571 TVT65571:TVV65571 UFP65571:UFR65571 UPL65571:UPN65571 UZH65571:UZJ65571 VJD65571:VJF65571 VSZ65571:VTB65571 WCV65571:WCX65571 WMR65571:WMT65571 WWN65571:WWP65571 AF131107:AH131107 KB131107:KD131107 TX131107:TZ131107 ADT131107:ADV131107 ANP131107:ANR131107 AXL131107:AXN131107 BHH131107:BHJ131107 BRD131107:BRF131107 CAZ131107:CBB131107 CKV131107:CKX131107 CUR131107:CUT131107 DEN131107:DEP131107 DOJ131107:DOL131107 DYF131107:DYH131107 EIB131107:EID131107 ERX131107:ERZ131107 FBT131107:FBV131107 FLP131107:FLR131107 FVL131107:FVN131107 GFH131107:GFJ131107 GPD131107:GPF131107 GYZ131107:GZB131107 HIV131107:HIX131107 HSR131107:HST131107 ICN131107:ICP131107 IMJ131107:IML131107 IWF131107:IWH131107 JGB131107:JGD131107 JPX131107:JPZ131107 JZT131107:JZV131107 KJP131107:KJR131107 KTL131107:KTN131107 LDH131107:LDJ131107 LND131107:LNF131107 LWZ131107:LXB131107 MGV131107:MGX131107 MQR131107:MQT131107 NAN131107:NAP131107 NKJ131107:NKL131107 NUF131107:NUH131107 OEB131107:OED131107 ONX131107:ONZ131107 OXT131107:OXV131107 PHP131107:PHR131107 PRL131107:PRN131107 QBH131107:QBJ131107 QLD131107:QLF131107 QUZ131107:QVB131107 REV131107:REX131107 ROR131107:ROT131107 RYN131107:RYP131107 SIJ131107:SIL131107 SSF131107:SSH131107 TCB131107:TCD131107 TLX131107:TLZ131107 TVT131107:TVV131107 UFP131107:UFR131107 UPL131107:UPN131107 UZH131107:UZJ131107 VJD131107:VJF131107 VSZ131107:VTB131107 WCV131107:WCX131107 WMR131107:WMT131107 WWN131107:WWP131107 AF196643:AH196643 KB196643:KD196643 TX196643:TZ196643 ADT196643:ADV196643 ANP196643:ANR196643 AXL196643:AXN196643 BHH196643:BHJ196643 BRD196643:BRF196643 CAZ196643:CBB196643 CKV196643:CKX196643 CUR196643:CUT196643 DEN196643:DEP196643 DOJ196643:DOL196643 DYF196643:DYH196643 EIB196643:EID196643 ERX196643:ERZ196643 FBT196643:FBV196643 FLP196643:FLR196643 FVL196643:FVN196643 GFH196643:GFJ196643 GPD196643:GPF196643 GYZ196643:GZB196643 HIV196643:HIX196643 HSR196643:HST196643 ICN196643:ICP196643 IMJ196643:IML196643 IWF196643:IWH196643 JGB196643:JGD196643 JPX196643:JPZ196643 JZT196643:JZV196643 KJP196643:KJR196643 KTL196643:KTN196643 LDH196643:LDJ196643 LND196643:LNF196643 LWZ196643:LXB196643 MGV196643:MGX196643 MQR196643:MQT196643 NAN196643:NAP196643 NKJ196643:NKL196643 NUF196643:NUH196643 OEB196643:OED196643 ONX196643:ONZ196643 OXT196643:OXV196643 PHP196643:PHR196643 PRL196643:PRN196643 QBH196643:QBJ196643 QLD196643:QLF196643 QUZ196643:QVB196643 REV196643:REX196643 ROR196643:ROT196643 RYN196643:RYP196643 SIJ196643:SIL196643 SSF196643:SSH196643 TCB196643:TCD196643 TLX196643:TLZ196643 TVT196643:TVV196643 UFP196643:UFR196643 UPL196643:UPN196643 UZH196643:UZJ196643 VJD196643:VJF196643 VSZ196643:VTB196643 WCV196643:WCX196643 WMR196643:WMT196643 WWN196643:WWP196643 AF262179:AH262179 KB262179:KD262179 TX262179:TZ262179 ADT262179:ADV262179 ANP262179:ANR262179 AXL262179:AXN262179 BHH262179:BHJ262179 BRD262179:BRF262179 CAZ262179:CBB262179 CKV262179:CKX262179 CUR262179:CUT262179 DEN262179:DEP262179 DOJ262179:DOL262179 DYF262179:DYH262179 EIB262179:EID262179 ERX262179:ERZ262179 FBT262179:FBV262179 FLP262179:FLR262179 FVL262179:FVN262179 GFH262179:GFJ262179 GPD262179:GPF262179 GYZ262179:GZB262179 HIV262179:HIX262179 HSR262179:HST262179 ICN262179:ICP262179 IMJ262179:IML262179 IWF262179:IWH262179 JGB262179:JGD262179 JPX262179:JPZ262179 JZT262179:JZV262179 KJP262179:KJR262179 KTL262179:KTN262179 LDH262179:LDJ262179 LND262179:LNF262179 LWZ262179:LXB262179 MGV262179:MGX262179 MQR262179:MQT262179 NAN262179:NAP262179 NKJ262179:NKL262179 NUF262179:NUH262179 OEB262179:OED262179 ONX262179:ONZ262179 OXT262179:OXV262179 PHP262179:PHR262179 PRL262179:PRN262179 QBH262179:QBJ262179 QLD262179:QLF262179 QUZ262179:QVB262179 REV262179:REX262179 ROR262179:ROT262179 RYN262179:RYP262179 SIJ262179:SIL262179 SSF262179:SSH262179 TCB262179:TCD262179 TLX262179:TLZ262179 TVT262179:TVV262179 UFP262179:UFR262179 UPL262179:UPN262179 UZH262179:UZJ262179 VJD262179:VJF262179 VSZ262179:VTB262179 WCV262179:WCX262179 WMR262179:WMT262179 WWN262179:WWP262179 AF327715:AH327715 KB327715:KD327715 TX327715:TZ327715 ADT327715:ADV327715 ANP327715:ANR327715 AXL327715:AXN327715 BHH327715:BHJ327715 BRD327715:BRF327715 CAZ327715:CBB327715 CKV327715:CKX327715 CUR327715:CUT327715 DEN327715:DEP327715 DOJ327715:DOL327715 DYF327715:DYH327715 EIB327715:EID327715 ERX327715:ERZ327715 FBT327715:FBV327715 FLP327715:FLR327715 FVL327715:FVN327715 GFH327715:GFJ327715 GPD327715:GPF327715 GYZ327715:GZB327715 HIV327715:HIX327715 HSR327715:HST327715 ICN327715:ICP327715 IMJ327715:IML327715 IWF327715:IWH327715 JGB327715:JGD327715 JPX327715:JPZ327715 JZT327715:JZV327715 KJP327715:KJR327715 KTL327715:KTN327715 LDH327715:LDJ327715 LND327715:LNF327715 LWZ327715:LXB327715 MGV327715:MGX327715 MQR327715:MQT327715 NAN327715:NAP327715 NKJ327715:NKL327715 NUF327715:NUH327715 OEB327715:OED327715 ONX327715:ONZ327715 OXT327715:OXV327715 PHP327715:PHR327715 PRL327715:PRN327715 QBH327715:QBJ327715 QLD327715:QLF327715 QUZ327715:QVB327715 REV327715:REX327715 ROR327715:ROT327715 RYN327715:RYP327715 SIJ327715:SIL327715 SSF327715:SSH327715 TCB327715:TCD327715 TLX327715:TLZ327715 TVT327715:TVV327715 UFP327715:UFR327715 UPL327715:UPN327715 UZH327715:UZJ327715 VJD327715:VJF327715 VSZ327715:VTB327715 WCV327715:WCX327715 WMR327715:WMT327715 WWN327715:WWP327715 AF393251:AH393251 KB393251:KD393251 TX393251:TZ393251 ADT393251:ADV393251 ANP393251:ANR393251 AXL393251:AXN393251 BHH393251:BHJ393251 BRD393251:BRF393251 CAZ393251:CBB393251 CKV393251:CKX393251 CUR393251:CUT393251 DEN393251:DEP393251 DOJ393251:DOL393251 DYF393251:DYH393251 EIB393251:EID393251 ERX393251:ERZ393251 FBT393251:FBV393251 FLP393251:FLR393251 FVL393251:FVN393251 GFH393251:GFJ393251 GPD393251:GPF393251 GYZ393251:GZB393251 HIV393251:HIX393251 HSR393251:HST393251 ICN393251:ICP393251 IMJ393251:IML393251 IWF393251:IWH393251 JGB393251:JGD393251 JPX393251:JPZ393251 JZT393251:JZV393251 KJP393251:KJR393251 KTL393251:KTN393251 LDH393251:LDJ393251 LND393251:LNF393251 LWZ393251:LXB393251 MGV393251:MGX393251 MQR393251:MQT393251 NAN393251:NAP393251 NKJ393251:NKL393251 NUF393251:NUH393251 OEB393251:OED393251 ONX393251:ONZ393251 OXT393251:OXV393251 PHP393251:PHR393251 PRL393251:PRN393251 QBH393251:QBJ393251 QLD393251:QLF393251 QUZ393251:QVB393251 REV393251:REX393251 ROR393251:ROT393251 RYN393251:RYP393251 SIJ393251:SIL393251 SSF393251:SSH393251 TCB393251:TCD393251 TLX393251:TLZ393251 TVT393251:TVV393251 UFP393251:UFR393251 UPL393251:UPN393251 UZH393251:UZJ393251 VJD393251:VJF393251 VSZ393251:VTB393251 WCV393251:WCX393251 WMR393251:WMT393251 WWN393251:WWP393251 AF458787:AH458787 KB458787:KD458787 TX458787:TZ458787 ADT458787:ADV458787 ANP458787:ANR458787 AXL458787:AXN458787 BHH458787:BHJ458787 BRD458787:BRF458787 CAZ458787:CBB458787 CKV458787:CKX458787 CUR458787:CUT458787 DEN458787:DEP458787 DOJ458787:DOL458787 DYF458787:DYH458787 EIB458787:EID458787 ERX458787:ERZ458787 FBT458787:FBV458787 FLP458787:FLR458787 FVL458787:FVN458787 GFH458787:GFJ458787 GPD458787:GPF458787 GYZ458787:GZB458787 HIV458787:HIX458787 HSR458787:HST458787 ICN458787:ICP458787 IMJ458787:IML458787 IWF458787:IWH458787 JGB458787:JGD458787 JPX458787:JPZ458787 JZT458787:JZV458787 KJP458787:KJR458787 KTL458787:KTN458787 LDH458787:LDJ458787 LND458787:LNF458787 LWZ458787:LXB458787 MGV458787:MGX458787 MQR458787:MQT458787 NAN458787:NAP458787 NKJ458787:NKL458787 NUF458787:NUH458787 OEB458787:OED458787 ONX458787:ONZ458787 OXT458787:OXV458787 PHP458787:PHR458787 PRL458787:PRN458787 QBH458787:QBJ458787 QLD458787:QLF458787 QUZ458787:QVB458787 REV458787:REX458787 ROR458787:ROT458787 RYN458787:RYP458787 SIJ458787:SIL458787 SSF458787:SSH458787 TCB458787:TCD458787 TLX458787:TLZ458787 TVT458787:TVV458787 UFP458787:UFR458787 UPL458787:UPN458787 UZH458787:UZJ458787 VJD458787:VJF458787 VSZ458787:VTB458787 WCV458787:WCX458787 WMR458787:WMT458787 WWN458787:WWP458787 AF524323:AH524323 KB524323:KD524323 TX524323:TZ524323 ADT524323:ADV524323 ANP524323:ANR524323 AXL524323:AXN524323 BHH524323:BHJ524323 BRD524323:BRF524323 CAZ524323:CBB524323 CKV524323:CKX524323 CUR524323:CUT524323 DEN524323:DEP524323 DOJ524323:DOL524323 DYF524323:DYH524323 EIB524323:EID524323 ERX524323:ERZ524323 FBT524323:FBV524323 FLP524323:FLR524323 FVL524323:FVN524323 GFH524323:GFJ524323 GPD524323:GPF524323 GYZ524323:GZB524323 HIV524323:HIX524323 HSR524323:HST524323 ICN524323:ICP524323 IMJ524323:IML524323 IWF524323:IWH524323 JGB524323:JGD524323 JPX524323:JPZ524323 JZT524323:JZV524323 KJP524323:KJR524323 KTL524323:KTN524323 LDH524323:LDJ524323 LND524323:LNF524323 LWZ524323:LXB524323 MGV524323:MGX524323 MQR524323:MQT524323 NAN524323:NAP524323 NKJ524323:NKL524323 NUF524323:NUH524323 OEB524323:OED524323 ONX524323:ONZ524323 OXT524323:OXV524323 PHP524323:PHR524323 PRL524323:PRN524323 QBH524323:QBJ524323 QLD524323:QLF524323 QUZ524323:QVB524323 REV524323:REX524323 ROR524323:ROT524323 RYN524323:RYP524323 SIJ524323:SIL524323 SSF524323:SSH524323 TCB524323:TCD524323 TLX524323:TLZ524323 TVT524323:TVV524323 UFP524323:UFR524323 UPL524323:UPN524323 UZH524323:UZJ524323 VJD524323:VJF524323 VSZ524323:VTB524323 WCV524323:WCX524323 WMR524323:WMT524323 WWN524323:WWP524323 AF589859:AH589859 KB589859:KD589859 TX589859:TZ589859 ADT589859:ADV589859 ANP589859:ANR589859 AXL589859:AXN589859 BHH589859:BHJ589859 BRD589859:BRF589859 CAZ589859:CBB589859 CKV589859:CKX589859 CUR589859:CUT589859 DEN589859:DEP589859 DOJ589859:DOL589859 DYF589859:DYH589859 EIB589859:EID589859 ERX589859:ERZ589859 FBT589859:FBV589859 FLP589859:FLR589859 FVL589859:FVN589859 GFH589859:GFJ589859 GPD589859:GPF589859 GYZ589859:GZB589859 HIV589859:HIX589859 HSR589859:HST589859 ICN589859:ICP589859 IMJ589859:IML589859 IWF589859:IWH589859 JGB589859:JGD589859 JPX589859:JPZ589859 JZT589859:JZV589859 KJP589859:KJR589859 KTL589859:KTN589859 LDH589859:LDJ589859 LND589859:LNF589859 LWZ589859:LXB589859 MGV589859:MGX589859 MQR589859:MQT589859 NAN589859:NAP589859 NKJ589859:NKL589859 NUF589859:NUH589859 OEB589859:OED589859 ONX589859:ONZ589859 OXT589859:OXV589859 PHP589859:PHR589859 PRL589859:PRN589859 QBH589859:QBJ589859 QLD589859:QLF589859 QUZ589859:QVB589859 REV589859:REX589859 ROR589859:ROT589859 RYN589859:RYP589859 SIJ589859:SIL589859 SSF589859:SSH589859 TCB589859:TCD589859 TLX589859:TLZ589859 TVT589859:TVV589859 UFP589859:UFR589859 UPL589859:UPN589859 UZH589859:UZJ589859 VJD589859:VJF589859 VSZ589859:VTB589859 WCV589859:WCX589859 WMR589859:WMT589859 WWN589859:WWP589859 AF655395:AH655395 KB655395:KD655395 TX655395:TZ655395 ADT655395:ADV655395 ANP655395:ANR655395 AXL655395:AXN655395 BHH655395:BHJ655395 BRD655395:BRF655395 CAZ655395:CBB655395 CKV655395:CKX655395 CUR655395:CUT655395 DEN655395:DEP655395 DOJ655395:DOL655395 DYF655395:DYH655395 EIB655395:EID655395 ERX655395:ERZ655395 FBT655395:FBV655395 FLP655395:FLR655395 FVL655395:FVN655395 GFH655395:GFJ655395 GPD655395:GPF655395 GYZ655395:GZB655395 HIV655395:HIX655395 HSR655395:HST655395 ICN655395:ICP655395 IMJ655395:IML655395 IWF655395:IWH655395 JGB655395:JGD655395 JPX655395:JPZ655395 JZT655395:JZV655395 KJP655395:KJR655395 KTL655395:KTN655395 LDH655395:LDJ655395 LND655395:LNF655395 LWZ655395:LXB655395 MGV655395:MGX655395 MQR655395:MQT655395 NAN655395:NAP655395 NKJ655395:NKL655395 NUF655395:NUH655395 OEB655395:OED655395 ONX655395:ONZ655395 OXT655395:OXV655395 PHP655395:PHR655395 PRL655395:PRN655395 QBH655395:QBJ655395 QLD655395:QLF655395 QUZ655395:QVB655395 REV655395:REX655395 ROR655395:ROT655395 RYN655395:RYP655395 SIJ655395:SIL655395 SSF655395:SSH655395 TCB655395:TCD655395 TLX655395:TLZ655395 TVT655395:TVV655395 UFP655395:UFR655395 UPL655395:UPN655395 UZH655395:UZJ655395 VJD655395:VJF655395 VSZ655395:VTB655395 WCV655395:WCX655395 WMR655395:WMT655395 WWN655395:WWP655395 AF720931:AH720931 KB720931:KD720931 TX720931:TZ720931 ADT720931:ADV720931 ANP720931:ANR720931 AXL720931:AXN720931 BHH720931:BHJ720931 BRD720931:BRF720931 CAZ720931:CBB720931 CKV720931:CKX720931 CUR720931:CUT720931 DEN720931:DEP720931 DOJ720931:DOL720931 DYF720931:DYH720931 EIB720931:EID720931 ERX720931:ERZ720931 FBT720931:FBV720931 FLP720931:FLR720931 FVL720931:FVN720931 GFH720931:GFJ720931 GPD720931:GPF720931 GYZ720931:GZB720931 HIV720931:HIX720931 HSR720931:HST720931 ICN720931:ICP720931 IMJ720931:IML720931 IWF720931:IWH720931 JGB720931:JGD720931 JPX720931:JPZ720931 JZT720931:JZV720931 KJP720931:KJR720931 KTL720931:KTN720931 LDH720931:LDJ720931 LND720931:LNF720931 LWZ720931:LXB720931 MGV720931:MGX720931 MQR720931:MQT720931 NAN720931:NAP720931 NKJ720931:NKL720931 NUF720931:NUH720931 OEB720931:OED720931 ONX720931:ONZ720931 OXT720931:OXV720931 PHP720931:PHR720931 PRL720931:PRN720931 QBH720931:QBJ720931 QLD720931:QLF720931 QUZ720931:QVB720931 REV720931:REX720931 ROR720931:ROT720931 RYN720931:RYP720931 SIJ720931:SIL720931 SSF720931:SSH720931 TCB720931:TCD720931 TLX720931:TLZ720931 TVT720931:TVV720931 UFP720931:UFR720931 UPL720931:UPN720931 UZH720931:UZJ720931 VJD720931:VJF720931 VSZ720931:VTB720931 WCV720931:WCX720931 WMR720931:WMT720931 WWN720931:WWP720931 AF786467:AH786467 KB786467:KD786467 TX786467:TZ786467 ADT786467:ADV786467 ANP786467:ANR786467 AXL786467:AXN786467 BHH786467:BHJ786467 BRD786467:BRF786467 CAZ786467:CBB786467 CKV786467:CKX786467 CUR786467:CUT786467 DEN786467:DEP786467 DOJ786467:DOL786467 DYF786467:DYH786467 EIB786467:EID786467 ERX786467:ERZ786467 FBT786467:FBV786467 FLP786467:FLR786467 FVL786467:FVN786467 GFH786467:GFJ786467 GPD786467:GPF786467 GYZ786467:GZB786467 HIV786467:HIX786467 HSR786467:HST786467 ICN786467:ICP786467 IMJ786467:IML786467 IWF786467:IWH786467 JGB786467:JGD786467 JPX786467:JPZ786467 JZT786467:JZV786467 KJP786467:KJR786467 KTL786467:KTN786467 LDH786467:LDJ786467 LND786467:LNF786467 LWZ786467:LXB786467 MGV786467:MGX786467 MQR786467:MQT786467 NAN786467:NAP786467 NKJ786467:NKL786467 NUF786467:NUH786467 OEB786467:OED786467 ONX786467:ONZ786467 OXT786467:OXV786467 PHP786467:PHR786467 PRL786467:PRN786467 QBH786467:QBJ786467 QLD786467:QLF786467 QUZ786467:QVB786467 REV786467:REX786467 ROR786467:ROT786467 RYN786467:RYP786467 SIJ786467:SIL786467 SSF786467:SSH786467 TCB786467:TCD786467 TLX786467:TLZ786467 TVT786467:TVV786467 UFP786467:UFR786467 UPL786467:UPN786467 UZH786467:UZJ786467 VJD786467:VJF786467 VSZ786467:VTB786467 WCV786467:WCX786467 WMR786467:WMT786467 WWN786467:WWP786467 AF852003:AH852003 KB852003:KD852003 TX852003:TZ852003 ADT852003:ADV852003 ANP852003:ANR852003 AXL852003:AXN852003 BHH852003:BHJ852003 BRD852003:BRF852003 CAZ852003:CBB852003 CKV852003:CKX852003 CUR852003:CUT852003 DEN852003:DEP852003 DOJ852003:DOL852003 DYF852003:DYH852003 EIB852003:EID852003 ERX852003:ERZ852003 FBT852003:FBV852003 FLP852003:FLR852003 FVL852003:FVN852003 GFH852003:GFJ852003 GPD852003:GPF852003 GYZ852003:GZB852003 HIV852003:HIX852003 HSR852003:HST852003 ICN852003:ICP852003 IMJ852003:IML852003 IWF852003:IWH852003 JGB852003:JGD852003 JPX852003:JPZ852003 JZT852003:JZV852003 KJP852003:KJR852003 KTL852003:KTN852003 LDH852003:LDJ852003 LND852003:LNF852003 LWZ852003:LXB852003 MGV852003:MGX852003 MQR852003:MQT852003 NAN852003:NAP852003 NKJ852003:NKL852003 NUF852003:NUH852003 OEB852003:OED852003 ONX852003:ONZ852003 OXT852003:OXV852003 PHP852003:PHR852003 PRL852003:PRN852003 QBH852003:QBJ852003 QLD852003:QLF852003 QUZ852003:QVB852003 REV852003:REX852003 ROR852003:ROT852003 RYN852003:RYP852003 SIJ852003:SIL852003 SSF852003:SSH852003 TCB852003:TCD852003 TLX852003:TLZ852003 TVT852003:TVV852003 UFP852003:UFR852003 UPL852003:UPN852003 UZH852003:UZJ852003 VJD852003:VJF852003 VSZ852003:VTB852003 WCV852003:WCX852003 WMR852003:WMT852003 WWN852003:WWP852003 AF917539:AH917539 KB917539:KD917539 TX917539:TZ917539 ADT917539:ADV917539 ANP917539:ANR917539 AXL917539:AXN917539 BHH917539:BHJ917539 BRD917539:BRF917539 CAZ917539:CBB917539 CKV917539:CKX917539 CUR917539:CUT917539 DEN917539:DEP917539 DOJ917539:DOL917539 DYF917539:DYH917539 EIB917539:EID917539 ERX917539:ERZ917539 FBT917539:FBV917539 FLP917539:FLR917539 FVL917539:FVN917539 GFH917539:GFJ917539 GPD917539:GPF917539 GYZ917539:GZB917539 HIV917539:HIX917539 HSR917539:HST917539 ICN917539:ICP917539 IMJ917539:IML917539 IWF917539:IWH917539 JGB917539:JGD917539 JPX917539:JPZ917539 JZT917539:JZV917539 KJP917539:KJR917539 KTL917539:KTN917539 LDH917539:LDJ917539 LND917539:LNF917539 LWZ917539:LXB917539 MGV917539:MGX917539 MQR917539:MQT917539 NAN917539:NAP917539 NKJ917539:NKL917539 NUF917539:NUH917539 OEB917539:OED917539 ONX917539:ONZ917539 OXT917539:OXV917539 PHP917539:PHR917539 PRL917539:PRN917539 QBH917539:QBJ917539 QLD917539:QLF917539 QUZ917539:QVB917539 REV917539:REX917539 ROR917539:ROT917539 RYN917539:RYP917539 SIJ917539:SIL917539 SSF917539:SSH917539 TCB917539:TCD917539 TLX917539:TLZ917539 TVT917539:TVV917539 UFP917539:UFR917539 UPL917539:UPN917539 UZH917539:UZJ917539 VJD917539:VJF917539 VSZ917539:VTB917539 WCV917539:WCX917539 WMR917539:WMT917539 WWN917539:WWP917539 AF983075:AH983075 KB983075:KD983075 TX983075:TZ983075 ADT983075:ADV983075 ANP983075:ANR983075 AXL983075:AXN983075 BHH983075:BHJ983075 BRD983075:BRF983075 CAZ983075:CBB983075 CKV983075:CKX983075 CUR983075:CUT983075 DEN983075:DEP983075 DOJ983075:DOL983075 DYF983075:DYH983075 EIB983075:EID983075 ERX983075:ERZ983075 FBT983075:FBV983075 FLP983075:FLR983075 FVL983075:FVN983075 GFH983075:GFJ983075 GPD983075:GPF983075 GYZ983075:GZB983075 HIV983075:HIX983075 HSR983075:HST983075 ICN983075:ICP983075 IMJ983075:IML983075 IWF983075:IWH983075 JGB983075:JGD983075 JPX983075:JPZ983075 JZT983075:JZV983075 KJP983075:KJR983075 KTL983075:KTN983075 LDH983075:LDJ983075 LND983075:LNF983075 LWZ983075:LXB983075 MGV983075:MGX983075 MQR983075:MQT983075 NAN983075:NAP983075 NKJ983075:NKL983075 NUF983075:NUH983075 OEB983075:OED983075 ONX983075:ONZ983075 OXT983075:OXV983075 PHP983075:PHR983075 PRL983075:PRN983075 QBH983075:QBJ983075 QLD983075:QLF983075 QUZ983075:QVB983075 REV983075:REX983075 ROR983075:ROT983075 RYN983075:RYP983075 SIJ983075:SIL983075 SSF983075:SSH983075 TCB983075:TCD983075 TLX983075:TLZ983075 TVT983075:TVV983075 UFP983075:UFR983075 UPL983075:UPN983075 UZH983075:UZJ983075 VJD983075:VJF983075 VSZ983075:VTB983075 WCV983075:WCX983075 WMR983075:WMT983075 WWN983075:WWP983075 AF39:AH39 KB39:KD39 TX39:TZ39 ADT39:ADV39 ANP39:ANR39 AXL39:AXN39 BHH39:BHJ39 BRD39:BRF39 CAZ39:CBB39 CKV39:CKX39 CUR39:CUT39 DEN39:DEP39 DOJ39:DOL39 DYF39:DYH39 EIB39:EID39 ERX39:ERZ39 FBT39:FBV39 FLP39:FLR39 FVL39:FVN39 GFH39:GFJ39 GPD39:GPF39 GYZ39:GZB39 HIV39:HIX39 HSR39:HST39 ICN39:ICP39 IMJ39:IML39 IWF39:IWH39 JGB39:JGD39 JPX39:JPZ39 JZT39:JZV39 KJP39:KJR39 KTL39:KTN39 LDH39:LDJ39 LND39:LNF39 LWZ39:LXB39 MGV39:MGX39 MQR39:MQT39 NAN39:NAP39 NKJ39:NKL39 NUF39:NUH39 OEB39:OED39 ONX39:ONZ39 OXT39:OXV39 PHP39:PHR39 PRL39:PRN39 QBH39:QBJ39 QLD39:QLF39 QUZ39:QVB39 REV39:REX39 ROR39:ROT39 RYN39:RYP39 SIJ39:SIL39 SSF39:SSH39 TCB39:TCD39 TLX39:TLZ39 TVT39:TVV39 UFP39:UFR39 UPL39:UPN39 UZH39:UZJ39 VJD39:VJF39 VSZ39:VTB39 WCV39:WCX39 WMR39:WMT39 WWN39:WWP39 AF65575:AH65575 KB65575:KD65575 TX65575:TZ65575 ADT65575:ADV65575 ANP65575:ANR65575 AXL65575:AXN65575 BHH65575:BHJ65575 BRD65575:BRF65575 CAZ65575:CBB65575 CKV65575:CKX65575 CUR65575:CUT65575 DEN65575:DEP65575 DOJ65575:DOL65575 DYF65575:DYH65575 EIB65575:EID65575 ERX65575:ERZ65575 FBT65575:FBV65575 FLP65575:FLR65575 FVL65575:FVN65575 GFH65575:GFJ65575 GPD65575:GPF65575 GYZ65575:GZB65575 HIV65575:HIX65575 HSR65575:HST65575 ICN65575:ICP65575 IMJ65575:IML65575 IWF65575:IWH65575 JGB65575:JGD65575 JPX65575:JPZ65575 JZT65575:JZV65575 KJP65575:KJR65575 KTL65575:KTN65575 LDH65575:LDJ65575 LND65575:LNF65575 LWZ65575:LXB65575 MGV65575:MGX65575 MQR65575:MQT65575 NAN65575:NAP65575 NKJ65575:NKL65575 NUF65575:NUH65575 OEB65575:OED65575 ONX65575:ONZ65575 OXT65575:OXV65575 PHP65575:PHR65575 PRL65575:PRN65575 QBH65575:QBJ65575 QLD65575:QLF65575 QUZ65575:QVB65575 REV65575:REX65575 ROR65575:ROT65575 RYN65575:RYP65575 SIJ65575:SIL65575 SSF65575:SSH65575 TCB65575:TCD65575 TLX65575:TLZ65575 TVT65575:TVV65575 UFP65575:UFR65575 UPL65575:UPN65575 UZH65575:UZJ65575 VJD65575:VJF65575 VSZ65575:VTB65575 WCV65575:WCX65575 WMR65575:WMT65575 WWN65575:WWP65575 AF131111:AH131111 KB131111:KD131111 TX131111:TZ131111 ADT131111:ADV131111 ANP131111:ANR131111 AXL131111:AXN131111 BHH131111:BHJ131111 BRD131111:BRF131111 CAZ131111:CBB131111 CKV131111:CKX131111 CUR131111:CUT131111 DEN131111:DEP131111 DOJ131111:DOL131111 DYF131111:DYH131111 EIB131111:EID131111 ERX131111:ERZ131111 FBT131111:FBV131111 FLP131111:FLR131111 FVL131111:FVN131111 GFH131111:GFJ131111 GPD131111:GPF131111 GYZ131111:GZB131111 HIV131111:HIX131111 HSR131111:HST131111 ICN131111:ICP131111 IMJ131111:IML131111 IWF131111:IWH131111 JGB131111:JGD131111 JPX131111:JPZ131111 JZT131111:JZV131111 KJP131111:KJR131111 KTL131111:KTN131111 LDH131111:LDJ131111 LND131111:LNF131111 LWZ131111:LXB131111 MGV131111:MGX131111 MQR131111:MQT131111 NAN131111:NAP131111 NKJ131111:NKL131111 NUF131111:NUH131111 OEB131111:OED131111 ONX131111:ONZ131111 OXT131111:OXV131111 PHP131111:PHR131111 PRL131111:PRN131111 QBH131111:QBJ131111 QLD131111:QLF131111 QUZ131111:QVB131111 REV131111:REX131111 ROR131111:ROT131111 RYN131111:RYP131111 SIJ131111:SIL131111 SSF131111:SSH131111 TCB131111:TCD131111 TLX131111:TLZ131111 TVT131111:TVV131111 UFP131111:UFR131111 UPL131111:UPN131111 UZH131111:UZJ131111 VJD131111:VJF131111 VSZ131111:VTB131111 WCV131111:WCX131111 WMR131111:WMT131111 WWN131111:WWP131111 AF196647:AH196647 KB196647:KD196647 TX196647:TZ196647 ADT196647:ADV196647 ANP196647:ANR196647 AXL196647:AXN196647 BHH196647:BHJ196647 BRD196647:BRF196647 CAZ196647:CBB196647 CKV196647:CKX196647 CUR196647:CUT196647 DEN196647:DEP196647 DOJ196647:DOL196647 DYF196647:DYH196647 EIB196647:EID196647 ERX196647:ERZ196647 FBT196647:FBV196647 FLP196647:FLR196647 FVL196647:FVN196647 GFH196647:GFJ196647 GPD196647:GPF196647 GYZ196647:GZB196647 HIV196647:HIX196647 HSR196647:HST196647 ICN196647:ICP196647 IMJ196647:IML196647 IWF196647:IWH196647 JGB196647:JGD196647 JPX196647:JPZ196647 JZT196647:JZV196647 KJP196647:KJR196647 KTL196647:KTN196647 LDH196647:LDJ196647 LND196647:LNF196647 LWZ196647:LXB196647 MGV196647:MGX196647 MQR196647:MQT196647 NAN196647:NAP196647 NKJ196647:NKL196647 NUF196647:NUH196647 OEB196647:OED196647 ONX196647:ONZ196647 OXT196647:OXV196647 PHP196647:PHR196647 PRL196647:PRN196647 QBH196647:QBJ196647 QLD196647:QLF196647 QUZ196647:QVB196647 REV196647:REX196647 ROR196647:ROT196647 RYN196647:RYP196647 SIJ196647:SIL196647 SSF196647:SSH196647 TCB196647:TCD196647 TLX196647:TLZ196647 TVT196647:TVV196647 UFP196647:UFR196647 UPL196647:UPN196647 UZH196647:UZJ196647 VJD196647:VJF196647 VSZ196647:VTB196647 WCV196647:WCX196647 WMR196647:WMT196647 WWN196647:WWP196647 AF262183:AH262183 KB262183:KD262183 TX262183:TZ262183 ADT262183:ADV262183 ANP262183:ANR262183 AXL262183:AXN262183 BHH262183:BHJ262183 BRD262183:BRF262183 CAZ262183:CBB262183 CKV262183:CKX262183 CUR262183:CUT262183 DEN262183:DEP262183 DOJ262183:DOL262183 DYF262183:DYH262183 EIB262183:EID262183 ERX262183:ERZ262183 FBT262183:FBV262183 FLP262183:FLR262183 FVL262183:FVN262183 GFH262183:GFJ262183 GPD262183:GPF262183 GYZ262183:GZB262183 HIV262183:HIX262183 HSR262183:HST262183 ICN262183:ICP262183 IMJ262183:IML262183 IWF262183:IWH262183 JGB262183:JGD262183 JPX262183:JPZ262183 JZT262183:JZV262183 KJP262183:KJR262183 KTL262183:KTN262183 LDH262183:LDJ262183 LND262183:LNF262183 LWZ262183:LXB262183 MGV262183:MGX262183 MQR262183:MQT262183 NAN262183:NAP262183 NKJ262183:NKL262183 NUF262183:NUH262183 OEB262183:OED262183 ONX262183:ONZ262183 OXT262183:OXV262183 PHP262183:PHR262183 PRL262183:PRN262183 QBH262183:QBJ262183 QLD262183:QLF262183 QUZ262183:QVB262183 REV262183:REX262183 ROR262183:ROT262183 RYN262183:RYP262183 SIJ262183:SIL262183 SSF262183:SSH262183 TCB262183:TCD262183 TLX262183:TLZ262183 TVT262183:TVV262183 UFP262183:UFR262183 UPL262183:UPN262183 UZH262183:UZJ262183 VJD262183:VJF262183 VSZ262183:VTB262183 WCV262183:WCX262183 WMR262183:WMT262183 WWN262183:WWP262183 AF327719:AH327719 KB327719:KD327719 TX327719:TZ327719 ADT327719:ADV327719 ANP327719:ANR327719 AXL327719:AXN327719 BHH327719:BHJ327719 BRD327719:BRF327719 CAZ327719:CBB327719 CKV327719:CKX327719 CUR327719:CUT327719 DEN327719:DEP327719 DOJ327719:DOL327719 DYF327719:DYH327719 EIB327719:EID327719 ERX327719:ERZ327719 FBT327719:FBV327719 FLP327719:FLR327719 FVL327719:FVN327719 GFH327719:GFJ327719 GPD327719:GPF327719 GYZ327719:GZB327719 HIV327719:HIX327719 HSR327719:HST327719 ICN327719:ICP327719 IMJ327719:IML327719 IWF327719:IWH327719 JGB327719:JGD327719 JPX327719:JPZ327719 JZT327719:JZV327719 KJP327719:KJR327719 KTL327719:KTN327719 LDH327719:LDJ327719 LND327719:LNF327719 LWZ327719:LXB327719 MGV327719:MGX327719 MQR327719:MQT327719 NAN327719:NAP327719 NKJ327719:NKL327719 NUF327719:NUH327719 OEB327719:OED327719 ONX327719:ONZ327719 OXT327719:OXV327719 PHP327719:PHR327719 PRL327719:PRN327719 QBH327719:QBJ327719 QLD327719:QLF327719 QUZ327719:QVB327719 REV327719:REX327719 ROR327719:ROT327719 RYN327719:RYP327719 SIJ327719:SIL327719 SSF327719:SSH327719 TCB327719:TCD327719 TLX327719:TLZ327719 TVT327719:TVV327719 UFP327719:UFR327719 UPL327719:UPN327719 UZH327719:UZJ327719 VJD327719:VJF327719 VSZ327719:VTB327719 WCV327719:WCX327719 WMR327719:WMT327719 WWN327719:WWP327719 AF393255:AH393255 KB393255:KD393255 TX393255:TZ393255 ADT393255:ADV393255 ANP393255:ANR393255 AXL393255:AXN393255 BHH393255:BHJ393255 BRD393255:BRF393255 CAZ393255:CBB393255 CKV393255:CKX393255 CUR393255:CUT393255 DEN393255:DEP393255 DOJ393255:DOL393255 DYF393255:DYH393255 EIB393255:EID393255 ERX393255:ERZ393255 FBT393255:FBV393255 FLP393255:FLR393255 FVL393255:FVN393255 GFH393255:GFJ393255 GPD393255:GPF393255 GYZ393255:GZB393255 HIV393255:HIX393255 HSR393255:HST393255 ICN393255:ICP393255 IMJ393255:IML393255 IWF393255:IWH393255 JGB393255:JGD393255 JPX393255:JPZ393255 JZT393255:JZV393255 KJP393255:KJR393255 KTL393255:KTN393255 LDH393255:LDJ393255 LND393255:LNF393255 LWZ393255:LXB393255 MGV393255:MGX393255 MQR393255:MQT393255 NAN393255:NAP393255 NKJ393255:NKL393255 NUF393255:NUH393255 OEB393255:OED393255 ONX393255:ONZ393255 OXT393255:OXV393255 PHP393255:PHR393255 PRL393255:PRN393255 QBH393255:QBJ393255 QLD393255:QLF393255 QUZ393255:QVB393255 REV393255:REX393255 ROR393255:ROT393255 RYN393255:RYP393255 SIJ393255:SIL393255 SSF393255:SSH393255 TCB393255:TCD393255 TLX393255:TLZ393255 TVT393255:TVV393255 UFP393255:UFR393255 UPL393255:UPN393255 UZH393255:UZJ393255 VJD393255:VJF393255 VSZ393255:VTB393255 WCV393255:WCX393255 WMR393255:WMT393255 WWN393255:WWP393255 AF458791:AH458791 KB458791:KD458791 TX458791:TZ458791 ADT458791:ADV458791 ANP458791:ANR458791 AXL458791:AXN458791 BHH458791:BHJ458791 BRD458791:BRF458791 CAZ458791:CBB458791 CKV458791:CKX458791 CUR458791:CUT458791 DEN458791:DEP458791 DOJ458791:DOL458791 DYF458791:DYH458791 EIB458791:EID458791 ERX458791:ERZ458791 FBT458791:FBV458791 FLP458791:FLR458791 FVL458791:FVN458791 GFH458791:GFJ458791 GPD458791:GPF458791 GYZ458791:GZB458791 HIV458791:HIX458791 HSR458791:HST458791 ICN458791:ICP458791 IMJ458791:IML458791 IWF458791:IWH458791 JGB458791:JGD458791 JPX458791:JPZ458791 JZT458791:JZV458791 KJP458791:KJR458791 KTL458791:KTN458791 LDH458791:LDJ458791 LND458791:LNF458791 LWZ458791:LXB458791 MGV458791:MGX458791 MQR458791:MQT458791 NAN458791:NAP458791 NKJ458791:NKL458791 NUF458791:NUH458791 OEB458791:OED458791 ONX458791:ONZ458791 OXT458791:OXV458791 PHP458791:PHR458791 PRL458791:PRN458791 QBH458791:QBJ458791 QLD458791:QLF458791 QUZ458791:QVB458791 REV458791:REX458791 ROR458791:ROT458791 RYN458791:RYP458791 SIJ458791:SIL458791 SSF458791:SSH458791 TCB458791:TCD458791 TLX458791:TLZ458791 TVT458791:TVV458791 UFP458791:UFR458791 UPL458791:UPN458791 UZH458791:UZJ458791 VJD458791:VJF458791 VSZ458791:VTB458791 WCV458791:WCX458791 WMR458791:WMT458791 WWN458791:WWP458791 AF524327:AH524327 KB524327:KD524327 TX524327:TZ524327 ADT524327:ADV524327 ANP524327:ANR524327 AXL524327:AXN524327 BHH524327:BHJ524327 BRD524327:BRF524327 CAZ524327:CBB524327 CKV524327:CKX524327 CUR524327:CUT524327 DEN524327:DEP524327 DOJ524327:DOL524327 DYF524327:DYH524327 EIB524327:EID524327 ERX524327:ERZ524327 FBT524327:FBV524327 FLP524327:FLR524327 FVL524327:FVN524327 GFH524327:GFJ524327 GPD524327:GPF524327 GYZ524327:GZB524327 HIV524327:HIX524327 HSR524327:HST524327 ICN524327:ICP524327 IMJ524327:IML524327 IWF524327:IWH524327 JGB524327:JGD524327 JPX524327:JPZ524327 JZT524327:JZV524327 KJP524327:KJR524327 KTL524327:KTN524327 LDH524327:LDJ524327 LND524327:LNF524327 LWZ524327:LXB524327 MGV524327:MGX524327 MQR524327:MQT524327 NAN524327:NAP524327 NKJ524327:NKL524327 NUF524327:NUH524327 OEB524327:OED524327 ONX524327:ONZ524327 OXT524327:OXV524327 PHP524327:PHR524327 PRL524327:PRN524327 QBH524327:QBJ524327 QLD524327:QLF524327 QUZ524327:QVB524327 REV524327:REX524327 ROR524327:ROT524327 RYN524327:RYP524327 SIJ524327:SIL524327 SSF524327:SSH524327 TCB524327:TCD524327 TLX524327:TLZ524327 TVT524327:TVV524327 UFP524327:UFR524327 UPL524327:UPN524327 UZH524327:UZJ524327 VJD524327:VJF524327 VSZ524327:VTB524327 WCV524327:WCX524327 WMR524327:WMT524327 WWN524327:WWP524327 AF589863:AH589863 KB589863:KD589863 TX589863:TZ589863 ADT589863:ADV589863 ANP589863:ANR589863 AXL589863:AXN589863 BHH589863:BHJ589863 BRD589863:BRF589863 CAZ589863:CBB589863 CKV589863:CKX589863 CUR589863:CUT589863 DEN589863:DEP589863 DOJ589863:DOL589863 DYF589863:DYH589863 EIB589863:EID589863 ERX589863:ERZ589863 FBT589863:FBV589863 FLP589863:FLR589863 FVL589863:FVN589863 GFH589863:GFJ589863 GPD589863:GPF589863 GYZ589863:GZB589863 HIV589863:HIX589863 HSR589863:HST589863 ICN589863:ICP589863 IMJ589863:IML589863 IWF589863:IWH589863 JGB589863:JGD589863 JPX589863:JPZ589863 JZT589863:JZV589863 KJP589863:KJR589863 KTL589863:KTN589863 LDH589863:LDJ589863 LND589863:LNF589863 LWZ589863:LXB589863 MGV589863:MGX589863 MQR589863:MQT589863 NAN589863:NAP589863 NKJ589863:NKL589863 NUF589863:NUH589863 OEB589863:OED589863 ONX589863:ONZ589863 OXT589863:OXV589863 PHP589863:PHR589863 PRL589863:PRN589863 QBH589863:QBJ589863 QLD589863:QLF589863 QUZ589863:QVB589863 REV589863:REX589863 ROR589863:ROT589863 RYN589863:RYP589863 SIJ589863:SIL589863 SSF589863:SSH589863 TCB589863:TCD589863 TLX589863:TLZ589863 TVT589863:TVV589863 UFP589863:UFR589863 UPL589863:UPN589863 UZH589863:UZJ589863 VJD589863:VJF589863 VSZ589863:VTB589863 WCV589863:WCX589863 WMR589863:WMT589863 WWN589863:WWP589863 AF655399:AH655399 KB655399:KD655399 TX655399:TZ655399 ADT655399:ADV655399 ANP655399:ANR655399 AXL655399:AXN655399 BHH655399:BHJ655399 BRD655399:BRF655399 CAZ655399:CBB655399 CKV655399:CKX655399 CUR655399:CUT655399 DEN655399:DEP655399 DOJ655399:DOL655399 DYF655399:DYH655399 EIB655399:EID655399 ERX655399:ERZ655399 FBT655399:FBV655399 FLP655399:FLR655399 FVL655399:FVN655399 GFH655399:GFJ655399 GPD655399:GPF655399 GYZ655399:GZB655399 HIV655399:HIX655399 HSR655399:HST655399 ICN655399:ICP655399 IMJ655399:IML655399 IWF655399:IWH655399 JGB655399:JGD655399 JPX655399:JPZ655399 JZT655399:JZV655399 KJP655399:KJR655399 KTL655399:KTN655399 LDH655399:LDJ655399 LND655399:LNF655399 LWZ655399:LXB655399 MGV655399:MGX655399 MQR655399:MQT655399 NAN655399:NAP655399 NKJ655399:NKL655399 NUF655399:NUH655399 OEB655399:OED655399 ONX655399:ONZ655399 OXT655399:OXV655399 PHP655399:PHR655399 PRL655399:PRN655399 QBH655399:QBJ655399 QLD655399:QLF655399 QUZ655399:QVB655399 REV655399:REX655399 ROR655399:ROT655399 RYN655399:RYP655399 SIJ655399:SIL655399 SSF655399:SSH655399 TCB655399:TCD655399 TLX655399:TLZ655399 TVT655399:TVV655399 UFP655399:UFR655399 UPL655399:UPN655399 UZH655399:UZJ655399 VJD655399:VJF655399 VSZ655399:VTB655399 WCV655399:WCX655399 WMR655399:WMT655399 WWN655399:WWP655399 AF720935:AH720935 KB720935:KD720935 TX720935:TZ720935 ADT720935:ADV720935 ANP720935:ANR720935 AXL720935:AXN720935 BHH720935:BHJ720935 BRD720935:BRF720935 CAZ720935:CBB720935 CKV720935:CKX720935 CUR720935:CUT720935 DEN720935:DEP720935 DOJ720935:DOL720935 DYF720935:DYH720935 EIB720935:EID720935 ERX720935:ERZ720935 FBT720935:FBV720935 FLP720935:FLR720935 FVL720935:FVN720935 GFH720935:GFJ720935 GPD720935:GPF720935 GYZ720935:GZB720935 HIV720935:HIX720935 HSR720935:HST720935 ICN720935:ICP720935 IMJ720935:IML720935 IWF720935:IWH720935 JGB720935:JGD720935 JPX720935:JPZ720935 JZT720935:JZV720935 KJP720935:KJR720935 KTL720935:KTN720935 LDH720935:LDJ720935 LND720935:LNF720935 LWZ720935:LXB720935 MGV720935:MGX720935 MQR720935:MQT720935 NAN720935:NAP720935 NKJ720935:NKL720935 NUF720935:NUH720935 OEB720935:OED720935 ONX720935:ONZ720935 OXT720935:OXV720935 PHP720935:PHR720935 PRL720935:PRN720935 QBH720935:QBJ720935 QLD720935:QLF720935 QUZ720935:QVB720935 REV720935:REX720935 ROR720935:ROT720935 RYN720935:RYP720935 SIJ720935:SIL720935 SSF720935:SSH720935 TCB720935:TCD720935 TLX720935:TLZ720935 TVT720935:TVV720935 UFP720935:UFR720935 UPL720935:UPN720935 UZH720935:UZJ720935 VJD720935:VJF720935 VSZ720935:VTB720935 WCV720935:WCX720935 WMR720935:WMT720935 WWN720935:WWP720935 AF786471:AH786471 KB786471:KD786471 TX786471:TZ786471 ADT786471:ADV786471 ANP786471:ANR786471 AXL786471:AXN786471 BHH786471:BHJ786471 BRD786471:BRF786471 CAZ786471:CBB786471 CKV786471:CKX786471 CUR786471:CUT786471 DEN786471:DEP786471 DOJ786471:DOL786471 DYF786471:DYH786471 EIB786471:EID786471 ERX786471:ERZ786471 FBT786471:FBV786471 FLP786471:FLR786471 FVL786471:FVN786471 GFH786471:GFJ786471 GPD786471:GPF786471 GYZ786471:GZB786471 HIV786471:HIX786471 HSR786471:HST786471 ICN786471:ICP786471 IMJ786471:IML786471 IWF786471:IWH786471 JGB786471:JGD786471 JPX786471:JPZ786471 JZT786471:JZV786471 KJP786471:KJR786471 KTL786471:KTN786471 LDH786471:LDJ786471 LND786471:LNF786471 LWZ786471:LXB786471 MGV786471:MGX786471 MQR786471:MQT786471 NAN786471:NAP786471 NKJ786471:NKL786471 NUF786471:NUH786471 OEB786471:OED786471 ONX786471:ONZ786471 OXT786471:OXV786471 PHP786471:PHR786471 PRL786471:PRN786471 QBH786471:QBJ786471 QLD786471:QLF786471 QUZ786471:QVB786471 REV786471:REX786471 ROR786471:ROT786471 RYN786471:RYP786471 SIJ786471:SIL786471 SSF786471:SSH786471 TCB786471:TCD786471 TLX786471:TLZ786471 TVT786471:TVV786471 UFP786471:UFR786471 UPL786471:UPN786471 UZH786471:UZJ786471 VJD786471:VJF786471 VSZ786471:VTB786471 WCV786471:WCX786471 WMR786471:WMT786471 WWN786471:WWP786471 AF852007:AH852007 KB852007:KD852007 TX852007:TZ852007 ADT852007:ADV852007 ANP852007:ANR852007 AXL852007:AXN852007 BHH852007:BHJ852007 BRD852007:BRF852007 CAZ852007:CBB852007 CKV852007:CKX852007 CUR852007:CUT852007 DEN852007:DEP852007 DOJ852007:DOL852007 DYF852007:DYH852007 EIB852007:EID852007 ERX852007:ERZ852007 FBT852007:FBV852007 FLP852007:FLR852007 FVL852007:FVN852007 GFH852007:GFJ852007 GPD852007:GPF852007 GYZ852007:GZB852007 HIV852007:HIX852007 HSR852007:HST852007 ICN852007:ICP852007 IMJ852007:IML852007 IWF852007:IWH852007 JGB852007:JGD852007 JPX852007:JPZ852007 JZT852007:JZV852007 KJP852007:KJR852007 KTL852007:KTN852007 LDH852007:LDJ852007 LND852007:LNF852007 LWZ852007:LXB852007 MGV852007:MGX852007 MQR852007:MQT852007 NAN852007:NAP852007 NKJ852007:NKL852007 NUF852007:NUH852007 OEB852007:OED852007 ONX852007:ONZ852007 OXT852007:OXV852007 PHP852007:PHR852007 PRL852007:PRN852007 QBH852007:QBJ852007 QLD852007:QLF852007 QUZ852007:QVB852007 REV852007:REX852007 ROR852007:ROT852007 RYN852007:RYP852007 SIJ852007:SIL852007 SSF852007:SSH852007 TCB852007:TCD852007 TLX852007:TLZ852007 TVT852007:TVV852007 UFP852007:UFR852007 UPL852007:UPN852007 UZH852007:UZJ852007 VJD852007:VJF852007 VSZ852007:VTB852007 WCV852007:WCX852007 WMR852007:WMT852007 WWN852007:WWP852007 AF917543:AH917543 KB917543:KD917543 TX917543:TZ917543 ADT917543:ADV917543 ANP917543:ANR917543 AXL917543:AXN917543 BHH917543:BHJ917543 BRD917543:BRF917543 CAZ917543:CBB917543 CKV917543:CKX917543 CUR917543:CUT917543 DEN917543:DEP917543 DOJ917543:DOL917543 DYF917543:DYH917543 EIB917543:EID917543 ERX917543:ERZ917543 FBT917543:FBV917543 FLP917543:FLR917543 FVL917543:FVN917543 GFH917543:GFJ917543 GPD917543:GPF917543 GYZ917543:GZB917543 HIV917543:HIX917543 HSR917543:HST917543 ICN917543:ICP917543 IMJ917543:IML917543 IWF917543:IWH917543 JGB917543:JGD917543 JPX917543:JPZ917543 JZT917543:JZV917543 KJP917543:KJR917543 KTL917543:KTN917543 LDH917543:LDJ917543 LND917543:LNF917543 LWZ917543:LXB917543 MGV917543:MGX917543 MQR917543:MQT917543 NAN917543:NAP917543 NKJ917543:NKL917543 NUF917543:NUH917543 OEB917543:OED917543 ONX917543:ONZ917543 OXT917543:OXV917543 PHP917543:PHR917543 PRL917543:PRN917543 QBH917543:QBJ917543 QLD917543:QLF917543 QUZ917543:QVB917543 REV917543:REX917543 ROR917543:ROT917543 RYN917543:RYP917543 SIJ917543:SIL917543 SSF917543:SSH917543 TCB917543:TCD917543 TLX917543:TLZ917543 TVT917543:TVV917543 UFP917543:UFR917543 UPL917543:UPN917543 UZH917543:UZJ917543 VJD917543:VJF917543 VSZ917543:VTB917543 WCV917543:WCX917543 WMR917543:WMT917543 WWN917543:WWP917543 AF983079:AH983079 KB983079:KD983079 TX983079:TZ983079 ADT983079:ADV983079 ANP983079:ANR983079 AXL983079:AXN983079 BHH983079:BHJ983079 BRD983079:BRF983079 CAZ983079:CBB983079 CKV983079:CKX983079 CUR983079:CUT983079 DEN983079:DEP983079 DOJ983079:DOL983079 DYF983079:DYH983079 EIB983079:EID983079 ERX983079:ERZ983079 FBT983079:FBV983079 FLP983079:FLR983079 FVL983079:FVN983079 GFH983079:GFJ983079 GPD983079:GPF983079 GYZ983079:GZB983079 HIV983079:HIX983079 HSR983079:HST983079 ICN983079:ICP983079 IMJ983079:IML983079 IWF983079:IWH983079 JGB983079:JGD983079 JPX983079:JPZ983079 JZT983079:JZV983079 KJP983079:KJR983079 KTL983079:KTN983079 LDH983079:LDJ983079 LND983079:LNF983079 LWZ983079:LXB983079 MGV983079:MGX983079 MQR983079:MQT983079 NAN983079:NAP983079 NKJ983079:NKL983079 NUF983079:NUH983079 OEB983079:OED983079 ONX983079:ONZ983079 OXT983079:OXV983079 PHP983079:PHR983079 PRL983079:PRN983079 QBH983079:QBJ983079 QLD983079:QLF983079 QUZ983079:QVB983079 REV983079:REX983079 ROR983079:ROT983079 RYN983079:RYP983079 SIJ983079:SIL983079 SSF983079:SSH983079 TCB983079:TCD983079 TLX983079:TLZ983079 TVT983079:TVV983079 UFP983079:UFR983079 UPL983079:UPN983079 UZH983079:UZJ983079 VJD983079:VJF983079 VSZ983079:VTB983079 WCV983079:WCX983079 WMR983079:WMT983079 WWN983079:WWP983079 AF43:AH43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AF65579:AH65579 KB65579:KD65579 TX65579:TZ65579 ADT65579:ADV65579 ANP65579:ANR65579 AXL65579:AXN65579 BHH65579:BHJ65579 BRD65579:BRF65579 CAZ65579:CBB65579 CKV65579:CKX65579 CUR65579:CUT65579 DEN65579:DEP65579 DOJ65579:DOL65579 DYF65579:DYH65579 EIB65579:EID65579 ERX65579:ERZ65579 FBT65579:FBV65579 FLP65579:FLR65579 FVL65579:FVN65579 GFH65579:GFJ65579 GPD65579:GPF65579 GYZ65579:GZB65579 HIV65579:HIX65579 HSR65579:HST65579 ICN65579:ICP65579 IMJ65579:IML65579 IWF65579:IWH65579 JGB65579:JGD65579 JPX65579:JPZ65579 JZT65579:JZV65579 KJP65579:KJR65579 KTL65579:KTN65579 LDH65579:LDJ65579 LND65579:LNF65579 LWZ65579:LXB65579 MGV65579:MGX65579 MQR65579:MQT65579 NAN65579:NAP65579 NKJ65579:NKL65579 NUF65579:NUH65579 OEB65579:OED65579 ONX65579:ONZ65579 OXT65579:OXV65579 PHP65579:PHR65579 PRL65579:PRN65579 QBH65579:QBJ65579 QLD65579:QLF65579 QUZ65579:QVB65579 REV65579:REX65579 ROR65579:ROT65579 RYN65579:RYP65579 SIJ65579:SIL65579 SSF65579:SSH65579 TCB65579:TCD65579 TLX65579:TLZ65579 TVT65579:TVV65579 UFP65579:UFR65579 UPL65579:UPN65579 UZH65579:UZJ65579 VJD65579:VJF65579 VSZ65579:VTB65579 WCV65579:WCX65579 WMR65579:WMT65579 WWN65579:WWP65579 AF131115:AH131115 KB131115:KD131115 TX131115:TZ131115 ADT131115:ADV131115 ANP131115:ANR131115 AXL131115:AXN131115 BHH131115:BHJ131115 BRD131115:BRF131115 CAZ131115:CBB131115 CKV131115:CKX131115 CUR131115:CUT131115 DEN131115:DEP131115 DOJ131115:DOL131115 DYF131115:DYH131115 EIB131115:EID131115 ERX131115:ERZ131115 FBT131115:FBV131115 FLP131115:FLR131115 FVL131115:FVN131115 GFH131115:GFJ131115 GPD131115:GPF131115 GYZ131115:GZB131115 HIV131115:HIX131115 HSR131115:HST131115 ICN131115:ICP131115 IMJ131115:IML131115 IWF131115:IWH131115 JGB131115:JGD131115 JPX131115:JPZ131115 JZT131115:JZV131115 KJP131115:KJR131115 KTL131115:KTN131115 LDH131115:LDJ131115 LND131115:LNF131115 LWZ131115:LXB131115 MGV131115:MGX131115 MQR131115:MQT131115 NAN131115:NAP131115 NKJ131115:NKL131115 NUF131115:NUH131115 OEB131115:OED131115 ONX131115:ONZ131115 OXT131115:OXV131115 PHP131115:PHR131115 PRL131115:PRN131115 QBH131115:QBJ131115 QLD131115:QLF131115 QUZ131115:QVB131115 REV131115:REX131115 ROR131115:ROT131115 RYN131115:RYP131115 SIJ131115:SIL131115 SSF131115:SSH131115 TCB131115:TCD131115 TLX131115:TLZ131115 TVT131115:TVV131115 UFP131115:UFR131115 UPL131115:UPN131115 UZH131115:UZJ131115 VJD131115:VJF131115 VSZ131115:VTB131115 WCV131115:WCX131115 WMR131115:WMT131115 WWN131115:WWP131115 AF196651:AH196651 KB196651:KD196651 TX196651:TZ196651 ADT196651:ADV196651 ANP196651:ANR196651 AXL196651:AXN196651 BHH196651:BHJ196651 BRD196651:BRF196651 CAZ196651:CBB196651 CKV196651:CKX196651 CUR196651:CUT196651 DEN196651:DEP196651 DOJ196651:DOL196651 DYF196651:DYH196651 EIB196651:EID196651 ERX196651:ERZ196651 FBT196651:FBV196651 FLP196651:FLR196651 FVL196651:FVN196651 GFH196651:GFJ196651 GPD196651:GPF196651 GYZ196651:GZB196651 HIV196651:HIX196651 HSR196651:HST196651 ICN196651:ICP196651 IMJ196651:IML196651 IWF196651:IWH196651 JGB196651:JGD196651 JPX196651:JPZ196651 JZT196651:JZV196651 KJP196651:KJR196651 KTL196651:KTN196651 LDH196651:LDJ196651 LND196651:LNF196651 LWZ196651:LXB196651 MGV196651:MGX196651 MQR196651:MQT196651 NAN196651:NAP196651 NKJ196651:NKL196651 NUF196651:NUH196651 OEB196651:OED196651 ONX196651:ONZ196651 OXT196651:OXV196651 PHP196651:PHR196651 PRL196651:PRN196651 QBH196651:QBJ196651 QLD196651:QLF196651 QUZ196651:QVB196651 REV196651:REX196651 ROR196651:ROT196651 RYN196651:RYP196651 SIJ196651:SIL196651 SSF196651:SSH196651 TCB196651:TCD196651 TLX196651:TLZ196651 TVT196651:TVV196651 UFP196651:UFR196651 UPL196651:UPN196651 UZH196651:UZJ196651 VJD196651:VJF196651 VSZ196651:VTB196651 WCV196651:WCX196651 WMR196651:WMT196651 WWN196651:WWP196651 AF262187:AH262187 KB262187:KD262187 TX262187:TZ262187 ADT262187:ADV262187 ANP262187:ANR262187 AXL262187:AXN262187 BHH262187:BHJ262187 BRD262187:BRF262187 CAZ262187:CBB262187 CKV262187:CKX262187 CUR262187:CUT262187 DEN262187:DEP262187 DOJ262187:DOL262187 DYF262187:DYH262187 EIB262187:EID262187 ERX262187:ERZ262187 FBT262187:FBV262187 FLP262187:FLR262187 FVL262187:FVN262187 GFH262187:GFJ262187 GPD262187:GPF262187 GYZ262187:GZB262187 HIV262187:HIX262187 HSR262187:HST262187 ICN262187:ICP262187 IMJ262187:IML262187 IWF262187:IWH262187 JGB262187:JGD262187 JPX262187:JPZ262187 JZT262187:JZV262187 KJP262187:KJR262187 KTL262187:KTN262187 LDH262187:LDJ262187 LND262187:LNF262187 LWZ262187:LXB262187 MGV262187:MGX262187 MQR262187:MQT262187 NAN262187:NAP262187 NKJ262187:NKL262187 NUF262187:NUH262187 OEB262187:OED262187 ONX262187:ONZ262187 OXT262187:OXV262187 PHP262187:PHR262187 PRL262187:PRN262187 QBH262187:QBJ262187 QLD262187:QLF262187 QUZ262187:QVB262187 REV262187:REX262187 ROR262187:ROT262187 RYN262187:RYP262187 SIJ262187:SIL262187 SSF262187:SSH262187 TCB262187:TCD262187 TLX262187:TLZ262187 TVT262187:TVV262187 UFP262187:UFR262187 UPL262187:UPN262187 UZH262187:UZJ262187 VJD262187:VJF262187 VSZ262187:VTB262187 WCV262187:WCX262187 WMR262187:WMT262187 WWN262187:WWP262187 AF327723:AH327723 KB327723:KD327723 TX327723:TZ327723 ADT327723:ADV327723 ANP327723:ANR327723 AXL327723:AXN327723 BHH327723:BHJ327723 BRD327723:BRF327723 CAZ327723:CBB327723 CKV327723:CKX327723 CUR327723:CUT327723 DEN327723:DEP327723 DOJ327723:DOL327723 DYF327723:DYH327723 EIB327723:EID327723 ERX327723:ERZ327723 FBT327723:FBV327723 FLP327723:FLR327723 FVL327723:FVN327723 GFH327723:GFJ327723 GPD327723:GPF327723 GYZ327723:GZB327723 HIV327723:HIX327723 HSR327723:HST327723 ICN327723:ICP327723 IMJ327723:IML327723 IWF327723:IWH327723 JGB327723:JGD327723 JPX327723:JPZ327723 JZT327723:JZV327723 KJP327723:KJR327723 KTL327723:KTN327723 LDH327723:LDJ327723 LND327723:LNF327723 LWZ327723:LXB327723 MGV327723:MGX327723 MQR327723:MQT327723 NAN327723:NAP327723 NKJ327723:NKL327723 NUF327723:NUH327723 OEB327723:OED327723 ONX327723:ONZ327723 OXT327723:OXV327723 PHP327723:PHR327723 PRL327723:PRN327723 QBH327723:QBJ327723 QLD327723:QLF327723 QUZ327723:QVB327723 REV327723:REX327723 ROR327723:ROT327723 RYN327723:RYP327723 SIJ327723:SIL327723 SSF327723:SSH327723 TCB327723:TCD327723 TLX327723:TLZ327723 TVT327723:TVV327723 UFP327723:UFR327723 UPL327723:UPN327723 UZH327723:UZJ327723 VJD327723:VJF327723 VSZ327723:VTB327723 WCV327723:WCX327723 WMR327723:WMT327723 WWN327723:WWP327723 AF393259:AH393259 KB393259:KD393259 TX393259:TZ393259 ADT393259:ADV393259 ANP393259:ANR393259 AXL393259:AXN393259 BHH393259:BHJ393259 BRD393259:BRF393259 CAZ393259:CBB393259 CKV393259:CKX393259 CUR393259:CUT393259 DEN393259:DEP393259 DOJ393259:DOL393259 DYF393259:DYH393259 EIB393259:EID393259 ERX393259:ERZ393259 FBT393259:FBV393259 FLP393259:FLR393259 FVL393259:FVN393259 GFH393259:GFJ393259 GPD393259:GPF393259 GYZ393259:GZB393259 HIV393259:HIX393259 HSR393259:HST393259 ICN393259:ICP393259 IMJ393259:IML393259 IWF393259:IWH393259 JGB393259:JGD393259 JPX393259:JPZ393259 JZT393259:JZV393259 KJP393259:KJR393259 KTL393259:KTN393259 LDH393259:LDJ393259 LND393259:LNF393259 LWZ393259:LXB393259 MGV393259:MGX393259 MQR393259:MQT393259 NAN393259:NAP393259 NKJ393259:NKL393259 NUF393259:NUH393259 OEB393259:OED393259 ONX393259:ONZ393259 OXT393259:OXV393259 PHP393259:PHR393259 PRL393259:PRN393259 QBH393259:QBJ393259 QLD393259:QLF393259 QUZ393259:QVB393259 REV393259:REX393259 ROR393259:ROT393259 RYN393259:RYP393259 SIJ393259:SIL393259 SSF393259:SSH393259 TCB393259:TCD393259 TLX393259:TLZ393259 TVT393259:TVV393259 UFP393259:UFR393259 UPL393259:UPN393259 UZH393259:UZJ393259 VJD393259:VJF393259 VSZ393259:VTB393259 WCV393259:WCX393259 WMR393259:WMT393259 WWN393259:WWP393259 AF458795:AH458795 KB458795:KD458795 TX458795:TZ458795 ADT458795:ADV458795 ANP458795:ANR458795 AXL458795:AXN458795 BHH458795:BHJ458795 BRD458795:BRF458795 CAZ458795:CBB458795 CKV458795:CKX458795 CUR458795:CUT458795 DEN458795:DEP458795 DOJ458795:DOL458795 DYF458795:DYH458795 EIB458795:EID458795 ERX458795:ERZ458795 FBT458795:FBV458795 FLP458795:FLR458795 FVL458795:FVN458795 GFH458795:GFJ458795 GPD458795:GPF458795 GYZ458795:GZB458795 HIV458795:HIX458795 HSR458795:HST458795 ICN458795:ICP458795 IMJ458795:IML458795 IWF458795:IWH458795 JGB458795:JGD458795 JPX458795:JPZ458795 JZT458795:JZV458795 KJP458795:KJR458795 KTL458795:KTN458795 LDH458795:LDJ458795 LND458795:LNF458795 LWZ458795:LXB458795 MGV458795:MGX458795 MQR458795:MQT458795 NAN458795:NAP458795 NKJ458795:NKL458795 NUF458795:NUH458795 OEB458795:OED458795 ONX458795:ONZ458795 OXT458795:OXV458795 PHP458795:PHR458795 PRL458795:PRN458795 QBH458795:QBJ458795 QLD458795:QLF458795 QUZ458795:QVB458795 REV458795:REX458795 ROR458795:ROT458795 RYN458795:RYP458795 SIJ458795:SIL458795 SSF458795:SSH458795 TCB458795:TCD458795 TLX458795:TLZ458795 TVT458795:TVV458795 UFP458795:UFR458795 UPL458795:UPN458795 UZH458795:UZJ458795 VJD458795:VJF458795 VSZ458795:VTB458795 WCV458795:WCX458795 WMR458795:WMT458795 WWN458795:WWP458795 AF524331:AH524331 KB524331:KD524331 TX524331:TZ524331 ADT524331:ADV524331 ANP524331:ANR524331 AXL524331:AXN524331 BHH524331:BHJ524331 BRD524331:BRF524331 CAZ524331:CBB524331 CKV524331:CKX524331 CUR524331:CUT524331 DEN524331:DEP524331 DOJ524331:DOL524331 DYF524331:DYH524331 EIB524331:EID524331 ERX524331:ERZ524331 FBT524331:FBV524331 FLP524331:FLR524331 FVL524331:FVN524331 GFH524331:GFJ524331 GPD524331:GPF524331 GYZ524331:GZB524331 HIV524331:HIX524331 HSR524331:HST524331 ICN524331:ICP524331 IMJ524331:IML524331 IWF524331:IWH524331 JGB524331:JGD524331 JPX524331:JPZ524331 JZT524331:JZV524331 KJP524331:KJR524331 KTL524331:KTN524331 LDH524331:LDJ524331 LND524331:LNF524331 LWZ524331:LXB524331 MGV524331:MGX524331 MQR524331:MQT524331 NAN524331:NAP524331 NKJ524331:NKL524331 NUF524331:NUH524331 OEB524331:OED524331 ONX524331:ONZ524331 OXT524331:OXV524331 PHP524331:PHR524331 PRL524331:PRN524331 QBH524331:QBJ524331 QLD524331:QLF524331 QUZ524331:QVB524331 REV524331:REX524331 ROR524331:ROT524331 RYN524331:RYP524331 SIJ524331:SIL524331 SSF524331:SSH524331 TCB524331:TCD524331 TLX524331:TLZ524331 TVT524331:TVV524331 UFP524331:UFR524331 UPL524331:UPN524331 UZH524331:UZJ524331 VJD524331:VJF524331 VSZ524331:VTB524331 WCV524331:WCX524331 WMR524331:WMT524331 WWN524331:WWP524331 AF589867:AH589867 KB589867:KD589867 TX589867:TZ589867 ADT589867:ADV589867 ANP589867:ANR589867 AXL589867:AXN589867 BHH589867:BHJ589867 BRD589867:BRF589867 CAZ589867:CBB589867 CKV589867:CKX589867 CUR589867:CUT589867 DEN589867:DEP589867 DOJ589867:DOL589867 DYF589867:DYH589867 EIB589867:EID589867 ERX589867:ERZ589867 FBT589867:FBV589867 FLP589867:FLR589867 FVL589867:FVN589867 GFH589867:GFJ589867 GPD589867:GPF589867 GYZ589867:GZB589867 HIV589867:HIX589867 HSR589867:HST589867 ICN589867:ICP589867 IMJ589867:IML589867 IWF589867:IWH589867 JGB589867:JGD589867 JPX589867:JPZ589867 JZT589867:JZV589867 KJP589867:KJR589867 KTL589867:KTN589867 LDH589867:LDJ589867 LND589867:LNF589867 LWZ589867:LXB589867 MGV589867:MGX589867 MQR589867:MQT589867 NAN589867:NAP589867 NKJ589867:NKL589867 NUF589867:NUH589867 OEB589867:OED589867 ONX589867:ONZ589867 OXT589867:OXV589867 PHP589867:PHR589867 PRL589867:PRN589867 QBH589867:QBJ589867 QLD589867:QLF589867 QUZ589867:QVB589867 REV589867:REX589867 ROR589867:ROT589867 RYN589867:RYP589867 SIJ589867:SIL589867 SSF589867:SSH589867 TCB589867:TCD589867 TLX589867:TLZ589867 TVT589867:TVV589867 UFP589867:UFR589867 UPL589867:UPN589867 UZH589867:UZJ589867 VJD589867:VJF589867 VSZ589867:VTB589867 WCV589867:WCX589867 WMR589867:WMT589867 WWN589867:WWP589867 AF655403:AH655403 KB655403:KD655403 TX655403:TZ655403 ADT655403:ADV655403 ANP655403:ANR655403 AXL655403:AXN655403 BHH655403:BHJ655403 BRD655403:BRF655403 CAZ655403:CBB655403 CKV655403:CKX655403 CUR655403:CUT655403 DEN655403:DEP655403 DOJ655403:DOL655403 DYF655403:DYH655403 EIB655403:EID655403 ERX655403:ERZ655403 FBT655403:FBV655403 FLP655403:FLR655403 FVL655403:FVN655403 GFH655403:GFJ655403 GPD655403:GPF655403 GYZ655403:GZB655403 HIV655403:HIX655403 HSR655403:HST655403 ICN655403:ICP655403 IMJ655403:IML655403 IWF655403:IWH655403 JGB655403:JGD655403 JPX655403:JPZ655403 JZT655403:JZV655403 KJP655403:KJR655403 KTL655403:KTN655403 LDH655403:LDJ655403 LND655403:LNF655403 LWZ655403:LXB655403 MGV655403:MGX655403 MQR655403:MQT655403 NAN655403:NAP655403 NKJ655403:NKL655403 NUF655403:NUH655403 OEB655403:OED655403 ONX655403:ONZ655403 OXT655403:OXV655403 PHP655403:PHR655403 PRL655403:PRN655403 QBH655403:QBJ655403 QLD655403:QLF655403 QUZ655403:QVB655403 REV655403:REX655403 ROR655403:ROT655403 RYN655403:RYP655403 SIJ655403:SIL655403 SSF655403:SSH655403 TCB655403:TCD655403 TLX655403:TLZ655403 TVT655403:TVV655403 UFP655403:UFR655403 UPL655403:UPN655403 UZH655403:UZJ655403 VJD655403:VJF655403 VSZ655403:VTB655403 WCV655403:WCX655403 WMR655403:WMT655403 WWN655403:WWP655403 AF720939:AH720939 KB720939:KD720939 TX720939:TZ720939 ADT720939:ADV720939 ANP720939:ANR720939 AXL720939:AXN720939 BHH720939:BHJ720939 BRD720939:BRF720939 CAZ720939:CBB720939 CKV720939:CKX720939 CUR720939:CUT720939 DEN720939:DEP720939 DOJ720939:DOL720939 DYF720939:DYH720939 EIB720939:EID720939 ERX720939:ERZ720939 FBT720939:FBV720939 FLP720939:FLR720939 FVL720939:FVN720939 GFH720939:GFJ720939 GPD720939:GPF720939 GYZ720939:GZB720939 HIV720939:HIX720939 HSR720939:HST720939 ICN720939:ICP720939 IMJ720939:IML720939 IWF720939:IWH720939 JGB720939:JGD720939 JPX720939:JPZ720939 JZT720939:JZV720939 KJP720939:KJR720939 KTL720939:KTN720939 LDH720939:LDJ720939 LND720939:LNF720939 LWZ720939:LXB720939 MGV720939:MGX720939 MQR720939:MQT720939 NAN720939:NAP720939 NKJ720939:NKL720939 NUF720939:NUH720939 OEB720939:OED720939 ONX720939:ONZ720939 OXT720939:OXV720939 PHP720939:PHR720939 PRL720939:PRN720939 QBH720939:QBJ720939 QLD720939:QLF720939 QUZ720939:QVB720939 REV720939:REX720939 ROR720939:ROT720939 RYN720939:RYP720939 SIJ720939:SIL720939 SSF720939:SSH720939 TCB720939:TCD720939 TLX720939:TLZ720939 TVT720939:TVV720939 UFP720939:UFR720939 UPL720939:UPN720939 UZH720939:UZJ720939 VJD720939:VJF720939 VSZ720939:VTB720939 WCV720939:WCX720939 WMR720939:WMT720939 WWN720939:WWP720939 AF786475:AH786475 KB786475:KD786475 TX786475:TZ786475 ADT786475:ADV786475 ANP786475:ANR786475 AXL786475:AXN786475 BHH786475:BHJ786475 BRD786475:BRF786475 CAZ786475:CBB786475 CKV786475:CKX786475 CUR786475:CUT786475 DEN786475:DEP786475 DOJ786475:DOL786475 DYF786475:DYH786475 EIB786475:EID786475 ERX786475:ERZ786475 FBT786475:FBV786475 FLP786475:FLR786475 FVL786475:FVN786475 GFH786475:GFJ786475 GPD786475:GPF786475 GYZ786475:GZB786475 HIV786475:HIX786475 HSR786475:HST786475 ICN786475:ICP786475 IMJ786475:IML786475 IWF786475:IWH786475 JGB786475:JGD786475 JPX786475:JPZ786475 JZT786475:JZV786475 KJP786475:KJR786475 KTL786475:KTN786475 LDH786475:LDJ786475 LND786475:LNF786475 LWZ786475:LXB786475 MGV786475:MGX786475 MQR786475:MQT786475 NAN786475:NAP786475 NKJ786475:NKL786475 NUF786475:NUH786475 OEB786475:OED786475 ONX786475:ONZ786475 OXT786475:OXV786475 PHP786475:PHR786475 PRL786475:PRN786475 QBH786475:QBJ786475 QLD786475:QLF786475 QUZ786475:QVB786475 REV786475:REX786475 ROR786475:ROT786475 RYN786475:RYP786475 SIJ786475:SIL786475 SSF786475:SSH786475 TCB786475:TCD786475 TLX786475:TLZ786475 TVT786475:TVV786475 UFP786475:UFR786475 UPL786475:UPN786475 UZH786475:UZJ786475 VJD786475:VJF786475 VSZ786475:VTB786475 WCV786475:WCX786475 WMR786475:WMT786475 WWN786475:WWP786475 AF852011:AH852011 KB852011:KD852011 TX852011:TZ852011 ADT852011:ADV852011 ANP852011:ANR852011 AXL852011:AXN852011 BHH852011:BHJ852011 BRD852011:BRF852011 CAZ852011:CBB852011 CKV852011:CKX852011 CUR852011:CUT852011 DEN852011:DEP852011 DOJ852011:DOL852011 DYF852011:DYH852011 EIB852011:EID852011 ERX852011:ERZ852011 FBT852011:FBV852011 FLP852011:FLR852011 FVL852011:FVN852011 GFH852011:GFJ852011 GPD852011:GPF852011 GYZ852011:GZB852011 HIV852011:HIX852011 HSR852011:HST852011 ICN852011:ICP852011 IMJ852011:IML852011 IWF852011:IWH852011 JGB852011:JGD852011 JPX852011:JPZ852011 JZT852011:JZV852011 KJP852011:KJR852011 KTL852011:KTN852011 LDH852011:LDJ852011 LND852011:LNF852011 LWZ852011:LXB852011 MGV852011:MGX852011 MQR852011:MQT852011 NAN852011:NAP852011 NKJ852011:NKL852011 NUF852011:NUH852011 OEB852011:OED852011 ONX852011:ONZ852011 OXT852011:OXV852011 PHP852011:PHR852011 PRL852011:PRN852011 QBH852011:QBJ852011 QLD852011:QLF852011 QUZ852011:QVB852011 REV852011:REX852011 ROR852011:ROT852011 RYN852011:RYP852011 SIJ852011:SIL852011 SSF852011:SSH852011 TCB852011:TCD852011 TLX852011:TLZ852011 TVT852011:TVV852011 UFP852011:UFR852011 UPL852011:UPN852011 UZH852011:UZJ852011 VJD852011:VJF852011 VSZ852011:VTB852011 WCV852011:WCX852011 WMR852011:WMT852011 WWN852011:WWP852011 AF917547:AH917547 KB917547:KD917547 TX917547:TZ917547 ADT917547:ADV917547 ANP917547:ANR917547 AXL917547:AXN917547 BHH917547:BHJ917547 BRD917547:BRF917547 CAZ917547:CBB917547 CKV917547:CKX917547 CUR917547:CUT917547 DEN917547:DEP917547 DOJ917547:DOL917547 DYF917547:DYH917547 EIB917547:EID917547 ERX917547:ERZ917547 FBT917547:FBV917547 FLP917547:FLR917547 FVL917547:FVN917547 GFH917547:GFJ917547 GPD917547:GPF917547 GYZ917547:GZB917547 HIV917547:HIX917547 HSR917547:HST917547 ICN917547:ICP917547 IMJ917547:IML917547 IWF917547:IWH917547 JGB917547:JGD917547 JPX917547:JPZ917547 JZT917547:JZV917547 KJP917547:KJR917547 KTL917547:KTN917547 LDH917547:LDJ917547 LND917547:LNF917547 LWZ917547:LXB917547 MGV917547:MGX917547 MQR917547:MQT917547 NAN917547:NAP917547 NKJ917547:NKL917547 NUF917547:NUH917547 OEB917547:OED917547 ONX917547:ONZ917547 OXT917547:OXV917547 PHP917547:PHR917547 PRL917547:PRN917547 QBH917547:QBJ917547 QLD917547:QLF917547 QUZ917547:QVB917547 REV917547:REX917547 ROR917547:ROT917547 RYN917547:RYP917547 SIJ917547:SIL917547 SSF917547:SSH917547 TCB917547:TCD917547 TLX917547:TLZ917547 TVT917547:TVV917547 UFP917547:UFR917547 UPL917547:UPN917547 UZH917547:UZJ917547 VJD917547:VJF917547 VSZ917547:VTB917547 WCV917547:WCX917547 WMR917547:WMT917547 WWN917547:WWP917547 AF983083:AH983083 KB983083:KD983083 TX983083:TZ983083 ADT983083:ADV983083 ANP983083:ANR983083 AXL983083:AXN983083 BHH983083:BHJ983083 BRD983083:BRF983083 CAZ983083:CBB983083 CKV983083:CKX983083 CUR983083:CUT983083 DEN983083:DEP983083 DOJ983083:DOL983083 DYF983083:DYH983083 EIB983083:EID983083 ERX983083:ERZ983083 FBT983083:FBV983083 FLP983083:FLR983083 FVL983083:FVN983083 GFH983083:GFJ983083 GPD983083:GPF983083 GYZ983083:GZB983083 HIV983083:HIX983083 HSR983083:HST983083 ICN983083:ICP983083 IMJ983083:IML983083 IWF983083:IWH983083 JGB983083:JGD983083 JPX983083:JPZ983083 JZT983083:JZV983083 KJP983083:KJR983083 KTL983083:KTN983083 LDH983083:LDJ983083 LND983083:LNF983083 LWZ983083:LXB983083 MGV983083:MGX983083 MQR983083:MQT983083 NAN983083:NAP983083 NKJ983083:NKL983083 NUF983083:NUH983083 OEB983083:OED983083 ONX983083:ONZ983083 OXT983083:OXV983083 PHP983083:PHR983083 PRL983083:PRN983083 QBH983083:QBJ983083 QLD983083:QLF983083 QUZ983083:QVB983083 REV983083:REX983083 ROR983083:ROT983083 RYN983083:RYP983083 SIJ983083:SIL983083 SSF983083:SSH983083 TCB983083:TCD983083 TLX983083:TLZ983083 TVT983083:TVV983083 UFP983083:UFR983083 UPL983083:UPN983083 UZH983083:UZJ983083 VJD983083:VJF983083 VSZ983083:VTB983083 WCV983083:WCX983083 WMR983083:WMT983083 WWN983083:WWP983083 AF48:AH48 KB48:KD48 TX48:TZ48 ADT48:ADV48 ANP48:ANR48 AXL48:AXN48 BHH48:BHJ48 BRD48:BRF48 CAZ48:CBB48 CKV48:CKX48 CUR48:CUT48 DEN48:DEP48 DOJ48:DOL48 DYF48:DYH48 EIB48:EID48 ERX48:ERZ48 FBT48:FBV48 FLP48:FLR48 FVL48:FVN48 GFH48:GFJ48 GPD48:GPF48 GYZ48:GZB48 HIV48:HIX48 HSR48:HST48 ICN48:ICP48 IMJ48:IML48 IWF48:IWH48 JGB48:JGD48 JPX48:JPZ48 JZT48:JZV48 KJP48:KJR48 KTL48:KTN48 LDH48:LDJ48 LND48:LNF48 LWZ48:LXB48 MGV48:MGX48 MQR48:MQT48 NAN48:NAP48 NKJ48:NKL48 NUF48:NUH48 OEB48:OED48 ONX48:ONZ48 OXT48:OXV48 PHP48:PHR48 PRL48:PRN48 QBH48:QBJ48 QLD48:QLF48 QUZ48:QVB48 REV48:REX48 ROR48:ROT48 RYN48:RYP48 SIJ48:SIL48 SSF48:SSH48 TCB48:TCD48 TLX48:TLZ48 TVT48:TVV48 UFP48:UFR48 UPL48:UPN48 UZH48:UZJ48 VJD48:VJF48 VSZ48:VTB48 WCV48:WCX48 WMR48:WMT48 WWN48:WWP48 AF65584:AH65584 KB65584:KD65584 TX65584:TZ65584 ADT65584:ADV65584 ANP65584:ANR65584 AXL65584:AXN65584 BHH65584:BHJ65584 BRD65584:BRF65584 CAZ65584:CBB65584 CKV65584:CKX65584 CUR65584:CUT65584 DEN65584:DEP65584 DOJ65584:DOL65584 DYF65584:DYH65584 EIB65584:EID65584 ERX65584:ERZ65584 FBT65584:FBV65584 FLP65584:FLR65584 FVL65584:FVN65584 GFH65584:GFJ65584 GPD65584:GPF65584 GYZ65584:GZB65584 HIV65584:HIX65584 HSR65584:HST65584 ICN65584:ICP65584 IMJ65584:IML65584 IWF65584:IWH65584 JGB65584:JGD65584 JPX65584:JPZ65584 JZT65584:JZV65584 KJP65584:KJR65584 KTL65584:KTN65584 LDH65584:LDJ65584 LND65584:LNF65584 LWZ65584:LXB65584 MGV65584:MGX65584 MQR65584:MQT65584 NAN65584:NAP65584 NKJ65584:NKL65584 NUF65584:NUH65584 OEB65584:OED65584 ONX65584:ONZ65584 OXT65584:OXV65584 PHP65584:PHR65584 PRL65584:PRN65584 QBH65584:QBJ65584 QLD65584:QLF65584 QUZ65584:QVB65584 REV65584:REX65584 ROR65584:ROT65584 RYN65584:RYP65584 SIJ65584:SIL65584 SSF65584:SSH65584 TCB65584:TCD65584 TLX65584:TLZ65584 TVT65584:TVV65584 UFP65584:UFR65584 UPL65584:UPN65584 UZH65584:UZJ65584 VJD65584:VJF65584 VSZ65584:VTB65584 WCV65584:WCX65584 WMR65584:WMT65584 WWN65584:WWP65584 AF131120:AH131120 KB131120:KD131120 TX131120:TZ131120 ADT131120:ADV131120 ANP131120:ANR131120 AXL131120:AXN131120 BHH131120:BHJ131120 BRD131120:BRF131120 CAZ131120:CBB131120 CKV131120:CKX131120 CUR131120:CUT131120 DEN131120:DEP131120 DOJ131120:DOL131120 DYF131120:DYH131120 EIB131120:EID131120 ERX131120:ERZ131120 FBT131120:FBV131120 FLP131120:FLR131120 FVL131120:FVN131120 GFH131120:GFJ131120 GPD131120:GPF131120 GYZ131120:GZB131120 HIV131120:HIX131120 HSR131120:HST131120 ICN131120:ICP131120 IMJ131120:IML131120 IWF131120:IWH131120 JGB131120:JGD131120 JPX131120:JPZ131120 JZT131120:JZV131120 KJP131120:KJR131120 KTL131120:KTN131120 LDH131120:LDJ131120 LND131120:LNF131120 LWZ131120:LXB131120 MGV131120:MGX131120 MQR131120:MQT131120 NAN131120:NAP131120 NKJ131120:NKL131120 NUF131120:NUH131120 OEB131120:OED131120 ONX131120:ONZ131120 OXT131120:OXV131120 PHP131120:PHR131120 PRL131120:PRN131120 QBH131120:QBJ131120 QLD131120:QLF131120 QUZ131120:QVB131120 REV131120:REX131120 ROR131120:ROT131120 RYN131120:RYP131120 SIJ131120:SIL131120 SSF131120:SSH131120 TCB131120:TCD131120 TLX131120:TLZ131120 TVT131120:TVV131120 UFP131120:UFR131120 UPL131120:UPN131120 UZH131120:UZJ131120 VJD131120:VJF131120 VSZ131120:VTB131120 WCV131120:WCX131120 WMR131120:WMT131120 WWN131120:WWP131120 AF196656:AH196656 KB196656:KD196656 TX196656:TZ196656 ADT196656:ADV196656 ANP196656:ANR196656 AXL196656:AXN196656 BHH196656:BHJ196656 BRD196656:BRF196656 CAZ196656:CBB196656 CKV196656:CKX196656 CUR196656:CUT196656 DEN196656:DEP196656 DOJ196656:DOL196656 DYF196656:DYH196656 EIB196656:EID196656 ERX196656:ERZ196656 FBT196656:FBV196656 FLP196656:FLR196656 FVL196656:FVN196656 GFH196656:GFJ196656 GPD196656:GPF196656 GYZ196656:GZB196656 HIV196656:HIX196656 HSR196656:HST196656 ICN196656:ICP196656 IMJ196656:IML196656 IWF196656:IWH196656 JGB196656:JGD196656 JPX196656:JPZ196656 JZT196656:JZV196656 KJP196656:KJR196656 KTL196656:KTN196656 LDH196656:LDJ196656 LND196656:LNF196656 LWZ196656:LXB196656 MGV196656:MGX196656 MQR196656:MQT196656 NAN196656:NAP196656 NKJ196656:NKL196656 NUF196656:NUH196656 OEB196656:OED196656 ONX196656:ONZ196656 OXT196656:OXV196656 PHP196656:PHR196656 PRL196656:PRN196656 QBH196656:QBJ196656 QLD196656:QLF196656 QUZ196656:QVB196656 REV196656:REX196656 ROR196656:ROT196656 RYN196656:RYP196656 SIJ196656:SIL196656 SSF196656:SSH196656 TCB196656:TCD196656 TLX196656:TLZ196656 TVT196656:TVV196656 UFP196656:UFR196656 UPL196656:UPN196656 UZH196656:UZJ196656 VJD196656:VJF196656 VSZ196656:VTB196656 WCV196656:WCX196656 WMR196656:WMT196656 WWN196656:WWP196656 AF262192:AH262192 KB262192:KD262192 TX262192:TZ262192 ADT262192:ADV262192 ANP262192:ANR262192 AXL262192:AXN262192 BHH262192:BHJ262192 BRD262192:BRF262192 CAZ262192:CBB262192 CKV262192:CKX262192 CUR262192:CUT262192 DEN262192:DEP262192 DOJ262192:DOL262192 DYF262192:DYH262192 EIB262192:EID262192 ERX262192:ERZ262192 FBT262192:FBV262192 FLP262192:FLR262192 FVL262192:FVN262192 GFH262192:GFJ262192 GPD262192:GPF262192 GYZ262192:GZB262192 HIV262192:HIX262192 HSR262192:HST262192 ICN262192:ICP262192 IMJ262192:IML262192 IWF262192:IWH262192 JGB262192:JGD262192 JPX262192:JPZ262192 JZT262192:JZV262192 KJP262192:KJR262192 KTL262192:KTN262192 LDH262192:LDJ262192 LND262192:LNF262192 LWZ262192:LXB262192 MGV262192:MGX262192 MQR262192:MQT262192 NAN262192:NAP262192 NKJ262192:NKL262192 NUF262192:NUH262192 OEB262192:OED262192 ONX262192:ONZ262192 OXT262192:OXV262192 PHP262192:PHR262192 PRL262192:PRN262192 QBH262192:QBJ262192 QLD262192:QLF262192 QUZ262192:QVB262192 REV262192:REX262192 ROR262192:ROT262192 RYN262192:RYP262192 SIJ262192:SIL262192 SSF262192:SSH262192 TCB262192:TCD262192 TLX262192:TLZ262192 TVT262192:TVV262192 UFP262192:UFR262192 UPL262192:UPN262192 UZH262192:UZJ262192 VJD262192:VJF262192 VSZ262192:VTB262192 WCV262192:WCX262192 WMR262192:WMT262192 WWN262192:WWP262192 AF327728:AH327728 KB327728:KD327728 TX327728:TZ327728 ADT327728:ADV327728 ANP327728:ANR327728 AXL327728:AXN327728 BHH327728:BHJ327728 BRD327728:BRF327728 CAZ327728:CBB327728 CKV327728:CKX327728 CUR327728:CUT327728 DEN327728:DEP327728 DOJ327728:DOL327728 DYF327728:DYH327728 EIB327728:EID327728 ERX327728:ERZ327728 FBT327728:FBV327728 FLP327728:FLR327728 FVL327728:FVN327728 GFH327728:GFJ327728 GPD327728:GPF327728 GYZ327728:GZB327728 HIV327728:HIX327728 HSR327728:HST327728 ICN327728:ICP327728 IMJ327728:IML327728 IWF327728:IWH327728 JGB327728:JGD327728 JPX327728:JPZ327728 JZT327728:JZV327728 KJP327728:KJR327728 KTL327728:KTN327728 LDH327728:LDJ327728 LND327728:LNF327728 LWZ327728:LXB327728 MGV327728:MGX327728 MQR327728:MQT327728 NAN327728:NAP327728 NKJ327728:NKL327728 NUF327728:NUH327728 OEB327728:OED327728 ONX327728:ONZ327728 OXT327728:OXV327728 PHP327728:PHR327728 PRL327728:PRN327728 QBH327728:QBJ327728 QLD327728:QLF327728 QUZ327728:QVB327728 REV327728:REX327728 ROR327728:ROT327728 RYN327728:RYP327728 SIJ327728:SIL327728 SSF327728:SSH327728 TCB327728:TCD327728 TLX327728:TLZ327728 TVT327728:TVV327728 UFP327728:UFR327728 UPL327728:UPN327728 UZH327728:UZJ327728 VJD327728:VJF327728 VSZ327728:VTB327728 WCV327728:WCX327728 WMR327728:WMT327728 WWN327728:WWP327728 AF393264:AH393264 KB393264:KD393264 TX393264:TZ393264 ADT393264:ADV393264 ANP393264:ANR393264 AXL393264:AXN393264 BHH393264:BHJ393264 BRD393264:BRF393264 CAZ393264:CBB393264 CKV393264:CKX393264 CUR393264:CUT393264 DEN393264:DEP393264 DOJ393264:DOL393264 DYF393264:DYH393264 EIB393264:EID393264 ERX393264:ERZ393264 FBT393264:FBV393264 FLP393264:FLR393264 FVL393264:FVN393264 GFH393264:GFJ393264 GPD393264:GPF393264 GYZ393264:GZB393264 HIV393264:HIX393264 HSR393264:HST393264 ICN393264:ICP393264 IMJ393264:IML393264 IWF393264:IWH393264 JGB393264:JGD393264 JPX393264:JPZ393264 JZT393264:JZV393264 KJP393264:KJR393264 KTL393264:KTN393264 LDH393264:LDJ393264 LND393264:LNF393264 LWZ393264:LXB393264 MGV393264:MGX393264 MQR393264:MQT393264 NAN393264:NAP393264 NKJ393264:NKL393264 NUF393264:NUH393264 OEB393264:OED393264 ONX393264:ONZ393264 OXT393264:OXV393264 PHP393264:PHR393264 PRL393264:PRN393264 QBH393264:QBJ393264 QLD393264:QLF393264 QUZ393264:QVB393264 REV393264:REX393264 ROR393264:ROT393264 RYN393264:RYP393264 SIJ393264:SIL393264 SSF393264:SSH393264 TCB393264:TCD393264 TLX393264:TLZ393264 TVT393264:TVV393264 UFP393264:UFR393264 UPL393264:UPN393264 UZH393264:UZJ393264 VJD393264:VJF393264 VSZ393264:VTB393264 WCV393264:WCX393264 WMR393264:WMT393264 WWN393264:WWP393264 AF458800:AH458800 KB458800:KD458800 TX458800:TZ458800 ADT458800:ADV458800 ANP458800:ANR458800 AXL458800:AXN458800 BHH458800:BHJ458800 BRD458800:BRF458800 CAZ458800:CBB458800 CKV458800:CKX458800 CUR458800:CUT458800 DEN458800:DEP458800 DOJ458800:DOL458800 DYF458800:DYH458800 EIB458800:EID458800 ERX458800:ERZ458800 FBT458800:FBV458800 FLP458800:FLR458800 FVL458800:FVN458800 GFH458800:GFJ458800 GPD458800:GPF458800 GYZ458800:GZB458800 HIV458800:HIX458800 HSR458800:HST458800 ICN458800:ICP458800 IMJ458800:IML458800 IWF458800:IWH458800 JGB458800:JGD458800 JPX458800:JPZ458800 JZT458800:JZV458800 KJP458800:KJR458800 KTL458800:KTN458800 LDH458800:LDJ458800 LND458800:LNF458800 LWZ458800:LXB458800 MGV458800:MGX458800 MQR458800:MQT458800 NAN458800:NAP458800 NKJ458800:NKL458800 NUF458800:NUH458800 OEB458800:OED458800 ONX458800:ONZ458800 OXT458800:OXV458800 PHP458800:PHR458800 PRL458800:PRN458800 QBH458800:QBJ458800 QLD458800:QLF458800 QUZ458800:QVB458800 REV458800:REX458800 ROR458800:ROT458800 RYN458800:RYP458800 SIJ458800:SIL458800 SSF458800:SSH458800 TCB458800:TCD458800 TLX458800:TLZ458800 TVT458800:TVV458800 UFP458800:UFR458800 UPL458800:UPN458800 UZH458800:UZJ458800 VJD458800:VJF458800 VSZ458800:VTB458800 WCV458800:WCX458800 WMR458800:WMT458800 WWN458800:WWP458800 AF524336:AH524336 KB524336:KD524336 TX524336:TZ524336 ADT524336:ADV524336 ANP524336:ANR524336 AXL524336:AXN524336 BHH524336:BHJ524336 BRD524336:BRF524336 CAZ524336:CBB524336 CKV524336:CKX524336 CUR524336:CUT524336 DEN524336:DEP524336 DOJ524336:DOL524336 DYF524336:DYH524336 EIB524336:EID524336 ERX524336:ERZ524336 FBT524336:FBV524336 FLP524336:FLR524336 FVL524336:FVN524336 GFH524336:GFJ524336 GPD524336:GPF524336 GYZ524336:GZB524336 HIV524336:HIX524336 HSR524336:HST524336 ICN524336:ICP524336 IMJ524336:IML524336 IWF524336:IWH524336 JGB524336:JGD524336 JPX524336:JPZ524336 JZT524336:JZV524336 KJP524336:KJR524336 KTL524336:KTN524336 LDH524336:LDJ524336 LND524336:LNF524336 LWZ524336:LXB524336 MGV524336:MGX524336 MQR524336:MQT524336 NAN524336:NAP524336 NKJ524336:NKL524336 NUF524336:NUH524336 OEB524336:OED524336 ONX524336:ONZ524336 OXT524336:OXV524336 PHP524336:PHR524336 PRL524336:PRN524336 QBH524336:QBJ524336 QLD524336:QLF524336 QUZ524336:QVB524336 REV524336:REX524336 ROR524336:ROT524336 RYN524336:RYP524336 SIJ524336:SIL524336 SSF524336:SSH524336 TCB524336:TCD524336 TLX524336:TLZ524336 TVT524336:TVV524336 UFP524336:UFR524336 UPL524336:UPN524336 UZH524336:UZJ524336 VJD524336:VJF524336 VSZ524336:VTB524336 WCV524336:WCX524336 WMR524336:WMT524336 WWN524336:WWP524336 AF589872:AH589872 KB589872:KD589872 TX589872:TZ589872 ADT589872:ADV589872 ANP589872:ANR589872 AXL589872:AXN589872 BHH589872:BHJ589872 BRD589872:BRF589872 CAZ589872:CBB589872 CKV589872:CKX589872 CUR589872:CUT589872 DEN589872:DEP589872 DOJ589872:DOL589872 DYF589872:DYH589872 EIB589872:EID589872 ERX589872:ERZ589872 FBT589872:FBV589872 FLP589872:FLR589872 FVL589872:FVN589872 GFH589872:GFJ589872 GPD589872:GPF589872 GYZ589872:GZB589872 HIV589872:HIX589872 HSR589872:HST589872 ICN589872:ICP589872 IMJ589872:IML589872 IWF589872:IWH589872 JGB589872:JGD589872 JPX589872:JPZ589872 JZT589872:JZV589872 KJP589872:KJR589872 KTL589872:KTN589872 LDH589872:LDJ589872 LND589872:LNF589872 LWZ589872:LXB589872 MGV589872:MGX589872 MQR589872:MQT589872 NAN589872:NAP589872 NKJ589872:NKL589872 NUF589872:NUH589872 OEB589872:OED589872 ONX589872:ONZ589872 OXT589872:OXV589872 PHP589872:PHR589872 PRL589872:PRN589872 QBH589872:QBJ589872 QLD589872:QLF589872 QUZ589872:QVB589872 REV589872:REX589872 ROR589872:ROT589872 RYN589872:RYP589872 SIJ589872:SIL589872 SSF589872:SSH589872 TCB589872:TCD589872 TLX589872:TLZ589872 TVT589872:TVV589872 UFP589872:UFR589872 UPL589872:UPN589872 UZH589872:UZJ589872 VJD589872:VJF589872 VSZ589872:VTB589872 WCV589872:WCX589872 WMR589872:WMT589872 WWN589872:WWP589872 AF655408:AH655408 KB655408:KD655408 TX655408:TZ655408 ADT655408:ADV655408 ANP655408:ANR655408 AXL655408:AXN655408 BHH655408:BHJ655408 BRD655408:BRF655408 CAZ655408:CBB655408 CKV655408:CKX655408 CUR655408:CUT655408 DEN655408:DEP655408 DOJ655408:DOL655408 DYF655408:DYH655408 EIB655408:EID655408 ERX655408:ERZ655408 FBT655408:FBV655408 FLP655408:FLR655408 FVL655408:FVN655408 GFH655408:GFJ655408 GPD655408:GPF655408 GYZ655408:GZB655408 HIV655408:HIX655408 HSR655408:HST655408 ICN655408:ICP655408 IMJ655408:IML655408 IWF655408:IWH655408 JGB655408:JGD655408 JPX655408:JPZ655408 JZT655408:JZV655408 KJP655408:KJR655408 KTL655408:KTN655408 LDH655408:LDJ655408 LND655408:LNF655408 LWZ655408:LXB655408 MGV655408:MGX655408 MQR655408:MQT655408 NAN655408:NAP655408 NKJ655408:NKL655408 NUF655408:NUH655408 OEB655408:OED655408 ONX655408:ONZ655408 OXT655408:OXV655408 PHP655408:PHR655408 PRL655408:PRN655408 QBH655408:QBJ655408 QLD655408:QLF655408 QUZ655408:QVB655408 REV655408:REX655408 ROR655408:ROT655408 RYN655408:RYP655408 SIJ655408:SIL655408 SSF655408:SSH655408 TCB655408:TCD655408 TLX655408:TLZ655408 TVT655408:TVV655408 UFP655408:UFR655408 UPL655408:UPN655408 UZH655408:UZJ655408 VJD655408:VJF655408 VSZ655408:VTB655408 WCV655408:WCX655408 WMR655408:WMT655408 WWN655408:WWP655408 AF720944:AH720944 KB720944:KD720944 TX720944:TZ720944 ADT720944:ADV720944 ANP720944:ANR720944 AXL720944:AXN720944 BHH720944:BHJ720944 BRD720944:BRF720944 CAZ720944:CBB720944 CKV720944:CKX720944 CUR720944:CUT720944 DEN720944:DEP720944 DOJ720944:DOL720944 DYF720944:DYH720944 EIB720944:EID720944 ERX720944:ERZ720944 FBT720944:FBV720944 FLP720944:FLR720944 FVL720944:FVN720944 GFH720944:GFJ720944 GPD720944:GPF720944 GYZ720944:GZB720944 HIV720944:HIX720944 HSR720944:HST720944 ICN720944:ICP720944 IMJ720944:IML720944 IWF720944:IWH720944 JGB720944:JGD720944 JPX720944:JPZ720944 JZT720944:JZV720944 KJP720944:KJR720944 KTL720944:KTN720944 LDH720944:LDJ720944 LND720944:LNF720944 LWZ720944:LXB720944 MGV720944:MGX720944 MQR720944:MQT720944 NAN720944:NAP720944 NKJ720944:NKL720944 NUF720944:NUH720944 OEB720944:OED720944 ONX720944:ONZ720944 OXT720944:OXV720944 PHP720944:PHR720944 PRL720944:PRN720944 QBH720944:QBJ720944 QLD720944:QLF720944 QUZ720944:QVB720944 REV720944:REX720944 ROR720944:ROT720944 RYN720944:RYP720944 SIJ720944:SIL720944 SSF720944:SSH720944 TCB720944:TCD720944 TLX720944:TLZ720944 TVT720944:TVV720944 UFP720944:UFR720944 UPL720944:UPN720944 UZH720944:UZJ720944 VJD720944:VJF720944 VSZ720944:VTB720944 WCV720944:WCX720944 WMR720944:WMT720944 WWN720944:WWP720944 AF786480:AH786480 KB786480:KD786480 TX786480:TZ786480 ADT786480:ADV786480 ANP786480:ANR786480 AXL786480:AXN786480 BHH786480:BHJ786480 BRD786480:BRF786480 CAZ786480:CBB786480 CKV786480:CKX786480 CUR786480:CUT786480 DEN786480:DEP786480 DOJ786480:DOL786480 DYF786480:DYH786480 EIB786480:EID786480 ERX786480:ERZ786480 FBT786480:FBV786480 FLP786480:FLR786480 FVL786480:FVN786480 GFH786480:GFJ786480 GPD786480:GPF786480 GYZ786480:GZB786480 HIV786480:HIX786480 HSR786480:HST786480 ICN786480:ICP786480 IMJ786480:IML786480 IWF786480:IWH786480 JGB786480:JGD786480 JPX786480:JPZ786480 JZT786480:JZV786480 KJP786480:KJR786480 KTL786480:KTN786480 LDH786480:LDJ786480 LND786480:LNF786480 LWZ786480:LXB786480 MGV786480:MGX786480 MQR786480:MQT786480 NAN786480:NAP786480 NKJ786480:NKL786480 NUF786480:NUH786480 OEB786480:OED786480 ONX786480:ONZ786480 OXT786480:OXV786480 PHP786480:PHR786480 PRL786480:PRN786480 QBH786480:QBJ786480 QLD786480:QLF786480 QUZ786480:QVB786480 REV786480:REX786480 ROR786480:ROT786480 RYN786480:RYP786480 SIJ786480:SIL786480 SSF786480:SSH786480 TCB786480:TCD786480 TLX786480:TLZ786480 TVT786480:TVV786480 UFP786480:UFR786480 UPL786480:UPN786480 UZH786480:UZJ786480 VJD786480:VJF786480 VSZ786480:VTB786480 WCV786480:WCX786480 WMR786480:WMT786480 WWN786480:WWP786480 AF852016:AH852016 KB852016:KD852016 TX852016:TZ852016 ADT852016:ADV852016 ANP852016:ANR852016 AXL852016:AXN852016 BHH852016:BHJ852016 BRD852016:BRF852016 CAZ852016:CBB852016 CKV852016:CKX852016 CUR852016:CUT852016 DEN852016:DEP852016 DOJ852016:DOL852016 DYF852016:DYH852016 EIB852016:EID852016 ERX852016:ERZ852016 FBT852016:FBV852016 FLP852016:FLR852016 FVL852016:FVN852016 GFH852016:GFJ852016 GPD852016:GPF852016 GYZ852016:GZB852016 HIV852016:HIX852016 HSR852016:HST852016 ICN852016:ICP852016 IMJ852016:IML852016 IWF852016:IWH852016 JGB852016:JGD852016 JPX852016:JPZ852016 JZT852016:JZV852016 KJP852016:KJR852016 KTL852016:KTN852016 LDH852016:LDJ852016 LND852016:LNF852016 LWZ852016:LXB852016 MGV852016:MGX852016 MQR852016:MQT852016 NAN852016:NAP852016 NKJ852016:NKL852016 NUF852016:NUH852016 OEB852016:OED852016 ONX852016:ONZ852016 OXT852016:OXV852016 PHP852016:PHR852016 PRL852016:PRN852016 QBH852016:QBJ852016 QLD852016:QLF852016 QUZ852016:QVB852016 REV852016:REX852016 ROR852016:ROT852016 RYN852016:RYP852016 SIJ852016:SIL852016 SSF852016:SSH852016 TCB852016:TCD852016 TLX852016:TLZ852016 TVT852016:TVV852016 UFP852016:UFR852016 UPL852016:UPN852016 UZH852016:UZJ852016 VJD852016:VJF852016 VSZ852016:VTB852016 WCV852016:WCX852016 WMR852016:WMT852016 WWN852016:WWP852016 AF917552:AH917552 KB917552:KD917552 TX917552:TZ917552 ADT917552:ADV917552 ANP917552:ANR917552 AXL917552:AXN917552 BHH917552:BHJ917552 BRD917552:BRF917552 CAZ917552:CBB917552 CKV917552:CKX917552 CUR917552:CUT917552 DEN917552:DEP917552 DOJ917552:DOL917552 DYF917552:DYH917552 EIB917552:EID917552 ERX917552:ERZ917552 FBT917552:FBV917552 FLP917552:FLR917552 FVL917552:FVN917552 GFH917552:GFJ917552 GPD917552:GPF917552 GYZ917552:GZB917552 HIV917552:HIX917552 HSR917552:HST917552 ICN917552:ICP917552 IMJ917552:IML917552 IWF917552:IWH917552 JGB917552:JGD917552 JPX917552:JPZ917552 JZT917552:JZV917552 KJP917552:KJR917552 KTL917552:KTN917552 LDH917552:LDJ917552 LND917552:LNF917552 LWZ917552:LXB917552 MGV917552:MGX917552 MQR917552:MQT917552 NAN917552:NAP917552 NKJ917552:NKL917552 NUF917552:NUH917552 OEB917552:OED917552 ONX917552:ONZ917552 OXT917552:OXV917552 PHP917552:PHR917552 PRL917552:PRN917552 QBH917552:QBJ917552 QLD917552:QLF917552 QUZ917552:QVB917552 REV917552:REX917552 ROR917552:ROT917552 RYN917552:RYP917552 SIJ917552:SIL917552 SSF917552:SSH917552 TCB917552:TCD917552 TLX917552:TLZ917552 TVT917552:TVV917552 UFP917552:UFR917552 UPL917552:UPN917552 UZH917552:UZJ917552 VJD917552:VJF917552 VSZ917552:VTB917552 WCV917552:WCX917552 WMR917552:WMT917552 WWN917552:WWP917552 AF983088:AH983088 KB983088:KD983088 TX983088:TZ983088 ADT983088:ADV983088 ANP983088:ANR983088 AXL983088:AXN983088 BHH983088:BHJ983088 BRD983088:BRF983088 CAZ983088:CBB983088 CKV983088:CKX983088 CUR983088:CUT983088 DEN983088:DEP983088 DOJ983088:DOL983088 DYF983088:DYH983088 EIB983088:EID983088 ERX983088:ERZ983088 FBT983088:FBV983088 FLP983088:FLR983088 FVL983088:FVN983088 GFH983088:GFJ983088 GPD983088:GPF983088 GYZ983088:GZB983088 HIV983088:HIX983088 HSR983088:HST983088 ICN983088:ICP983088 IMJ983088:IML983088 IWF983088:IWH983088 JGB983088:JGD983088 JPX983088:JPZ983088 JZT983088:JZV983088 KJP983088:KJR983088 KTL983088:KTN983088 LDH983088:LDJ983088 LND983088:LNF983088 LWZ983088:LXB983088 MGV983088:MGX983088 MQR983088:MQT983088 NAN983088:NAP983088 NKJ983088:NKL983088 NUF983088:NUH983088 OEB983088:OED983088 ONX983088:ONZ983088 OXT983088:OXV983088 PHP983088:PHR983088 PRL983088:PRN983088 QBH983088:QBJ983088 QLD983088:QLF983088 QUZ983088:QVB983088 REV983088:REX983088 ROR983088:ROT983088 RYN983088:RYP983088 SIJ983088:SIL983088 SSF983088:SSH983088 TCB983088:TCD983088 TLX983088:TLZ983088 TVT983088:TVV983088 UFP983088:UFR983088 UPL983088:UPN983088 UZH983088:UZJ983088 VJD983088:VJF983088 VSZ983088:VTB983088 WCV983088:WCX983088 WMR983088:WMT983088 WWN983088:WWP983088 AF65540:AG65545 KB65540:KC65545 TX65540:TY65545 ADT65540:ADU65545 ANP65540:ANQ65545 AXL65540:AXM65545 BHH65540:BHI65545 BRD65540:BRE65545 CAZ65540:CBA65545 CKV65540:CKW65545 CUR65540:CUS65545 DEN65540:DEO65545 DOJ65540:DOK65545 DYF65540:DYG65545 EIB65540:EIC65545 ERX65540:ERY65545 FBT65540:FBU65545 FLP65540:FLQ65545 FVL65540:FVM65545 GFH65540:GFI65545 GPD65540:GPE65545 GYZ65540:GZA65545 HIV65540:HIW65545 HSR65540:HSS65545 ICN65540:ICO65545 IMJ65540:IMK65545 IWF65540:IWG65545 JGB65540:JGC65545 JPX65540:JPY65545 JZT65540:JZU65545 KJP65540:KJQ65545 KTL65540:KTM65545 LDH65540:LDI65545 LND65540:LNE65545 LWZ65540:LXA65545 MGV65540:MGW65545 MQR65540:MQS65545 NAN65540:NAO65545 NKJ65540:NKK65545 NUF65540:NUG65545 OEB65540:OEC65545 ONX65540:ONY65545 OXT65540:OXU65545 PHP65540:PHQ65545 PRL65540:PRM65545 QBH65540:QBI65545 QLD65540:QLE65545 QUZ65540:QVA65545 REV65540:REW65545 ROR65540:ROS65545 RYN65540:RYO65545 SIJ65540:SIK65545 SSF65540:SSG65545 TCB65540:TCC65545 TLX65540:TLY65545 TVT65540:TVU65545 UFP65540:UFQ65545 UPL65540:UPM65545 UZH65540:UZI65545 VJD65540:VJE65545 VSZ65540:VTA65545 WCV65540:WCW65545 WMR65540:WMS65545 WWN65540:WWO65545 AF131076:AG131081 KB131076:KC131081 TX131076:TY131081 ADT131076:ADU131081 ANP131076:ANQ131081 AXL131076:AXM131081 BHH131076:BHI131081 BRD131076:BRE131081 CAZ131076:CBA131081 CKV131076:CKW131081 CUR131076:CUS131081 DEN131076:DEO131081 DOJ131076:DOK131081 DYF131076:DYG131081 EIB131076:EIC131081 ERX131076:ERY131081 FBT131076:FBU131081 FLP131076:FLQ131081 FVL131076:FVM131081 GFH131076:GFI131081 GPD131076:GPE131081 GYZ131076:GZA131081 HIV131076:HIW131081 HSR131076:HSS131081 ICN131076:ICO131081 IMJ131076:IMK131081 IWF131076:IWG131081 JGB131076:JGC131081 JPX131076:JPY131081 JZT131076:JZU131081 KJP131076:KJQ131081 KTL131076:KTM131081 LDH131076:LDI131081 LND131076:LNE131081 LWZ131076:LXA131081 MGV131076:MGW131081 MQR131076:MQS131081 NAN131076:NAO131081 NKJ131076:NKK131081 NUF131076:NUG131081 OEB131076:OEC131081 ONX131076:ONY131081 OXT131076:OXU131081 PHP131076:PHQ131081 PRL131076:PRM131081 QBH131076:QBI131081 QLD131076:QLE131081 QUZ131076:QVA131081 REV131076:REW131081 ROR131076:ROS131081 RYN131076:RYO131081 SIJ131076:SIK131081 SSF131076:SSG131081 TCB131076:TCC131081 TLX131076:TLY131081 TVT131076:TVU131081 UFP131076:UFQ131081 UPL131076:UPM131081 UZH131076:UZI131081 VJD131076:VJE131081 VSZ131076:VTA131081 WCV131076:WCW131081 WMR131076:WMS131081 WWN131076:WWO131081 AF196612:AG196617 KB196612:KC196617 TX196612:TY196617 ADT196612:ADU196617 ANP196612:ANQ196617 AXL196612:AXM196617 BHH196612:BHI196617 BRD196612:BRE196617 CAZ196612:CBA196617 CKV196612:CKW196617 CUR196612:CUS196617 DEN196612:DEO196617 DOJ196612:DOK196617 DYF196612:DYG196617 EIB196612:EIC196617 ERX196612:ERY196617 FBT196612:FBU196617 FLP196612:FLQ196617 FVL196612:FVM196617 GFH196612:GFI196617 GPD196612:GPE196617 GYZ196612:GZA196617 HIV196612:HIW196617 HSR196612:HSS196617 ICN196612:ICO196617 IMJ196612:IMK196617 IWF196612:IWG196617 JGB196612:JGC196617 JPX196612:JPY196617 JZT196612:JZU196617 KJP196612:KJQ196617 KTL196612:KTM196617 LDH196612:LDI196617 LND196612:LNE196617 LWZ196612:LXA196617 MGV196612:MGW196617 MQR196612:MQS196617 NAN196612:NAO196617 NKJ196612:NKK196617 NUF196612:NUG196617 OEB196612:OEC196617 ONX196612:ONY196617 OXT196612:OXU196617 PHP196612:PHQ196617 PRL196612:PRM196617 QBH196612:QBI196617 QLD196612:QLE196617 QUZ196612:QVA196617 REV196612:REW196617 ROR196612:ROS196617 RYN196612:RYO196617 SIJ196612:SIK196617 SSF196612:SSG196617 TCB196612:TCC196617 TLX196612:TLY196617 TVT196612:TVU196617 UFP196612:UFQ196617 UPL196612:UPM196617 UZH196612:UZI196617 VJD196612:VJE196617 VSZ196612:VTA196617 WCV196612:WCW196617 WMR196612:WMS196617 WWN196612:WWO196617 AF262148:AG262153 KB262148:KC262153 TX262148:TY262153 ADT262148:ADU262153 ANP262148:ANQ262153 AXL262148:AXM262153 BHH262148:BHI262153 BRD262148:BRE262153 CAZ262148:CBA262153 CKV262148:CKW262153 CUR262148:CUS262153 DEN262148:DEO262153 DOJ262148:DOK262153 DYF262148:DYG262153 EIB262148:EIC262153 ERX262148:ERY262153 FBT262148:FBU262153 FLP262148:FLQ262153 FVL262148:FVM262153 GFH262148:GFI262153 GPD262148:GPE262153 GYZ262148:GZA262153 HIV262148:HIW262153 HSR262148:HSS262153 ICN262148:ICO262153 IMJ262148:IMK262153 IWF262148:IWG262153 JGB262148:JGC262153 JPX262148:JPY262153 JZT262148:JZU262153 KJP262148:KJQ262153 KTL262148:KTM262153 LDH262148:LDI262153 LND262148:LNE262153 LWZ262148:LXA262153 MGV262148:MGW262153 MQR262148:MQS262153 NAN262148:NAO262153 NKJ262148:NKK262153 NUF262148:NUG262153 OEB262148:OEC262153 ONX262148:ONY262153 OXT262148:OXU262153 PHP262148:PHQ262153 PRL262148:PRM262153 QBH262148:QBI262153 QLD262148:QLE262153 QUZ262148:QVA262153 REV262148:REW262153 ROR262148:ROS262153 RYN262148:RYO262153 SIJ262148:SIK262153 SSF262148:SSG262153 TCB262148:TCC262153 TLX262148:TLY262153 TVT262148:TVU262153 UFP262148:UFQ262153 UPL262148:UPM262153 UZH262148:UZI262153 VJD262148:VJE262153 VSZ262148:VTA262153 WCV262148:WCW262153 WMR262148:WMS262153 WWN262148:WWO262153 AF327684:AG327689 KB327684:KC327689 TX327684:TY327689 ADT327684:ADU327689 ANP327684:ANQ327689 AXL327684:AXM327689 BHH327684:BHI327689 BRD327684:BRE327689 CAZ327684:CBA327689 CKV327684:CKW327689 CUR327684:CUS327689 DEN327684:DEO327689 DOJ327684:DOK327689 DYF327684:DYG327689 EIB327684:EIC327689 ERX327684:ERY327689 FBT327684:FBU327689 FLP327684:FLQ327689 FVL327684:FVM327689 GFH327684:GFI327689 GPD327684:GPE327689 GYZ327684:GZA327689 HIV327684:HIW327689 HSR327684:HSS327689 ICN327684:ICO327689 IMJ327684:IMK327689 IWF327684:IWG327689 JGB327684:JGC327689 JPX327684:JPY327689 JZT327684:JZU327689 KJP327684:KJQ327689 KTL327684:KTM327689 LDH327684:LDI327689 LND327684:LNE327689 LWZ327684:LXA327689 MGV327684:MGW327689 MQR327684:MQS327689 NAN327684:NAO327689 NKJ327684:NKK327689 NUF327684:NUG327689 OEB327684:OEC327689 ONX327684:ONY327689 OXT327684:OXU327689 PHP327684:PHQ327689 PRL327684:PRM327689 QBH327684:QBI327689 QLD327684:QLE327689 QUZ327684:QVA327689 REV327684:REW327689 ROR327684:ROS327689 RYN327684:RYO327689 SIJ327684:SIK327689 SSF327684:SSG327689 TCB327684:TCC327689 TLX327684:TLY327689 TVT327684:TVU327689 UFP327684:UFQ327689 UPL327684:UPM327689 UZH327684:UZI327689 VJD327684:VJE327689 VSZ327684:VTA327689 WCV327684:WCW327689 WMR327684:WMS327689 WWN327684:WWO327689 AF393220:AG393225 KB393220:KC393225 TX393220:TY393225 ADT393220:ADU393225 ANP393220:ANQ393225 AXL393220:AXM393225 BHH393220:BHI393225 BRD393220:BRE393225 CAZ393220:CBA393225 CKV393220:CKW393225 CUR393220:CUS393225 DEN393220:DEO393225 DOJ393220:DOK393225 DYF393220:DYG393225 EIB393220:EIC393225 ERX393220:ERY393225 FBT393220:FBU393225 FLP393220:FLQ393225 FVL393220:FVM393225 GFH393220:GFI393225 GPD393220:GPE393225 GYZ393220:GZA393225 HIV393220:HIW393225 HSR393220:HSS393225 ICN393220:ICO393225 IMJ393220:IMK393225 IWF393220:IWG393225 JGB393220:JGC393225 JPX393220:JPY393225 JZT393220:JZU393225 KJP393220:KJQ393225 KTL393220:KTM393225 LDH393220:LDI393225 LND393220:LNE393225 LWZ393220:LXA393225 MGV393220:MGW393225 MQR393220:MQS393225 NAN393220:NAO393225 NKJ393220:NKK393225 NUF393220:NUG393225 OEB393220:OEC393225 ONX393220:ONY393225 OXT393220:OXU393225 PHP393220:PHQ393225 PRL393220:PRM393225 QBH393220:QBI393225 QLD393220:QLE393225 QUZ393220:QVA393225 REV393220:REW393225 ROR393220:ROS393225 RYN393220:RYO393225 SIJ393220:SIK393225 SSF393220:SSG393225 TCB393220:TCC393225 TLX393220:TLY393225 TVT393220:TVU393225 UFP393220:UFQ393225 UPL393220:UPM393225 UZH393220:UZI393225 VJD393220:VJE393225 VSZ393220:VTA393225 WCV393220:WCW393225 WMR393220:WMS393225 WWN393220:WWO393225 AF458756:AG458761 KB458756:KC458761 TX458756:TY458761 ADT458756:ADU458761 ANP458756:ANQ458761 AXL458756:AXM458761 BHH458756:BHI458761 BRD458756:BRE458761 CAZ458756:CBA458761 CKV458756:CKW458761 CUR458756:CUS458761 DEN458756:DEO458761 DOJ458756:DOK458761 DYF458756:DYG458761 EIB458756:EIC458761 ERX458756:ERY458761 FBT458756:FBU458761 FLP458756:FLQ458761 FVL458756:FVM458761 GFH458756:GFI458761 GPD458756:GPE458761 GYZ458756:GZA458761 HIV458756:HIW458761 HSR458756:HSS458761 ICN458756:ICO458761 IMJ458756:IMK458761 IWF458756:IWG458761 JGB458756:JGC458761 JPX458756:JPY458761 JZT458756:JZU458761 KJP458756:KJQ458761 KTL458756:KTM458761 LDH458756:LDI458761 LND458756:LNE458761 LWZ458756:LXA458761 MGV458756:MGW458761 MQR458756:MQS458761 NAN458756:NAO458761 NKJ458756:NKK458761 NUF458756:NUG458761 OEB458756:OEC458761 ONX458756:ONY458761 OXT458756:OXU458761 PHP458756:PHQ458761 PRL458756:PRM458761 QBH458756:QBI458761 QLD458756:QLE458761 QUZ458756:QVA458761 REV458756:REW458761 ROR458756:ROS458761 RYN458756:RYO458761 SIJ458756:SIK458761 SSF458756:SSG458761 TCB458756:TCC458761 TLX458756:TLY458761 TVT458756:TVU458761 UFP458756:UFQ458761 UPL458756:UPM458761 UZH458756:UZI458761 VJD458756:VJE458761 VSZ458756:VTA458761 WCV458756:WCW458761 WMR458756:WMS458761 WWN458756:WWO458761 AF524292:AG524297 KB524292:KC524297 TX524292:TY524297 ADT524292:ADU524297 ANP524292:ANQ524297 AXL524292:AXM524297 BHH524292:BHI524297 BRD524292:BRE524297 CAZ524292:CBA524297 CKV524292:CKW524297 CUR524292:CUS524297 DEN524292:DEO524297 DOJ524292:DOK524297 DYF524292:DYG524297 EIB524292:EIC524297 ERX524292:ERY524297 FBT524292:FBU524297 FLP524292:FLQ524297 FVL524292:FVM524297 GFH524292:GFI524297 GPD524292:GPE524297 GYZ524292:GZA524297 HIV524292:HIW524297 HSR524292:HSS524297 ICN524292:ICO524297 IMJ524292:IMK524297 IWF524292:IWG524297 JGB524292:JGC524297 JPX524292:JPY524297 JZT524292:JZU524297 KJP524292:KJQ524297 KTL524292:KTM524297 LDH524292:LDI524297 LND524292:LNE524297 LWZ524292:LXA524297 MGV524292:MGW524297 MQR524292:MQS524297 NAN524292:NAO524297 NKJ524292:NKK524297 NUF524292:NUG524297 OEB524292:OEC524297 ONX524292:ONY524297 OXT524292:OXU524297 PHP524292:PHQ524297 PRL524292:PRM524297 QBH524292:QBI524297 QLD524292:QLE524297 QUZ524292:QVA524297 REV524292:REW524297 ROR524292:ROS524297 RYN524292:RYO524297 SIJ524292:SIK524297 SSF524292:SSG524297 TCB524292:TCC524297 TLX524292:TLY524297 TVT524292:TVU524297 UFP524292:UFQ524297 UPL524292:UPM524297 UZH524292:UZI524297 VJD524292:VJE524297 VSZ524292:VTA524297 WCV524292:WCW524297 WMR524292:WMS524297 WWN524292:WWO524297 AF589828:AG589833 KB589828:KC589833 TX589828:TY589833 ADT589828:ADU589833 ANP589828:ANQ589833 AXL589828:AXM589833 BHH589828:BHI589833 BRD589828:BRE589833 CAZ589828:CBA589833 CKV589828:CKW589833 CUR589828:CUS589833 DEN589828:DEO589833 DOJ589828:DOK589833 DYF589828:DYG589833 EIB589828:EIC589833 ERX589828:ERY589833 FBT589828:FBU589833 FLP589828:FLQ589833 FVL589828:FVM589833 GFH589828:GFI589833 GPD589828:GPE589833 GYZ589828:GZA589833 HIV589828:HIW589833 HSR589828:HSS589833 ICN589828:ICO589833 IMJ589828:IMK589833 IWF589828:IWG589833 JGB589828:JGC589833 JPX589828:JPY589833 JZT589828:JZU589833 KJP589828:KJQ589833 KTL589828:KTM589833 LDH589828:LDI589833 LND589828:LNE589833 LWZ589828:LXA589833 MGV589828:MGW589833 MQR589828:MQS589833 NAN589828:NAO589833 NKJ589828:NKK589833 NUF589828:NUG589833 OEB589828:OEC589833 ONX589828:ONY589833 OXT589828:OXU589833 PHP589828:PHQ589833 PRL589828:PRM589833 QBH589828:QBI589833 QLD589828:QLE589833 QUZ589828:QVA589833 REV589828:REW589833 ROR589828:ROS589833 RYN589828:RYO589833 SIJ589828:SIK589833 SSF589828:SSG589833 TCB589828:TCC589833 TLX589828:TLY589833 TVT589828:TVU589833 UFP589828:UFQ589833 UPL589828:UPM589833 UZH589828:UZI589833 VJD589828:VJE589833 VSZ589828:VTA589833 WCV589828:WCW589833 WMR589828:WMS589833 WWN589828:WWO589833 AF655364:AG655369 KB655364:KC655369 TX655364:TY655369 ADT655364:ADU655369 ANP655364:ANQ655369 AXL655364:AXM655369 BHH655364:BHI655369 BRD655364:BRE655369 CAZ655364:CBA655369 CKV655364:CKW655369 CUR655364:CUS655369 DEN655364:DEO655369 DOJ655364:DOK655369 DYF655364:DYG655369 EIB655364:EIC655369 ERX655364:ERY655369 FBT655364:FBU655369 FLP655364:FLQ655369 FVL655364:FVM655369 GFH655364:GFI655369 GPD655364:GPE655369 GYZ655364:GZA655369 HIV655364:HIW655369 HSR655364:HSS655369 ICN655364:ICO655369 IMJ655364:IMK655369 IWF655364:IWG655369 JGB655364:JGC655369 JPX655364:JPY655369 JZT655364:JZU655369 KJP655364:KJQ655369 KTL655364:KTM655369 LDH655364:LDI655369 LND655364:LNE655369 LWZ655364:LXA655369 MGV655364:MGW655369 MQR655364:MQS655369 NAN655364:NAO655369 NKJ655364:NKK655369 NUF655364:NUG655369 OEB655364:OEC655369 ONX655364:ONY655369 OXT655364:OXU655369 PHP655364:PHQ655369 PRL655364:PRM655369 QBH655364:QBI655369 QLD655364:QLE655369 QUZ655364:QVA655369 REV655364:REW655369 ROR655364:ROS655369 RYN655364:RYO655369 SIJ655364:SIK655369 SSF655364:SSG655369 TCB655364:TCC655369 TLX655364:TLY655369 TVT655364:TVU655369 UFP655364:UFQ655369 UPL655364:UPM655369 UZH655364:UZI655369 VJD655364:VJE655369 VSZ655364:VTA655369 WCV655364:WCW655369 WMR655364:WMS655369 WWN655364:WWO655369 AF720900:AG720905 KB720900:KC720905 TX720900:TY720905 ADT720900:ADU720905 ANP720900:ANQ720905 AXL720900:AXM720905 BHH720900:BHI720905 BRD720900:BRE720905 CAZ720900:CBA720905 CKV720900:CKW720905 CUR720900:CUS720905 DEN720900:DEO720905 DOJ720900:DOK720905 DYF720900:DYG720905 EIB720900:EIC720905 ERX720900:ERY720905 FBT720900:FBU720905 FLP720900:FLQ720905 FVL720900:FVM720905 GFH720900:GFI720905 GPD720900:GPE720905 GYZ720900:GZA720905 HIV720900:HIW720905 HSR720900:HSS720905 ICN720900:ICO720905 IMJ720900:IMK720905 IWF720900:IWG720905 JGB720900:JGC720905 JPX720900:JPY720905 JZT720900:JZU720905 KJP720900:KJQ720905 KTL720900:KTM720905 LDH720900:LDI720905 LND720900:LNE720905 LWZ720900:LXA720905 MGV720900:MGW720905 MQR720900:MQS720905 NAN720900:NAO720905 NKJ720900:NKK720905 NUF720900:NUG720905 OEB720900:OEC720905 ONX720900:ONY720905 OXT720900:OXU720905 PHP720900:PHQ720905 PRL720900:PRM720905 QBH720900:QBI720905 QLD720900:QLE720905 QUZ720900:QVA720905 REV720900:REW720905 ROR720900:ROS720905 RYN720900:RYO720905 SIJ720900:SIK720905 SSF720900:SSG720905 TCB720900:TCC720905 TLX720900:TLY720905 TVT720900:TVU720905 UFP720900:UFQ720905 UPL720900:UPM720905 UZH720900:UZI720905 VJD720900:VJE720905 VSZ720900:VTA720905 WCV720900:WCW720905 WMR720900:WMS720905 WWN720900:WWO720905 AF786436:AG786441 KB786436:KC786441 TX786436:TY786441 ADT786436:ADU786441 ANP786436:ANQ786441 AXL786436:AXM786441 BHH786436:BHI786441 BRD786436:BRE786441 CAZ786436:CBA786441 CKV786436:CKW786441 CUR786436:CUS786441 DEN786436:DEO786441 DOJ786436:DOK786441 DYF786436:DYG786441 EIB786436:EIC786441 ERX786436:ERY786441 FBT786436:FBU786441 FLP786436:FLQ786441 FVL786436:FVM786441 GFH786436:GFI786441 GPD786436:GPE786441 GYZ786436:GZA786441 HIV786436:HIW786441 HSR786436:HSS786441 ICN786436:ICO786441 IMJ786436:IMK786441 IWF786436:IWG786441 JGB786436:JGC786441 JPX786436:JPY786441 JZT786436:JZU786441 KJP786436:KJQ786441 KTL786436:KTM786441 LDH786436:LDI786441 LND786436:LNE786441 LWZ786436:LXA786441 MGV786436:MGW786441 MQR786436:MQS786441 NAN786436:NAO786441 NKJ786436:NKK786441 NUF786436:NUG786441 OEB786436:OEC786441 ONX786436:ONY786441 OXT786436:OXU786441 PHP786436:PHQ786441 PRL786436:PRM786441 QBH786436:QBI786441 QLD786436:QLE786441 QUZ786436:QVA786441 REV786436:REW786441 ROR786436:ROS786441 RYN786436:RYO786441 SIJ786436:SIK786441 SSF786436:SSG786441 TCB786436:TCC786441 TLX786436:TLY786441 TVT786436:TVU786441 UFP786436:UFQ786441 UPL786436:UPM786441 UZH786436:UZI786441 VJD786436:VJE786441 VSZ786436:VTA786441 WCV786436:WCW786441 WMR786436:WMS786441 WWN786436:WWO786441 AF851972:AG851977 KB851972:KC851977 TX851972:TY851977 ADT851972:ADU851977 ANP851972:ANQ851977 AXL851972:AXM851977 BHH851972:BHI851977 BRD851972:BRE851977 CAZ851972:CBA851977 CKV851972:CKW851977 CUR851972:CUS851977 DEN851972:DEO851977 DOJ851972:DOK851977 DYF851972:DYG851977 EIB851972:EIC851977 ERX851972:ERY851977 FBT851972:FBU851977 FLP851972:FLQ851977 FVL851972:FVM851977 GFH851972:GFI851977 GPD851972:GPE851977 GYZ851972:GZA851977 HIV851972:HIW851977 HSR851972:HSS851977 ICN851972:ICO851977 IMJ851972:IMK851977 IWF851972:IWG851977 JGB851972:JGC851977 JPX851972:JPY851977 JZT851972:JZU851977 KJP851972:KJQ851977 KTL851972:KTM851977 LDH851972:LDI851977 LND851972:LNE851977 LWZ851972:LXA851977 MGV851972:MGW851977 MQR851972:MQS851977 NAN851972:NAO851977 NKJ851972:NKK851977 NUF851972:NUG851977 OEB851972:OEC851977 ONX851972:ONY851977 OXT851972:OXU851977 PHP851972:PHQ851977 PRL851972:PRM851977 QBH851972:QBI851977 QLD851972:QLE851977 QUZ851972:QVA851977 REV851972:REW851977 ROR851972:ROS851977 RYN851972:RYO851977 SIJ851972:SIK851977 SSF851972:SSG851977 TCB851972:TCC851977 TLX851972:TLY851977 TVT851972:TVU851977 UFP851972:UFQ851977 UPL851972:UPM851977 UZH851972:UZI851977 VJD851972:VJE851977 VSZ851972:VTA851977 WCV851972:WCW851977 WMR851972:WMS851977 WWN851972:WWO851977 AF917508:AG917513 KB917508:KC917513 TX917508:TY917513 ADT917508:ADU917513 ANP917508:ANQ917513 AXL917508:AXM917513 BHH917508:BHI917513 BRD917508:BRE917513 CAZ917508:CBA917513 CKV917508:CKW917513 CUR917508:CUS917513 DEN917508:DEO917513 DOJ917508:DOK917513 DYF917508:DYG917513 EIB917508:EIC917513 ERX917508:ERY917513 FBT917508:FBU917513 FLP917508:FLQ917513 FVL917508:FVM917513 GFH917508:GFI917513 GPD917508:GPE917513 GYZ917508:GZA917513 HIV917508:HIW917513 HSR917508:HSS917513 ICN917508:ICO917513 IMJ917508:IMK917513 IWF917508:IWG917513 JGB917508:JGC917513 JPX917508:JPY917513 JZT917508:JZU917513 KJP917508:KJQ917513 KTL917508:KTM917513 LDH917508:LDI917513 LND917508:LNE917513 LWZ917508:LXA917513 MGV917508:MGW917513 MQR917508:MQS917513 NAN917508:NAO917513 NKJ917508:NKK917513 NUF917508:NUG917513 OEB917508:OEC917513 ONX917508:ONY917513 OXT917508:OXU917513 PHP917508:PHQ917513 PRL917508:PRM917513 QBH917508:QBI917513 QLD917508:QLE917513 QUZ917508:QVA917513 REV917508:REW917513 ROR917508:ROS917513 RYN917508:RYO917513 SIJ917508:SIK917513 SSF917508:SSG917513 TCB917508:TCC917513 TLX917508:TLY917513 TVT917508:TVU917513 UFP917508:UFQ917513 UPL917508:UPM917513 UZH917508:UZI917513 VJD917508:VJE917513 VSZ917508:VTA917513 WCV917508:WCW917513 WMR917508:WMS917513 WWN917508:WWO917513 AF983044:AG983049 KB983044:KC983049 TX983044:TY983049 ADT983044:ADU983049 ANP983044:ANQ983049 AXL983044:AXM983049 BHH983044:BHI983049 BRD983044:BRE983049 CAZ983044:CBA983049 CKV983044:CKW983049 CUR983044:CUS983049 DEN983044:DEO983049 DOJ983044:DOK983049 DYF983044:DYG983049 EIB983044:EIC983049 ERX983044:ERY983049 FBT983044:FBU983049 FLP983044:FLQ983049 FVL983044:FVM983049 GFH983044:GFI983049 GPD983044:GPE983049 GYZ983044:GZA983049 HIV983044:HIW983049 HSR983044:HSS983049 ICN983044:ICO983049 IMJ983044:IMK983049 IWF983044:IWG983049 JGB983044:JGC983049 JPX983044:JPY983049 JZT983044:JZU983049 KJP983044:KJQ983049 KTL983044:KTM983049 LDH983044:LDI983049 LND983044:LNE983049 LWZ983044:LXA983049 MGV983044:MGW983049 MQR983044:MQS983049 NAN983044:NAO983049 NKJ983044:NKK983049 NUF983044:NUG983049 OEB983044:OEC983049 ONX983044:ONY983049 OXT983044:OXU983049 PHP983044:PHQ983049 PRL983044:PRM983049 QBH983044:QBI983049 QLD983044:QLE983049 QUZ983044:QVA983049 REV983044:REW983049 ROR983044:ROS983049 RYN983044:RYO983049 SIJ983044:SIK983049 SSF983044:SSG983049 TCB983044:TCC983049 TLX983044:TLY983049 TVT983044:TVU983049 UFP983044:UFQ983049 UPL983044:UPM983049 UZH983044:UZI983049 VJD983044:VJE983049 VSZ983044:VTA983049 WCV983044:WCW983049 WMR983044:WMS983049 WWN983044:WWO983049 AF65547:AG65552 KB65547:KC65552 TX65547:TY65552 ADT65547:ADU65552 ANP65547:ANQ65552 AXL65547:AXM65552 BHH65547:BHI65552 BRD65547:BRE65552 CAZ65547:CBA65552 CKV65547:CKW65552 CUR65547:CUS65552 DEN65547:DEO65552 DOJ65547:DOK65552 DYF65547:DYG65552 EIB65547:EIC65552 ERX65547:ERY65552 FBT65547:FBU65552 FLP65547:FLQ65552 FVL65547:FVM65552 GFH65547:GFI65552 GPD65547:GPE65552 GYZ65547:GZA65552 HIV65547:HIW65552 HSR65547:HSS65552 ICN65547:ICO65552 IMJ65547:IMK65552 IWF65547:IWG65552 JGB65547:JGC65552 JPX65547:JPY65552 JZT65547:JZU65552 KJP65547:KJQ65552 KTL65547:KTM65552 LDH65547:LDI65552 LND65547:LNE65552 LWZ65547:LXA65552 MGV65547:MGW65552 MQR65547:MQS65552 NAN65547:NAO65552 NKJ65547:NKK65552 NUF65547:NUG65552 OEB65547:OEC65552 ONX65547:ONY65552 OXT65547:OXU65552 PHP65547:PHQ65552 PRL65547:PRM65552 QBH65547:QBI65552 QLD65547:QLE65552 QUZ65547:QVA65552 REV65547:REW65552 ROR65547:ROS65552 RYN65547:RYO65552 SIJ65547:SIK65552 SSF65547:SSG65552 TCB65547:TCC65552 TLX65547:TLY65552 TVT65547:TVU65552 UFP65547:UFQ65552 UPL65547:UPM65552 UZH65547:UZI65552 VJD65547:VJE65552 VSZ65547:VTA65552 WCV65547:WCW65552 WMR65547:WMS65552 WWN65547:WWO65552 AF131083:AG131088 KB131083:KC131088 TX131083:TY131088 ADT131083:ADU131088 ANP131083:ANQ131088 AXL131083:AXM131088 BHH131083:BHI131088 BRD131083:BRE131088 CAZ131083:CBA131088 CKV131083:CKW131088 CUR131083:CUS131088 DEN131083:DEO131088 DOJ131083:DOK131088 DYF131083:DYG131088 EIB131083:EIC131088 ERX131083:ERY131088 FBT131083:FBU131088 FLP131083:FLQ131088 FVL131083:FVM131088 GFH131083:GFI131088 GPD131083:GPE131088 GYZ131083:GZA131088 HIV131083:HIW131088 HSR131083:HSS131088 ICN131083:ICO131088 IMJ131083:IMK131088 IWF131083:IWG131088 JGB131083:JGC131088 JPX131083:JPY131088 JZT131083:JZU131088 KJP131083:KJQ131088 KTL131083:KTM131088 LDH131083:LDI131088 LND131083:LNE131088 LWZ131083:LXA131088 MGV131083:MGW131088 MQR131083:MQS131088 NAN131083:NAO131088 NKJ131083:NKK131088 NUF131083:NUG131088 OEB131083:OEC131088 ONX131083:ONY131088 OXT131083:OXU131088 PHP131083:PHQ131088 PRL131083:PRM131088 QBH131083:QBI131088 QLD131083:QLE131088 QUZ131083:QVA131088 REV131083:REW131088 ROR131083:ROS131088 RYN131083:RYO131088 SIJ131083:SIK131088 SSF131083:SSG131088 TCB131083:TCC131088 TLX131083:TLY131088 TVT131083:TVU131088 UFP131083:UFQ131088 UPL131083:UPM131088 UZH131083:UZI131088 VJD131083:VJE131088 VSZ131083:VTA131088 WCV131083:WCW131088 WMR131083:WMS131088 WWN131083:WWO131088 AF196619:AG196624 KB196619:KC196624 TX196619:TY196624 ADT196619:ADU196624 ANP196619:ANQ196624 AXL196619:AXM196624 BHH196619:BHI196624 BRD196619:BRE196624 CAZ196619:CBA196624 CKV196619:CKW196624 CUR196619:CUS196624 DEN196619:DEO196624 DOJ196619:DOK196624 DYF196619:DYG196624 EIB196619:EIC196624 ERX196619:ERY196624 FBT196619:FBU196624 FLP196619:FLQ196624 FVL196619:FVM196624 GFH196619:GFI196624 GPD196619:GPE196624 GYZ196619:GZA196624 HIV196619:HIW196624 HSR196619:HSS196624 ICN196619:ICO196624 IMJ196619:IMK196624 IWF196619:IWG196624 JGB196619:JGC196624 JPX196619:JPY196624 JZT196619:JZU196624 KJP196619:KJQ196624 KTL196619:KTM196624 LDH196619:LDI196624 LND196619:LNE196624 LWZ196619:LXA196624 MGV196619:MGW196624 MQR196619:MQS196624 NAN196619:NAO196624 NKJ196619:NKK196624 NUF196619:NUG196624 OEB196619:OEC196624 ONX196619:ONY196624 OXT196619:OXU196624 PHP196619:PHQ196624 PRL196619:PRM196624 QBH196619:QBI196624 QLD196619:QLE196624 QUZ196619:QVA196624 REV196619:REW196624 ROR196619:ROS196624 RYN196619:RYO196624 SIJ196619:SIK196624 SSF196619:SSG196624 TCB196619:TCC196624 TLX196619:TLY196624 TVT196619:TVU196624 UFP196619:UFQ196624 UPL196619:UPM196624 UZH196619:UZI196624 VJD196619:VJE196624 VSZ196619:VTA196624 WCV196619:WCW196624 WMR196619:WMS196624 WWN196619:WWO196624 AF262155:AG262160 KB262155:KC262160 TX262155:TY262160 ADT262155:ADU262160 ANP262155:ANQ262160 AXL262155:AXM262160 BHH262155:BHI262160 BRD262155:BRE262160 CAZ262155:CBA262160 CKV262155:CKW262160 CUR262155:CUS262160 DEN262155:DEO262160 DOJ262155:DOK262160 DYF262155:DYG262160 EIB262155:EIC262160 ERX262155:ERY262160 FBT262155:FBU262160 FLP262155:FLQ262160 FVL262155:FVM262160 GFH262155:GFI262160 GPD262155:GPE262160 GYZ262155:GZA262160 HIV262155:HIW262160 HSR262155:HSS262160 ICN262155:ICO262160 IMJ262155:IMK262160 IWF262155:IWG262160 JGB262155:JGC262160 JPX262155:JPY262160 JZT262155:JZU262160 KJP262155:KJQ262160 KTL262155:KTM262160 LDH262155:LDI262160 LND262155:LNE262160 LWZ262155:LXA262160 MGV262155:MGW262160 MQR262155:MQS262160 NAN262155:NAO262160 NKJ262155:NKK262160 NUF262155:NUG262160 OEB262155:OEC262160 ONX262155:ONY262160 OXT262155:OXU262160 PHP262155:PHQ262160 PRL262155:PRM262160 QBH262155:QBI262160 QLD262155:QLE262160 QUZ262155:QVA262160 REV262155:REW262160 ROR262155:ROS262160 RYN262155:RYO262160 SIJ262155:SIK262160 SSF262155:SSG262160 TCB262155:TCC262160 TLX262155:TLY262160 TVT262155:TVU262160 UFP262155:UFQ262160 UPL262155:UPM262160 UZH262155:UZI262160 VJD262155:VJE262160 VSZ262155:VTA262160 WCV262155:WCW262160 WMR262155:WMS262160 WWN262155:WWO262160 AF327691:AG327696 KB327691:KC327696 TX327691:TY327696 ADT327691:ADU327696 ANP327691:ANQ327696 AXL327691:AXM327696 BHH327691:BHI327696 BRD327691:BRE327696 CAZ327691:CBA327696 CKV327691:CKW327696 CUR327691:CUS327696 DEN327691:DEO327696 DOJ327691:DOK327696 DYF327691:DYG327696 EIB327691:EIC327696 ERX327691:ERY327696 FBT327691:FBU327696 FLP327691:FLQ327696 FVL327691:FVM327696 GFH327691:GFI327696 GPD327691:GPE327696 GYZ327691:GZA327696 HIV327691:HIW327696 HSR327691:HSS327696 ICN327691:ICO327696 IMJ327691:IMK327696 IWF327691:IWG327696 JGB327691:JGC327696 JPX327691:JPY327696 JZT327691:JZU327696 KJP327691:KJQ327696 KTL327691:KTM327696 LDH327691:LDI327696 LND327691:LNE327696 LWZ327691:LXA327696 MGV327691:MGW327696 MQR327691:MQS327696 NAN327691:NAO327696 NKJ327691:NKK327696 NUF327691:NUG327696 OEB327691:OEC327696 ONX327691:ONY327696 OXT327691:OXU327696 PHP327691:PHQ327696 PRL327691:PRM327696 QBH327691:QBI327696 QLD327691:QLE327696 QUZ327691:QVA327696 REV327691:REW327696 ROR327691:ROS327696 RYN327691:RYO327696 SIJ327691:SIK327696 SSF327691:SSG327696 TCB327691:TCC327696 TLX327691:TLY327696 TVT327691:TVU327696 UFP327691:UFQ327696 UPL327691:UPM327696 UZH327691:UZI327696 VJD327691:VJE327696 VSZ327691:VTA327696 WCV327691:WCW327696 WMR327691:WMS327696 WWN327691:WWO327696 AF393227:AG393232 KB393227:KC393232 TX393227:TY393232 ADT393227:ADU393232 ANP393227:ANQ393232 AXL393227:AXM393232 BHH393227:BHI393232 BRD393227:BRE393232 CAZ393227:CBA393232 CKV393227:CKW393232 CUR393227:CUS393232 DEN393227:DEO393232 DOJ393227:DOK393232 DYF393227:DYG393232 EIB393227:EIC393232 ERX393227:ERY393232 FBT393227:FBU393232 FLP393227:FLQ393232 FVL393227:FVM393232 GFH393227:GFI393232 GPD393227:GPE393232 GYZ393227:GZA393232 HIV393227:HIW393232 HSR393227:HSS393232 ICN393227:ICO393232 IMJ393227:IMK393232 IWF393227:IWG393232 JGB393227:JGC393232 JPX393227:JPY393232 JZT393227:JZU393232 KJP393227:KJQ393232 KTL393227:KTM393232 LDH393227:LDI393232 LND393227:LNE393232 LWZ393227:LXA393232 MGV393227:MGW393232 MQR393227:MQS393232 NAN393227:NAO393232 NKJ393227:NKK393232 NUF393227:NUG393232 OEB393227:OEC393232 ONX393227:ONY393232 OXT393227:OXU393232 PHP393227:PHQ393232 PRL393227:PRM393232 QBH393227:QBI393232 QLD393227:QLE393232 QUZ393227:QVA393232 REV393227:REW393232 ROR393227:ROS393232 RYN393227:RYO393232 SIJ393227:SIK393232 SSF393227:SSG393232 TCB393227:TCC393232 TLX393227:TLY393232 TVT393227:TVU393232 UFP393227:UFQ393232 UPL393227:UPM393232 UZH393227:UZI393232 VJD393227:VJE393232 VSZ393227:VTA393232 WCV393227:WCW393232 WMR393227:WMS393232 WWN393227:WWO393232 AF458763:AG458768 KB458763:KC458768 TX458763:TY458768 ADT458763:ADU458768 ANP458763:ANQ458768 AXL458763:AXM458768 BHH458763:BHI458768 BRD458763:BRE458768 CAZ458763:CBA458768 CKV458763:CKW458768 CUR458763:CUS458768 DEN458763:DEO458768 DOJ458763:DOK458768 DYF458763:DYG458768 EIB458763:EIC458768 ERX458763:ERY458768 FBT458763:FBU458768 FLP458763:FLQ458768 FVL458763:FVM458768 GFH458763:GFI458768 GPD458763:GPE458768 GYZ458763:GZA458768 HIV458763:HIW458768 HSR458763:HSS458768 ICN458763:ICO458768 IMJ458763:IMK458768 IWF458763:IWG458768 JGB458763:JGC458768 JPX458763:JPY458768 JZT458763:JZU458768 KJP458763:KJQ458768 KTL458763:KTM458768 LDH458763:LDI458768 LND458763:LNE458768 LWZ458763:LXA458768 MGV458763:MGW458768 MQR458763:MQS458768 NAN458763:NAO458768 NKJ458763:NKK458768 NUF458763:NUG458768 OEB458763:OEC458768 ONX458763:ONY458768 OXT458763:OXU458768 PHP458763:PHQ458768 PRL458763:PRM458768 QBH458763:QBI458768 QLD458763:QLE458768 QUZ458763:QVA458768 REV458763:REW458768 ROR458763:ROS458768 RYN458763:RYO458768 SIJ458763:SIK458768 SSF458763:SSG458768 TCB458763:TCC458768 TLX458763:TLY458768 TVT458763:TVU458768 UFP458763:UFQ458768 UPL458763:UPM458768 UZH458763:UZI458768 VJD458763:VJE458768 VSZ458763:VTA458768 WCV458763:WCW458768 WMR458763:WMS458768 WWN458763:WWO458768 AF524299:AG524304 KB524299:KC524304 TX524299:TY524304 ADT524299:ADU524304 ANP524299:ANQ524304 AXL524299:AXM524304 BHH524299:BHI524304 BRD524299:BRE524304 CAZ524299:CBA524304 CKV524299:CKW524304 CUR524299:CUS524304 DEN524299:DEO524304 DOJ524299:DOK524304 DYF524299:DYG524304 EIB524299:EIC524304 ERX524299:ERY524304 FBT524299:FBU524304 FLP524299:FLQ524304 FVL524299:FVM524304 GFH524299:GFI524304 GPD524299:GPE524304 GYZ524299:GZA524304 HIV524299:HIW524304 HSR524299:HSS524304 ICN524299:ICO524304 IMJ524299:IMK524304 IWF524299:IWG524304 JGB524299:JGC524304 JPX524299:JPY524304 JZT524299:JZU524304 KJP524299:KJQ524304 KTL524299:KTM524304 LDH524299:LDI524304 LND524299:LNE524304 LWZ524299:LXA524304 MGV524299:MGW524304 MQR524299:MQS524304 NAN524299:NAO524304 NKJ524299:NKK524304 NUF524299:NUG524304 OEB524299:OEC524304 ONX524299:ONY524304 OXT524299:OXU524304 PHP524299:PHQ524304 PRL524299:PRM524304 QBH524299:QBI524304 QLD524299:QLE524304 QUZ524299:QVA524304 REV524299:REW524304 ROR524299:ROS524304 RYN524299:RYO524304 SIJ524299:SIK524304 SSF524299:SSG524304 TCB524299:TCC524304 TLX524299:TLY524304 TVT524299:TVU524304 UFP524299:UFQ524304 UPL524299:UPM524304 UZH524299:UZI524304 VJD524299:VJE524304 VSZ524299:VTA524304 WCV524299:WCW524304 WMR524299:WMS524304 WWN524299:WWO524304 AF589835:AG589840 KB589835:KC589840 TX589835:TY589840 ADT589835:ADU589840 ANP589835:ANQ589840 AXL589835:AXM589840 BHH589835:BHI589840 BRD589835:BRE589840 CAZ589835:CBA589840 CKV589835:CKW589840 CUR589835:CUS589840 DEN589835:DEO589840 DOJ589835:DOK589840 DYF589835:DYG589840 EIB589835:EIC589840 ERX589835:ERY589840 FBT589835:FBU589840 FLP589835:FLQ589840 FVL589835:FVM589840 GFH589835:GFI589840 GPD589835:GPE589840 GYZ589835:GZA589840 HIV589835:HIW589840 HSR589835:HSS589840 ICN589835:ICO589840 IMJ589835:IMK589840 IWF589835:IWG589840 JGB589835:JGC589840 JPX589835:JPY589840 JZT589835:JZU589840 KJP589835:KJQ589840 KTL589835:KTM589840 LDH589835:LDI589840 LND589835:LNE589840 LWZ589835:LXA589840 MGV589835:MGW589840 MQR589835:MQS589840 NAN589835:NAO589840 NKJ589835:NKK589840 NUF589835:NUG589840 OEB589835:OEC589840 ONX589835:ONY589840 OXT589835:OXU589840 PHP589835:PHQ589840 PRL589835:PRM589840 QBH589835:QBI589840 QLD589835:QLE589840 QUZ589835:QVA589840 REV589835:REW589840 ROR589835:ROS589840 RYN589835:RYO589840 SIJ589835:SIK589840 SSF589835:SSG589840 TCB589835:TCC589840 TLX589835:TLY589840 TVT589835:TVU589840 UFP589835:UFQ589840 UPL589835:UPM589840 UZH589835:UZI589840 VJD589835:VJE589840 VSZ589835:VTA589840 WCV589835:WCW589840 WMR589835:WMS589840 WWN589835:WWO589840 AF655371:AG655376 KB655371:KC655376 TX655371:TY655376 ADT655371:ADU655376 ANP655371:ANQ655376 AXL655371:AXM655376 BHH655371:BHI655376 BRD655371:BRE655376 CAZ655371:CBA655376 CKV655371:CKW655376 CUR655371:CUS655376 DEN655371:DEO655376 DOJ655371:DOK655376 DYF655371:DYG655376 EIB655371:EIC655376 ERX655371:ERY655376 FBT655371:FBU655376 FLP655371:FLQ655376 FVL655371:FVM655376 GFH655371:GFI655376 GPD655371:GPE655376 GYZ655371:GZA655376 HIV655371:HIW655376 HSR655371:HSS655376 ICN655371:ICO655376 IMJ655371:IMK655376 IWF655371:IWG655376 JGB655371:JGC655376 JPX655371:JPY655376 JZT655371:JZU655376 KJP655371:KJQ655376 KTL655371:KTM655376 LDH655371:LDI655376 LND655371:LNE655376 LWZ655371:LXA655376 MGV655371:MGW655376 MQR655371:MQS655376 NAN655371:NAO655376 NKJ655371:NKK655376 NUF655371:NUG655376 OEB655371:OEC655376 ONX655371:ONY655376 OXT655371:OXU655376 PHP655371:PHQ655376 PRL655371:PRM655376 QBH655371:QBI655376 QLD655371:QLE655376 QUZ655371:QVA655376 REV655371:REW655376 ROR655371:ROS655376 RYN655371:RYO655376 SIJ655371:SIK655376 SSF655371:SSG655376 TCB655371:TCC655376 TLX655371:TLY655376 TVT655371:TVU655376 UFP655371:UFQ655376 UPL655371:UPM655376 UZH655371:UZI655376 VJD655371:VJE655376 VSZ655371:VTA655376 WCV655371:WCW655376 WMR655371:WMS655376 WWN655371:WWO655376 AF720907:AG720912 KB720907:KC720912 TX720907:TY720912 ADT720907:ADU720912 ANP720907:ANQ720912 AXL720907:AXM720912 BHH720907:BHI720912 BRD720907:BRE720912 CAZ720907:CBA720912 CKV720907:CKW720912 CUR720907:CUS720912 DEN720907:DEO720912 DOJ720907:DOK720912 DYF720907:DYG720912 EIB720907:EIC720912 ERX720907:ERY720912 FBT720907:FBU720912 FLP720907:FLQ720912 FVL720907:FVM720912 GFH720907:GFI720912 GPD720907:GPE720912 GYZ720907:GZA720912 HIV720907:HIW720912 HSR720907:HSS720912 ICN720907:ICO720912 IMJ720907:IMK720912 IWF720907:IWG720912 JGB720907:JGC720912 JPX720907:JPY720912 JZT720907:JZU720912 KJP720907:KJQ720912 KTL720907:KTM720912 LDH720907:LDI720912 LND720907:LNE720912 LWZ720907:LXA720912 MGV720907:MGW720912 MQR720907:MQS720912 NAN720907:NAO720912 NKJ720907:NKK720912 NUF720907:NUG720912 OEB720907:OEC720912 ONX720907:ONY720912 OXT720907:OXU720912 PHP720907:PHQ720912 PRL720907:PRM720912 QBH720907:QBI720912 QLD720907:QLE720912 QUZ720907:QVA720912 REV720907:REW720912 ROR720907:ROS720912 RYN720907:RYO720912 SIJ720907:SIK720912 SSF720907:SSG720912 TCB720907:TCC720912 TLX720907:TLY720912 TVT720907:TVU720912 UFP720907:UFQ720912 UPL720907:UPM720912 UZH720907:UZI720912 VJD720907:VJE720912 VSZ720907:VTA720912 WCV720907:WCW720912 WMR720907:WMS720912 WWN720907:WWO720912 AF786443:AG786448 KB786443:KC786448 TX786443:TY786448 ADT786443:ADU786448 ANP786443:ANQ786448 AXL786443:AXM786448 BHH786443:BHI786448 BRD786443:BRE786448 CAZ786443:CBA786448 CKV786443:CKW786448 CUR786443:CUS786448 DEN786443:DEO786448 DOJ786443:DOK786448 DYF786443:DYG786448 EIB786443:EIC786448 ERX786443:ERY786448 FBT786443:FBU786448 FLP786443:FLQ786448 FVL786443:FVM786448 GFH786443:GFI786448 GPD786443:GPE786448 GYZ786443:GZA786448 HIV786443:HIW786448 HSR786443:HSS786448 ICN786443:ICO786448 IMJ786443:IMK786448 IWF786443:IWG786448 JGB786443:JGC786448 JPX786443:JPY786448 JZT786443:JZU786448 KJP786443:KJQ786448 KTL786443:KTM786448 LDH786443:LDI786448 LND786443:LNE786448 LWZ786443:LXA786448 MGV786443:MGW786448 MQR786443:MQS786448 NAN786443:NAO786448 NKJ786443:NKK786448 NUF786443:NUG786448 OEB786443:OEC786448 ONX786443:ONY786448 OXT786443:OXU786448 PHP786443:PHQ786448 PRL786443:PRM786448 QBH786443:QBI786448 QLD786443:QLE786448 QUZ786443:QVA786448 REV786443:REW786448 ROR786443:ROS786448 RYN786443:RYO786448 SIJ786443:SIK786448 SSF786443:SSG786448 TCB786443:TCC786448 TLX786443:TLY786448 TVT786443:TVU786448 UFP786443:UFQ786448 UPL786443:UPM786448 UZH786443:UZI786448 VJD786443:VJE786448 VSZ786443:VTA786448 WCV786443:WCW786448 WMR786443:WMS786448 WWN786443:WWO786448 AF851979:AG851984 KB851979:KC851984 TX851979:TY851984 ADT851979:ADU851984 ANP851979:ANQ851984 AXL851979:AXM851984 BHH851979:BHI851984 BRD851979:BRE851984 CAZ851979:CBA851984 CKV851979:CKW851984 CUR851979:CUS851984 DEN851979:DEO851984 DOJ851979:DOK851984 DYF851979:DYG851984 EIB851979:EIC851984 ERX851979:ERY851984 FBT851979:FBU851984 FLP851979:FLQ851984 FVL851979:FVM851984 GFH851979:GFI851984 GPD851979:GPE851984 GYZ851979:GZA851984 HIV851979:HIW851984 HSR851979:HSS851984 ICN851979:ICO851984 IMJ851979:IMK851984 IWF851979:IWG851984 JGB851979:JGC851984 JPX851979:JPY851984 JZT851979:JZU851984 KJP851979:KJQ851984 KTL851979:KTM851984 LDH851979:LDI851984 LND851979:LNE851984 LWZ851979:LXA851984 MGV851979:MGW851984 MQR851979:MQS851984 NAN851979:NAO851984 NKJ851979:NKK851984 NUF851979:NUG851984 OEB851979:OEC851984 ONX851979:ONY851984 OXT851979:OXU851984 PHP851979:PHQ851984 PRL851979:PRM851984 QBH851979:QBI851984 QLD851979:QLE851984 QUZ851979:QVA851984 REV851979:REW851984 ROR851979:ROS851984 RYN851979:RYO851984 SIJ851979:SIK851984 SSF851979:SSG851984 TCB851979:TCC851984 TLX851979:TLY851984 TVT851979:TVU851984 UFP851979:UFQ851984 UPL851979:UPM851984 UZH851979:UZI851984 VJD851979:VJE851984 VSZ851979:VTA851984 WCV851979:WCW851984 WMR851979:WMS851984 WWN851979:WWO851984 AF917515:AG917520 KB917515:KC917520 TX917515:TY917520 ADT917515:ADU917520 ANP917515:ANQ917520 AXL917515:AXM917520 BHH917515:BHI917520 BRD917515:BRE917520 CAZ917515:CBA917520 CKV917515:CKW917520 CUR917515:CUS917520 DEN917515:DEO917520 DOJ917515:DOK917520 DYF917515:DYG917520 EIB917515:EIC917520 ERX917515:ERY917520 FBT917515:FBU917520 FLP917515:FLQ917520 FVL917515:FVM917520 GFH917515:GFI917520 GPD917515:GPE917520 GYZ917515:GZA917520 HIV917515:HIW917520 HSR917515:HSS917520 ICN917515:ICO917520 IMJ917515:IMK917520 IWF917515:IWG917520 JGB917515:JGC917520 JPX917515:JPY917520 JZT917515:JZU917520 KJP917515:KJQ917520 KTL917515:KTM917520 LDH917515:LDI917520 LND917515:LNE917520 LWZ917515:LXA917520 MGV917515:MGW917520 MQR917515:MQS917520 NAN917515:NAO917520 NKJ917515:NKK917520 NUF917515:NUG917520 OEB917515:OEC917520 ONX917515:ONY917520 OXT917515:OXU917520 PHP917515:PHQ917520 PRL917515:PRM917520 QBH917515:QBI917520 QLD917515:QLE917520 QUZ917515:QVA917520 REV917515:REW917520 ROR917515:ROS917520 RYN917515:RYO917520 SIJ917515:SIK917520 SSF917515:SSG917520 TCB917515:TCC917520 TLX917515:TLY917520 TVT917515:TVU917520 UFP917515:UFQ917520 UPL917515:UPM917520 UZH917515:UZI917520 VJD917515:VJE917520 VSZ917515:VTA917520 WCV917515:WCW917520 WMR917515:WMS917520 WWN917515:WWO917520 AF983051:AG983056 KB983051:KC983056 TX983051:TY983056 ADT983051:ADU983056 ANP983051:ANQ983056 AXL983051:AXM983056 BHH983051:BHI983056 BRD983051:BRE983056 CAZ983051:CBA983056 CKV983051:CKW983056 CUR983051:CUS983056 DEN983051:DEO983056 DOJ983051:DOK983056 DYF983051:DYG983056 EIB983051:EIC983056 ERX983051:ERY983056 FBT983051:FBU983056 FLP983051:FLQ983056 FVL983051:FVM983056 GFH983051:GFI983056 GPD983051:GPE983056 GYZ983051:GZA983056 HIV983051:HIW983056 HSR983051:HSS983056 ICN983051:ICO983056 IMJ983051:IMK983056 IWF983051:IWG983056 JGB983051:JGC983056 JPX983051:JPY983056 JZT983051:JZU983056 KJP983051:KJQ983056 KTL983051:KTM983056 LDH983051:LDI983056 LND983051:LNE983056 LWZ983051:LXA983056 MGV983051:MGW983056 MQR983051:MQS983056 NAN983051:NAO983056 NKJ983051:NKK983056 NUF983051:NUG983056 OEB983051:OEC983056 ONX983051:ONY983056 OXT983051:OXU983056 PHP983051:PHQ983056 PRL983051:PRM983056 QBH983051:QBI983056 QLD983051:QLE983056 QUZ983051:QVA983056 REV983051:REW983056 ROR983051:ROS983056 RYN983051:RYO983056 SIJ983051:SIK983056 SSF983051:SSG983056 TCB983051:TCC983056 TLX983051:TLY983056 TVT983051:TVU983056 UFP983051:UFQ983056 UPL983051:UPM983056 UZH983051:UZI983056 VJD983051:VJE983056 VSZ983051:VTA983056 WCV983051:WCW983056 WMR983051:WMS983056 WWN983051:WWO983056 AF65554:AG65557 KB65554:KC65557 TX65554:TY65557 ADT65554:ADU65557 ANP65554:ANQ65557 AXL65554:AXM65557 BHH65554:BHI65557 BRD65554:BRE65557 CAZ65554:CBA65557 CKV65554:CKW65557 CUR65554:CUS65557 DEN65554:DEO65557 DOJ65554:DOK65557 DYF65554:DYG65557 EIB65554:EIC65557 ERX65554:ERY65557 FBT65554:FBU65557 FLP65554:FLQ65557 FVL65554:FVM65557 GFH65554:GFI65557 GPD65554:GPE65557 GYZ65554:GZA65557 HIV65554:HIW65557 HSR65554:HSS65557 ICN65554:ICO65557 IMJ65554:IMK65557 IWF65554:IWG65557 JGB65554:JGC65557 JPX65554:JPY65557 JZT65554:JZU65557 KJP65554:KJQ65557 KTL65554:KTM65557 LDH65554:LDI65557 LND65554:LNE65557 LWZ65554:LXA65557 MGV65554:MGW65557 MQR65554:MQS65557 NAN65554:NAO65557 NKJ65554:NKK65557 NUF65554:NUG65557 OEB65554:OEC65557 ONX65554:ONY65557 OXT65554:OXU65557 PHP65554:PHQ65557 PRL65554:PRM65557 QBH65554:QBI65557 QLD65554:QLE65557 QUZ65554:QVA65557 REV65554:REW65557 ROR65554:ROS65557 RYN65554:RYO65557 SIJ65554:SIK65557 SSF65554:SSG65557 TCB65554:TCC65557 TLX65554:TLY65557 TVT65554:TVU65557 UFP65554:UFQ65557 UPL65554:UPM65557 UZH65554:UZI65557 VJD65554:VJE65557 VSZ65554:VTA65557 WCV65554:WCW65557 WMR65554:WMS65557 WWN65554:WWO65557 AF131090:AG131093 KB131090:KC131093 TX131090:TY131093 ADT131090:ADU131093 ANP131090:ANQ131093 AXL131090:AXM131093 BHH131090:BHI131093 BRD131090:BRE131093 CAZ131090:CBA131093 CKV131090:CKW131093 CUR131090:CUS131093 DEN131090:DEO131093 DOJ131090:DOK131093 DYF131090:DYG131093 EIB131090:EIC131093 ERX131090:ERY131093 FBT131090:FBU131093 FLP131090:FLQ131093 FVL131090:FVM131093 GFH131090:GFI131093 GPD131090:GPE131093 GYZ131090:GZA131093 HIV131090:HIW131093 HSR131090:HSS131093 ICN131090:ICO131093 IMJ131090:IMK131093 IWF131090:IWG131093 JGB131090:JGC131093 JPX131090:JPY131093 JZT131090:JZU131093 KJP131090:KJQ131093 KTL131090:KTM131093 LDH131090:LDI131093 LND131090:LNE131093 LWZ131090:LXA131093 MGV131090:MGW131093 MQR131090:MQS131093 NAN131090:NAO131093 NKJ131090:NKK131093 NUF131090:NUG131093 OEB131090:OEC131093 ONX131090:ONY131093 OXT131090:OXU131093 PHP131090:PHQ131093 PRL131090:PRM131093 QBH131090:QBI131093 QLD131090:QLE131093 QUZ131090:QVA131093 REV131090:REW131093 ROR131090:ROS131093 RYN131090:RYO131093 SIJ131090:SIK131093 SSF131090:SSG131093 TCB131090:TCC131093 TLX131090:TLY131093 TVT131090:TVU131093 UFP131090:UFQ131093 UPL131090:UPM131093 UZH131090:UZI131093 VJD131090:VJE131093 VSZ131090:VTA131093 WCV131090:WCW131093 WMR131090:WMS131093 WWN131090:WWO131093 AF196626:AG196629 KB196626:KC196629 TX196626:TY196629 ADT196626:ADU196629 ANP196626:ANQ196629 AXL196626:AXM196629 BHH196626:BHI196629 BRD196626:BRE196629 CAZ196626:CBA196629 CKV196626:CKW196629 CUR196626:CUS196629 DEN196626:DEO196629 DOJ196626:DOK196629 DYF196626:DYG196629 EIB196626:EIC196629 ERX196626:ERY196629 FBT196626:FBU196629 FLP196626:FLQ196629 FVL196626:FVM196629 GFH196626:GFI196629 GPD196626:GPE196629 GYZ196626:GZA196629 HIV196626:HIW196629 HSR196626:HSS196629 ICN196626:ICO196629 IMJ196626:IMK196629 IWF196626:IWG196629 JGB196626:JGC196629 JPX196626:JPY196629 JZT196626:JZU196629 KJP196626:KJQ196629 KTL196626:KTM196629 LDH196626:LDI196629 LND196626:LNE196629 LWZ196626:LXA196629 MGV196626:MGW196629 MQR196626:MQS196629 NAN196626:NAO196629 NKJ196626:NKK196629 NUF196626:NUG196629 OEB196626:OEC196629 ONX196626:ONY196629 OXT196626:OXU196629 PHP196626:PHQ196629 PRL196626:PRM196629 QBH196626:QBI196629 QLD196626:QLE196629 QUZ196626:QVA196629 REV196626:REW196629 ROR196626:ROS196629 RYN196626:RYO196629 SIJ196626:SIK196629 SSF196626:SSG196629 TCB196626:TCC196629 TLX196626:TLY196629 TVT196626:TVU196629 UFP196626:UFQ196629 UPL196626:UPM196629 UZH196626:UZI196629 VJD196626:VJE196629 VSZ196626:VTA196629 WCV196626:WCW196629 WMR196626:WMS196629 WWN196626:WWO196629 AF262162:AG262165 KB262162:KC262165 TX262162:TY262165 ADT262162:ADU262165 ANP262162:ANQ262165 AXL262162:AXM262165 BHH262162:BHI262165 BRD262162:BRE262165 CAZ262162:CBA262165 CKV262162:CKW262165 CUR262162:CUS262165 DEN262162:DEO262165 DOJ262162:DOK262165 DYF262162:DYG262165 EIB262162:EIC262165 ERX262162:ERY262165 FBT262162:FBU262165 FLP262162:FLQ262165 FVL262162:FVM262165 GFH262162:GFI262165 GPD262162:GPE262165 GYZ262162:GZA262165 HIV262162:HIW262165 HSR262162:HSS262165 ICN262162:ICO262165 IMJ262162:IMK262165 IWF262162:IWG262165 JGB262162:JGC262165 JPX262162:JPY262165 JZT262162:JZU262165 KJP262162:KJQ262165 KTL262162:KTM262165 LDH262162:LDI262165 LND262162:LNE262165 LWZ262162:LXA262165 MGV262162:MGW262165 MQR262162:MQS262165 NAN262162:NAO262165 NKJ262162:NKK262165 NUF262162:NUG262165 OEB262162:OEC262165 ONX262162:ONY262165 OXT262162:OXU262165 PHP262162:PHQ262165 PRL262162:PRM262165 QBH262162:QBI262165 QLD262162:QLE262165 QUZ262162:QVA262165 REV262162:REW262165 ROR262162:ROS262165 RYN262162:RYO262165 SIJ262162:SIK262165 SSF262162:SSG262165 TCB262162:TCC262165 TLX262162:TLY262165 TVT262162:TVU262165 UFP262162:UFQ262165 UPL262162:UPM262165 UZH262162:UZI262165 VJD262162:VJE262165 VSZ262162:VTA262165 WCV262162:WCW262165 WMR262162:WMS262165 WWN262162:WWO262165 AF327698:AG327701 KB327698:KC327701 TX327698:TY327701 ADT327698:ADU327701 ANP327698:ANQ327701 AXL327698:AXM327701 BHH327698:BHI327701 BRD327698:BRE327701 CAZ327698:CBA327701 CKV327698:CKW327701 CUR327698:CUS327701 DEN327698:DEO327701 DOJ327698:DOK327701 DYF327698:DYG327701 EIB327698:EIC327701 ERX327698:ERY327701 FBT327698:FBU327701 FLP327698:FLQ327701 FVL327698:FVM327701 GFH327698:GFI327701 GPD327698:GPE327701 GYZ327698:GZA327701 HIV327698:HIW327701 HSR327698:HSS327701 ICN327698:ICO327701 IMJ327698:IMK327701 IWF327698:IWG327701 JGB327698:JGC327701 JPX327698:JPY327701 JZT327698:JZU327701 KJP327698:KJQ327701 KTL327698:KTM327701 LDH327698:LDI327701 LND327698:LNE327701 LWZ327698:LXA327701 MGV327698:MGW327701 MQR327698:MQS327701 NAN327698:NAO327701 NKJ327698:NKK327701 NUF327698:NUG327701 OEB327698:OEC327701 ONX327698:ONY327701 OXT327698:OXU327701 PHP327698:PHQ327701 PRL327698:PRM327701 QBH327698:QBI327701 QLD327698:QLE327701 QUZ327698:QVA327701 REV327698:REW327701 ROR327698:ROS327701 RYN327698:RYO327701 SIJ327698:SIK327701 SSF327698:SSG327701 TCB327698:TCC327701 TLX327698:TLY327701 TVT327698:TVU327701 UFP327698:UFQ327701 UPL327698:UPM327701 UZH327698:UZI327701 VJD327698:VJE327701 VSZ327698:VTA327701 WCV327698:WCW327701 WMR327698:WMS327701 WWN327698:WWO327701 AF393234:AG393237 KB393234:KC393237 TX393234:TY393237 ADT393234:ADU393237 ANP393234:ANQ393237 AXL393234:AXM393237 BHH393234:BHI393237 BRD393234:BRE393237 CAZ393234:CBA393237 CKV393234:CKW393237 CUR393234:CUS393237 DEN393234:DEO393237 DOJ393234:DOK393237 DYF393234:DYG393237 EIB393234:EIC393237 ERX393234:ERY393237 FBT393234:FBU393237 FLP393234:FLQ393237 FVL393234:FVM393237 GFH393234:GFI393237 GPD393234:GPE393237 GYZ393234:GZA393237 HIV393234:HIW393237 HSR393234:HSS393237 ICN393234:ICO393237 IMJ393234:IMK393237 IWF393234:IWG393237 JGB393234:JGC393237 JPX393234:JPY393237 JZT393234:JZU393237 KJP393234:KJQ393237 KTL393234:KTM393237 LDH393234:LDI393237 LND393234:LNE393237 LWZ393234:LXA393237 MGV393234:MGW393237 MQR393234:MQS393237 NAN393234:NAO393237 NKJ393234:NKK393237 NUF393234:NUG393237 OEB393234:OEC393237 ONX393234:ONY393237 OXT393234:OXU393237 PHP393234:PHQ393237 PRL393234:PRM393237 QBH393234:QBI393237 QLD393234:QLE393237 QUZ393234:QVA393237 REV393234:REW393237 ROR393234:ROS393237 RYN393234:RYO393237 SIJ393234:SIK393237 SSF393234:SSG393237 TCB393234:TCC393237 TLX393234:TLY393237 TVT393234:TVU393237 UFP393234:UFQ393237 UPL393234:UPM393237 UZH393234:UZI393237 VJD393234:VJE393237 VSZ393234:VTA393237 WCV393234:WCW393237 WMR393234:WMS393237 WWN393234:WWO393237 AF458770:AG458773 KB458770:KC458773 TX458770:TY458773 ADT458770:ADU458773 ANP458770:ANQ458773 AXL458770:AXM458773 BHH458770:BHI458773 BRD458770:BRE458773 CAZ458770:CBA458773 CKV458770:CKW458773 CUR458770:CUS458773 DEN458770:DEO458773 DOJ458770:DOK458773 DYF458770:DYG458773 EIB458770:EIC458773 ERX458770:ERY458773 FBT458770:FBU458773 FLP458770:FLQ458773 FVL458770:FVM458773 GFH458770:GFI458773 GPD458770:GPE458773 GYZ458770:GZA458773 HIV458770:HIW458773 HSR458770:HSS458773 ICN458770:ICO458773 IMJ458770:IMK458773 IWF458770:IWG458773 JGB458770:JGC458773 JPX458770:JPY458773 JZT458770:JZU458773 KJP458770:KJQ458773 KTL458770:KTM458773 LDH458770:LDI458773 LND458770:LNE458773 LWZ458770:LXA458773 MGV458770:MGW458773 MQR458770:MQS458773 NAN458770:NAO458773 NKJ458770:NKK458773 NUF458770:NUG458773 OEB458770:OEC458773 ONX458770:ONY458773 OXT458770:OXU458773 PHP458770:PHQ458773 PRL458770:PRM458773 QBH458770:QBI458773 QLD458770:QLE458773 QUZ458770:QVA458773 REV458770:REW458773 ROR458770:ROS458773 RYN458770:RYO458773 SIJ458770:SIK458773 SSF458770:SSG458773 TCB458770:TCC458773 TLX458770:TLY458773 TVT458770:TVU458773 UFP458770:UFQ458773 UPL458770:UPM458773 UZH458770:UZI458773 VJD458770:VJE458773 VSZ458770:VTA458773 WCV458770:WCW458773 WMR458770:WMS458773 WWN458770:WWO458773 AF524306:AG524309 KB524306:KC524309 TX524306:TY524309 ADT524306:ADU524309 ANP524306:ANQ524309 AXL524306:AXM524309 BHH524306:BHI524309 BRD524306:BRE524309 CAZ524306:CBA524309 CKV524306:CKW524309 CUR524306:CUS524309 DEN524306:DEO524309 DOJ524306:DOK524309 DYF524306:DYG524309 EIB524306:EIC524309 ERX524306:ERY524309 FBT524306:FBU524309 FLP524306:FLQ524309 FVL524306:FVM524309 GFH524306:GFI524309 GPD524306:GPE524309 GYZ524306:GZA524309 HIV524306:HIW524309 HSR524306:HSS524309 ICN524306:ICO524309 IMJ524306:IMK524309 IWF524306:IWG524309 JGB524306:JGC524309 JPX524306:JPY524309 JZT524306:JZU524309 KJP524306:KJQ524309 KTL524306:KTM524309 LDH524306:LDI524309 LND524306:LNE524309 LWZ524306:LXA524309 MGV524306:MGW524309 MQR524306:MQS524309 NAN524306:NAO524309 NKJ524306:NKK524309 NUF524306:NUG524309 OEB524306:OEC524309 ONX524306:ONY524309 OXT524306:OXU524309 PHP524306:PHQ524309 PRL524306:PRM524309 QBH524306:QBI524309 QLD524306:QLE524309 QUZ524306:QVA524309 REV524306:REW524309 ROR524306:ROS524309 RYN524306:RYO524309 SIJ524306:SIK524309 SSF524306:SSG524309 TCB524306:TCC524309 TLX524306:TLY524309 TVT524306:TVU524309 UFP524306:UFQ524309 UPL524306:UPM524309 UZH524306:UZI524309 VJD524306:VJE524309 VSZ524306:VTA524309 WCV524306:WCW524309 WMR524306:WMS524309 WWN524306:WWO524309 AF589842:AG589845 KB589842:KC589845 TX589842:TY589845 ADT589842:ADU589845 ANP589842:ANQ589845 AXL589842:AXM589845 BHH589842:BHI589845 BRD589842:BRE589845 CAZ589842:CBA589845 CKV589842:CKW589845 CUR589842:CUS589845 DEN589842:DEO589845 DOJ589842:DOK589845 DYF589842:DYG589845 EIB589842:EIC589845 ERX589842:ERY589845 FBT589842:FBU589845 FLP589842:FLQ589845 FVL589842:FVM589845 GFH589842:GFI589845 GPD589842:GPE589845 GYZ589842:GZA589845 HIV589842:HIW589845 HSR589842:HSS589845 ICN589842:ICO589845 IMJ589842:IMK589845 IWF589842:IWG589845 JGB589842:JGC589845 JPX589842:JPY589845 JZT589842:JZU589845 KJP589842:KJQ589845 KTL589842:KTM589845 LDH589842:LDI589845 LND589842:LNE589845 LWZ589842:LXA589845 MGV589842:MGW589845 MQR589842:MQS589845 NAN589842:NAO589845 NKJ589842:NKK589845 NUF589842:NUG589845 OEB589842:OEC589845 ONX589842:ONY589845 OXT589842:OXU589845 PHP589842:PHQ589845 PRL589842:PRM589845 QBH589842:QBI589845 QLD589842:QLE589845 QUZ589842:QVA589845 REV589842:REW589845 ROR589842:ROS589845 RYN589842:RYO589845 SIJ589842:SIK589845 SSF589842:SSG589845 TCB589842:TCC589845 TLX589842:TLY589845 TVT589842:TVU589845 UFP589842:UFQ589845 UPL589842:UPM589845 UZH589842:UZI589845 VJD589842:VJE589845 VSZ589842:VTA589845 WCV589842:WCW589845 WMR589842:WMS589845 WWN589842:WWO589845 AF655378:AG655381 KB655378:KC655381 TX655378:TY655381 ADT655378:ADU655381 ANP655378:ANQ655381 AXL655378:AXM655381 BHH655378:BHI655381 BRD655378:BRE655381 CAZ655378:CBA655381 CKV655378:CKW655381 CUR655378:CUS655381 DEN655378:DEO655381 DOJ655378:DOK655381 DYF655378:DYG655381 EIB655378:EIC655381 ERX655378:ERY655381 FBT655378:FBU655381 FLP655378:FLQ655381 FVL655378:FVM655381 GFH655378:GFI655381 GPD655378:GPE655381 GYZ655378:GZA655381 HIV655378:HIW655381 HSR655378:HSS655381 ICN655378:ICO655381 IMJ655378:IMK655381 IWF655378:IWG655381 JGB655378:JGC655381 JPX655378:JPY655381 JZT655378:JZU655381 KJP655378:KJQ655381 KTL655378:KTM655381 LDH655378:LDI655381 LND655378:LNE655381 LWZ655378:LXA655381 MGV655378:MGW655381 MQR655378:MQS655381 NAN655378:NAO655381 NKJ655378:NKK655381 NUF655378:NUG655381 OEB655378:OEC655381 ONX655378:ONY655381 OXT655378:OXU655381 PHP655378:PHQ655381 PRL655378:PRM655381 QBH655378:QBI655381 QLD655378:QLE655381 QUZ655378:QVA655381 REV655378:REW655381 ROR655378:ROS655381 RYN655378:RYO655381 SIJ655378:SIK655381 SSF655378:SSG655381 TCB655378:TCC655381 TLX655378:TLY655381 TVT655378:TVU655381 UFP655378:UFQ655381 UPL655378:UPM655381 UZH655378:UZI655381 VJD655378:VJE655381 VSZ655378:VTA655381 WCV655378:WCW655381 WMR655378:WMS655381 WWN655378:WWO655381 AF720914:AG720917 KB720914:KC720917 TX720914:TY720917 ADT720914:ADU720917 ANP720914:ANQ720917 AXL720914:AXM720917 BHH720914:BHI720917 BRD720914:BRE720917 CAZ720914:CBA720917 CKV720914:CKW720917 CUR720914:CUS720917 DEN720914:DEO720917 DOJ720914:DOK720917 DYF720914:DYG720917 EIB720914:EIC720917 ERX720914:ERY720917 FBT720914:FBU720917 FLP720914:FLQ720917 FVL720914:FVM720917 GFH720914:GFI720917 GPD720914:GPE720917 GYZ720914:GZA720917 HIV720914:HIW720917 HSR720914:HSS720917 ICN720914:ICO720917 IMJ720914:IMK720917 IWF720914:IWG720917 JGB720914:JGC720917 JPX720914:JPY720917 JZT720914:JZU720917 KJP720914:KJQ720917 KTL720914:KTM720917 LDH720914:LDI720917 LND720914:LNE720917 LWZ720914:LXA720917 MGV720914:MGW720917 MQR720914:MQS720917 NAN720914:NAO720917 NKJ720914:NKK720917 NUF720914:NUG720917 OEB720914:OEC720917 ONX720914:ONY720917 OXT720914:OXU720917 PHP720914:PHQ720917 PRL720914:PRM720917 QBH720914:QBI720917 QLD720914:QLE720917 QUZ720914:QVA720917 REV720914:REW720917 ROR720914:ROS720917 RYN720914:RYO720917 SIJ720914:SIK720917 SSF720914:SSG720917 TCB720914:TCC720917 TLX720914:TLY720917 TVT720914:TVU720917 UFP720914:UFQ720917 UPL720914:UPM720917 UZH720914:UZI720917 VJD720914:VJE720917 VSZ720914:VTA720917 WCV720914:WCW720917 WMR720914:WMS720917 WWN720914:WWO720917 AF786450:AG786453 KB786450:KC786453 TX786450:TY786453 ADT786450:ADU786453 ANP786450:ANQ786453 AXL786450:AXM786453 BHH786450:BHI786453 BRD786450:BRE786453 CAZ786450:CBA786453 CKV786450:CKW786453 CUR786450:CUS786453 DEN786450:DEO786453 DOJ786450:DOK786453 DYF786450:DYG786453 EIB786450:EIC786453 ERX786450:ERY786453 FBT786450:FBU786453 FLP786450:FLQ786453 FVL786450:FVM786453 GFH786450:GFI786453 GPD786450:GPE786453 GYZ786450:GZA786453 HIV786450:HIW786453 HSR786450:HSS786453 ICN786450:ICO786453 IMJ786450:IMK786453 IWF786450:IWG786453 JGB786450:JGC786453 JPX786450:JPY786453 JZT786450:JZU786453 KJP786450:KJQ786453 KTL786450:KTM786453 LDH786450:LDI786453 LND786450:LNE786453 LWZ786450:LXA786453 MGV786450:MGW786453 MQR786450:MQS786453 NAN786450:NAO786453 NKJ786450:NKK786453 NUF786450:NUG786453 OEB786450:OEC786453 ONX786450:ONY786453 OXT786450:OXU786453 PHP786450:PHQ786453 PRL786450:PRM786453 QBH786450:QBI786453 QLD786450:QLE786453 QUZ786450:QVA786453 REV786450:REW786453 ROR786450:ROS786453 RYN786450:RYO786453 SIJ786450:SIK786453 SSF786450:SSG786453 TCB786450:TCC786453 TLX786450:TLY786453 TVT786450:TVU786453 UFP786450:UFQ786453 UPL786450:UPM786453 UZH786450:UZI786453 VJD786450:VJE786453 VSZ786450:VTA786453 WCV786450:WCW786453 WMR786450:WMS786453 WWN786450:WWO786453 AF851986:AG851989 KB851986:KC851989 TX851986:TY851989 ADT851986:ADU851989 ANP851986:ANQ851989 AXL851986:AXM851989 BHH851986:BHI851989 BRD851986:BRE851989 CAZ851986:CBA851989 CKV851986:CKW851989 CUR851986:CUS851989 DEN851986:DEO851989 DOJ851986:DOK851989 DYF851986:DYG851989 EIB851986:EIC851989 ERX851986:ERY851989 FBT851986:FBU851989 FLP851986:FLQ851989 FVL851986:FVM851989 GFH851986:GFI851989 GPD851986:GPE851989 GYZ851986:GZA851989 HIV851986:HIW851989 HSR851986:HSS851989 ICN851986:ICO851989 IMJ851986:IMK851989 IWF851986:IWG851989 JGB851986:JGC851989 JPX851986:JPY851989 JZT851986:JZU851989 KJP851986:KJQ851989 KTL851986:KTM851989 LDH851986:LDI851989 LND851986:LNE851989 LWZ851986:LXA851989 MGV851986:MGW851989 MQR851986:MQS851989 NAN851986:NAO851989 NKJ851986:NKK851989 NUF851986:NUG851989 OEB851986:OEC851989 ONX851986:ONY851989 OXT851986:OXU851989 PHP851986:PHQ851989 PRL851986:PRM851989 QBH851986:QBI851989 QLD851986:QLE851989 QUZ851986:QVA851989 REV851986:REW851989 ROR851986:ROS851989 RYN851986:RYO851989 SIJ851986:SIK851989 SSF851986:SSG851989 TCB851986:TCC851989 TLX851986:TLY851989 TVT851986:TVU851989 UFP851986:UFQ851989 UPL851986:UPM851989 UZH851986:UZI851989 VJD851986:VJE851989 VSZ851986:VTA851989 WCV851986:WCW851989 WMR851986:WMS851989 WWN851986:WWO851989 AF917522:AG917525 KB917522:KC917525 TX917522:TY917525 ADT917522:ADU917525 ANP917522:ANQ917525 AXL917522:AXM917525 BHH917522:BHI917525 BRD917522:BRE917525 CAZ917522:CBA917525 CKV917522:CKW917525 CUR917522:CUS917525 DEN917522:DEO917525 DOJ917522:DOK917525 DYF917522:DYG917525 EIB917522:EIC917525 ERX917522:ERY917525 FBT917522:FBU917525 FLP917522:FLQ917525 FVL917522:FVM917525 GFH917522:GFI917525 GPD917522:GPE917525 GYZ917522:GZA917525 HIV917522:HIW917525 HSR917522:HSS917525 ICN917522:ICO917525 IMJ917522:IMK917525 IWF917522:IWG917525 JGB917522:JGC917525 JPX917522:JPY917525 JZT917522:JZU917525 KJP917522:KJQ917525 KTL917522:KTM917525 LDH917522:LDI917525 LND917522:LNE917525 LWZ917522:LXA917525 MGV917522:MGW917525 MQR917522:MQS917525 NAN917522:NAO917525 NKJ917522:NKK917525 NUF917522:NUG917525 OEB917522:OEC917525 ONX917522:ONY917525 OXT917522:OXU917525 PHP917522:PHQ917525 PRL917522:PRM917525 QBH917522:QBI917525 QLD917522:QLE917525 QUZ917522:QVA917525 REV917522:REW917525 ROR917522:ROS917525 RYN917522:RYO917525 SIJ917522:SIK917525 SSF917522:SSG917525 TCB917522:TCC917525 TLX917522:TLY917525 TVT917522:TVU917525 UFP917522:UFQ917525 UPL917522:UPM917525 UZH917522:UZI917525 VJD917522:VJE917525 VSZ917522:VTA917525 WCV917522:WCW917525 WMR917522:WMS917525 WWN917522:WWO917525 AF983058:AG983061 KB983058:KC983061 TX983058:TY983061 ADT983058:ADU983061 ANP983058:ANQ983061 AXL983058:AXM983061 BHH983058:BHI983061 BRD983058:BRE983061 CAZ983058:CBA983061 CKV983058:CKW983061 CUR983058:CUS983061 DEN983058:DEO983061 DOJ983058:DOK983061 DYF983058:DYG983061 EIB983058:EIC983061 ERX983058:ERY983061 FBT983058:FBU983061 FLP983058:FLQ983061 FVL983058:FVM983061 GFH983058:GFI983061 GPD983058:GPE983061 GYZ983058:GZA983061 HIV983058:HIW983061 HSR983058:HSS983061 ICN983058:ICO983061 IMJ983058:IMK983061 IWF983058:IWG983061 JGB983058:JGC983061 JPX983058:JPY983061 JZT983058:JZU983061 KJP983058:KJQ983061 KTL983058:KTM983061 LDH983058:LDI983061 LND983058:LNE983061 LWZ983058:LXA983061 MGV983058:MGW983061 MQR983058:MQS983061 NAN983058:NAO983061 NKJ983058:NKK983061 NUF983058:NUG983061 OEB983058:OEC983061 ONX983058:ONY983061 OXT983058:OXU983061 PHP983058:PHQ983061 PRL983058:PRM983061 QBH983058:QBI983061 QLD983058:QLE983061 QUZ983058:QVA983061 REV983058:REW983061 ROR983058:ROS983061 RYN983058:RYO983061 SIJ983058:SIK983061 SSF983058:SSG983061 TCB983058:TCC983061 TLX983058:TLY983061 TVT983058:TVU983061 UFP983058:UFQ983061 UPL983058:UPM983061 UZH983058:UZI983061 VJD983058:VJE983061 VSZ983058:VTA983061 WCV983058:WCW983061 WMR983058:WMS983061 WWN983058:WWO983061 AF65559:AG65559 KB65559:KC65559 TX65559:TY65559 ADT65559:ADU65559 ANP65559:ANQ65559 AXL65559:AXM65559 BHH65559:BHI65559 BRD65559:BRE65559 CAZ65559:CBA65559 CKV65559:CKW65559 CUR65559:CUS65559 DEN65559:DEO65559 DOJ65559:DOK65559 DYF65559:DYG65559 EIB65559:EIC65559 ERX65559:ERY65559 FBT65559:FBU65559 FLP65559:FLQ65559 FVL65559:FVM65559 GFH65559:GFI65559 GPD65559:GPE65559 GYZ65559:GZA65559 HIV65559:HIW65559 HSR65559:HSS65559 ICN65559:ICO65559 IMJ65559:IMK65559 IWF65559:IWG65559 JGB65559:JGC65559 JPX65559:JPY65559 JZT65559:JZU65559 KJP65559:KJQ65559 KTL65559:KTM65559 LDH65559:LDI65559 LND65559:LNE65559 LWZ65559:LXA65559 MGV65559:MGW65559 MQR65559:MQS65559 NAN65559:NAO65559 NKJ65559:NKK65559 NUF65559:NUG65559 OEB65559:OEC65559 ONX65559:ONY65559 OXT65559:OXU65559 PHP65559:PHQ65559 PRL65559:PRM65559 QBH65559:QBI65559 QLD65559:QLE65559 QUZ65559:QVA65559 REV65559:REW65559 ROR65559:ROS65559 RYN65559:RYO65559 SIJ65559:SIK65559 SSF65559:SSG65559 TCB65559:TCC65559 TLX65559:TLY65559 TVT65559:TVU65559 UFP65559:UFQ65559 UPL65559:UPM65559 UZH65559:UZI65559 VJD65559:VJE65559 VSZ65559:VTA65559 WCV65559:WCW65559 WMR65559:WMS65559 WWN65559:WWO65559 AF131095:AG131095 KB131095:KC131095 TX131095:TY131095 ADT131095:ADU131095 ANP131095:ANQ131095 AXL131095:AXM131095 BHH131095:BHI131095 BRD131095:BRE131095 CAZ131095:CBA131095 CKV131095:CKW131095 CUR131095:CUS131095 DEN131095:DEO131095 DOJ131095:DOK131095 DYF131095:DYG131095 EIB131095:EIC131095 ERX131095:ERY131095 FBT131095:FBU131095 FLP131095:FLQ131095 FVL131095:FVM131095 GFH131095:GFI131095 GPD131095:GPE131095 GYZ131095:GZA131095 HIV131095:HIW131095 HSR131095:HSS131095 ICN131095:ICO131095 IMJ131095:IMK131095 IWF131095:IWG131095 JGB131095:JGC131095 JPX131095:JPY131095 JZT131095:JZU131095 KJP131095:KJQ131095 KTL131095:KTM131095 LDH131095:LDI131095 LND131095:LNE131095 LWZ131095:LXA131095 MGV131095:MGW131095 MQR131095:MQS131095 NAN131095:NAO131095 NKJ131095:NKK131095 NUF131095:NUG131095 OEB131095:OEC131095 ONX131095:ONY131095 OXT131095:OXU131095 PHP131095:PHQ131095 PRL131095:PRM131095 QBH131095:QBI131095 QLD131095:QLE131095 QUZ131095:QVA131095 REV131095:REW131095 ROR131095:ROS131095 RYN131095:RYO131095 SIJ131095:SIK131095 SSF131095:SSG131095 TCB131095:TCC131095 TLX131095:TLY131095 TVT131095:TVU131095 UFP131095:UFQ131095 UPL131095:UPM131095 UZH131095:UZI131095 VJD131095:VJE131095 VSZ131095:VTA131095 WCV131095:WCW131095 WMR131095:WMS131095 WWN131095:WWO131095 AF196631:AG196631 KB196631:KC196631 TX196631:TY196631 ADT196631:ADU196631 ANP196631:ANQ196631 AXL196631:AXM196631 BHH196631:BHI196631 BRD196631:BRE196631 CAZ196631:CBA196631 CKV196631:CKW196631 CUR196631:CUS196631 DEN196631:DEO196631 DOJ196631:DOK196631 DYF196631:DYG196631 EIB196631:EIC196631 ERX196631:ERY196631 FBT196631:FBU196631 FLP196631:FLQ196631 FVL196631:FVM196631 GFH196631:GFI196631 GPD196631:GPE196631 GYZ196631:GZA196631 HIV196631:HIW196631 HSR196631:HSS196631 ICN196631:ICO196631 IMJ196631:IMK196631 IWF196631:IWG196631 JGB196631:JGC196631 JPX196631:JPY196631 JZT196631:JZU196631 KJP196631:KJQ196631 KTL196631:KTM196631 LDH196631:LDI196631 LND196631:LNE196631 LWZ196631:LXA196631 MGV196631:MGW196631 MQR196631:MQS196631 NAN196631:NAO196631 NKJ196631:NKK196631 NUF196631:NUG196631 OEB196631:OEC196631 ONX196631:ONY196631 OXT196631:OXU196631 PHP196631:PHQ196631 PRL196631:PRM196631 QBH196631:QBI196631 QLD196631:QLE196631 QUZ196631:QVA196631 REV196631:REW196631 ROR196631:ROS196631 RYN196631:RYO196631 SIJ196631:SIK196631 SSF196631:SSG196631 TCB196631:TCC196631 TLX196631:TLY196631 TVT196631:TVU196631 UFP196631:UFQ196631 UPL196631:UPM196631 UZH196631:UZI196631 VJD196631:VJE196631 VSZ196631:VTA196631 WCV196631:WCW196631 WMR196631:WMS196631 WWN196631:WWO196631 AF262167:AG262167 KB262167:KC262167 TX262167:TY262167 ADT262167:ADU262167 ANP262167:ANQ262167 AXL262167:AXM262167 BHH262167:BHI262167 BRD262167:BRE262167 CAZ262167:CBA262167 CKV262167:CKW262167 CUR262167:CUS262167 DEN262167:DEO262167 DOJ262167:DOK262167 DYF262167:DYG262167 EIB262167:EIC262167 ERX262167:ERY262167 FBT262167:FBU262167 FLP262167:FLQ262167 FVL262167:FVM262167 GFH262167:GFI262167 GPD262167:GPE262167 GYZ262167:GZA262167 HIV262167:HIW262167 HSR262167:HSS262167 ICN262167:ICO262167 IMJ262167:IMK262167 IWF262167:IWG262167 JGB262167:JGC262167 JPX262167:JPY262167 JZT262167:JZU262167 KJP262167:KJQ262167 KTL262167:KTM262167 LDH262167:LDI262167 LND262167:LNE262167 LWZ262167:LXA262167 MGV262167:MGW262167 MQR262167:MQS262167 NAN262167:NAO262167 NKJ262167:NKK262167 NUF262167:NUG262167 OEB262167:OEC262167 ONX262167:ONY262167 OXT262167:OXU262167 PHP262167:PHQ262167 PRL262167:PRM262167 QBH262167:QBI262167 QLD262167:QLE262167 QUZ262167:QVA262167 REV262167:REW262167 ROR262167:ROS262167 RYN262167:RYO262167 SIJ262167:SIK262167 SSF262167:SSG262167 TCB262167:TCC262167 TLX262167:TLY262167 TVT262167:TVU262167 UFP262167:UFQ262167 UPL262167:UPM262167 UZH262167:UZI262167 VJD262167:VJE262167 VSZ262167:VTA262167 WCV262167:WCW262167 WMR262167:WMS262167 WWN262167:WWO262167 AF327703:AG327703 KB327703:KC327703 TX327703:TY327703 ADT327703:ADU327703 ANP327703:ANQ327703 AXL327703:AXM327703 BHH327703:BHI327703 BRD327703:BRE327703 CAZ327703:CBA327703 CKV327703:CKW327703 CUR327703:CUS327703 DEN327703:DEO327703 DOJ327703:DOK327703 DYF327703:DYG327703 EIB327703:EIC327703 ERX327703:ERY327703 FBT327703:FBU327703 FLP327703:FLQ327703 FVL327703:FVM327703 GFH327703:GFI327703 GPD327703:GPE327703 GYZ327703:GZA327703 HIV327703:HIW327703 HSR327703:HSS327703 ICN327703:ICO327703 IMJ327703:IMK327703 IWF327703:IWG327703 JGB327703:JGC327703 JPX327703:JPY327703 JZT327703:JZU327703 KJP327703:KJQ327703 KTL327703:KTM327703 LDH327703:LDI327703 LND327703:LNE327703 LWZ327703:LXA327703 MGV327703:MGW327703 MQR327703:MQS327703 NAN327703:NAO327703 NKJ327703:NKK327703 NUF327703:NUG327703 OEB327703:OEC327703 ONX327703:ONY327703 OXT327703:OXU327703 PHP327703:PHQ327703 PRL327703:PRM327703 QBH327703:QBI327703 QLD327703:QLE327703 QUZ327703:QVA327703 REV327703:REW327703 ROR327703:ROS327703 RYN327703:RYO327703 SIJ327703:SIK327703 SSF327703:SSG327703 TCB327703:TCC327703 TLX327703:TLY327703 TVT327703:TVU327703 UFP327703:UFQ327703 UPL327703:UPM327703 UZH327703:UZI327703 VJD327703:VJE327703 VSZ327703:VTA327703 WCV327703:WCW327703 WMR327703:WMS327703 WWN327703:WWO327703 AF393239:AG393239 KB393239:KC393239 TX393239:TY393239 ADT393239:ADU393239 ANP393239:ANQ393239 AXL393239:AXM393239 BHH393239:BHI393239 BRD393239:BRE393239 CAZ393239:CBA393239 CKV393239:CKW393239 CUR393239:CUS393239 DEN393239:DEO393239 DOJ393239:DOK393239 DYF393239:DYG393239 EIB393239:EIC393239 ERX393239:ERY393239 FBT393239:FBU393239 FLP393239:FLQ393239 FVL393239:FVM393239 GFH393239:GFI393239 GPD393239:GPE393239 GYZ393239:GZA393239 HIV393239:HIW393239 HSR393239:HSS393239 ICN393239:ICO393239 IMJ393239:IMK393239 IWF393239:IWG393239 JGB393239:JGC393239 JPX393239:JPY393239 JZT393239:JZU393239 KJP393239:KJQ393239 KTL393239:KTM393239 LDH393239:LDI393239 LND393239:LNE393239 LWZ393239:LXA393239 MGV393239:MGW393239 MQR393239:MQS393239 NAN393239:NAO393239 NKJ393239:NKK393239 NUF393239:NUG393239 OEB393239:OEC393239 ONX393239:ONY393239 OXT393239:OXU393239 PHP393239:PHQ393239 PRL393239:PRM393239 QBH393239:QBI393239 QLD393239:QLE393239 QUZ393239:QVA393239 REV393239:REW393239 ROR393239:ROS393239 RYN393239:RYO393239 SIJ393239:SIK393239 SSF393239:SSG393239 TCB393239:TCC393239 TLX393239:TLY393239 TVT393239:TVU393239 UFP393239:UFQ393239 UPL393239:UPM393239 UZH393239:UZI393239 VJD393239:VJE393239 VSZ393239:VTA393239 WCV393239:WCW393239 WMR393239:WMS393239 WWN393239:WWO393239 AF458775:AG458775 KB458775:KC458775 TX458775:TY458775 ADT458775:ADU458775 ANP458775:ANQ458775 AXL458775:AXM458775 BHH458775:BHI458775 BRD458775:BRE458775 CAZ458775:CBA458775 CKV458775:CKW458775 CUR458775:CUS458775 DEN458775:DEO458775 DOJ458775:DOK458775 DYF458775:DYG458775 EIB458775:EIC458775 ERX458775:ERY458775 FBT458775:FBU458775 FLP458775:FLQ458775 FVL458775:FVM458775 GFH458775:GFI458775 GPD458775:GPE458775 GYZ458775:GZA458775 HIV458775:HIW458775 HSR458775:HSS458775 ICN458775:ICO458775 IMJ458775:IMK458775 IWF458775:IWG458775 JGB458775:JGC458775 JPX458775:JPY458775 JZT458775:JZU458775 KJP458775:KJQ458775 KTL458775:KTM458775 LDH458775:LDI458775 LND458775:LNE458775 LWZ458775:LXA458775 MGV458775:MGW458775 MQR458775:MQS458775 NAN458775:NAO458775 NKJ458775:NKK458775 NUF458775:NUG458775 OEB458775:OEC458775 ONX458775:ONY458775 OXT458775:OXU458775 PHP458775:PHQ458775 PRL458775:PRM458775 QBH458775:QBI458775 QLD458775:QLE458775 QUZ458775:QVA458775 REV458775:REW458775 ROR458775:ROS458775 RYN458775:RYO458775 SIJ458775:SIK458775 SSF458775:SSG458775 TCB458775:TCC458775 TLX458775:TLY458775 TVT458775:TVU458775 UFP458775:UFQ458775 UPL458775:UPM458775 UZH458775:UZI458775 VJD458775:VJE458775 VSZ458775:VTA458775 WCV458775:WCW458775 WMR458775:WMS458775 WWN458775:WWO458775 AF524311:AG524311 KB524311:KC524311 TX524311:TY524311 ADT524311:ADU524311 ANP524311:ANQ524311 AXL524311:AXM524311 BHH524311:BHI524311 BRD524311:BRE524311 CAZ524311:CBA524311 CKV524311:CKW524311 CUR524311:CUS524311 DEN524311:DEO524311 DOJ524311:DOK524311 DYF524311:DYG524311 EIB524311:EIC524311 ERX524311:ERY524311 FBT524311:FBU524311 FLP524311:FLQ524311 FVL524311:FVM524311 GFH524311:GFI524311 GPD524311:GPE524311 GYZ524311:GZA524311 HIV524311:HIW524311 HSR524311:HSS524311 ICN524311:ICO524311 IMJ524311:IMK524311 IWF524311:IWG524311 JGB524311:JGC524311 JPX524311:JPY524311 JZT524311:JZU524311 KJP524311:KJQ524311 KTL524311:KTM524311 LDH524311:LDI524311 LND524311:LNE524311 LWZ524311:LXA524311 MGV524311:MGW524311 MQR524311:MQS524311 NAN524311:NAO524311 NKJ524311:NKK524311 NUF524311:NUG524311 OEB524311:OEC524311 ONX524311:ONY524311 OXT524311:OXU524311 PHP524311:PHQ524311 PRL524311:PRM524311 QBH524311:QBI524311 QLD524311:QLE524311 QUZ524311:QVA524311 REV524311:REW524311 ROR524311:ROS524311 RYN524311:RYO524311 SIJ524311:SIK524311 SSF524311:SSG524311 TCB524311:TCC524311 TLX524311:TLY524311 TVT524311:TVU524311 UFP524311:UFQ524311 UPL524311:UPM524311 UZH524311:UZI524311 VJD524311:VJE524311 VSZ524311:VTA524311 WCV524311:WCW524311 WMR524311:WMS524311 WWN524311:WWO524311 AF589847:AG589847 KB589847:KC589847 TX589847:TY589847 ADT589847:ADU589847 ANP589847:ANQ589847 AXL589847:AXM589847 BHH589847:BHI589847 BRD589847:BRE589847 CAZ589847:CBA589847 CKV589847:CKW589847 CUR589847:CUS589847 DEN589847:DEO589847 DOJ589847:DOK589847 DYF589847:DYG589847 EIB589847:EIC589847 ERX589847:ERY589847 FBT589847:FBU589847 FLP589847:FLQ589847 FVL589847:FVM589847 GFH589847:GFI589847 GPD589847:GPE589847 GYZ589847:GZA589847 HIV589847:HIW589847 HSR589847:HSS589847 ICN589847:ICO589847 IMJ589847:IMK589847 IWF589847:IWG589847 JGB589847:JGC589847 JPX589847:JPY589847 JZT589847:JZU589847 KJP589847:KJQ589847 KTL589847:KTM589847 LDH589847:LDI589847 LND589847:LNE589847 LWZ589847:LXA589847 MGV589847:MGW589847 MQR589847:MQS589847 NAN589847:NAO589847 NKJ589847:NKK589847 NUF589847:NUG589847 OEB589847:OEC589847 ONX589847:ONY589847 OXT589847:OXU589847 PHP589847:PHQ589847 PRL589847:PRM589847 QBH589847:QBI589847 QLD589847:QLE589847 QUZ589847:QVA589847 REV589847:REW589847 ROR589847:ROS589847 RYN589847:RYO589847 SIJ589847:SIK589847 SSF589847:SSG589847 TCB589847:TCC589847 TLX589847:TLY589847 TVT589847:TVU589847 UFP589847:UFQ589847 UPL589847:UPM589847 UZH589847:UZI589847 VJD589847:VJE589847 VSZ589847:VTA589847 WCV589847:WCW589847 WMR589847:WMS589847 WWN589847:WWO589847 AF655383:AG655383 KB655383:KC655383 TX655383:TY655383 ADT655383:ADU655383 ANP655383:ANQ655383 AXL655383:AXM655383 BHH655383:BHI655383 BRD655383:BRE655383 CAZ655383:CBA655383 CKV655383:CKW655383 CUR655383:CUS655383 DEN655383:DEO655383 DOJ655383:DOK655383 DYF655383:DYG655383 EIB655383:EIC655383 ERX655383:ERY655383 FBT655383:FBU655383 FLP655383:FLQ655383 FVL655383:FVM655383 GFH655383:GFI655383 GPD655383:GPE655383 GYZ655383:GZA655383 HIV655383:HIW655383 HSR655383:HSS655383 ICN655383:ICO655383 IMJ655383:IMK655383 IWF655383:IWG655383 JGB655383:JGC655383 JPX655383:JPY655383 JZT655383:JZU655383 KJP655383:KJQ655383 KTL655383:KTM655383 LDH655383:LDI655383 LND655383:LNE655383 LWZ655383:LXA655383 MGV655383:MGW655383 MQR655383:MQS655383 NAN655383:NAO655383 NKJ655383:NKK655383 NUF655383:NUG655383 OEB655383:OEC655383 ONX655383:ONY655383 OXT655383:OXU655383 PHP655383:PHQ655383 PRL655383:PRM655383 QBH655383:QBI655383 QLD655383:QLE655383 QUZ655383:QVA655383 REV655383:REW655383 ROR655383:ROS655383 RYN655383:RYO655383 SIJ655383:SIK655383 SSF655383:SSG655383 TCB655383:TCC655383 TLX655383:TLY655383 TVT655383:TVU655383 UFP655383:UFQ655383 UPL655383:UPM655383 UZH655383:UZI655383 VJD655383:VJE655383 VSZ655383:VTA655383 WCV655383:WCW655383 WMR655383:WMS655383 WWN655383:WWO655383 AF720919:AG720919 KB720919:KC720919 TX720919:TY720919 ADT720919:ADU720919 ANP720919:ANQ720919 AXL720919:AXM720919 BHH720919:BHI720919 BRD720919:BRE720919 CAZ720919:CBA720919 CKV720919:CKW720919 CUR720919:CUS720919 DEN720919:DEO720919 DOJ720919:DOK720919 DYF720919:DYG720919 EIB720919:EIC720919 ERX720919:ERY720919 FBT720919:FBU720919 FLP720919:FLQ720919 FVL720919:FVM720919 GFH720919:GFI720919 GPD720919:GPE720919 GYZ720919:GZA720919 HIV720919:HIW720919 HSR720919:HSS720919 ICN720919:ICO720919 IMJ720919:IMK720919 IWF720919:IWG720919 JGB720919:JGC720919 JPX720919:JPY720919 JZT720919:JZU720919 KJP720919:KJQ720919 KTL720919:KTM720919 LDH720919:LDI720919 LND720919:LNE720919 LWZ720919:LXA720919 MGV720919:MGW720919 MQR720919:MQS720919 NAN720919:NAO720919 NKJ720919:NKK720919 NUF720919:NUG720919 OEB720919:OEC720919 ONX720919:ONY720919 OXT720919:OXU720919 PHP720919:PHQ720919 PRL720919:PRM720919 QBH720919:QBI720919 QLD720919:QLE720919 QUZ720919:QVA720919 REV720919:REW720919 ROR720919:ROS720919 RYN720919:RYO720919 SIJ720919:SIK720919 SSF720919:SSG720919 TCB720919:TCC720919 TLX720919:TLY720919 TVT720919:TVU720919 UFP720919:UFQ720919 UPL720919:UPM720919 UZH720919:UZI720919 VJD720919:VJE720919 VSZ720919:VTA720919 WCV720919:WCW720919 WMR720919:WMS720919 WWN720919:WWO720919 AF786455:AG786455 KB786455:KC786455 TX786455:TY786455 ADT786455:ADU786455 ANP786455:ANQ786455 AXL786455:AXM786455 BHH786455:BHI786455 BRD786455:BRE786455 CAZ786455:CBA786455 CKV786455:CKW786455 CUR786455:CUS786455 DEN786455:DEO786455 DOJ786455:DOK786455 DYF786455:DYG786455 EIB786455:EIC786455 ERX786455:ERY786455 FBT786455:FBU786455 FLP786455:FLQ786455 FVL786455:FVM786455 GFH786455:GFI786455 GPD786455:GPE786455 GYZ786455:GZA786455 HIV786455:HIW786455 HSR786455:HSS786455 ICN786455:ICO786455 IMJ786455:IMK786455 IWF786455:IWG786455 JGB786455:JGC786455 JPX786455:JPY786455 JZT786455:JZU786455 KJP786455:KJQ786455 KTL786455:KTM786455 LDH786455:LDI786455 LND786455:LNE786455 LWZ786455:LXA786455 MGV786455:MGW786455 MQR786455:MQS786455 NAN786455:NAO786455 NKJ786455:NKK786455 NUF786455:NUG786455 OEB786455:OEC786455 ONX786455:ONY786455 OXT786455:OXU786455 PHP786455:PHQ786455 PRL786455:PRM786455 QBH786455:QBI786455 QLD786455:QLE786455 QUZ786455:QVA786455 REV786455:REW786455 ROR786455:ROS786455 RYN786455:RYO786455 SIJ786455:SIK786455 SSF786455:SSG786455 TCB786455:TCC786455 TLX786455:TLY786455 TVT786455:TVU786455 UFP786455:UFQ786455 UPL786455:UPM786455 UZH786455:UZI786455 VJD786455:VJE786455 VSZ786455:VTA786455 WCV786455:WCW786455 WMR786455:WMS786455 WWN786455:WWO786455 AF851991:AG851991 KB851991:KC851991 TX851991:TY851991 ADT851991:ADU851991 ANP851991:ANQ851991 AXL851991:AXM851991 BHH851991:BHI851991 BRD851991:BRE851991 CAZ851991:CBA851991 CKV851991:CKW851991 CUR851991:CUS851991 DEN851991:DEO851991 DOJ851991:DOK851991 DYF851991:DYG851991 EIB851991:EIC851991 ERX851991:ERY851991 FBT851991:FBU851991 FLP851991:FLQ851991 FVL851991:FVM851991 GFH851991:GFI851991 GPD851991:GPE851991 GYZ851991:GZA851991 HIV851991:HIW851991 HSR851991:HSS851991 ICN851991:ICO851991 IMJ851991:IMK851991 IWF851991:IWG851991 JGB851991:JGC851991 JPX851991:JPY851991 JZT851991:JZU851991 KJP851991:KJQ851991 KTL851991:KTM851991 LDH851991:LDI851991 LND851991:LNE851991 LWZ851991:LXA851991 MGV851991:MGW851991 MQR851991:MQS851991 NAN851991:NAO851991 NKJ851991:NKK851991 NUF851991:NUG851991 OEB851991:OEC851991 ONX851991:ONY851991 OXT851991:OXU851991 PHP851991:PHQ851991 PRL851991:PRM851991 QBH851991:QBI851991 QLD851991:QLE851991 QUZ851991:QVA851991 REV851991:REW851991 ROR851991:ROS851991 RYN851991:RYO851991 SIJ851991:SIK851991 SSF851991:SSG851991 TCB851991:TCC851991 TLX851991:TLY851991 TVT851991:TVU851991 UFP851991:UFQ851991 UPL851991:UPM851991 UZH851991:UZI851991 VJD851991:VJE851991 VSZ851991:VTA851991 WCV851991:WCW851991 WMR851991:WMS851991 WWN851991:WWO851991 AF917527:AG917527 KB917527:KC917527 TX917527:TY917527 ADT917527:ADU917527 ANP917527:ANQ917527 AXL917527:AXM917527 BHH917527:BHI917527 BRD917527:BRE917527 CAZ917527:CBA917527 CKV917527:CKW917527 CUR917527:CUS917527 DEN917527:DEO917527 DOJ917527:DOK917527 DYF917527:DYG917527 EIB917527:EIC917527 ERX917527:ERY917527 FBT917527:FBU917527 FLP917527:FLQ917527 FVL917527:FVM917527 GFH917527:GFI917527 GPD917527:GPE917527 GYZ917527:GZA917527 HIV917527:HIW917527 HSR917527:HSS917527 ICN917527:ICO917527 IMJ917527:IMK917527 IWF917527:IWG917527 JGB917527:JGC917527 JPX917527:JPY917527 JZT917527:JZU917527 KJP917527:KJQ917527 KTL917527:KTM917527 LDH917527:LDI917527 LND917527:LNE917527 LWZ917527:LXA917527 MGV917527:MGW917527 MQR917527:MQS917527 NAN917527:NAO917527 NKJ917527:NKK917527 NUF917527:NUG917527 OEB917527:OEC917527 ONX917527:ONY917527 OXT917527:OXU917527 PHP917527:PHQ917527 PRL917527:PRM917527 QBH917527:QBI917527 QLD917527:QLE917527 QUZ917527:QVA917527 REV917527:REW917527 ROR917527:ROS917527 RYN917527:RYO917527 SIJ917527:SIK917527 SSF917527:SSG917527 TCB917527:TCC917527 TLX917527:TLY917527 TVT917527:TVU917527 UFP917527:UFQ917527 UPL917527:UPM917527 UZH917527:UZI917527 VJD917527:VJE917527 VSZ917527:VTA917527 WCV917527:WCW917527 WMR917527:WMS917527 WWN917527:WWO917527 AF983063:AG983063 KB983063:KC983063 TX983063:TY983063 ADT983063:ADU983063 ANP983063:ANQ983063 AXL983063:AXM983063 BHH983063:BHI983063 BRD983063:BRE983063 CAZ983063:CBA983063 CKV983063:CKW983063 CUR983063:CUS983063 DEN983063:DEO983063 DOJ983063:DOK983063 DYF983063:DYG983063 EIB983063:EIC983063 ERX983063:ERY983063 FBT983063:FBU983063 FLP983063:FLQ983063 FVL983063:FVM983063 GFH983063:GFI983063 GPD983063:GPE983063 GYZ983063:GZA983063 HIV983063:HIW983063 HSR983063:HSS983063 ICN983063:ICO983063 IMJ983063:IMK983063 IWF983063:IWG983063 JGB983063:JGC983063 JPX983063:JPY983063 JZT983063:JZU983063 KJP983063:KJQ983063 KTL983063:KTM983063 LDH983063:LDI983063 LND983063:LNE983063 LWZ983063:LXA983063 MGV983063:MGW983063 MQR983063:MQS983063 NAN983063:NAO983063 NKJ983063:NKK983063 NUF983063:NUG983063 OEB983063:OEC983063 ONX983063:ONY983063 OXT983063:OXU983063 PHP983063:PHQ983063 PRL983063:PRM983063 QBH983063:QBI983063 QLD983063:QLE983063 QUZ983063:QVA983063 REV983063:REW983063 ROR983063:ROS983063 RYN983063:RYO983063 SIJ983063:SIK983063 SSF983063:SSG983063 TCB983063:TCC983063 TLX983063:TLY983063 TVT983063:TVU983063 UFP983063:UFQ983063 UPL983063:UPM983063 UZH983063:UZI983063 VJD983063:VJE983063 VSZ983063:VTA983063 WCV983063:WCW983063 WMR983063:WMS983063 WWN983063:WWO983063 AF25:AG30 KB25:KC30 TX25:TY30 ADT25:ADU30 ANP25:ANQ30 AXL25:AXM30 BHH25:BHI30 BRD25:BRE30 CAZ25:CBA30 CKV25:CKW30 CUR25:CUS30 DEN25:DEO30 DOJ25:DOK30 DYF25:DYG30 EIB25:EIC30 ERX25:ERY30 FBT25:FBU30 FLP25:FLQ30 FVL25:FVM30 GFH25:GFI30 GPD25:GPE30 GYZ25:GZA30 HIV25:HIW30 HSR25:HSS30 ICN25:ICO30 IMJ25:IMK30 IWF25:IWG30 JGB25:JGC30 JPX25:JPY30 JZT25:JZU30 KJP25:KJQ30 KTL25:KTM30 LDH25:LDI30 LND25:LNE30 LWZ25:LXA30 MGV25:MGW30 MQR25:MQS30 NAN25:NAO30 NKJ25:NKK30 NUF25:NUG30 OEB25:OEC30 ONX25:ONY30 OXT25:OXU30 PHP25:PHQ30 PRL25:PRM30 QBH25:QBI30 QLD25:QLE30 QUZ25:QVA30 REV25:REW30 ROR25:ROS30 RYN25:RYO30 SIJ25:SIK30 SSF25:SSG30 TCB25:TCC30 TLX25:TLY30 TVT25:TVU30 UFP25:UFQ30 UPL25:UPM30 UZH25:UZI30 VJD25:VJE30 VSZ25:VTA30 WCV25:WCW30 WMR25:WMS30 WWN25:WWO30 AF65561:AG65566 KB65561:KC65566 TX65561:TY65566 ADT65561:ADU65566 ANP65561:ANQ65566 AXL65561:AXM65566 BHH65561:BHI65566 BRD65561:BRE65566 CAZ65561:CBA65566 CKV65561:CKW65566 CUR65561:CUS65566 DEN65561:DEO65566 DOJ65561:DOK65566 DYF65561:DYG65566 EIB65561:EIC65566 ERX65561:ERY65566 FBT65561:FBU65566 FLP65561:FLQ65566 FVL65561:FVM65566 GFH65561:GFI65566 GPD65561:GPE65566 GYZ65561:GZA65566 HIV65561:HIW65566 HSR65561:HSS65566 ICN65561:ICO65566 IMJ65561:IMK65566 IWF65561:IWG65566 JGB65561:JGC65566 JPX65561:JPY65566 JZT65561:JZU65566 KJP65561:KJQ65566 KTL65561:KTM65566 LDH65561:LDI65566 LND65561:LNE65566 LWZ65561:LXA65566 MGV65561:MGW65566 MQR65561:MQS65566 NAN65561:NAO65566 NKJ65561:NKK65566 NUF65561:NUG65566 OEB65561:OEC65566 ONX65561:ONY65566 OXT65561:OXU65566 PHP65561:PHQ65566 PRL65561:PRM65566 QBH65561:QBI65566 QLD65561:QLE65566 QUZ65561:QVA65566 REV65561:REW65566 ROR65561:ROS65566 RYN65561:RYO65566 SIJ65561:SIK65566 SSF65561:SSG65566 TCB65561:TCC65566 TLX65561:TLY65566 TVT65561:TVU65566 UFP65561:UFQ65566 UPL65561:UPM65566 UZH65561:UZI65566 VJD65561:VJE65566 VSZ65561:VTA65566 WCV65561:WCW65566 WMR65561:WMS65566 WWN65561:WWO65566 AF131097:AG131102 KB131097:KC131102 TX131097:TY131102 ADT131097:ADU131102 ANP131097:ANQ131102 AXL131097:AXM131102 BHH131097:BHI131102 BRD131097:BRE131102 CAZ131097:CBA131102 CKV131097:CKW131102 CUR131097:CUS131102 DEN131097:DEO131102 DOJ131097:DOK131102 DYF131097:DYG131102 EIB131097:EIC131102 ERX131097:ERY131102 FBT131097:FBU131102 FLP131097:FLQ131102 FVL131097:FVM131102 GFH131097:GFI131102 GPD131097:GPE131102 GYZ131097:GZA131102 HIV131097:HIW131102 HSR131097:HSS131102 ICN131097:ICO131102 IMJ131097:IMK131102 IWF131097:IWG131102 JGB131097:JGC131102 JPX131097:JPY131102 JZT131097:JZU131102 KJP131097:KJQ131102 KTL131097:KTM131102 LDH131097:LDI131102 LND131097:LNE131102 LWZ131097:LXA131102 MGV131097:MGW131102 MQR131097:MQS131102 NAN131097:NAO131102 NKJ131097:NKK131102 NUF131097:NUG131102 OEB131097:OEC131102 ONX131097:ONY131102 OXT131097:OXU131102 PHP131097:PHQ131102 PRL131097:PRM131102 QBH131097:QBI131102 QLD131097:QLE131102 QUZ131097:QVA131102 REV131097:REW131102 ROR131097:ROS131102 RYN131097:RYO131102 SIJ131097:SIK131102 SSF131097:SSG131102 TCB131097:TCC131102 TLX131097:TLY131102 TVT131097:TVU131102 UFP131097:UFQ131102 UPL131097:UPM131102 UZH131097:UZI131102 VJD131097:VJE131102 VSZ131097:VTA131102 WCV131097:WCW131102 WMR131097:WMS131102 WWN131097:WWO131102 AF196633:AG196638 KB196633:KC196638 TX196633:TY196638 ADT196633:ADU196638 ANP196633:ANQ196638 AXL196633:AXM196638 BHH196633:BHI196638 BRD196633:BRE196638 CAZ196633:CBA196638 CKV196633:CKW196638 CUR196633:CUS196638 DEN196633:DEO196638 DOJ196633:DOK196638 DYF196633:DYG196638 EIB196633:EIC196638 ERX196633:ERY196638 FBT196633:FBU196638 FLP196633:FLQ196638 FVL196633:FVM196638 GFH196633:GFI196638 GPD196633:GPE196638 GYZ196633:GZA196638 HIV196633:HIW196638 HSR196633:HSS196638 ICN196633:ICO196638 IMJ196633:IMK196638 IWF196633:IWG196638 JGB196633:JGC196638 JPX196633:JPY196638 JZT196633:JZU196638 KJP196633:KJQ196638 KTL196633:KTM196638 LDH196633:LDI196638 LND196633:LNE196638 LWZ196633:LXA196638 MGV196633:MGW196638 MQR196633:MQS196638 NAN196633:NAO196638 NKJ196633:NKK196638 NUF196633:NUG196638 OEB196633:OEC196638 ONX196633:ONY196638 OXT196633:OXU196638 PHP196633:PHQ196638 PRL196633:PRM196638 QBH196633:QBI196638 QLD196633:QLE196638 QUZ196633:QVA196638 REV196633:REW196638 ROR196633:ROS196638 RYN196633:RYO196638 SIJ196633:SIK196638 SSF196633:SSG196638 TCB196633:TCC196638 TLX196633:TLY196638 TVT196633:TVU196638 UFP196633:UFQ196638 UPL196633:UPM196638 UZH196633:UZI196638 VJD196633:VJE196638 VSZ196633:VTA196638 WCV196633:WCW196638 WMR196633:WMS196638 WWN196633:WWO196638 AF262169:AG262174 KB262169:KC262174 TX262169:TY262174 ADT262169:ADU262174 ANP262169:ANQ262174 AXL262169:AXM262174 BHH262169:BHI262174 BRD262169:BRE262174 CAZ262169:CBA262174 CKV262169:CKW262174 CUR262169:CUS262174 DEN262169:DEO262174 DOJ262169:DOK262174 DYF262169:DYG262174 EIB262169:EIC262174 ERX262169:ERY262174 FBT262169:FBU262174 FLP262169:FLQ262174 FVL262169:FVM262174 GFH262169:GFI262174 GPD262169:GPE262174 GYZ262169:GZA262174 HIV262169:HIW262174 HSR262169:HSS262174 ICN262169:ICO262174 IMJ262169:IMK262174 IWF262169:IWG262174 JGB262169:JGC262174 JPX262169:JPY262174 JZT262169:JZU262174 KJP262169:KJQ262174 KTL262169:KTM262174 LDH262169:LDI262174 LND262169:LNE262174 LWZ262169:LXA262174 MGV262169:MGW262174 MQR262169:MQS262174 NAN262169:NAO262174 NKJ262169:NKK262174 NUF262169:NUG262174 OEB262169:OEC262174 ONX262169:ONY262174 OXT262169:OXU262174 PHP262169:PHQ262174 PRL262169:PRM262174 QBH262169:QBI262174 QLD262169:QLE262174 QUZ262169:QVA262174 REV262169:REW262174 ROR262169:ROS262174 RYN262169:RYO262174 SIJ262169:SIK262174 SSF262169:SSG262174 TCB262169:TCC262174 TLX262169:TLY262174 TVT262169:TVU262174 UFP262169:UFQ262174 UPL262169:UPM262174 UZH262169:UZI262174 VJD262169:VJE262174 VSZ262169:VTA262174 WCV262169:WCW262174 WMR262169:WMS262174 WWN262169:WWO262174 AF327705:AG327710 KB327705:KC327710 TX327705:TY327710 ADT327705:ADU327710 ANP327705:ANQ327710 AXL327705:AXM327710 BHH327705:BHI327710 BRD327705:BRE327710 CAZ327705:CBA327710 CKV327705:CKW327710 CUR327705:CUS327710 DEN327705:DEO327710 DOJ327705:DOK327710 DYF327705:DYG327710 EIB327705:EIC327710 ERX327705:ERY327710 FBT327705:FBU327710 FLP327705:FLQ327710 FVL327705:FVM327710 GFH327705:GFI327710 GPD327705:GPE327710 GYZ327705:GZA327710 HIV327705:HIW327710 HSR327705:HSS327710 ICN327705:ICO327710 IMJ327705:IMK327710 IWF327705:IWG327710 JGB327705:JGC327710 JPX327705:JPY327710 JZT327705:JZU327710 KJP327705:KJQ327710 KTL327705:KTM327710 LDH327705:LDI327710 LND327705:LNE327710 LWZ327705:LXA327710 MGV327705:MGW327710 MQR327705:MQS327710 NAN327705:NAO327710 NKJ327705:NKK327710 NUF327705:NUG327710 OEB327705:OEC327710 ONX327705:ONY327710 OXT327705:OXU327710 PHP327705:PHQ327710 PRL327705:PRM327710 QBH327705:QBI327710 QLD327705:QLE327710 QUZ327705:QVA327710 REV327705:REW327710 ROR327705:ROS327710 RYN327705:RYO327710 SIJ327705:SIK327710 SSF327705:SSG327710 TCB327705:TCC327710 TLX327705:TLY327710 TVT327705:TVU327710 UFP327705:UFQ327710 UPL327705:UPM327710 UZH327705:UZI327710 VJD327705:VJE327710 VSZ327705:VTA327710 WCV327705:WCW327710 WMR327705:WMS327710 WWN327705:WWO327710 AF393241:AG393246 KB393241:KC393246 TX393241:TY393246 ADT393241:ADU393246 ANP393241:ANQ393246 AXL393241:AXM393246 BHH393241:BHI393246 BRD393241:BRE393246 CAZ393241:CBA393246 CKV393241:CKW393246 CUR393241:CUS393246 DEN393241:DEO393246 DOJ393241:DOK393246 DYF393241:DYG393246 EIB393241:EIC393246 ERX393241:ERY393246 FBT393241:FBU393246 FLP393241:FLQ393246 FVL393241:FVM393246 GFH393241:GFI393246 GPD393241:GPE393246 GYZ393241:GZA393246 HIV393241:HIW393246 HSR393241:HSS393246 ICN393241:ICO393246 IMJ393241:IMK393246 IWF393241:IWG393246 JGB393241:JGC393246 JPX393241:JPY393246 JZT393241:JZU393246 KJP393241:KJQ393246 KTL393241:KTM393246 LDH393241:LDI393246 LND393241:LNE393246 LWZ393241:LXA393246 MGV393241:MGW393246 MQR393241:MQS393246 NAN393241:NAO393246 NKJ393241:NKK393246 NUF393241:NUG393246 OEB393241:OEC393246 ONX393241:ONY393246 OXT393241:OXU393246 PHP393241:PHQ393246 PRL393241:PRM393246 QBH393241:QBI393246 QLD393241:QLE393246 QUZ393241:QVA393246 REV393241:REW393246 ROR393241:ROS393246 RYN393241:RYO393246 SIJ393241:SIK393246 SSF393241:SSG393246 TCB393241:TCC393246 TLX393241:TLY393246 TVT393241:TVU393246 UFP393241:UFQ393246 UPL393241:UPM393246 UZH393241:UZI393246 VJD393241:VJE393246 VSZ393241:VTA393246 WCV393241:WCW393246 WMR393241:WMS393246 WWN393241:WWO393246 AF458777:AG458782 KB458777:KC458782 TX458777:TY458782 ADT458777:ADU458782 ANP458777:ANQ458782 AXL458777:AXM458782 BHH458777:BHI458782 BRD458777:BRE458782 CAZ458777:CBA458782 CKV458777:CKW458782 CUR458777:CUS458782 DEN458777:DEO458782 DOJ458777:DOK458782 DYF458777:DYG458782 EIB458777:EIC458782 ERX458777:ERY458782 FBT458777:FBU458782 FLP458777:FLQ458782 FVL458777:FVM458782 GFH458777:GFI458782 GPD458777:GPE458782 GYZ458777:GZA458782 HIV458777:HIW458782 HSR458777:HSS458782 ICN458777:ICO458782 IMJ458777:IMK458782 IWF458777:IWG458782 JGB458777:JGC458782 JPX458777:JPY458782 JZT458777:JZU458782 KJP458777:KJQ458782 KTL458777:KTM458782 LDH458777:LDI458782 LND458777:LNE458782 LWZ458777:LXA458782 MGV458777:MGW458782 MQR458777:MQS458782 NAN458777:NAO458782 NKJ458777:NKK458782 NUF458777:NUG458782 OEB458777:OEC458782 ONX458777:ONY458782 OXT458777:OXU458782 PHP458777:PHQ458782 PRL458777:PRM458782 QBH458777:QBI458782 QLD458777:QLE458782 QUZ458777:QVA458782 REV458777:REW458782 ROR458777:ROS458782 RYN458777:RYO458782 SIJ458777:SIK458782 SSF458777:SSG458782 TCB458777:TCC458782 TLX458777:TLY458782 TVT458777:TVU458782 UFP458777:UFQ458782 UPL458777:UPM458782 UZH458777:UZI458782 VJD458777:VJE458782 VSZ458777:VTA458782 WCV458777:WCW458782 WMR458777:WMS458782 WWN458777:WWO458782 AF524313:AG524318 KB524313:KC524318 TX524313:TY524318 ADT524313:ADU524318 ANP524313:ANQ524318 AXL524313:AXM524318 BHH524313:BHI524318 BRD524313:BRE524318 CAZ524313:CBA524318 CKV524313:CKW524318 CUR524313:CUS524318 DEN524313:DEO524318 DOJ524313:DOK524318 DYF524313:DYG524318 EIB524313:EIC524318 ERX524313:ERY524318 FBT524313:FBU524318 FLP524313:FLQ524318 FVL524313:FVM524318 GFH524313:GFI524318 GPD524313:GPE524318 GYZ524313:GZA524318 HIV524313:HIW524318 HSR524313:HSS524318 ICN524313:ICO524318 IMJ524313:IMK524318 IWF524313:IWG524318 JGB524313:JGC524318 JPX524313:JPY524318 JZT524313:JZU524318 KJP524313:KJQ524318 KTL524313:KTM524318 LDH524313:LDI524318 LND524313:LNE524318 LWZ524313:LXA524318 MGV524313:MGW524318 MQR524313:MQS524318 NAN524313:NAO524318 NKJ524313:NKK524318 NUF524313:NUG524318 OEB524313:OEC524318 ONX524313:ONY524318 OXT524313:OXU524318 PHP524313:PHQ524318 PRL524313:PRM524318 QBH524313:QBI524318 QLD524313:QLE524318 QUZ524313:QVA524318 REV524313:REW524318 ROR524313:ROS524318 RYN524313:RYO524318 SIJ524313:SIK524318 SSF524313:SSG524318 TCB524313:TCC524318 TLX524313:TLY524318 TVT524313:TVU524318 UFP524313:UFQ524318 UPL524313:UPM524318 UZH524313:UZI524318 VJD524313:VJE524318 VSZ524313:VTA524318 WCV524313:WCW524318 WMR524313:WMS524318 WWN524313:WWO524318 AF589849:AG589854 KB589849:KC589854 TX589849:TY589854 ADT589849:ADU589854 ANP589849:ANQ589854 AXL589849:AXM589854 BHH589849:BHI589854 BRD589849:BRE589854 CAZ589849:CBA589854 CKV589849:CKW589854 CUR589849:CUS589854 DEN589849:DEO589854 DOJ589849:DOK589854 DYF589849:DYG589854 EIB589849:EIC589854 ERX589849:ERY589854 FBT589849:FBU589854 FLP589849:FLQ589854 FVL589849:FVM589854 GFH589849:GFI589854 GPD589849:GPE589854 GYZ589849:GZA589854 HIV589849:HIW589854 HSR589849:HSS589854 ICN589849:ICO589854 IMJ589849:IMK589854 IWF589849:IWG589854 JGB589849:JGC589854 JPX589849:JPY589854 JZT589849:JZU589854 KJP589849:KJQ589854 KTL589849:KTM589854 LDH589849:LDI589854 LND589849:LNE589854 LWZ589849:LXA589854 MGV589849:MGW589854 MQR589849:MQS589854 NAN589849:NAO589854 NKJ589849:NKK589854 NUF589849:NUG589854 OEB589849:OEC589854 ONX589849:ONY589854 OXT589849:OXU589854 PHP589849:PHQ589854 PRL589849:PRM589854 QBH589849:QBI589854 QLD589849:QLE589854 QUZ589849:QVA589854 REV589849:REW589854 ROR589849:ROS589854 RYN589849:RYO589854 SIJ589849:SIK589854 SSF589849:SSG589854 TCB589849:TCC589854 TLX589849:TLY589854 TVT589849:TVU589854 UFP589849:UFQ589854 UPL589849:UPM589854 UZH589849:UZI589854 VJD589849:VJE589854 VSZ589849:VTA589854 WCV589849:WCW589854 WMR589849:WMS589854 WWN589849:WWO589854 AF655385:AG655390 KB655385:KC655390 TX655385:TY655390 ADT655385:ADU655390 ANP655385:ANQ655390 AXL655385:AXM655390 BHH655385:BHI655390 BRD655385:BRE655390 CAZ655385:CBA655390 CKV655385:CKW655390 CUR655385:CUS655390 DEN655385:DEO655390 DOJ655385:DOK655390 DYF655385:DYG655390 EIB655385:EIC655390 ERX655385:ERY655390 FBT655385:FBU655390 FLP655385:FLQ655390 FVL655385:FVM655390 GFH655385:GFI655390 GPD655385:GPE655390 GYZ655385:GZA655390 HIV655385:HIW655390 HSR655385:HSS655390 ICN655385:ICO655390 IMJ655385:IMK655390 IWF655385:IWG655390 JGB655385:JGC655390 JPX655385:JPY655390 JZT655385:JZU655390 KJP655385:KJQ655390 KTL655385:KTM655390 LDH655385:LDI655390 LND655385:LNE655390 LWZ655385:LXA655390 MGV655385:MGW655390 MQR655385:MQS655390 NAN655385:NAO655390 NKJ655385:NKK655390 NUF655385:NUG655390 OEB655385:OEC655390 ONX655385:ONY655390 OXT655385:OXU655390 PHP655385:PHQ655390 PRL655385:PRM655390 QBH655385:QBI655390 QLD655385:QLE655390 QUZ655385:QVA655390 REV655385:REW655390 ROR655385:ROS655390 RYN655385:RYO655390 SIJ655385:SIK655390 SSF655385:SSG655390 TCB655385:TCC655390 TLX655385:TLY655390 TVT655385:TVU655390 UFP655385:UFQ655390 UPL655385:UPM655390 UZH655385:UZI655390 VJD655385:VJE655390 VSZ655385:VTA655390 WCV655385:WCW655390 WMR655385:WMS655390 WWN655385:WWO655390 AF720921:AG720926 KB720921:KC720926 TX720921:TY720926 ADT720921:ADU720926 ANP720921:ANQ720926 AXL720921:AXM720926 BHH720921:BHI720926 BRD720921:BRE720926 CAZ720921:CBA720926 CKV720921:CKW720926 CUR720921:CUS720926 DEN720921:DEO720926 DOJ720921:DOK720926 DYF720921:DYG720926 EIB720921:EIC720926 ERX720921:ERY720926 FBT720921:FBU720926 FLP720921:FLQ720926 FVL720921:FVM720926 GFH720921:GFI720926 GPD720921:GPE720926 GYZ720921:GZA720926 HIV720921:HIW720926 HSR720921:HSS720926 ICN720921:ICO720926 IMJ720921:IMK720926 IWF720921:IWG720926 JGB720921:JGC720926 JPX720921:JPY720926 JZT720921:JZU720926 KJP720921:KJQ720926 KTL720921:KTM720926 LDH720921:LDI720926 LND720921:LNE720926 LWZ720921:LXA720926 MGV720921:MGW720926 MQR720921:MQS720926 NAN720921:NAO720926 NKJ720921:NKK720926 NUF720921:NUG720926 OEB720921:OEC720926 ONX720921:ONY720926 OXT720921:OXU720926 PHP720921:PHQ720926 PRL720921:PRM720926 QBH720921:QBI720926 QLD720921:QLE720926 QUZ720921:QVA720926 REV720921:REW720926 ROR720921:ROS720926 RYN720921:RYO720926 SIJ720921:SIK720926 SSF720921:SSG720926 TCB720921:TCC720926 TLX720921:TLY720926 TVT720921:TVU720926 UFP720921:UFQ720926 UPL720921:UPM720926 UZH720921:UZI720926 VJD720921:VJE720926 VSZ720921:VTA720926 WCV720921:WCW720926 WMR720921:WMS720926 WWN720921:WWO720926 AF786457:AG786462 KB786457:KC786462 TX786457:TY786462 ADT786457:ADU786462 ANP786457:ANQ786462 AXL786457:AXM786462 BHH786457:BHI786462 BRD786457:BRE786462 CAZ786457:CBA786462 CKV786457:CKW786462 CUR786457:CUS786462 DEN786457:DEO786462 DOJ786457:DOK786462 DYF786457:DYG786462 EIB786457:EIC786462 ERX786457:ERY786462 FBT786457:FBU786462 FLP786457:FLQ786462 FVL786457:FVM786462 GFH786457:GFI786462 GPD786457:GPE786462 GYZ786457:GZA786462 HIV786457:HIW786462 HSR786457:HSS786462 ICN786457:ICO786462 IMJ786457:IMK786462 IWF786457:IWG786462 JGB786457:JGC786462 JPX786457:JPY786462 JZT786457:JZU786462 KJP786457:KJQ786462 KTL786457:KTM786462 LDH786457:LDI786462 LND786457:LNE786462 LWZ786457:LXA786462 MGV786457:MGW786462 MQR786457:MQS786462 NAN786457:NAO786462 NKJ786457:NKK786462 NUF786457:NUG786462 OEB786457:OEC786462 ONX786457:ONY786462 OXT786457:OXU786462 PHP786457:PHQ786462 PRL786457:PRM786462 QBH786457:QBI786462 QLD786457:QLE786462 QUZ786457:QVA786462 REV786457:REW786462 ROR786457:ROS786462 RYN786457:RYO786462 SIJ786457:SIK786462 SSF786457:SSG786462 TCB786457:TCC786462 TLX786457:TLY786462 TVT786457:TVU786462 UFP786457:UFQ786462 UPL786457:UPM786462 UZH786457:UZI786462 VJD786457:VJE786462 VSZ786457:VTA786462 WCV786457:WCW786462 WMR786457:WMS786462 WWN786457:WWO786462 AF851993:AG851998 KB851993:KC851998 TX851993:TY851998 ADT851993:ADU851998 ANP851993:ANQ851998 AXL851993:AXM851998 BHH851993:BHI851998 BRD851993:BRE851998 CAZ851993:CBA851998 CKV851993:CKW851998 CUR851993:CUS851998 DEN851993:DEO851998 DOJ851993:DOK851998 DYF851993:DYG851998 EIB851993:EIC851998 ERX851993:ERY851998 FBT851993:FBU851998 FLP851993:FLQ851998 FVL851993:FVM851998 GFH851993:GFI851998 GPD851993:GPE851998 GYZ851993:GZA851998 HIV851993:HIW851998 HSR851993:HSS851998 ICN851993:ICO851998 IMJ851993:IMK851998 IWF851993:IWG851998 JGB851993:JGC851998 JPX851993:JPY851998 JZT851993:JZU851998 KJP851993:KJQ851998 KTL851993:KTM851998 LDH851993:LDI851998 LND851993:LNE851998 LWZ851993:LXA851998 MGV851993:MGW851998 MQR851993:MQS851998 NAN851993:NAO851998 NKJ851993:NKK851998 NUF851993:NUG851998 OEB851993:OEC851998 ONX851993:ONY851998 OXT851993:OXU851998 PHP851993:PHQ851998 PRL851993:PRM851998 QBH851993:QBI851998 QLD851993:QLE851998 QUZ851993:QVA851998 REV851993:REW851998 ROR851993:ROS851998 RYN851993:RYO851998 SIJ851993:SIK851998 SSF851993:SSG851998 TCB851993:TCC851998 TLX851993:TLY851998 TVT851993:TVU851998 UFP851993:UFQ851998 UPL851993:UPM851998 UZH851993:UZI851998 VJD851993:VJE851998 VSZ851993:VTA851998 WCV851993:WCW851998 WMR851993:WMS851998 WWN851993:WWO851998 AF917529:AG917534 KB917529:KC917534 TX917529:TY917534 ADT917529:ADU917534 ANP917529:ANQ917534 AXL917529:AXM917534 BHH917529:BHI917534 BRD917529:BRE917534 CAZ917529:CBA917534 CKV917529:CKW917534 CUR917529:CUS917534 DEN917529:DEO917534 DOJ917529:DOK917534 DYF917529:DYG917534 EIB917529:EIC917534 ERX917529:ERY917534 FBT917529:FBU917534 FLP917529:FLQ917534 FVL917529:FVM917534 GFH917529:GFI917534 GPD917529:GPE917534 GYZ917529:GZA917534 HIV917529:HIW917534 HSR917529:HSS917534 ICN917529:ICO917534 IMJ917529:IMK917534 IWF917529:IWG917534 JGB917529:JGC917534 JPX917529:JPY917534 JZT917529:JZU917534 KJP917529:KJQ917534 KTL917529:KTM917534 LDH917529:LDI917534 LND917529:LNE917534 LWZ917529:LXA917534 MGV917529:MGW917534 MQR917529:MQS917534 NAN917529:NAO917534 NKJ917529:NKK917534 NUF917529:NUG917534 OEB917529:OEC917534 ONX917529:ONY917534 OXT917529:OXU917534 PHP917529:PHQ917534 PRL917529:PRM917534 QBH917529:QBI917534 QLD917529:QLE917534 QUZ917529:QVA917534 REV917529:REW917534 ROR917529:ROS917534 RYN917529:RYO917534 SIJ917529:SIK917534 SSF917529:SSG917534 TCB917529:TCC917534 TLX917529:TLY917534 TVT917529:TVU917534 UFP917529:UFQ917534 UPL917529:UPM917534 UZH917529:UZI917534 VJD917529:VJE917534 VSZ917529:VTA917534 WCV917529:WCW917534 WMR917529:WMS917534 WWN917529:WWO917534 AF983065:AG983070 KB983065:KC983070 TX983065:TY983070 ADT983065:ADU983070 ANP983065:ANQ983070 AXL983065:AXM983070 BHH983065:BHI983070 BRD983065:BRE983070 CAZ983065:CBA983070 CKV983065:CKW983070 CUR983065:CUS983070 DEN983065:DEO983070 DOJ983065:DOK983070 DYF983065:DYG983070 EIB983065:EIC983070 ERX983065:ERY983070 FBT983065:FBU983070 FLP983065:FLQ983070 FVL983065:FVM983070 GFH983065:GFI983070 GPD983065:GPE983070 GYZ983065:GZA983070 HIV983065:HIW983070 HSR983065:HSS983070 ICN983065:ICO983070 IMJ983065:IMK983070 IWF983065:IWG983070 JGB983065:JGC983070 JPX983065:JPY983070 JZT983065:JZU983070 KJP983065:KJQ983070 KTL983065:KTM983070 LDH983065:LDI983070 LND983065:LNE983070 LWZ983065:LXA983070 MGV983065:MGW983070 MQR983065:MQS983070 NAN983065:NAO983070 NKJ983065:NKK983070 NUF983065:NUG983070 OEB983065:OEC983070 ONX983065:ONY983070 OXT983065:OXU983070 PHP983065:PHQ983070 PRL983065:PRM983070 QBH983065:QBI983070 QLD983065:QLE983070 QUZ983065:QVA983070 REV983065:REW983070 ROR983065:ROS983070 RYN983065:RYO983070 SIJ983065:SIK983070 SSF983065:SSG983070 TCB983065:TCC983070 TLX983065:TLY983070 TVT983065:TVU983070 UFP983065:UFQ983070 UPL983065:UPM983070 UZH983065:UZI983070 VJD983065:VJE983070 VSZ983065:VTA983070 WCV983065:WCW983070 WMR983065:WMS983070 WWN983065:WWO983070 AF32:AG34 KB32:KC34 TX32:TY34 ADT32:ADU34 ANP32:ANQ34 AXL32:AXM34 BHH32:BHI34 BRD32:BRE34 CAZ32:CBA34 CKV32:CKW34 CUR32:CUS34 DEN32:DEO34 DOJ32:DOK34 DYF32:DYG34 EIB32:EIC34 ERX32:ERY34 FBT32:FBU34 FLP32:FLQ34 FVL32:FVM34 GFH32:GFI34 GPD32:GPE34 GYZ32:GZA34 HIV32:HIW34 HSR32:HSS34 ICN32:ICO34 IMJ32:IMK34 IWF32:IWG34 JGB32:JGC34 JPX32:JPY34 JZT32:JZU34 KJP32:KJQ34 KTL32:KTM34 LDH32:LDI34 LND32:LNE34 LWZ32:LXA34 MGV32:MGW34 MQR32:MQS34 NAN32:NAO34 NKJ32:NKK34 NUF32:NUG34 OEB32:OEC34 ONX32:ONY34 OXT32:OXU34 PHP32:PHQ34 PRL32:PRM34 QBH32:QBI34 QLD32:QLE34 QUZ32:QVA34 REV32:REW34 ROR32:ROS34 RYN32:RYO34 SIJ32:SIK34 SSF32:SSG34 TCB32:TCC34 TLX32:TLY34 TVT32:TVU34 UFP32:UFQ34 UPL32:UPM34 UZH32:UZI34 VJD32:VJE34 VSZ32:VTA34 WCV32:WCW34 WMR32:WMS34 WWN32:WWO34 AF65568:AG65570 KB65568:KC65570 TX65568:TY65570 ADT65568:ADU65570 ANP65568:ANQ65570 AXL65568:AXM65570 BHH65568:BHI65570 BRD65568:BRE65570 CAZ65568:CBA65570 CKV65568:CKW65570 CUR65568:CUS65570 DEN65568:DEO65570 DOJ65568:DOK65570 DYF65568:DYG65570 EIB65568:EIC65570 ERX65568:ERY65570 FBT65568:FBU65570 FLP65568:FLQ65570 FVL65568:FVM65570 GFH65568:GFI65570 GPD65568:GPE65570 GYZ65568:GZA65570 HIV65568:HIW65570 HSR65568:HSS65570 ICN65568:ICO65570 IMJ65568:IMK65570 IWF65568:IWG65570 JGB65568:JGC65570 JPX65568:JPY65570 JZT65568:JZU65570 KJP65568:KJQ65570 KTL65568:KTM65570 LDH65568:LDI65570 LND65568:LNE65570 LWZ65568:LXA65570 MGV65568:MGW65570 MQR65568:MQS65570 NAN65568:NAO65570 NKJ65568:NKK65570 NUF65568:NUG65570 OEB65568:OEC65570 ONX65568:ONY65570 OXT65568:OXU65570 PHP65568:PHQ65570 PRL65568:PRM65570 QBH65568:QBI65570 QLD65568:QLE65570 QUZ65568:QVA65570 REV65568:REW65570 ROR65568:ROS65570 RYN65568:RYO65570 SIJ65568:SIK65570 SSF65568:SSG65570 TCB65568:TCC65570 TLX65568:TLY65570 TVT65568:TVU65570 UFP65568:UFQ65570 UPL65568:UPM65570 UZH65568:UZI65570 VJD65568:VJE65570 VSZ65568:VTA65570 WCV65568:WCW65570 WMR65568:WMS65570 WWN65568:WWO65570 AF131104:AG131106 KB131104:KC131106 TX131104:TY131106 ADT131104:ADU131106 ANP131104:ANQ131106 AXL131104:AXM131106 BHH131104:BHI131106 BRD131104:BRE131106 CAZ131104:CBA131106 CKV131104:CKW131106 CUR131104:CUS131106 DEN131104:DEO131106 DOJ131104:DOK131106 DYF131104:DYG131106 EIB131104:EIC131106 ERX131104:ERY131106 FBT131104:FBU131106 FLP131104:FLQ131106 FVL131104:FVM131106 GFH131104:GFI131106 GPD131104:GPE131106 GYZ131104:GZA131106 HIV131104:HIW131106 HSR131104:HSS131106 ICN131104:ICO131106 IMJ131104:IMK131106 IWF131104:IWG131106 JGB131104:JGC131106 JPX131104:JPY131106 JZT131104:JZU131106 KJP131104:KJQ131106 KTL131104:KTM131106 LDH131104:LDI131106 LND131104:LNE131106 LWZ131104:LXA131106 MGV131104:MGW131106 MQR131104:MQS131106 NAN131104:NAO131106 NKJ131104:NKK131106 NUF131104:NUG131106 OEB131104:OEC131106 ONX131104:ONY131106 OXT131104:OXU131106 PHP131104:PHQ131106 PRL131104:PRM131106 QBH131104:QBI131106 QLD131104:QLE131106 QUZ131104:QVA131106 REV131104:REW131106 ROR131104:ROS131106 RYN131104:RYO131106 SIJ131104:SIK131106 SSF131104:SSG131106 TCB131104:TCC131106 TLX131104:TLY131106 TVT131104:TVU131106 UFP131104:UFQ131106 UPL131104:UPM131106 UZH131104:UZI131106 VJD131104:VJE131106 VSZ131104:VTA131106 WCV131104:WCW131106 WMR131104:WMS131106 WWN131104:WWO131106 AF196640:AG196642 KB196640:KC196642 TX196640:TY196642 ADT196640:ADU196642 ANP196640:ANQ196642 AXL196640:AXM196642 BHH196640:BHI196642 BRD196640:BRE196642 CAZ196640:CBA196642 CKV196640:CKW196642 CUR196640:CUS196642 DEN196640:DEO196642 DOJ196640:DOK196642 DYF196640:DYG196642 EIB196640:EIC196642 ERX196640:ERY196642 FBT196640:FBU196642 FLP196640:FLQ196642 FVL196640:FVM196642 GFH196640:GFI196642 GPD196640:GPE196642 GYZ196640:GZA196642 HIV196640:HIW196642 HSR196640:HSS196642 ICN196640:ICO196642 IMJ196640:IMK196642 IWF196640:IWG196642 JGB196640:JGC196642 JPX196640:JPY196642 JZT196640:JZU196642 KJP196640:KJQ196642 KTL196640:KTM196642 LDH196640:LDI196642 LND196640:LNE196642 LWZ196640:LXA196642 MGV196640:MGW196642 MQR196640:MQS196642 NAN196640:NAO196642 NKJ196640:NKK196642 NUF196640:NUG196642 OEB196640:OEC196642 ONX196640:ONY196642 OXT196640:OXU196642 PHP196640:PHQ196642 PRL196640:PRM196642 QBH196640:QBI196642 QLD196640:QLE196642 QUZ196640:QVA196642 REV196640:REW196642 ROR196640:ROS196642 RYN196640:RYO196642 SIJ196640:SIK196642 SSF196640:SSG196642 TCB196640:TCC196642 TLX196640:TLY196642 TVT196640:TVU196642 UFP196640:UFQ196642 UPL196640:UPM196642 UZH196640:UZI196642 VJD196640:VJE196642 VSZ196640:VTA196642 WCV196640:WCW196642 WMR196640:WMS196642 WWN196640:WWO196642 AF262176:AG262178 KB262176:KC262178 TX262176:TY262178 ADT262176:ADU262178 ANP262176:ANQ262178 AXL262176:AXM262178 BHH262176:BHI262178 BRD262176:BRE262178 CAZ262176:CBA262178 CKV262176:CKW262178 CUR262176:CUS262178 DEN262176:DEO262178 DOJ262176:DOK262178 DYF262176:DYG262178 EIB262176:EIC262178 ERX262176:ERY262178 FBT262176:FBU262178 FLP262176:FLQ262178 FVL262176:FVM262178 GFH262176:GFI262178 GPD262176:GPE262178 GYZ262176:GZA262178 HIV262176:HIW262178 HSR262176:HSS262178 ICN262176:ICO262178 IMJ262176:IMK262178 IWF262176:IWG262178 JGB262176:JGC262178 JPX262176:JPY262178 JZT262176:JZU262178 KJP262176:KJQ262178 KTL262176:KTM262178 LDH262176:LDI262178 LND262176:LNE262178 LWZ262176:LXA262178 MGV262176:MGW262178 MQR262176:MQS262178 NAN262176:NAO262178 NKJ262176:NKK262178 NUF262176:NUG262178 OEB262176:OEC262178 ONX262176:ONY262178 OXT262176:OXU262178 PHP262176:PHQ262178 PRL262176:PRM262178 QBH262176:QBI262178 QLD262176:QLE262178 QUZ262176:QVA262178 REV262176:REW262178 ROR262176:ROS262178 RYN262176:RYO262178 SIJ262176:SIK262178 SSF262176:SSG262178 TCB262176:TCC262178 TLX262176:TLY262178 TVT262176:TVU262178 UFP262176:UFQ262178 UPL262176:UPM262178 UZH262176:UZI262178 VJD262176:VJE262178 VSZ262176:VTA262178 WCV262176:WCW262178 WMR262176:WMS262178 WWN262176:WWO262178 AF327712:AG327714 KB327712:KC327714 TX327712:TY327714 ADT327712:ADU327714 ANP327712:ANQ327714 AXL327712:AXM327714 BHH327712:BHI327714 BRD327712:BRE327714 CAZ327712:CBA327714 CKV327712:CKW327714 CUR327712:CUS327714 DEN327712:DEO327714 DOJ327712:DOK327714 DYF327712:DYG327714 EIB327712:EIC327714 ERX327712:ERY327714 FBT327712:FBU327714 FLP327712:FLQ327714 FVL327712:FVM327714 GFH327712:GFI327714 GPD327712:GPE327714 GYZ327712:GZA327714 HIV327712:HIW327714 HSR327712:HSS327714 ICN327712:ICO327714 IMJ327712:IMK327714 IWF327712:IWG327714 JGB327712:JGC327714 JPX327712:JPY327714 JZT327712:JZU327714 KJP327712:KJQ327714 KTL327712:KTM327714 LDH327712:LDI327714 LND327712:LNE327714 LWZ327712:LXA327714 MGV327712:MGW327714 MQR327712:MQS327714 NAN327712:NAO327714 NKJ327712:NKK327714 NUF327712:NUG327714 OEB327712:OEC327714 ONX327712:ONY327714 OXT327712:OXU327714 PHP327712:PHQ327714 PRL327712:PRM327714 QBH327712:QBI327714 QLD327712:QLE327714 QUZ327712:QVA327714 REV327712:REW327714 ROR327712:ROS327714 RYN327712:RYO327714 SIJ327712:SIK327714 SSF327712:SSG327714 TCB327712:TCC327714 TLX327712:TLY327714 TVT327712:TVU327714 UFP327712:UFQ327714 UPL327712:UPM327714 UZH327712:UZI327714 VJD327712:VJE327714 VSZ327712:VTA327714 WCV327712:WCW327714 WMR327712:WMS327714 WWN327712:WWO327714 AF393248:AG393250 KB393248:KC393250 TX393248:TY393250 ADT393248:ADU393250 ANP393248:ANQ393250 AXL393248:AXM393250 BHH393248:BHI393250 BRD393248:BRE393250 CAZ393248:CBA393250 CKV393248:CKW393250 CUR393248:CUS393250 DEN393248:DEO393250 DOJ393248:DOK393250 DYF393248:DYG393250 EIB393248:EIC393250 ERX393248:ERY393250 FBT393248:FBU393250 FLP393248:FLQ393250 FVL393248:FVM393250 GFH393248:GFI393250 GPD393248:GPE393250 GYZ393248:GZA393250 HIV393248:HIW393250 HSR393248:HSS393250 ICN393248:ICO393250 IMJ393248:IMK393250 IWF393248:IWG393250 JGB393248:JGC393250 JPX393248:JPY393250 JZT393248:JZU393250 KJP393248:KJQ393250 KTL393248:KTM393250 LDH393248:LDI393250 LND393248:LNE393250 LWZ393248:LXA393250 MGV393248:MGW393250 MQR393248:MQS393250 NAN393248:NAO393250 NKJ393248:NKK393250 NUF393248:NUG393250 OEB393248:OEC393250 ONX393248:ONY393250 OXT393248:OXU393250 PHP393248:PHQ393250 PRL393248:PRM393250 QBH393248:QBI393250 QLD393248:QLE393250 QUZ393248:QVA393250 REV393248:REW393250 ROR393248:ROS393250 RYN393248:RYO393250 SIJ393248:SIK393250 SSF393248:SSG393250 TCB393248:TCC393250 TLX393248:TLY393250 TVT393248:TVU393250 UFP393248:UFQ393250 UPL393248:UPM393250 UZH393248:UZI393250 VJD393248:VJE393250 VSZ393248:VTA393250 WCV393248:WCW393250 WMR393248:WMS393250 WWN393248:WWO393250 AF458784:AG458786 KB458784:KC458786 TX458784:TY458786 ADT458784:ADU458786 ANP458784:ANQ458786 AXL458784:AXM458786 BHH458784:BHI458786 BRD458784:BRE458786 CAZ458784:CBA458786 CKV458784:CKW458786 CUR458784:CUS458786 DEN458784:DEO458786 DOJ458784:DOK458786 DYF458784:DYG458786 EIB458784:EIC458786 ERX458784:ERY458786 FBT458784:FBU458786 FLP458784:FLQ458786 FVL458784:FVM458786 GFH458784:GFI458786 GPD458784:GPE458786 GYZ458784:GZA458786 HIV458784:HIW458786 HSR458784:HSS458786 ICN458784:ICO458786 IMJ458784:IMK458786 IWF458784:IWG458786 JGB458784:JGC458786 JPX458784:JPY458786 JZT458784:JZU458786 KJP458784:KJQ458786 KTL458784:KTM458786 LDH458784:LDI458786 LND458784:LNE458786 LWZ458784:LXA458786 MGV458784:MGW458786 MQR458784:MQS458786 NAN458784:NAO458786 NKJ458784:NKK458786 NUF458784:NUG458786 OEB458784:OEC458786 ONX458784:ONY458786 OXT458784:OXU458786 PHP458784:PHQ458786 PRL458784:PRM458786 QBH458784:QBI458786 QLD458784:QLE458786 QUZ458784:QVA458786 REV458784:REW458786 ROR458784:ROS458786 RYN458784:RYO458786 SIJ458784:SIK458786 SSF458784:SSG458786 TCB458784:TCC458786 TLX458784:TLY458786 TVT458784:TVU458786 UFP458784:UFQ458786 UPL458784:UPM458786 UZH458784:UZI458786 VJD458784:VJE458786 VSZ458784:VTA458786 WCV458784:WCW458786 WMR458784:WMS458786 WWN458784:WWO458786 AF524320:AG524322 KB524320:KC524322 TX524320:TY524322 ADT524320:ADU524322 ANP524320:ANQ524322 AXL524320:AXM524322 BHH524320:BHI524322 BRD524320:BRE524322 CAZ524320:CBA524322 CKV524320:CKW524322 CUR524320:CUS524322 DEN524320:DEO524322 DOJ524320:DOK524322 DYF524320:DYG524322 EIB524320:EIC524322 ERX524320:ERY524322 FBT524320:FBU524322 FLP524320:FLQ524322 FVL524320:FVM524322 GFH524320:GFI524322 GPD524320:GPE524322 GYZ524320:GZA524322 HIV524320:HIW524322 HSR524320:HSS524322 ICN524320:ICO524322 IMJ524320:IMK524322 IWF524320:IWG524322 JGB524320:JGC524322 JPX524320:JPY524322 JZT524320:JZU524322 KJP524320:KJQ524322 KTL524320:KTM524322 LDH524320:LDI524322 LND524320:LNE524322 LWZ524320:LXA524322 MGV524320:MGW524322 MQR524320:MQS524322 NAN524320:NAO524322 NKJ524320:NKK524322 NUF524320:NUG524322 OEB524320:OEC524322 ONX524320:ONY524322 OXT524320:OXU524322 PHP524320:PHQ524322 PRL524320:PRM524322 QBH524320:QBI524322 QLD524320:QLE524322 QUZ524320:QVA524322 REV524320:REW524322 ROR524320:ROS524322 RYN524320:RYO524322 SIJ524320:SIK524322 SSF524320:SSG524322 TCB524320:TCC524322 TLX524320:TLY524322 TVT524320:TVU524322 UFP524320:UFQ524322 UPL524320:UPM524322 UZH524320:UZI524322 VJD524320:VJE524322 VSZ524320:VTA524322 WCV524320:WCW524322 WMR524320:WMS524322 WWN524320:WWO524322 AF589856:AG589858 KB589856:KC589858 TX589856:TY589858 ADT589856:ADU589858 ANP589856:ANQ589858 AXL589856:AXM589858 BHH589856:BHI589858 BRD589856:BRE589858 CAZ589856:CBA589858 CKV589856:CKW589858 CUR589856:CUS589858 DEN589856:DEO589858 DOJ589856:DOK589858 DYF589856:DYG589858 EIB589856:EIC589858 ERX589856:ERY589858 FBT589856:FBU589858 FLP589856:FLQ589858 FVL589856:FVM589858 GFH589856:GFI589858 GPD589856:GPE589858 GYZ589856:GZA589858 HIV589856:HIW589858 HSR589856:HSS589858 ICN589856:ICO589858 IMJ589856:IMK589858 IWF589856:IWG589858 JGB589856:JGC589858 JPX589856:JPY589858 JZT589856:JZU589858 KJP589856:KJQ589858 KTL589856:KTM589858 LDH589856:LDI589858 LND589856:LNE589858 LWZ589856:LXA589858 MGV589856:MGW589858 MQR589856:MQS589858 NAN589856:NAO589858 NKJ589856:NKK589858 NUF589856:NUG589858 OEB589856:OEC589858 ONX589856:ONY589858 OXT589856:OXU589858 PHP589856:PHQ589858 PRL589856:PRM589858 QBH589856:QBI589858 QLD589856:QLE589858 QUZ589856:QVA589858 REV589856:REW589858 ROR589856:ROS589858 RYN589856:RYO589858 SIJ589856:SIK589858 SSF589856:SSG589858 TCB589856:TCC589858 TLX589856:TLY589858 TVT589856:TVU589858 UFP589856:UFQ589858 UPL589856:UPM589858 UZH589856:UZI589858 VJD589856:VJE589858 VSZ589856:VTA589858 WCV589856:WCW589858 WMR589856:WMS589858 WWN589856:WWO589858 AF655392:AG655394 KB655392:KC655394 TX655392:TY655394 ADT655392:ADU655394 ANP655392:ANQ655394 AXL655392:AXM655394 BHH655392:BHI655394 BRD655392:BRE655394 CAZ655392:CBA655394 CKV655392:CKW655394 CUR655392:CUS655394 DEN655392:DEO655394 DOJ655392:DOK655394 DYF655392:DYG655394 EIB655392:EIC655394 ERX655392:ERY655394 FBT655392:FBU655394 FLP655392:FLQ655394 FVL655392:FVM655394 GFH655392:GFI655394 GPD655392:GPE655394 GYZ655392:GZA655394 HIV655392:HIW655394 HSR655392:HSS655394 ICN655392:ICO655394 IMJ655392:IMK655394 IWF655392:IWG655394 JGB655392:JGC655394 JPX655392:JPY655394 JZT655392:JZU655394 KJP655392:KJQ655394 KTL655392:KTM655394 LDH655392:LDI655394 LND655392:LNE655394 LWZ655392:LXA655394 MGV655392:MGW655394 MQR655392:MQS655394 NAN655392:NAO655394 NKJ655392:NKK655394 NUF655392:NUG655394 OEB655392:OEC655394 ONX655392:ONY655394 OXT655392:OXU655394 PHP655392:PHQ655394 PRL655392:PRM655394 QBH655392:QBI655394 QLD655392:QLE655394 QUZ655392:QVA655394 REV655392:REW655394 ROR655392:ROS655394 RYN655392:RYO655394 SIJ655392:SIK655394 SSF655392:SSG655394 TCB655392:TCC655394 TLX655392:TLY655394 TVT655392:TVU655394 UFP655392:UFQ655394 UPL655392:UPM655394 UZH655392:UZI655394 VJD655392:VJE655394 VSZ655392:VTA655394 WCV655392:WCW655394 WMR655392:WMS655394 WWN655392:WWO655394 AF720928:AG720930 KB720928:KC720930 TX720928:TY720930 ADT720928:ADU720930 ANP720928:ANQ720930 AXL720928:AXM720930 BHH720928:BHI720930 BRD720928:BRE720930 CAZ720928:CBA720930 CKV720928:CKW720930 CUR720928:CUS720930 DEN720928:DEO720930 DOJ720928:DOK720930 DYF720928:DYG720930 EIB720928:EIC720930 ERX720928:ERY720930 FBT720928:FBU720930 FLP720928:FLQ720930 FVL720928:FVM720930 GFH720928:GFI720930 GPD720928:GPE720930 GYZ720928:GZA720930 HIV720928:HIW720930 HSR720928:HSS720930 ICN720928:ICO720930 IMJ720928:IMK720930 IWF720928:IWG720930 JGB720928:JGC720930 JPX720928:JPY720930 JZT720928:JZU720930 KJP720928:KJQ720930 KTL720928:KTM720930 LDH720928:LDI720930 LND720928:LNE720930 LWZ720928:LXA720930 MGV720928:MGW720930 MQR720928:MQS720930 NAN720928:NAO720930 NKJ720928:NKK720930 NUF720928:NUG720930 OEB720928:OEC720930 ONX720928:ONY720930 OXT720928:OXU720930 PHP720928:PHQ720930 PRL720928:PRM720930 QBH720928:QBI720930 QLD720928:QLE720930 QUZ720928:QVA720930 REV720928:REW720930 ROR720928:ROS720930 RYN720928:RYO720930 SIJ720928:SIK720930 SSF720928:SSG720930 TCB720928:TCC720930 TLX720928:TLY720930 TVT720928:TVU720930 UFP720928:UFQ720930 UPL720928:UPM720930 UZH720928:UZI720930 VJD720928:VJE720930 VSZ720928:VTA720930 WCV720928:WCW720930 WMR720928:WMS720930 WWN720928:WWO720930 AF786464:AG786466 KB786464:KC786466 TX786464:TY786466 ADT786464:ADU786466 ANP786464:ANQ786466 AXL786464:AXM786466 BHH786464:BHI786466 BRD786464:BRE786466 CAZ786464:CBA786466 CKV786464:CKW786466 CUR786464:CUS786466 DEN786464:DEO786466 DOJ786464:DOK786466 DYF786464:DYG786466 EIB786464:EIC786466 ERX786464:ERY786466 FBT786464:FBU786466 FLP786464:FLQ786466 FVL786464:FVM786466 GFH786464:GFI786466 GPD786464:GPE786466 GYZ786464:GZA786466 HIV786464:HIW786466 HSR786464:HSS786466 ICN786464:ICO786466 IMJ786464:IMK786466 IWF786464:IWG786466 JGB786464:JGC786466 JPX786464:JPY786466 JZT786464:JZU786466 KJP786464:KJQ786466 KTL786464:KTM786466 LDH786464:LDI786466 LND786464:LNE786466 LWZ786464:LXA786466 MGV786464:MGW786466 MQR786464:MQS786466 NAN786464:NAO786466 NKJ786464:NKK786466 NUF786464:NUG786466 OEB786464:OEC786466 ONX786464:ONY786466 OXT786464:OXU786466 PHP786464:PHQ786466 PRL786464:PRM786466 QBH786464:QBI786466 QLD786464:QLE786466 QUZ786464:QVA786466 REV786464:REW786466 ROR786464:ROS786466 RYN786464:RYO786466 SIJ786464:SIK786466 SSF786464:SSG786466 TCB786464:TCC786466 TLX786464:TLY786466 TVT786464:TVU786466 UFP786464:UFQ786466 UPL786464:UPM786466 UZH786464:UZI786466 VJD786464:VJE786466 VSZ786464:VTA786466 WCV786464:WCW786466 WMR786464:WMS786466 WWN786464:WWO786466 AF852000:AG852002 KB852000:KC852002 TX852000:TY852002 ADT852000:ADU852002 ANP852000:ANQ852002 AXL852000:AXM852002 BHH852000:BHI852002 BRD852000:BRE852002 CAZ852000:CBA852002 CKV852000:CKW852002 CUR852000:CUS852002 DEN852000:DEO852002 DOJ852000:DOK852002 DYF852000:DYG852002 EIB852000:EIC852002 ERX852000:ERY852002 FBT852000:FBU852002 FLP852000:FLQ852002 FVL852000:FVM852002 GFH852000:GFI852002 GPD852000:GPE852002 GYZ852000:GZA852002 HIV852000:HIW852002 HSR852000:HSS852002 ICN852000:ICO852002 IMJ852000:IMK852002 IWF852000:IWG852002 JGB852000:JGC852002 JPX852000:JPY852002 JZT852000:JZU852002 KJP852000:KJQ852002 KTL852000:KTM852002 LDH852000:LDI852002 LND852000:LNE852002 LWZ852000:LXA852002 MGV852000:MGW852002 MQR852000:MQS852002 NAN852000:NAO852002 NKJ852000:NKK852002 NUF852000:NUG852002 OEB852000:OEC852002 ONX852000:ONY852002 OXT852000:OXU852002 PHP852000:PHQ852002 PRL852000:PRM852002 QBH852000:QBI852002 QLD852000:QLE852002 QUZ852000:QVA852002 REV852000:REW852002 ROR852000:ROS852002 RYN852000:RYO852002 SIJ852000:SIK852002 SSF852000:SSG852002 TCB852000:TCC852002 TLX852000:TLY852002 TVT852000:TVU852002 UFP852000:UFQ852002 UPL852000:UPM852002 UZH852000:UZI852002 VJD852000:VJE852002 VSZ852000:VTA852002 WCV852000:WCW852002 WMR852000:WMS852002 WWN852000:WWO852002 AF917536:AG917538 KB917536:KC917538 TX917536:TY917538 ADT917536:ADU917538 ANP917536:ANQ917538 AXL917536:AXM917538 BHH917536:BHI917538 BRD917536:BRE917538 CAZ917536:CBA917538 CKV917536:CKW917538 CUR917536:CUS917538 DEN917536:DEO917538 DOJ917536:DOK917538 DYF917536:DYG917538 EIB917536:EIC917538 ERX917536:ERY917538 FBT917536:FBU917538 FLP917536:FLQ917538 FVL917536:FVM917538 GFH917536:GFI917538 GPD917536:GPE917538 GYZ917536:GZA917538 HIV917536:HIW917538 HSR917536:HSS917538 ICN917536:ICO917538 IMJ917536:IMK917538 IWF917536:IWG917538 JGB917536:JGC917538 JPX917536:JPY917538 JZT917536:JZU917538 KJP917536:KJQ917538 KTL917536:KTM917538 LDH917536:LDI917538 LND917536:LNE917538 LWZ917536:LXA917538 MGV917536:MGW917538 MQR917536:MQS917538 NAN917536:NAO917538 NKJ917536:NKK917538 NUF917536:NUG917538 OEB917536:OEC917538 ONX917536:ONY917538 OXT917536:OXU917538 PHP917536:PHQ917538 PRL917536:PRM917538 QBH917536:QBI917538 QLD917536:QLE917538 QUZ917536:QVA917538 REV917536:REW917538 ROR917536:ROS917538 RYN917536:RYO917538 SIJ917536:SIK917538 SSF917536:SSG917538 TCB917536:TCC917538 TLX917536:TLY917538 TVT917536:TVU917538 UFP917536:UFQ917538 UPL917536:UPM917538 UZH917536:UZI917538 VJD917536:VJE917538 VSZ917536:VTA917538 WCV917536:WCW917538 WMR917536:WMS917538 WWN917536:WWO917538 AF983072:AG983074 KB983072:KC983074 TX983072:TY983074 ADT983072:ADU983074 ANP983072:ANQ983074 AXL983072:AXM983074 BHH983072:BHI983074 BRD983072:BRE983074 CAZ983072:CBA983074 CKV983072:CKW983074 CUR983072:CUS983074 DEN983072:DEO983074 DOJ983072:DOK983074 DYF983072:DYG983074 EIB983072:EIC983074 ERX983072:ERY983074 FBT983072:FBU983074 FLP983072:FLQ983074 FVL983072:FVM983074 GFH983072:GFI983074 GPD983072:GPE983074 GYZ983072:GZA983074 HIV983072:HIW983074 HSR983072:HSS983074 ICN983072:ICO983074 IMJ983072:IMK983074 IWF983072:IWG983074 JGB983072:JGC983074 JPX983072:JPY983074 JZT983072:JZU983074 KJP983072:KJQ983074 KTL983072:KTM983074 LDH983072:LDI983074 LND983072:LNE983074 LWZ983072:LXA983074 MGV983072:MGW983074 MQR983072:MQS983074 NAN983072:NAO983074 NKJ983072:NKK983074 NUF983072:NUG983074 OEB983072:OEC983074 ONX983072:ONY983074 OXT983072:OXU983074 PHP983072:PHQ983074 PRL983072:PRM983074 QBH983072:QBI983074 QLD983072:QLE983074 QUZ983072:QVA983074 REV983072:REW983074 ROR983072:ROS983074 RYN983072:RYO983074 SIJ983072:SIK983074 SSF983072:SSG983074 TCB983072:TCC983074 TLX983072:TLY983074 TVT983072:TVU983074 UFP983072:UFQ983074 UPL983072:UPM983074 UZH983072:UZI983074 VJD983072:VJE983074 VSZ983072:VTA983074 WCV983072:WCW983074 WMR983072:WMS983074 WWN983072:WWO983074 AF36:AG38 KB36:KC38 TX36:TY38 ADT36:ADU38 ANP36:ANQ38 AXL36:AXM38 BHH36:BHI38 BRD36:BRE38 CAZ36:CBA38 CKV36:CKW38 CUR36:CUS38 DEN36:DEO38 DOJ36:DOK38 DYF36:DYG38 EIB36:EIC38 ERX36:ERY38 FBT36:FBU38 FLP36:FLQ38 FVL36:FVM38 GFH36:GFI38 GPD36:GPE38 GYZ36:GZA38 HIV36:HIW38 HSR36:HSS38 ICN36:ICO38 IMJ36:IMK38 IWF36:IWG38 JGB36:JGC38 JPX36:JPY38 JZT36:JZU38 KJP36:KJQ38 KTL36:KTM38 LDH36:LDI38 LND36:LNE38 LWZ36:LXA38 MGV36:MGW38 MQR36:MQS38 NAN36:NAO38 NKJ36:NKK38 NUF36:NUG38 OEB36:OEC38 ONX36:ONY38 OXT36:OXU38 PHP36:PHQ38 PRL36:PRM38 QBH36:QBI38 QLD36:QLE38 QUZ36:QVA38 REV36:REW38 ROR36:ROS38 RYN36:RYO38 SIJ36:SIK38 SSF36:SSG38 TCB36:TCC38 TLX36:TLY38 TVT36:TVU38 UFP36:UFQ38 UPL36:UPM38 UZH36:UZI38 VJD36:VJE38 VSZ36:VTA38 WCV36:WCW38 WMR36:WMS38 WWN36:WWO38 AF65572:AG65574 KB65572:KC65574 TX65572:TY65574 ADT65572:ADU65574 ANP65572:ANQ65574 AXL65572:AXM65574 BHH65572:BHI65574 BRD65572:BRE65574 CAZ65572:CBA65574 CKV65572:CKW65574 CUR65572:CUS65574 DEN65572:DEO65574 DOJ65572:DOK65574 DYF65572:DYG65574 EIB65572:EIC65574 ERX65572:ERY65574 FBT65572:FBU65574 FLP65572:FLQ65574 FVL65572:FVM65574 GFH65572:GFI65574 GPD65572:GPE65574 GYZ65572:GZA65574 HIV65572:HIW65574 HSR65572:HSS65574 ICN65572:ICO65574 IMJ65572:IMK65574 IWF65572:IWG65574 JGB65572:JGC65574 JPX65572:JPY65574 JZT65572:JZU65574 KJP65572:KJQ65574 KTL65572:KTM65574 LDH65572:LDI65574 LND65572:LNE65574 LWZ65572:LXA65574 MGV65572:MGW65574 MQR65572:MQS65574 NAN65572:NAO65574 NKJ65572:NKK65574 NUF65572:NUG65574 OEB65572:OEC65574 ONX65572:ONY65574 OXT65572:OXU65574 PHP65572:PHQ65574 PRL65572:PRM65574 QBH65572:QBI65574 QLD65572:QLE65574 QUZ65572:QVA65574 REV65572:REW65574 ROR65572:ROS65574 RYN65572:RYO65574 SIJ65572:SIK65574 SSF65572:SSG65574 TCB65572:TCC65574 TLX65572:TLY65574 TVT65572:TVU65574 UFP65572:UFQ65574 UPL65572:UPM65574 UZH65572:UZI65574 VJD65572:VJE65574 VSZ65572:VTA65574 WCV65572:WCW65574 WMR65572:WMS65574 WWN65572:WWO65574 AF131108:AG131110 KB131108:KC131110 TX131108:TY131110 ADT131108:ADU131110 ANP131108:ANQ131110 AXL131108:AXM131110 BHH131108:BHI131110 BRD131108:BRE131110 CAZ131108:CBA131110 CKV131108:CKW131110 CUR131108:CUS131110 DEN131108:DEO131110 DOJ131108:DOK131110 DYF131108:DYG131110 EIB131108:EIC131110 ERX131108:ERY131110 FBT131108:FBU131110 FLP131108:FLQ131110 FVL131108:FVM131110 GFH131108:GFI131110 GPD131108:GPE131110 GYZ131108:GZA131110 HIV131108:HIW131110 HSR131108:HSS131110 ICN131108:ICO131110 IMJ131108:IMK131110 IWF131108:IWG131110 JGB131108:JGC131110 JPX131108:JPY131110 JZT131108:JZU131110 KJP131108:KJQ131110 KTL131108:KTM131110 LDH131108:LDI131110 LND131108:LNE131110 LWZ131108:LXA131110 MGV131108:MGW131110 MQR131108:MQS131110 NAN131108:NAO131110 NKJ131108:NKK131110 NUF131108:NUG131110 OEB131108:OEC131110 ONX131108:ONY131110 OXT131108:OXU131110 PHP131108:PHQ131110 PRL131108:PRM131110 QBH131108:QBI131110 QLD131108:QLE131110 QUZ131108:QVA131110 REV131108:REW131110 ROR131108:ROS131110 RYN131108:RYO131110 SIJ131108:SIK131110 SSF131108:SSG131110 TCB131108:TCC131110 TLX131108:TLY131110 TVT131108:TVU131110 UFP131108:UFQ131110 UPL131108:UPM131110 UZH131108:UZI131110 VJD131108:VJE131110 VSZ131108:VTA131110 WCV131108:WCW131110 WMR131108:WMS131110 WWN131108:WWO131110 AF196644:AG196646 KB196644:KC196646 TX196644:TY196646 ADT196644:ADU196646 ANP196644:ANQ196646 AXL196644:AXM196646 BHH196644:BHI196646 BRD196644:BRE196646 CAZ196644:CBA196646 CKV196644:CKW196646 CUR196644:CUS196646 DEN196644:DEO196646 DOJ196644:DOK196646 DYF196644:DYG196646 EIB196644:EIC196646 ERX196644:ERY196646 FBT196644:FBU196646 FLP196644:FLQ196646 FVL196644:FVM196646 GFH196644:GFI196646 GPD196644:GPE196646 GYZ196644:GZA196646 HIV196644:HIW196646 HSR196644:HSS196646 ICN196644:ICO196646 IMJ196644:IMK196646 IWF196644:IWG196646 JGB196644:JGC196646 JPX196644:JPY196646 JZT196644:JZU196646 KJP196644:KJQ196646 KTL196644:KTM196646 LDH196644:LDI196646 LND196644:LNE196646 LWZ196644:LXA196646 MGV196644:MGW196646 MQR196644:MQS196646 NAN196644:NAO196646 NKJ196644:NKK196646 NUF196644:NUG196646 OEB196644:OEC196646 ONX196644:ONY196646 OXT196644:OXU196646 PHP196644:PHQ196646 PRL196644:PRM196646 QBH196644:QBI196646 QLD196644:QLE196646 QUZ196644:QVA196646 REV196644:REW196646 ROR196644:ROS196646 RYN196644:RYO196646 SIJ196644:SIK196646 SSF196644:SSG196646 TCB196644:TCC196646 TLX196644:TLY196646 TVT196644:TVU196646 UFP196644:UFQ196646 UPL196644:UPM196646 UZH196644:UZI196646 VJD196644:VJE196646 VSZ196644:VTA196646 WCV196644:WCW196646 WMR196644:WMS196646 WWN196644:WWO196646 AF262180:AG262182 KB262180:KC262182 TX262180:TY262182 ADT262180:ADU262182 ANP262180:ANQ262182 AXL262180:AXM262182 BHH262180:BHI262182 BRD262180:BRE262182 CAZ262180:CBA262182 CKV262180:CKW262182 CUR262180:CUS262182 DEN262180:DEO262182 DOJ262180:DOK262182 DYF262180:DYG262182 EIB262180:EIC262182 ERX262180:ERY262182 FBT262180:FBU262182 FLP262180:FLQ262182 FVL262180:FVM262182 GFH262180:GFI262182 GPD262180:GPE262182 GYZ262180:GZA262182 HIV262180:HIW262182 HSR262180:HSS262182 ICN262180:ICO262182 IMJ262180:IMK262182 IWF262180:IWG262182 JGB262180:JGC262182 JPX262180:JPY262182 JZT262180:JZU262182 KJP262180:KJQ262182 KTL262180:KTM262182 LDH262180:LDI262182 LND262180:LNE262182 LWZ262180:LXA262182 MGV262180:MGW262182 MQR262180:MQS262182 NAN262180:NAO262182 NKJ262180:NKK262182 NUF262180:NUG262182 OEB262180:OEC262182 ONX262180:ONY262182 OXT262180:OXU262182 PHP262180:PHQ262182 PRL262180:PRM262182 QBH262180:QBI262182 QLD262180:QLE262182 QUZ262180:QVA262182 REV262180:REW262182 ROR262180:ROS262182 RYN262180:RYO262182 SIJ262180:SIK262182 SSF262180:SSG262182 TCB262180:TCC262182 TLX262180:TLY262182 TVT262180:TVU262182 UFP262180:UFQ262182 UPL262180:UPM262182 UZH262180:UZI262182 VJD262180:VJE262182 VSZ262180:VTA262182 WCV262180:WCW262182 WMR262180:WMS262182 WWN262180:WWO262182 AF327716:AG327718 KB327716:KC327718 TX327716:TY327718 ADT327716:ADU327718 ANP327716:ANQ327718 AXL327716:AXM327718 BHH327716:BHI327718 BRD327716:BRE327718 CAZ327716:CBA327718 CKV327716:CKW327718 CUR327716:CUS327718 DEN327716:DEO327718 DOJ327716:DOK327718 DYF327716:DYG327718 EIB327716:EIC327718 ERX327716:ERY327718 FBT327716:FBU327718 FLP327716:FLQ327718 FVL327716:FVM327718 GFH327716:GFI327718 GPD327716:GPE327718 GYZ327716:GZA327718 HIV327716:HIW327718 HSR327716:HSS327718 ICN327716:ICO327718 IMJ327716:IMK327718 IWF327716:IWG327718 JGB327716:JGC327718 JPX327716:JPY327718 JZT327716:JZU327718 KJP327716:KJQ327718 KTL327716:KTM327718 LDH327716:LDI327718 LND327716:LNE327718 LWZ327716:LXA327718 MGV327716:MGW327718 MQR327716:MQS327718 NAN327716:NAO327718 NKJ327716:NKK327718 NUF327716:NUG327718 OEB327716:OEC327718 ONX327716:ONY327718 OXT327716:OXU327718 PHP327716:PHQ327718 PRL327716:PRM327718 QBH327716:QBI327718 QLD327716:QLE327718 QUZ327716:QVA327718 REV327716:REW327718 ROR327716:ROS327718 RYN327716:RYO327718 SIJ327716:SIK327718 SSF327716:SSG327718 TCB327716:TCC327718 TLX327716:TLY327718 TVT327716:TVU327718 UFP327716:UFQ327718 UPL327716:UPM327718 UZH327716:UZI327718 VJD327716:VJE327718 VSZ327716:VTA327718 WCV327716:WCW327718 WMR327716:WMS327718 WWN327716:WWO327718 AF393252:AG393254 KB393252:KC393254 TX393252:TY393254 ADT393252:ADU393254 ANP393252:ANQ393254 AXL393252:AXM393254 BHH393252:BHI393254 BRD393252:BRE393254 CAZ393252:CBA393254 CKV393252:CKW393254 CUR393252:CUS393254 DEN393252:DEO393254 DOJ393252:DOK393254 DYF393252:DYG393254 EIB393252:EIC393254 ERX393252:ERY393254 FBT393252:FBU393254 FLP393252:FLQ393254 FVL393252:FVM393254 GFH393252:GFI393254 GPD393252:GPE393254 GYZ393252:GZA393254 HIV393252:HIW393254 HSR393252:HSS393254 ICN393252:ICO393254 IMJ393252:IMK393254 IWF393252:IWG393254 JGB393252:JGC393254 JPX393252:JPY393254 JZT393252:JZU393254 KJP393252:KJQ393254 KTL393252:KTM393254 LDH393252:LDI393254 LND393252:LNE393254 LWZ393252:LXA393254 MGV393252:MGW393254 MQR393252:MQS393254 NAN393252:NAO393254 NKJ393252:NKK393254 NUF393252:NUG393254 OEB393252:OEC393254 ONX393252:ONY393254 OXT393252:OXU393254 PHP393252:PHQ393254 PRL393252:PRM393254 QBH393252:QBI393254 QLD393252:QLE393254 QUZ393252:QVA393254 REV393252:REW393254 ROR393252:ROS393254 RYN393252:RYO393254 SIJ393252:SIK393254 SSF393252:SSG393254 TCB393252:TCC393254 TLX393252:TLY393254 TVT393252:TVU393254 UFP393252:UFQ393254 UPL393252:UPM393254 UZH393252:UZI393254 VJD393252:VJE393254 VSZ393252:VTA393254 WCV393252:WCW393254 WMR393252:WMS393254 WWN393252:WWO393254 AF458788:AG458790 KB458788:KC458790 TX458788:TY458790 ADT458788:ADU458790 ANP458788:ANQ458790 AXL458788:AXM458790 BHH458788:BHI458790 BRD458788:BRE458790 CAZ458788:CBA458790 CKV458788:CKW458790 CUR458788:CUS458790 DEN458788:DEO458790 DOJ458788:DOK458790 DYF458788:DYG458790 EIB458788:EIC458790 ERX458788:ERY458790 FBT458788:FBU458790 FLP458788:FLQ458790 FVL458788:FVM458790 GFH458788:GFI458790 GPD458788:GPE458790 GYZ458788:GZA458790 HIV458788:HIW458790 HSR458788:HSS458790 ICN458788:ICO458790 IMJ458788:IMK458790 IWF458788:IWG458790 JGB458788:JGC458790 JPX458788:JPY458790 JZT458788:JZU458790 KJP458788:KJQ458790 KTL458788:KTM458790 LDH458788:LDI458790 LND458788:LNE458790 LWZ458788:LXA458790 MGV458788:MGW458790 MQR458788:MQS458790 NAN458788:NAO458790 NKJ458788:NKK458790 NUF458788:NUG458790 OEB458788:OEC458790 ONX458788:ONY458790 OXT458788:OXU458790 PHP458788:PHQ458790 PRL458788:PRM458790 QBH458788:QBI458790 QLD458788:QLE458790 QUZ458788:QVA458790 REV458788:REW458790 ROR458788:ROS458790 RYN458788:RYO458790 SIJ458788:SIK458790 SSF458788:SSG458790 TCB458788:TCC458790 TLX458788:TLY458790 TVT458788:TVU458790 UFP458788:UFQ458790 UPL458788:UPM458790 UZH458788:UZI458790 VJD458788:VJE458790 VSZ458788:VTA458790 WCV458788:WCW458790 WMR458788:WMS458790 WWN458788:WWO458790 AF524324:AG524326 KB524324:KC524326 TX524324:TY524326 ADT524324:ADU524326 ANP524324:ANQ524326 AXL524324:AXM524326 BHH524324:BHI524326 BRD524324:BRE524326 CAZ524324:CBA524326 CKV524324:CKW524326 CUR524324:CUS524326 DEN524324:DEO524326 DOJ524324:DOK524326 DYF524324:DYG524326 EIB524324:EIC524326 ERX524324:ERY524326 FBT524324:FBU524326 FLP524324:FLQ524326 FVL524324:FVM524326 GFH524324:GFI524326 GPD524324:GPE524326 GYZ524324:GZA524326 HIV524324:HIW524326 HSR524324:HSS524326 ICN524324:ICO524326 IMJ524324:IMK524326 IWF524324:IWG524326 JGB524324:JGC524326 JPX524324:JPY524326 JZT524324:JZU524326 KJP524324:KJQ524326 KTL524324:KTM524326 LDH524324:LDI524326 LND524324:LNE524326 LWZ524324:LXA524326 MGV524324:MGW524326 MQR524324:MQS524326 NAN524324:NAO524326 NKJ524324:NKK524326 NUF524324:NUG524326 OEB524324:OEC524326 ONX524324:ONY524326 OXT524324:OXU524326 PHP524324:PHQ524326 PRL524324:PRM524326 QBH524324:QBI524326 QLD524324:QLE524326 QUZ524324:QVA524326 REV524324:REW524326 ROR524324:ROS524326 RYN524324:RYO524326 SIJ524324:SIK524326 SSF524324:SSG524326 TCB524324:TCC524326 TLX524324:TLY524326 TVT524324:TVU524326 UFP524324:UFQ524326 UPL524324:UPM524326 UZH524324:UZI524326 VJD524324:VJE524326 VSZ524324:VTA524326 WCV524324:WCW524326 WMR524324:WMS524326 WWN524324:WWO524326 AF589860:AG589862 KB589860:KC589862 TX589860:TY589862 ADT589860:ADU589862 ANP589860:ANQ589862 AXL589860:AXM589862 BHH589860:BHI589862 BRD589860:BRE589862 CAZ589860:CBA589862 CKV589860:CKW589862 CUR589860:CUS589862 DEN589860:DEO589862 DOJ589860:DOK589862 DYF589860:DYG589862 EIB589860:EIC589862 ERX589860:ERY589862 FBT589860:FBU589862 FLP589860:FLQ589862 FVL589860:FVM589862 GFH589860:GFI589862 GPD589860:GPE589862 GYZ589860:GZA589862 HIV589860:HIW589862 HSR589860:HSS589862 ICN589860:ICO589862 IMJ589860:IMK589862 IWF589860:IWG589862 JGB589860:JGC589862 JPX589860:JPY589862 JZT589860:JZU589862 KJP589860:KJQ589862 KTL589860:KTM589862 LDH589860:LDI589862 LND589860:LNE589862 LWZ589860:LXA589862 MGV589860:MGW589862 MQR589860:MQS589862 NAN589860:NAO589862 NKJ589860:NKK589862 NUF589860:NUG589862 OEB589860:OEC589862 ONX589860:ONY589862 OXT589860:OXU589862 PHP589860:PHQ589862 PRL589860:PRM589862 QBH589860:QBI589862 QLD589860:QLE589862 QUZ589860:QVA589862 REV589860:REW589862 ROR589860:ROS589862 RYN589860:RYO589862 SIJ589860:SIK589862 SSF589860:SSG589862 TCB589860:TCC589862 TLX589860:TLY589862 TVT589860:TVU589862 UFP589860:UFQ589862 UPL589860:UPM589862 UZH589860:UZI589862 VJD589860:VJE589862 VSZ589860:VTA589862 WCV589860:WCW589862 WMR589860:WMS589862 WWN589860:WWO589862 AF655396:AG655398 KB655396:KC655398 TX655396:TY655398 ADT655396:ADU655398 ANP655396:ANQ655398 AXL655396:AXM655398 BHH655396:BHI655398 BRD655396:BRE655398 CAZ655396:CBA655398 CKV655396:CKW655398 CUR655396:CUS655398 DEN655396:DEO655398 DOJ655396:DOK655398 DYF655396:DYG655398 EIB655396:EIC655398 ERX655396:ERY655398 FBT655396:FBU655398 FLP655396:FLQ655398 FVL655396:FVM655398 GFH655396:GFI655398 GPD655396:GPE655398 GYZ655396:GZA655398 HIV655396:HIW655398 HSR655396:HSS655398 ICN655396:ICO655398 IMJ655396:IMK655398 IWF655396:IWG655398 JGB655396:JGC655398 JPX655396:JPY655398 JZT655396:JZU655398 KJP655396:KJQ655398 KTL655396:KTM655398 LDH655396:LDI655398 LND655396:LNE655398 LWZ655396:LXA655398 MGV655396:MGW655398 MQR655396:MQS655398 NAN655396:NAO655398 NKJ655396:NKK655398 NUF655396:NUG655398 OEB655396:OEC655398 ONX655396:ONY655398 OXT655396:OXU655398 PHP655396:PHQ655398 PRL655396:PRM655398 QBH655396:QBI655398 QLD655396:QLE655398 QUZ655396:QVA655398 REV655396:REW655398 ROR655396:ROS655398 RYN655396:RYO655398 SIJ655396:SIK655398 SSF655396:SSG655398 TCB655396:TCC655398 TLX655396:TLY655398 TVT655396:TVU655398 UFP655396:UFQ655398 UPL655396:UPM655398 UZH655396:UZI655398 VJD655396:VJE655398 VSZ655396:VTA655398 WCV655396:WCW655398 WMR655396:WMS655398 WWN655396:WWO655398 AF720932:AG720934 KB720932:KC720934 TX720932:TY720934 ADT720932:ADU720934 ANP720932:ANQ720934 AXL720932:AXM720934 BHH720932:BHI720934 BRD720932:BRE720934 CAZ720932:CBA720934 CKV720932:CKW720934 CUR720932:CUS720934 DEN720932:DEO720934 DOJ720932:DOK720934 DYF720932:DYG720934 EIB720932:EIC720934 ERX720932:ERY720934 FBT720932:FBU720934 FLP720932:FLQ720934 FVL720932:FVM720934 GFH720932:GFI720934 GPD720932:GPE720934 GYZ720932:GZA720934 HIV720932:HIW720934 HSR720932:HSS720934 ICN720932:ICO720934 IMJ720932:IMK720934 IWF720932:IWG720934 JGB720932:JGC720934 JPX720932:JPY720934 JZT720932:JZU720934 KJP720932:KJQ720934 KTL720932:KTM720934 LDH720932:LDI720934 LND720932:LNE720934 LWZ720932:LXA720934 MGV720932:MGW720934 MQR720932:MQS720934 NAN720932:NAO720934 NKJ720932:NKK720934 NUF720932:NUG720934 OEB720932:OEC720934 ONX720932:ONY720934 OXT720932:OXU720934 PHP720932:PHQ720934 PRL720932:PRM720934 QBH720932:QBI720934 QLD720932:QLE720934 QUZ720932:QVA720934 REV720932:REW720934 ROR720932:ROS720934 RYN720932:RYO720934 SIJ720932:SIK720934 SSF720932:SSG720934 TCB720932:TCC720934 TLX720932:TLY720934 TVT720932:TVU720934 UFP720932:UFQ720934 UPL720932:UPM720934 UZH720932:UZI720934 VJD720932:VJE720934 VSZ720932:VTA720934 WCV720932:WCW720934 WMR720932:WMS720934 WWN720932:WWO720934 AF786468:AG786470 KB786468:KC786470 TX786468:TY786470 ADT786468:ADU786470 ANP786468:ANQ786470 AXL786468:AXM786470 BHH786468:BHI786470 BRD786468:BRE786470 CAZ786468:CBA786470 CKV786468:CKW786470 CUR786468:CUS786470 DEN786468:DEO786470 DOJ786468:DOK786470 DYF786468:DYG786470 EIB786468:EIC786470 ERX786468:ERY786470 FBT786468:FBU786470 FLP786468:FLQ786470 FVL786468:FVM786470 GFH786468:GFI786470 GPD786468:GPE786470 GYZ786468:GZA786470 HIV786468:HIW786470 HSR786468:HSS786470 ICN786468:ICO786470 IMJ786468:IMK786470 IWF786468:IWG786470 JGB786468:JGC786470 JPX786468:JPY786470 JZT786468:JZU786470 KJP786468:KJQ786470 KTL786468:KTM786470 LDH786468:LDI786470 LND786468:LNE786470 LWZ786468:LXA786470 MGV786468:MGW786470 MQR786468:MQS786470 NAN786468:NAO786470 NKJ786468:NKK786470 NUF786468:NUG786470 OEB786468:OEC786470 ONX786468:ONY786470 OXT786468:OXU786470 PHP786468:PHQ786470 PRL786468:PRM786470 QBH786468:QBI786470 QLD786468:QLE786470 QUZ786468:QVA786470 REV786468:REW786470 ROR786468:ROS786470 RYN786468:RYO786470 SIJ786468:SIK786470 SSF786468:SSG786470 TCB786468:TCC786470 TLX786468:TLY786470 TVT786468:TVU786470 UFP786468:UFQ786470 UPL786468:UPM786470 UZH786468:UZI786470 VJD786468:VJE786470 VSZ786468:VTA786470 WCV786468:WCW786470 WMR786468:WMS786470 WWN786468:WWO786470 AF852004:AG852006 KB852004:KC852006 TX852004:TY852006 ADT852004:ADU852006 ANP852004:ANQ852006 AXL852004:AXM852006 BHH852004:BHI852006 BRD852004:BRE852006 CAZ852004:CBA852006 CKV852004:CKW852006 CUR852004:CUS852006 DEN852004:DEO852006 DOJ852004:DOK852006 DYF852004:DYG852006 EIB852004:EIC852006 ERX852004:ERY852006 FBT852004:FBU852006 FLP852004:FLQ852006 FVL852004:FVM852006 GFH852004:GFI852006 GPD852004:GPE852006 GYZ852004:GZA852006 HIV852004:HIW852006 HSR852004:HSS852006 ICN852004:ICO852006 IMJ852004:IMK852006 IWF852004:IWG852006 JGB852004:JGC852006 JPX852004:JPY852006 JZT852004:JZU852006 KJP852004:KJQ852006 KTL852004:KTM852006 LDH852004:LDI852006 LND852004:LNE852006 LWZ852004:LXA852006 MGV852004:MGW852006 MQR852004:MQS852006 NAN852004:NAO852006 NKJ852004:NKK852006 NUF852004:NUG852006 OEB852004:OEC852006 ONX852004:ONY852006 OXT852004:OXU852006 PHP852004:PHQ852006 PRL852004:PRM852006 QBH852004:QBI852006 QLD852004:QLE852006 QUZ852004:QVA852006 REV852004:REW852006 ROR852004:ROS852006 RYN852004:RYO852006 SIJ852004:SIK852006 SSF852004:SSG852006 TCB852004:TCC852006 TLX852004:TLY852006 TVT852004:TVU852006 UFP852004:UFQ852006 UPL852004:UPM852006 UZH852004:UZI852006 VJD852004:VJE852006 VSZ852004:VTA852006 WCV852004:WCW852006 WMR852004:WMS852006 WWN852004:WWO852006 AF917540:AG917542 KB917540:KC917542 TX917540:TY917542 ADT917540:ADU917542 ANP917540:ANQ917542 AXL917540:AXM917542 BHH917540:BHI917542 BRD917540:BRE917542 CAZ917540:CBA917542 CKV917540:CKW917542 CUR917540:CUS917542 DEN917540:DEO917542 DOJ917540:DOK917542 DYF917540:DYG917542 EIB917540:EIC917542 ERX917540:ERY917542 FBT917540:FBU917542 FLP917540:FLQ917542 FVL917540:FVM917542 GFH917540:GFI917542 GPD917540:GPE917542 GYZ917540:GZA917542 HIV917540:HIW917542 HSR917540:HSS917542 ICN917540:ICO917542 IMJ917540:IMK917542 IWF917540:IWG917542 JGB917540:JGC917542 JPX917540:JPY917542 JZT917540:JZU917542 KJP917540:KJQ917542 KTL917540:KTM917542 LDH917540:LDI917542 LND917540:LNE917542 LWZ917540:LXA917542 MGV917540:MGW917542 MQR917540:MQS917542 NAN917540:NAO917542 NKJ917540:NKK917542 NUF917540:NUG917542 OEB917540:OEC917542 ONX917540:ONY917542 OXT917540:OXU917542 PHP917540:PHQ917542 PRL917540:PRM917542 QBH917540:QBI917542 QLD917540:QLE917542 QUZ917540:QVA917542 REV917540:REW917542 ROR917540:ROS917542 RYN917540:RYO917542 SIJ917540:SIK917542 SSF917540:SSG917542 TCB917540:TCC917542 TLX917540:TLY917542 TVT917540:TVU917542 UFP917540:UFQ917542 UPL917540:UPM917542 UZH917540:UZI917542 VJD917540:VJE917542 VSZ917540:VTA917542 WCV917540:WCW917542 WMR917540:WMS917542 WWN917540:WWO917542 AF983076:AG983078 KB983076:KC983078 TX983076:TY983078 ADT983076:ADU983078 ANP983076:ANQ983078 AXL983076:AXM983078 BHH983076:BHI983078 BRD983076:BRE983078 CAZ983076:CBA983078 CKV983076:CKW983078 CUR983076:CUS983078 DEN983076:DEO983078 DOJ983076:DOK983078 DYF983076:DYG983078 EIB983076:EIC983078 ERX983076:ERY983078 FBT983076:FBU983078 FLP983076:FLQ983078 FVL983076:FVM983078 GFH983076:GFI983078 GPD983076:GPE983078 GYZ983076:GZA983078 HIV983076:HIW983078 HSR983076:HSS983078 ICN983076:ICO983078 IMJ983076:IMK983078 IWF983076:IWG983078 JGB983076:JGC983078 JPX983076:JPY983078 JZT983076:JZU983078 KJP983076:KJQ983078 KTL983076:KTM983078 LDH983076:LDI983078 LND983076:LNE983078 LWZ983076:LXA983078 MGV983076:MGW983078 MQR983076:MQS983078 NAN983076:NAO983078 NKJ983076:NKK983078 NUF983076:NUG983078 OEB983076:OEC983078 ONX983076:ONY983078 OXT983076:OXU983078 PHP983076:PHQ983078 PRL983076:PRM983078 QBH983076:QBI983078 QLD983076:QLE983078 QUZ983076:QVA983078 REV983076:REW983078 ROR983076:ROS983078 RYN983076:RYO983078 SIJ983076:SIK983078 SSF983076:SSG983078 TCB983076:TCC983078 TLX983076:TLY983078 TVT983076:TVU983078 UFP983076:UFQ983078 UPL983076:UPM983078 UZH983076:UZI983078 VJD983076:VJE983078 VSZ983076:VTA983078 WCV983076:WCW983078 WMR983076:WMS983078 WWN983076:WWO983078 AF40:AG42 KB40:KC42 TX40:TY42 ADT40:ADU42 ANP40:ANQ42 AXL40:AXM42 BHH40:BHI42 BRD40:BRE42 CAZ40:CBA42 CKV40:CKW42 CUR40:CUS42 DEN40:DEO42 DOJ40:DOK42 DYF40:DYG42 EIB40:EIC42 ERX40:ERY42 FBT40:FBU42 FLP40:FLQ42 FVL40:FVM42 GFH40:GFI42 GPD40:GPE42 GYZ40:GZA42 HIV40:HIW42 HSR40:HSS42 ICN40:ICO42 IMJ40:IMK42 IWF40:IWG42 JGB40:JGC42 JPX40:JPY42 JZT40:JZU42 KJP40:KJQ42 KTL40:KTM42 LDH40:LDI42 LND40:LNE42 LWZ40:LXA42 MGV40:MGW42 MQR40:MQS42 NAN40:NAO42 NKJ40:NKK42 NUF40:NUG42 OEB40:OEC42 ONX40:ONY42 OXT40:OXU42 PHP40:PHQ42 PRL40:PRM42 QBH40:QBI42 QLD40:QLE42 QUZ40:QVA42 REV40:REW42 ROR40:ROS42 RYN40:RYO42 SIJ40:SIK42 SSF40:SSG42 TCB40:TCC42 TLX40:TLY42 TVT40:TVU42 UFP40:UFQ42 UPL40:UPM42 UZH40:UZI42 VJD40:VJE42 VSZ40:VTA42 WCV40:WCW42 WMR40:WMS42 WWN40:WWO42 AF65576:AG65578 KB65576:KC65578 TX65576:TY65578 ADT65576:ADU65578 ANP65576:ANQ65578 AXL65576:AXM65578 BHH65576:BHI65578 BRD65576:BRE65578 CAZ65576:CBA65578 CKV65576:CKW65578 CUR65576:CUS65578 DEN65576:DEO65578 DOJ65576:DOK65578 DYF65576:DYG65578 EIB65576:EIC65578 ERX65576:ERY65578 FBT65576:FBU65578 FLP65576:FLQ65578 FVL65576:FVM65578 GFH65576:GFI65578 GPD65576:GPE65578 GYZ65576:GZA65578 HIV65576:HIW65578 HSR65576:HSS65578 ICN65576:ICO65578 IMJ65576:IMK65578 IWF65576:IWG65578 JGB65576:JGC65578 JPX65576:JPY65578 JZT65576:JZU65578 KJP65576:KJQ65578 KTL65576:KTM65578 LDH65576:LDI65578 LND65576:LNE65578 LWZ65576:LXA65578 MGV65576:MGW65578 MQR65576:MQS65578 NAN65576:NAO65578 NKJ65576:NKK65578 NUF65576:NUG65578 OEB65576:OEC65578 ONX65576:ONY65578 OXT65576:OXU65578 PHP65576:PHQ65578 PRL65576:PRM65578 QBH65576:QBI65578 QLD65576:QLE65578 QUZ65576:QVA65578 REV65576:REW65578 ROR65576:ROS65578 RYN65576:RYO65578 SIJ65576:SIK65578 SSF65576:SSG65578 TCB65576:TCC65578 TLX65576:TLY65578 TVT65576:TVU65578 UFP65576:UFQ65578 UPL65576:UPM65578 UZH65576:UZI65578 VJD65576:VJE65578 VSZ65576:VTA65578 WCV65576:WCW65578 WMR65576:WMS65578 WWN65576:WWO65578 AF131112:AG131114 KB131112:KC131114 TX131112:TY131114 ADT131112:ADU131114 ANP131112:ANQ131114 AXL131112:AXM131114 BHH131112:BHI131114 BRD131112:BRE131114 CAZ131112:CBA131114 CKV131112:CKW131114 CUR131112:CUS131114 DEN131112:DEO131114 DOJ131112:DOK131114 DYF131112:DYG131114 EIB131112:EIC131114 ERX131112:ERY131114 FBT131112:FBU131114 FLP131112:FLQ131114 FVL131112:FVM131114 GFH131112:GFI131114 GPD131112:GPE131114 GYZ131112:GZA131114 HIV131112:HIW131114 HSR131112:HSS131114 ICN131112:ICO131114 IMJ131112:IMK131114 IWF131112:IWG131114 JGB131112:JGC131114 JPX131112:JPY131114 JZT131112:JZU131114 KJP131112:KJQ131114 KTL131112:KTM131114 LDH131112:LDI131114 LND131112:LNE131114 LWZ131112:LXA131114 MGV131112:MGW131114 MQR131112:MQS131114 NAN131112:NAO131114 NKJ131112:NKK131114 NUF131112:NUG131114 OEB131112:OEC131114 ONX131112:ONY131114 OXT131112:OXU131114 PHP131112:PHQ131114 PRL131112:PRM131114 QBH131112:QBI131114 QLD131112:QLE131114 QUZ131112:QVA131114 REV131112:REW131114 ROR131112:ROS131114 RYN131112:RYO131114 SIJ131112:SIK131114 SSF131112:SSG131114 TCB131112:TCC131114 TLX131112:TLY131114 TVT131112:TVU131114 UFP131112:UFQ131114 UPL131112:UPM131114 UZH131112:UZI131114 VJD131112:VJE131114 VSZ131112:VTA131114 WCV131112:WCW131114 WMR131112:WMS131114 WWN131112:WWO131114 AF196648:AG196650 KB196648:KC196650 TX196648:TY196650 ADT196648:ADU196650 ANP196648:ANQ196650 AXL196648:AXM196650 BHH196648:BHI196650 BRD196648:BRE196650 CAZ196648:CBA196650 CKV196648:CKW196650 CUR196648:CUS196650 DEN196648:DEO196650 DOJ196648:DOK196650 DYF196648:DYG196650 EIB196648:EIC196650 ERX196648:ERY196650 FBT196648:FBU196650 FLP196648:FLQ196650 FVL196648:FVM196650 GFH196648:GFI196650 GPD196648:GPE196650 GYZ196648:GZA196650 HIV196648:HIW196650 HSR196648:HSS196650 ICN196648:ICO196650 IMJ196648:IMK196650 IWF196648:IWG196650 JGB196648:JGC196650 JPX196648:JPY196650 JZT196648:JZU196650 KJP196648:KJQ196650 KTL196648:KTM196650 LDH196648:LDI196650 LND196648:LNE196650 LWZ196648:LXA196650 MGV196648:MGW196650 MQR196648:MQS196650 NAN196648:NAO196650 NKJ196648:NKK196650 NUF196648:NUG196650 OEB196648:OEC196650 ONX196648:ONY196650 OXT196648:OXU196650 PHP196648:PHQ196650 PRL196648:PRM196650 QBH196648:QBI196650 QLD196648:QLE196650 QUZ196648:QVA196650 REV196648:REW196650 ROR196648:ROS196650 RYN196648:RYO196650 SIJ196648:SIK196650 SSF196648:SSG196650 TCB196648:TCC196650 TLX196648:TLY196650 TVT196648:TVU196650 UFP196648:UFQ196650 UPL196648:UPM196650 UZH196648:UZI196650 VJD196648:VJE196650 VSZ196648:VTA196650 WCV196648:WCW196650 WMR196648:WMS196650 WWN196648:WWO196650 AF262184:AG262186 KB262184:KC262186 TX262184:TY262186 ADT262184:ADU262186 ANP262184:ANQ262186 AXL262184:AXM262186 BHH262184:BHI262186 BRD262184:BRE262186 CAZ262184:CBA262186 CKV262184:CKW262186 CUR262184:CUS262186 DEN262184:DEO262186 DOJ262184:DOK262186 DYF262184:DYG262186 EIB262184:EIC262186 ERX262184:ERY262186 FBT262184:FBU262186 FLP262184:FLQ262186 FVL262184:FVM262186 GFH262184:GFI262186 GPD262184:GPE262186 GYZ262184:GZA262186 HIV262184:HIW262186 HSR262184:HSS262186 ICN262184:ICO262186 IMJ262184:IMK262186 IWF262184:IWG262186 JGB262184:JGC262186 JPX262184:JPY262186 JZT262184:JZU262186 KJP262184:KJQ262186 KTL262184:KTM262186 LDH262184:LDI262186 LND262184:LNE262186 LWZ262184:LXA262186 MGV262184:MGW262186 MQR262184:MQS262186 NAN262184:NAO262186 NKJ262184:NKK262186 NUF262184:NUG262186 OEB262184:OEC262186 ONX262184:ONY262186 OXT262184:OXU262186 PHP262184:PHQ262186 PRL262184:PRM262186 QBH262184:QBI262186 QLD262184:QLE262186 QUZ262184:QVA262186 REV262184:REW262186 ROR262184:ROS262186 RYN262184:RYO262186 SIJ262184:SIK262186 SSF262184:SSG262186 TCB262184:TCC262186 TLX262184:TLY262186 TVT262184:TVU262186 UFP262184:UFQ262186 UPL262184:UPM262186 UZH262184:UZI262186 VJD262184:VJE262186 VSZ262184:VTA262186 WCV262184:WCW262186 WMR262184:WMS262186 WWN262184:WWO262186 AF327720:AG327722 KB327720:KC327722 TX327720:TY327722 ADT327720:ADU327722 ANP327720:ANQ327722 AXL327720:AXM327722 BHH327720:BHI327722 BRD327720:BRE327722 CAZ327720:CBA327722 CKV327720:CKW327722 CUR327720:CUS327722 DEN327720:DEO327722 DOJ327720:DOK327722 DYF327720:DYG327722 EIB327720:EIC327722 ERX327720:ERY327722 FBT327720:FBU327722 FLP327720:FLQ327722 FVL327720:FVM327722 GFH327720:GFI327722 GPD327720:GPE327722 GYZ327720:GZA327722 HIV327720:HIW327722 HSR327720:HSS327722 ICN327720:ICO327722 IMJ327720:IMK327722 IWF327720:IWG327722 JGB327720:JGC327722 JPX327720:JPY327722 JZT327720:JZU327722 KJP327720:KJQ327722 KTL327720:KTM327722 LDH327720:LDI327722 LND327720:LNE327722 LWZ327720:LXA327722 MGV327720:MGW327722 MQR327720:MQS327722 NAN327720:NAO327722 NKJ327720:NKK327722 NUF327720:NUG327722 OEB327720:OEC327722 ONX327720:ONY327722 OXT327720:OXU327722 PHP327720:PHQ327722 PRL327720:PRM327722 QBH327720:QBI327722 QLD327720:QLE327722 QUZ327720:QVA327722 REV327720:REW327722 ROR327720:ROS327722 RYN327720:RYO327722 SIJ327720:SIK327722 SSF327720:SSG327722 TCB327720:TCC327722 TLX327720:TLY327722 TVT327720:TVU327722 UFP327720:UFQ327722 UPL327720:UPM327722 UZH327720:UZI327722 VJD327720:VJE327722 VSZ327720:VTA327722 WCV327720:WCW327722 WMR327720:WMS327722 WWN327720:WWO327722 AF393256:AG393258 KB393256:KC393258 TX393256:TY393258 ADT393256:ADU393258 ANP393256:ANQ393258 AXL393256:AXM393258 BHH393256:BHI393258 BRD393256:BRE393258 CAZ393256:CBA393258 CKV393256:CKW393258 CUR393256:CUS393258 DEN393256:DEO393258 DOJ393256:DOK393258 DYF393256:DYG393258 EIB393256:EIC393258 ERX393256:ERY393258 FBT393256:FBU393258 FLP393256:FLQ393258 FVL393256:FVM393258 GFH393256:GFI393258 GPD393256:GPE393258 GYZ393256:GZA393258 HIV393256:HIW393258 HSR393256:HSS393258 ICN393256:ICO393258 IMJ393256:IMK393258 IWF393256:IWG393258 JGB393256:JGC393258 JPX393256:JPY393258 JZT393256:JZU393258 KJP393256:KJQ393258 KTL393256:KTM393258 LDH393256:LDI393258 LND393256:LNE393258 LWZ393256:LXA393258 MGV393256:MGW393258 MQR393256:MQS393258 NAN393256:NAO393258 NKJ393256:NKK393258 NUF393256:NUG393258 OEB393256:OEC393258 ONX393256:ONY393258 OXT393256:OXU393258 PHP393256:PHQ393258 PRL393256:PRM393258 QBH393256:QBI393258 QLD393256:QLE393258 QUZ393256:QVA393258 REV393256:REW393258 ROR393256:ROS393258 RYN393256:RYO393258 SIJ393256:SIK393258 SSF393256:SSG393258 TCB393256:TCC393258 TLX393256:TLY393258 TVT393256:TVU393258 UFP393256:UFQ393258 UPL393256:UPM393258 UZH393256:UZI393258 VJD393256:VJE393258 VSZ393256:VTA393258 WCV393256:WCW393258 WMR393256:WMS393258 WWN393256:WWO393258 AF458792:AG458794 KB458792:KC458794 TX458792:TY458794 ADT458792:ADU458794 ANP458792:ANQ458794 AXL458792:AXM458794 BHH458792:BHI458794 BRD458792:BRE458794 CAZ458792:CBA458794 CKV458792:CKW458794 CUR458792:CUS458794 DEN458792:DEO458794 DOJ458792:DOK458794 DYF458792:DYG458794 EIB458792:EIC458794 ERX458792:ERY458794 FBT458792:FBU458794 FLP458792:FLQ458794 FVL458792:FVM458794 GFH458792:GFI458794 GPD458792:GPE458794 GYZ458792:GZA458794 HIV458792:HIW458794 HSR458792:HSS458794 ICN458792:ICO458794 IMJ458792:IMK458794 IWF458792:IWG458794 JGB458792:JGC458794 JPX458792:JPY458794 JZT458792:JZU458794 KJP458792:KJQ458794 KTL458792:KTM458794 LDH458792:LDI458794 LND458792:LNE458794 LWZ458792:LXA458794 MGV458792:MGW458794 MQR458792:MQS458794 NAN458792:NAO458794 NKJ458792:NKK458794 NUF458792:NUG458794 OEB458792:OEC458794 ONX458792:ONY458794 OXT458792:OXU458794 PHP458792:PHQ458794 PRL458792:PRM458794 QBH458792:QBI458794 QLD458792:QLE458794 QUZ458792:QVA458794 REV458792:REW458794 ROR458792:ROS458794 RYN458792:RYO458794 SIJ458792:SIK458794 SSF458792:SSG458794 TCB458792:TCC458794 TLX458792:TLY458794 TVT458792:TVU458794 UFP458792:UFQ458794 UPL458792:UPM458794 UZH458792:UZI458794 VJD458792:VJE458794 VSZ458792:VTA458794 WCV458792:WCW458794 WMR458792:WMS458794 WWN458792:WWO458794 AF524328:AG524330 KB524328:KC524330 TX524328:TY524330 ADT524328:ADU524330 ANP524328:ANQ524330 AXL524328:AXM524330 BHH524328:BHI524330 BRD524328:BRE524330 CAZ524328:CBA524330 CKV524328:CKW524330 CUR524328:CUS524330 DEN524328:DEO524330 DOJ524328:DOK524330 DYF524328:DYG524330 EIB524328:EIC524330 ERX524328:ERY524330 FBT524328:FBU524330 FLP524328:FLQ524330 FVL524328:FVM524330 GFH524328:GFI524330 GPD524328:GPE524330 GYZ524328:GZA524330 HIV524328:HIW524330 HSR524328:HSS524330 ICN524328:ICO524330 IMJ524328:IMK524330 IWF524328:IWG524330 JGB524328:JGC524330 JPX524328:JPY524330 JZT524328:JZU524330 KJP524328:KJQ524330 KTL524328:KTM524330 LDH524328:LDI524330 LND524328:LNE524330 LWZ524328:LXA524330 MGV524328:MGW524330 MQR524328:MQS524330 NAN524328:NAO524330 NKJ524328:NKK524330 NUF524328:NUG524330 OEB524328:OEC524330 ONX524328:ONY524330 OXT524328:OXU524330 PHP524328:PHQ524330 PRL524328:PRM524330 QBH524328:QBI524330 QLD524328:QLE524330 QUZ524328:QVA524330 REV524328:REW524330 ROR524328:ROS524330 RYN524328:RYO524330 SIJ524328:SIK524330 SSF524328:SSG524330 TCB524328:TCC524330 TLX524328:TLY524330 TVT524328:TVU524330 UFP524328:UFQ524330 UPL524328:UPM524330 UZH524328:UZI524330 VJD524328:VJE524330 VSZ524328:VTA524330 WCV524328:WCW524330 WMR524328:WMS524330 WWN524328:WWO524330 AF589864:AG589866 KB589864:KC589866 TX589864:TY589866 ADT589864:ADU589866 ANP589864:ANQ589866 AXL589864:AXM589866 BHH589864:BHI589866 BRD589864:BRE589866 CAZ589864:CBA589866 CKV589864:CKW589866 CUR589864:CUS589866 DEN589864:DEO589866 DOJ589864:DOK589866 DYF589864:DYG589866 EIB589864:EIC589866 ERX589864:ERY589866 FBT589864:FBU589866 FLP589864:FLQ589866 FVL589864:FVM589866 GFH589864:GFI589866 GPD589864:GPE589866 GYZ589864:GZA589866 HIV589864:HIW589866 HSR589864:HSS589866 ICN589864:ICO589866 IMJ589864:IMK589866 IWF589864:IWG589866 JGB589864:JGC589866 JPX589864:JPY589866 JZT589864:JZU589866 KJP589864:KJQ589866 KTL589864:KTM589866 LDH589864:LDI589866 LND589864:LNE589866 LWZ589864:LXA589866 MGV589864:MGW589866 MQR589864:MQS589866 NAN589864:NAO589866 NKJ589864:NKK589866 NUF589864:NUG589866 OEB589864:OEC589866 ONX589864:ONY589866 OXT589864:OXU589866 PHP589864:PHQ589866 PRL589864:PRM589866 QBH589864:QBI589866 QLD589864:QLE589866 QUZ589864:QVA589866 REV589864:REW589866 ROR589864:ROS589866 RYN589864:RYO589866 SIJ589864:SIK589866 SSF589864:SSG589866 TCB589864:TCC589866 TLX589864:TLY589866 TVT589864:TVU589866 UFP589864:UFQ589866 UPL589864:UPM589866 UZH589864:UZI589866 VJD589864:VJE589866 VSZ589864:VTA589866 WCV589864:WCW589866 WMR589864:WMS589866 WWN589864:WWO589866 AF655400:AG655402 KB655400:KC655402 TX655400:TY655402 ADT655400:ADU655402 ANP655400:ANQ655402 AXL655400:AXM655402 BHH655400:BHI655402 BRD655400:BRE655402 CAZ655400:CBA655402 CKV655400:CKW655402 CUR655400:CUS655402 DEN655400:DEO655402 DOJ655400:DOK655402 DYF655400:DYG655402 EIB655400:EIC655402 ERX655400:ERY655402 FBT655400:FBU655402 FLP655400:FLQ655402 FVL655400:FVM655402 GFH655400:GFI655402 GPD655400:GPE655402 GYZ655400:GZA655402 HIV655400:HIW655402 HSR655400:HSS655402 ICN655400:ICO655402 IMJ655400:IMK655402 IWF655400:IWG655402 JGB655400:JGC655402 JPX655400:JPY655402 JZT655400:JZU655402 KJP655400:KJQ655402 KTL655400:KTM655402 LDH655400:LDI655402 LND655400:LNE655402 LWZ655400:LXA655402 MGV655400:MGW655402 MQR655400:MQS655402 NAN655400:NAO655402 NKJ655400:NKK655402 NUF655400:NUG655402 OEB655400:OEC655402 ONX655400:ONY655402 OXT655400:OXU655402 PHP655400:PHQ655402 PRL655400:PRM655402 QBH655400:QBI655402 QLD655400:QLE655402 QUZ655400:QVA655402 REV655400:REW655402 ROR655400:ROS655402 RYN655400:RYO655402 SIJ655400:SIK655402 SSF655400:SSG655402 TCB655400:TCC655402 TLX655400:TLY655402 TVT655400:TVU655402 UFP655400:UFQ655402 UPL655400:UPM655402 UZH655400:UZI655402 VJD655400:VJE655402 VSZ655400:VTA655402 WCV655400:WCW655402 WMR655400:WMS655402 WWN655400:WWO655402 AF720936:AG720938 KB720936:KC720938 TX720936:TY720938 ADT720936:ADU720938 ANP720936:ANQ720938 AXL720936:AXM720938 BHH720936:BHI720938 BRD720936:BRE720938 CAZ720936:CBA720938 CKV720936:CKW720938 CUR720936:CUS720938 DEN720936:DEO720938 DOJ720936:DOK720938 DYF720936:DYG720938 EIB720936:EIC720938 ERX720936:ERY720938 FBT720936:FBU720938 FLP720936:FLQ720938 FVL720936:FVM720938 GFH720936:GFI720938 GPD720936:GPE720938 GYZ720936:GZA720938 HIV720936:HIW720938 HSR720936:HSS720938 ICN720936:ICO720938 IMJ720936:IMK720938 IWF720936:IWG720938 JGB720936:JGC720938 JPX720936:JPY720938 JZT720936:JZU720938 KJP720936:KJQ720938 KTL720936:KTM720938 LDH720936:LDI720938 LND720936:LNE720938 LWZ720936:LXA720938 MGV720936:MGW720938 MQR720936:MQS720938 NAN720936:NAO720938 NKJ720936:NKK720938 NUF720936:NUG720938 OEB720936:OEC720938 ONX720936:ONY720938 OXT720936:OXU720938 PHP720936:PHQ720938 PRL720936:PRM720938 QBH720936:QBI720938 QLD720936:QLE720938 QUZ720936:QVA720938 REV720936:REW720938 ROR720936:ROS720938 RYN720936:RYO720938 SIJ720936:SIK720938 SSF720936:SSG720938 TCB720936:TCC720938 TLX720936:TLY720938 TVT720936:TVU720938 UFP720936:UFQ720938 UPL720936:UPM720938 UZH720936:UZI720938 VJD720936:VJE720938 VSZ720936:VTA720938 WCV720936:WCW720938 WMR720936:WMS720938 WWN720936:WWO720938 AF786472:AG786474 KB786472:KC786474 TX786472:TY786474 ADT786472:ADU786474 ANP786472:ANQ786474 AXL786472:AXM786474 BHH786472:BHI786474 BRD786472:BRE786474 CAZ786472:CBA786474 CKV786472:CKW786474 CUR786472:CUS786474 DEN786472:DEO786474 DOJ786472:DOK786474 DYF786472:DYG786474 EIB786472:EIC786474 ERX786472:ERY786474 FBT786472:FBU786474 FLP786472:FLQ786474 FVL786472:FVM786474 GFH786472:GFI786474 GPD786472:GPE786474 GYZ786472:GZA786474 HIV786472:HIW786474 HSR786472:HSS786474 ICN786472:ICO786474 IMJ786472:IMK786474 IWF786472:IWG786474 JGB786472:JGC786474 JPX786472:JPY786474 JZT786472:JZU786474 KJP786472:KJQ786474 KTL786472:KTM786474 LDH786472:LDI786474 LND786472:LNE786474 LWZ786472:LXA786474 MGV786472:MGW786474 MQR786472:MQS786474 NAN786472:NAO786474 NKJ786472:NKK786474 NUF786472:NUG786474 OEB786472:OEC786474 ONX786472:ONY786474 OXT786472:OXU786474 PHP786472:PHQ786474 PRL786472:PRM786474 QBH786472:QBI786474 QLD786472:QLE786474 QUZ786472:QVA786474 REV786472:REW786474 ROR786472:ROS786474 RYN786472:RYO786474 SIJ786472:SIK786474 SSF786472:SSG786474 TCB786472:TCC786474 TLX786472:TLY786474 TVT786472:TVU786474 UFP786472:UFQ786474 UPL786472:UPM786474 UZH786472:UZI786474 VJD786472:VJE786474 VSZ786472:VTA786474 WCV786472:WCW786474 WMR786472:WMS786474 WWN786472:WWO786474 AF852008:AG852010 KB852008:KC852010 TX852008:TY852010 ADT852008:ADU852010 ANP852008:ANQ852010 AXL852008:AXM852010 BHH852008:BHI852010 BRD852008:BRE852010 CAZ852008:CBA852010 CKV852008:CKW852010 CUR852008:CUS852010 DEN852008:DEO852010 DOJ852008:DOK852010 DYF852008:DYG852010 EIB852008:EIC852010 ERX852008:ERY852010 FBT852008:FBU852010 FLP852008:FLQ852010 FVL852008:FVM852010 GFH852008:GFI852010 GPD852008:GPE852010 GYZ852008:GZA852010 HIV852008:HIW852010 HSR852008:HSS852010 ICN852008:ICO852010 IMJ852008:IMK852010 IWF852008:IWG852010 JGB852008:JGC852010 JPX852008:JPY852010 JZT852008:JZU852010 KJP852008:KJQ852010 KTL852008:KTM852010 LDH852008:LDI852010 LND852008:LNE852010 LWZ852008:LXA852010 MGV852008:MGW852010 MQR852008:MQS852010 NAN852008:NAO852010 NKJ852008:NKK852010 NUF852008:NUG852010 OEB852008:OEC852010 ONX852008:ONY852010 OXT852008:OXU852010 PHP852008:PHQ852010 PRL852008:PRM852010 QBH852008:QBI852010 QLD852008:QLE852010 QUZ852008:QVA852010 REV852008:REW852010 ROR852008:ROS852010 RYN852008:RYO852010 SIJ852008:SIK852010 SSF852008:SSG852010 TCB852008:TCC852010 TLX852008:TLY852010 TVT852008:TVU852010 UFP852008:UFQ852010 UPL852008:UPM852010 UZH852008:UZI852010 VJD852008:VJE852010 VSZ852008:VTA852010 WCV852008:WCW852010 WMR852008:WMS852010 WWN852008:WWO852010 AF917544:AG917546 KB917544:KC917546 TX917544:TY917546 ADT917544:ADU917546 ANP917544:ANQ917546 AXL917544:AXM917546 BHH917544:BHI917546 BRD917544:BRE917546 CAZ917544:CBA917546 CKV917544:CKW917546 CUR917544:CUS917546 DEN917544:DEO917546 DOJ917544:DOK917546 DYF917544:DYG917546 EIB917544:EIC917546 ERX917544:ERY917546 FBT917544:FBU917546 FLP917544:FLQ917546 FVL917544:FVM917546 GFH917544:GFI917546 GPD917544:GPE917546 GYZ917544:GZA917546 HIV917544:HIW917546 HSR917544:HSS917546 ICN917544:ICO917546 IMJ917544:IMK917546 IWF917544:IWG917546 JGB917544:JGC917546 JPX917544:JPY917546 JZT917544:JZU917546 KJP917544:KJQ917546 KTL917544:KTM917546 LDH917544:LDI917546 LND917544:LNE917546 LWZ917544:LXA917546 MGV917544:MGW917546 MQR917544:MQS917546 NAN917544:NAO917546 NKJ917544:NKK917546 NUF917544:NUG917546 OEB917544:OEC917546 ONX917544:ONY917546 OXT917544:OXU917546 PHP917544:PHQ917546 PRL917544:PRM917546 QBH917544:QBI917546 QLD917544:QLE917546 QUZ917544:QVA917546 REV917544:REW917546 ROR917544:ROS917546 RYN917544:RYO917546 SIJ917544:SIK917546 SSF917544:SSG917546 TCB917544:TCC917546 TLX917544:TLY917546 TVT917544:TVU917546 UFP917544:UFQ917546 UPL917544:UPM917546 UZH917544:UZI917546 VJD917544:VJE917546 VSZ917544:VTA917546 WCV917544:WCW917546 WMR917544:WMS917546 WWN917544:WWO917546 AF983080:AG983082 KB983080:KC983082 TX983080:TY983082 ADT983080:ADU983082 ANP983080:ANQ983082 AXL983080:AXM983082 BHH983080:BHI983082 BRD983080:BRE983082 CAZ983080:CBA983082 CKV983080:CKW983082 CUR983080:CUS983082 DEN983080:DEO983082 DOJ983080:DOK983082 DYF983080:DYG983082 EIB983080:EIC983082 ERX983080:ERY983082 FBT983080:FBU983082 FLP983080:FLQ983082 FVL983080:FVM983082 GFH983080:GFI983082 GPD983080:GPE983082 GYZ983080:GZA983082 HIV983080:HIW983082 HSR983080:HSS983082 ICN983080:ICO983082 IMJ983080:IMK983082 IWF983080:IWG983082 JGB983080:JGC983082 JPX983080:JPY983082 JZT983080:JZU983082 KJP983080:KJQ983082 KTL983080:KTM983082 LDH983080:LDI983082 LND983080:LNE983082 LWZ983080:LXA983082 MGV983080:MGW983082 MQR983080:MQS983082 NAN983080:NAO983082 NKJ983080:NKK983082 NUF983080:NUG983082 OEB983080:OEC983082 ONX983080:ONY983082 OXT983080:OXU983082 PHP983080:PHQ983082 PRL983080:PRM983082 QBH983080:QBI983082 QLD983080:QLE983082 QUZ983080:QVA983082 REV983080:REW983082 ROR983080:ROS983082 RYN983080:RYO983082 SIJ983080:SIK983082 SSF983080:SSG983082 TCB983080:TCC983082 TLX983080:TLY983082 TVT983080:TVU983082 UFP983080:UFQ983082 UPL983080:UPM983082 UZH983080:UZI983082 VJD983080:VJE983082 VSZ983080:VTA983082 WCV983080:WCW983082 WMR983080:WMS983082 WWN983080:WWO983082 AF44:AG47 KB44:KC47 TX44:TY47 ADT44:ADU47 ANP44:ANQ47 AXL44:AXM47 BHH44:BHI47 BRD44:BRE47 CAZ44:CBA47 CKV44:CKW47 CUR44:CUS47 DEN44:DEO47 DOJ44:DOK47 DYF44:DYG47 EIB44:EIC47 ERX44:ERY47 FBT44:FBU47 FLP44:FLQ47 FVL44:FVM47 GFH44:GFI47 GPD44:GPE47 GYZ44:GZA47 HIV44:HIW47 HSR44:HSS47 ICN44:ICO47 IMJ44:IMK47 IWF44:IWG47 JGB44:JGC47 JPX44:JPY47 JZT44:JZU47 KJP44:KJQ47 KTL44:KTM47 LDH44:LDI47 LND44:LNE47 LWZ44:LXA47 MGV44:MGW47 MQR44:MQS47 NAN44:NAO47 NKJ44:NKK47 NUF44:NUG47 OEB44:OEC47 ONX44:ONY47 OXT44:OXU47 PHP44:PHQ47 PRL44:PRM47 QBH44:QBI47 QLD44:QLE47 QUZ44:QVA47 REV44:REW47 ROR44:ROS47 RYN44:RYO47 SIJ44:SIK47 SSF44:SSG47 TCB44:TCC47 TLX44:TLY47 TVT44:TVU47 UFP44:UFQ47 UPL44:UPM47 UZH44:UZI47 VJD44:VJE47 VSZ44:VTA47 WCV44:WCW47 WMR44:WMS47 WWN44:WWO47 AF65580:AG65583 KB65580:KC65583 TX65580:TY65583 ADT65580:ADU65583 ANP65580:ANQ65583 AXL65580:AXM65583 BHH65580:BHI65583 BRD65580:BRE65583 CAZ65580:CBA65583 CKV65580:CKW65583 CUR65580:CUS65583 DEN65580:DEO65583 DOJ65580:DOK65583 DYF65580:DYG65583 EIB65580:EIC65583 ERX65580:ERY65583 FBT65580:FBU65583 FLP65580:FLQ65583 FVL65580:FVM65583 GFH65580:GFI65583 GPD65580:GPE65583 GYZ65580:GZA65583 HIV65580:HIW65583 HSR65580:HSS65583 ICN65580:ICO65583 IMJ65580:IMK65583 IWF65580:IWG65583 JGB65580:JGC65583 JPX65580:JPY65583 JZT65580:JZU65583 KJP65580:KJQ65583 KTL65580:KTM65583 LDH65580:LDI65583 LND65580:LNE65583 LWZ65580:LXA65583 MGV65580:MGW65583 MQR65580:MQS65583 NAN65580:NAO65583 NKJ65580:NKK65583 NUF65580:NUG65583 OEB65580:OEC65583 ONX65580:ONY65583 OXT65580:OXU65583 PHP65580:PHQ65583 PRL65580:PRM65583 QBH65580:QBI65583 QLD65580:QLE65583 QUZ65580:QVA65583 REV65580:REW65583 ROR65580:ROS65583 RYN65580:RYO65583 SIJ65580:SIK65583 SSF65580:SSG65583 TCB65580:TCC65583 TLX65580:TLY65583 TVT65580:TVU65583 UFP65580:UFQ65583 UPL65580:UPM65583 UZH65580:UZI65583 VJD65580:VJE65583 VSZ65580:VTA65583 WCV65580:WCW65583 WMR65580:WMS65583 WWN65580:WWO65583 AF131116:AG131119 KB131116:KC131119 TX131116:TY131119 ADT131116:ADU131119 ANP131116:ANQ131119 AXL131116:AXM131119 BHH131116:BHI131119 BRD131116:BRE131119 CAZ131116:CBA131119 CKV131116:CKW131119 CUR131116:CUS131119 DEN131116:DEO131119 DOJ131116:DOK131119 DYF131116:DYG131119 EIB131116:EIC131119 ERX131116:ERY131119 FBT131116:FBU131119 FLP131116:FLQ131119 FVL131116:FVM131119 GFH131116:GFI131119 GPD131116:GPE131119 GYZ131116:GZA131119 HIV131116:HIW131119 HSR131116:HSS131119 ICN131116:ICO131119 IMJ131116:IMK131119 IWF131116:IWG131119 JGB131116:JGC131119 JPX131116:JPY131119 JZT131116:JZU131119 KJP131116:KJQ131119 KTL131116:KTM131119 LDH131116:LDI131119 LND131116:LNE131119 LWZ131116:LXA131119 MGV131116:MGW131119 MQR131116:MQS131119 NAN131116:NAO131119 NKJ131116:NKK131119 NUF131116:NUG131119 OEB131116:OEC131119 ONX131116:ONY131119 OXT131116:OXU131119 PHP131116:PHQ131119 PRL131116:PRM131119 QBH131116:QBI131119 QLD131116:QLE131119 QUZ131116:QVA131119 REV131116:REW131119 ROR131116:ROS131119 RYN131116:RYO131119 SIJ131116:SIK131119 SSF131116:SSG131119 TCB131116:TCC131119 TLX131116:TLY131119 TVT131116:TVU131119 UFP131116:UFQ131119 UPL131116:UPM131119 UZH131116:UZI131119 VJD131116:VJE131119 VSZ131116:VTA131119 WCV131116:WCW131119 WMR131116:WMS131119 WWN131116:WWO131119 AF196652:AG196655 KB196652:KC196655 TX196652:TY196655 ADT196652:ADU196655 ANP196652:ANQ196655 AXL196652:AXM196655 BHH196652:BHI196655 BRD196652:BRE196655 CAZ196652:CBA196655 CKV196652:CKW196655 CUR196652:CUS196655 DEN196652:DEO196655 DOJ196652:DOK196655 DYF196652:DYG196655 EIB196652:EIC196655 ERX196652:ERY196655 FBT196652:FBU196655 FLP196652:FLQ196655 FVL196652:FVM196655 GFH196652:GFI196655 GPD196652:GPE196655 GYZ196652:GZA196655 HIV196652:HIW196655 HSR196652:HSS196655 ICN196652:ICO196655 IMJ196652:IMK196655 IWF196652:IWG196655 JGB196652:JGC196655 JPX196652:JPY196655 JZT196652:JZU196655 KJP196652:KJQ196655 KTL196652:KTM196655 LDH196652:LDI196655 LND196652:LNE196655 LWZ196652:LXA196655 MGV196652:MGW196655 MQR196652:MQS196655 NAN196652:NAO196655 NKJ196652:NKK196655 NUF196652:NUG196655 OEB196652:OEC196655 ONX196652:ONY196655 OXT196652:OXU196655 PHP196652:PHQ196655 PRL196652:PRM196655 QBH196652:QBI196655 QLD196652:QLE196655 QUZ196652:QVA196655 REV196652:REW196655 ROR196652:ROS196655 RYN196652:RYO196655 SIJ196652:SIK196655 SSF196652:SSG196655 TCB196652:TCC196655 TLX196652:TLY196655 TVT196652:TVU196655 UFP196652:UFQ196655 UPL196652:UPM196655 UZH196652:UZI196655 VJD196652:VJE196655 VSZ196652:VTA196655 WCV196652:WCW196655 WMR196652:WMS196655 WWN196652:WWO196655 AF262188:AG262191 KB262188:KC262191 TX262188:TY262191 ADT262188:ADU262191 ANP262188:ANQ262191 AXL262188:AXM262191 BHH262188:BHI262191 BRD262188:BRE262191 CAZ262188:CBA262191 CKV262188:CKW262191 CUR262188:CUS262191 DEN262188:DEO262191 DOJ262188:DOK262191 DYF262188:DYG262191 EIB262188:EIC262191 ERX262188:ERY262191 FBT262188:FBU262191 FLP262188:FLQ262191 FVL262188:FVM262191 GFH262188:GFI262191 GPD262188:GPE262191 GYZ262188:GZA262191 HIV262188:HIW262191 HSR262188:HSS262191 ICN262188:ICO262191 IMJ262188:IMK262191 IWF262188:IWG262191 JGB262188:JGC262191 JPX262188:JPY262191 JZT262188:JZU262191 KJP262188:KJQ262191 KTL262188:KTM262191 LDH262188:LDI262191 LND262188:LNE262191 LWZ262188:LXA262191 MGV262188:MGW262191 MQR262188:MQS262191 NAN262188:NAO262191 NKJ262188:NKK262191 NUF262188:NUG262191 OEB262188:OEC262191 ONX262188:ONY262191 OXT262188:OXU262191 PHP262188:PHQ262191 PRL262188:PRM262191 QBH262188:QBI262191 QLD262188:QLE262191 QUZ262188:QVA262191 REV262188:REW262191 ROR262188:ROS262191 RYN262188:RYO262191 SIJ262188:SIK262191 SSF262188:SSG262191 TCB262188:TCC262191 TLX262188:TLY262191 TVT262188:TVU262191 UFP262188:UFQ262191 UPL262188:UPM262191 UZH262188:UZI262191 VJD262188:VJE262191 VSZ262188:VTA262191 WCV262188:WCW262191 WMR262188:WMS262191 WWN262188:WWO262191 AF327724:AG327727 KB327724:KC327727 TX327724:TY327727 ADT327724:ADU327727 ANP327724:ANQ327727 AXL327724:AXM327727 BHH327724:BHI327727 BRD327724:BRE327727 CAZ327724:CBA327727 CKV327724:CKW327727 CUR327724:CUS327727 DEN327724:DEO327727 DOJ327724:DOK327727 DYF327724:DYG327727 EIB327724:EIC327727 ERX327724:ERY327727 FBT327724:FBU327727 FLP327724:FLQ327727 FVL327724:FVM327727 GFH327724:GFI327727 GPD327724:GPE327727 GYZ327724:GZA327727 HIV327724:HIW327727 HSR327724:HSS327727 ICN327724:ICO327727 IMJ327724:IMK327727 IWF327724:IWG327727 JGB327724:JGC327727 JPX327724:JPY327727 JZT327724:JZU327727 KJP327724:KJQ327727 KTL327724:KTM327727 LDH327724:LDI327727 LND327724:LNE327727 LWZ327724:LXA327727 MGV327724:MGW327727 MQR327724:MQS327727 NAN327724:NAO327727 NKJ327724:NKK327727 NUF327724:NUG327727 OEB327724:OEC327727 ONX327724:ONY327727 OXT327724:OXU327727 PHP327724:PHQ327727 PRL327724:PRM327727 QBH327724:QBI327727 QLD327724:QLE327727 QUZ327724:QVA327727 REV327724:REW327727 ROR327724:ROS327727 RYN327724:RYO327727 SIJ327724:SIK327727 SSF327724:SSG327727 TCB327724:TCC327727 TLX327724:TLY327727 TVT327724:TVU327727 UFP327724:UFQ327727 UPL327724:UPM327727 UZH327724:UZI327727 VJD327724:VJE327727 VSZ327724:VTA327727 WCV327724:WCW327727 WMR327724:WMS327727 WWN327724:WWO327727 AF393260:AG393263 KB393260:KC393263 TX393260:TY393263 ADT393260:ADU393263 ANP393260:ANQ393263 AXL393260:AXM393263 BHH393260:BHI393263 BRD393260:BRE393263 CAZ393260:CBA393263 CKV393260:CKW393263 CUR393260:CUS393263 DEN393260:DEO393263 DOJ393260:DOK393263 DYF393260:DYG393263 EIB393260:EIC393263 ERX393260:ERY393263 FBT393260:FBU393263 FLP393260:FLQ393263 FVL393260:FVM393263 GFH393260:GFI393263 GPD393260:GPE393263 GYZ393260:GZA393263 HIV393260:HIW393263 HSR393260:HSS393263 ICN393260:ICO393263 IMJ393260:IMK393263 IWF393260:IWG393263 JGB393260:JGC393263 JPX393260:JPY393263 JZT393260:JZU393263 KJP393260:KJQ393263 KTL393260:KTM393263 LDH393260:LDI393263 LND393260:LNE393263 LWZ393260:LXA393263 MGV393260:MGW393263 MQR393260:MQS393263 NAN393260:NAO393263 NKJ393260:NKK393263 NUF393260:NUG393263 OEB393260:OEC393263 ONX393260:ONY393263 OXT393260:OXU393263 PHP393260:PHQ393263 PRL393260:PRM393263 QBH393260:QBI393263 QLD393260:QLE393263 QUZ393260:QVA393263 REV393260:REW393263 ROR393260:ROS393263 RYN393260:RYO393263 SIJ393260:SIK393263 SSF393260:SSG393263 TCB393260:TCC393263 TLX393260:TLY393263 TVT393260:TVU393263 UFP393260:UFQ393263 UPL393260:UPM393263 UZH393260:UZI393263 VJD393260:VJE393263 VSZ393260:VTA393263 WCV393260:WCW393263 WMR393260:WMS393263 WWN393260:WWO393263 AF458796:AG458799 KB458796:KC458799 TX458796:TY458799 ADT458796:ADU458799 ANP458796:ANQ458799 AXL458796:AXM458799 BHH458796:BHI458799 BRD458796:BRE458799 CAZ458796:CBA458799 CKV458796:CKW458799 CUR458796:CUS458799 DEN458796:DEO458799 DOJ458796:DOK458799 DYF458796:DYG458799 EIB458796:EIC458799 ERX458796:ERY458799 FBT458796:FBU458799 FLP458796:FLQ458799 FVL458796:FVM458799 GFH458796:GFI458799 GPD458796:GPE458799 GYZ458796:GZA458799 HIV458796:HIW458799 HSR458796:HSS458799 ICN458796:ICO458799 IMJ458796:IMK458799 IWF458796:IWG458799 JGB458796:JGC458799 JPX458796:JPY458799 JZT458796:JZU458799 KJP458796:KJQ458799 KTL458796:KTM458799 LDH458796:LDI458799 LND458796:LNE458799 LWZ458796:LXA458799 MGV458796:MGW458799 MQR458796:MQS458799 NAN458796:NAO458799 NKJ458796:NKK458799 NUF458796:NUG458799 OEB458796:OEC458799 ONX458796:ONY458799 OXT458796:OXU458799 PHP458796:PHQ458799 PRL458796:PRM458799 QBH458796:QBI458799 QLD458796:QLE458799 QUZ458796:QVA458799 REV458796:REW458799 ROR458796:ROS458799 RYN458796:RYO458799 SIJ458796:SIK458799 SSF458796:SSG458799 TCB458796:TCC458799 TLX458796:TLY458799 TVT458796:TVU458799 UFP458796:UFQ458799 UPL458796:UPM458799 UZH458796:UZI458799 VJD458796:VJE458799 VSZ458796:VTA458799 WCV458796:WCW458799 WMR458796:WMS458799 WWN458796:WWO458799 AF524332:AG524335 KB524332:KC524335 TX524332:TY524335 ADT524332:ADU524335 ANP524332:ANQ524335 AXL524332:AXM524335 BHH524332:BHI524335 BRD524332:BRE524335 CAZ524332:CBA524335 CKV524332:CKW524335 CUR524332:CUS524335 DEN524332:DEO524335 DOJ524332:DOK524335 DYF524332:DYG524335 EIB524332:EIC524335 ERX524332:ERY524335 FBT524332:FBU524335 FLP524332:FLQ524335 FVL524332:FVM524335 GFH524332:GFI524335 GPD524332:GPE524335 GYZ524332:GZA524335 HIV524332:HIW524335 HSR524332:HSS524335 ICN524332:ICO524335 IMJ524332:IMK524335 IWF524332:IWG524335 JGB524332:JGC524335 JPX524332:JPY524335 JZT524332:JZU524335 KJP524332:KJQ524335 KTL524332:KTM524335 LDH524332:LDI524335 LND524332:LNE524335 LWZ524332:LXA524335 MGV524332:MGW524335 MQR524332:MQS524335 NAN524332:NAO524335 NKJ524332:NKK524335 NUF524332:NUG524335 OEB524332:OEC524335 ONX524332:ONY524335 OXT524332:OXU524335 PHP524332:PHQ524335 PRL524332:PRM524335 QBH524332:QBI524335 QLD524332:QLE524335 QUZ524332:QVA524335 REV524332:REW524335 ROR524332:ROS524335 RYN524332:RYO524335 SIJ524332:SIK524335 SSF524332:SSG524335 TCB524332:TCC524335 TLX524332:TLY524335 TVT524332:TVU524335 UFP524332:UFQ524335 UPL524332:UPM524335 UZH524332:UZI524335 VJD524332:VJE524335 VSZ524332:VTA524335 WCV524332:WCW524335 WMR524332:WMS524335 WWN524332:WWO524335 AF589868:AG589871 KB589868:KC589871 TX589868:TY589871 ADT589868:ADU589871 ANP589868:ANQ589871 AXL589868:AXM589871 BHH589868:BHI589871 BRD589868:BRE589871 CAZ589868:CBA589871 CKV589868:CKW589871 CUR589868:CUS589871 DEN589868:DEO589871 DOJ589868:DOK589871 DYF589868:DYG589871 EIB589868:EIC589871 ERX589868:ERY589871 FBT589868:FBU589871 FLP589868:FLQ589871 FVL589868:FVM589871 GFH589868:GFI589871 GPD589868:GPE589871 GYZ589868:GZA589871 HIV589868:HIW589871 HSR589868:HSS589871 ICN589868:ICO589871 IMJ589868:IMK589871 IWF589868:IWG589871 JGB589868:JGC589871 JPX589868:JPY589871 JZT589868:JZU589871 KJP589868:KJQ589871 KTL589868:KTM589871 LDH589868:LDI589871 LND589868:LNE589871 LWZ589868:LXA589871 MGV589868:MGW589871 MQR589868:MQS589871 NAN589868:NAO589871 NKJ589868:NKK589871 NUF589868:NUG589871 OEB589868:OEC589871 ONX589868:ONY589871 OXT589868:OXU589871 PHP589868:PHQ589871 PRL589868:PRM589871 QBH589868:QBI589871 QLD589868:QLE589871 QUZ589868:QVA589871 REV589868:REW589871 ROR589868:ROS589871 RYN589868:RYO589871 SIJ589868:SIK589871 SSF589868:SSG589871 TCB589868:TCC589871 TLX589868:TLY589871 TVT589868:TVU589871 UFP589868:UFQ589871 UPL589868:UPM589871 UZH589868:UZI589871 VJD589868:VJE589871 VSZ589868:VTA589871 WCV589868:WCW589871 WMR589868:WMS589871 WWN589868:WWO589871 AF655404:AG655407 KB655404:KC655407 TX655404:TY655407 ADT655404:ADU655407 ANP655404:ANQ655407 AXL655404:AXM655407 BHH655404:BHI655407 BRD655404:BRE655407 CAZ655404:CBA655407 CKV655404:CKW655407 CUR655404:CUS655407 DEN655404:DEO655407 DOJ655404:DOK655407 DYF655404:DYG655407 EIB655404:EIC655407 ERX655404:ERY655407 FBT655404:FBU655407 FLP655404:FLQ655407 FVL655404:FVM655407 GFH655404:GFI655407 GPD655404:GPE655407 GYZ655404:GZA655407 HIV655404:HIW655407 HSR655404:HSS655407 ICN655404:ICO655407 IMJ655404:IMK655407 IWF655404:IWG655407 JGB655404:JGC655407 JPX655404:JPY655407 JZT655404:JZU655407 KJP655404:KJQ655407 KTL655404:KTM655407 LDH655404:LDI655407 LND655404:LNE655407 LWZ655404:LXA655407 MGV655404:MGW655407 MQR655404:MQS655407 NAN655404:NAO655407 NKJ655404:NKK655407 NUF655404:NUG655407 OEB655404:OEC655407 ONX655404:ONY655407 OXT655404:OXU655407 PHP655404:PHQ655407 PRL655404:PRM655407 QBH655404:QBI655407 QLD655404:QLE655407 QUZ655404:QVA655407 REV655404:REW655407 ROR655404:ROS655407 RYN655404:RYO655407 SIJ655404:SIK655407 SSF655404:SSG655407 TCB655404:TCC655407 TLX655404:TLY655407 TVT655404:TVU655407 UFP655404:UFQ655407 UPL655404:UPM655407 UZH655404:UZI655407 VJD655404:VJE655407 VSZ655404:VTA655407 WCV655404:WCW655407 WMR655404:WMS655407 WWN655404:WWO655407 AF720940:AG720943 KB720940:KC720943 TX720940:TY720943 ADT720940:ADU720943 ANP720940:ANQ720943 AXL720940:AXM720943 BHH720940:BHI720943 BRD720940:BRE720943 CAZ720940:CBA720943 CKV720940:CKW720943 CUR720940:CUS720943 DEN720940:DEO720943 DOJ720940:DOK720943 DYF720940:DYG720943 EIB720940:EIC720943 ERX720940:ERY720943 FBT720940:FBU720943 FLP720940:FLQ720943 FVL720940:FVM720943 GFH720940:GFI720943 GPD720940:GPE720943 GYZ720940:GZA720943 HIV720940:HIW720943 HSR720940:HSS720943 ICN720940:ICO720943 IMJ720940:IMK720943 IWF720940:IWG720943 JGB720940:JGC720943 JPX720940:JPY720943 JZT720940:JZU720943 KJP720940:KJQ720943 KTL720940:KTM720943 LDH720940:LDI720943 LND720940:LNE720943 LWZ720940:LXA720943 MGV720940:MGW720943 MQR720940:MQS720943 NAN720940:NAO720943 NKJ720940:NKK720943 NUF720940:NUG720943 OEB720940:OEC720943 ONX720940:ONY720943 OXT720940:OXU720943 PHP720940:PHQ720943 PRL720940:PRM720943 QBH720940:QBI720943 QLD720940:QLE720943 QUZ720940:QVA720943 REV720940:REW720943 ROR720940:ROS720943 RYN720940:RYO720943 SIJ720940:SIK720943 SSF720940:SSG720943 TCB720940:TCC720943 TLX720940:TLY720943 TVT720940:TVU720943 UFP720940:UFQ720943 UPL720940:UPM720943 UZH720940:UZI720943 VJD720940:VJE720943 VSZ720940:VTA720943 WCV720940:WCW720943 WMR720940:WMS720943 WWN720940:WWO720943 AF786476:AG786479 KB786476:KC786479 TX786476:TY786479 ADT786476:ADU786479 ANP786476:ANQ786479 AXL786476:AXM786479 BHH786476:BHI786479 BRD786476:BRE786479 CAZ786476:CBA786479 CKV786476:CKW786479 CUR786476:CUS786479 DEN786476:DEO786479 DOJ786476:DOK786479 DYF786476:DYG786479 EIB786476:EIC786479 ERX786476:ERY786479 FBT786476:FBU786479 FLP786476:FLQ786479 FVL786476:FVM786479 GFH786476:GFI786479 GPD786476:GPE786479 GYZ786476:GZA786479 HIV786476:HIW786479 HSR786476:HSS786479 ICN786476:ICO786479 IMJ786476:IMK786479 IWF786476:IWG786479 JGB786476:JGC786479 JPX786476:JPY786479 JZT786476:JZU786479 KJP786476:KJQ786479 KTL786476:KTM786479 LDH786476:LDI786479 LND786476:LNE786479 LWZ786476:LXA786479 MGV786476:MGW786479 MQR786476:MQS786479 NAN786476:NAO786479 NKJ786476:NKK786479 NUF786476:NUG786479 OEB786476:OEC786479 ONX786476:ONY786479 OXT786476:OXU786479 PHP786476:PHQ786479 PRL786476:PRM786479 QBH786476:QBI786479 QLD786476:QLE786479 QUZ786476:QVA786479 REV786476:REW786479 ROR786476:ROS786479 RYN786476:RYO786479 SIJ786476:SIK786479 SSF786476:SSG786479 TCB786476:TCC786479 TLX786476:TLY786479 TVT786476:TVU786479 UFP786476:UFQ786479 UPL786476:UPM786479 UZH786476:UZI786479 VJD786476:VJE786479 VSZ786476:VTA786479 WCV786476:WCW786479 WMR786476:WMS786479 WWN786476:WWO786479 AF852012:AG852015 KB852012:KC852015 TX852012:TY852015 ADT852012:ADU852015 ANP852012:ANQ852015 AXL852012:AXM852015 BHH852012:BHI852015 BRD852012:BRE852015 CAZ852012:CBA852015 CKV852012:CKW852015 CUR852012:CUS852015 DEN852012:DEO852015 DOJ852012:DOK852015 DYF852012:DYG852015 EIB852012:EIC852015 ERX852012:ERY852015 FBT852012:FBU852015 FLP852012:FLQ852015 FVL852012:FVM852015 GFH852012:GFI852015 GPD852012:GPE852015 GYZ852012:GZA852015 HIV852012:HIW852015 HSR852012:HSS852015 ICN852012:ICO852015 IMJ852012:IMK852015 IWF852012:IWG852015 JGB852012:JGC852015 JPX852012:JPY852015 JZT852012:JZU852015 KJP852012:KJQ852015 KTL852012:KTM852015 LDH852012:LDI852015 LND852012:LNE852015 LWZ852012:LXA852015 MGV852012:MGW852015 MQR852012:MQS852015 NAN852012:NAO852015 NKJ852012:NKK852015 NUF852012:NUG852015 OEB852012:OEC852015 ONX852012:ONY852015 OXT852012:OXU852015 PHP852012:PHQ852015 PRL852012:PRM852015 QBH852012:QBI852015 QLD852012:QLE852015 QUZ852012:QVA852015 REV852012:REW852015 ROR852012:ROS852015 RYN852012:RYO852015 SIJ852012:SIK852015 SSF852012:SSG852015 TCB852012:TCC852015 TLX852012:TLY852015 TVT852012:TVU852015 UFP852012:UFQ852015 UPL852012:UPM852015 UZH852012:UZI852015 VJD852012:VJE852015 VSZ852012:VTA852015 WCV852012:WCW852015 WMR852012:WMS852015 WWN852012:WWO852015 AF917548:AG917551 KB917548:KC917551 TX917548:TY917551 ADT917548:ADU917551 ANP917548:ANQ917551 AXL917548:AXM917551 BHH917548:BHI917551 BRD917548:BRE917551 CAZ917548:CBA917551 CKV917548:CKW917551 CUR917548:CUS917551 DEN917548:DEO917551 DOJ917548:DOK917551 DYF917548:DYG917551 EIB917548:EIC917551 ERX917548:ERY917551 FBT917548:FBU917551 FLP917548:FLQ917551 FVL917548:FVM917551 GFH917548:GFI917551 GPD917548:GPE917551 GYZ917548:GZA917551 HIV917548:HIW917551 HSR917548:HSS917551 ICN917548:ICO917551 IMJ917548:IMK917551 IWF917548:IWG917551 JGB917548:JGC917551 JPX917548:JPY917551 JZT917548:JZU917551 KJP917548:KJQ917551 KTL917548:KTM917551 LDH917548:LDI917551 LND917548:LNE917551 LWZ917548:LXA917551 MGV917548:MGW917551 MQR917548:MQS917551 NAN917548:NAO917551 NKJ917548:NKK917551 NUF917548:NUG917551 OEB917548:OEC917551 ONX917548:ONY917551 OXT917548:OXU917551 PHP917548:PHQ917551 PRL917548:PRM917551 QBH917548:QBI917551 QLD917548:QLE917551 QUZ917548:QVA917551 REV917548:REW917551 ROR917548:ROS917551 RYN917548:RYO917551 SIJ917548:SIK917551 SSF917548:SSG917551 TCB917548:TCC917551 TLX917548:TLY917551 TVT917548:TVU917551 UFP917548:UFQ917551 UPL917548:UPM917551 UZH917548:UZI917551 VJD917548:VJE917551 VSZ917548:VTA917551 WCV917548:WCW917551 WMR917548:WMS917551 WWN917548:WWO917551 AF983084:AG983087 KB983084:KC983087 TX983084:TY983087 ADT983084:ADU983087 ANP983084:ANQ983087 AXL983084:AXM983087 BHH983084:BHI983087 BRD983084:BRE983087 CAZ983084:CBA983087 CKV983084:CKW983087 CUR983084:CUS983087 DEN983084:DEO983087 DOJ983084:DOK983087 DYF983084:DYG983087 EIB983084:EIC983087 ERX983084:ERY983087 FBT983084:FBU983087 FLP983084:FLQ983087 FVL983084:FVM983087 GFH983084:GFI983087 GPD983084:GPE983087 GYZ983084:GZA983087 HIV983084:HIW983087 HSR983084:HSS983087 ICN983084:ICO983087 IMJ983084:IMK983087 IWF983084:IWG983087 JGB983084:JGC983087 JPX983084:JPY983087 JZT983084:JZU983087 KJP983084:KJQ983087 KTL983084:KTM983087 LDH983084:LDI983087 LND983084:LNE983087 LWZ983084:LXA983087 MGV983084:MGW983087 MQR983084:MQS983087 NAN983084:NAO983087 NKJ983084:NKK983087 NUF983084:NUG983087 OEB983084:OEC983087 ONX983084:ONY983087 OXT983084:OXU983087 PHP983084:PHQ983087 PRL983084:PRM983087 QBH983084:QBI983087 QLD983084:QLE983087 QUZ983084:QVA983087 REV983084:REW983087 ROR983084:ROS983087 RYN983084:RYO983087 SIJ983084:SIK983087 SSF983084:SSG983087 TCB983084:TCC983087 TLX983084:TLY983087 TVT983084:TVU983087 UFP983084:UFQ983087 UPL983084:UPM983087 UZH983084:UZI983087 VJD983084:VJE983087 VSZ983084:VTA983087 WCV983084:WCW983087 WMR983084:WMS983087 WWN983084:WWO983087 AF49:AG50 KB49:KC50 TX49:TY50 ADT49:ADU50 ANP49:ANQ50 AXL49:AXM50 BHH49:BHI50 BRD49:BRE50 CAZ49:CBA50 CKV49:CKW50 CUR49:CUS50 DEN49:DEO50 DOJ49:DOK50 DYF49:DYG50 EIB49:EIC50 ERX49:ERY50 FBT49:FBU50 FLP49:FLQ50 FVL49:FVM50 GFH49:GFI50 GPD49:GPE50 GYZ49:GZA50 HIV49:HIW50 HSR49:HSS50 ICN49:ICO50 IMJ49:IMK50 IWF49:IWG50 JGB49:JGC50 JPX49:JPY50 JZT49:JZU50 KJP49:KJQ50 KTL49:KTM50 LDH49:LDI50 LND49:LNE50 LWZ49:LXA50 MGV49:MGW50 MQR49:MQS50 NAN49:NAO50 NKJ49:NKK50 NUF49:NUG50 OEB49:OEC50 ONX49:ONY50 OXT49:OXU50 PHP49:PHQ50 PRL49:PRM50 QBH49:QBI50 QLD49:QLE50 QUZ49:QVA50 REV49:REW50 ROR49:ROS50 RYN49:RYO50 SIJ49:SIK50 SSF49:SSG50 TCB49:TCC50 TLX49:TLY50 TVT49:TVU50 UFP49:UFQ50 UPL49:UPM50 UZH49:UZI50 VJD49:VJE50 VSZ49:VTA50 WCV49:WCW50 WMR49:WMS50 WWN49:WWO50 AF65585:AG65586 KB65585:KC65586 TX65585:TY65586 ADT65585:ADU65586 ANP65585:ANQ65586 AXL65585:AXM65586 BHH65585:BHI65586 BRD65585:BRE65586 CAZ65585:CBA65586 CKV65585:CKW65586 CUR65585:CUS65586 DEN65585:DEO65586 DOJ65585:DOK65586 DYF65585:DYG65586 EIB65585:EIC65586 ERX65585:ERY65586 FBT65585:FBU65586 FLP65585:FLQ65586 FVL65585:FVM65586 GFH65585:GFI65586 GPD65585:GPE65586 GYZ65585:GZA65586 HIV65585:HIW65586 HSR65585:HSS65586 ICN65585:ICO65586 IMJ65585:IMK65586 IWF65585:IWG65586 JGB65585:JGC65586 JPX65585:JPY65586 JZT65585:JZU65586 KJP65585:KJQ65586 KTL65585:KTM65586 LDH65585:LDI65586 LND65585:LNE65586 LWZ65585:LXA65586 MGV65585:MGW65586 MQR65585:MQS65586 NAN65585:NAO65586 NKJ65585:NKK65586 NUF65585:NUG65586 OEB65585:OEC65586 ONX65585:ONY65586 OXT65585:OXU65586 PHP65585:PHQ65586 PRL65585:PRM65586 QBH65585:QBI65586 QLD65585:QLE65586 QUZ65585:QVA65586 REV65585:REW65586 ROR65585:ROS65586 RYN65585:RYO65586 SIJ65585:SIK65586 SSF65585:SSG65586 TCB65585:TCC65586 TLX65585:TLY65586 TVT65585:TVU65586 UFP65585:UFQ65586 UPL65585:UPM65586 UZH65585:UZI65586 VJD65585:VJE65586 VSZ65585:VTA65586 WCV65585:WCW65586 WMR65585:WMS65586 WWN65585:WWO65586 AF131121:AG131122 KB131121:KC131122 TX131121:TY131122 ADT131121:ADU131122 ANP131121:ANQ131122 AXL131121:AXM131122 BHH131121:BHI131122 BRD131121:BRE131122 CAZ131121:CBA131122 CKV131121:CKW131122 CUR131121:CUS131122 DEN131121:DEO131122 DOJ131121:DOK131122 DYF131121:DYG131122 EIB131121:EIC131122 ERX131121:ERY131122 FBT131121:FBU131122 FLP131121:FLQ131122 FVL131121:FVM131122 GFH131121:GFI131122 GPD131121:GPE131122 GYZ131121:GZA131122 HIV131121:HIW131122 HSR131121:HSS131122 ICN131121:ICO131122 IMJ131121:IMK131122 IWF131121:IWG131122 JGB131121:JGC131122 JPX131121:JPY131122 JZT131121:JZU131122 KJP131121:KJQ131122 KTL131121:KTM131122 LDH131121:LDI131122 LND131121:LNE131122 LWZ131121:LXA131122 MGV131121:MGW131122 MQR131121:MQS131122 NAN131121:NAO131122 NKJ131121:NKK131122 NUF131121:NUG131122 OEB131121:OEC131122 ONX131121:ONY131122 OXT131121:OXU131122 PHP131121:PHQ131122 PRL131121:PRM131122 QBH131121:QBI131122 QLD131121:QLE131122 QUZ131121:QVA131122 REV131121:REW131122 ROR131121:ROS131122 RYN131121:RYO131122 SIJ131121:SIK131122 SSF131121:SSG131122 TCB131121:TCC131122 TLX131121:TLY131122 TVT131121:TVU131122 UFP131121:UFQ131122 UPL131121:UPM131122 UZH131121:UZI131122 VJD131121:VJE131122 VSZ131121:VTA131122 WCV131121:WCW131122 WMR131121:WMS131122 WWN131121:WWO131122 AF196657:AG196658 KB196657:KC196658 TX196657:TY196658 ADT196657:ADU196658 ANP196657:ANQ196658 AXL196657:AXM196658 BHH196657:BHI196658 BRD196657:BRE196658 CAZ196657:CBA196658 CKV196657:CKW196658 CUR196657:CUS196658 DEN196657:DEO196658 DOJ196657:DOK196658 DYF196657:DYG196658 EIB196657:EIC196658 ERX196657:ERY196658 FBT196657:FBU196658 FLP196657:FLQ196658 FVL196657:FVM196658 GFH196657:GFI196658 GPD196657:GPE196658 GYZ196657:GZA196658 HIV196657:HIW196658 HSR196657:HSS196658 ICN196657:ICO196658 IMJ196657:IMK196658 IWF196657:IWG196658 JGB196657:JGC196658 JPX196657:JPY196658 JZT196657:JZU196658 KJP196657:KJQ196658 KTL196657:KTM196658 LDH196657:LDI196658 LND196657:LNE196658 LWZ196657:LXA196658 MGV196657:MGW196658 MQR196657:MQS196658 NAN196657:NAO196658 NKJ196657:NKK196658 NUF196657:NUG196658 OEB196657:OEC196658 ONX196657:ONY196658 OXT196657:OXU196658 PHP196657:PHQ196658 PRL196657:PRM196658 QBH196657:QBI196658 QLD196657:QLE196658 QUZ196657:QVA196658 REV196657:REW196658 ROR196657:ROS196658 RYN196657:RYO196658 SIJ196657:SIK196658 SSF196657:SSG196658 TCB196657:TCC196658 TLX196657:TLY196658 TVT196657:TVU196658 UFP196657:UFQ196658 UPL196657:UPM196658 UZH196657:UZI196658 VJD196657:VJE196658 VSZ196657:VTA196658 WCV196657:WCW196658 WMR196657:WMS196658 WWN196657:WWO196658 AF262193:AG262194 KB262193:KC262194 TX262193:TY262194 ADT262193:ADU262194 ANP262193:ANQ262194 AXL262193:AXM262194 BHH262193:BHI262194 BRD262193:BRE262194 CAZ262193:CBA262194 CKV262193:CKW262194 CUR262193:CUS262194 DEN262193:DEO262194 DOJ262193:DOK262194 DYF262193:DYG262194 EIB262193:EIC262194 ERX262193:ERY262194 FBT262193:FBU262194 FLP262193:FLQ262194 FVL262193:FVM262194 GFH262193:GFI262194 GPD262193:GPE262194 GYZ262193:GZA262194 HIV262193:HIW262194 HSR262193:HSS262194 ICN262193:ICO262194 IMJ262193:IMK262194 IWF262193:IWG262194 JGB262193:JGC262194 JPX262193:JPY262194 JZT262193:JZU262194 KJP262193:KJQ262194 KTL262193:KTM262194 LDH262193:LDI262194 LND262193:LNE262194 LWZ262193:LXA262194 MGV262193:MGW262194 MQR262193:MQS262194 NAN262193:NAO262194 NKJ262193:NKK262194 NUF262193:NUG262194 OEB262193:OEC262194 ONX262193:ONY262194 OXT262193:OXU262194 PHP262193:PHQ262194 PRL262193:PRM262194 QBH262193:QBI262194 QLD262193:QLE262194 QUZ262193:QVA262194 REV262193:REW262194 ROR262193:ROS262194 RYN262193:RYO262194 SIJ262193:SIK262194 SSF262193:SSG262194 TCB262193:TCC262194 TLX262193:TLY262194 TVT262193:TVU262194 UFP262193:UFQ262194 UPL262193:UPM262194 UZH262193:UZI262194 VJD262193:VJE262194 VSZ262193:VTA262194 WCV262193:WCW262194 WMR262193:WMS262194 WWN262193:WWO262194 AF327729:AG327730 KB327729:KC327730 TX327729:TY327730 ADT327729:ADU327730 ANP327729:ANQ327730 AXL327729:AXM327730 BHH327729:BHI327730 BRD327729:BRE327730 CAZ327729:CBA327730 CKV327729:CKW327730 CUR327729:CUS327730 DEN327729:DEO327730 DOJ327729:DOK327730 DYF327729:DYG327730 EIB327729:EIC327730 ERX327729:ERY327730 FBT327729:FBU327730 FLP327729:FLQ327730 FVL327729:FVM327730 GFH327729:GFI327730 GPD327729:GPE327730 GYZ327729:GZA327730 HIV327729:HIW327730 HSR327729:HSS327730 ICN327729:ICO327730 IMJ327729:IMK327730 IWF327729:IWG327730 JGB327729:JGC327730 JPX327729:JPY327730 JZT327729:JZU327730 KJP327729:KJQ327730 KTL327729:KTM327730 LDH327729:LDI327730 LND327729:LNE327730 LWZ327729:LXA327730 MGV327729:MGW327730 MQR327729:MQS327730 NAN327729:NAO327730 NKJ327729:NKK327730 NUF327729:NUG327730 OEB327729:OEC327730 ONX327729:ONY327730 OXT327729:OXU327730 PHP327729:PHQ327730 PRL327729:PRM327730 QBH327729:QBI327730 QLD327729:QLE327730 QUZ327729:QVA327730 REV327729:REW327730 ROR327729:ROS327730 RYN327729:RYO327730 SIJ327729:SIK327730 SSF327729:SSG327730 TCB327729:TCC327730 TLX327729:TLY327730 TVT327729:TVU327730 UFP327729:UFQ327730 UPL327729:UPM327730 UZH327729:UZI327730 VJD327729:VJE327730 VSZ327729:VTA327730 WCV327729:WCW327730 WMR327729:WMS327730 WWN327729:WWO327730 AF393265:AG393266 KB393265:KC393266 TX393265:TY393266 ADT393265:ADU393266 ANP393265:ANQ393266 AXL393265:AXM393266 BHH393265:BHI393266 BRD393265:BRE393266 CAZ393265:CBA393266 CKV393265:CKW393266 CUR393265:CUS393266 DEN393265:DEO393266 DOJ393265:DOK393266 DYF393265:DYG393266 EIB393265:EIC393266 ERX393265:ERY393266 FBT393265:FBU393266 FLP393265:FLQ393266 FVL393265:FVM393266 GFH393265:GFI393266 GPD393265:GPE393266 GYZ393265:GZA393266 HIV393265:HIW393266 HSR393265:HSS393266 ICN393265:ICO393266 IMJ393265:IMK393266 IWF393265:IWG393266 JGB393265:JGC393266 JPX393265:JPY393266 JZT393265:JZU393266 KJP393265:KJQ393266 KTL393265:KTM393266 LDH393265:LDI393266 LND393265:LNE393266 LWZ393265:LXA393266 MGV393265:MGW393266 MQR393265:MQS393266 NAN393265:NAO393266 NKJ393265:NKK393266 NUF393265:NUG393266 OEB393265:OEC393266 ONX393265:ONY393266 OXT393265:OXU393266 PHP393265:PHQ393266 PRL393265:PRM393266 QBH393265:QBI393266 QLD393265:QLE393266 QUZ393265:QVA393266 REV393265:REW393266 ROR393265:ROS393266 RYN393265:RYO393266 SIJ393265:SIK393266 SSF393265:SSG393266 TCB393265:TCC393266 TLX393265:TLY393266 TVT393265:TVU393266 UFP393265:UFQ393266 UPL393265:UPM393266 UZH393265:UZI393266 VJD393265:VJE393266 VSZ393265:VTA393266 WCV393265:WCW393266 WMR393265:WMS393266 WWN393265:WWO393266 AF458801:AG458802 KB458801:KC458802 TX458801:TY458802 ADT458801:ADU458802 ANP458801:ANQ458802 AXL458801:AXM458802 BHH458801:BHI458802 BRD458801:BRE458802 CAZ458801:CBA458802 CKV458801:CKW458802 CUR458801:CUS458802 DEN458801:DEO458802 DOJ458801:DOK458802 DYF458801:DYG458802 EIB458801:EIC458802 ERX458801:ERY458802 FBT458801:FBU458802 FLP458801:FLQ458802 FVL458801:FVM458802 GFH458801:GFI458802 GPD458801:GPE458802 GYZ458801:GZA458802 HIV458801:HIW458802 HSR458801:HSS458802 ICN458801:ICO458802 IMJ458801:IMK458802 IWF458801:IWG458802 JGB458801:JGC458802 JPX458801:JPY458802 JZT458801:JZU458802 KJP458801:KJQ458802 KTL458801:KTM458802 LDH458801:LDI458802 LND458801:LNE458802 LWZ458801:LXA458802 MGV458801:MGW458802 MQR458801:MQS458802 NAN458801:NAO458802 NKJ458801:NKK458802 NUF458801:NUG458802 OEB458801:OEC458802 ONX458801:ONY458802 OXT458801:OXU458802 PHP458801:PHQ458802 PRL458801:PRM458802 QBH458801:QBI458802 QLD458801:QLE458802 QUZ458801:QVA458802 REV458801:REW458802 ROR458801:ROS458802 RYN458801:RYO458802 SIJ458801:SIK458802 SSF458801:SSG458802 TCB458801:TCC458802 TLX458801:TLY458802 TVT458801:TVU458802 UFP458801:UFQ458802 UPL458801:UPM458802 UZH458801:UZI458802 VJD458801:VJE458802 VSZ458801:VTA458802 WCV458801:WCW458802 WMR458801:WMS458802 WWN458801:WWO458802 AF524337:AG524338 KB524337:KC524338 TX524337:TY524338 ADT524337:ADU524338 ANP524337:ANQ524338 AXL524337:AXM524338 BHH524337:BHI524338 BRD524337:BRE524338 CAZ524337:CBA524338 CKV524337:CKW524338 CUR524337:CUS524338 DEN524337:DEO524338 DOJ524337:DOK524338 DYF524337:DYG524338 EIB524337:EIC524338 ERX524337:ERY524338 FBT524337:FBU524338 FLP524337:FLQ524338 FVL524337:FVM524338 GFH524337:GFI524338 GPD524337:GPE524338 GYZ524337:GZA524338 HIV524337:HIW524338 HSR524337:HSS524338 ICN524337:ICO524338 IMJ524337:IMK524338 IWF524337:IWG524338 JGB524337:JGC524338 JPX524337:JPY524338 JZT524337:JZU524338 KJP524337:KJQ524338 KTL524337:KTM524338 LDH524337:LDI524338 LND524337:LNE524338 LWZ524337:LXA524338 MGV524337:MGW524338 MQR524337:MQS524338 NAN524337:NAO524338 NKJ524337:NKK524338 NUF524337:NUG524338 OEB524337:OEC524338 ONX524337:ONY524338 OXT524337:OXU524338 PHP524337:PHQ524338 PRL524337:PRM524338 QBH524337:QBI524338 QLD524337:QLE524338 QUZ524337:QVA524338 REV524337:REW524338 ROR524337:ROS524338 RYN524337:RYO524338 SIJ524337:SIK524338 SSF524337:SSG524338 TCB524337:TCC524338 TLX524337:TLY524338 TVT524337:TVU524338 UFP524337:UFQ524338 UPL524337:UPM524338 UZH524337:UZI524338 VJD524337:VJE524338 VSZ524337:VTA524338 WCV524337:WCW524338 WMR524337:WMS524338 WWN524337:WWO524338 AF589873:AG589874 KB589873:KC589874 TX589873:TY589874 ADT589873:ADU589874 ANP589873:ANQ589874 AXL589873:AXM589874 BHH589873:BHI589874 BRD589873:BRE589874 CAZ589873:CBA589874 CKV589873:CKW589874 CUR589873:CUS589874 DEN589873:DEO589874 DOJ589873:DOK589874 DYF589873:DYG589874 EIB589873:EIC589874 ERX589873:ERY589874 FBT589873:FBU589874 FLP589873:FLQ589874 FVL589873:FVM589874 GFH589873:GFI589874 GPD589873:GPE589874 GYZ589873:GZA589874 HIV589873:HIW589874 HSR589873:HSS589874 ICN589873:ICO589874 IMJ589873:IMK589874 IWF589873:IWG589874 JGB589873:JGC589874 JPX589873:JPY589874 JZT589873:JZU589874 KJP589873:KJQ589874 KTL589873:KTM589874 LDH589873:LDI589874 LND589873:LNE589874 LWZ589873:LXA589874 MGV589873:MGW589874 MQR589873:MQS589874 NAN589873:NAO589874 NKJ589873:NKK589874 NUF589873:NUG589874 OEB589873:OEC589874 ONX589873:ONY589874 OXT589873:OXU589874 PHP589873:PHQ589874 PRL589873:PRM589874 QBH589873:QBI589874 QLD589873:QLE589874 QUZ589873:QVA589874 REV589873:REW589874 ROR589873:ROS589874 RYN589873:RYO589874 SIJ589873:SIK589874 SSF589873:SSG589874 TCB589873:TCC589874 TLX589873:TLY589874 TVT589873:TVU589874 UFP589873:UFQ589874 UPL589873:UPM589874 UZH589873:UZI589874 VJD589873:VJE589874 VSZ589873:VTA589874 WCV589873:WCW589874 WMR589873:WMS589874 WWN589873:WWO589874 AF655409:AG655410 KB655409:KC655410 TX655409:TY655410 ADT655409:ADU655410 ANP655409:ANQ655410 AXL655409:AXM655410 BHH655409:BHI655410 BRD655409:BRE655410 CAZ655409:CBA655410 CKV655409:CKW655410 CUR655409:CUS655410 DEN655409:DEO655410 DOJ655409:DOK655410 DYF655409:DYG655410 EIB655409:EIC655410 ERX655409:ERY655410 FBT655409:FBU655410 FLP655409:FLQ655410 FVL655409:FVM655410 GFH655409:GFI655410 GPD655409:GPE655410 GYZ655409:GZA655410 HIV655409:HIW655410 HSR655409:HSS655410 ICN655409:ICO655410 IMJ655409:IMK655410 IWF655409:IWG655410 JGB655409:JGC655410 JPX655409:JPY655410 JZT655409:JZU655410 KJP655409:KJQ655410 KTL655409:KTM655410 LDH655409:LDI655410 LND655409:LNE655410 LWZ655409:LXA655410 MGV655409:MGW655410 MQR655409:MQS655410 NAN655409:NAO655410 NKJ655409:NKK655410 NUF655409:NUG655410 OEB655409:OEC655410 ONX655409:ONY655410 OXT655409:OXU655410 PHP655409:PHQ655410 PRL655409:PRM655410 QBH655409:QBI655410 QLD655409:QLE655410 QUZ655409:QVA655410 REV655409:REW655410 ROR655409:ROS655410 RYN655409:RYO655410 SIJ655409:SIK655410 SSF655409:SSG655410 TCB655409:TCC655410 TLX655409:TLY655410 TVT655409:TVU655410 UFP655409:UFQ655410 UPL655409:UPM655410 UZH655409:UZI655410 VJD655409:VJE655410 VSZ655409:VTA655410 WCV655409:WCW655410 WMR655409:WMS655410 WWN655409:WWO655410 AF720945:AG720946 KB720945:KC720946 TX720945:TY720946 ADT720945:ADU720946 ANP720945:ANQ720946 AXL720945:AXM720946 BHH720945:BHI720946 BRD720945:BRE720946 CAZ720945:CBA720946 CKV720945:CKW720946 CUR720945:CUS720946 DEN720945:DEO720946 DOJ720945:DOK720946 DYF720945:DYG720946 EIB720945:EIC720946 ERX720945:ERY720946 FBT720945:FBU720946 FLP720945:FLQ720946 FVL720945:FVM720946 GFH720945:GFI720946 GPD720945:GPE720946 GYZ720945:GZA720946 HIV720945:HIW720946 HSR720945:HSS720946 ICN720945:ICO720946 IMJ720945:IMK720946 IWF720945:IWG720946 JGB720945:JGC720946 JPX720945:JPY720946 JZT720945:JZU720946 KJP720945:KJQ720946 KTL720945:KTM720946 LDH720945:LDI720946 LND720945:LNE720946 LWZ720945:LXA720946 MGV720945:MGW720946 MQR720945:MQS720946 NAN720945:NAO720946 NKJ720945:NKK720946 NUF720945:NUG720946 OEB720945:OEC720946 ONX720945:ONY720946 OXT720945:OXU720946 PHP720945:PHQ720946 PRL720945:PRM720946 QBH720945:QBI720946 QLD720945:QLE720946 QUZ720945:QVA720946 REV720945:REW720946 ROR720945:ROS720946 RYN720945:RYO720946 SIJ720945:SIK720946 SSF720945:SSG720946 TCB720945:TCC720946 TLX720945:TLY720946 TVT720945:TVU720946 UFP720945:UFQ720946 UPL720945:UPM720946 UZH720945:UZI720946 VJD720945:VJE720946 VSZ720945:VTA720946 WCV720945:WCW720946 WMR720945:WMS720946 WWN720945:WWO720946 AF786481:AG786482 KB786481:KC786482 TX786481:TY786482 ADT786481:ADU786482 ANP786481:ANQ786482 AXL786481:AXM786482 BHH786481:BHI786482 BRD786481:BRE786482 CAZ786481:CBA786482 CKV786481:CKW786482 CUR786481:CUS786482 DEN786481:DEO786482 DOJ786481:DOK786482 DYF786481:DYG786482 EIB786481:EIC786482 ERX786481:ERY786482 FBT786481:FBU786482 FLP786481:FLQ786482 FVL786481:FVM786482 GFH786481:GFI786482 GPD786481:GPE786482 GYZ786481:GZA786482 HIV786481:HIW786482 HSR786481:HSS786482 ICN786481:ICO786482 IMJ786481:IMK786482 IWF786481:IWG786482 JGB786481:JGC786482 JPX786481:JPY786482 JZT786481:JZU786482 KJP786481:KJQ786482 KTL786481:KTM786482 LDH786481:LDI786482 LND786481:LNE786482 LWZ786481:LXA786482 MGV786481:MGW786482 MQR786481:MQS786482 NAN786481:NAO786482 NKJ786481:NKK786482 NUF786481:NUG786482 OEB786481:OEC786482 ONX786481:ONY786482 OXT786481:OXU786482 PHP786481:PHQ786482 PRL786481:PRM786482 QBH786481:QBI786482 QLD786481:QLE786482 QUZ786481:QVA786482 REV786481:REW786482 ROR786481:ROS786482 RYN786481:RYO786482 SIJ786481:SIK786482 SSF786481:SSG786482 TCB786481:TCC786482 TLX786481:TLY786482 TVT786481:TVU786482 UFP786481:UFQ786482 UPL786481:UPM786482 UZH786481:UZI786482 VJD786481:VJE786482 VSZ786481:VTA786482 WCV786481:WCW786482 WMR786481:WMS786482 WWN786481:WWO786482 AF852017:AG852018 KB852017:KC852018 TX852017:TY852018 ADT852017:ADU852018 ANP852017:ANQ852018 AXL852017:AXM852018 BHH852017:BHI852018 BRD852017:BRE852018 CAZ852017:CBA852018 CKV852017:CKW852018 CUR852017:CUS852018 DEN852017:DEO852018 DOJ852017:DOK852018 DYF852017:DYG852018 EIB852017:EIC852018 ERX852017:ERY852018 FBT852017:FBU852018 FLP852017:FLQ852018 FVL852017:FVM852018 GFH852017:GFI852018 GPD852017:GPE852018 GYZ852017:GZA852018 HIV852017:HIW852018 HSR852017:HSS852018 ICN852017:ICO852018 IMJ852017:IMK852018 IWF852017:IWG852018 JGB852017:JGC852018 JPX852017:JPY852018 JZT852017:JZU852018 KJP852017:KJQ852018 KTL852017:KTM852018 LDH852017:LDI852018 LND852017:LNE852018 LWZ852017:LXA852018 MGV852017:MGW852018 MQR852017:MQS852018 NAN852017:NAO852018 NKJ852017:NKK852018 NUF852017:NUG852018 OEB852017:OEC852018 ONX852017:ONY852018 OXT852017:OXU852018 PHP852017:PHQ852018 PRL852017:PRM852018 QBH852017:QBI852018 QLD852017:QLE852018 QUZ852017:QVA852018 REV852017:REW852018 ROR852017:ROS852018 RYN852017:RYO852018 SIJ852017:SIK852018 SSF852017:SSG852018 TCB852017:TCC852018 TLX852017:TLY852018 TVT852017:TVU852018 UFP852017:UFQ852018 UPL852017:UPM852018 UZH852017:UZI852018 VJD852017:VJE852018 VSZ852017:VTA852018 WCV852017:WCW852018 WMR852017:WMS852018 WWN852017:WWO852018 AF917553:AG917554 KB917553:KC917554 TX917553:TY917554 ADT917553:ADU917554 ANP917553:ANQ917554 AXL917553:AXM917554 BHH917553:BHI917554 BRD917553:BRE917554 CAZ917553:CBA917554 CKV917553:CKW917554 CUR917553:CUS917554 DEN917553:DEO917554 DOJ917553:DOK917554 DYF917553:DYG917554 EIB917553:EIC917554 ERX917553:ERY917554 FBT917553:FBU917554 FLP917553:FLQ917554 FVL917553:FVM917554 GFH917553:GFI917554 GPD917553:GPE917554 GYZ917553:GZA917554 HIV917553:HIW917554 HSR917553:HSS917554 ICN917553:ICO917554 IMJ917553:IMK917554 IWF917553:IWG917554 JGB917553:JGC917554 JPX917553:JPY917554 JZT917553:JZU917554 KJP917553:KJQ917554 KTL917553:KTM917554 LDH917553:LDI917554 LND917553:LNE917554 LWZ917553:LXA917554 MGV917553:MGW917554 MQR917553:MQS917554 NAN917553:NAO917554 NKJ917553:NKK917554 NUF917553:NUG917554 OEB917553:OEC917554 ONX917553:ONY917554 OXT917553:OXU917554 PHP917553:PHQ917554 PRL917553:PRM917554 QBH917553:QBI917554 QLD917553:QLE917554 QUZ917553:QVA917554 REV917553:REW917554 ROR917553:ROS917554 RYN917553:RYO917554 SIJ917553:SIK917554 SSF917553:SSG917554 TCB917553:TCC917554 TLX917553:TLY917554 TVT917553:TVU917554 UFP917553:UFQ917554 UPL917553:UPM917554 UZH917553:UZI917554 VJD917553:VJE917554 VSZ917553:VTA917554 WCV917553:WCW917554 WMR917553:WMS917554 WWN917553:WWO917554 AF983089:AG983090 KB983089:KC983090 TX983089:TY983090 ADT983089:ADU983090 ANP983089:ANQ983090 AXL983089:AXM983090 BHH983089:BHI983090 BRD983089:BRE983090 CAZ983089:CBA983090 CKV983089:CKW983090 CUR983089:CUS983090 DEN983089:DEO983090 DOJ983089:DOK983090 DYF983089:DYG983090 EIB983089:EIC983090 ERX983089:ERY983090 FBT983089:FBU983090 FLP983089:FLQ983090 FVL983089:FVM983090 GFH983089:GFI983090 GPD983089:GPE983090 GYZ983089:GZA983090 HIV983089:HIW983090 HSR983089:HSS983090 ICN983089:ICO983090 IMJ983089:IMK983090 IWF983089:IWG983090 JGB983089:JGC983090 JPX983089:JPY983090 JZT983089:JZU983090 KJP983089:KJQ983090 KTL983089:KTM983090 LDH983089:LDI983090 LND983089:LNE983090 LWZ983089:LXA983090 MGV983089:MGW983090 MQR983089:MQS983090 NAN983089:NAO983090 NKJ983089:NKK983090 NUF983089:NUG983090 OEB983089:OEC983090 ONX983089:ONY983090 OXT983089:OXU983090 PHP983089:PHQ983090 PRL983089:PRM983090 QBH983089:QBI983090 QLD983089:QLE983090 QUZ983089:QVA983090 REV983089:REW983090 ROR983089:ROS983090 RYN983089:RYO983090 SIJ983089:SIK983090 SSF983089:SSG983090 TCB983089:TCC983090 TLX983089:TLY983090 TVT983089:TVU983090 UFP983089:UFQ983090 UPL983089:UPM983090 UZH983089:UZI983090 VJD983089:VJE983090 VSZ983089:VTA983090 WCV983089:WCW983090 WMR983089:WMS983090 WWN983089:WWO983090 AF52:AG54 KB52:KC54 TX52:TY54 ADT52:ADU54 ANP52:ANQ54 AXL52:AXM54 BHH52:BHI54 BRD52:BRE54 CAZ52:CBA54 CKV52:CKW54 CUR52:CUS54 DEN52:DEO54 DOJ52:DOK54 DYF52:DYG54 EIB52:EIC54 ERX52:ERY54 FBT52:FBU54 FLP52:FLQ54 FVL52:FVM54 GFH52:GFI54 GPD52:GPE54 GYZ52:GZA54 HIV52:HIW54 HSR52:HSS54 ICN52:ICO54 IMJ52:IMK54 IWF52:IWG54 JGB52:JGC54 JPX52:JPY54 JZT52:JZU54 KJP52:KJQ54 KTL52:KTM54 LDH52:LDI54 LND52:LNE54 LWZ52:LXA54 MGV52:MGW54 MQR52:MQS54 NAN52:NAO54 NKJ52:NKK54 NUF52:NUG54 OEB52:OEC54 ONX52:ONY54 OXT52:OXU54 PHP52:PHQ54 PRL52:PRM54 QBH52:QBI54 QLD52:QLE54 QUZ52:QVA54 REV52:REW54 ROR52:ROS54 RYN52:RYO54 SIJ52:SIK54 SSF52:SSG54 TCB52:TCC54 TLX52:TLY54 TVT52:TVU54 UFP52:UFQ54 UPL52:UPM54 UZH52:UZI54 VJD52:VJE54 VSZ52:VTA54 WCV52:WCW54 WMR52:WMS54 WWN52:WWO54 AF65588:AG65590 KB65588:KC65590 TX65588:TY65590 ADT65588:ADU65590 ANP65588:ANQ65590 AXL65588:AXM65590 BHH65588:BHI65590 BRD65588:BRE65590 CAZ65588:CBA65590 CKV65588:CKW65590 CUR65588:CUS65590 DEN65588:DEO65590 DOJ65588:DOK65590 DYF65588:DYG65590 EIB65588:EIC65590 ERX65588:ERY65590 FBT65588:FBU65590 FLP65588:FLQ65590 FVL65588:FVM65590 GFH65588:GFI65590 GPD65588:GPE65590 GYZ65588:GZA65590 HIV65588:HIW65590 HSR65588:HSS65590 ICN65588:ICO65590 IMJ65588:IMK65590 IWF65588:IWG65590 JGB65588:JGC65590 JPX65588:JPY65590 JZT65588:JZU65590 KJP65588:KJQ65590 KTL65588:KTM65590 LDH65588:LDI65590 LND65588:LNE65590 LWZ65588:LXA65590 MGV65588:MGW65590 MQR65588:MQS65590 NAN65588:NAO65590 NKJ65588:NKK65590 NUF65588:NUG65590 OEB65588:OEC65590 ONX65588:ONY65590 OXT65588:OXU65590 PHP65588:PHQ65590 PRL65588:PRM65590 QBH65588:QBI65590 QLD65588:QLE65590 QUZ65588:QVA65590 REV65588:REW65590 ROR65588:ROS65590 RYN65588:RYO65590 SIJ65588:SIK65590 SSF65588:SSG65590 TCB65588:TCC65590 TLX65588:TLY65590 TVT65588:TVU65590 UFP65588:UFQ65590 UPL65588:UPM65590 UZH65588:UZI65590 VJD65588:VJE65590 VSZ65588:VTA65590 WCV65588:WCW65590 WMR65588:WMS65590 WWN65588:WWO65590 AF131124:AG131126 KB131124:KC131126 TX131124:TY131126 ADT131124:ADU131126 ANP131124:ANQ131126 AXL131124:AXM131126 BHH131124:BHI131126 BRD131124:BRE131126 CAZ131124:CBA131126 CKV131124:CKW131126 CUR131124:CUS131126 DEN131124:DEO131126 DOJ131124:DOK131126 DYF131124:DYG131126 EIB131124:EIC131126 ERX131124:ERY131126 FBT131124:FBU131126 FLP131124:FLQ131126 FVL131124:FVM131126 GFH131124:GFI131126 GPD131124:GPE131126 GYZ131124:GZA131126 HIV131124:HIW131126 HSR131124:HSS131126 ICN131124:ICO131126 IMJ131124:IMK131126 IWF131124:IWG131126 JGB131124:JGC131126 JPX131124:JPY131126 JZT131124:JZU131126 KJP131124:KJQ131126 KTL131124:KTM131126 LDH131124:LDI131126 LND131124:LNE131126 LWZ131124:LXA131126 MGV131124:MGW131126 MQR131124:MQS131126 NAN131124:NAO131126 NKJ131124:NKK131126 NUF131124:NUG131126 OEB131124:OEC131126 ONX131124:ONY131126 OXT131124:OXU131126 PHP131124:PHQ131126 PRL131124:PRM131126 QBH131124:QBI131126 QLD131124:QLE131126 QUZ131124:QVA131126 REV131124:REW131126 ROR131124:ROS131126 RYN131124:RYO131126 SIJ131124:SIK131126 SSF131124:SSG131126 TCB131124:TCC131126 TLX131124:TLY131126 TVT131124:TVU131126 UFP131124:UFQ131126 UPL131124:UPM131126 UZH131124:UZI131126 VJD131124:VJE131126 VSZ131124:VTA131126 WCV131124:WCW131126 WMR131124:WMS131126 WWN131124:WWO131126 AF196660:AG196662 KB196660:KC196662 TX196660:TY196662 ADT196660:ADU196662 ANP196660:ANQ196662 AXL196660:AXM196662 BHH196660:BHI196662 BRD196660:BRE196662 CAZ196660:CBA196662 CKV196660:CKW196662 CUR196660:CUS196662 DEN196660:DEO196662 DOJ196660:DOK196662 DYF196660:DYG196662 EIB196660:EIC196662 ERX196660:ERY196662 FBT196660:FBU196662 FLP196660:FLQ196662 FVL196660:FVM196662 GFH196660:GFI196662 GPD196660:GPE196662 GYZ196660:GZA196662 HIV196660:HIW196662 HSR196660:HSS196662 ICN196660:ICO196662 IMJ196660:IMK196662 IWF196660:IWG196662 JGB196660:JGC196662 JPX196660:JPY196662 JZT196660:JZU196662 KJP196660:KJQ196662 KTL196660:KTM196662 LDH196660:LDI196662 LND196660:LNE196662 LWZ196660:LXA196662 MGV196660:MGW196662 MQR196660:MQS196662 NAN196660:NAO196662 NKJ196660:NKK196662 NUF196660:NUG196662 OEB196660:OEC196662 ONX196660:ONY196662 OXT196660:OXU196662 PHP196660:PHQ196662 PRL196660:PRM196662 QBH196660:QBI196662 QLD196660:QLE196662 QUZ196660:QVA196662 REV196660:REW196662 ROR196660:ROS196662 RYN196660:RYO196662 SIJ196660:SIK196662 SSF196660:SSG196662 TCB196660:TCC196662 TLX196660:TLY196662 TVT196660:TVU196662 UFP196660:UFQ196662 UPL196660:UPM196662 UZH196660:UZI196662 VJD196660:VJE196662 VSZ196660:VTA196662 WCV196660:WCW196662 WMR196660:WMS196662 WWN196660:WWO196662 AF262196:AG262198 KB262196:KC262198 TX262196:TY262198 ADT262196:ADU262198 ANP262196:ANQ262198 AXL262196:AXM262198 BHH262196:BHI262198 BRD262196:BRE262198 CAZ262196:CBA262198 CKV262196:CKW262198 CUR262196:CUS262198 DEN262196:DEO262198 DOJ262196:DOK262198 DYF262196:DYG262198 EIB262196:EIC262198 ERX262196:ERY262198 FBT262196:FBU262198 FLP262196:FLQ262198 FVL262196:FVM262198 GFH262196:GFI262198 GPD262196:GPE262198 GYZ262196:GZA262198 HIV262196:HIW262198 HSR262196:HSS262198 ICN262196:ICO262198 IMJ262196:IMK262198 IWF262196:IWG262198 JGB262196:JGC262198 JPX262196:JPY262198 JZT262196:JZU262198 KJP262196:KJQ262198 KTL262196:KTM262198 LDH262196:LDI262198 LND262196:LNE262198 LWZ262196:LXA262198 MGV262196:MGW262198 MQR262196:MQS262198 NAN262196:NAO262198 NKJ262196:NKK262198 NUF262196:NUG262198 OEB262196:OEC262198 ONX262196:ONY262198 OXT262196:OXU262198 PHP262196:PHQ262198 PRL262196:PRM262198 QBH262196:QBI262198 QLD262196:QLE262198 QUZ262196:QVA262198 REV262196:REW262198 ROR262196:ROS262198 RYN262196:RYO262198 SIJ262196:SIK262198 SSF262196:SSG262198 TCB262196:TCC262198 TLX262196:TLY262198 TVT262196:TVU262198 UFP262196:UFQ262198 UPL262196:UPM262198 UZH262196:UZI262198 VJD262196:VJE262198 VSZ262196:VTA262198 WCV262196:WCW262198 WMR262196:WMS262198 WWN262196:WWO262198 AF327732:AG327734 KB327732:KC327734 TX327732:TY327734 ADT327732:ADU327734 ANP327732:ANQ327734 AXL327732:AXM327734 BHH327732:BHI327734 BRD327732:BRE327734 CAZ327732:CBA327734 CKV327732:CKW327734 CUR327732:CUS327734 DEN327732:DEO327734 DOJ327732:DOK327734 DYF327732:DYG327734 EIB327732:EIC327734 ERX327732:ERY327734 FBT327732:FBU327734 FLP327732:FLQ327734 FVL327732:FVM327734 GFH327732:GFI327734 GPD327732:GPE327734 GYZ327732:GZA327734 HIV327732:HIW327734 HSR327732:HSS327734 ICN327732:ICO327734 IMJ327732:IMK327734 IWF327732:IWG327734 JGB327732:JGC327734 JPX327732:JPY327734 JZT327732:JZU327734 KJP327732:KJQ327734 KTL327732:KTM327734 LDH327732:LDI327734 LND327732:LNE327734 LWZ327732:LXA327734 MGV327732:MGW327734 MQR327732:MQS327734 NAN327732:NAO327734 NKJ327732:NKK327734 NUF327732:NUG327734 OEB327732:OEC327734 ONX327732:ONY327734 OXT327732:OXU327734 PHP327732:PHQ327734 PRL327732:PRM327734 QBH327732:QBI327734 QLD327732:QLE327734 QUZ327732:QVA327734 REV327732:REW327734 ROR327732:ROS327734 RYN327732:RYO327734 SIJ327732:SIK327734 SSF327732:SSG327734 TCB327732:TCC327734 TLX327732:TLY327734 TVT327732:TVU327734 UFP327732:UFQ327734 UPL327732:UPM327734 UZH327732:UZI327734 VJD327732:VJE327734 VSZ327732:VTA327734 WCV327732:WCW327734 WMR327732:WMS327734 WWN327732:WWO327734 AF393268:AG393270 KB393268:KC393270 TX393268:TY393270 ADT393268:ADU393270 ANP393268:ANQ393270 AXL393268:AXM393270 BHH393268:BHI393270 BRD393268:BRE393270 CAZ393268:CBA393270 CKV393268:CKW393270 CUR393268:CUS393270 DEN393268:DEO393270 DOJ393268:DOK393270 DYF393268:DYG393270 EIB393268:EIC393270 ERX393268:ERY393270 FBT393268:FBU393270 FLP393268:FLQ393270 FVL393268:FVM393270 GFH393268:GFI393270 GPD393268:GPE393270 GYZ393268:GZA393270 HIV393268:HIW393270 HSR393268:HSS393270 ICN393268:ICO393270 IMJ393268:IMK393270 IWF393268:IWG393270 JGB393268:JGC393270 JPX393268:JPY393270 JZT393268:JZU393270 KJP393268:KJQ393270 KTL393268:KTM393270 LDH393268:LDI393270 LND393268:LNE393270 LWZ393268:LXA393270 MGV393268:MGW393270 MQR393268:MQS393270 NAN393268:NAO393270 NKJ393268:NKK393270 NUF393268:NUG393270 OEB393268:OEC393270 ONX393268:ONY393270 OXT393268:OXU393270 PHP393268:PHQ393270 PRL393268:PRM393270 QBH393268:QBI393270 QLD393268:QLE393270 QUZ393268:QVA393270 REV393268:REW393270 ROR393268:ROS393270 RYN393268:RYO393270 SIJ393268:SIK393270 SSF393268:SSG393270 TCB393268:TCC393270 TLX393268:TLY393270 TVT393268:TVU393270 UFP393268:UFQ393270 UPL393268:UPM393270 UZH393268:UZI393270 VJD393268:VJE393270 VSZ393268:VTA393270 WCV393268:WCW393270 WMR393268:WMS393270 WWN393268:WWO393270 AF458804:AG458806 KB458804:KC458806 TX458804:TY458806 ADT458804:ADU458806 ANP458804:ANQ458806 AXL458804:AXM458806 BHH458804:BHI458806 BRD458804:BRE458806 CAZ458804:CBA458806 CKV458804:CKW458806 CUR458804:CUS458806 DEN458804:DEO458806 DOJ458804:DOK458806 DYF458804:DYG458806 EIB458804:EIC458806 ERX458804:ERY458806 FBT458804:FBU458806 FLP458804:FLQ458806 FVL458804:FVM458806 GFH458804:GFI458806 GPD458804:GPE458806 GYZ458804:GZA458806 HIV458804:HIW458806 HSR458804:HSS458806 ICN458804:ICO458806 IMJ458804:IMK458806 IWF458804:IWG458806 JGB458804:JGC458806 JPX458804:JPY458806 JZT458804:JZU458806 KJP458804:KJQ458806 KTL458804:KTM458806 LDH458804:LDI458806 LND458804:LNE458806 LWZ458804:LXA458806 MGV458804:MGW458806 MQR458804:MQS458806 NAN458804:NAO458806 NKJ458804:NKK458806 NUF458804:NUG458806 OEB458804:OEC458806 ONX458804:ONY458806 OXT458804:OXU458806 PHP458804:PHQ458806 PRL458804:PRM458806 QBH458804:QBI458806 QLD458804:QLE458806 QUZ458804:QVA458806 REV458804:REW458806 ROR458804:ROS458806 RYN458804:RYO458806 SIJ458804:SIK458806 SSF458804:SSG458806 TCB458804:TCC458806 TLX458804:TLY458806 TVT458804:TVU458806 UFP458804:UFQ458806 UPL458804:UPM458806 UZH458804:UZI458806 VJD458804:VJE458806 VSZ458804:VTA458806 WCV458804:WCW458806 WMR458804:WMS458806 WWN458804:WWO458806 AF524340:AG524342 KB524340:KC524342 TX524340:TY524342 ADT524340:ADU524342 ANP524340:ANQ524342 AXL524340:AXM524342 BHH524340:BHI524342 BRD524340:BRE524342 CAZ524340:CBA524342 CKV524340:CKW524342 CUR524340:CUS524342 DEN524340:DEO524342 DOJ524340:DOK524342 DYF524340:DYG524342 EIB524340:EIC524342 ERX524340:ERY524342 FBT524340:FBU524342 FLP524340:FLQ524342 FVL524340:FVM524342 GFH524340:GFI524342 GPD524340:GPE524342 GYZ524340:GZA524342 HIV524340:HIW524342 HSR524340:HSS524342 ICN524340:ICO524342 IMJ524340:IMK524342 IWF524340:IWG524342 JGB524340:JGC524342 JPX524340:JPY524342 JZT524340:JZU524342 KJP524340:KJQ524342 KTL524340:KTM524342 LDH524340:LDI524342 LND524340:LNE524342 LWZ524340:LXA524342 MGV524340:MGW524342 MQR524340:MQS524342 NAN524340:NAO524342 NKJ524340:NKK524342 NUF524340:NUG524342 OEB524340:OEC524342 ONX524340:ONY524342 OXT524340:OXU524342 PHP524340:PHQ524342 PRL524340:PRM524342 QBH524340:QBI524342 QLD524340:QLE524342 QUZ524340:QVA524342 REV524340:REW524342 ROR524340:ROS524342 RYN524340:RYO524342 SIJ524340:SIK524342 SSF524340:SSG524342 TCB524340:TCC524342 TLX524340:TLY524342 TVT524340:TVU524342 UFP524340:UFQ524342 UPL524340:UPM524342 UZH524340:UZI524342 VJD524340:VJE524342 VSZ524340:VTA524342 WCV524340:WCW524342 WMR524340:WMS524342 WWN524340:WWO524342 AF589876:AG589878 KB589876:KC589878 TX589876:TY589878 ADT589876:ADU589878 ANP589876:ANQ589878 AXL589876:AXM589878 BHH589876:BHI589878 BRD589876:BRE589878 CAZ589876:CBA589878 CKV589876:CKW589878 CUR589876:CUS589878 DEN589876:DEO589878 DOJ589876:DOK589878 DYF589876:DYG589878 EIB589876:EIC589878 ERX589876:ERY589878 FBT589876:FBU589878 FLP589876:FLQ589878 FVL589876:FVM589878 GFH589876:GFI589878 GPD589876:GPE589878 GYZ589876:GZA589878 HIV589876:HIW589878 HSR589876:HSS589878 ICN589876:ICO589878 IMJ589876:IMK589878 IWF589876:IWG589878 JGB589876:JGC589878 JPX589876:JPY589878 JZT589876:JZU589878 KJP589876:KJQ589878 KTL589876:KTM589878 LDH589876:LDI589878 LND589876:LNE589878 LWZ589876:LXA589878 MGV589876:MGW589878 MQR589876:MQS589878 NAN589876:NAO589878 NKJ589876:NKK589878 NUF589876:NUG589878 OEB589876:OEC589878 ONX589876:ONY589878 OXT589876:OXU589878 PHP589876:PHQ589878 PRL589876:PRM589878 QBH589876:QBI589878 QLD589876:QLE589878 QUZ589876:QVA589878 REV589876:REW589878 ROR589876:ROS589878 RYN589876:RYO589878 SIJ589876:SIK589878 SSF589876:SSG589878 TCB589876:TCC589878 TLX589876:TLY589878 TVT589876:TVU589878 UFP589876:UFQ589878 UPL589876:UPM589878 UZH589876:UZI589878 VJD589876:VJE589878 VSZ589876:VTA589878 WCV589876:WCW589878 WMR589876:WMS589878 WWN589876:WWO589878 AF655412:AG655414 KB655412:KC655414 TX655412:TY655414 ADT655412:ADU655414 ANP655412:ANQ655414 AXL655412:AXM655414 BHH655412:BHI655414 BRD655412:BRE655414 CAZ655412:CBA655414 CKV655412:CKW655414 CUR655412:CUS655414 DEN655412:DEO655414 DOJ655412:DOK655414 DYF655412:DYG655414 EIB655412:EIC655414 ERX655412:ERY655414 FBT655412:FBU655414 FLP655412:FLQ655414 FVL655412:FVM655414 GFH655412:GFI655414 GPD655412:GPE655414 GYZ655412:GZA655414 HIV655412:HIW655414 HSR655412:HSS655414 ICN655412:ICO655414 IMJ655412:IMK655414 IWF655412:IWG655414 JGB655412:JGC655414 JPX655412:JPY655414 JZT655412:JZU655414 KJP655412:KJQ655414 KTL655412:KTM655414 LDH655412:LDI655414 LND655412:LNE655414 LWZ655412:LXA655414 MGV655412:MGW655414 MQR655412:MQS655414 NAN655412:NAO655414 NKJ655412:NKK655414 NUF655412:NUG655414 OEB655412:OEC655414 ONX655412:ONY655414 OXT655412:OXU655414 PHP655412:PHQ655414 PRL655412:PRM655414 QBH655412:QBI655414 QLD655412:QLE655414 QUZ655412:QVA655414 REV655412:REW655414 ROR655412:ROS655414 RYN655412:RYO655414 SIJ655412:SIK655414 SSF655412:SSG655414 TCB655412:TCC655414 TLX655412:TLY655414 TVT655412:TVU655414 UFP655412:UFQ655414 UPL655412:UPM655414 UZH655412:UZI655414 VJD655412:VJE655414 VSZ655412:VTA655414 WCV655412:WCW655414 WMR655412:WMS655414 WWN655412:WWO655414 AF720948:AG720950 KB720948:KC720950 TX720948:TY720950 ADT720948:ADU720950 ANP720948:ANQ720950 AXL720948:AXM720950 BHH720948:BHI720950 BRD720948:BRE720950 CAZ720948:CBA720950 CKV720948:CKW720950 CUR720948:CUS720950 DEN720948:DEO720950 DOJ720948:DOK720950 DYF720948:DYG720950 EIB720948:EIC720950 ERX720948:ERY720950 FBT720948:FBU720950 FLP720948:FLQ720950 FVL720948:FVM720950 GFH720948:GFI720950 GPD720948:GPE720950 GYZ720948:GZA720950 HIV720948:HIW720950 HSR720948:HSS720950 ICN720948:ICO720950 IMJ720948:IMK720950 IWF720948:IWG720950 JGB720948:JGC720950 JPX720948:JPY720950 JZT720948:JZU720950 KJP720948:KJQ720950 KTL720948:KTM720950 LDH720948:LDI720950 LND720948:LNE720950 LWZ720948:LXA720950 MGV720948:MGW720950 MQR720948:MQS720950 NAN720948:NAO720950 NKJ720948:NKK720950 NUF720948:NUG720950 OEB720948:OEC720950 ONX720948:ONY720950 OXT720948:OXU720950 PHP720948:PHQ720950 PRL720948:PRM720950 QBH720948:QBI720950 QLD720948:QLE720950 QUZ720948:QVA720950 REV720948:REW720950 ROR720948:ROS720950 RYN720948:RYO720950 SIJ720948:SIK720950 SSF720948:SSG720950 TCB720948:TCC720950 TLX720948:TLY720950 TVT720948:TVU720950 UFP720948:UFQ720950 UPL720948:UPM720950 UZH720948:UZI720950 VJD720948:VJE720950 VSZ720948:VTA720950 WCV720948:WCW720950 WMR720948:WMS720950 WWN720948:WWO720950 AF786484:AG786486 KB786484:KC786486 TX786484:TY786486 ADT786484:ADU786486 ANP786484:ANQ786486 AXL786484:AXM786486 BHH786484:BHI786486 BRD786484:BRE786486 CAZ786484:CBA786486 CKV786484:CKW786486 CUR786484:CUS786486 DEN786484:DEO786486 DOJ786484:DOK786486 DYF786484:DYG786486 EIB786484:EIC786486 ERX786484:ERY786486 FBT786484:FBU786486 FLP786484:FLQ786486 FVL786484:FVM786486 GFH786484:GFI786486 GPD786484:GPE786486 GYZ786484:GZA786486 HIV786484:HIW786486 HSR786484:HSS786486 ICN786484:ICO786486 IMJ786484:IMK786486 IWF786484:IWG786486 JGB786484:JGC786486 JPX786484:JPY786486 JZT786484:JZU786486 KJP786484:KJQ786486 KTL786484:KTM786486 LDH786484:LDI786486 LND786484:LNE786486 LWZ786484:LXA786486 MGV786484:MGW786486 MQR786484:MQS786486 NAN786484:NAO786486 NKJ786484:NKK786486 NUF786484:NUG786486 OEB786484:OEC786486 ONX786484:ONY786486 OXT786484:OXU786486 PHP786484:PHQ786486 PRL786484:PRM786486 QBH786484:QBI786486 QLD786484:QLE786486 QUZ786484:QVA786486 REV786484:REW786486 ROR786484:ROS786486 RYN786484:RYO786486 SIJ786484:SIK786486 SSF786484:SSG786486 TCB786484:TCC786486 TLX786484:TLY786486 TVT786484:TVU786486 UFP786484:UFQ786486 UPL786484:UPM786486 UZH786484:UZI786486 VJD786484:VJE786486 VSZ786484:VTA786486 WCV786484:WCW786486 WMR786484:WMS786486 WWN786484:WWO786486 AF852020:AG852022 KB852020:KC852022 TX852020:TY852022 ADT852020:ADU852022 ANP852020:ANQ852022 AXL852020:AXM852022 BHH852020:BHI852022 BRD852020:BRE852022 CAZ852020:CBA852022 CKV852020:CKW852022 CUR852020:CUS852022 DEN852020:DEO852022 DOJ852020:DOK852022 DYF852020:DYG852022 EIB852020:EIC852022 ERX852020:ERY852022 FBT852020:FBU852022 FLP852020:FLQ852022 FVL852020:FVM852022 GFH852020:GFI852022 GPD852020:GPE852022 GYZ852020:GZA852022 HIV852020:HIW852022 HSR852020:HSS852022 ICN852020:ICO852022 IMJ852020:IMK852022 IWF852020:IWG852022 JGB852020:JGC852022 JPX852020:JPY852022 JZT852020:JZU852022 KJP852020:KJQ852022 KTL852020:KTM852022 LDH852020:LDI852022 LND852020:LNE852022 LWZ852020:LXA852022 MGV852020:MGW852022 MQR852020:MQS852022 NAN852020:NAO852022 NKJ852020:NKK852022 NUF852020:NUG852022 OEB852020:OEC852022 ONX852020:ONY852022 OXT852020:OXU852022 PHP852020:PHQ852022 PRL852020:PRM852022 QBH852020:QBI852022 QLD852020:QLE852022 QUZ852020:QVA852022 REV852020:REW852022 ROR852020:ROS852022 RYN852020:RYO852022 SIJ852020:SIK852022 SSF852020:SSG852022 TCB852020:TCC852022 TLX852020:TLY852022 TVT852020:TVU852022 UFP852020:UFQ852022 UPL852020:UPM852022 UZH852020:UZI852022 VJD852020:VJE852022 VSZ852020:VTA852022 WCV852020:WCW852022 WMR852020:WMS852022 WWN852020:WWO852022 AF917556:AG917558 KB917556:KC917558 TX917556:TY917558 ADT917556:ADU917558 ANP917556:ANQ917558 AXL917556:AXM917558 BHH917556:BHI917558 BRD917556:BRE917558 CAZ917556:CBA917558 CKV917556:CKW917558 CUR917556:CUS917558 DEN917556:DEO917558 DOJ917556:DOK917558 DYF917556:DYG917558 EIB917556:EIC917558 ERX917556:ERY917558 FBT917556:FBU917558 FLP917556:FLQ917558 FVL917556:FVM917558 GFH917556:GFI917558 GPD917556:GPE917558 GYZ917556:GZA917558 HIV917556:HIW917558 HSR917556:HSS917558 ICN917556:ICO917558 IMJ917556:IMK917558 IWF917556:IWG917558 JGB917556:JGC917558 JPX917556:JPY917558 JZT917556:JZU917558 KJP917556:KJQ917558 KTL917556:KTM917558 LDH917556:LDI917558 LND917556:LNE917558 LWZ917556:LXA917558 MGV917556:MGW917558 MQR917556:MQS917558 NAN917556:NAO917558 NKJ917556:NKK917558 NUF917556:NUG917558 OEB917556:OEC917558 ONX917556:ONY917558 OXT917556:OXU917558 PHP917556:PHQ917558 PRL917556:PRM917558 QBH917556:QBI917558 QLD917556:QLE917558 QUZ917556:QVA917558 REV917556:REW917558 ROR917556:ROS917558 RYN917556:RYO917558 SIJ917556:SIK917558 SSF917556:SSG917558 TCB917556:TCC917558 TLX917556:TLY917558 TVT917556:TVU917558 UFP917556:UFQ917558 UPL917556:UPM917558 UZH917556:UZI917558 VJD917556:VJE917558 VSZ917556:VTA917558 WCV917556:WCW917558 WMR917556:WMS917558 WWN917556:WWO917558 AF983092:AG983094 KB983092:KC983094 TX983092:TY983094 ADT983092:ADU983094 ANP983092:ANQ983094 AXL983092:AXM983094 BHH983092:BHI983094 BRD983092:BRE983094 CAZ983092:CBA983094 CKV983092:CKW983094 CUR983092:CUS983094 DEN983092:DEO983094 DOJ983092:DOK983094 DYF983092:DYG983094 EIB983092:EIC983094 ERX983092:ERY983094 FBT983092:FBU983094 FLP983092:FLQ983094 FVL983092:FVM983094 GFH983092:GFI983094 GPD983092:GPE983094 GYZ983092:GZA983094 HIV983092:HIW983094 HSR983092:HSS983094 ICN983092:ICO983094 IMJ983092:IMK983094 IWF983092:IWG983094 JGB983092:JGC983094 JPX983092:JPY983094 JZT983092:JZU983094 KJP983092:KJQ983094 KTL983092:KTM983094 LDH983092:LDI983094 LND983092:LNE983094 LWZ983092:LXA983094 MGV983092:MGW983094 MQR983092:MQS983094 NAN983092:NAO983094 NKJ983092:NKK983094 NUF983092:NUG983094 OEB983092:OEC983094 ONX983092:ONY983094 OXT983092:OXU983094 PHP983092:PHQ983094 PRL983092:PRM983094 QBH983092:QBI983094 QLD983092:QLE983094 QUZ983092:QVA983094 REV983092:REW983094 ROR983092:ROS983094 RYN983092:RYO983094 SIJ983092:SIK983094 SSF983092:SSG983094 TCB983092:TCC983094 TLX983092:TLY983094 TVT983092:TVU983094 UFP983092:UFQ983094 UPL983092:UPM983094 UZH983092:UZI983094 VJD983092:VJE983094 VSZ983092:VTA983094 WCV983092:WCW983094 WMR983092:WMS983094 WWN983092:WWO983094 AJ65546:AJ65590 KF65546:KF65590 UB65546:UB65590 ADX65546:ADX65590 ANT65546:ANT65590 AXP65546:AXP65590 BHL65546:BHL65590 BRH65546:BRH65590 CBD65546:CBD65590 CKZ65546:CKZ65590 CUV65546:CUV65590 DER65546:DER65590 DON65546:DON65590 DYJ65546:DYJ65590 EIF65546:EIF65590 ESB65546:ESB65590 FBX65546:FBX65590 FLT65546:FLT65590 FVP65546:FVP65590 GFL65546:GFL65590 GPH65546:GPH65590 GZD65546:GZD65590 HIZ65546:HIZ65590 HSV65546:HSV65590 ICR65546:ICR65590 IMN65546:IMN65590 IWJ65546:IWJ65590 JGF65546:JGF65590 JQB65546:JQB65590 JZX65546:JZX65590 KJT65546:KJT65590 KTP65546:KTP65590 LDL65546:LDL65590 LNH65546:LNH65590 LXD65546:LXD65590 MGZ65546:MGZ65590 MQV65546:MQV65590 NAR65546:NAR65590 NKN65546:NKN65590 NUJ65546:NUJ65590 OEF65546:OEF65590 OOB65546:OOB65590 OXX65546:OXX65590 PHT65546:PHT65590 PRP65546:PRP65590 QBL65546:QBL65590 QLH65546:QLH65590 QVD65546:QVD65590 REZ65546:REZ65590 ROV65546:ROV65590 RYR65546:RYR65590 SIN65546:SIN65590 SSJ65546:SSJ65590 TCF65546:TCF65590 TMB65546:TMB65590 TVX65546:TVX65590 UFT65546:UFT65590 UPP65546:UPP65590 UZL65546:UZL65590 VJH65546:VJH65590 VTD65546:VTD65590 WCZ65546:WCZ65590 WMV65546:WMV65590 WWR65546:WWR65590 AJ131082:AJ131126 KF131082:KF131126 UB131082:UB131126 ADX131082:ADX131126 ANT131082:ANT131126 AXP131082:AXP131126 BHL131082:BHL131126 BRH131082:BRH131126 CBD131082:CBD131126 CKZ131082:CKZ131126 CUV131082:CUV131126 DER131082:DER131126 DON131082:DON131126 DYJ131082:DYJ131126 EIF131082:EIF131126 ESB131082:ESB131126 FBX131082:FBX131126 FLT131082:FLT131126 FVP131082:FVP131126 GFL131082:GFL131126 GPH131082:GPH131126 GZD131082:GZD131126 HIZ131082:HIZ131126 HSV131082:HSV131126 ICR131082:ICR131126 IMN131082:IMN131126 IWJ131082:IWJ131126 JGF131082:JGF131126 JQB131082:JQB131126 JZX131082:JZX131126 KJT131082:KJT131126 KTP131082:KTP131126 LDL131082:LDL131126 LNH131082:LNH131126 LXD131082:LXD131126 MGZ131082:MGZ131126 MQV131082:MQV131126 NAR131082:NAR131126 NKN131082:NKN131126 NUJ131082:NUJ131126 OEF131082:OEF131126 OOB131082:OOB131126 OXX131082:OXX131126 PHT131082:PHT131126 PRP131082:PRP131126 QBL131082:QBL131126 QLH131082:QLH131126 QVD131082:QVD131126 REZ131082:REZ131126 ROV131082:ROV131126 RYR131082:RYR131126 SIN131082:SIN131126 SSJ131082:SSJ131126 TCF131082:TCF131126 TMB131082:TMB131126 TVX131082:TVX131126 UFT131082:UFT131126 UPP131082:UPP131126 UZL131082:UZL131126 VJH131082:VJH131126 VTD131082:VTD131126 WCZ131082:WCZ131126 WMV131082:WMV131126 WWR131082:WWR131126 AJ196618:AJ196662 KF196618:KF196662 UB196618:UB196662 ADX196618:ADX196662 ANT196618:ANT196662 AXP196618:AXP196662 BHL196618:BHL196662 BRH196618:BRH196662 CBD196618:CBD196662 CKZ196618:CKZ196662 CUV196618:CUV196662 DER196618:DER196662 DON196618:DON196662 DYJ196618:DYJ196662 EIF196618:EIF196662 ESB196618:ESB196662 FBX196618:FBX196662 FLT196618:FLT196662 FVP196618:FVP196662 GFL196618:GFL196662 GPH196618:GPH196662 GZD196618:GZD196662 HIZ196618:HIZ196662 HSV196618:HSV196662 ICR196618:ICR196662 IMN196618:IMN196662 IWJ196618:IWJ196662 JGF196618:JGF196662 JQB196618:JQB196662 JZX196618:JZX196662 KJT196618:KJT196662 KTP196618:KTP196662 LDL196618:LDL196662 LNH196618:LNH196662 LXD196618:LXD196662 MGZ196618:MGZ196662 MQV196618:MQV196662 NAR196618:NAR196662 NKN196618:NKN196662 NUJ196618:NUJ196662 OEF196618:OEF196662 OOB196618:OOB196662 OXX196618:OXX196662 PHT196618:PHT196662 PRP196618:PRP196662 QBL196618:QBL196662 QLH196618:QLH196662 QVD196618:QVD196662 REZ196618:REZ196662 ROV196618:ROV196662 RYR196618:RYR196662 SIN196618:SIN196662 SSJ196618:SSJ196662 TCF196618:TCF196662 TMB196618:TMB196662 TVX196618:TVX196662 UFT196618:UFT196662 UPP196618:UPP196662 UZL196618:UZL196662 VJH196618:VJH196662 VTD196618:VTD196662 WCZ196618:WCZ196662 WMV196618:WMV196662 WWR196618:WWR196662 AJ262154:AJ262198 KF262154:KF262198 UB262154:UB262198 ADX262154:ADX262198 ANT262154:ANT262198 AXP262154:AXP262198 BHL262154:BHL262198 BRH262154:BRH262198 CBD262154:CBD262198 CKZ262154:CKZ262198 CUV262154:CUV262198 DER262154:DER262198 DON262154:DON262198 DYJ262154:DYJ262198 EIF262154:EIF262198 ESB262154:ESB262198 FBX262154:FBX262198 FLT262154:FLT262198 FVP262154:FVP262198 GFL262154:GFL262198 GPH262154:GPH262198 GZD262154:GZD262198 HIZ262154:HIZ262198 HSV262154:HSV262198 ICR262154:ICR262198 IMN262154:IMN262198 IWJ262154:IWJ262198 JGF262154:JGF262198 JQB262154:JQB262198 JZX262154:JZX262198 KJT262154:KJT262198 KTP262154:KTP262198 LDL262154:LDL262198 LNH262154:LNH262198 LXD262154:LXD262198 MGZ262154:MGZ262198 MQV262154:MQV262198 NAR262154:NAR262198 NKN262154:NKN262198 NUJ262154:NUJ262198 OEF262154:OEF262198 OOB262154:OOB262198 OXX262154:OXX262198 PHT262154:PHT262198 PRP262154:PRP262198 QBL262154:QBL262198 QLH262154:QLH262198 QVD262154:QVD262198 REZ262154:REZ262198 ROV262154:ROV262198 RYR262154:RYR262198 SIN262154:SIN262198 SSJ262154:SSJ262198 TCF262154:TCF262198 TMB262154:TMB262198 TVX262154:TVX262198 UFT262154:UFT262198 UPP262154:UPP262198 UZL262154:UZL262198 VJH262154:VJH262198 VTD262154:VTD262198 WCZ262154:WCZ262198 WMV262154:WMV262198 WWR262154:WWR262198 AJ327690:AJ327734 KF327690:KF327734 UB327690:UB327734 ADX327690:ADX327734 ANT327690:ANT327734 AXP327690:AXP327734 BHL327690:BHL327734 BRH327690:BRH327734 CBD327690:CBD327734 CKZ327690:CKZ327734 CUV327690:CUV327734 DER327690:DER327734 DON327690:DON327734 DYJ327690:DYJ327734 EIF327690:EIF327734 ESB327690:ESB327734 FBX327690:FBX327734 FLT327690:FLT327734 FVP327690:FVP327734 GFL327690:GFL327734 GPH327690:GPH327734 GZD327690:GZD327734 HIZ327690:HIZ327734 HSV327690:HSV327734 ICR327690:ICR327734 IMN327690:IMN327734 IWJ327690:IWJ327734 JGF327690:JGF327734 JQB327690:JQB327734 JZX327690:JZX327734 KJT327690:KJT327734 KTP327690:KTP327734 LDL327690:LDL327734 LNH327690:LNH327734 LXD327690:LXD327734 MGZ327690:MGZ327734 MQV327690:MQV327734 NAR327690:NAR327734 NKN327690:NKN327734 NUJ327690:NUJ327734 OEF327690:OEF327734 OOB327690:OOB327734 OXX327690:OXX327734 PHT327690:PHT327734 PRP327690:PRP327734 QBL327690:QBL327734 QLH327690:QLH327734 QVD327690:QVD327734 REZ327690:REZ327734 ROV327690:ROV327734 RYR327690:RYR327734 SIN327690:SIN327734 SSJ327690:SSJ327734 TCF327690:TCF327734 TMB327690:TMB327734 TVX327690:TVX327734 UFT327690:UFT327734 UPP327690:UPP327734 UZL327690:UZL327734 VJH327690:VJH327734 VTD327690:VTD327734 WCZ327690:WCZ327734 WMV327690:WMV327734 WWR327690:WWR327734 AJ393226:AJ393270 KF393226:KF393270 UB393226:UB393270 ADX393226:ADX393270 ANT393226:ANT393270 AXP393226:AXP393270 BHL393226:BHL393270 BRH393226:BRH393270 CBD393226:CBD393270 CKZ393226:CKZ393270 CUV393226:CUV393270 DER393226:DER393270 DON393226:DON393270 DYJ393226:DYJ393270 EIF393226:EIF393270 ESB393226:ESB393270 FBX393226:FBX393270 FLT393226:FLT393270 FVP393226:FVP393270 GFL393226:GFL393270 GPH393226:GPH393270 GZD393226:GZD393270 HIZ393226:HIZ393270 HSV393226:HSV393270 ICR393226:ICR393270 IMN393226:IMN393270 IWJ393226:IWJ393270 JGF393226:JGF393270 JQB393226:JQB393270 JZX393226:JZX393270 KJT393226:KJT393270 KTP393226:KTP393270 LDL393226:LDL393270 LNH393226:LNH393270 LXD393226:LXD393270 MGZ393226:MGZ393270 MQV393226:MQV393270 NAR393226:NAR393270 NKN393226:NKN393270 NUJ393226:NUJ393270 OEF393226:OEF393270 OOB393226:OOB393270 OXX393226:OXX393270 PHT393226:PHT393270 PRP393226:PRP393270 QBL393226:QBL393270 QLH393226:QLH393270 QVD393226:QVD393270 REZ393226:REZ393270 ROV393226:ROV393270 RYR393226:RYR393270 SIN393226:SIN393270 SSJ393226:SSJ393270 TCF393226:TCF393270 TMB393226:TMB393270 TVX393226:TVX393270 UFT393226:UFT393270 UPP393226:UPP393270 UZL393226:UZL393270 VJH393226:VJH393270 VTD393226:VTD393270 WCZ393226:WCZ393270 WMV393226:WMV393270 WWR393226:WWR393270 AJ458762:AJ458806 KF458762:KF458806 UB458762:UB458806 ADX458762:ADX458806 ANT458762:ANT458806 AXP458762:AXP458806 BHL458762:BHL458806 BRH458762:BRH458806 CBD458762:CBD458806 CKZ458762:CKZ458806 CUV458762:CUV458806 DER458762:DER458806 DON458762:DON458806 DYJ458762:DYJ458806 EIF458762:EIF458806 ESB458762:ESB458806 FBX458762:FBX458806 FLT458762:FLT458806 FVP458762:FVP458806 GFL458762:GFL458806 GPH458762:GPH458806 GZD458762:GZD458806 HIZ458762:HIZ458806 HSV458762:HSV458806 ICR458762:ICR458806 IMN458762:IMN458806 IWJ458762:IWJ458806 JGF458762:JGF458806 JQB458762:JQB458806 JZX458762:JZX458806 KJT458762:KJT458806 KTP458762:KTP458806 LDL458762:LDL458806 LNH458762:LNH458806 LXD458762:LXD458806 MGZ458762:MGZ458806 MQV458762:MQV458806 NAR458762:NAR458806 NKN458762:NKN458806 NUJ458762:NUJ458806 OEF458762:OEF458806 OOB458762:OOB458806 OXX458762:OXX458806 PHT458762:PHT458806 PRP458762:PRP458806 QBL458762:QBL458806 QLH458762:QLH458806 QVD458762:QVD458806 REZ458762:REZ458806 ROV458762:ROV458806 RYR458762:RYR458806 SIN458762:SIN458806 SSJ458762:SSJ458806 TCF458762:TCF458806 TMB458762:TMB458806 TVX458762:TVX458806 UFT458762:UFT458806 UPP458762:UPP458806 UZL458762:UZL458806 VJH458762:VJH458806 VTD458762:VTD458806 WCZ458762:WCZ458806 WMV458762:WMV458806 WWR458762:WWR458806 AJ524298:AJ524342 KF524298:KF524342 UB524298:UB524342 ADX524298:ADX524342 ANT524298:ANT524342 AXP524298:AXP524342 BHL524298:BHL524342 BRH524298:BRH524342 CBD524298:CBD524342 CKZ524298:CKZ524342 CUV524298:CUV524342 DER524298:DER524342 DON524298:DON524342 DYJ524298:DYJ524342 EIF524298:EIF524342 ESB524298:ESB524342 FBX524298:FBX524342 FLT524298:FLT524342 FVP524298:FVP524342 GFL524298:GFL524342 GPH524298:GPH524342 GZD524298:GZD524342 HIZ524298:HIZ524342 HSV524298:HSV524342 ICR524298:ICR524342 IMN524298:IMN524342 IWJ524298:IWJ524342 JGF524298:JGF524342 JQB524298:JQB524342 JZX524298:JZX524342 KJT524298:KJT524342 KTP524298:KTP524342 LDL524298:LDL524342 LNH524298:LNH524342 LXD524298:LXD524342 MGZ524298:MGZ524342 MQV524298:MQV524342 NAR524298:NAR524342 NKN524298:NKN524342 NUJ524298:NUJ524342 OEF524298:OEF524342 OOB524298:OOB524342 OXX524298:OXX524342 PHT524298:PHT524342 PRP524298:PRP524342 QBL524298:QBL524342 QLH524298:QLH524342 QVD524298:QVD524342 REZ524298:REZ524342 ROV524298:ROV524342 RYR524298:RYR524342 SIN524298:SIN524342 SSJ524298:SSJ524342 TCF524298:TCF524342 TMB524298:TMB524342 TVX524298:TVX524342 UFT524298:UFT524342 UPP524298:UPP524342 UZL524298:UZL524342 VJH524298:VJH524342 VTD524298:VTD524342 WCZ524298:WCZ524342 WMV524298:WMV524342 WWR524298:WWR524342 AJ589834:AJ589878 KF589834:KF589878 UB589834:UB589878 ADX589834:ADX589878 ANT589834:ANT589878 AXP589834:AXP589878 BHL589834:BHL589878 BRH589834:BRH589878 CBD589834:CBD589878 CKZ589834:CKZ589878 CUV589834:CUV589878 DER589834:DER589878 DON589834:DON589878 DYJ589834:DYJ589878 EIF589834:EIF589878 ESB589834:ESB589878 FBX589834:FBX589878 FLT589834:FLT589878 FVP589834:FVP589878 GFL589834:GFL589878 GPH589834:GPH589878 GZD589834:GZD589878 HIZ589834:HIZ589878 HSV589834:HSV589878 ICR589834:ICR589878 IMN589834:IMN589878 IWJ589834:IWJ589878 JGF589834:JGF589878 JQB589834:JQB589878 JZX589834:JZX589878 KJT589834:KJT589878 KTP589834:KTP589878 LDL589834:LDL589878 LNH589834:LNH589878 LXD589834:LXD589878 MGZ589834:MGZ589878 MQV589834:MQV589878 NAR589834:NAR589878 NKN589834:NKN589878 NUJ589834:NUJ589878 OEF589834:OEF589878 OOB589834:OOB589878 OXX589834:OXX589878 PHT589834:PHT589878 PRP589834:PRP589878 QBL589834:QBL589878 QLH589834:QLH589878 QVD589834:QVD589878 REZ589834:REZ589878 ROV589834:ROV589878 RYR589834:RYR589878 SIN589834:SIN589878 SSJ589834:SSJ589878 TCF589834:TCF589878 TMB589834:TMB589878 TVX589834:TVX589878 UFT589834:UFT589878 UPP589834:UPP589878 UZL589834:UZL589878 VJH589834:VJH589878 VTD589834:VTD589878 WCZ589834:WCZ589878 WMV589834:WMV589878 WWR589834:WWR589878 AJ655370:AJ655414 KF655370:KF655414 UB655370:UB655414 ADX655370:ADX655414 ANT655370:ANT655414 AXP655370:AXP655414 BHL655370:BHL655414 BRH655370:BRH655414 CBD655370:CBD655414 CKZ655370:CKZ655414 CUV655370:CUV655414 DER655370:DER655414 DON655370:DON655414 DYJ655370:DYJ655414 EIF655370:EIF655414 ESB655370:ESB655414 FBX655370:FBX655414 FLT655370:FLT655414 FVP655370:FVP655414 GFL655370:GFL655414 GPH655370:GPH655414 GZD655370:GZD655414 HIZ655370:HIZ655414 HSV655370:HSV655414 ICR655370:ICR655414 IMN655370:IMN655414 IWJ655370:IWJ655414 JGF655370:JGF655414 JQB655370:JQB655414 JZX655370:JZX655414 KJT655370:KJT655414 KTP655370:KTP655414 LDL655370:LDL655414 LNH655370:LNH655414 LXD655370:LXD655414 MGZ655370:MGZ655414 MQV655370:MQV655414 NAR655370:NAR655414 NKN655370:NKN655414 NUJ655370:NUJ655414 OEF655370:OEF655414 OOB655370:OOB655414 OXX655370:OXX655414 PHT655370:PHT655414 PRP655370:PRP655414 QBL655370:QBL655414 QLH655370:QLH655414 QVD655370:QVD655414 REZ655370:REZ655414 ROV655370:ROV655414 RYR655370:RYR655414 SIN655370:SIN655414 SSJ655370:SSJ655414 TCF655370:TCF655414 TMB655370:TMB655414 TVX655370:TVX655414 UFT655370:UFT655414 UPP655370:UPP655414 UZL655370:UZL655414 VJH655370:VJH655414 VTD655370:VTD655414 WCZ655370:WCZ655414 WMV655370:WMV655414 WWR655370:WWR655414 AJ720906:AJ720950 KF720906:KF720950 UB720906:UB720950 ADX720906:ADX720950 ANT720906:ANT720950 AXP720906:AXP720950 BHL720906:BHL720950 BRH720906:BRH720950 CBD720906:CBD720950 CKZ720906:CKZ720950 CUV720906:CUV720950 DER720906:DER720950 DON720906:DON720950 DYJ720906:DYJ720950 EIF720906:EIF720950 ESB720906:ESB720950 FBX720906:FBX720950 FLT720906:FLT720950 FVP720906:FVP720950 GFL720906:GFL720950 GPH720906:GPH720950 GZD720906:GZD720950 HIZ720906:HIZ720950 HSV720906:HSV720950 ICR720906:ICR720950 IMN720906:IMN720950 IWJ720906:IWJ720950 JGF720906:JGF720950 JQB720906:JQB720950 JZX720906:JZX720950 KJT720906:KJT720950 KTP720906:KTP720950 LDL720906:LDL720950 LNH720906:LNH720950 LXD720906:LXD720950 MGZ720906:MGZ720950 MQV720906:MQV720950 NAR720906:NAR720950 NKN720906:NKN720950 NUJ720906:NUJ720950 OEF720906:OEF720950 OOB720906:OOB720950 OXX720906:OXX720950 PHT720906:PHT720950 PRP720906:PRP720950 QBL720906:QBL720950 QLH720906:QLH720950 QVD720906:QVD720950 REZ720906:REZ720950 ROV720906:ROV720950 RYR720906:RYR720950 SIN720906:SIN720950 SSJ720906:SSJ720950 TCF720906:TCF720950 TMB720906:TMB720950 TVX720906:TVX720950 UFT720906:UFT720950 UPP720906:UPP720950 UZL720906:UZL720950 VJH720906:VJH720950 VTD720906:VTD720950 WCZ720906:WCZ720950 WMV720906:WMV720950 WWR720906:WWR720950 AJ786442:AJ786486 KF786442:KF786486 UB786442:UB786486 ADX786442:ADX786486 ANT786442:ANT786486 AXP786442:AXP786486 BHL786442:BHL786486 BRH786442:BRH786486 CBD786442:CBD786486 CKZ786442:CKZ786486 CUV786442:CUV786486 DER786442:DER786486 DON786442:DON786486 DYJ786442:DYJ786486 EIF786442:EIF786486 ESB786442:ESB786486 FBX786442:FBX786486 FLT786442:FLT786486 FVP786442:FVP786486 GFL786442:GFL786486 GPH786442:GPH786486 GZD786442:GZD786486 HIZ786442:HIZ786486 HSV786442:HSV786486 ICR786442:ICR786486 IMN786442:IMN786486 IWJ786442:IWJ786486 JGF786442:JGF786486 JQB786442:JQB786486 JZX786442:JZX786486 KJT786442:KJT786486 KTP786442:KTP786486 LDL786442:LDL786486 LNH786442:LNH786486 LXD786442:LXD786486 MGZ786442:MGZ786486 MQV786442:MQV786486 NAR786442:NAR786486 NKN786442:NKN786486 NUJ786442:NUJ786486 OEF786442:OEF786486 OOB786442:OOB786486 OXX786442:OXX786486 PHT786442:PHT786486 PRP786442:PRP786486 QBL786442:QBL786486 QLH786442:QLH786486 QVD786442:QVD786486 REZ786442:REZ786486 ROV786442:ROV786486 RYR786442:RYR786486 SIN786442:SIN786486 SSJ786442:SSJ786486 TCF786442:TCF786486 TMB786442:TMB786486 TVX786442:TVX786486 UFT786442:UFT786486 UPP786442:UPP786486 UZL786442:UZL786486 VJH786442:VJH786486 VTD786442:VTD786486 WCZ786442:WCZ786486 WMV786442:WMV786486 WWR786442:WWR786486 AJ851978:AJ852022 KF851978:KF852022 UB851978:UB852022 ADX851978:ADX852022 ANT851978:ANT852022 AXP851978:AXP852022 BHL851978:BHL852022 BRH851978:BRH852022 CBD851978:CBD852022 CKZ851978:CKZ852022 CUV851978:CUV852022 DER851978:DER852022 DON851978:DON852022 DYJ851978:DYJ852022 EIF851978:EIF852022 ESB851978:ESB852022 FBX851978:FBX852022 FLT851978:FLT852022 FVP851978:FVP852022 GFL851978:GFL852022 GPH851978:GPH852022 GZD851978:GZD852022 HIZ851978:HIZ852022 HSV851978:HSV852022 ICR851978:ICR852022 IMN851978:IMN852022 IWJ851978:IWJ852022 JGF851978:JGF852022 JQB851978:JQB852022 JZX851978:JZX852022 KJT851978:KJT852022 KTP851978:KTP852022 LDL851978:LDL852022 LNH851978:LNH852022 LXD851978:LXD852022 MGZ851978:MGZ852022 MQV851978:MQV852022 NAR851978:NAR852022 NKN851978:NKN852022 NUJ851978:NUJ852022 OEF851978:OEF852022 OOB851978:OOB852022 OXX851978:OXX852022 PHT851978:PHT852022 PRP851978:PRP852022 QBL851978:QBL852022 QLH851978:QLH852022 QVD851978:QVD852022 REZ851978:REZ852022 ROV851978:ROV852022 RYR851978:RYR852022 SIN851978:SIN852022 SSJ851978:SSJ852022 TCF851978:TCF852022 TMB851978:TMB852022 TVX851978:TVX852022 UFT851978:UFT852022 UPP851978:UPP852022 UZL851978:UZL852022 VJH851978:VJH852022 VTD851978:VTD852022 WCZ851978:WCZ852022 WMV851978:WMV852022 WWR851978:WWR852022 AJ917514:AJ917558 KF917514:KF917558 UB917514:UB917558 ADX917514:ADX917558 ANT917514:ANT917558 AXP917514:AXP917558 BHL917514:BHL917558 BRH917514:BRH917558 CBD917514:CBD917558 CKZ917514:CKZ917558 CUV917514:CUV917558 DER917514:DER917558 DON917514:DON917558 DYJ917514:DYJ917558 EIF917514:EIF917558 ESB917514:ESB917558 FBX917514:FBX917558 FLT917514:FLT917558 FVP917514:FVP917558 GFL917514:GFL917558 GPH917514:GPH917558 GZD917514:GZD917558 HIZ917514:HIZ917558 HSV917514:HSV917558 ICR917514:ICR917558 IMN917514:IMN917558 IWJ917514:IWJ917558 JGF917514:JGF917558 JQB917514:JQB917558 JZX917514:JZX917558 KJT917514:KJT917558 KTP917514:KTP917558 LDL917514:LDL917558 LNH917514:LNH917558 LXD917514:LXD917558 MGZ917514:MGZ917558 MQV917514:MQV917558 NAR917514:NAR917558 NKN917514:NKN917558 NUJ917514:NUJ917558 OEF917514:OEF917558 OOB917514:OOB917558 OXX917514:OXX917558 PHT917514:PHT917558 PRP917514:PRP917558 QBL917514:QBL917558 QLH917514:QLH917558 QVD917514:QVD917558 REZ917514:REZ917558 ROV917514:ROV917558 RYR917514:RYR917558 SIN917514:SIN917558 SSJ917514:SSJ917558 TCF917514:TCF917558 TMB917514:TMB917558 TVX917514:TVX917558 UFT917514:UFT917558 UPP917514:UPP917558 UZL917514:UZL917558 VJH917514:VJH917558 VTD917514:VTD917558 WCZ917514:WCZ917558 WMV917514:WMV917558 WWR917514:WWR917558 AJ983050:AJ983094 KF983050:KF983094 UB983050:UB983094 ADX983050:ADX983094 ANT983050:ANT983094 AXP983050:AXP983094 BHL983050:BHL983094 BRH983050:BRH983094 CBD983050:CBD983094 CKZ983050:CKZ983094 CUV983050:CUV983094 DER983050:DER983094 DON983050:DON983094 DYJ983050:DYJ983094 EIF983050:EIF983094 ESB983050:ESB983094 FBX983050:FBX983094 FLT983050:FLT983094 FVP983050:FVP983094 GFL983050:GFL983094 GPH983050:GPH983094 GZD983050:GZD983094 HIZ983050:HIZ983094 HSV983050:HSV983094 ICR983050:ICR983094 IMN983050:IMN983094 IWJ983050:IWJ983094 JGF983050:JGF983094 JQB983050:JQB983094 JZX983050:JZX983094 KJT983050:KJT983094 KTP983050:KTP983094 LDL983050:LDL983094 LNH983050:LNH983094 LXD983050:LXD983094 MGZ983050:MGZ983094 MQV983050:MQV983094 NAR983050:NAR983094 NKN983050:NKN983094 NUJ983050:NUJ983094 OEF983050:OEF983094 OOB983050:OOB983094 OXX983050:OXX983094 PHT983050:PHT983094 PRP983050:PRP983094 QBL983050:QBL983094 QLH983050:QLH983094 QVD983050:QVD983094 REZ983050:REZ983094 ROV983050:ROV983094 RYR983050:RYR983094 SIN983050:SIN983094 SSJ983050:SSJ983094 TCF983050:TCF983094 TMB983050:TMB983094 TVX983050:TVX983094 UFT983050:UFT983094 UPP983050:UPP983094 UZL983050:UZL983094 VJH983050:VJH983094 VTD983050:VTD983094 WCZ983050:WCZ983094 WMV983050:WMV983094 WWR983050:WWR983094 AI65540:AI65590 KE65540:KE65590 UA65540:UA65590 ADW65540:ADW65590 ANS65540:ANS65590 AXO65540:AXO65590 BHK65540:BHK65590 BRG65540:BRG65590 CBC65540:CBC65590 CKY65540:CKY65590 CUU65540:CUU65590 DEQ65540:DEQ65590 DOM65540:DOM65590 DYI65540:DYI65590 EIE65540:EIE65590 ESA65540:ESA65590 FBW65540:FBW65590 FLS65540:FLS65590 FVO65540:FVO65590 GFK65540:GFK65590 GPG65540:GPG65590 GZC65540:GZC65590 HIY65540:HIY65590 HSU65540:HSU65590 ICQ65540:ICQ65590 IMM65540:IMM65590 IWI65540:IWI65590 JGE65540:JGE65590 JQA65540:JQA65590 JZW65540:JZW65590 KJS65540:KJS65590 KTO65540:KTO65590 LDK65540:LDK65590 LNG65540:LNG65590 LXC65540:LXC65590 MGY65540:MGY65590 MQU65540:MQU65590 NAQ65540:NAQ65590 NKM65540:NKM65590 NUI65540:NUI65590 OEE65540:OEE65590 OOA65540:OOA65590 OXW65540:OXW65590 PHS65540:PHS65590 PRO65540:PRO65590 QBK65540:QBK65590 QLG65540:QLG65590 QVC65540:QVC65590 REY65540:REY65590 ROU65540:ROU65590 RYQ65540:RYQ65590 SIM65540:SIM65590 SSI65540:SSI65590 TCE65540:TCE65590 TMA65540:TMA65590 TVW65540:TVW65590 UFS65540:UFS65590 UPO65540:UPO65590 UZK65540:UZK65590 VJG65540:VJG65590 VTC65540:VTC65590 WCY65540:WCY65590 WMU65540:WMU65590 WWQ65540:WWQ65590 AI131076:AI131126 KE131076:KE131126 UA131076:UA131126 ADW131076:ADW131126 ANS131076:ANS131126 AXO131076:AXO131126 BHK131076:BHK131126 BRG131076:BRG131126 CBC131076:CBC131126 CKY131076:CKY131126 CUU131076:CUU131126 DEQ131076:DEQ131126 DOM131076:DOM131126 DYI131076:DYI131126 EIE131076:EIE131126 ESA131076:ESA131126 FBW131076:FBW131126 FLS131076:FLS131126 FVO131076:FVO131126 GFK131076:GFK131126 GPG131076:GPG131126 GZC131076:GZC131126 HIY131076:HIY131126 HSU131076:HSU131126 ICQ131076:ICQ131126 IMM131076:IMM131126 IWI131076:IWI131126 JGE131076:JGE131126 JQA131076:JQA131126 JZW131076:JZW131126 KJS131076:KJS131126 KTO131076:KTO131126 LDK131076:LDK131126 LNG131076:LNG131126 LXC131076:LXC131126 MGY131076:MGY131126 MQU131076:MQU131126 NAQ131076:NAQ131126 NKM131076:NKM131126 NUI131076:NUI131126 OEE131076:OEE131126 OOA131076:OOA131126 OXW131076:OXW131126 PHS131076:PHS131126 PRO131076:PRO131126 QBK131076:QBK131126 QLG131076:QLG131126 QVC131076:QVC131126 REY131076:REY131126 ROU131076:ROU131126 RYQ131076:RYQ131126 SIM131076:SIM131126 SSI131076:SSI131126 TCE131076:TCE131126 TMA131076:TMA131126 TVW131076:TVW131126 UFS131076:UFS131126 UPO131076:UPO131126 UZK131076:UZK131126 VJG131076:VJG131126 VTC131076:VTC131126 WCY131076:WCY131126 WMU131076:WMU131126 WWQ131076:WWQ131126 AI196612:AI196662 KE196612:KE196662 UA196612:UA196662 ADW196612:ADW196662 ANS196612:ANS196662 AXO196612:AXO196662 BHK196612:BHK196662 BRG196612:BRG196662 CBC196612:CBC196662 CKY196612:CKY196662 CUU196612:CUU196662 DEQ196612:DEQ196662 DOM196612:DOM196662 DYI196612:DYI196662 EIE196612:EIE196662 ESA196612:ESA196662 FBW196612:FBW196662 FLS196612:FLS196662 FVO196612:FVO196662 GFK196612:GFK196662 GPG196612:GPG196662 GZC196612:GZC196662 HIY196612:HIY196662 HSU196612:HSU196662 ICQ196612:ICQ196662 IMM196612:IMM196662 IWI196612:IWI196662 JGE196612:JGE196662 JQA196612:JQA196662 JZW196612:JZW196662 KJS196612:KJS196662 KTO196612:KTO196662 LDK196612:LDK196662 LNG196612:LNG196662 LXC196612:LXC196662 MGY196612:MGY196662 MQU196612:MQU196662 NAQ196612:NAQ196662 NKM196612:NKM196662 NUI196612:NUI196662 OEE196612:OEE196662 OOA196612:OOA196662 OXW196612:OXW196662 PHS196612:PHS196662 PRO196612:PRO196662 QBK196612:QBK196662 QLG196612:QLG196662 QVC196612:QVC196662 REY196612:REY196662 ROU196612:ROU196662 RYQ196612:RYQ196662 SIM196612:SIM196662 SSI196612:SSI196662 TCE196612:TCE196662 TMA196612:TMA196662 TVW196612:TVW196662 UFS196612:UFS196662 UPO196612:UPO196662 UZK196612:UZK196662 VJG196612:VJG196662 VTC196612:VTC196662 WCY196612:WCY196662 WMU196612:WMU196662 WWQ196612:WWQ196662 AI262148:AI262198 KE262148:KE262198 UA262148:UA262198 ADW262148:ADW262198 ANS262148:ANS262198 AXO262148:AXO262198 BHK262148:BHK262198 BRG262148:BRG262198 CBC262148:CBC262198 CKY262148:CKY262198 CUU262148:CUU262198 DEQ262148:DEQ262198 DOM262148:DOM262198 DYI262148:DYI262198 EIE262148:EIE262198 ESA262148:ESA262198 FBW262148:FBW262198 FLS262148:FLS262198 FVO262148:FVO262198 GFK262148:GFK262198 GPG262148:GPG262198 GZC262148:GZC262198 HIY262148:HIY262198 HSU262148:HSU262198 ICQ262148:ICQ262198 IMM262148:IMM262198 IWI262148:IWI262198 JGE262148:JGE262198 JQA262148:JQA262198 JZW262148:JZW262198 KJS262148:KJS262198 KTO262148:KTO262198 LDK262148:LDK262198 LNG262148:LNG262198 LXC262148:LXC262198 MGY262148:MGY262198 MQU262148:MQU262198 NAQ262148:NAQ262198 NKM262148:NKM262198 NUI262148:NUI262198 OEE262148:OEE262198 OOA262148:OOA262198 OXW262148:OXW262198 PHS262148:PHS262198 PRO262148:PRO262198 QBK262148:QBK262198 QLG262148:QLG262198 QVC262148:QVC262198 REY262148:REY262198 ROU262148:ROU262198 RYQ262148:RYQ262198 SIM262148:SIM262198 SSI262148:SSI262198 TCE262148:TCE262198 TMA262148:TMA262198 TVW262148:TVW262198 UFS262148:UFS262198 UPO262148:UPO262198 UZK262148:UZK262198 VJG262148:VJG262198 VTC262148:VTC262198 WCY262148:WCY262198 WMU262148:WMU262198 WWQ262148:WWQ262198 AI327684:AI327734 KE327684:KE327734 UA327684:UA327734 ADW327684:ADW327734 ANS327684:ANS327734 AXO327684:AXO327734 BHK327684:BHK327734 BRG327684:BRG327734 CBC327684:CBC327734 CKY327684:CKY327734 CUU327684:CUU327734 DEQ327684:DEQ327734 DOM327684:DOM327734 DYI327684:DYI327734 EIE327684:EIE327734 ESA327684:ESA327734 FBW327684:FBW327734 FLS327684:FLS327734 FVO327684:FVO327734 GFK327684:GFK327734 GPG327684:GPG327734 GZC327684:GZC327734 HIY327684:HIY327734 HSU327684:HSU327734 ICQ327684:ICQ327734 IMM327684:IMM327734 IWI327684:IWI327734 JGE327684:JGE327734 JQA327684:JQA327734 JZW327684:JZW327734 KJS327684:KJS327734 KTO327684:KTO327734 LDK327684:LDK327734 LNG327684:LNG327734 LXC327684:LXC327734 MGY327684:MGY327734 MQU327684:MQU327734 NAQ327684:NAQ327734 NKM327684:NKM327734 NUI327684:NUI327734 OEE327684:OEE327734 OOA327684:OOA327734 OXW327684:OXW327734 PHS327684:PHS327734 PRO327684:PRO327734 QBK327684:QBK327734 QLG327684:QLG327734 QVC327684:QVC327734 REY327684:REY327734 ROU327684:ROU327734 RYQ327684:RYQ327734 SIM327684:SIM327734 SSI327684:SSI327734 TCE327684:TCE327734 TMA327684:TMA327734 TVW327684:TVW327734 UFS327684:UFS327734 UPO327684:UPO327734 UZK327684:UZK327734 VJG327684:VJG327734 VTC327684:VTC327734 WCY327684:WCY327734 WMU327684:WMU327734 WWQ327684:WWQ327734 AI393220:AI393270 KE393220:KE393270 UA393220:UA393270 ADW393220:ADW393270 ANS393220:ANS393270 AXO393220:AXO393270 BHK393220:BHK393270 BRG393220:BRG393270 CBC393220:CBC393270 CKY393220:CKY393270 CUU393220:CUU393270 DEQ393220:DEQ393270 DOM393220:DOM393270 DYI393220:DYI393270 EIE393220:EIE393270 ESA393220:ESA393270 FBW393220:FBW393270 FLS393220:FLS393270 FVO393220:FVO393270 GFK393220:GFK393270 GPG393220:GPG393270 GZC393220:GZC393270 HIY393220:HIY393270 HSU393220:HSU393270 ICQ393220:ICQ393270 IMM393220:IMM393270 IWI393220:IWI393270 JGE393220:JGE393270 JQA393220:JQA393270 JZW393220:JZW393270 KJS393220:KJS393270 KTO393220:KTO393270 LDK393220:LDK393270 LNG393220:LNG393270 LXC393220:LXC393270 MGY393220:MGY393270 MQU393220:MQU393270 NAQ393220:NAQ393270 NKM393220:NKM393270 NUI393220:NUI393270 OEE393220:OEE393270 OOA393220:OOA393270 OXW393220:OXW393270 PHS393220:PHS393270 PRO393220:PRO393270 QBK393220:QBK393270 QLG393220:QLG393270 QVC393220:QVC393270 REY393220:REY393270 ROU393220:ROU393270 RYQ393220:RYQ393270 SIM393220:SIM393270 SSI393220:SSI393270 TCE393220:TCE393270 TMA393220:TMA393270 TVW393220:TVW393270 UFS393220:UFS393270 UPO393220:UPO393270 UZK393220:UZK393270 VJG393220:VJG393270 VTC393220:VTC393270 WCY393220:WCY393270 WMU393220:WMU393270 WWQ393220:WWQ393270 AI458756:AI458806 KE458756:KE458806 UA458756:UA458806 ADW458756:ADW458806 ANS458756:ANS458806 AXO458756:AXO458806 BHK458756:BHK458806 BRG458756:BRG458806 CBC458756:CBC458806 CKY458756:CKY458806 CUU458756:CUU458806 DEQ458756:DEQ458806 DOM458756:DOM458806 DYI458756:DYI458806 EIE458756:EIE458806 ESA458756:ESA458806 FBW458756:FBW458806 FLS458756:FLS458806 FVO458756:FVO458806 GFK458756:GFK458806 GPG458756:GPG458806 GZC458756:GZC458806 HIY458756:HIY458806 HSU458756:HSU458806 ICQ458756:ICQ458806 IMM458756:IMM458806 IWI458756:IWI458806 JGE458756:JGE458806 JQA458756:JQA458806 JZW458756:JZW458806 KJS458756:KJS458806 KTO458756:KTO458806 LDK458756:LDK458806 LNG458756:LNG458806 LXC458756:LXC458806 MGY458756:MGY458806 MQU458756:MQU458806 NAQ458756:NAQ458806 NKM458756:NKM458806 NUI458756:NUI458806 OEE458756:OEE458806 OOA458756:OOA458806 OXW458756:OXW458806 PHS458756:PHS458806 PRO458756:PRO458806 QBK458756:QBK458806 QLG458756:QLG458806 QVC458756:QVC458806 REY458756:REY458806 ROU458756:ROU458806 RYQ458756:RYQ458806 SIM458756:SIM458806 SSI458756:SSI458806 TCE458756:TCE458806 TMA458756:TMA458806 TVW458756:TVW458806 UFS458756:UFS458806 UPO458756:UPO458806 UZK458756:UZK458806 VJG458756:VJG458806 VTC458756:VTC458806 WCY458756:WCY458806 WMU458756:WMU458806 WWQ458756:WWQ458806 AI524292:AI524342 KE524292:KE524342 UA524292:UA524342 ADW524292:ADW524342 ANS524292:ANS524342 AXO524292:AXO524342 BHK524292:BHK524342 BRG524292:BRG524342 CBC524292:CBC524342 CKY524292:CKY524342 CUU524292:CUU524342 DEQ524292:DEQ524342 DOM524292:DOM524342 DYI524292:DYI524342 EIE524292:EIE524342 ESA524292:ESA524342 FBW524292:FBW524342 FLS524292:FLS524342 FVO524292:FVO524342 GFK524292:GFK524342 GPG524292:GPG524342 GZC524292:GZC524342 HIY524292:HIY524342 HSU524292:HSU524342 ICQ524292:ICQ524342 IMM524292:IMM524342 IWI524292:IWI524342 JGE524292:JGE524342 JQA524292:JQA524342 JZW524292:JZW524342 KJS524292:KJS524342 KTO524292:KTO524342 LDK524292:LDK524342 LNG524292:LNG524342 LXC524292:LXC524342 MGY524292:MGY524342 MQU524292:MQU524342 NAQ524292:NAQ524342 NKM524292:NKM524342 NUI524292:NUI524342 OEE524292:OEE524342 OOA524292:OOA524342 OXW524292:OXW524342 PHS524292:PHS524342 PRO524292:PRO524342 QBK524292:QBK524342 QLG524292:QLG524342 QVC524292:QVC524342 REY524292:REY524342 ROU524292:ROU524342 RYQ524292:RYQ524342 SIM524292:SIM524342 SSI524292:SSI524342 TCE524292:TCE524342 TMA524292:TMA524342 TVW524292:TVW524342 UFS524292:UFS524342 UPO524292:UPO524342 UZK524292:UZK524342 VJG524292:VJG524342 VTC524292:VTC524342 WCY524292:WCY524342 WMU524292:WMU524342 WWQ524292:WWQ524342 AI589828:AI589878 KE589828:KE589878 UA589828:UA589878 ADW589828:ADW589878 ANS589828:ANS589878 AXO589828:AXO589878 BHK589828:BHK589878 BRG589828:BRG589878 CBC589828:CBC589878 CKY589828:CKY589878 CUU589828:CUU589878 DEQ589828:DEQ589878 DOM589828:DOM589878 DYI589828:DYI589878 EIE589828:EIE589878 ESA589828:ESA589878 FBW589828:FBW589878 FLS589828:FLS589878 FVO589828:FVO589878 GFK589828:GFK589878 GPG589828:GPG589878 GZC589828:GZC589878 HIY589828:HIY589878 HSU589828:HSU589878 ICQ589828:ICQ589878 IMM589828:IMM589878 IWI589828:IWI589878 JGE589828:JGE589878 JQA589828:JQA589878 JZW589828:JZW589878 KJS589828:KJS589878 KTO589828:KTO589878 LDK589828:LDK589878 LNG589828:LNG589878 LXC589828:LXC589878 MGY589828:MGY589878 MQU589828:MQU589878 NAQ589828:NAQ589878 NKM589828:NKM589878 NUI589828:NUI589878 OEE589828:OEE589878 OOA589828:OOA589878 OXW589828:OXW589878 PHS589828:PHS589878 PRO589828:PRO589878 QBK589828:QBK589878 QLG589828:QLG589878 QVC589828:QVC589878 REY589828:REY589878 ROU589828:ROU589878 RYQ589828:RYQ589878 SIM589828:SIM589878 SSI589828:SSI589878 TCE589828:TCE589878 TMA589828:TMA589878 TVW589828:TVW589878 UFS589828:UFS589878 UPO589828:UPO589878 UZK589828:UZK589878 VJG589828:VJG589878 VTC589828:VTC589878 WCY589828:WCY589878 WMU589828:WMU589878 WWQ589828:WWQ589878 AI655364:AI655414 KE655364:KE655414 UA655364:UA655414 ADW655364:ADW655414 ANS655364:ANS655414 AXO655364:AXO655414 BHK655364:BHK655414 BRG655364:BRG655414 CBC655364:CBC655414 CKY655364:CKY655414 CUU655364:CUU655414 DEQ655364:DEQ655414 DOM655364:DOM655414 DYI655364:DYI655414 EIE655364:EIE655414 ESA655364:ESA655414 FBW655364:FBW655414 FLS655364:FLS655414 FVO655364:FVO655414 GFK655364:GFK655414 GPG655364:GPG655414 GZC655364:GZC655414 HIY655364:HIY655414 HSU655364:HSU655414 ICQ655364:ICQ655414 IMM655364:IMM655414 IWI655364:IWI655414 JGE655364:JGE655414 JQA655364:JQA655414 JZW655364:JZW655414 KJS655364:KJS655414 KTO655364:KTO655414 LDK655364:LDK655414 LNG655364:LNG655414 LXC655364:LXC655414 MGY655364:MGY655414 MQU655364:MQU655414 NAQ655364:NAQ655414 NKM655364:NKM655414 NUI655364:NUI655414 OEE655364:OEE655414 OOA655364:OOA655414 OXW655364:OXW655414 PHS655364:PHS655414 PRO655364:PRO655414 QBK655364:QBK655414 QLG655364:QLG655414 QVC655364:QVC655414 REY655364:REY655414 ROU655364:ROU655414 RYQ655364:RYQ655414 SIM655364:SIM655414 SSI655364:SSI655414 TCE655364:TCE655414 TMA655364:TMA655414 TVW655364:TVW655414 UFS655364:UFS655414 UPO655364:UPO655414 UZK655364:UZK655414 VJG655364:VJG655414 VTC655364:VTC655414 WCY655364:WCY655414 WMU655364:WMU655414 WWQ655364:WWQ655414 AI720900:AI720950 KE720900:KE720950 UA720900:UA720950 ADW720900:ADW720950 ANS720900:ANS720950 AXO720900:AXO720950 BHK720900:BHK720950 BRG720900:BRG720950 CBC720900:CBC720950 CKY720900:CKY720950 CUU720900:CUU720950 DEQ720900:DEQ720950 DOM720900:DOM720950 DYI720900:DYI720950 EIE720900:EIE720950 ESA720900:ESA720950 FBW720900:FBW720950 FLS720900:FLS720950 FVO720900:FVO720950 GFK720900:GFK720950 GPG720900:GPG720950 GZC720900:GZC720950 HIY720900:HIY720950 HSU720900:HSU720950 ICQ720900:ICQ720950 IMM720900:IMM720950 IWI720900:IWI720950 JGE720900:JGE720950 JQA720900:JQA720950 JZW720900:JZW720950 KJS720900:KJS720950 KTO720900:KTO720950 LDK720900:LDK720950 LNG720900:LNG720950 LXC720900:LXC720950 MGY720900:MGY720950 MQU720900:MQU720950 NAQ720900:NAQ720950 NKM720900:NKM720950 NUI720900:NUI720950 OEE720900:OEE720950 OOA720900:OOA720950 OXW720900:OXW720950 PHS720900:PHS720950 PRO720900:PRO720950 QBK720900:QBK720950 QLG720900:QLG720950 QVC720900:QVC720950 REY720900:REY720950 ROU720900:ROU720950 RYQ720900:RYQ720950 SIM720900:SIM720950 SSI720900:SSI720950 TCE720900:TCE720950 TMA720900:TMA720950 TVW720900:TVW720950 UFS720900:UFS720950 UPO720900:UPO720950 UZK720900:UZK720950 VJG720900:VJG720950 VTC720900:VTC720950 WCY720900:WCY720950 WMU720900:WMU720950 WWQ720900:WWQ720950 AI786436:AI786486 KE786436:KE786486 UA786436:UA786486 ADW786436:ADW786486 ANS786436:ANS786486 AXO786436:AXO786486 BHK786436:BHK786486 BRG786436:BRG786486 CBC786436:CBC786486 CKY786436:CKY786486 CUU786436:CUU786486 DEQ786436:DEQ786486 DOM786436:DOM786486 DYI786436:DYI786486 EIE786436:EIE786486 ESA786436:ESA786486 FBW786436:FBW786486 FLS786436:FLS786486 FVO786436:FVO786486 GFK786436:GFK786486 GPG786436:GPG786486 GZC786436:GZC786486 HIY786436:HIY786486 HSU786436:HSU786486 ICQ786436:ICQ786486 IMM786436:IMM786486 IWI786436:IWI786486 JGE786436:JGE786486 JQA786436:JQA786486 JZW786436:JZW786486 KJS786436:KJS786486 KTO786436:KTO786486 LDK786436:LDK786486 LNG786436:LNG786486 LXC786436:LXC786486 MGY786436:MGY786486 MQU786436:MQU786486 NAQ786436:NAQ786486 NKM786436:NKM786486 NUI786436:NUI786486 OEE786436:OEE786486 OOA786436:OOA786486 OXW786436:OXW786486 PHS786436:PHS786486 PRO786436:PRO786486 QBK786436:QBK786486 QLG786436:QLG786486 QVC786436:QVC786486 REY786436:REY786486 ROU786436:ROU786486 RYQ786436:RYQ786486 SIM786436:SIM786486 SSI786436:SSI786486 TCE786436:TCE786486 TMA786436:TMA786486 TVW786436:TVW786486 UFS786436:UFS786486 UPO786436:UPO786486 UZK786436:UZK786486 VJG786436:VJG786486 VTC786436:VTC786486 WCY786436:WCY786486 WMU786436:WMU786486 WWQ786436:WWQ786486 AI851972:AI852022 KE851972:KE852022 UA851972:UA852022 ADW851972:ADW852022 ANS851972:ANS852022 AXO851972:AXO852022 BHK851972:BHK852022 BRG851972:BRG852022 CBC851972:CBC852022 CKY851972:CKY852022 CUU851972:CUU852022 DEQ851972:DEQ852022 DOM851972:DOM852022 DYI851972:DYI852022 EIE851972:EIE852022 ESA851972:ESA852022 FBW851972:FBW852022 FLS851972:FLS852022 FVO851972:FVO852022 GFK851972:GFK852022 GPG851972:GPG852022 GZC851972:GZC852022 HIY851972:HIY852022 HSU851972:HSU852022 ICQ851972:ICQ852022 IMM851972:IMM852022 IWI851972:IWI852022 JGE851972:JGE852022 JQA851972:JQA852022 JZW851972:JZW852022 KJS851972:KJS852022 KTO851972:KTO852022 LDK851972:LDK852022 LNG851972:LNG852022 LXC851972:LXC852022 MGY851972:MGY852022 MQU851972:MQU852022 NAQ851972:NAQ852022 NKM851972:NKM852022 NUI851972:NUI852022 OEE851972:OEE852022 OOA851972:OOA852022 OXW851972:OXW852022 PHS851972:PHS852022 PRO851972:PRO852022 QBK851972:QBK852022 QLG851972:QLG852022 QVC851972:QVC852022 REY851972:REY852022 ROU851972:ROU852022 RYQ851972:RYQ852022 SIM851972:SIM852022 SSI851972:SSI852022 TCE851972:TCE852022 TMA851972:TMA852022 TVW851972:TVW852022 UFS851972:UFS852022 UPO851972:UPO852022 UZK851972:UZK852022 VJG851972:VJG852022 VTC851972:VTC852022 WCY851972:WCY852022 WMU851972:WMU852022 WWQ851972:WWQ852022 AI917508:AI917558 KE917508:KE917558 UA917508:UA917558 ADW917508:ADW917558 ANS917508:ANS917558 AXO917508:AXO917558 BHK917508:BHK917558 BRG917508:BRG917558 CBC917508:CBC917558 CKY917508:CKY917558 CUU917508:CUU917558 DEQ917508:DEQ917558 DOM917508:DOM917558 DYI917508:DYI917558 EIE917508:EIE917558 ESA917508:ESA917558 FBW917508:FBW917558 FLS917508:FLS917558 FVO917508:FVO917558 GFK917508:GFK917558 GPG917508:GPG917558 GZC917508:GZC917558 HIY917508:HIY917558 HSU917508:HSU917558 ICQ917508:ICQ917558 IMM917508:IMM917558 IWI917508:IWI917558 JGE917508:JGE917558 JQA917508:JQA917558 JZW917508:JZW917558 KJS917508:KJS917558 KTO917508:KTO917558 LDK917508:LDK917558 LNG917508:LNG917558 LXC917508:LXC917558 MGY917508:MGY917558 MQU917508:MQU917558 NAQ917508:NAQ917558 NKM917508:NKM917558 NUI917508:NUI917558 OEE917508:OEE917558 OOA917508:OOA917558 OXW917508:OXW917558 PHS917508:PHS917558 PRO917508:PRO917558 QBK917508:QBK917558 QLG917508:QLG917558 QVC917508:QVC917558 REY917508:REY917558 ROU917508:ROU917558 RYQ917508:RYQ917558 SIM917508:SIM917558 SSI917508:SSI917558 TCE917508:TCE917558 TMA917508:TMA917558 TVW917508:TVW917558 UFS917508:UFS917558 UPO917508:UPO917558 UZK917508:UZK917558 VJG917508:VJG917558 VTC917508:VTC917558 WCY917508:WCY917558 WMU917508:WMU917558 WWQ917508:WWQ917558 AI983044:AI983094 KE983044:KE983094 UA983044:UA983094 ADW983044:ADW983094 ANS983044:ANS983094 AXO983044:AXO983094 BHK983044:BHK983094 BRG983044:BRG983094 CBC983044:CBC983094 CKY983044:CKY983094 CUU983044:CUU983094 DEQ983044:DEQ983094 DOM983044:DOM983094 DYI983044:DYI983094 EIE983044:EIE983094 ESA983044:ESA983094 FBW983044:FBW983094 FLS983044:FLS983094 FVO983044:FVO983094 GFK983044:GFK983094 GPG983044:GPG983094 GZC983044:GZC983094 HIY983044:HIY983094 HSU983044:HSU983094 ICQ983044:ICQ983094 IMM983044:IMM983094 IWI983044:IWI983094 JGE983044:JGE983094 JQA983044:JQA983094 JZW983044:JZW983094 KJS983044:KJS983094 KTO983044:KTO983094 LDK983044:LDK983094 LNG983044:LNG983094 LXC983044:LXC983094 MGY983044:MGY983094 MQU983044:MQU983094 NAQ983044:NAQ983094 NKM983044:NKM983094 NUI983044:NUI983094 OEE983044:OEE983094 OOA983044:OOA983094 OXW983044:OXW983094 PHS983044:PHS983094 PRO983044:PRO983094 QBK983044:QBK983094 QLG983044:QLG983094 QVC983044:QVC983094 REY983044:REY983094 ROU983044:ROU983094 RYQ983044:RYQ983094 SIM983044:SIM983094 SSI983044:SSI983094 TCE983044:TCE983094 TMA983044:TMA983094 TVW983044:TVW983094 UFS983044:UFS983094 UPO983044:UPO983094 UZK983044:UZK983094 VJG983044:VJG983094 VTC983044:VTC983094 WCY983044:WCY983094 WMU983044:WMU983094 WWQ983044:WWQ983094 WWQ24:WWR54 WMU24:WMV54 WCY24:WCZ54 VTC24:VTD54 VJG24:VJH54 UZK24:UZL54 UPO24:UPP54 UFS24:UFT54 TVW24:TVX54 TMA24:TMB54 TCE24:TCF54 SSI24:SSJ54 SIM24:SIN54 RYQ24:RYR54 ROU24:ROV54 REY24:REZ54 QVC24:QVD54 QLG24:QLH54 QBK24:QBL54 PRO24:PRP54 PHS24:PHT54 OXW24:OXX54 OOA24:OOB54 OEE24:OEF54 NUI24:NUJ54 NKM24:NKN54 NAQ24:NAR54 MQU24:MQV54 MGY24:MGZ54 LXC24:LXD54 LNG24:LNH54 LDK24:LDL54 KTO24:KTP54 KJS24:KJT54 JZW24:JZX54 JQA24:JQB54 JGE24:JGF54 IWI24:IWJ54 IMM24:IMN54 ICQ24:ICR54 HSU24:HSV54 HIY24:HIZ54 GZC24:GZD54 GPG24:GPH54 GFK24:GFL54 FVO24:FVP54 FLS24:FLT54 FBW24:FBX54 ESA24:ESB54 EIE24:EIF54 DYI24:DYJ54 DOM24:DON54 DEQ24:DER54 CUU24:CUV54 CKY24:CKZ54 CBC24:CBD54 BRG24:BRH54 BHK24:BHL54 AXO24:AXP54 ANS24:ANT54 ADW24:ADX54 UA24:UB54 KE24:KF54 AI24:AJ54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AF15:AH15 KB15:KD15 TX15:TZ15 ADT15:ADV15 ANP15:ANR15 AXL15:AXN15 BHH15:BHJ15 BRD15:BRF15 CAZ15:CBB15 CKV15:CKX15 CUR15:CUT15 DEN15:DEP15 DOJ15:DOL15 DYF15:DYH15 EIB15:EID15 ERX15:ERZ15 FBT15:FBV15 FLP15:FLR15 FVL15:FVN15 GFH15:GFJ15 GPD15:GPF15 GYZ15:GZB15 HIV15:HIX15 HSR15:HST15 ICN15:ICP15 IMJ15:IML15 IWF15:IWH15 JGB15:JGD15 JPX15:JPZ15 JZT15:JZV15 KJP15:KJR15 KTL15:KTN15 LDH15:LDJ15 LND15:LNF15 LWZ15:LXB15 MGV15:MGX15 MQR15:MQT15 NAN15:NAP15 NKJ15:NKL15 NUF15:NUH15 OEB15:OED15 ONX15:ONZ15 OXT15:OXV15 PHP15:PHR15 PRL15:PRN15 QBH15:QBJ15 QLD15:QLF15 QUZ15:QVB15 REV15:REX15 ROR15:ROT15 RYN15:RYP15 SIJ15:SIL15 SSF15:SSH15 TCB15:TCD15 TLX15:TLZ15 TVT15:TVV15 UFP15:UFR15 UPL15:UPN15 UZH15:UZJ15 VJD15:VJF15 VSZ15:VTB15 WCV15:WCX15 WMR15:WMT15 WWN15:WWP15 AF22:AH22 KB22:KD22 TX22:TZ22 ADT22:ADV22 ANP22:ANR22 AXL22:AXN22 BHH22:BHJ22 BRD22:BRF22 CAZ22:CBB22 CKV22:CKX22 CUR22:CUT22 DEN22:DEP22 DOJ22:DOL22 DYF22:DYH22 EIB22:EID22 ERX22:ERZ22 FBT22:FBV22 FLP22:FLR22 FVL22:FVN22 GFH22:GFJ22 GPD22:GPF22 GYZ22:GZB22 HIV22:HIX22 HSR22:HST22 ICN22:ICP22 IMJ22:IML22 IWF22:IWH22 JGB22:JGD22 JPX22:JPZ22 JZT22:JZV22 KJP22:KJR22 KTL22:KTN22 LDH22:LDJ22 LND22:LNF22 LWZ22:LXB22 MGV22:MGX22 MQR22:MQT22 NAN22:NAP22 NKJ22:NKL22 NUF22:NUH22 OEB22:OED22 ONX22:ONZ22 OXT22:OXV22 PHP22:PHR22 PRL22:PRN22 QBH22:QBJ22 QLD22:QLF22 QUZ22:QVB22 REV22:REX22 ROR22:ROT22 RYN22:RYP22 SIJ22:SIL22 SSF22:SSH22 TCB22:TCD22 TLX22:TLZ22 TVT22:TVV22 UFP22:UFR22 UPL22:UPN22 UZH22:UZJ22 VJD22:VJF22 VSZ22:VTB22 WCV22:WCX22 WMR22:WMT22 WWN22:WWP22 AF9:AG14 KB9:KC14 TX9:TY14 ADT9:ADU14 ANP9:ANQ14 AXL9:AXM14 BHH9:BHI14 BRD9:BRE14 CAZ9:CBA14 CKV9:CKW14 CUR9:CUS14 DEN9:DEO14 DOJ9:DOK14 DYF9:DYG14 EIB9:EIC14 ERX9:ERY14 FBT9:FBU14 FLP9:FLQ14 FVL9:FVM14 GFH9:GFI14 GPD9:GPE14 GYZ9:GZA14 HIV9:HIW14 HSR9:HSS14 ICN9:ICO14 IMJ9:IMK14 IWF9:IWG14 JGB9:JGC14 JPX9:JPY14 JZT9:JZU14 KJP9:KJQ14 KTL9:KTM14 LDH9:LDI14 LND9:LNE14 LWZ9:LXA14 MGV9:MGW14 MQR9:MQS14 NAN9:NAO14 NKJ9:NKK14 NUF9:NUG14 OEB9:OEC14 ONX9:ONY14 OXT9:OXU14 PHP9:PHQ14 PRL9:PRM14 QBH9:QBI14 QLD9:QLE14 QUZ9:QVA14 REV9:REW14 ROR9:ROS14 RYN9:RYO14 SIJ9:SIK14 SSF9:SSG14 TCB9:TCC14 TLX9:TLY14 TVT9:TVU14 UFP9:UFQ14 UPL9:UPM14 UZH9:UZI14 VJD9:VJE14 VSZ9:VTA14 WCV9:WCW14 WMR9:WMS14 WWN9:WWO14 AF16:AG21 KB16:KC21 TX16:TY21 ADT16:ADU21 ANP16:ANQ21 AXL16:AXM21 BHH16:BHI21 BRD16:BRE21 CAZ16:CBA21 CKV16:CKW21 CUR16:CUS21 DEN16:DEO21 DOJ16:DOK21 DYF16:DYG21 EIB16:EIC21 ERX16:ERY21 FBT16:FBU21 FLP16:FLQ21 FVL16:FVM21 GFH16:GFI21 GPD16:GPE21 GYZ16:GZA21 HIV16:HIW21 HSR16:HSS21 ICN16:ICO21 IMJ16:IMK21 IWF16:IWG21 JGB16:JGC21 JPX16:JPY21 JZT16:JZU21 KJP16:KJQ21 KTL16:KTM21 LDH16:LDI21 LND16:LNE21 LWZ16:LXA21 MGV16:MGW21 MQR16:MQS21 NAN16:NAO21 NKJ16:NKK21 NUF16:NUG21 OEB16:OEC21 ONX16:ONY21 OXT16:OXU21 PHP16:PHQ21 PRL16:PRM21 QBH16:QBI21 QLD16:QLE21 QUZ16:QVA21 REV16:REW21 ROR16:ROS21 RYN16:RYO21 SIJ16:SIK21 SSF16:SSG21 TCB16:TCC21 TLX16:TLY21 TVT16:TVU21 UFP16:UFQ21 UPL16:UPM21 UZH16:UZI21 VJD16:VJE21 VSZ16:VTA21 WCV16:WCW21 WMR16:WMS21 WWN16:WWO21 AF23:AG23 KB23:KC23 TX23:TY23 ADT23:ADU23 ANP23:ANQ23 AXL23:AXM23 BHH23:BHI23 BRD23:BRE23 CAZ23:CBA23 CKV23:CKW23 CUR23:CUS23 DEN23:DEO23 DOJ23:DOK23 DYF23:DYG23 EIB23:EIC23 ERX23:ERY23 FBT23:FBU23 FLP23:FLQ23 FVL23:FVM23 GFH23:GFI23 GPD23:GPE23 GYZ23:GZA23 HIV23:HIW23 HSR23:HSS23 ICN23:ICO23 IMJ23:IMK23 IWF23:IWG23 JGB23:JGC23 JPX23:JPY23 JZT23:JZU23 KJP23:KJQ23 KTL23:KTM23 LDH23:LDI23 LND23:LNE23 LWZ23:LXA23 MGV23:MGW23 MQR23:MQS23 NAN23:NAO23 NKJ23:NKK23 NUF23:NUG23 OEB23:OEC23 ONX23:ONY23 OXT23:OXU23 PHP23:PHQ23 PRL23:PRM23 QBH23:QBI23 QLD23:QLE23 QUZ23:QVA23 REV23:REW23 ROR23:ROS23 RYN23:RYO23 SIJ23:SIK23 SSF23:SSG23 TCB23:TCC23 TLX23:TLY23 TVT23:TVU23 UFP23:UFQ23 UPL23:UPM23 UZH23:UZI23 VJD23:VJE23 VSZ23:VTA23 WCV23:WCW23 WMR23:WMS23 WWN23:WWO23 WWQ9:WWQ23 WMU9:WMU23 WCY9:WCY23 VTC9:VTC23 VJG9:VJG23 UZK9:UZK23 UPO9:UPO23 UFS9:UFS23 TVW9:TVW23 TMA9:TMA23 TCE9:TCE23 SSI9:SSI23 SIM9:SIM23 RYQ9:RYQ23 ROU9:ROU23 REY9:REY23 QVC9:QVC23 QLG9:QLG23 QBK9:QBK23 PRO9:PRO23 PHS9:PHS23 OXW9:OXW23 OOA9:OOA23 OEE9:OEE23 NUI9:NUI23 NKM9:NKM23 NAQ9:NAQ23 MQU9:MQU23 MGY9:MGY23 LXC9:LXC23 LNG9:LNG23 LDK9:LDK23 KTO9:KTO23 KJS9:KJS23 JZW9:JZW23 JQA9:JQA23 JGE9:JGE23 IWI9:IWI23 IMM9:IMM23 ICQ9:ICQ23 HSU9:HSU23 HIY9:HIY23 GZC9:GZC23 GPG9:GPG23 GFK9:GFK23 FVO9:FVO23 FLS9:FLS23 FBW9:FBW23 ESA9:ESA23 EIE9:EIE23 DYI9:DYI23 DOM9:DOM23 DEQ9:DEQ23 CUU9:CUU23 CKY9:CKY23 CBC9:CBC23 BRG9:BRG23 BHK9:BHK23 AXO9:AXO23 ANS9:ANS23 ADW9:ADW23 UA9:UA23 KE9:KE23 AI9:AI23 WWR15:WWR23 WMV15:WMV23 WCZ15:WCZ23 VTD15:VTD23 VJH15:VJH23 UZL15:UZL23 UPP15:UPP23 UFT15:UFT23 TVX15:TVX23 TMB15:TMB23 TCF15:TCF23 SSJ15:SSJ23 SIN15:SIN23 RYR15:RYR23 ROV15:ROV23 REZ15:REZ23 QVD15:QVD23 QLH15:QLH23 QBL15:QBL23 PRP15:PRP23 PHT15:PHT23 OXX15:OXX23 OOB15:OOB23 OEF15:OEF23 NUJ15:NUJ23 NKN15:NKN23 NAR15:NAR23 MQV15:MQV23 MGZ15:MGZ23 LXD15:LXD23 LNH15:LNH23 LDL15:LDL23 KTP15:KTP23 KJT15:KJT23 JZX15:JZX23 JQB15:JQB23 JGF15:JGF23 IWJ15:IWJ23 IMN15:IMN23 ICR15:ICR23 HSV15:HSV23 HIZ15:HIZ23 GZD15:GZD23 GPH15:GPH23 GFL15:GFL23 FVP15:FVP23 FLT15:FLT23 FBX15:FBX23 ESB15:ESB23 EIF15:EIF23 DYJ15:DYJ23 DON15:DON23 DER15:DER23 CUV15:CUV23 CKZ15:CKZ23 CBD15:CBD23 BRH15:BRH23 BHL15:BHL23 AXP15:AXP23 ANT15:ANT23 ADX15:ADX23 UB15:UB23 KF15:KF23 AJ15:AJ23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85"/>
  <sheetViews>
    <sheetView showGridLines="0" view="pageBreakPreview" zoomScaleNormal="85" zoomScaleSheetLayoutView="100" workbookViewId="0">
      <selection sqref="A1:J1"/>
    </sheetView>
  </sheetViews>
  <sheetFormatPr baseColWidth="10" defaultRowHeight="12.75" x14ac:dyDescent="0.2"/>
  <cols>
    <col min="1" max="1" width="16.7109375" style="6" customWidth="1"/>
    <col min="2" max="2" width="6.85546875" style="5" customWidth="1"/>
    <col min="3" max="4" width="6.5703125" style="5" customWidth="1"/>
    <col min="5" max="5" width="5.85546875" style="6" customWidth="1"/>
    <col min="6" max="6" width="8.5703125" style="6" customWidth="1"/>
    <col min="7" max="8" width="12" style="7" customWidth="1"/>
    <col min="9" max="9" width="8" style="7" customWidth="1"/>
    <col min="10" max="10" width="2.5703125" style="6" customWidth="1"/>
    <col min="11" max="12" width="8.85546875" style="6" customWidth="1"/>
    <col min="13" max="13" width="4.42578125" style="6" customWidth="1"/>
    <col min="14" max="14" width="4.7109375" style="6" customWidth="1"/>
    <col min="15" max="15" width="3.7109375" style="6" customWidth="1"/>
    <col min="16" max="16" width="4.5703125" style="6" customWidth="1"/>
    <col min="17" max="18" width="3" style="6" customWidth="1"/>
    <col min="19" max="19" width="1" style="6" hidden="1" customWidth="1"/>
    <col min="20" max="21" width="3.7109375" style="6" hidden="1" customWidth="1"/>
    <col min="22" max="22" width="4.42578125" style="6" customWidth="1"/>
    <col min="23" max="23" width="1" style="6" hidden="1" customWidth="1"/>
    <col min="24" max="26" width="17.85546875" style="7" customWidth="1"/>
    <col min="27" max="27" width="10.42578125" style="7" customWidth="1"/>
    <col min="28" max="28" width="29" style="7" customWidth="1"/>
    <col min="29" max="29" width="4.140625" style="6" customWidth="1"/>
    <col min="30" max="30" width="3" style="6" customWidth="1"/>
    <col min="31" max="31" width="1" style="6" hidden="1" customWidth="1"/>
    <col min="32" max="33" width="3.85546875" style="6" hidden="1" customWidth="1"/>
    <col min="34" max="34" width="3" style="6" customWidth="1"/>
    <col min="35" max="35" width="3.85546875" style="6" hidden="1" customWidth="1"/>
    <col min="36" max="36" width="3" style="6" customWidth="1"/>
    <col min="37" max="37" width="3.85546875" style="6" hidden="1" customWidth="1"/>
    <col min="38" max="38" width="4.42578125" style="9" customWidth="1"/>
    <col min="39" max="39" width="17.42578125" style="3" hidden="1" customWidth="1"/>
    <col min="40" max="41" width="13.42578125" style="3" hidden="1" customWidth="1"/>
    <col min="42" max="256" width="11.42578125" style="3"/>
    <col min="257" max="257" width="16.7109375" style="3" customWidth="1"/>
    <col min="258" max="258" width="6.85546875" style="3" customWidth="1"/>
    <col min="259" max="260" width="6.5703125" style="3" customWidth="1"/>
    <col min="261" max="261" width="5.85546875" style="3" customWidth="1"/>
    <col min="262" max="262" width="8.5703125" style="3" customWidth="1"/>
    <col min="263" max="264" width="12" style="3" customWidth="1"/>
    <col min="265" max="265" width="8" style="3" customWidth="1"/>
    <col min="266" max="266" width="2.5703125" style="3" customWidth="1"/>
    <col min="267" max="268" width="8.85546875" style="3" customWidth="1"/>
    <col min="269" max="269" width="4.42578125" style="3" customWidth="1"/>
    <col min="270" max="270" width="4.7109375" style="3" customWidth="1"/>
    <col min="271" max="271" width="3.7109375" style="3" customWidth="1"/>
    <col min="272" max="272" width="4.5703125" style="3" customWidth="1"/>
    <col min="273" max="274" width="3" style="3" customWidth="1"/>
    <col min="275" max="277" width="0" style="3" hidden="1" customWidth="1"/>
    <col min="278" max="278" width="4.42578125" style="3" customWidth="1"/>
    <col min="279" max="279" width="0" style="3" hidden="1" customWidth="1"/>
    <col min="280" max="282" width="17.85546875" style="3" customWidth="1"/>
    <col min="283" max="283" width="10.42578125" style="3" customWidth="1"/>
    <col min="284" max="284" width="29" style="3" customWidth="1"/>
    <col min="285" max="285" width="4.140625" style="3" customWidth="1"/>
    <col min="286" max="286" width="3" style="3" customWidth="1"/>
    <col min="287" max="289" width="0" style="3" hidden="1" customWidth="1"/>
    <col min="290" max="290" width="3" style="3" customWidth="1"/>
    <col min="291" max="291" width="0" style="3" hidden="1" customWidth="1"/>
    <col min="292" max="292" width="3" style="3" customWidth="1"/>
    <col min="293" max="293" width="0" style="3" hidden="1" customWidth="1"/>
    <col min="294" max="294" width="4.42578125" style="3" customWidth="1"/>
    <col min="295" max="297" width="0" style="3" hidden="1" customWidth="1"/>
    <col min="298" max="512" width="11.42578125" style="3"/>
    <col min="513" max="513" width="16.7109375" style="3" customWidth="1"/>
    <col min="514" max="514" width="6.85546875" style="3" customWidth="1"/>
    <col min="515" max="516" width="6.5703125" style="3" customWidth="1"/>
    <col min="517" max="517" width="5.85546875" style="3" customWidth="1"/>
    <col min="518" max="518" width="8.5703125" style="3" customWidth="1"/>
    <col min="519" max="520" width="12" style="3" customWidth="1"/>
    <col min="521" max="521" width="8" style="3" customWidth="1"/>
    <col min="522" max="522" width="2.5703125" style="3" customWidth="1"/>
    <col min="523" max="524" width="8.85546875" style="3" customWidth="1"/>
    <col min="525" max="525" width="4.42578125" style="3" customWidth="1"/>
    <col min="526" max="526" width="4.7109375" style="3" customWidth="1"/>
    <col min="527" max="527" width="3.7109375" style="3" customWidth="1"/>
    <col min="528" max="528" width="4.5703125" style="3" customWidth="1"/>
    <col min="529" max="530" width="3" style="3" customWidth="1"/>
    <col min="531" max="533" width="0" style="3" hidden="1" customWidth="1"/>
    <col min="534" max="534" width="4.42578125" style="3" customWidth="1"/>
    <col min="535" max="535" width="0" style="3" hidden="1" customWidth="1"/>
    <col min="536" max="538" width="17.85546875" style="3" customWidth="1"/>
    <col min="539" max="539" width="10.42578125" style="3" customWidth="1"/>
    <col min="540" max="540" width="29" style="3" customWidth="1"/>
    <col min="541" max="541" width="4.140625" style="3" customWidth="1"/>
    <col min="542" max="542" width="3" style="3" customWidth="1"/>
    <col min="543" max="545" width="0" style="3" hidden="1" customWidth="1"/>
    <col min="546" max="546" width="3" style="3" customWidth="1"/>
    <col min="547" max="547" width="0" style="3" hidden="1" customWidth="1"/>
    <col min="548" max="548" width="3" style="3" customWidth="1"/>
    <col min="549" max="549" width="0" style="3" hidden="1" customWidth="1"/>
    <col min="550" max="550" width="4.42578125" style="3" customWidth="1"/>
    <col min="551" max="553" width="0" style="3" hidden="1" customWidth="1"/>
    <col min="554" max="768" width="11.42578125" style="3"/>
    <col min="769" max="769" width="16.7109375" style="3" customWidth="1"/>
    <col min="770" max="770" width="6.85546875" style="3" customWidth="1"/>
    <col min="771" max="772" width="6.5703125" style="3" customWidth="1"/>
    <col min="773" max="773" width="5.85546875" style="3" customWidth="1"/>
    <col min="774" max="774" width="8.5703125" style="3" customWidth="1"/>
    <col min="775" max="776" width="12" style="3" customWidth="1"/>
    <col min="777" max="777" width="8" style="3" customWidth="1"/>
    <col min="778" max="778" width="2.5703125" style="3" customWidth="1"/>
    <col min="779" max="780" width="8.85546875" style="3" customWidth="1"/>
    <col min="781" max="781" width="4.42578125" style="3" customWidth="1"/>
    <col min="782" max="782" width="4.7109375" style="3" customWidth="1"/>
    <col min="783" max="783" width="3.7109375" style="3" customWidth="1"/>
    <col min="784" max="784" width="4.5703125" style="3" customWidth="1"/>
    <col min="785" max="786" width="3" style="3" customWidth="1"/>
    <col min="787" max="789" width="0" style="3" hidden="1" customWidth="1"/>
    <col min="790" max="790" width="4.42578125" style="3" customWidth="1"/>
    <col min="791" max="791" width="0" style="3" hidden="1" customWidth="1"/>
    <col min="792" max="794" width="17.85546875" style="3" customWidth="1"/>
    <col min="795" max="795" width="10.42578125" style="3" customWidth="1"/>
    <col min="796" max="796" width="29" style="3" customWidth="1"/>
    <col min="797" max="797" width="4.140625" style="3" customWidth="1"/>
    <col min="798" max="798" width="3" style="3" customWidth="1"/>
    <col min="799" max="801" width="0" style="3" hidden="1" customWidth="1"/>
    <col min="802" max="802" width="3" style="3" customWidth="1"/>
    <col min="803" max="803" width="0" style="3" hidden="1" customWidth="1"/>
    <col min="804" max="804" width="3" style="3" customWidth="1"/>
    <col min="805" max="805" width="0" style="3" hidden="1" customWidth="1"/>
    <col min="806" max="806" width="4.42578125" style="3" customWidth="1"/>
    <col min="807" max="809" width="0" style="3" hidden="1" customWidth="1"/>
    <col min="810" max="1024" width="11.42578125" style="3"/>
    <col min="1025" max="1025" width="16.7109375" style="3" customWidth="1"/>
    <col min="1026" max="1026" width="6.85546875" style="3" customWidth="1"/>
    <col min="1027" max="1028" width="6.5703125" style="3" customWidth="1"/>
    <col min="1029" max="1029" width="5.85546875" style="3" customWidth="1"/>
    <col min="1030" max="1030" width="8.5703125" style="3" customWidth="1"/>
    <col min="1031" max="1032" width="12" style="3" customWidth="1"/>
    <col min="1033" max="1033" width="8" style="3" customWidth="1"/>
    <col min="1034" max="1034" width="2.5703125" style="3" customWidth="1"/>
    <col min="1035" max="1036" width="8.85546875" style="3" customWidth="1"/>
    <col min="1037" max="1037" width="4.42578125" style="3" customWidth="1"/>
    <col min="1038" max="1038" width="4.7109375" style="3" customWidth="1"/>
    <col min="1039" max="1039" width="3.7109375" style="3" customWidth="1"/>
    <col min="1040" max="1040" width="4.5703125" style="3" customWidth="1"/>
    <col min="1041" max="1042" width="3" style="3" customWidth="1"/>
    <col min="1043" max="1045" width="0" style="3" hidden="1" customWidth="1"/>
    <col min="1046" max="1046" width="4.42578125" style="3" customWidth="1"/>
    <col min="1047" max="1047" width="0" style="3" hidden="1" customWidth="1"/>
    <col min="1048" max="1050" width="17.85546875" style="3" customWidth="1"/>
    <col min="1051" max="1051" width="10.42578125" style="3" customWidth="1"/>
    <col min="1052" max="1052" width="29" style="3" customWidth="1"/>
    <col min="1053" max="1053" width="4.140625" style="3" customWidth="1"/>
    <col min="1054" max="1054" width="3" style="3" customWidth="1"/>
    <col min="1055" max="1057" width="0" style="3" hidden="1" customWidth="1"/>
    <col min="1058" max="1058" width="3" style="3" customWidth="1"/>
    <col min="1059" max="1059" width="0" style="3" hidden="1" customWidth="1"/>
    <col min="1060" max="1060" width="3" style="3" customWidth="1"/>
    <col min="1061" max="1061" width="0" style="3" hidden="1" customWidth="1"/>
    <col min="1062" max="1062" width="4.42578125" style="3" customWidth="1"/>
    <col min="1063" max="1065" width="0" style="3" hidden="1" customWidth="1"/>
    <col min="1066" max="1280" width="11.42578125" style="3"/>
    <col min="1281" max="1281" width="16.7109375" style="3" customWidth="1"/>
    <col min="1282" max="1282" width="6.85546875" style="3" customWidth="1"/>
    <col min="1283" max="1284" width="6.5703125" style="3" customWidth="1"/>
    <col min="1285" max="1285" width="5.85546875" style="3" customWidth="1"/>
    <col min="1286" max="1286" width="8.5703125" style="3" customWidth="1"/>
    <col min="1287" max="1288" width="12" style="3" customWidth="1"/>
    <col min="1289" max="1289" width="8" style="3" customWidth="1"/>
    <col min="1290" max="1290" width="2.5703125" style="3" customWidth="1"/>
    <col min="1291" max="1292" width="8.85546875" style="3" customWidth="1"/>
    <col min="1293" max="1293" width="4.42578125" style="3" customWidth="1"/>
    <col min="1294" max="1294" width="4.7109375" style="3" customWidth="1"/>
    <col min="1295" max="1295" width="3.7109375" style="3" customWidth="1"/>
    <col min="1296" max="1296" width="4.5703125" style="3" customWidth="1"/>
    <col min="1297" max="1298" width="3" style="3" customWidth="1"/>
    <col min="1299" max="1301" width="0" style="3" hidden="1" customWidth="1"/>
    <col min="1302" max="1302" width="4.42578125" style="3" customWidth="1"/>
    <col min="1303" max="1303" width="0" style="3" hidden="1" customWidth="1"/>
    <col min="1304" max="1306" width="17.85546875" style="3" customWidth="1"/>
    <col min="1307" max="1307" width="10.42578125" style="3" customWidth="1"/>
    <col min="1308" max="1308" width="29" style="3" customWidth="1"/>
    <col min="1309" max="1309" width="4.140625" style="3" customWidth="1"/>
    <col min="1310" max="1310" width="3" style="3" customWidth="1"/>
    <col min="1311" max="1313" width="0" style="3" hidden="1" customWidth="1"/>
    <col min="1314" max="1314" width="3" style="3" customWidth="1"/>
    <col min="1315" max="1315" width="0" style="3" hidden="1" customWidth="1"/>
    <col min="1316" max="1316" width="3" style="3" customWidth="1"/>
    <col min="1317" max="1317" width="0" style="3" hidden="1" customWidth="1"/>
    <col min="1318" max="1318" width="4.42578125" style="3" customWidth="1"/>
    <col min="1319" max="1321" width="0" style="3" hidden="1" customWidth="1"/>
    <col min="1322" max="1536" width="11.42578125" style="3"/>
    <col min="1537" max="1537" width="16.7109375" style="3" customWidth="1"/>
    <col min="1538" max="1538" width="6.85546875" style="3" customWidth="1"/>
    <col min="1539" max="1540" width="6.5703125" style="3" customWidth="1"/>
    <col min="1541" max="1541" width="5.85546875" style="3" customWidth="1"/>
    <col min="1542" max="1542" width="8.5703125" style="3" customWidth="1"/>
    <col min="1543" max="1544" width="12" style="3" customWidth="1"/>
    <col min="1545" max="1545" width="8" style="3" customWidth="1"/>
    <col min="1546" max="1546" width="2.5703125" style="3" customWidth="1"/>
    <col min="1547" max="1548" width="8.85546875" style="3" customWidth="1"/>
    <col min="1549" max="1549" width="4.42578125" style="3" customWidth="1"/>
    <col min="1550" max="1550" width="4.7109375" style="3" customWidth="1"/>
    <col min="1551" max="1551" width="3.7109375" style="3" customWidth="1"/>
    <col min="1552" max="1552" width="4.5703125" style="3" customWidth="1"/>
    <col min="1553" max="1554" width="3" style="3" customWidth="1"/>
    <col min="1555" max="1557" width="0" style="3" hidden="1" customWidth="1"/>
    <col min="1558" max="1558" width="4.42578125" style="3" customWidth="1"/>
    <col min="1559" max="1559" width="0" style="3" hidden="1" customWidth="1"/>
    <col min="1560" max="1562" width="17.85546875" style="3" customWidth="1"/>
    <col min="1563" max="1563" width="10.42578125" style="3" customWidth="1"/>
    <col min="1564" max="1564" width="29" style="3" customWidth="1"/>
    <col min="1565" max="1565" width="4.140625" style="3" customWidth="1"/>
    <col min="1566" max="1566" width="3" style="3" customWidth="1"/>
    <col min="1567" max="1569" width="0" style="3" hidden="1" customWidth="1"/>
    <col min="1570" max="1570" width="3" style="3" customWidth="1"/>
    <col min="1571" max="1571" width="0" style="3" hidden="1" customWidth="1"/>
    <col min="1572" max="1572" width="3" style="3" customWidth="1"/>
    <col min="1573" max="1573" width="0" style="3" hidden="1" customWidth="1"/>
    <col min="1574" max="1574" width="4.42578125" style="3" customWidth="1"/>
    <col min="1575" max="1577" width="0" style="3" hidden="1" customWidth="1"/>
    <col min="1578" max="1792" width="11.42578125" style="3"/>
    <col min="1793" max="1793" width="16.7109375" style="3" customWidth="1"/>
    <col min="1794" max="1794" width="6.85546875" style="3" customWidth="1"/>
    <col min="1795" max="1796" width="6.5703125" style="3" customWidth="1"/>
    <col min="1797" max="1797" width="5.85546875" style="3" customWidth="1"/>
    <col min="1798" max="1798" width="8.5703125" style="3" customWidth="1"/>
    <col min="1799" max="1800" width="12" style="3" customWidth="1"/>
    <col min="1801" max="1801" width="8" style="3" customWidth="1"/>
    <col min="1802" max="1802" width="2.5703125" style="3" customWidth="1"/>
    <col min="1803" max="1804" width="8.85546875" style="3" customWidth="1"/>
    <col min="1805" max="1805" width="4.42578125" style="3" customWidth="1"/>
    <col min="1806" max="1806" width="4.7109375" style="3" customWidth="1"/>
    <col min="1807" max="1807" width="3.7109375" style="3" customWidth="1"/>
    <col min="1808" max="1808" width="4.5703125" style="3" customWidth="1"/>
    <col min="1809" max="1810" width="3" style="3" customWidth="1"/>
    <col min="1811" max="1813" width="0" style="3" hidden="1" customWidth="1"/>
    <col min="1814" max="1814" width="4.42578125" style="3" customWidth="1"/>
    <col min="1815" max="1815" width="0" style="3" hidden="1" customWidth="1"/>
    <col min="1816" max="1818" width="17.85546875" style="3" customWidth="1"/>
    <col min="1819" max="1819" width="10.42578125" style="3" customWidth="1"/>
    <col min="1820" max="1820" width="29" style="3" customWidth="1"/>
    <col min="1821" max="1821" width="4.140625" style="3" customWidth="1"/>
    <col min="1822" max="1822" width="3" style="3" customWidth="1"/>
    <col min="1823" max="1825" width="0" style="3" hidden="1" customWidth="1"/>
    <col min="1826" max="1826" width="3" style="3" customWidth="1"/>
    <col min="1827" max="1827" width="0" style="3" hidden="1" customWidth="1"/>
    <col min="1828" max="1828" width="3" style="3" customWidth="1"/>
    <col min="1829" max="1829" width="0" style="3" hidden="1" customWidth="1"/>
    <col min="1830" max="1830" width="4.42578125" style="3" customWidth="1"/>
    <col min="1831" max="1833" width="0" style="3" hidden="1" customWidth="1"/>
    <col min="1834" max="2048" width="11.42578125" style="3"/>
    <col min="2049" max="2049" width="16.7109375" style="3" customWidth="1"/>
    <col min="2050" max="2050" width="6.85546875" style="3" customWidth="1"/>
    <col min="2051" max="2052" width="6.5703125" style="3" customWidth="1"/>
    <col min="2053" max="2053" width="5.85546875" style="3" customWidth="1"/>
    <col min="2054" max="2054" width="8.5703125" style="3" customWidth="1"/>
    <col min="2055" max="2056" width="12" style="3" customWidth="1"/>
    <col min="2057" max="2057" width="8" style="3" customWidth="1"/>
    <col min="2058" max="2058" width="2.5703125" style="3" customWidth="1"/>
    <col min="2059" max="2060" width="8.85546875" style="3" customWidth="1"/>
    <col min="2061" max="2061" width="4.42578125" style="3" customWidth="1"/>
    <col min="2062" max="2062" width="4.7109375" style="3" customWidth="1"/>
    <col min="2063" max="2063" width="3.7109375" style="3" customWidth="1"/>
    <col min="2064" max="2064" width="4.5703125" style="3" customWidth="1"/>
    <col min="2065" max="2066" width="3" style="3" customWidth="1"/>
    <col min="2067" max="2069" width="0" style="3" hidden="1" customWidth="1"/>
    <col min="2070" max="2070" width="4.42578125" style="3" customWidth="1"/>
    <col min="2071" max="2071" width="0" style="3" hidden="1" customWidth="1"/>
    <col min="2072" max="2074" width="17.85546875" style="3" customWidth="1"/>
    <col min="2075" max="2075" width="10.42578125" style="3" customWidth="1"/>
    <col min="2076" max="2076" width="29" style="3" customWidth="1"/>
    <col min="2077" max="2077" width="4.140625" style="3" customWidth="1"/>
    <col min="2078" max="2078" width="3" style="3" customWidth="1"/>
    <col min="2079" max="2081" width="0" style="3" hidden="1" customWidth="1"/>
    <col min="2082" max="2082" width="3" style="3" customWidth="1"/>
    <col min="2083" max="2083" width="0" style="3" hidden="1" customWidth="1"/>
    <col min="2084" max="2084" width="3" style="3" customWidth="1"/>
    <col min="2085" max="2085" width="0" style="3" hidden="1" customWidth="1"/>
    <col min="2086" max="2086" width="4.42578125" style="3" customWidth="1"/>
    <col min="2087" max="2089" width="0" style="3" hidden="1" customWidth="1"/>
    <col min="2090" max="2304" width="11.42578125" style="3"/>
    <col min="2305" max="2305" width="16.7109375" style="3" customWidth="1"/>
    <col min="2306" max="2306" width="6.85546875" style="3" customWidth="1"/>
    <col min="2307" max="2308" width="6.5703125" style="3" customWidth="1"/>
    <col min="2309" max="2309" width="5.85546875" style="3" customWidth="1"/>
    <col min="2310" max="2310" width="8.5703125" style="3" customWidth="1"/>
    <col min="2311" max="2312" width="12" style="3" customWidth="1"/>
    <col min="2313" max="2313" width="8" style="3" customWidth="1"/>
    <col min="2314" max="2314" width="2.5703125" style="3" customWidth="1"/>
    <col min="2315" max="2316" width="8.85546875" style="3" customWidth="1"/>
    <col min="2317" max="2317" width="4.42578125" style="3" customWidth="1"/>
    <col min="2318" max="2318" width="4.7109375" style="3" customWidth="1"/>
    <col min="2319" max="2319" width="3.7109375" style="3" customWidth="1"/>
    <col min="2320" max="2320" width="4.5703125" style="3" customWidth="1"/>
    <col min="2321" max="2322" width="3" style="3" customWidth="1"/>
    <col min="2323" max="2325" width="0" style="3" hidden="1" customWidth="1"/>
    <col min="2326" max="2326" width="4.42578125" style="3" customWidth="1"/>
    <col min="2327" max="2327" width="0" style="3" hidden="1" customWidth="1"/>
    <col min="2328" max="2330" width="17.85546875" style="3" customWidth="1"/>
    <col min="2331" max="2331" width="10.42578125" style="3" customWidth="1"/>
    <col min="2332" max="2332" width="29" style="3" customWidth="1"/>
    <col min="2333" max="2333" width="4.140625" style="3" customWidth="1"/>
    <col min="2334" max="2334" width="3" style="3" customWidth="1"/>
    <col min="2335" max="2337" width="0" style="3" hidden="1" customWidth="1"/>
    <col min="2338" max="2338" width="3" style="3" customWidth="1"/>
    <col min="2339" max="2339" width="0" style="3" hidden="1" customWidth="1"/>
    <col min="2340" max="2340" width="3" style="3" customWidth="1"/>
    <col min="2341" max="2341" width="0" style="3" hidden="1" customWidth="1"/>
    <col min="2342" max="2342" width="4.42578125" style="3" customWidth="1"/>
    <col min="2343" max="2345" width="0" style="3" hidden="1" customWidth="1"/>
    <col min="2346" max="2560" width="11.42578125" style="3"/>
    <col min="2561" max="2561" width="16.7109375" style="3" customWidth="1"/>
    <col min="2562" max="2562" width="6.85546875" style="3" customWidth="1"/>
    <col min="2563" max="2564" width="6.5703125" style="3" customWidth="1"/>
    <col min="2565" max="2565" width="5.85546875" style="3" customWidth="1"/>
    <col min="2566" max="2566" width="8.5703125" style="3" customWidth="1"/>
    <col min="2567" max="2568" width="12" style="3" customWidth="1"/>
    <col min="2569" max="2569" width="8" style="3" customWidth="1"/>
    <col min="2570" max="2570" width="2.5703125" style="3" customWidth="1"/>
    <col min="2571" max="2572" width="8.85546875" style="3" customWidth="1"/>
    <col min="2573" max="2573" width="4.42578125" style="3" customWidth="1"/>
    <col min="2574" max="2574" width="4.7109375" style="3" customWidth="1"/>
    <col min="2575" max="2575" width="3.7109375" style="3" customWidth="1"/>
    <col min="2576" max="2576" width="4.5703125" style="3" customWidth="1"/>
    <col min="2577" max="2578" width="3" style="3" customWidth="1"/>
    <col min="2579" max="2581" width="0" style="3" hidden="1" customWidth="1"/>
    <col min="2582" max="2582" width="4.42578125" style="3" customWidth="1"/>
    <col min="2583" max="2583" width="0" style="3" hidden="1" customWidth="1"/>
    <col min="2584" max="2586" width="17.85546875" style="3" customWidth="1"/>
    <col min="2587" max="2587" width="10.42578125" style="3" customWidth="1"/>
    <col min="2588" max="2588" width="29" style="3" customWidth="1"/>
    <col min="2589" max="2589" width="4.140625" style="3" customWidth="1"/>
    <col min="2590" max="2590" width="3" style="3" customWidth="1"/>
    <col min="2591" max="2593" width="0" style="3" hidden="1" customWidth="1"/>
    <col min="2594" max="2594" width="3" style="3" customWidth="1"/>
    <col min="2595" max="2595" width="0" style="3" hidden="1" customWidth="1"/>
    <col min="2596" max="2596" width="3" style="3" customWidth="1"/>
    <col min="2597" max="2597" width="0" style="3" hidden="1" customWidth="1"/>
    <col min="2598" max="2598" width="4.42578125" style="3" customWidth="1"/>
    <col min="2599" max="2601" width="0" style="3" hidden="1" customWidth="1"/>
    <col min="2602" max="2816" width="11.42578125" style="3"/>
    <col min="2817" max="2817" width="16.7109375" style="3" customWidth="1"/>
    <col min="2818" max="2818" width="6.85546875" style="3" customWidth="1"/>
    <col min="2819" max="2820" width="6.5703125" style="3" customWidth="1"/>
    <col min="2821" max="2821" width="5.85546875" style="3" customWidth="1"/>
    <col min="2822" max="2822" width="8.5703125" style="3" customWidth="1"/>
    <col min="2823" max="2824" width="12" style="3" customWidth="1"/>
    <col min="2825" max="2825" width="8" style="3" customWidth="1"/>
    <col min="2826" max="2826" width="2.5703125" style="3" customWidth="1"/>
    <col min="2827" max="2828" width="8.85546875" style="3" customWidth="1"/>
    <col min="2829" max="2829" width="4.42578125" style="3" customWidth="1"/>
    <col min="2830" max="2830" width="4.7109375" style="3" customWidth="1"/>
    <col min="2831" max="2831" width="3.7109375" style="3" customWidth="1"/>
    <col min="2832" max="2832" width="4.5703125" style="3" customWidth="1"/>
    <col min="2833" max="2834" width="3" style="3" customWidth="1"/>
    <col min="2835" max="2837" width="0" style="3" hidden="1" customWidth="1"/>
    <col min="2838" max="2838" width="4.42578125" style="3" customWidth="1"/>
    <col min="2839" max="2839" width="0" style="3" hidden="1" customWidth="1"/>
    <col min="2840" max="2842" width="17.85546875" style="3" customWidth="1"/>
    <col min="2843" max="2843" width="10.42578125" style="3" customWidth="1"/>
    <col min="2844" max="2844" width="29" style="3" customWidth="1"/>
    <col min="2845" max="2845" width="4.140625" style="3" customWidth="1"/>
    <col min="2846" max="2846" width="3" style="3" customWidth="1"/>
    <col min="2847" max="2849" width="0" style="3" hidden="1" customWidth="1"/>
    <col min="2850" max="2850" width="3" style="3" customWidth="1"/>
    <col min="2851" max="2851" width="0" style="3" hidden="1" customWidth="1"/>
    <col min="2852" max="2852" width="3" style="3" customWidth="1"/>
    <col min="2853" max="2853" width="0" style="3" hidden="1" customWidth="1"/>
    <col min="2854" max="2854" width="4.42578125" style="3" customWidth="1"/>
    <col min="2855" max="2857" width="0" style="3" hidden="1" customWidth="1"/>
    <col min="2858" max="3072" width="11.42578125" style="3"/>
    <col min="3073" max="3073" width="16.7109375" style="3" customWidth="1"/>
    <col min="3074" max="3074" width="6.85546875" style="3" customWidth="1"/>
    <col min="3075" max="3076" width="6.5703125" style="3" customWidth="1"/>
    <col min="3077" max="3077" width="5.85546875" style="3" customWidth="1"/>
    <col min="3078" max="3078" width="8.5703125" style="3" customWidth="1"/>
    <col min="3079" max="3080" width="12" style="3" customWidth="1"/>
    <col min="3081" max="3081" width="8" style="3" customWidth="1"/>
    <col min="3082" max="3082" width="2.5703125" style="3" customWidth="1"/>
    <col min="3083" max="3084" width="8.85546875" style="3" customWidth="1"/>
    <col min="3085" max="3085" width="4.42578125" style="3" customWidth="1"/>
    <col min="3086" max="3086" width="4.7109375" style="3" customWidth="1"/>
    <col min="3087" max="3087" width="3.7109375" style="3" customWidth="1"/>
    <col min="3088" max="3088" width="4.5703125" style="3" customWidth="1"/>
    <col min="3089" max="3090" width="3" style="3" customWidth="1"/>
    <col min="3091" max="3093" width="0" style="3" hidden="1" customWidth="1"/>
    <col min="3094" max="3094" width="4.42578125" style="3" customWidth="1"/>
    <col min="3095" max="3095" width="0" style="3" hidden="1" customWidth="1"/>
    <col min="3096" max="3098" width="17.85546875" style="3" customWidth="1"/>
    <col min="3099" max="3099" width="10.42578125" style="3" customWidth="1"/>
    <col min="3100" max="3100" width="29" style="3" customWidth="1"/>
    <col min="3101" max="3101" width="4.140625" style="3" customWidth="1"/>
    <col min="3102" max="3102" width="3" style="3" customWidth="1"/>
    <col min="3103" max="3105" width="0" style="3" hidden="1" customWidth="1"/>
    <col min="3106" max="3106" width="3" style="3" customWidth="1"/>
    <col min="3107" max="3107" width="0" style="3" hidden="1" customWidth="1"/>
    <col min="3108" max="3108" width="3" style="3" customWidth="1"/>
    <col min="3109" max="3109" width="0" style="3" hidden="1" customWidth="1"/>
    <col min="3110" max="3110" width="4.42578125" style="3" customWidth="1"/>
    <col min="3111" max="3113" width="0" style="3" hidden="1" customWidth="1"/>
    <col min="3114" max="3328" width="11.42578125" style="3"/>
    <col min="3329" max="3329" width="16.7109375" style="3" customWidth="1"/>
    <col min="3330" max="3330" width="6.85546875" style="3" customWidth="1"/>
    <col min="3331" max="3332" width="6.5703125" style="3" customWidth="1"/>
    <col min="3333" max="3333" width="5.85546875" style="3" customWidth="1"/>
    <col min="3334" max="3334" width="8.5703125" style="3" customWidth="1"/>
    <col min="3335" max="3336" width="12" style="3" customWidth="1"/>
    <col min="3337" max="3337" width="8" style="3" customWidth="1"/>
    <col min="3338" max="3338" width="2.5703125" style="3" customWidth="1"/>
    <col min="3339" max="3340" width="8.85546875" style="3" customWidth="1"/>
    <col min="3341" max="3341" width="4.42578125" style="3" customWidth="1"/>
    <col min="3342" max="3342" width="4.7109375" style="3" customWidth="1"/>
    <col min="3343" max="3343" width="3.7109375" style="3" customWidth="1"/>
    <col min="3344" max="3344" width="4.5703125" style="3" customWidth="1"/>
    <col min="3345" max="3346" width="3" style="3" customWidth="1"/>
    <col min="3347" max="3349" width="0" style="3" hidden="1" customWidth="1"/>
    <col min="3350" max="3350" width="4.42578125" style="3" customWidth="1"/>
    <col min="3351" max="3351" width="0" style="3" hidden="1" customWidth="1"/>
    <col min="3352" max="3354" width="17.85546875" style="3" customWidth="1"/>
    <col min="3355" max="3355" width="10.42578125" style="3" customWidth="1"/>
    <col min="3356" max="3356" width="29" style="3" customWidth="1"/>
    <col min="3357" max="3357" width="4.140625" style="3" customWidth="1"/>
    <col min="3358" max="3358" width="3" style="3" customWidth="1"/>
    <col min="3359" max="3361" width="0" style="3" hidden="1" customWidth="1"/>
    <col min="3362" max="3362" width="3" style="3" customWidth="1"/>
    <col min="3363" max="3363" width="0" style="3" hidden="1" customWidth="1"/>
    <col min="3364" max="3364" width="3" style="3" customWidth="1"/>
    <col min="3365" max="3365" width="0" style="3" hidden="1" customWidth="1"/>
    <col min="3366" max="3366" width="4.42578125" style="3" customWidth="1"/>
    <col min="3367" max="3369" width="0" style="3" hidden="1" customWidth="1"/>
    <col min="3370" max="3584" width="11.42578125" style="3"/>
    <col min="3585" max="3585" width="16.7109375" style="3" customWidth="1"/>
    <col min="3586" max="3586" width="6.85546875" style="3" customWidth="1"/>
    <col min="3587" max="3588" width="6.5703125" style="3" customWidth="1"/>
    <col min="3589" max="3589" width="5.85546875" style="3" customWidth="1"/>
    <col min="3590" max="3590" width="8.5703125" style="3" customWidth="1"/>
    <col min="3591" max="3592" width="12" style="3" customWidth="1"/>
    <col min="3593" max="3593" width="8" style="3" customWidth="1"/>
    <col min="3594" max="3594" width="2.5703125" style="3" customWidth="1"/>
    <col min="3595" max="3596" width="8.85546875" style="3" customWidth="1"/>
    <col min="3597" max="3597" width="4.42578125" style="3" customWidth="1"/>
    <col min="3598" max="3598" width="4.7109375" style="3" customWidth="1"/>
    <col min="3599" max="3599" width="3.7109375" style="3" customWidth="1"/>
    <col min="3600" max="3600" width="4.5703125" style="3" customWidth="1"/>
    <col min="3601" max="3602" width="3" style="3" customWidth="1"/>
    <col min="3603" max="3605" width="0" style="3" hidden="1" customWidth="1"/>
    <col min="3606" max="3606" width="4.42578125" style="3" customWidth="1"/>
    <col min="3607" max="3607" width="0" style="3" hidden="1" customWidth="1"/>
    <col min="3608" max="3610" width="17.85546875" style="3" customWidth="1"/>
    <col min="3611" max="3611" width="10.42578125" style="3" customWidth="1"/>
    <col min="3612" max="3612" width="29" style="3" customWidth="1"/>
    <col min="3613" max="3613" width="4.140625" style="3" customWidth="1"/>
    <col min="3614" max="3614" width="3" style="3" customWidth="1"/>
    <col min="3615" max="3617" width="0" style="3" hidden="1" customWidth="1"/>
    <col min="3618" max="3618" width="3" style="3" customWidth="1"/>
    <col min="3619" max="3619" width="0" style="3" hidden="1" customWidth="1"/>
    <col min="3620" max="3620" width="3" style="3" customWidth="1"/>
    <col min="3621" max="3621" width="0" style="3" hidden="1" customWidth="1"/>
    <col min="3622" max="3622" width="4.42578125" style="3" customWidth="1"/>
    <col min="3623" max="3625" width="0" style="3" hidden="1" customWidth="1"/>
    <col min="3626" max="3840" width="11.42578125" style="3"/>
    <col min="3841" max="3841" width="16.7109375" style="3" customWidth="1"/>
    <col min="3842" max="3842" width="6.85546875" style="3" customWidth="1"/>
    <col min="3843" max="3844" width="6.5703125" style="3" customWidth="1"/>
    <col min="3845" max="3845" width="5.85546875" style="3" customWidth="1"/>
    <col min="3846" max="3846" width="8.5703125" style="3" customWidth="1"/>
    <col min="3847" max="3848" width="12" style="3" customWidth="1"/>
    <col min="3849" max="3849" width="8" style="3" customWidth="1"/>
    <col min="3850" max="3850" width="2.5703125" style="3" customWidth="1"/>
    <col min="3851" max="3852" width="8.85546875" style="3" customWidth="1"/>
    <col min="3853" max="3853" width="4.42578125" style="3" customWidth="1"/>
    <col min="3854" max="3854" width="4.7109375" style="3" customWidth="1"/>
    <col min="3855" max="3855" width="3.7109375" style="3" customWidth="1"/>
    <col min="3856" max="3856" width="4.5703125" style="3" customWidth="1"/>
    <col min="3857" max="3858" width="3" style="3" customWidth="1"/>
    <col min="3859" max="3861" width="0" style="3" hidden="1" customWidth="1"/>
    <col min="3862" max="3862" width="4.42578125" style="3" customWidth="1"/>
    <col min="3863" max="3863" width="0" style="3" hidden="1" customWidth="1"/>
    <col min="3864" max="3866" width="17.85546875" style="3" customWidth="1"/>
    <col min="3867" max="3867" width="10.42578125" style="3" customWidth="1"/>
    <col min="3868" max="3868" width="29" style="3" customWidth="1"/>
    <col min="3869" max="3869" width="4.140625" style="3" customWidth="1"/>
    <col min="3870" max="3870" width="3" style="3" customWidth="1"/>
    <col min="3871" max="3873" width="0" style="3" hidden="1" customWidth="1"/>
    <col min="3874" max="3874" width="3" style="3" customWidth="1"/>
    <col min="3875" max="3875" width="0" style="3" hidden="1" customWidth="1"/>
    <col min="3876" max="3876" width="3" style="3" customWidth="1"/>
    <col min="3877" max="3877" width="0" style="3" hidden="1" customWidth="1"/>
    <col min="3878" max="3878" width="4.42578125" style="3" customWidth="1"/>
    <col min="3879" max="3881" width="0" style="3" hidden="1" customWidth="1"/>
    <col min="3882" max="4096" width="11.42578125" style="3"/>
    <col min="4097" max="4097" width="16.7109375" style="3" customWidth="1"/>
    <col min="4098" max="4098" width="6.85546875" style="3" customWidth="1"/>
    <col min="4099" max="4100" width="6.5703125" style="3" customWidth="1"/>
    <col min="4101" max="4101" width="5.85546875" style="3" customWidth="1"/>
    <col min="4102" max="4102" width="8.5703125" style="3" customWidth="1"/>
    <col min="4103" max="4104" width="12" style="3" customWidth="1"/>
    <col min="4105" max="4105" width="8" style="3" customWidth="1"/>
    <col min="4106" max="4106" width="2.5703125" style="3" customWidth="1"/>
    <col min="4107" max="4108" width="8.85546875" style="3" customWidth="1"/>
    <col min="4109" max="4109" width="4.42578125" style="3" customWidth="1"/>
    <col min="4110" max="4110" width="4.7109375" style="3" customWidth="1"/>
    <col min="4111" max="4111" width="3.7109375" style="3" customWidth="1"/>
    <col min="4112" max="4112" width="4.5703125" style="3" customWidth="1"/>
    <col min="4113" max="4114" width="3" style="3" customWidth="1"/>
    <col min="4115" max="4117" width="0" style="3" hidden="1" customWidth="1"/>
    <col min="4118" max="4118" width="4.42578125" style="3" customWidth="1"/>
    <col min="4119" max="4119" width="0" style="3" hidden="1" customWidth="1"/>
    <col min="4120" max="4122" width="17.85546875" style="3" customWidth="1"/>
    <col min="4123" max="4123" width="10.42578125" style="3" customWidth="1"/>
    <col min="4124" max="4124" width="29" style="3" customWidth="1"/>
    <col min="4125" max="4125" width="4.140625" style="3" customWidth="1"/>
    <col min="4126" max="4126" width="3" style="3" customWidth="1"/>
    <col min="4127" max="4129" width="0" style="3" hidden="1" customWidth="1"/>
    <col min="4130" max="4130" width="3" style="3" customWidth="1"/>
    <col min="4131" max="4131" width="0" style="3" hidden="1" customWidth="1"/>
    <col min="4132" max="4132" width="3" style="3" customWidth="1"/>
    <col min="4133" max="4133" width="0" style="3" hidden="1" customWidth="1"/>
    <col min="4134" max="4134" width="4.42578125" style="3" customWidth="1"/>
    <col min="4135" max="4137" width="0" style="3" hidden="1" customWidth="1"/>
    <col min="4138" max="4352" width="11.42578125" style="3"/>
    <col min="4353" max="4353" width="16.7109375" style="3" customWidth="1"/>
    <col min="4354" max="4354" width="6.85546875" style="3" customWidth="1"/>
    <col min="4355" max="4356" width="6.5703125" style="3" customWidth="1"/>
    <col min="4357" max="4357" width="5.85546875" style="3" customWidth="1"/>
    <col min="4358" max="4358" width="8.5703125" style="3" customWidth="1"/>
    <col min="4359" max="4360" width="12" style="3" customWidth="1"/>
    <col min="4361" max="4361" width="8" style="3" customWidth="1"/>
    <col min="4362" max="4362" width="2.5703125" style="3" customWidth="1"/>
    <col min="4363" max="4364" width="8.85546875" style="3" customWidth="1"/>
    <col min="4365" max="4365" width="4.42578125" style="3" customWidth="1"/>
    <col min="4366" max="4366" width="4.7109375" style="3" customWidth="1"/>
    <col min="4367" max="4367" width="3.7109375" style="3" customWidth="1"/>
    <col min="4368" max="4368" width="4.5703125" style="3" customWidth="1"/>
    <col min="4369" max="4370" width="3" style="3" customWidth="1"/>
    <col min="4371" max="4373" width="0" style="3" hidden="1" customWidth="1"/>
    <col min="4374" max="4374" width="4.42578125" style="3" customWidth="1"/>
    <col min="4375" max="4375" width="0" style="3" hidden="1" customWidth="1"/>
    <col min="4376" max="4378" width="17.85546875" style="3" customWidth="1"/>
    <col min="4379" max="4379" width="10.42578125" style="3" customWidth="1"/>
    <col min="4380" max="4380" width="29" style="3" customWidth="1"/>
    <col min="4381" max="4381" width="4.140625" style="3" customWidth="1"/>
    <col min="4382" max="4382" width="3" style="3" customWidth="1"/>
    <col min="4383" max="4385" width="0" style="3" hidden="1" customWidth="1"/>
    <col min="4386" max="4386" width="3" style="3" customWidth="1"/>
    <col min="4387" max="4387" width="0" style="3" hidden="1" customWidth="1"/>
    <col min="4388" max="4388" width="3" style="3" customWidth="1"/>
    <col min="4389" max="4389" width="0" style="3" hidden="1" customWidth="1"/>
    <col min="4390" max="4390" width="4.42578125" style="3" customWidth="1"/>
    <col min="4391" max="4393" width="0" style="3" hidden="1" customWidth="1"/>
    <col min="4394" max="4608" width="11.42578125" style="3"/>
    <col min="4609" max="4609" width="16.7109375" style="3" customWidth="1"/>
    <col min="4610" max="4610" width="6.85546875" style="3" customWidth="1"/>
    <col min="4611" max="4612" width="6.5703125" style="3" customWidth="1"/>
    <col min="4613" max="4613" width="5.85546875" style="3" customWidth="1"/>
    <col min="4614" max="4614" width="8.5703125" style="3" customWidth="1"/>
    <col min="4615" max="4616" width="12" style="3" customWidth="1"/>
    <col min="4617" max="4617" width="8" style="3" customWidth="1"/>
    <col min="4618" max="4618" width="2.5703125" style="3" customWidth="1"/>
    <col min="4619" max="4620" width="8.85546875" style="3" customWidth="1"/>
    <col min="4621" max="4621" width="4.42578125" style="3" customWidth="1"/>
    <col min="4622" max="4622" width="4.7109375" style="3" customWidth="1"/>
    <col min="4623" max="4623" width="3.7109375" style="3" customWidth="1"/>
    <col min="4624" max="4624" width="4.5703125" style="3" customWidth="1"/>
    <col min="4625" max="4626" width="3" style="3" customWidth="1"/>
    <col min="4627" max="4629" width="0" style="3" hidden="1" customWidth="1"/>
    <col min="4630" max="4630" width="4.42578125" style="3" customWidth="1"/>
    <col min="4631" max="4631" width="0" style="3" hidden="1" customWidth="1"/>
    <col min="4632" max="4634" width="17.85546875" style="3" customWidth="1"/>
    <col min="4635" max="4635" width="10.42578125" style="3" customWidth="1"/>
    <col min="4636" max="4636" width="29" style="3" customWidth="1"/>
    <col min="4637" max="4637" width="4.140625" style="3" customWidth="1"/>
    <col min="4638" max="4638" width="3" style="3" customWidth="1"/>
    <col min="4639" max="4641" width="0" style="3" hidden="1" customWidth="1"/>
    <col min="4642" max="4642" width="3" style="3" customWidth="1"/>
    <col min="4643" max="4643" width="0" style="3" hidden="1" customWidth="1"/>
    <col min="4644" max="4644" width="3" style="3" customWidth="1"/>
    <col min="4645" max="4645" width="0" style="3" hidden="1" customWidth="1"/>
    <col min="4646" max="4646" width="4.42578125" style="3" customWidth="1"/>
    <col min="4647" max="4649" width="0" style="3" hidden="1" customWidth="1"/>
    <col min="4650" max="4864" width="11.42578125" style="3"/>
    <col min="4865" max="4865" width="16.7109375" style="3" customWidth="1"/>
    <col min="4866" max="4866" width="6.85546875" style="3" customWidth="1"/>
    <col min="4867" max="4868" width="6.5703125" style="3" customWidth="1"/>
    <col min="4869" max="4869" width="5.85546875" style="3" customWidth="1"/>
    <col min="4870" max="4870" width="8.5703125" style="3" customWidth="1"/>
    <col min="4871" max="4872" width="12" style="3" customWidth="1"/>
    <col min="4873" max="4873" width="8" style="3" customWidth="1"/>
    <col min="4874" max="4874" width="2.5703125" style="3" customWidth="1"/>
    <col min="4875" max="4876" width="8.85546875" style="3" customWidth="1"/>
    <col min="4877" max="4877" width="4.42578125" style="3" customWidth="1"/>
    <col min="4878" max="4878" width="4.7109375" style="3" customWidth="1"/>
    <col min="4879" max="4879" width="3.7109375" style="3" customWidth="1"/>
    <col min="4880" max="4880" width="4.5703125" style="3" customWidth="1"/>
    <col min="4881" max="4882" width="3" style="3" customWidth="1"/>
    <col min="4883" max="4885" width="0" style="3" hidden="1" customWidth="1"/>
    <col min="4886" max="4886" width="4.42578125" style="3" customWidth="1"/>
    <col min="4887" max="4887" width="0" style="3" hidden="1" customWidth="1"/>
    <col min="4888" max="4890" width="17.85546875" style="3" customWidth="1"/>
    <col min="4891" max="4891" width="10.42578125" style="3" customWidth="1"/>
    <col min="4892" max="4892" width="29" style="3" customWidth="1"/>
    <col min="4893" max="4893" width="4.140625" style="3" customWidth="1"/>
    <col min="4894" max="4894" width="3" style="3" customWidth="1"/>
    <col min="4895" max="4897" width="0" style="3" hidden="1" customWidth="1"/>
    <col min="4898" max="4898" width="3" style="3" customWidth="1"/>
    <col min="4899" max="4899" width="0" style="3" hidden="1" customWidth="1"/>
    <col min="4900" max="4900" width="3" style="3" customWidth="1"/>
    <col min="4901" max="4901" width="0" style="3" hidden="1" customWidth="1"/>
    <col min="4902" max="4902" width="4.42578125" style="3" customWidth="1"/>
    <col min="4903" max="4905" width="0" style="3" hidden="1" customWidth="1"/>
    <col min="4906" max="5120" width="11.42578125" style="3"/>
    <col min="5121" max="5121" width="16.7109375" style="3" customWidth="1"/>
    <col min="5122" max="5122" width="6.85546875" style="3" customWidth="1"/>
    <col min="5123" max="5124" width="6.5703125" style="3" customWidth="1"/>
    <col min="5125" max="5125" width="5.85546875" style="3" customWidth="1"/>
    <col min="5126" max="5126" width="8.5703125" style="3" customWidth="1"/>
    <col min="5127" max="5128" width="12" style="3" customWidth="1"/>
    <col min="5129" max="5129" width="8" style="3" customWidth="1"/>
    <col min="5130" max="5130" width="2.5703125" style="3" customWidth="1"/>
    <col min="5131" max="5132" width="8.85546875" style="3" customWidth="1"/>
    <col min="5133" max="5133" width="4.42578125" style="3" customWidth="1"/>
    <col min="5134" max="5134" width="4.7109375" style="3" customWidth="1"/>
    <col min="5135" max="5135" width="3.7109375" style="3" customWidth="1"/>
    <col min="5136" max="5136" width="4.5703125" style="3" customWidth="1"/>
    <col min="5137" max="5138" width="3" style="3" customWidth="1"/>
    <col min="5139" max="5141" width="0" style="3" hidden="1" customWidth="1"/>
    <col min="5142" max="5142" width="4.42578125" style="3" customWidth="1"/>
    <col min="5143" max="5143" width="0" style="3" hidden="1" customWidth="1"/>
    <col min="5144" max="5146" width="17.85546875" style="3" customWidth="1"/>
    <col min="5147" max="5147" width="10.42578125" style="3" customWidth="1"/>
    <col min="5148" max="5148" width="29" style="3" customWidth="1"/>
    <col min="5149" max="5149" width="4.140625" style="3" customWidth="1"/>
    <col min="5150" max="5150" width="3" style="3" customWidth="1"/>
    <col min="5151" max="5153" width="0" style="3" hidden="1" customWidth="1"/>
    <col min="5154" max="5154" width="3" style="3" customWidth="1"/>
    <col min="5155" max="5155" width="0" style="3" hidden="1" customWidth="1"/>
    <col min="5156" max="5156" width="3" style="3" customWidth="1"/>
    <col min="5157" max="5157" width="0" style="3" hidden="1" customWidth="1"/>
    <col min="5158" max="5158" width="4.42578125" style="3" customWidth="1"/>
    <col min="5159" max="5161" width="0" style="3" hidden="1" customWidth="1"/>
    <col min="5162" max="5376" width="11.42578125" style="3"/>
    <col min="5377" max="5377" width="16.7109375" style="3" customWidth="1"/>
    <col min="5378" max="5378" width="6.85546875" style="3" customWidth="1"/>
    <col min="5379" max="5380" width="6.5703125" style="3" customWidth="1"/>
    <col min="5381" max="5381" width="5.85546875" style="3" customWidth="1"/>
    <col min="5382" max="5382" width="8.5703125" style="3" customWidth="1"/>
    <col min="5383" max="5384" width="12" style="3" customWidth="1"/>
    <col min="5385" max="5385" width="8" style="3" customWidth="1"/>
    <col min="5386" max="5386" width="2.5703125" style="3" customWidth="1"/>
    <col min="5387" max="5388" width="8.85546875" style="3" customWidth="1"/>
    <col min="5389" max="5389" width="4.42578125" style="3" customWidth="1"/>
    <col min="5390" max="5390" width="4.7109375" style="3" customWidth="1"/>
    <col min="5391" max="5391" width="3.7109375" style="3" customWidth="1"/>
    <col min="5392" max="5392" width="4.5703125" style="3" customWidth="1"/>
    <col min="5393" max="5394" width="3" style="3" customWidth="1"/>
    <col min="5395" max="5397" width="0" style="3" hidden="1" customWidth="1"/>
    <col min="5398" max="5398" width="4.42578125" style="3" customWidth="1"/>
    <col min="5399" max="5399" width="0" style="3" hidden="1" customWidth="1"/>
    <col min="5400" max="5402" width="17.85546875" style="3" customWidth="1"/>
    <col min="5403" max="5403" width="10.42578125" style="3" customWidth="1"/>
    <col min="5404" max="5404" width="29" style="3" customWidth="1"/>
    <col min="5405" max="5405" width="4.140625" style="3" customWidth="1"/>
    <col min="5406" max="5406" width="3" style="3" customWidth="1"/>
    <col min="5407" max="5409" width="0" style="3" hidden="1" customWidth="1"/>
    <col min="5410" max="5410" width="3" style="3" customWidth="1"/>
    <col min="5411" max="5411" width="0" style="3" hidden="1" customWidth="1"/>
    <col min="5412" max="5412" width="3" style="3" customWidth="1"/>
    <col min="5413" max="5413" width="0" style="3" hidden="1" customWidth="1"/>
    <col min="5414" max="5414" width="4.42578125" style="3" customWidth="1"/>
    <col min="5415" max="5417" width="0" style="3" hidden="1" customWidth="1"/>
    <col min="5418" max="5632" width="11.42578125" style="3"/>
    <col min="5633" max="5633" width="16.7109375" style="3" customWidth="1"/>
    <col min="5634" max="5634" width="6.85546875" style="3" customWidth="1"/>
    <col min="5635" max="5636" width="6.5703125" style="3" customWidth="1"/>
    <col min="5637" max="5637" width="5.85546875" style="3" customWidth="1"/>
    <col min="5638" max="5638" width="8.5703125" style="3" customWidth="1"/>
    <col min="5639" max="5640" width="12" style="3" customWidth="1"/>
    <col min="5641" max="5641" width="8" style="3" customWidth="1"/>
    <col min="5642" max="5642" width="2.5703125" style="3" customWidth="1"/>
    <col min="5643" max="5644" width="8.85546875" style="3" customWidth="1"/>
    <col min="5645" max="5645" width="4.42578125" style="3" customWidth="1"/>
    <col min="5646" max="5646" width="4.7109375" style="3" customWidth="1"/>
    <col min="5647" max="5647" width="3.7109375" style="3" customWidth="1"/>
    <col min="5648" max="5648" width="4.5703125" style="3" customWidth="1"/>
    <col min="5649" max="5650" width="3" style="3" customWidth="1"/>
    <col min="5651" max="5653" width="0" style="3" hidden="1" customWidth="1"/>
    <col min="5654" max="5654" width="4.42578125" style="3" customWidth="1"/>
    <col min="5655" max="5655" width="0" style="3" hidden="1" customWidth="1"/>
    <col min="5656" max="5658" width="17.85546875" style="3" customWidth="1"/>
    <col min="5659" max="5659" width="10.42578125" style="3" customWidth="1"/>
    <col min="5660" max="5660" width="29" style="3" customWidth="1"/>
    <col min="5661" max="5661" width="4.140625" style="3" customWidth="1"/>
    <col min="5662" max="5662" width="3" style="3" customWidth="1"/>
    <col min="5663" max="5665" width="0" style="3" hidden="1" customWidth="1"/>
    <col min="5666" max="5666" width="3" style="3" customWidth="1"/>
    <col min="5667" max="5667" width="0" style="3" hidden="1" customWidth="1"/>
    <col min="5668" max="5668" width="3" style="3" customWidth="1"/>
    <col min="5669" max="5669" width="0" style="3" hidden="1" customWidth="1"/>
    <col min="5670" max="5670" width="4.42578125" style="3" customWidth="1"/>
    <col min="5671" max="5673" width="0" style="3" hidden="1" customWidth="1"/>
    <col min="5674" max="5888" width="11.42578125" style="3"/>
    <col min="5889" max="5889" width="16.7109375" style="3" customWidth="1"/>
    <col min="5890" max="5890" width="6.85546875" style="3" customWidth="1"/>
    <col min="5891" max="5892" width="6.5703125" style="3" customWidth="1"/>
    <col min="5893" max="5893" width="5.85546875" style="3" customWidth="1"/>
    <col min="5894" max="5894" width="8.5703125" style="3" customWidth="1"/>
    <col min="5895" max="5896" width="12" style="3" customWidth="1"/>
    <col min="5897" max="5897" width="8" style="3" customWidth="1"/>
    <col min="5898" max="5898" width="2.5703125" style="3" customWidth="1"/>
    <col min="5899" max="5900" width="8.85546875" style="3" customWidth="1"/>
    <col min="5901" max="5901" width="4.42578125" style="3" customWidth="1"/>
    <col min="5902" max="5902" width="4.7109375" style="3" customWidth="1"/>
    <col min="5903" max="5903" width="3.7109375" style="3" customWidth="1"/>
    <col min="5904" max="5904" width="4.5703125" style="3" customWidth="1"/>
    <col min="5905" max="5906" width="3" style="3" customWidth="1"/>
    <col min="5907" max="5909" width="0" style="3" hidden="1" customWidth="1"/>
    <col min="5910" max="5910" width="4.42578125" style="3" customWidth="1"/>
    <col min="5911" max="5911" width="0" style="3" hidden="1" customWidth="1"/>
    <col min="5912" max="5914" width="17.85546875" style="3" customWidth="1"/>
    <col min="5915" max="5915" width="10.42578125" style="3" customWidth="1"/>
    <col min="5916" max="5916" width="29" style="3" customWidth="1"/>
    <col min="5917" max="5917" width="4.140625" style="3" customWidth="1"/>
    <col min="5918" max="5918" width="3" style="3" customWidth="1"/>
    <col min="5919" max="5921" width="0" style="3" hidden="1" customWidth="1"/>
    <col min="5922" max="5922" width="3" style="3" customWidth="1"/>
    <col min="5923" max="5923" width="0" style="3" hidden="1" customWidth="1"/>
    <col min="5924" max="5924" width="3" style="3" customWidth="1"/>
    <col min="5925" max="5925" width="0" style="3" hidden="1" customWidth="1"/>
    <col min="5926" max="5926" width="4.42578125" style="3" customWidth="1"/>
    <col min="5927" max="5929" width="0" style="3" hidden="1" customWidth="1"/>
    <col min="5930" max="6144" width="11.42578125" style="3"/>
    <col min="6145" max="6145" width="16.7109375" style="3" customWidth="1"/>
    <col min="6146" max="6146" width="6.85546875" style="3" customWidth="1"/>
    <col min="6147" max="6148" width="6.5703125" style="3" customWidth="1"/>
    <col min="6149" max="6149" width="5.85546875" style="3" customWidth="1"/>
    <col min="6150" max="6150" width="8.5703125" style="3" customWidth="1"/>
    <col min="6151" max="6152" width="12" style="3" customWidth="1"/>
    <col min="6153" max="6153" width="8" style="3" customWidth="1"/>
    <col min="6154" max="6154" width="2.5703125" style="3" customWidth="1"/>
    <col min="6155" max="6156" width="8.85546875" style="3" customWidth="1"/>
    <col min="6157" max="6157" width="4.42578125" style="3" customWidth="1"/>
    <col min="6158" max="6158" width="4.7109375" style="3" customWidth="1"/>
    <col min="6159" max="6159" width="3.7109375" style="3" customWidth="1"/>
    <col min="6160" max="6160" width="4.5703125" style="3" customWidth="1"/>
    <col min="6161" max="6162" width="3" style="3" customWidth="1"/>
    <col min="6163" max="6165" width="0" style="3" hidden="1" customWidth="1"/>
    <col min="6166" max="6166" width="4.42578125" style="3" customWidth="1"/>
    <col min="6167" max="6167" width="0" style="3" hidden="1" customWidth="1"/>
    <col min="6168" max="6170" width="17.85546875" style="3" customWidth="1"/>
    <col min="6171" max="6171" width="10.42578125" style="3" customWidth="1"/>
    <col min="6172" max="6172" width="29" style="3" customWidth="1"/>
    <col min="6173" max="6173" width="4.140625" style="3" customWidth="1"/>
    <col min="6174" max="6174" width="3" style="3" customWidth="1"/>
    <col min="6175" max="6177" width="0" style="3" hidden="1" customWidth="1"/>
    <col min="6178" max="6178" width="3" style="3" customWidth="1"/>
    <col min="6179" max="6179" width="0" style="3" hidden="1" customWidth="1"/>
    <col min="6180" max="6180" width="3" style="3" customWidth="1"/>
    <col min="6181" max="6181" width="0" style="3" hidden="1" customWidth="1"/>
    <col min="6182" max="6182" width="4.42578125" style="3" customWidth="1"/>
    <col min="6183" max="6185" width="0" style="3" hidden="1" customWidth="1"/>
    <col min="6186" max="6400" width="11.42578125" style="3"/>
    <col min="6401" max="6401" width="16.7109375" style="3" customWidth="1"/>
    <col min="6402" max="6402" width="6.85546875" style="3" customWidth="1"/>
    <col min="6403" max="6404" width="6.5703125" style="3" customWidth="1"/>
    <col min="6405" max="6405" width="5.85546875" style="3" customWidth="1"/>
    <col min="6406" max="6406" width="8.5703125" style="3" customWidth="1"/>
    <col min="6407" max="6408" width="12" style="3" customWidth="1"/>
    <col min="6409" max="6409" width="8" style="3" customWidth="1"/>
    <col min="6410" max="6410" width="2.5703125" style="3" customWidth="1"/>
    <col min="6411" max="6412" width="8.85546875" style="3" customWidth="1"/>
    <col min="6413" max="6413" width="4.42578125" style="3" customWidth="1"/>
    <col min="6414" max="6414" width="4.7109375" style="3" customWidth="1"/>
    <col min="6415" max="6415" width="3.7109375" style="3" customWidth="1"/>
    <col min="6416" max="6416" width="4.5703125" style="3" customWidth="1"/>
    <col min="6417" max="6418" width="3" style="3" customWidth="1"/>
    <col min="6419" max="6421" width="0" style="3" hidden="1" customWidth="1"/>
    <col min="6422" max="6422" width="4.42578125" style="3" customWidth="1"/>
    <col min="6423" max="6423" width="0" style="3" hidden="1" customWidth="1"/>
    <col min="6424" max="6426" width="17.85546875" style="3" customWidth="1"/>
    <col min="6427" max="6427" width="10.42578125" style="3" customWidth="1"/>
    <col min="6428" max="6428" width="29" style="3" customWidth="1"/>
    <col min="6429" max="6429" width="4.140625" style="3" customWidth="1"/>
    <col min="6430" max="6430" width="3" style="3" customWidth="1"/>
    <col min="6431" max="6433" width="0" style="3" hidden="1" customWidth="1"/>
    <col min="6434" max="6434" width="3" style="3" customWidth="1"/>
    <col min="6435" max="6435" width="0" style="3" hidden="1" customWidth="1"/>
    <col min="6436" max="6436" width="3" style="3" customWidth="1"/>
    <col min="6437" max="6437" width="0" style="3" hidden="1" customWidth="1"/>
    <col min="6438" max="6438" width="4.42578125" style="3" customWidth="1"/>
    <col min="6439" max="6441" width="0" style="3" hidden="1" customWidth="1"/>
    <col min="6442" max="6656" width="11.42578125" style="3"/>
    <col min="6657" max="6657" width="16.7109375" style="3" customWidth="1"/>
    <col min="6658" max="6658" width="6.85546875" style="3" customWidth="1"/>
    <col min="6659" max="6660" width="6.5703125" style="3" customWidth="1"/>
    <col min="6661" max="6661" width="5.85546875" style="3" customWidth="1"/>
    <col min="6662" max="6662" width="8.5703125" style="3" customWidth="1"/>
    <col min="6663" max="6664" width="12" style="3" customWidth="1"/>
    <col min="6665" max="6665" width="8" style="3" customWidth="1"/>
    <col min="6666" max="6666" width="2.5703125" style="3" customWidth="1"/>
    <col min="6667" max="6668" width="8.85546875" style="3" customWidth="1"/>
    <col min="6669" max="6669" width="4.42578125" style="3" customWidth="1"/>
    <col min="6670" max="6670" width="4.7109375" style="3" customWidth="1"/>
    <col min="6671" max="6671" width="3.7109375" style="3" customWidth="1"/>
    <col min="6672" max="6672" width="4.5703125" style="3" customWidth="1"/>
    <col min="6673" max="6674" width="3" style="3" customWidth="1"/>
    <col min="6675" max="6677" width="0" style="3" hidden="1" customWidth="1"/>
    <col min="6678" max="6678" width="4.42578125" style="3" customWidth="1"/>
    <col min="6679" max="6679" width="0" style="3" hidden="1" customWidth="1"/>
    <col min="6680" max="6682" width="17.85546875" style="3" customWidth="1"/>
    <col min="6683" max="6683" width="10.42578125" style="3" customWidth="1"/>
    <col min="6684" max="6684" width="29" style="3" customWidth="1"/>
    <col min="6685" max="6685" width="4.140625" style="3" customWidth="1"/>
    <col min="6686" max="6686" width="3" style="3" customWidth="1"/>
    <col min="6687" max="6689" width="0" style="3" hidden="1" customWidth="1"/>
    <col min="6690" max="6690" width="3" style="3" customWidth="1"/>
    <col min="6691" max="6691" width="0" style="3" hidden="1" customWidth="1"/>
    <col min="6692" max="6692" width="3" style="3" customWidth="1"/>
    <col min="6693" max="6693" width="0" style="3" hidden="1" customWidth="1"/>
    <col min="6694" max="6694" width="4.42578125" style="3" customWidth="1"/>
    <col min="6695" max="6697" width="0" style="3" hidden="1" customWidth="1"/>
    <col min="6698" max="6912" width="11.42578125" style="3"/>
    <col min="6913" max="6913" width="16.7109375" style="3" customWidth="1"/>
    <col min="6914" max="6914" width="6.85546875" style="3" customWidth="1"/>
    <col min="6915" max="6916" width="6.5703125" style="3" customWidth="1"/>
    <col min="6917" max="6917" width="5.85546875" style="3" customWidth="1"/>
    <col min="6918" max="6918" width="8.5703125" style="3" customWidth="1"/>
    <col min="6919" max="6920" width="12" style="3" customWidth="1"/>
    <col min="6921" max="6921" width="8" style="3" customWidth="1"/>
    <col min="6922" max="6922" width="2.5703125" style="3" customWidth="1"/>
    <col min="6923" max="6924" width="8.85546875" style="3" customWidth="1"/>
    <col min="6925" max="6925" width="4.42578125" style="3" customWidth="1"/>
    <col min="6926" max="6926" width="4.7109375" style="3" customWidth="1"/>
    <col min="6927" max="6927" width="3.7109375" style="3" customWidth="1"/>
    <col min="6928" max="6928" width="4.5703125" style="3" customWidth="1"/>
    <col min="6929" max="6930" width="3" style="3" customWidth="1"/>
    <col min="6931" max="6933" width="0" style="3" hidden="1" customWidth="1"/>
    <col min="6934" max="6934" width="4.42578125" style="3" customWidth="1"/>
    <col min="6935" max="6935" width="0" style="3" hidden="1" customWidth="1"/>
    <col min="6936" max="6938" width="17.85546875" style="3" customWidth="1"/>
    <col min="6939" max="6939" width="10.42578125" style="3" customWidth="1"/>
    <col min="6940" max="6940" width="29" style="3" customWidth="1"/>
    <col min="6941" max="6941" width="4.140625" style="3" customWidth="1"/>
    <col min="6942" max="6942" width="3" style="3" customWidth="1"/>
    <col min="6943" max="6945" width="0" style="3" hidden="1" customWidth="1"/>
    <col min="6946" max="6946" width="3" style="3" customWidth="1"/>
    <col min="6947" max="6947" width="0" style="3" hidden="1" customWidth="1"/>
    <col min="6948" max="6948" width="3" style="3" customWidth="1"/>
    <col min="6949" max="6949" width="0" style="3" hidden="1" customWidth="1"/>
    <col min="6950" max="6950" width="4.42578125" style="3" customWidth="1"/>
    <col min="6951" max="6953" width="0" style="3" hidden="1" customWidth="1"/>
    <col min="6954" max="7168" width="11.42578125" style="3"/>
    <col min="7169" max="7169" width="16.7109375" style="3" customWidth="1"/>
    <col min="7170" max="7170" width="6.85546875" style="3" customWidth="1"/>
    <col min="7171" max="7172" width="6.5703125" style="3" customWidth="1"/>
    <col min="7173" max="7173" width="5.85546875" style="3" customWidth="1"/>
    <col min="7174" max="7174" width="8.5703125" style="3" customWidth="1"/>
    <col min="7175" max="7176" width="12" style="3" customWidth="1"/>
    <col min="7177" max="7177" width="8" style="3" customWidth="1"/>
    <col min="7178" max="7178" width="2.5703125" style="3" customWidth="1"/>
    <col min="7179" max="7180" width="8.85546875" style="3" customWidth="1"/>
    <col min="7181" max="7181" width="4.42578125" style="3" customWidth="1"/>
    <col min="7182" max="7182" width="4.7109375" style="3" customWidth="1"/>
    <col min="7183" max="7183" width="3.7109375" style="3" customWidth="1"/>
    <col min="7184" max="7184" width="4.5703125" style="3" customWidth="1"/>
    <col min="7185" max="7186" width="3" style="3" customWidth="1"/>
    <col min="7187" max="7189" width="0" style="3" hidden="1" customWidth="1"/>
    <col min="7190" max="7190" width="4.42578125" style="3" customWidth="1"/>
    <col min="7191" max="7191" width="0" style="3" hidden="1" customWidth="1"/>
    <col min="7192" max="7194" width="17.85546875" style="3" customWidth="1"/>
    <col min="7195" max="7195" width="10.42578125" style="3" customWidth="1"/>
    <col min="7196" max="7196" width="29" style="3" customWidth="1"/>
    <col min="7197" max="7197" width="4.140625" style="3" customWidth="1"/>
    <col min="7198" max="7198" width="3" style="3" customWidth="1"/>
    <col min="7199" max="7201" width="0" style="3" hidden="1" customWidth="1"/>
    <col min="7202" max="7202" width="3" style="3" customWidth="1"/>
    <col min="7203" max="7203" width="0" style="3" hidden="1" customWidth="1"/>
    <col min="7204" max="7204" width="3" style="3" customWidth="1"/>
    <col min="7205" max="7205" width="0" style="3" hidden="1" customWidth="1"/>
    <col min="7206" max="7206" width="4.42578125" style="3" customWidth="1"/>
    <col min="7207" max="7209" width="0" style="3" hidden="1" customWidth="1"/>
    <col min="7210" max="7424" width="11.42578125" style="3"/>
    <col min="7425" max="7425" width="16.7109375" style="3" customWidth="1"/>
    <col min="7426" max="7426" width="6.85546875" style="3" customWidth="1"/>
    <col min="7427" max="7428" width="6.5703125" style="3" customWidth="1"/>
    <col min="7429" max="7429" width="5.85546875" style="3" customWidth="1"/>
    <col min="7430" max="7430" width="8.5703125" style="3" customWidth="1"/>
    <col min="7431" max="7432" width="12" style="3" customWidth="1"/>
    <col min="7433" max="7433" width="8" style="3" customWidth="1"/>
    <col min="7434" max="7434" width="2.5703125" style="3" customWidth="1"/>
    <col min="7435" max="7436" width="8.85546875" style="3" customWidth="1"/>
    <col min="7437" max="7437" width="4.42578125" style="3" customWidth="1"/>
    <col min="7438" max="7438" width="4.7109375" style="3" customWidth="1"/>
    <col min="7439" max="7439" width="3.7109375" style="3" customWidth="1"/>
    <col min="7440" max="7440" width="4.5703125" style="3" customWidth="1"/>
    <col min="7441" max="7442" width="3" style="3" customWidth="1"/>
    <col min="7443" max="7445" width="0" style="3" hidden="1" customWidth="1"/>
    <col min="7446" max="7446" width="4.42578125" style="3" customWidth="1"/>
    <col min="7447" max="7447" width="0" style="3" hidden="1" customWidth="1"/>
    <col min="7448" max="7450" width="17.85546875" style="3" customWidth="1"/>
    <col min="7451" max="7451" width="10.42578125" style="3" customWidth="1"/>
    <col min="7452" max="7452" width="29" style="3" customWidth="1"/>
    <col min="7453" max="7453" width="4.140625" style="3" customWidth="1"/>
    <col min="7454" max="7454" width="3" style="3" customWidth="1"/>
    <col min="7455" max="7457" width="0" style="3" hidden="1" customWidth="1"/>
    <col min="7458" max="7458" width="3" style="3" customWidth="1"/>
    <col min="7459" max="7459" width="0" style="3" hidden="1" customWidth="1"/>
    <col min="7460" max="7460" width="3" style="3" customWidth="1"/>
    <col min="7461" max="7461" width="0" style="3" hidden="1" customWidth="1"/>
    <col min="7462" max="7462" width="4.42578125" style="3" customWidth="1"/>
    <col min="7463" max="7465" width="0" style="3" hidden="1" customWidth="1"/>
    <col min="7466" max="7680" width="11.42578125" style="3"/>
    <col min="7681" max="7681" width="16.7109375" style="3" customWidth="1"/>
    <col min="7682" max="7682" width="6.85546875" style="3" customWidth="1"/>
    <col min="7683" max="7684" width="6.5703125" style="3" customWidth="1"/>
    <col min="7685" max="7685" width="5.85546875" style="3" customWidth="1"/>
    <col min="7686" max="7686" width="8.5703125" style="3" customWidth="1"/>
    <col min="7687" max="7688" width="12" style="3" customWidth="1"/>
    <col min="7689" max="7689" width="8" style="3" customWidth="1"/>
    <col min="7690" max="7690" width="2.5703125" style="3" customWidth="1"/>
    <col min="7691" max="7692" width="8.85546875" style="3" customWidth="1"/>
    <col min="7693" max="7693" width="4.42578125" style="3" customWidth="1"/>
    <col min="7694" max="7694" width="4.7109375" style="3" customWidth="1"/>
    <col min="7695" max="7695" width="3.7109375" style="3" customWidth="1"/>
    <col min="7696" max="7696" width="4.5703125" style="3" customWidth="1"/>
    <col min="7697" max="7698" width="3" style="3" customWidth="1"/>
    <col min="7699" max="7701" width="0" style="3" hidden="1" customWidth="1"/>
    <col min="7702" max="7702" width="4.42578125" style="3" customWidth="1"/>
    <col min="7703" max="7703" width="0" style="3" hidden="1" customWidth="1"/>
    <col min="7704" max="7706" width="17.85546875" style="3" customWidth="1"/>
    <col min="7707" max="7707" width="10.42578125" style="3" customWidth="1"/>
    <col min="7708" max="7708" width="29" style="3" customWidth="1"/>
    <col min="7709" max="7709" width="4.140625" style="3" customWidth="1"/>
    <col min="7710" max="7710" width="3" style="3" customWidth="1"/>
    <col min="7711" max="7713" width="0" style="3" hidden="1" customWidth="1"/>
    <col min="7714" max="7714" width="3" style="3" customWidth="1"/>
    <col min="7715" max="7715" width="0" style="3" hidden="1" customWidth="1"/>
    <col min="7716" max="7716" width="3" style="3" customWidth="1"/>
    <col min="7717" max="7717" width="0" style="3" hidden="1" customWidth="1"/>
    <col min="7718" max="7718" width="4.42578125" style="3" customWidth="1"/>
    <col min="7719" max="7721" width="0" style="3" hidden="1" customWidth="1"/>
    <col min="7722" max="7936" width="11.42578125" style="3"/>
    <col min="7937" max="7937" width="16.7109375" style="3" customWidth="1"/>
    <col min="7938" max="7938" width="6.85546875" style="3" customWidth="1"/>
    <col min="7939" max="7940" width="6.5703125" style="3" customWidth="1"/>
    <col min="7941" max="7941" width="5.85546875" style="3" customWidth="1"/>
    <col min="7942" max="7942" width="8.5703125" style="3" customWidth="1"/>
    <col min="7943" max="7944" width="12" style="3" customWidth="1"/>
    <col min="7945" max="7945" width="8" style="3" customWidth="1"/>
    <col min="7946" max="7946" width="2.5703125" style="3" customWidth="1"/>
    <col min="7947" max="7948" width="8.85546875" style="3" customWidth="1"/>
    <col min="7949" max="7949" width="4.42578125" style="3" customWidth="1"/>
    <col min="7950" max="7950" width="4.7109375" style="3" customWidth="1"/>
    <col min="7951" max="7951" width="3.7109375" style="3" customWidth="1"/>
    <col min="7952" max="7952" width="4.5703125" style="3" customWidth="1"/>
    <col min="7953" max="7954" width="3" style="3" customWidth="1"/>
    <col min="7955" max="7957" width="0" style="3" hidden="1" customWidth="1"/>
    <col min="7958" max="7958" width="4.42578125" style="3" customWidth="1"/>
    <col min="7959" max="7959" width="0" style="3" hidden="1" customWidth="1"/>
    <col min="7960" max="7962" width="17.85546875" style="3" customWidth="1"/>
    <col min="7963" max="7963" width="10.42578125" style="3" customWidth="1"/>
    <col min="7964" max="7964" width="29" style="3" customWidth="1"/>
    <col min="7965" max="7965" width="4.140625" style="3" customWidth="1"/>
    <col min="7966" max="7966" width="3" style="3" customWidth="1"/>
    <col min="7967" max="7969" width="0" style="3" hidden="1" customWidth="1"/>
    <col min="7970" max="7970" width="3" style="3" customWidth="1"/>
    <col min="7971" max="7971" width="0" style="3" hidden="1" customWidth="1"/>
    <col min="7972" max="7972" width="3" style="3" customWidth="1"/>
    <col min="7973" max="7973" width="0" style="3" hidden="1" customWidth="1"/>
    <col min="7974" max="7974" width="4.42578125" style="3" customWidth="1"/>
    <col min="7975" max="7977" width="0" style="3" hidden="1" customWidth="1"/>
    <col min="7978" max="8192" width="11.42578125" style="3"/>
    <col min="8193" max="8193" width="16.7109375" style="3" customWidth="1"/>
    <col min="8194" max="8194" width="6.85546875" style="3" customWidth="1"/>
    <col min="8195" max="8196" width="6.5703125" style="3" customWidth="1"/>
    <col min="8197" max="8197" width="5.85546875" style="3" customWidth="1"/>
    <col min="8198" max="8198" width="8.5703125" style="3" customWidth="1"/>
    <col min="8199" max="8200" width="12" style="3" customWidth="1"/>
    <col min="8201" max="8201" width="8" style="3" customWidth="1"/>
    <col min="8202" max="8202" width="2.5703125" style="3" customWidth="1"/>
    <col min="8203" max="8204" width="8.85546875" style="3" customWidth="1"/>
    <col min="8205" max="8205" width="4.42578125" style="3" customWidth="1"/>
    <col min="8206" max="8206" width="4.7109375" style="3" customWidth="1"/>
    <col min="8207" max="8207" width="3.7109375" style="3" customWidth="1"/>
    <col min="8208" max="8208" width="4.5703125" style="3" customWidth="1"/>
    <col min="8209" max="8210" width="3" style="3" customWidth="1"/>
    <col min="8211" max="8213" width="0" style="3" hidden="1" customWidth="1"/>
    <col min="8214" max="8214" width="4.42578125" style="3" customWidth="1"/>
    <col min="8215" max="8215" width="0" style="3" hidden="1" customWidth="1"/>
    <col min="8216" max="8218" width="17.85546875" style="3" customWidth="1"/>
    <col min="8219" max="8219" width="10.42578125" style="3" customWidth="1"/>
    <col min="8220" max="8220" width="29" style="3" customWidth="1"/>
    <col min="8221" max="8221" width="4.140625" style="3" customWidth="1"/>
    <col min="8222" max="8222" width="3" style="3" customWidth="1"/>
    <col min="8223" max="8225" width="0" style="3" hidden="1" customWidth="1"/>
    <col min="8226" max="8226" width="3" style="3" customWidth="1"/>
    <col min="8227" max="8227" width="0" style="3" hidden="1" customWidth="1"/>
    <col min="8228" max="8228" width="3" style="3" customWidth="1"/>
    <col min="8229" max="8229" width="0" style="3" hidden="1" customWidth="1"/>
    <col min="8230" max="8230" width="4.42578125" style="3" customWidth="1"/>
    <col min="8231" max="8233" width="0" style="3" hidden="1" customWidth="1"/>
    <col min="8234" max="8448" width="11.42578125" style="3"/>
    <col min="8449" max="8449" width="16.7109375" style="3" customWidth="1"/>
    <col min="8450" max="8450" width="6.85546875" style="3" customWidth="1"/>
    <col min="8451" max="8452" width="6.5703125" style="3" customWidth="1"/>
    <col min="8453" max="8453" width="5.85546875" style="3" customWidth="1"/>
    <col min="8454" max="8454" width="8.5703125" style="3" customWidth="1"/>
    <col min="8455" max="8456" width="12" style="3" customWidth="1"/>
    <col min="8457" max="8457" width="8" style="3" customWidth="1"/>
    <col min="8458" max="8458" width="2.5703125" style="3" customWidth="1"/>
    <col min="8459" max="8460" width="8.85546875" style="3" customWidth="1"/>
    <col min="8461" max="8461" width="4.42578125" style="3" customWidth="1"/>
    <col min="8462" max="8462" width="4.7109375" style="3" customWidth="1"/>
    <col min="8463" max="8463" width="3.7109375" style="3" customWidth="1"/>
    <col min="8464" max="8464" width="4.5703125" style="3" customWidth="1"/>
    <col min="8465" max="8466" width="3" style="3" customWidth="1"/>
    <col min="8467" max="8469" width="0" style="3" hidden="1" customWidth="1"/>
    <col min="8470" max="8470" width="4.42578125" style="3" customWidth="1"/>
    <col min="8471" max="8471" width="0" style="3" hidden="1" customWidth="1"/>
    <col min="8472" max="8474" width="17.85546875" style="3" customWidth="1"/>
    <col min="8475" max="8475" width="10.42578125" style="3" customWidth="1"/>
    <col min="8476" max="8476" width="29" style="3" customWidth="1"/>
    <col min="8477" max="8477" width="4.140625" style="3" customWidth="1"/>
    <col min="8478" max="8478" width="3" style="3" customWidth="1"/>
    <col min="8479" max="8481" width="0" style="3" hidden="1" customWidth="1"/>
    <col min="8482" max="8482" width="3" style="3" customWidth="1"/>
    <col min="8483" max="8483" width="0" style="3" hidden="1" customWidth="1"/>
    <col min="8484" max="8484" width="3" style="3" customWidth="1"/>
    <col min="8485" max="8485" width="0" style="3" hidden="1" customWidth="1"/>
    <col min="8486" max="8486" width="4.42578125" style="3" customWidth="1"/>
    <col min="8487" max="8489" width="0" style="3" hidden="1" customWidth="1"/>
    <col min="8490" max="8704" width="11.42578125" style="3"/>
    <col min="8705" max="8705" width="16.7109375" style="3" customWidth="1"/>
    <col min="8706" max="8706" width="6.85546875" style="3" customWidth="1"/>
    <col min="8707" max="8708" width="6.5703125" style="3" customWidth="1"/>
    <col min="8709" max="8709" width="5.85546875" style="3" customWidth="1"/>
    <col min="8710" max="8710" width="8.5703125" style="3" customWidth="1"/>
    <col min="8711" max="8712" width="12" style="3" customWidth="1"/>
    <col min="8713" max="8713" width="8" style="3" customWidth="1"/>
    <col min="8714" max="8714" width="2.5703125" style="3" customWidth="1"/>
    <col min="8715" max="8716" width="8.85546875" style="3" customWidth="1"/>
    <col min="8717" max="8717" width="4.42578125" style="3" customWidth="1"/>
    <col min="8718" max="8718" width="4.7109375" style="3" customWidth="1"/>
    <col min="8719" max="8719" width="3.7109375" style="3" customWidth="1"/>
    <col min="8720" max="8720" width="4.5703125" style="3" customWidth="1"/>
    <col min="8721" max="8722" width="3" style="3" customWidth="1"/>
    <col min="8723" max="8725" width="0" style="3" hidden="1" customWidth="1"/>
    <col min="8726" max="8726" width="4.42578125" style="3" customWidth="1"/>
    <col min="8727" max="8727" width="0" style="3" hidden="1" customWidth="1"/>
    <col min="8728" max="8730" width="17.85546875" style="3" customWidth="1"/>
    <col min="8731" max="8731" width="10.42578125" style="3" customWidth="1"/>
    <col min="8732" max="8732" width="29" style="3" customWidth="1"/>
    <col min="8733" max="8733" width="4.140625" style="3" customWidth="1"/>
    <col min="8734" max="8734" width="3" style="3" customWidth="1"/>
    <col min="8735" max="8737" width="0" style="3" hidden="1" customWidth="1"/>
    <col min="8738" max="8738" width="3" style="3" customWidth="1"/>
    <col min="8739" max="8739" width="0" style="3" hidden="1" customWidth="1"/>
    <col min="8740" max="8740" width="3" style="3" customWidth="1"/>
    <col min="8741" max="8741" width="0" style="3" hidden="1" customWidth="1"/>
    <col min="8742" max="8742" width="4.42578125" style="3" customWidth="1"/>
    <col min="8743" max="8745" width="0" style="3" hidden="1" customWidth="1"/>
    <col min="8746" max="8960" width="11.42578125" style="3"/>
    <col min="8961" max="8961" width="16.7109375" style="3" customWidth="1"/>
    <col min="8962" max="8962" width="6.85546875" style="3" customWidth="1"/>
    <col min="8963" max="8964" width="6.5703125" style="3" customWidth="1"/>
    <col min="8965" max="8965" width="5.85546875" style="3" customWidth="1"/>
    <col min="8966" max="8966" width="8.5703125" style="3" customWidth="1"/>
    <col min="8967" max="8968" width="12" style="3" customWidth="1"/>
    <col min="8969" max="8969" width="8" style="3" customWidth="1"/>
    <col min="8970" max="8970" width="2.5703125" style="3" customWidth="1"/>
    <col min="8971" max="8972" width="8.85546875" style="3" customWidth="1"/>
    <col min="8973" max="8973" width="4.42578125" style="3" customWidth="1"/>
    <col min="8974" max="8974" width="4.7109375" style="3" customWidth="1"/>
    <col min="8975" max="8975" width="3.7109375" style="3" customWidth="1"/>
    <col min="8976" max="8976" width="4.5703125" style="3" customWidth="1"/>
    <col min="8977" max="8978" width="3" style="3" customWidth="1"/>
    <col min="8979" max="8981" width="0" style="3" hidden="1" customWidth="1"/>
    <col min="8982" max="8982" width="4.42578125" style="3" customWidth="1"/>
    <col min="8983" max="8983" width="0" style="3" hidden="1" customWidth="1"/>
    <col min="8984" max="8986" width="17.85546875" style="3" customWidth="1"/>
    <col min="8987" max="8987" width="10.42578125" style="3" customWidth="1"/>
    <col min="8988" max="8988" width="29" style="3" customWidth="1"/>
    <col min="8989" max="8989" width="4.140625" style="3" customWidth="1"/>
    <col min="8990" max="8990" width="3" style="3" customWidth="1"/>
    <col min="8991" max="8993" width="0" style="3" hidden="1" customWidth="1"/>
    <col min="8994" max="8994" width="3" style="3" customWidth="1"/>
    <col min="8995" max="8995" width="0" style="3" hidden="1" customWidth="1"/>
    <col min="8996" max="8996" width="3" style="3" customWidth="1"/>
    <col min="8997" max="8997" width="0" style="3" hidden="1" customWidth="1"/>
    <col min="8998" max="8998" width="4.42578125" style="3" customWidth="1"/>
    <col min="8999" max="9001" width="0" style="3" hidden="1" customWidth="1"/>
    <col min="9002" max="9216" width="11.42578125" style="3"/>
    <col min="9217" max="9217" width="16.7109375" style="3" customWidth="1"/>
    <col min="9218" max="9218" width="6.85546875" style="3" customWidth="1"/>
    <col min="9219" max="9220" width="6.5703125" style="3" customWidth="1"/>
    <col min="9221" max="9221" width="5.85546875" style="3" customWidth="1"/>
    <col min="9222" max="9222" width="8.5703125" style="3" customWidth="1"/>
    <col min="9223" max="9224" width="12" style="3" customWidth="1"/>
    <col min="9225" max="9225" width="8" style="3" customWidth="1"/>
    <col min="9226" max="9226" width="2.5703125" style="3" customWidth="1"/>
    <col min="9227" max="9228" width="8.85546875" style="3" customWidth="1"/>
    <col min="9229" max="9229" width="4.42578125" style="3" customWidth="1"/>
    <col min="9230" max="9230" width="4.7109375" style="3" customWidth="1"/>
    <col min="9231" max="9231" width="3.7109375" style="3" customWidth="1"/>
    <col min="9232" max="9232" width="4.5703125" style="3" customWidth="1"/>
    <col min="9233" max="9234" width="3" style="3" customWidth="1"/>
    <col min="9235" max="9237" width="0" style="3" hidden="1" customWidth="1"/>
    <col min="9238" max="9238" width="4.42578125" style="3" customWidth="1"/>
    <col min="9239" max="9239" width="0" style="3" hidden="1" customWidth="1"/>
    <col min="9240" max="9242" width="17.85546875" style="3" customWidth="1"/>
    <col min="9243" max="9243" width="10.42578125" style="3" customWidth="1"/>
    <col min="9244" max="9244" width="29" style="3" customWidth="1"/>
    <col min="9245" max="9245" width="4.140625" style="3" customWidth="1"/>
    <col min="9246" max="9246" width="3" style="3" customWidth="1"/>
    <col min="9247" max="9249" width="0" style="3" hidden="1" customWidth="1"/>
    <col min="9250" max="9250" width="3" style="3" customWidth="1"/>
    <col min="9251" max="9251" width="0" style="3" hidden="1" customWidth="1"/>
    <col min="9252" max="9252" width="3" style="3" customWidth="1"/>
    <col min="9253" max="9253" width="0" style="3" hidden="1" customWidth="1"/>
    <col min="9254" max="9254" width="4.42578125" style="3" customWidth="1"/>
    <col min="9255" max="9257" width="0" style="3" hidden="1" customWidth="1"/>
    <col min="9258" max="9472" width="11.42578125" style="3"/>
    <col min="9473" max="9473" width="16.7109375" style="3" customWidth="1"/>
    <col min="9474" max="9474" width="6.85546875" style="3" customWidth="1"/>
    <col min="9475" max="9476" width="6.5703125" style="3" customWidth="1"/>
    <col min="9477" max="9477" width="5.85546875" style="3" customWidth="1"/>
    <col min="9478" max="9478" width="8.5703125" style="3" customWidth="1"/>
    <col min="9479" max="9480" width="12" style="3" customWidth="1"/>
    <col min="9481" max="9481" width="8" style="3" customWidth="1"/>
    <col min="9482" max="9482" width="2.5703125" style="3" customWidth="1"/>
    <col min="9483" max="9484" width="8.85546875" style="3" customWidth="1"/>
    <col min="9485" max="9485" width="4.42578125" style="3" customWidth="1"/>
    <col min="9486" max="9486" width="4.7109375" style="3" customWidth="1"/>
    <col min="9487" max="9487" width="3.7109375" style="3" customWidth="1"/>
    <col min="9488" max="9488" width="4.5703125" style="3" customWidth="1"/>
    <col min="9489" max="9490" width="3" style="3" customWidth="1"/>
    <col min="9491" max="9493" width="0" style="3" hidden="1" customWidth="1"/>
    <col min="9494" max="9494" width="4.42578125" style="3" customWidth="1"/>
    <col min="9495" max="9495" width="0" style="3" hidden="1" customWidth="1"/>
    <col min="9496" max="9498" width="17.85546875" style="3" customWidth="1"/>
    <col min="9499" max="9499" width="10.42578125" style="3" customWidth="1"/>
    <col min="9500" max="9500" width="29" style="3" customWidth="1"/>
    <col min="9501" max="9501" width="4.140625" style="3" customWidth="1"/>
    <col min="9502" max="9502" width="3" style="3" customWidth="1"/>
    <col min="9503" max="9505" width="0" style="3" hidden="1" customWidth="1"/>
    <col min="9506" max="9506" width="3" style="3" customWidth="1"/>
    <col min="9507" max="9507" width="0" style="3" hidden="1" customWidth="1"/>
    <col min="9508" max="9508" width="3" style="3" customWidth="1"/>
    <col min="9509" max="9509" width="0" style="3" hidden="1" customWidth="1"/>
    <col min="9510" max="9510" width="4.42578125" style="3" customWidth="1"/>
    <col min="9511" max="9513" width="0" style="3" hidden="1" customWidth="1"/>
    <col min="9514" max="9728" width="11.42578125" style="3"/>
    <col min="9729" max="9729" width="16.7109375" style="3" customWidth="1"/>
    <col min="9730" max="9730" width="6.85546875" style="3" customWidth="1"/>
    <col min="9731" max="9732" width="6.5703125" style="3" customWidth="1"/>
    <col min="9733" max="9733" width="5.85546875" style="3" customWidth="1"/>
    <col min="9734" max="9734" width="8.5703125" style="3" customWidth="1"/>
    <col min="9735" max="9736" width="12" style="3" customWidth="1"/>
    <col min="9737" max="9737" width="8" style="3" customWidth="1"/>
    <col min="9738" max="9738" width="2.5703125" style="3" customWidth="1"/>
    <col min="9739" max="9740" width="8.85546875" style="3" customWidth="1"/>
    <col min="9741" max="9741" width="4.42578125" style="3" customWidth="1"/>
    <col min="9742" max="9742" width="4.7109375" style="3" customWidth="1"/>
    <col min="9743" max="9743" width="3.7109375" style="3" customWidth="1"/>
    <col min="9744" max="9744" width="4.5703125" style="3" customWidth="1"/>
    <col min="9745" max="9746" width="3" style="3" customWidth="1"/>
    <col min="9747" max="9749" width="0" style="3" hidden="1" customWidth="1"/>
    <col min="9750" max="9750" width="4.42578125" style="3" customWidth="1"/>
    <col min="9751" max="9751" width="0" style="3" hidden="1" customWidth="1"/>
    <col min="9752" max="9754" width="17.85546875" style="3" customWidth="1"/>
    <col min="9755" max="9755" width="10.42578125" style="3" customWidth="1"/>
    <col min="9756" max="9756" width="29" style="3" customWidth="1"/>
    <col min="9757" max="9757" width="4.140625" style="3" customWidth="1"/>
    <col min="9758" max="9758" width="3" style="3" customWidth="1"/>
    <col min="9759" max="9761" width="0" style="3" hidden="1" customWidth="1"/>
    <col min="9762" max="9762" width="3" style="3" customWidth="1"/>
    <col min="9763" max="9763" width="0" style="3" hidden="1" customWidth="1"/>
    <col min="9764" max="9764" width="3" style="3" customWidth="1"/>
    <col min="9765" max="9765" width="0" style="3" hidden="1" customWidth="1"/>
    <col min="9766" max="9766" width="4.42578125" style="3" customWidth="1"/>
    <col min="9767" max="9769" width="0" style="3" hidden="1" customWidth="1"/>
    <col min="9770" max="9984" width="11.42578125" style="3"/>
    <col min="9985" max="9985" width="16.7109375" style="3" customWidth="1"/>
    <col min="9986" max="9986" width="6.85546875" style="3" customWidth="1"/>
    <col min="9987" max="9988" width="6.5703125" style="3" customWidth="1"/>
    <col min="9989" max="9989" width="5.85546875" style="3" customWidth="1"/>
    <col min="9990" max="9990" width="8.5703125" style="3" customWidth="1"/>
    <col min="9991" max="9992" width="12" style="3" customWidth="1"/>
    <col min="9993" max="9993" width="8" style="3" customWidth="1"/>
    <col min="9994" max="9994" width="2.5703125" style="3" customWidth="1"/>
    <col min="9995" max="9996" width="8.85546875" style="3" customWidth="1"/>
    <col min="9997" max="9997" width="4.42578125" style="3" customWidth="1"/>
    <col min="9998" max="9998" width="4.7109375" style="3" customWidth="1"/>
    <col min="9999" max="9999" width="3.7109375" style="3" customWidth="1"/>
    <col min="10000" max="10000" width="4.5703125" style="3" customWidth="1"/>
    <col min="10001" max="10002" width="3" style="3" customWidth="1"/>
    <col min="10003" max="10005" width="0" style="3" hidden="1" customWidth="1"/>
    <col min="10006" max="10006" width="4.42578125" style="3" customWidth="1"/>
    <col min="10007" max="10007" width="0" style="3" hidden="1" customWidth="1"/>
    <col min="10008" max="10010" width="17.85546875" style="3" customWidth="1"/>
    <col min="10011" max="10011" width="10.42578125" style="3" customWidth="1"/>
    <col min="10012" max="10012" width="29" style="3" customWidth="1"/>
    <col min="10013" max="10013" width="4.140625" style="3" customWidth="1"/>
    <col min="10014" max="10014" width="3" style="3" customWidth="1"/>
    <col min="10015" max="10017" width="0" style="3" hidden="1" customWidth="1"/>
    <col min="10018" max="10018" width="3" style="3" customWidth="1"/>
    <col min="10019" max="10019" width="0" style="3" hidden="1" customWidth="1"/>
    <col min="10020" max="10020" width="3" style="3" customWidth="1"/>
    <col min="10021" max="10021" width="0" style="3" hidden="1" customWidth="1"/>
    <col min="10022" max="10022" width="4.42578125" style="3" customWidth="1"/>
    <col min="10023" max="10025" width="0" style="3" hidden="1" customWidth="1"/>
    <col min="10026" max="10240" width="11.42578125" style="3"/>
    <col min="10241" max="10241" width="16.7109375" style="3" customWidth="1"/>
    <col min="10242" max="10242" width="6.85546875" style="3" customWidth="1"/>
    <col min="10243" max="10244" width="6.5703125" style="3" customWidth="1"/>
    <col min="10245" max="10245" width="5.85546875" style="3" customWidth="1"/>
    <col min="10246" max="10246" width="8.5703125" style="3" customWidth="1"/>
    <col min="10247" max="10248" width="12" style="3" customWidth="1"/>
    <col min="10249" max="10249" width="8" style="3" customWidth="1"/>
    <col min="10250" max="10250" width="2.5703125" style="3" customWidth="1"/>
    <col min="10251" max="10252" width="8.85546875" style="3" customWidth="1"/>
    <col min="10253" max="10253" width="4.42578125" style="3" customWidth="1"/>
    <col min="10254" max="10254" width="4.7109375" style="3" customWidth="1"/>
    <col min="10255" max="10255" width="3.7109375" style="3" customWidth="1"/>
    <col min="10256" max="10256" width="4.5703125" style="3" customWidth="1"/>
    <col min="10257" max="10258" width="3" style="3" customWidth="1"/>
    <col min="10259" max="10261" width="0" style="3" hidden="1" customWidth="1"/>
    <col min="10262" max="10262" width="4.42578125" style="3" customWidth="1"/>
    <col min="10263" max="10263" width="0" style="3" hidden="1" customWidth="1"/>
    <col min="10264" max="10266" width="17.85546875" style="3" customWidth="1"/>
    <col min="10267" max="10267" width="10.42578125" style="3" customWidth="1"/>
    <col min="10268" max="10268" width="29" style="3" customWidth="1"/>
    <col min="10269" max="10269" width="4.140625" style="3" customWidth="1"/>
    <col min="10270" max="10270" width="3" style="3" customWidth="1"/>
    <col min="10271" max="10273" width="0" style="3" hidden="1" customWidth="1"/>
    <col min="10274" max="10274" width="3" style="3" customWidth="1"/>
    <col min="10275" max="10275" width="0" style="3" hidden="1" customWidth="1"/>
    <col min="10276" max="10276" width="3" style="3" customWidth="1"/>
    <col min="10277" max="10277" width="0" style="3" hidden="1" customWidth="1"/>
    <col min="10278" max="10278" width="4.42578125" style="3" customWidth="1"/>
    <col min="10279" max="10281" width="0" style="3" hidden="1" customWidth="1"/>
    <col min="10282" max="10496" width="11.42578125" style="3"/>
    <col min="10497" max="10497" width="16.7109375" style="3" customWidth="1"/>
    <col min="10498" max="10498" width="6.85546875" style="3" customWidth="1"/>
    <col min="10499" max="10500" width="6.5703125" style="3" customWidth="1"/>
    <col min="10501" max="10501" width="5.85546875" style="3" customWidth="1"/>
    <col min="10502" max="10502" width="8.5703125" style="3" customWidth="1"/>
    <col min="10503" max="10504" width="12" style="3" customWidth="1"/>
    <col min="10505" max="10505" width="8" style="3" customWidth="1"/>
    <col min="10506" max="10506" width="2.5703125" style="3" customWidth="1"/>
    <col min="10507" max="10508" width="8.85546875" style="3" customWidth="1"/>
    <col min="10509" max="10509" width="4.42578125" style="3" customWidth="1"/>
    <col min="10510" max="10510" width="4.7109375" style="3" customWidth="1"/>
    <col min="10511" max="10511" width="3.7109375" style="3" customWidth="1"/>
    <col min="10512" max="10512" width="4.5703125" style="3" customWidth="1"/>
    <col min="10513" max="10514" width="3" style="3" customWidth="1"/>
    <col min="10515" max="10517" width="0" style="3" hidden="1" customWidth="1"/>
    <col min="10518" max="10518" width="4.42578125" style="3" customWidth="1"/>
    <col min="10519" max="10519" width="0" style="3" hidden="1" customWidth="1"/>
    <col min="10520" max="10522" width="17.85546875" style="3" customWidth="1"/>
    <col min="10523" max="10523" width="10.42578125" style="3" customWidth="1"/>
    <col min="10524" max="10524" width="29" style="3" customWidth="1"/>
    <col min="10525" max="10525" width="4.140625" style="3" customWidth="1"/>
    <col min="10526" max="10526" width="3" style="3" customWidth="1"/>
    <col min="10527" max="10529" width="0" style="3" hidden="1" customWidth="1"/>
    <col min="10530" max="10530" width="3" style="3" customWidth="1"/>
    <col min="10531" max="10531" width="0" style="3" hidden="1" customWidth="1"/>
    <col min="10532" max="10532" width="3" style="3" customWidth="1"/>
    <col min="10533" max="10533" width="0" style="3" hidden="1" customWidth="1"/>
    <col min="10534" max="10534" width="4.42578125" style="3" customWidth="1"/>
    <col min="10535" max="10537" width="0" style="3" hidden="1" customWidth="1"/>
    <col min="10538" max="10752" width="11.42578125" style="3"/>
    <col min="10753" max="10753" width="16.7109375" style="3" customWidth="1"/>
    <col min="10754" max="10754" width="6.85546875" style="3" customWidth="1"/>
    <col min="10755" max="10756" width="6.5703125" style="3" customWidth="1"/>
    <col min="10757" max="10757" width="5.85546875" style="3" customWidth="1"/>
    <col min="10758" max="10758" width="8.5703125" style="3" customWidth="1"/>
    <col min="10759" max="10760" width="12" style="3" customWidth="1"/>
    <col min="10761" max="10761" width="8" style="3" customWidth="1"/>
    <col min="10762" max="10762" width="2.5703125" style="3" customWidth="1"/>
    <col min="10763" max="10764" width="8.85546875" style="3" customWidth="1"/>
    <col min="10765" max="10765" width="4.42578125" style="3" customWidth="1"/>
    <col min="10766" max="10766" width="4.7109375" style="3" customWidth="1"/>
    <col min="10767" max="10767" width="3.7109375" style="3" customWidth="1"/>
    <col min="10768" max="10768" width="4.5703125" style="3" customWidth="1"/>
    <col min="10769" max="10770" width="3" style="3" customWidth="1"/>
    <col min="10771" max="10773" width="0" style="3" hidden="1" customWidth="1"/>
    <col min="10774" max="10774" width="4.42578125" style="3" customWidth="1"/>
    <col min="10775" max="10775" width="0" style="3" hidden="1" customWidth="1"/>
    <col min="10776" max="10778" width="17.85546875" style="3" customWidth="1"/>
    <col min="10779" max="10779" width="10.42578125" style="3" customWidth="1"/>
    <col min="10780" max="10780" width="29" style="3" customWidth="1"/>
    <col min="10781" max="10781" width="4.140625" style="3" customWidth="1"/>
    <col min="10782" max="10782" width="3" style="3" customWidth="1"/>
    <col min="10783" max="10785" width="0" style="3" hidden="1" customWidth="1"/>
    <col min="10786" max="10786" width="3" style="3" customWidth="1"/>
    <col min="10787" max="10787" width="0" style="3" hidden="1" customWidth="1"/>
    <col min="10788" max="10788" width="3" style="3" customWidth="1"/>
    <col min="10789" max="10789" width="0" style="3" hidden="1" customWidth="1"/>
    <col min="10790" max="10790" width="4.42578125" style="3" customWidth="1"/>
    <col min="10791" max="10793" width="0" style="3" hidden="1" customWidth="1"/>
    <col min="10794" max="11008" width="11.42578125" style="3"/>
    <col min="11009" max="11009" width="16.7109375" style="3" customWidth="1"/>
    <col min="11010" max="11010" width="6.85546875" style="3" customWidth="1"/>
    <col min="11011" max="11012" width="6.5703125" style="3" customWidth="1"/>
    <col min="11013" max="11013" width="5.85546875" style="3" customWidth="1"/>
    <col min="11014" max="11014" width="8.5703125" style="3" customWidth="1"/>
    <col min="11015" max="11016" width="12" style="3" customWidth="1"/>
    <col min="11017" max="11017" width="8" style="3" customWidth="1"/>
    <col min="11018" max="11018" width="2.5703125" style="3" customWidth="1"/>
    <col min="11019" max="11020" width="8.85546875" style="3" customWidth="1"/>
    <col min="11021" max="11021" width="4.42578125" style="3" customWidth="1"/>
    <col min="11022" max="11022" width="4.7109375" style="3" customWidth="1"/>
    <col min="11023" max="11023" width="3.7109375" style="3" customWidth="1"/>
    <col min="11024" max="11024" width="4.5703125" style="3" customWidth="1"/>
    <col min="11025" max="11026" width="3" style="3" customWidth="1"/>
    <col min="11027" max="11029" width="0" style="3" hidden="1" customWidth="1"/>
    <col min="11030" max="11030" width="4.42578125" style="3" customWidth="1"/>
    <col min="11031" max="11031" width="0" style="3" hidden="1" customWidth="1"/>
    <col min="11032" max="11034" width="17.85546875" style="3" customWidth="1"/>
    <col min="11035" max="11035" width="10.42578125" style="3" customWidth="1"/>
    <col min="11036" max="11036" width="29" style="3" customWidth="1"/>
    <col min="11037" max="11037" width="4.140625" style="3" customWidth="1"/>
    <col min="11038" max="11038" width="3" style="3" customWidth="1"/>
    <col min="11039" max="11041" width="0" style="3" hidden="1" customWidth="1"/>
    <col min="11042" max="11042" width="3" style="3" customWidth="1"/>
    <col min="11043" max="11043" width="0" style="3" hidden="1" customWidth="1"/>
    <col min="11044" max="11044" width="3" style="3" customWidth="1"/>
    <col min="11045" max="11045" width="0" style="3" hidden="1" customWidth="1"/>
    <col min="11046" max="11046" width="4.42578125" style="3" customWidth="1"/>
    <col min="11047" max="11049" width="0" style="3" hidden="1" customWidth="1"/>
    <col min="11050" max="11264" width="11.42578125" style="3"/>
    <col min="11265" max="11265" width="16.7109375" style="3" customWidth="1"/>
    <col min="11266" max="11266" width="6.85546875" style="3" customWidth="1"/>
    <col min="11267" max="11268" width="6.5703125" style="3" customWidth="1"/>
    <col min="11269" max="11269" width="5.85546875" style="3" customWidth="1"/>
    <col min="11270" max="11270" width="8.5703125" style="3" customWidth="1"/>
    <col min="11271" max="11272" width="12" style="3" customWidth="1"/>
    <col min="11273" max="11273" width="8" style="3" customWidth="1"/>
    <col min="11274" max="11274" width="2.5703125" style="3" customWidth="1"/>
    <col min="11275" max="11276" width="8.85546875" style="3" customWidth="1"/>
    <col min="11277" max="11277" width="4.42578125" style="3" customWidth="1"/>
    <col min="11278" max="11278" width="4.7109375" style="3" customWidth="1"/>
    <col min="11279" max="11279" width="3.7109375" style="3" customWidth="1"/>
    <col min="11280" max="11280" width="4.5703125" style="3" customWidth="1"/>
    <col min="11281" max="11282" width="3" style="3" customWidth="1"/>
    <col min="11283" max="11285" width="0" style="3" hidden="1" customWidth="1"/>
    <col min="11286" max="11286" width="4.42578125" style="3" customWidth="1"/>
    <col min="11287" max="11287" width="0" style="3" hidden="1" customWidth="1"/>
    <col min="11288" max="11290" width="17.85546875" style="3" customWidth="1"/>
    <col min="11291" max="11291" width="10.42578125" style="3" customWidth="1"/>
    <col min="11292" max="11292" width="29" style="3" customWidth="1"/>
    <col min="11293" max="11293" width="4.140625" style="3" customWidth="1"/>
    <col min="11294" max="11294" width="3" style="3" customWidth="1"/>
    <col min="11295" max="11297" width="0" style="3" hidden="1" customWidth="1"/>
    <col min="11298" max="11298" width="3" style="3" customWidth="1"/>
    <col min="11299" max="11299" width="0" style="3" hidden="1" customWidth="1"/>
    <col min="11300" max="11300" width="3" style="3" customWidth="1"/>
    <col min="11301" max="11301" width="0" style="3" hidden="1" customWidth="1"/>
    <col min="11302" max="11302" width="4.42578125" style="3" customWidth="1"/>
    <col min="11303" max="11305" width="0" style="3" hidden="1" customWidth="1"/>
    <col min="11306" max="11520" width="11.42578125" style="3"/>
    <col min="11521" max="11521" width="16.7109375" style="3" customWidth="1"/>
    <col min="11522" max="11522" width="6.85546875" style="3" customWidth="1"/>
    <col min="11523" max="11524" width="6.5703125" style="3" customWidth="1"/>
    <col min="11525" max="11525" width="5.85546875" style="3" customWidth="1"/>
    <col min="11526" max="11526" width="8.5703125" style="3" customWidth="1"/>
    <col min="11527" max="11528" width="12" style="3" customWidth="1"/>
    <col min="11529" max="11529" width="8" style="3" customWidth="1"/>
    <col min="11530" max="11530" width="2.5703125" style="3" customWidth="1"/>
    <col min="11531" max="11532" width="8.85546875" style="3" customWidth="1"/>
    <col min="11533" max="11533" width="4.42578125" style="3" customWidth="1"/>
    <col min="11534" max="11534" width="4.7109375" style="3" customWidth="1"/>
    <col min="11535" max="11535" width="3.7109375" style="3" customWidth="1"/>
    <col min="11536" max="11536" width="4.5703125" style="3" customWidth="1"/>
    <col min="11537" max="11538" width="3" style="3" customWidth="1"/>
    <col min="11539" max="11541" width="0" style="3" hidden="1" customWidth="1"/>
    <col min="11542" max="11542" width="4.42578125" style="3" customWidth="1"/>
    <col min="11543" max="11543" width="0" style="3" hidden="1" customWidth="1"/>
    <col min="11544" max="11546" width="17.85546875" style="3" customWidth="1"/>
    <col min="11547" max="11547" width="10.42578125" style="3" customWidth="1"/>
    <col min="11548" max="11548" width="29" style="3" customWidth="1"/>
    <col min="11549" max="11549" width="4.140625" style="3" customWidth="1"/>
    <col min="11550" max="11550" width="3" style="3" customWidth="1"/>
    <col min="11551" max="11553" width="0" style="3" hidden="1" customWidth="1"/>
    <col min="11554" max="11554" width="3" style="3" customWidth="1"/>
    <col min="11555" max="11555" width="0" style="3" hidden="1" customWidth="1"/>
    <col min="11556" max="11556" width="3" style="3" customWidth="1"/>
    <col min="11557" max="11557" width="0" style="3" hidden="1" customWidth="1"/>
    <col min="11558" max="11558" width="4.42578125" style="3" customWidth="1"/>
    <col min="11559" max="11561" width="0" style="3" hidden="1" customWidth="1"/>
    <col min="11562" max="11776" width="11.42578125" style="3"/>
    <col min="11777" max="11777" width="16.7109375" style="3" customWidth="1"/>
    <col min="11778" max="11778" width="6.85546875" style="3" customWidth="1"/>
    <col min="11779" max="11780" width="6.5703125" style="3" customWidth="1"/>
    <col min="11781" max="11781" width="5.85546875" style="3" customWidth="1"/>
    <col min="11782" max="11782" width="8.5703125" style="3" customWidth="1"/>
    <col min="11783" max="11784" width="12" style="3" customWidth="1"/>
    <col min="11785" max="11785" width="8" style="3" customWidth="1"/>
    <col min="11786" max="11786" width="2.5703125" style="3" customWidth="1"/>
    <col min="11787" max="11788" width="8.85546875" style="3" customWidth="1"/>
    <col min="11789" max="11789" width="4.42578125" style="3" customWidth="1"/>
    <col min="11790" max="11790" width="4.7109375" style="3" customWidth="1"/>
    <col min="11791" max="11791" width="3.7109375" style="3" customWidth="1"/>
    <col min="11792" max="11792" width="4.5703125" style="3" customWidth="1"/>
    <col min="11793" max="11794" width="3" style="3" customWidth="1"/>
    <col min="11795" max="11797" width="0" style="3" hidden="1" customWidth="1"/>
    <col min="11798" max="11798" width="4.42578125" style="3" customWidth="1"/>
    <col min="11799" max="11799" width="0" style="3" hidden="1" customWidth="1"/>
    <col min="11800" max="11802" width="17.85546875" style="3" customWidth="1"/>
    <col min="11803" max="11803" width="10.42578125" style="3" customWidth="1"/>
    <col min="11804" max="11804" width="29" style="3" customWidth="1"/>
    <col min="11805" max="11805" width="4.140625" style="3" customWidth="1"/>
    <col min="11806" max="11806" width="3" style="3" customWidth="1"/>
    <col min="11807" max="11809" width="0" style="3" hidden="1" customWidth="1"/>
    <col min="11810" max="11810" width="3" style="3" customWidth="1"/>
    <col min="11811" max="11811" width="0" style="3" hidden="1" customWidth="1"/>
    <col min="11812" max="11812" width="3" style="3" customWidth="1"/>
    <col min="11813" max="11813" width="0" style="3" hidden="1" customWidth="1"/>
    <col min="11814" max="11814" width="4.42578125" style="3" customWidth="1"/>
    <col min="11815" max="11817" width="0" style="3" hidden="1" customWidth="1"/>
    <col min="11818" max="12032" width="11.42578125" style="3"/>
    <col min="12033" max="12033" width="16.7109375" style="3" customWidth="1"/>
    <col min="12034" max="12034" width="6.85546875" style="3" customWidth="1"/>
    <col min="12035" max="12036" width="6.5703125" style="3" customWidth="1"/>
    <col min="12037" max="12037" width="5.85546875" style="3" customWidth="1"/>
    <col min="12038" max="12038" width="8.5703125" style="3" customWidth="1"/>
    <col min="12039" max="12040" width="12" style="3" customWidth="1"/>
    <col min="12041" max="12041" width="8" style="3" customWidth="1"/>
    <col min="12042" max="12042" width="2.5703125" style="3" customWidth="1"/>
    <col min="12043" max="12044" width="8.85546875" style="3" customWidth="1"/>
    <col min="12045" max="12045" width="4.42578125" style="3" customWidth="1"/>
    <col min="12046" max="12046" width="4.7109375" style="3" customWidth="1"/>
    <col min="12047" max="12047" width="3.7109375" style="3" customWidth="1"/>
    <col min="12048" max="12048" width="4.5703125" style="3" customWidth="1"/>
    <col min="12049" max="12050" width="3" style="3" customWidth="1"/>
    <col min="12051" max="12053" width="0" style="3" hidden="1" customWidth="1"/>
    <col min="12054" max="12054" width="4.42578125" style="3" customWidth="1"/>
    <col min="12055" max="12055" width="0" style="3" hidden="1" customWidth="1"/>
    <col min="12056" max="12058" width="17.85546875" style="3" customWidth="1"/>
    <col min="12059" max="12059" width="10.42578125" style="3" customWidth="1"/>
    <col min="12060" max="12060" width="29" style="3" customWidth="1"/>
    <col min="12061" max="12061" width="4.140625" style="3" customWidth="1"/>
    <col min="12062" max="12062" width="3" style="3" customWidth="1"/>
    <col min="12063" max="12065" width="0" style="3" hidden="1" customWidth="1"/>
    <col min="12066" max="12066" width="3" style="3" customWidth="1"/>
    <col min="12067" max="12067" width="0" style="3" hidden="1" customWidth="1"/>
    <col min="12068" max="12068" width="3" style="3" customWidth="1"/>
    <col min="12069" max="12069" width="0" style="3" hidden="1" customWidth="1"/>
    <col min="12070" max="12070" width="4.42578125" style="3" customWidth="1"/>
    <col min="12071" max="12073" width="0" style="3" hidden="1" customWidth="1"/>
    <col min="12074" max="12288" width="11.42578125" style="3"/>
    <col min="12289" max="12289" width="16.7109375" style="3" customWidth="1"/>
    <col min="12290" max="12290" width="6.85546875" style="3" customWidth="1"/>
    <col min="12291" max="12292" width="6.5703125" style="3" customWidth="1"/>
    <col min="12293" max="12293" width="5.85546875" style="3" customWidth="1"/>
    <col min="12294" max="12294" width="8.5703125" style="3" customWidth="1"/>
    <col min="12295" max="12296" width="12" style="3" customWidth="1"/>
    <col min="12297" max="12297" width="8" style="3" customWidth="1"/>
    <col min="12298" max="12298" width="2.5703125" style="3" customWidth="1"/>
    <col min="12299" max="12300" width="8.85546875" style="3" customWidth="1"/>
    <col min="12301" max="12301" width="4.42578125" style="3" customWidth="1"/>
    <col min="12302" max="12302" width="4.7109375" style="3" customWidth="1"/>
    <col min="12303" max="12303" width="3.7109375" style="3" customWidth="1"/>
    <col min="12304" max="12304" width="4.5703125" style="3" customWidth="1"/>
    <col min="12305" max="12306" width="3" style="3" customWidth="1"/>
    <col min="12307" max="12309" width="0" style="3" hidden="1" customWidth="1"/>
    <col min="12310" max="12310" width="4.42578125" style="3" customWidth="1"/>
    <col min="12311" max="12311" width="0" style="3" hidden="1" customWidth="1"/>
    <col min="12312" max="12314" width="17.85546875" style="3" customWidth="1"/>
    <col min="12315" max="12315" width="10.42578125" style="3" customWidth="1"/>
    <col min="12316" max="12316" width="29" style="3" customWidth="1"/>
    <col min="12317" max="12317" width="4.140625" style="3" customWidth="1"/>
    <col min="12318" max="12318" width="3" style="3" customWidth="1"/>
    <col min="12319" max="12321" width="0" style="3" hidden="1" customWidth="1"/>
    <col min="12322" max="12322" width="3" style="3" customWidth="1"/>
    <col min="12323" max="12323" width="0" style="3" hidden="1" customWidth="1"/>
    <col min="12324" max="12324" width="3" style="3" customWidth="1"/>
    <col min="12325" max="12325" width="0" style="3" hidden="1" customWidth="1"/>
    <col min="12326" max="12326" width="4.42578125" style="3" customWidth="1"/>
    <col min="12327" max="12329" width="0" style="3" hidden="1" customWidth="1"/>
    <col min="12330" max="12544" width="11.42578125" style="3"/>
    <col min="12545" max="12545" width="16.7109375" style="3" customWidth="1"/>
    <col min="12546" max="12546" width="6.85546875" style="3" customWidth="1"/>
    <col min="12547" max="12548" width="6.5703125" style="3" customWidth="1"/>
    <col min="12549" max="12549" width="5.85546875" style="3" customWidth="1"/>
    <col min="12550" max="12550" width="8.5703125" style="3" customWidth="1"/>
    <col min="12551" max="12552" width="12" style="3" customWidth="1"/>
    <col min="12553" max="12553" width="8" style="3" customWidth="1"/>
    <col min="12554" max="12554" width="2.5703125" style="3" customWidth="1"/>
    <col min="12555" max="12556" width="8.85546875" style="3" customWidth="1"/>
    <col min="12557" max="12557" width="4.42578125" style="3" customWidth="1"/>
    <col min="12558" max="12558" width="4.7109375" style="3" customWidth="1"/>
    <col min="12559" max="12559" width="3.7109375" style="3" customWidth="1"/>
    <col min="12560" max="12560" width="4.5703125" style="3" customWidth="1"/>
    <col min="12561" max="12562" width="3" style="3" customWidth="1"/>
    <col min="12563" max="12565" width="0" style="3" hidden="1" customWidth="1"/>
    <col min="12566" max="12566" width="4.42578125" style="3" customWidth="1"/>
    <col min="12567" max="12567" width="0" style="3" hidden="1" customWidth="1"/>
    <col min="12568" max="12570" width="17.85546875" style="3" customWidth="1"/>
    <col min="12571" max="12571" width="10.42578125" style="3" customWidth="1"/>
    <col min="12572" max="12572" width="29" style="3" customWidth="1"/>
    <col min="12573" max="12573" width="4.140625" style="3" customWidth="1"/>
    <col min="12574" max="12574" width="3" style="3" customWidth="1"/>
    <col min="12575" max="12577" width="0" style="3" hidden="1" customWidth="1"/>
    <col min="12578" max="12578" width="3" style="3" customWidth="1"/>
    <col min="12579" max="12579" width="0" style="3" hidden="1" customWidth="1"/>
    <col min="12580" max="12580" width="3" style="3" customWidth="1"/>
    <col min="12581" max="12581" width="0" style="3" hidden="1" customWidth="1"/>
    <col min="12582" max="12582" width="4.42578125" style="3" customWidth="1"/>
    <col min="12583" max="12585" width="0" style="3" hidden="1" customWidth="1"/>
    <col min="12586" max="12800" width="11.42578125" style="3"/>
    <col min="12801" max="12801" width="16.7109375" style="3" customWidth="1"/>
    <col min="12802" max="12802" width="6.85546875" style="3" customWidth="1"/>
    <col min="12803" max="12804" width="6.5703125" style="3" customWidth="1"/>
    <col min="12805" max="12805" width="5.85546875" style="3" customWidth="1"/>
    <col min="12806" max="12806" width="8.5703125" style="3" customWidth="1"/>
    <col min="12807" max="12808" width="12" style="3" customWidth="1"/>
    <col min="12809" max="12809" width="8" style="3" customWidth="1"/>
    <col min="12810" max="12810" width="2.5703125" style="3" customWidth="1"/>
    <col min="12811" max="12812" width="8.85546875" style="3" customWidth="1"/>
    <col min="12813" max="12813" width="4.42578125" style="3" customWidth="1"/>
    <col min="12814" max="12814" width="4.7109375" style="3" customWidth="1"/>
    <col min="12815" max="12815" width="3.7109375" style="3" customWidth="1"/>
    <col min="12816" max="12816" width="4.5703125" style="3" customWidth="1"/>
    <col min="12817" max="12818" width="3" style="3" customWidth="1"/>
    <col min="12819" max="12821" width="0" style="3" hidden="1" customWidth="1"/>
    <col min="12822" max="12822" width="4.42578125" style="3" customWidth="1"/>
    <col min="12823" max="12823" width="0" style="3" hidden="1" customWidth="1"/>
    <col min="12824" max="12826" width="17.85546875" style="3" customWidth="1"/>
    <col min="12827" max="12827" width="10.42578125" style="3" customWidth="1"/>
    <col min="12828" max="12828" width="29" style="3" customWidth="1"/>
    <col min="12829" max="12829" width="4.140625" style="3" customWidth="1"/>
    <col min="12830" max="12830" width="3" style="3" customWidth="1"/>
    <col min="12831" max="12833" width="0" style="3" hidden="1" customWidth="1"/>
    <col min="12834" max="12834" width="3" style="3" customWidth="1"/>
    <col min="12835" max="12835" width="0" style="3" hidden="1" customWidth="1"/>
    <col min="12836" max="12836" width="3" style="3" customWidth="1"/>
    <col min="12837" max="12837" width="0" style="3" hidden="1" customWidth="1"/>
    <col min="12838" max="12838" width="4.42578125" style="3" customWidth="1"/>
    <col min="12839" max="12841" width="0" style="3" hidden="1" customWidth="1"/>
    <col min="12842" max="13056" width="11.42578125" style="3"/>
    <col min="13057" max="13057" width="16.7109375" style="3" customWidth="1"/>
    <col min="13058" max="13058" width="6.85546875" style="3" customWidth="1"/>
    <col min="13059" max="13060" width="6.5703125" style="3" customWidth="1"/>
    <col min="13061" max="13061" width="5.85546875" style="3" customWidth="1"/>
    <col min="13062" max="13062" width="8.5703125" style="3" customWidth="1"/>
    <col min="13063" max="13064" width="12" style="3" customWidth="1"/>
    <col min="13065" max="13065" width="8" style="3" customWidth="1"/>
    <col min="13066" max="13066" width="2.5703125" style="3" customWidth="1"/>
    <col min="13067" max="13068" width="8.85546875" style="3" customWidth="1"/>
    <col min="13069" max="13069" width="4.42578125" style="3" customWidth="1"/>
    <col min="13070" max="13070" width="4.7109375" style="3" customWidth="1"/>
    <col min="13071" max="13071" width="3.7109375" style="3" customWidth="1"/>
    <col min="13072" max="13072" width="4.5703125" style="3" customWidth="1"/>
    <col min="13073" max="13074" width="3" style="3" customWidth="1"/>
    <col min="13075" max="13077" width="0" style="3" hidden="1" customWidth="1"/>
    <col min="13078" max="13078" width="4.42578125" style="3" customWidth="1"/>
    <col min="13079" max="13079" width="0" style="3" hidden="1" customWidth="1"/>
    <col min="13080" max="13082" width="17.85546875" style="3" customWidth="1"/>
    <col min="13083" max="13083" width="10.42578125" style="3" customWidth="1"/>
    <col min="13084" max="13084" width="29" style="3" customWidth="1"/>
    <col min="13085" max="13085" width="4.140625" style="3" customWidth="1"/>
    <col min="13086" max="13086" width="3" style="3" customWidth="1"/>
    <col min="13087" max="13089" width="0" style="3" hidden="1" customWidth="1"/>
    <col min="13090" max="13090" width="3" style="3" customWidth="1"/>
    <col min="13091" max="13091" width="0" style="3" hidden="1" customWidth="1"/>
    <col min="13092" max="13092" width="3" style="3" customWidth="1"/>
    <col min="13093" max="13093" width="0" style="3" hidden="1" customWidth="1"/>
    <col min="13094" max="13094" width="4.42578125" style="3" customWidth="1"/>
    <col min="13095" max="13097" width="0" style="3" hidden="1" customWidth="1"/>
    <col min="13098" max="13312" width="11.42578125" style="3"/>
    <col min="13313" max="13313" width="16.7109375" style="3" customWidth="1"/>
    <col min="13314" max="13314" width="6.85546875" style="3" customWidth="1"/>
    <col min="13315" max="13316" width="6.5703125" style="3" customWidth="1"/>
    <col min="13317" max="13317" width="5.85546875" style="3" customWidth="1"/>
    <col min="13318" max="13318" width="8.5703125" style="3" customWidth="1"/>
    <col min="13319" max="13320" width="12" style="3" customWidth="1"/>
    <col min="13321" max="13321" width="8" style="3" customWidth="1"/>
    <col min="13322" max="13322" width="2.5703125" style="3" customWidth="1"/>
    <col min="13323" max="13324" width="8.85546875" style="3" customWidth="1"/>
    <col min="13325" max="13325" width="4.42578125" style="3" customWidth="1"/>
    <col min="13326" max="13326" width="4.7109375" style="3" customWidth="1"/>
    <col min="13327" max="13327" width="3.7109375" style="3" customWidth="1"/>
    <col min="13328" max="13328" width="4.5703125" style="3" customWidth="1"/>
    <col min="13329" max="13330" width="3" style="3" customWidth="1"/>
    <col min="13331" max="13333" width="0" style="3" hidden="1" customWidth="1"/>
    <col min="13334" max="13334" width="4.42578125" style="3" customWidth="1"/>
    <col min="13335" max="13335" width="0" style="3" hidden="1" customWidth="1"/>
    <col min="13336" max="13338" width="17.85546875" style="3" customWidth="1"/>
    <col min="13339" max="13339" width="10.42578125" style="3" customWidth="1"/>
    <col min="13340" max="13340" width="29" style="3" customWidth="1"/>
    <col min="13341" max="13341" width="4.140625" style="3" customWidth="1"/>
    <col min="13342" max="13342" width="3" style="3" customWidth="1"/>
    <col min="13343" max="13345" width="0" style="3" hidden="1" customWidth="1"/>
    <col min="13346" max="13346" width="3" style="3" customWidth="1"/>
    <col min="13347" max="13347" width="0" style="3" hidden="1" customWidth="1"/>
    <col min="13348" max="13348" width="3" style="3" customWidth="1"/>
    <col min="13349" max="13349" width="0" style="3" hidden="1" customWidth="1"/>
    <col min="13350" max="13350" width="4.42578125" style="3" customWidth="1"/>
    <col min="13351" max="13353" width="0" style="3" hidden="1" customWidth="1"/>
    <col min="13354" max="13568" width="11.42578125" style="3"/>
    <col min="13569" max="13569" width="16.7109375" style="3" customWidth="1"/>
    <col min="13570" max="13570" width="6.85546875" style="3" customWidth="1"/>
    <col min="13571" max="13572" width="6.5703125" style="3" customWidth="1"/>
    <col min="13573" max="13573" width="5.85546875" style="3" customWidth="1"/>
    <col min="13574" max="13574" width="8.5703125" style="3" customWidth="1"/>
    <col min="13575" max="13576" width="12" style="3" customWidth="1"/>
    <col min="13577" max="13577" width="8" style="3" customWidth="1"/>
    <col min="13578" max="13578" width="2.5703125" style="3" customWidth="1"/>
    <col min="13579" max="13580" width="8.85546875" style="3" customWidth="1"/>
    <col min="13581" max="13581" width="4.42578125" style="3" customWidth="1"/>
    <col min="13582" max="13582" width="4.7109375" style="3" customWidth="1"/>
    <col min="13583" max="13583" width="3.7109375" style="3" customWidth="1"/>
    <col min="13584" max="13584" width="4.5703125" style="3" customWidth="1"/>
    <col min="13585" max="13586" width="3" style="3" customWidth="1"/>
    <col min="13587" max="13589" width="0" style="3" hidden="1" customWidth="1"/>
    <col min="13590" max="13590" width="4.42578125" style="3" customWidth="1"/>
    <col min="13591" max="13591" width="0" style="3" hidden="1" customWidth="1"/>
    <col min="13592" max="13594" width="17.85546875" style="3" customWidth="1"/>
    <col min="13595" max="13595" width="10.42578125" style="3" customWidth="1"/>
    <col min="13596" max="13596" width="29" style="3" customWidth="1"/>
    <col min="13597" max="13597" width="4.140625" style="3" customWidth="1"/>
    <col min="13598" max="13598" width="3" style="3" customWidth="1"/>
    <col min="13599" max="13601" width="0" style="3" hidden="1" customWidth="1"/>
    <col min="13602" max="13602" width="3" style="3" customWidth="1"/>
    <col min="13603" max="13603" width="0" style="3" hidden="1" customWidth="1"/>
    <col min="13604" max="13604" width="3" style="3" customWidth="1"/>
    <col min="13605" max="13605" width="0" style="3" hidden="1" customWidth="1"/>
    <col min="13606" max="13606" width="4.42578125" style="3" customWidth="1"/>
    <col min="13607" max="13609" width="0" style="3" hidden="1" customWidth="1"/>
    <col min="13610" max="13824" width="11.42578125" style="3"/>
    <col min="13825" max="13825" width="16.7109375" style="3" customWidth="1"/>
    <col min="13826" max="13826" width="6.85546875" style="3" customWidth="1"/>
    <col min="13827" max="13828" width="6.5703125" style="3" customWidth="1"/>
    <col min="13829" max="13829" width="5.85546875" style="3" customWidth="1"/>
    <col min="13830" max="13830" width="8.5703125" style="3" customWidth="1"/>
    <col min="13831" max="13832" width="12" style="3" customWidth="1"/>
    <col min="13833" max="13833" width="8" style="3" customWidth="1"/>
    <col min="13834" max="13834" width="2.5703125" style="3" customWidth="1"/>
    <col min="13835" max="13836" width="8.85546875" style="3" customWidth="1"/>
    <col min="13837" max="13837" width="4.42578125" style="3" customWidth="1"/>
    <col min="13838" max="13838" width="4.7109375" style="3" customWidth="1"/>
    <col min="13839" max="13839" width="3.7109375" style="3" customWidth="1"/>
    <col min="13840" max="13840" width="4.5703125" style="3" customWidth="1"/>
    <col min="13841" max="13842" width="3" style="3" customWidth="1"/>
    <col min="13843" max="13845" width="0" style="3" hidden="1" customWidth="1"/>
    <col min="13846" max="13846" width="4.42578125" style="3" customWidth="1"/>
    <col min="13847" max="13847" width="0" style="3" hidden="1" customWidth="1"/>
    <col min="13848" max="13850" width="17.85546875" style="3" customWidth="1"/>
    <col min="13851" max="13851" width="10.42578125" style="3" customWidth="1"/>
    <col min="13852" max="13852" width="29" style="3" customWidth="1"/>
    <col min="13853" max="13853" width="4.140625" style="3" customWidth="1"/>
    <col min="13854" max="13854" width="3" style="3" customWidth="1"/>
    <col min="13855" max="13857" width="0" style="3" hidden="1" customWidth="1"/>
    <col min="13858" max="13858" width="3" style="3" customWidth="1"/>
    <col min="13859" max="13859" width="0" style="3" hidden="1" customWidth="1"/>
    <col min="13860" max="13860" width="3" style="3" customWidth="1"/>
    <col min="13861" max="13861" width="0" style="3" hidden="1" customWidth="1"/>
    <col min="13862" max="13862" width="4.42578125" style="3" customWidth="1"/>
    <col min="13863" max="13865" width="0" style="3" hidden="1" customWidth="1"/>
    <col min="13866" max="14080" width="11.42578125" style="3"/>
    <col min="14081" max="14081" width="16.7109375" style="3" customWidth="1"/>
    <col min="14082" max="14082" width="6.85546875" style="3" customWidth="1"/>
    <col min="14083" max="14084" width="6.5703125" style="3" customWidth="1"/>
    <col min="14085" max="14085" width="5.85546875" style="3" customWidth="1"/>
    <col min="14086" max="14086" width="8.5703125" style="3" customWidth="1"/>
    <col min="14087" max="14088" width="12" style="3" customWidth="1"/>
    <col min="14089" max="14089" width="8" style="3" customWidth="1"/>
    <col min="14090" max="14090" width="2.5703125" style="3" customWidth="1"/>
    <col min="14091" max="14092" width="8.85546875" style="3" customWidth="1"/>
    <col min="14093" max="14093" width="4.42578125" style="3" customWidth="1"/>
    <col min="14094" max="14094" width="4.7109375" style="3" customWidth="1"/>
    <col min="14095" max="14095" width="3.7109375" style="3" customWidth="1"/>
    <col min="14096" max="14096" width="4.5703125" style="3" customWidth="1"/>
    <col min="14097" max="14098" width="3" style="3" customWidth="1"/>
    <col min="14099" max="14101" width="0" style="3" hidden="1" customWidth="1"/>
    <col min="14102" max="14102" width="4.42578125" style="3" customWidth="1"/>
    <col min="14103" max="14103" width="0" style="3" hidden="1" customWidth="1"/>
    <col min="14104" max="14106" width="17.85546875" style="3" customWidth="1"/>
    <col min="14107" max="14107" width="10.42578125" style="3" customWidth="1"/>
    <col min="14108" max="14108" width="29" style="3" customWidth="1"/>
    <col min="14109" max="14109" width="4.140625" style="3" customWidth="1"/>
    <col min="14110" max="14110" width="3" style="3" customWidth="1"/>
    <col min="14111" max="14113" width="0" style="3" hidden="1" customWidth="1"/>
    <col min="14114" max="14114" width="3" style="3" customWidth="1"/>
    <col min="14115" max="14115" width="0" style="3" hidden="1" customWidth="1"/>
    <col min="14116" max="14116" width="3" style="3" customWidth="1"/>
    <col min="14117" max="14117" width="0" style="3" hidden="1" customWidth="1"/>
    <col min="14118" max="14118" width="4.42578125" style="3" customWidth="1"/>
    <col min="14119" max="14121" width="0" style="3" hidden="1" customWidth="1"/>
    <col min="14122" max="14336" width="11.42578125" style="3"/>
    <col min="14337" max="14337" width="16.7109375" style="3" customWidth="1"/>
    <col min="14338" max="14338" width="6.85546875" style="3" customWidth="1"/>
    <col min="14339" max="14340" width="6.5703125" style="3" customWidth="1"/>
    <col min="14341" max="14341" width="5.85546875" style="3" customWidth="1"/>
    <col min="14342" max="14342" width="8.5703125" style="3" customWidth="1"/>
    <col min="14343" max="14344" width="12" style="3" customWidth="1"/>
    <col min="14345" max="14345" width="8" style="3" customWidth="1"/>
    <col min="14346" max="14346" width="2.5703125" style="3" customWidth="1"/>
    <col min="14347" max="14348" width="8.85546875" style="3" customWidth="1"/>
    <col min="14349" max="14349" width="4.42578125" style="3" customWidth="1"/>
    <col min="14350" max="14350" width="4.7109375" style="3" customWidth="1"/>
    <col min="14351" max="14351" width="3.7109375" style="3" customWidth="1"/>
    <col min="14352" max="14352" width="4.5703125" style="3" customWidth="1"/>
    <col min="14353" max="14354" width="3" style="3" customWidth="1"/>
    <col min="14355" max="14357" width="0" style="3" hidden="1" customWidth="1"/>
    <col min="14358" max="14358" width="4.42578125" style="3" customWidth="1"/>
    <col min="14359" max="14359" width="0" style="3" hidden="1" customWidth="1"/>
    <col min="14360" max="14362" width="17.85546875" style="3" customWidth="1"/>
    <col min="14363" max="14363" width="10.42578125" style="3" customWidth="1"/>
    <col min="14364" max="14364" width="29" style="3" customWidth="1"/>
    <col min="14365" max="14365" width="4.140625" style="3" customWidth="1"/>
    <col min="14366" max="14366" width="3" style="3" customWidth="1"/>
    <col min="14367" max="14369" width="0" style="3" hidden="1" customWidth="1"/>
    <col min="14370" max="14370" width="3" style="3" customWidth="1"/>
    <col min="14371" max="14371" width="0" style="3" hidden="1" customWidth="1"/>
    <col min="14372" max="14372" width="3" style="3" customWidth="1"/>
    <col min="14373" max="14373" width="0" style="3" hidden="1" customWidth="1"/>
    <col min="14374" max="14374" width="4.42578125" style="3" customWidth="1"/>
    <col min="14375" max="14377" width="0" style="3" hidden="1" customWidth="1"/>
    <col min="14378" max="14592" width="11.42578125" style="3"/>
    <col min="14593" max="14593" width="16.7109375" style="3" customWidth="1"/>
    <col min="14594" max="14594" width="6.85546875" style="3" customWidth="1"/>
    <col min="14595" max="14596" width="6.5703125" style="3" customWidth="1"/>
    <col min="14597" max="14597" width="5.85546875" style="3" customWidth="1"/>
    <col min="14598" max="14598" width="8.5703125" style="3" customWidth="1"/>
    <col min="14599" max="14600" width="12" style="3" customWidth="1"/>
    <col min="14601" max="14601" width="8" style="3" customWidth="1"/>
    <col min="14602" max="14602" width="2.5703125" style="3" customWidth="1"/>
    <col min="14603" max="14604" width="8.85546875" style="3" customWidth="1"/>
    <col min="14605" max="14605" width="4.42578125" style="3" customWidth="1"/>
    <col min="14606" max="14606" width="4.7109375" style="3" customWidth="1"/>
    <col min="14607" max="14607" width="3.7109375" style="3" customWidth="1"/>
    <col min="14608" max="14608" width="4.5703125" style="3" customWidth="1"/>
    <col min="14609" max="14610" width="3" style="3" customWidth="1"/>
    <col min="14611" max="14613" width="0" style="3" hidden="1" customWidth="1"/>
    <col min="14614" max="14614" width="4.42578125" style="3" customWidth="1"/>
    <col min="14615" max="14615" width="0" style="3" hidden="1" customWidth="1"/>
    <col min="14616" max="14618" width="17.85546875" style="3" customWidth="1"/>
    <col min="14619" max="14619" width="10.42578125" style="3" customWidth="1"/>
    <col min="14620" max="14620" width="29" style="3" customWidth="1"/>
    <col min="14621" max="14621" width="4.140625" style="3" customWidth="1"/>
    <col min="14622" max="14622" width="3" style="3" customWidth="1"/>
    <col min="14623" max="14625" width="0" style="3" hidden="1" customWidth="1"/>
    <col min="14626" max="14626" width="3" style="3" customWidth="1"/>
    <col min="14627" max="14627" width="0" style="3" hidden="1" customWidth="1"/>
    <col min="14628" max="14628" width="3" style="3" customWidth="1"/>
    <col min="14629" max="14629" width="0" style="3" hidden="1" customWidth="1"/>
    <col min="14630" max="14630" width="4.42578125" style="3" customWidth="1"/>
    <col min="14631" max="14633" width="0" style="3" hidden="1" customWidth="1"/>
    <col min="14634" max="14848" width="11.42578125" style="3"/>
    <col min="14849" max="14849" width="16.7109375" style="3" customWidth="1"/>
    <col min="14850" max="14850" width="6.85546875" style="3" customWidth="1"/>
    <col min="14851" max="14852" width="6.5703125" style="3" customWidth="1"/>
    <col min="14853" max="14853" width="5.85546875" style="3" customWidth="1"/>
    <col min="14854" max="14854" width="8.5703125" style="3" customWidth="1"/>
    <col min="14855" max="14856" width="12" style="3" customWidth="1"/>
    <col min="14857" max="14857" width="8" style="3" customWidth="1"/>
    <col min="14858" max="14858" width="2.5703125" style="3" customWidth="1"/>
    <col min="14859" max="14860" width="8.85546875" style="3" customWidth="1"/>
    <col min="14861" max="14861" width="4.42578125" style="3" customWidth="1"/>
    <col min="14862" max="14862" width="4.7109375" style="3" customWidth="1"/>
    <col min="14863" max="14863" width="3.7109375" style="3" customWidth="1"/>
    <col min="14864" max="14864" width="4.5703125" style="3" customWidth="1"/>
    <col min="14865" max="14866" width="3" style="3" customWidth="1"/>
    <col min="14867" max="14869" width="0" style="3" hidden="1" customWidth="1"/>
    <col min="14870" max="14870" width="4.42578125" style="3" customWidth="1"/>
    <col min="14871" max="14871" width="0" style="3" hidden="1" customWidth="1"/>
    <col min="14872" max="14874" width="17.85546875" style="3" customWidth="1"/>
    <col min="14875" max="14875" width="10.42578125" style="3" customWidth="1"/>
    <col min="14876" max="14876" width="29" style="3" customWidth="1"/>
    <col min="14877" max="14877" width="4.140625" style="3" customWidth="1"/>
    <col min="14878" max="14878" width="3" style="3" customWidth="1"/>
    <col min="14879" max="14881" width="0" style="3" hidden="1" customWidth="1"/>
    <col min="14882" max="14882" width="3" style="3" customWidth="1"/>
    <col min="14883" max="14883" width="0" style="3" hidden="1" customWidth="1"/>
    <col min="14884" max="14884" width="3" style="3" customWidth="1"/>
    <col min="14885" max="14885" width="0" style="3" hidden="1" customWidth="1"/>
    <col min="14886" max="14886" width="4.42578125" style="3" customWidth="1"/>
    <col min="14887" max="14889" width="0" style="3" hidden="1" customWidth="1"/>
    <col min="14890" max="15104" width="11.42578125" style="3"/>
    <col min="15105" max="15105" width="16.7109375" style="3" customWidth="1"/>
    <col min="15106" max="15106" width="6.85546875" style="3" customWidth="1"/>
    <col min="15107" max="15108" width="6.5703125" style="3" customWidth="1"/>
    <col min="15109" max="15109" width="5.85546875" style="3" customWidth="1"/>
    <col min="15110" max="15110" width="8.5703125" style="3" customWidth="1"/>
    <col min="15111" max="15112" width="12" style="3" customWidth="1"/>
    <col min="15113" max="15113" width="8" style="3" customWidth="1"/>
    <col min="15114" max="15114" width="2.5703125" style="3" customWidth="1"/>
    <col min="15115" max="15116" width="8.85546875" style="3" customWidth="1"/>
    <col min="15117" max="15117" width="4.42578125" style="3" customWidth="1"/>
    <col min="15118" max="15118" width="4.7109375" style="3" customWidth="1"/>
    <col min="15119" max="15119" width="3.7109375" style="3" customWidth="1"/>
    <col min="15120" max="15120" width="4.5703125" style="3" customWidth="1"/>
    <col min="15121" max="15122" width="3" style="3" customWidth="1"/>
    <col min="15123" max="15125" width="0" style="3" hidden="1" customWidth="1"/>
    <col min="15126" max="15126" width="4.42578125" style="3" customWidth="1"/>
    <col min="15127" max="15127" width="0" style="3" hidden="1" customWidth="1"/>
    <col min="15128" max="15130" width="17.85546875" style="3" customWidth="1"/>
    <col min="15131" max="15131" width="10.42578125" style="3" customWidth="1"/>
    <col min="15132" max="15132" width="29" style="3" customWidth="1"/>
    <col min="15133" max="15133" width="4.140625" style="3" customWidth="1"/>
    <col min="15134" max="15134" width="3" style="3" customWidth="1"/>
    <col min="15135" max="15137" width="0" style="3" hidden="1" customWidth="1"/>
    <col min="15138" max="15138" width="3" style="3" customWidth="1"/>
    <col min="15139" max="15139" width="0" style="3" hidden="1" customWidth="1"/>
    <col min="15140" max="15140" width="3" style="3" customWidth="1"/>
    <col min="15141" max="15141" width="0" style="3" hidden="1" customWidth="1"/>
    <col min="15142" max="15142" width="4.42578125" style="3" customWidth="1"/>
    <col min="15143" max="15145" width="0" style="3" hidden="1" customWidth="1"/>
    <col min="15146" max="15360" width="11.42578125" style="3"/>
    <col min="15361" max="15361" width="16.7109375" style="3" customWidth="1"/>
    <col min="15362" max="15362" width="6.85546875" style="3" customWidth="1"/>
    <col min="15363" max="15364" width="6.5703125" style="3" customWidth="1"/>
    <col min="15365" max="15365" width="5.85546875" style="3" customWidth="1"/>
    <col min="15366" max="15366" width="8.5703125" style="3" customWidth="1"/>
    <col min="15367" max="15368" width="12" style="3" customWidth="1"/>
    <col min="15369" max="15369" width="8" style="3" customWidth="1"/>
    <col min="15370" max="15370" width="2.5703125" style="3" customWidth="1"/>
    <col min="15371" max="15372" width="8.85546875" style="3" customWidth="1"/>
    <col min="15373" max="15373" width="4.42578125" style="3" customWidth="1"/>
    <col min="15374" max="15374" width="4.7109375" style="3" customWidth="1"/>
    <col min="15375" max="15375" width="3.7109375" style="3" customWidth="1"/>
    <col min="15376" max="15376" width="4.5703125" style="3" customWidth="1"/>
    <col min="15377" max="15378" width="3" style="3" customWidth="1"/>
    <col min="15379" max="15381" width="0" style="3" hidden="1" customWidth="1"/>
    <col min="15382" max="15382" width="4.42578125" style="3" customWidth="1"/>
    <col min="15383" max="15383" width="0" style="3" hidden="1" customWidth="1"/>
    <col min="15384" max="15386" width="17.85546875" style="3" customWidth="1"/>
    <col min="15387" max="15387" width="10.42578125" style="3" customWidth="1"/>
    <col min="15388" max="15388" width="29" style="3" customWidth="1"/>
    <col min="15389" max="15389" width="4.140625" style="3" customWidth="1"/>
    <col min="15390" max="15390" width="3" style="3" customWidth="1"/>
    <col min="15391" max="15393" width="0" style="3" hidden="1" customWidth="1"/>
    <col min="15394" max="15394" width="3" style="3" customWidth="1"/>
    <col min="15395" max="15395" width="0" style="3" hidden="1" customWidth="1"/>
    <col min="15396" max="15396" width="3" style="3" customWidth="1"/>
    <col min="15397" max="15397" width="0" style="3" hidden="1" customWidth="1"/>
    <col min="15398" max="15398" width="4.42578125" style="3" customWidth="1"/>
    <col min="15399" max="15401" width="0" style="3" hidden="1" customWidth="1"/>
    <col min="15402" max="15616" width="11.42578125" style="3"/>
    <col min="15617" max="15617" width="16.7109375" style="3" customWidth="1"/>
    <col min="15618" max="15618" width="6.85546875" style="3" customWidth="1"/>
    <col min="15619" max="15620" width="6.5703125" style="3" customWidth="1"/>
    <col min="15621" max="15621" width="5.85546875" style="3" customWidth="1"/>
    <col min="15622" max="15622" width="8.5703125" style="3" customWidth="1"/>
    <col min="15623" max="15624" width="12" style="3" customWidth="1"/>
    <col min="15625" max="15625" width="8" style="3" customWidth="1"/>
    <col min="15626" max="15626" width="2.5703125" style="3" customWidth="1"/>
    <col min="15627" max="15628" width="8.85546875" style="3" customWidth="1"/>
    <col min="15629" max="15629" width="4.42578125" style="3" customWidth="1"/>
    <col min="15630" max="15630" width="4.7109375" style="3" customWidth="1"/>
    <col min="15631" max="15631" width="3.7109375" style="3" customWidth="1"/>
    <col min="15632" max="15632" width="4.5703125" style="3" customWidth="1"/>
    <col min="15633" max="15634" width="3" style="3" customWidth="1"/>
    <col min="15635" max="15637" width="0" style="3" hidden="1" customWidth="1"/>
    <col min="15638" max="15638" width="4.42578125" style="3" customWidth="1"/>
    <col min="15639" max="15639" width="0" style="3" hidden="1" customWidth="1"/>
    <col min="15640" max="15642" width="17.85546875" style="3" customWidth="1"/>
    <col min="15643" max="15643" width="10.42578125" style="3" customWidth="1"/>
    <col min="15644" max="15644" width="29" style="3" customWidth="1"/>
    <col min="15645" max="15645" width="4.140625" style="3" customWidth="1"/>
    <col min="15646" max="15646" width="3" style="3" customWidth="1"/>
    <col min="15647" max="15649" width="0" style="3" hidden="1" customWidth="1"/>
    <col min="15650" max="15650" width="3" style="3" customWidth="1"/>
    <col min="15651" max="15651" width="0" style="3" hidden="1" customWidth="1"/>
    <col min="15652" max="15652" width="3" style="3" customWidth="1"/>
    <col min="15653" max="15653" width="0" style="3" hidden="1" customWidth="1"/>
    <col min="15654" max="15654" width="4.42578125" style="3" customWidth="1"/>
    <col min="15655" max="15657" width="0" style="3" hidden="1" customWidth="1"/>
    <col min="15658" max="15872" width="11.42578125" style="3"/>
    <col min="15873" max="15873" width="16.7109375" style="3" customWidth="1"/>
    <col min="15874" max="15874" width="6.85546875" style="3" customWidth="1"/>
    <col min="15875" max="15876" width="6.5703125" style="3" customWidth="1"/>
    <col min="15877" max="15877" width="5.85546875" style="3" customWidth="1"/>
    <col min="15878" max="15878" width="8.5703125" style="3" customWidth="1"/>
    <col min="15879" max="15880" width="12" style="3" customWidth="1"/>
    <col min="15881" max="15881" width="8" style="3" customWidth="1"/>
    <col min="15882" max="15882" width="2.5703125" style="3" customWidth="1"/>
    <col min="15883" max="15884" width="8.85546875" style="3" customWidth="1"/>
    <col min="15885" max="15885" width="4.42578125" style="3" customWidth="1"/>
    <col min="15886" max="15886" width="4.7109375" style="3" customWidth="1"/>
    <col min="15887" max="15887" width="3.7109375" style="3" customWidth="1"/>
    <col min="15888" max="15888" width="4.5703125" style="3" customWidth="1"/>
    <col min="15889" max="15890" width="3" style="3" customWidth="1"/>
    <col min="15891" max="15893" width="0" style="3" hidden="1" customWidth="1"/>
    <col min="15894" max="15894" width="4.42578125" style="3" customWidth="1"/>
    <col min="15895" max="15895" width="0" style="3" hidden="1" customWidth="1"/>
    <col min="15896" max="15898" width="17.85546875" style="3" customWidth="1"/>
    <col min="15899" max="15899" width="10.42578125" style="3" customWidth="1"/>
    <col min="15900" max="15900" width="29" style="3" customWidth="1"/>
    <col min="15901" max="15901" width="4.140625" style="3" customWidth="1"/>
    <col min="15902" max="15902" width="3" style="3" customWidth="1"/>
    <col min="15903" max="15905" width="0" style="3" hidden="1" customWidth="1"/>
    <col min="15906" max="15906" width="3" style="3" customWidth="1"/>
    <col min="15907" max="15907" width="0" style="3" hidden="1" customWidth="1"/>
    <col min="15908" max="15908" width="3" style="3" customWidth="1"/>
    <col min="15909" max="15909" width="0" style="3" hidden="1" customWidth="1"/>
    <col min="15910" max="15910" width="4.42578125" style="3" customWidth="1"/>
    <col min="15911" max="15913" width="0" style="3" hidden="1" customWidth="1"/>
    <col min="15914" max="16128" width="11.42578125" style="3"/>
    <col min="16129" max="16129" width="16.7109375" style="3" customWidth="1"/>
    <col min="16130" max="16130" width="6.85546875" style="3" customWidth="1"/>
    <col min="16131" max="16132" width="6.5703125" style="3" customWidth="1"/>
    <col min="16133" max="16133" width="5.85546875" style="3" customWidth="1"/>
    <col min="16134" max="16134" width="8.5703125" style="3" customWidth="1"/>
    <col min="16135" max="16136" width="12" style="3" customWidth="1"/>
    <col min="16137" max="16137" width="8" style="3" customWidth="1"/>
    <col min="16138" max="16138" width="2.5703125" style="3" customWidth="1"/>
    <col min="16139" max="16140" width="8.85546875" style="3" customWidth="1"/>
    <col min="16141" max="16141" width="4.42578125" style="3" customWidth="1"/>
    <col min="16142" max="16142" width="4.7109375" style="3" customWidth="1"/>
    <col min="16143" max="16143" width="3.7109375" style="3" customWidth="1"/>
    <col min="16144" max="16144" width="4.5703125" style="3" customWidth="1"/>
    <col min="16145" max="16146" width="3" style="3" customWidth="1"/>
    <col min="16147" max="16149" width="0" style="3" hidden="1" customWidth="1"/>
    <col min="16150" max="16150" width="4.42578125" style="3" customWidth="1"/>
    <col min="16151" max="16151" width="0" style="3" hidden="1" customWidth="1"/>
    <col min="16152" max="16154" width="17.85546875" style="3" customWidth="1"/>
    <col min="16155" max="16155" width="10.42578125" style="3" customWidth="1"/>
    <col min="16156" max="16156" width="29" style="3" customWidth="1"/>
    <col min="16157" max="16157" width="4.140625" style="3" customWidth="1"/>
    <col min="16158" max="16158" width="3" style="3" customWidth="1"/>
    <col min="16159" max="16161" width="0" style="3" hidden="1" customWidth="1"/>
    <col min="16162" max="16162" width="3" style="3" customWidth="1"/>
    <col min="16163" max="16163" width="0" style="3" hidden="1" customWidth="1"/>
    <col min="16164" max="16164" width="3" style="3" customWidth="1"/>
    <col min="16165" max="16165" width="0" style="3" hidden="1" customWidth="1"/>
    <col min="16166" max="16166" width="4.42578125" style="3" customWidth="1"/>
    <col min="16167" max="16169" width="0" style="3" hidden="1" customWidth="1"/>
    <col min="16170" max="16384" width="11.42578125" style="3"/>
  </cols>
  <sheetData>
    <row r="1" spans="1:47" s="1" customFormat="1" ht="11.25" customHeight="1" x14ac:dyDescent="0.2">
      <c r="A1" s="1010" t="s">
        <v>39</v>
      </c>
      <c r="B1" s="1011"/>
      <c r="C1" s="1011"/>
      <c r="D1" s="1011"/>
      <c r="E1" s="1011"/>
      <c r="F1" s="1011"/>
      <c r="G1" s="1011"/>
      <c r="H1" s="1011"/>
      <c r="I1" s="1011"/>
      <c r="J1" s="1012"/>
      <c r="K1" s="1022"/>
      <c r="L1" s="1023"/>
      <c r="M1" s="65"/>
      <c r="N1" s="1033" t="s">
        <v>40</v>
      </c>
      <c r="O1" s="1034"/>
      <c r="P1" s="1034"/>
      <c r="Q1" s="1034"/>
      <c r="R1" s="1034"/>
      <c r="S1" s="1034"/>
      <c r="T1" s="1034"/>
      <c r="U1" s="1034"/>
      <c r="V1" s="1035"/>
      <c r="W1" s="36"/>
      <c r="X1" s="967" t="s">
        <v>245</v>
      </c>
      <c r="Y1" s="951" t="s">
        <v>13</v>
      </c>
      <c r="Z1" s="951"/>
      <c r="AA1" s="951"/>
      <c r="AB1" s="951"/>
      <c r="AC1" s="951"/>
      <c r="AD1" s="952"/>
      <c r="AE1" s="31"/>
      <c r="AF1" s="31"/>
      <c r="AG1" s="31"/>
      <c r="AH1" s="66"/>
      <c r="AI1" s="67"/>
      <c r="AJ1" s="67"/>
      <c r="AK1" s="67"/>
      <c r="AL1" s="67"/>
      <c r="AM1" s="68"/>
      <c r="AN1" s="68"/>
      <c r="AO1" s="68"/>
      <c r="AP1" s="68"/>
      <c r="AQ1" s="68"/>
      <c r="AR1" s="68"/>
      <c r="AS1" s="68"/>
      <c r="AT1" s="68"/>
      <c r="AU1" s="68"/>
    </row>
    <row r="2" spans="1:47" s="1" customFormat="1" ht="11.25" customHeight="1" x14ac:dyDescent="0.2">
      <c r="A2" s="735" t="s">
        <v>246</v>
      </c>
      <c r="B2" s="736"/>
      <c r="C2" s="736"/>
      <c r="D2" s="736"/>
      <c r="E2" s="736"/>
      <c r="F2" s="736"/>
      <c r="G2" s="736"/>
      <c r="H2" s="736"/>
      <c r="I2" s="736"/>
      <c r="J2" s="737"/>
      <c r="K2" s="1024"/>
      <c r="L2" s="1025"/>
      <c r="M2" s="65"/>
      <c r="N2" s="1036"/>
      <c r="O2" s="1037"/>
      <c r="P2" s="1037"/>
      <c r="Q2" s="1037"/>
      <c r="R2" s="1037"/>
      <c r="S2" s="1037"/>
      <c r="T2" s="1037"/>
      <c r="U2" s="1037"/>
      <c r="V2" s="1038"/>
      <c r="W2" s="36"/>
      <c r="X2" s="968"/>
      <c r="Y2" s="953"/>
      <c r="Z2" s="953"/>
      <c r="AA2" s="953"/>
      <c r="AB2" s="953"/>
      <c r="AC2" s="953"/>
      <c r="AD2" s="954"/>
      <c r="AE2" s="32"/>
      <c r="AF2" s="32"/>
      <c r="AG2" s="32"/>
      <c r="AH2" s="69"/>
      <c r="AJ2" s="67"/>
      <c r="AK2" s="67"/>
      <c r="AL2" s="67"/>
      <c r="AM2" s="68"/>
      <c r="AN2" s="68"/>
      <c r="AO2" s="68"/>
      <c r="AP2" s="68"/>
      <c r="AQ2" s="68"/>
      <c r="AR2" s="68"/>
      <c r="AS2" s="68"/>
      <c r="AT2" s="68"/>
      <c r="AU2" s="68"/>
    </row>
    <row r="3" spans="1:47" s="1" customFormat="1" ht="15" customHeight="1" x14ac:dyDescent="0.2">
      <c r="A3" s="22" t="s">
        <v>41</v>
      </c>
      <c r="B3" s="1010" t="s">
        <v>42</v>
      </c>
      <c r="C3" s="1011"/>
      <c r="D3" s="1011"/>
      <c r="E3" s="1011"/>
      <c r="F3" s="1011"/>
      <c r="G3" s="1011"/>
      <c r="H3" s="1012"/>
      <c r="I3" s="1046" t="s">
        <v>43</v>
      </c>
      <c r="J3" s="1047"/>
      <c r="K3" s="1024"/>
      <c r="L3" s="1025"/>
      <c r="M3" s="21"/>
      <c r="N3" s="1308">
        <v>43297</v>
      </c>
      <c r="O3" s="1309"/>
      <c r="P3" s="1310"/>
      <c r="Q3" s="1310"/>
      <c r="R3" s="1310"/>
      <c r="S3" s="1310"/>
      <c r="T3" s="1310"/>
      <c r="U3" s="1310"/>
      <c r="V3" s="1311"/>
      <c r="W3" s="36"/>
      <c r="X3" s="1014" t="s">
        <v>247</v>
      </c>
      <c r="Y3" s="955" t="s">
        <v>977</v>
      </c>
      <c r="Z3" s="956"/>
      <c r="AA3" s="956"/>
      <c r="AB3" s="956"/>
      <c r="AC3" s="956"/>
      <c r="AD3" s="957"/>
      <c r="AE3" s="32"/>
      <c r="AF3" s="32"/>
      <c r="AG3" s="32"/>
      <c r="AH3" s="69"/>
      <c r="AI3" s="70"/>
      <c r="AJ3" s="71"/>
      <c r="AK3" s="71"/>
      <c r="AL3" s="71"/>
      <c r="AM3" s="68"/>
      <c r="AN3" s="68"/>
      <c r="AO3" s="68"/>
      <c r="AP3" s="68"/>
      <c r="AQ3" s="68"/>
      <c r="AR3" s="68"/>
      <c r="AS3" s="68"/>
      <c r="AT3" s="68"/>
      <c r="AU3" s="68"/>
    </row>
    <row r="4" spans="1:47" s="1" customFormat="1" ht="15" customHeight="1" x14ac:dyDescent="0.2">
      <c r="A4" s="369" t="s">
        <v>44</v>
      </c>
      <c r="B4" s="735" t="s">
        <v>45</v>
      </c>
      <c r="C4" s="736"/>
      <c r="D4" s="736"/>
      <c r="E4" s="736"/>
      <c r="F4" s="736"/>
      <c r="G4" s="736"/>
      <c r="H4" s="737"/>
      <c r="I4" s="1028">
        <v>4</v>
      </c>
      <c r="J4" s="1029"/>
      <c r="K4" s="1026"/>
      <c r="L4" s="1027"/>
      <c r="M4" s="23"/>
      <c r="N4" s="1312"/>
      <c r="O4" s="1313"/>
      <c r="P4" s="1313"/>
      <c r="Q4" s="1313"/>
      <c r="R4" s="1313"/>
      <c r="S4" s="1313"/>
      <c r="T4" s="1313"/>
      <c r="U4" s="1313"/>
      <c r="V4" s="1314"/>
      <c r="W4" s="36"/>
      <c r="X4" s="1015"/>
      <c r="Y4" s="958"/>
      <c r="Z4" s="959"/>
      <c r="AA4" s="959"/>
      <c r="AB4" s="959"/>
      <c r="AC4" s="959"/>
      <c r="AD4" s="960"/>
      <c r="AE4" s="24"/>
      <c r="AF4" s="24"/>
      <c r="AG4" s="24"/>
      <c r="AH4" s="67"/>
      <c r="AI4" s="71"/>
      <c r="AJ4" s="71"/>
      <c r="AK4" s="71"/>
      <c r="AL4" s="71"/>
      <c r="AM4" s="68"/>
      <c r="AN4" s="68"/>
      <c r="AO4" s="68"/>
      <c r="AP4" s="68"/>
      <c r="AQ4" s="68"/>
      <c r="AR4" s="68"/>
      <c r="AS4" s="68"/>
      <c r="AT4" s="68"/>
      <c r="AU4" s="68"/>
    </row>
    <row r="5" spans="1:47" s="2" customFormat="1" ht="8.25" customHeight="1" x14ac:dyDescent="0.2">
      <c r="A5" s="368"/>
      <c r="B5" s="377"/>
      <c r="C5" s="377"/>
      <c r="D5" s="377"/>
      <c r="E5" s="377"/>
      <c r="F5" s="368"/>
      <c r="G5" s="25"/>
      <c r="H5" s="25"/>
      <c r="I5" s="25"/>
      <c r="J5" s="377"/>
      <c r="K5" s="377"/>
      <c r="L5" s="377"/>
      <c r="M5" s="377"/>
      <c r="N5" s="377"/>
      <c r="O5" s="377"/>
      <c r="P5" s="377"/>
      <c r="Q5" s="377"/>
      <c r="R5" s="377"/>
      <c r="S5" s="377"/>
      <c r="T5" s="377"/>
      <c r="U5" s="377"/>
      <c r="V5" s="377"/>
      <c r="W5" s="377"/>
      <c r="X5" s="25"/>
      <c r="Y5" s="25"/>
      <c r="Z5" s="25"/>
      <c r="AA5" s="25"/>
      <c r="AB5" s="25"/>
      <c r="AC5" s="377"/>
      <c r="AD5" s="377"/>
      <c r="AE5" s="377"/>
      <c r="AF5" s="377"/>
      <c r="AG5" s="377"/>
      <c r="AH5" s="377"/>
      <c r="AI5" s="377"/>
      <c r="AJ5" s="377"/>
      <c r="AK5" s="377"/>
      <c r="AL5" s="368"/>
    </row>
    <row r="6" spans="1:47" s="2" customFormat="1" ht="21" customHeight="1" x14ac:dyDescent="0.2">
      <c r="A6" s="1048" t="s">
        <v>46</v>
      </c>
      <c r="B6" s="1049"/>
      <c r="C6" s="1049"/>
      <c r="D6" s="1049"/>
      <c r="E6" s="1049"/>
      <c r="F6" s="1049"/>
      <c r="G6" s="1049"/>
      <c r="H6" s="1049"/>
      <c r="I6" s="1049"/>
      <c r="J6" s="1049"/>
      <c r="K6" s="1049"/>
      <c r="L6" s="1049"/>
      <c r="M6" s="1049"/>
      <c r="N6" s="1049"/>
      <c r="O6" s="1049"/>
      <c r="P6" s="1049"/>
      <c r="Q6" s="1030" t="s">
        <v>387</v>
      </c>
      <c r="R6" s="1031"/>
      <c r="S6" s="1031"/>
      <c r="T6" s="1031"/>
      <c r="U6" s="1031"/>
      <c r="V6" s="1032"/>
      <c r="W6" s="72"/>
      <c r="X6" s="997" t="s">
        <v>48</v>
      </c>
      <c r="Y6" s="998"/>
      <c r="Z6" s="998"/>
      <c r="AA6" s="998"/>
      <c r="AB6" s="998"/>
      <c r="AC6" s="1001" t="s">
        <v>195</v>
      </c>
      <c r="AD6" s="966" t="s">
        <v>249</v>
      </c>
      <c r="AE6" s="73"/>
      <c r="AF6" s="991" t="s">
        <v>250</v>
      </c>
      <c r="AG6" s="992"/>
      <c r="AH6" s="992"/>
      <c r="AI6" s="992"/>
      <c r="AJ6" s="992"/>
      <c r="AK6" s="992"/>
      <c r="AL6" s="993"/>
      <c r="AM6" s="420"/>
    </row>
    <row r="7" spans="1:47" s="2" customFormat="1" ht="20.25" customHeight="1" x14ac:dyDescent="0.2">
      <c r="A7" s="1013" t="s">
        <v>386</v>
      </c>
      <c r="B7" s="966" t="s">
        <v>251</v>
      </c>
      <c r="C7" s="1010" t="s">
        <v>385</v>
      </c>
      <c r="D7" s="1011"/>
      <c r="E7" s="1012"/>
      <c r="F7" s="1013" t="s">
        <v>384</v>
      </c>
      <c r="G7" s="1004" t="s">
        <v>383</v>
      </c>
      <c r="H7" s="1005"/>
      <c r="I7" s="964"/>
      <c r="J7" s="1013" t="s">
        <v>49</v>
      </c>
      <c r="K7" s="1013"/>
      <c r="L7" s="1013"/>
      <c r="M7" s="1008" t="s">
        <v>47</v>
      </c>
      <c r="N7" s="1009"/>
      <c r="O7" s="1009"/>
      <c r="P7" s="1009"/>
      <c r="Q7" s="994" t="s">
        <v>248</v>
      </c>
      <c r="R7" s="995"/>
      <c r="S7" s="995"/>
      <c r="T7" s="995"/>
      <c r="U7" s="995"/>
      <c r="V7" s="996"/>
      <c r="W7" s="74"/>
      <c r="X7" s="621" t="s">
        <v>1095</v>
      </c>
      <c r="Y7" s="621"/>
      <c r="Z7" s="621"/>
      <c r="AA7" s="964" t="s">
        <v>382</v>
      </c>
      <c r="AB7" s="999" t="s">
        <v>252</v>
      </c>
      <c r="AC7" s="1002"/>
      <c r="AD7" s="966"/>
      <c r="AE7" s="75"/>
      <c r="AF7" s="994"/>
      <c r="AG7" s="995"/>
      <c r="AH7" s="995"/>
      <c r="AI7" s="995"/>
      <c r="AJ7" s="995"/>
      <c r="AK7" s="995"/>
      <c r="AL7" s="996"/>
      <c r="AM7" s="1004" t="s">
        <v>978</v>
      </c>
      <c r="AN7" s="1005"/>
      <c r="AO7" s="964"/>
    </row>
    <row r="8" spans="1:47" ht="19.5" customHeight="1" x14ac:dyDescent="0.2">
      <c r="A8" s="1013"/>
      <c r="B8" s="966"/>
      <c r="C8" s="1075"/>
      <c r="D8" s="1076"/>
      <c r="E8" s="1077"/>
      <c r="F8" s="1013"/>
      <c r="G8" s="1006"/>
      <c r="H8" s="1007"/>
      <c r="I8" s="965"/>
      <c r="J8" s="1013"/>
      <c r="K8" s="1013"/>
      <c r="L8" s="1013"/>
      <c r="M8" s="26" t="s">
        <v>50</v>
      </c>
      <c r="N8" s="26" t="s">
        <v>381</v>
      </c>
      <c r="O8" s="26" t="s">
        <v>16</v>
      </c>
      <c r="P8" s="26" t="s">
        <v>380</v>
      </c>
      <c r="Q8" s="371" t="s">
        <v>51</v>
      </c>
      <c r="R8" s="371" t="s">
        <v>52</v>
      </c>
      <c r="S8" s="76"/>
      <c r="T8" s="76" t="s">
        <v>112</v>
      </c>
      <c r="U8" s="76" t="s">
        <v>114</v>
      </c>
      <c r="V8" s="371" t="s">
        <v>53</v>
      </c>
      <c r="W8" s="77"/>
      <c r="X8" s="621"/>
      <c r="Y8" s="621"/>
      <c r="Z8" s="621"/>
      <c r="AA8" s="965"/>
      <c r="AB8" s="1000"/>
      <c r="AC8" s="1003"/>
      <c r="AD8" s="966"/>
      <c r="AE8" s="77"/>
      <c r="AF8" s="78" t="s">
        <v>253</v>
      </c>
      <c r="AG8" s="78" t="s">
        <v>119</v>
      </c>
      <c r="AH8" s="371" t="s">
        <v>51</v>
      </c>
      <c r="AI8" s="79" t="s">
        <v>120</v>
      </c>
      <c r="AJ8" s="371" t="s">
        <v>52</v>
      </c>
      <c r="AK8" s="76" t="s">
        <v>55</v>
      </c>
      <c r="AL8" s="371" t="s">
        <v>55</v>
      </c>
      <c r="AM8" s="1006"/>
      <c r="AN8" s="1007"/>
      <c r="AO8" s="965"/>
    </row>
    <row r="9" spans="1:47" s="4" customFormat="1" ht="78" customHeight="1" x14ac:dyDescent="0.2">
      <c r="A9" s="729" t="s">
        <v>979</v>
      </c>
      <c r="B9" s="747" t="s">
        <v>980</v>
      </c>
      <c r="C9" s="729" t="s">
        <v>278</v>
      </c>
      <c r="D9" s="730"/>
      <c r="E9" s="731"/>
      <c r="F9" s="1239" t="s">
        <v>981</v>
      </c>
      <c r="G9" s="709" t="s">
        <v>982</v>
      </c>
      <c r="H9" s="710"/>
      <c r="I9" s="711"/>
      <c r="J9" s="729" t="s">
        <v>983</v>
      </c>
      <c r="K9" s="730"/>
      <c r="L9" s="731"/>
      <c r="M9" s="1062"/>
      <c r="N9" s="1062"/>
      <c r="O9" s="1062" t="s">
        <v>0</v>
      </c>
      <c r="P9" s="1062"/>
      <c r="Q9" s="1016" t="s">
        <v>258</v>
      </c>
      <c r="R9" s="1016" t="s">
        <v>262</v>
      </c>
      <c r="S9" s="106"/>
      <c r="T9" s="81">
        <f>VLOOKUP(Q9,[52]Listas!$D$6:$E$10,2,0)</f>
        <v>1</v>
      </c>
      <c r="U9" s="81">
        <f>HLOOKUP(R9,[52]Listas!$F$4:$J$5,2,0)</f>
        <v>1</v>
      </c>
      <c r="V9" s="1019" t="str">
        <f>INDEX([52]Listas!$F$6:$J$10,MATCH(Q9,[52]Listas!$D$6:$D$10,0),MATCH(R9,[52]Listas!$F$4:$J$4,0))</f>
        <v>1
INFERIOR</v>
      </c>
      <c r="W9" s="106"/>
      <c r="X9" s="969" t="s">
        <v>984</v>
      </c>
      <c r="Y9" s="969"/>
      <c r="Z9" s="969"/>
      <c r="AA9" s="111" t="s">
        <v>985</v>
      </c>
      <c r="AB9" s="1302" t="s">
        <v>986</v>
      </c>
      <c r="AC9" s="1062">
        <v>84</v>
      </c>
      <c r="AD9" s="1065" t="s">
        <v>59</v>
      </c>
      <c r="AE9" s="106"/>
      <c r="AF9" s="81">
        <f t="shared" ref="AF9:AF54" si="0">IF(AC9&lt;=33,0,IF(AC9&gt;81,2,1))</f>
        <v>2</v>
      </c>
      <c r="AG9" s="108">
        <f t="shared" ref="AG9:AG54" si="1">IF(OR(AD9="Probabilidad",AD9="Ambos"),T9-AF9,T9)</f>
        <v>-1</v>
      </c>
      <c r="AH9" s="1072" t="str">
        <f>IF(AG9&lt;=1,"Remota",VLOOKUP(AG9,[52]Listas!$C$6:$D$10,2,0))</f>
        <v>Remota</v>
      </c>
      <c r="AI9" s="108">
        <f t="shared" ref="AI9:AI54" si="2">IF(OR(AD9="Impacto",AD9="Ambos"),U9-AF9,U9)</f>
        <v>1</v>
      </c>
      <c r="AJ9" s="1072" t="str">
        <f>IF(AI9&lt;=1,"Insignificante",HLOOKUP(AI9,[52]Listas!$F$3:$J$4,2,0))</f>
        <v>Insignificante</v>
      </c>
      <c r="AK9" s="82">
        <f t="shared" ref="AK9:AK54" si="3">AG9*AI9</f>
        <v>-1</v>
      </c>
      <c r="AL9" s="1019" t="str">
        <f>INDEX([52]Listas!$F$6:$J$10,MATCH(AH9,[52]Listas!$D$6:$D$10,0),MATCH(AJ9,[52]Listas!$F$4:$J$4,0))</f>
        <v>1
INFERIOR</v>
      </c>
      <c r="AM9" s="1305" t="s">
        <v>987</v>
      </c>
    </row>
    <row r="10" spans="1:47" s="4" customFormat="1" ht="72" customHeight="1" x14ac:dyDescent="0.2">
      <c r="A10" s="732"/>
      <c r="B10" s="748"/>
      <c r="C10" s="732"/>
      <c r="D10" s="733"/>
      <c r="E10" s="734"/>
      <c r="F10" s="1240"/>
      <c r="G10" s="709" t="s">
        <v>988</v>
      </c>
      <c r="H10" s="710"/>
      <c r="I10" s="711"/>
      <c r="J10" s="732"/>
      <c r="K10" s="733"/>
      <c r="L10" s="734"/>
      <c r="M10" s="1063"/>
      <c r="N10" s="1063"/>
      <c r="O10" s="1063"/>
      <c r="P10" s="1063"/>
      <c r="Q10" s="1017"/>
      <c r="R10" s="1017"/>
      <c r="S10" s="106"/>
      <c r="T10" s="81" t="e">
        <f>VLOOKUP(Q10,[52]Listas!$D$6:$E$10,2,0)</f>
        <v>#N/A</v>
      </c>
      <c r="U10" s="81" t="e">
        <f>HLOOKUP(R10,[52]Listas!$F$4:$J$5,2,0)</f>
        <v>#N/A</v>
      </c>
      <c r="V10" s="1020"/>
      <c r="W10" s="106"/>
      <c r="X10" s="969" t="s">
        <v>984</v>
      </c>
      <c r="Y10" s="969"/>
      <c r="Z10" s="969"/>
      <c r="AA10" s="111" t="s">
        <v>985</v>
      </c>
      <c r="AB10" s="1303"/>
      <c r="AC10" s="1063"/>
      <c r="AD10" s="1066"/>
      <c r="AE10" s="106"/>
      <c r="AF10" s="81">
        <f t="shared" si="0"/>
        <v>0</v>
      </c>
      <c r="AG10" s="108" t="e">
        <f t="shared" si="1"/>
        <v>#N/A</v>
      </c>
      <c r="AH10" s="1073"/>
      <c r="AI10" s="108" t="e">
        <f t="shared" si="2"/>
        <v>#N/A</v>
      </c>
      <c r="AJ10" s="1073"/>
      <c r="AK10" s="82" t="e">
        <f t="shared" si="3"/>
        <v>#N/A</v>
      </c>
      <c r="AL10" s="1020"/>
      <c r="AM10" s="1306"/>
    </row>
    <row r="11" spans="1:47" s="4" customFormat="1" ht="62.25" customHeight="1" x14ac:dyDescent="0.2">
      <c r="A11" s="732"/>
      <c r="B11" s="748"/>
      <c r="C11" s="732"/>
      <c r="D11" s="733"/>
      <c r="E11" s="734"/>
      <c r="F11" s="1240"/>
      <c r="G11" s="709" t="s">
        <v>989</v>
      </c>
      <c r="H11" s="710"/>
      <c r="I11" s="711"/>
      <c r="J11" s="732"/>
      <c r="K11" s="733"/>
      <c r="L11" s="734"/>
      <c r="M11" s="1063"/>
      <c r="N11" s="1063"/>
      <c r="O11" s="1063"/>
      <c r="P11" s="1063"/>
      <c r="Q11" s="1017"/>
      <c r="R11" s="1017"/>
      <c r="S11" s="106"/>
      <c r="T11" s="81" t="e">
        <f>VLOOKUP(Q11,[52]Listas!$D$6:$E$10,2,0)</f>
        <v>#N/A</v>
      </c>
      <c r="U11" s="81" t="e">
        <f>HLOOKUP(R11,[52]Listas!$F$4:$J$5,2,0)</f>
        <v>#N/A</v>
      </c>
      <c r="V11" s="1020"/>
      <c r="W11" s="106"/>
      <c r="X11" s="969" t="s">
        <v>990</v>
      </c>
      <c r="Y11" s="969"/>
      <c r="Z11" s="969"/>
      <c r="AA11" s="111" t="s">
        <v>991</v>
      </c>
      <c r="AB11" s="1303"/>
      <c r="AC11" s="1063"/>
      <c r="AD11" s="1066"/>
      <c r="AE11" s="106"/>
      <c r="AF11" s="81">
        <f t="shared" si="0"/>
        <v>0</v>
      </c>
      <c r="AG11" s="108" t="e">
        <f t="shared" si="1"/>
        <v>#N/A</v>
      </c>
      <c r="AH11" s="1073"/>
      <c r="AI11" s="108" t="e">
        <f t="shared" si="2"/>
        <v>#N/A</v>
      </c>
      <c r="AJ11" s="1073"/>
      <c r="AK11" s="82" t="e">
        <f t="shared" si="3"/>
        <v>#N/A</v>
      </c>
      <c r="AL11" s="1020"/>
      <c r="AM11" s="1306"/>
    </row>
    <row r="12" spans="1:47" s="4" customFormat="1" ht="68.25" customHeight="1" x14ac:dyDescent="0.2">
      <c r="A12" s="732"/>
      <c r="B12" s="748"/>
      <c r="C12" s="732"/>
      <c r="D12" s="733"/>
      <c r="E12" s="734"/>
      <c r="F12" s="1240"/>
      <c r="G12" s="709" t="s">
        <v>992</v>
      </c>
      <c r="H12" s="710"/>
      <c r="I12" s="711"/>
      <c r="J12" s="732"/>
      <c r="K12" s="733"/>
      <c r="L12" s="734"/>
      <c r="M12" s="1063"/>
      <c r="N12" s="1063"/>
      <c r="O12" s="1063"/>
      <c r="P12" s="1063"/>
      <c r="Q12" s="1017"/>
      <c r="R12" s="1017"/>
      <c r="S12" s="106"/>
      <c r="T12" s="81" t="e">
        <f>VLOOKUP(Q12,[52]Listas!$D$6:$E$10,2,0)</f>
        <v>#N/A</v>
      </c>
      <c r="U12" s="81" t="e">
        <f>HLOOKUP(R12,[52]Listas!$F$4:$J$5,2,0)</f>
        <v>#N/A</v>
      </c>
      <c r="V12" s="1020"/>
      <c r="W12" s="106"/>
      <c r="X12" s="969" t="s">
        <v>984</v>
      </c>
      <c r="Y12" s="969"/>
      <c r="Z12" s="969"/>
      <c r="AA12" s="111" t="s">
        <v>985</v>
      </c>
      <c r="AB12" s="1303"/>
      <c r="AC12" s="1063"/>
      <c r="AD12" s="1066"/>
      <c r="AE12" s="106"/>
      <c r="AF12" s="81">
        <f t="shared" si="0"/>
        <v>0</v>
      </c>
      <c r="AG12" s="108" t="e">
        <f t="shared" si="1"/>
        <v>#N/A</v>
      </c>
      <c r="AH12" s="1073"/>
      <c r="AI12" s="108" t="e">
        <f t="shared" si="2"/>
        <v>#N/A</v>
      </c>
      <c r="AJ12" s="1073"/>
      <c r="AK12" s="82" t="e">
        <f t="shared" si="3"/>
        <v>#N/A</v>
      </c>
      <c r="AL12" s="1020"/>
      <c r="AM12" s="1306"/>
    </row>
    <row r="13" spans="1:47" s="4" customFormat="1" ht="122.25" customHeight="1" x14ac:dyDescent="0.2">
      <c r="A13" s="732"/>
      <c r="B13" s="748"/>
      <c r="C13" s="732"/>
      <c r="D13" s="733"/>
      <c r="E13" s="734"/>
      <c r="F13" s="1240"/>
      <c r="G13" s="709" t="s">
        <v>993</v>
      </c>
      <c r="H13" s="710"/>
      <c r="I13" s="711"/>
      <c r="J13" s="732"/>
      <c r="K13" s="733"/>
      <c r="L13" s="734"/>
      <c r="M13" s="1063"/>
      <c r="N13" s="1063"/>
      <c r="O13" s="1063"/>
      <c r="P13" s="1063"/>
      <c r="Q13" s="1017"/>
      <c r="R13" s="1017"/>
      <c r="S13" s="106"/>
      <c r="T13" s="81" t="e">
        <f>VLOOKUP(Q13,[52]Listas!$D$6:$E$10,2,0)</f>
        <v>#N/A</v>
      </c>
      <c r="U13" s="81" t="e">
        <f>HLOOKUP(R13,[52]Listas!$F$4:$J$5,2,0)</f>
        <v>#N/A</v>
      </c>
      <c r="V13" s="1020"/>
      <c r="W13" s="106"/>
      <c r="X13" s="969" t="s">
        <v>994</v>
      </c>
      <c r="Y13" s="969"/>
      <c r="Z13" s="969"/>
      <c r="AA13" s="111" t="s">
        <v>985</v>
      </c>
      <c r="AB13" s="1303"/>
      <c r="AC13" s="1063"/>
      <c r="AD13" s="1066"/>
      <c r="AE13" s="106"/>
      <c r="AF13" s="81">
        <f t="shared" si="0"/>
        <v>0</v>
      </c>
      <c r="AG13" s="108" t="e">
        <f t="shared" si="1"/>
        <v>#N/A</v>
      </c>
      <c r="AH13" s="1073"/>
      <c r="AI13" s="108" t="e">
        <f t="shared" si="2"/>
        <v>#N/A</v>
      </c>
      <c r="AJ13" s="1073"/>
      <c r="AK13" s="82" t="e">
        <f t="shared" si="3"/>
        <v>#N/A</v>
      </c>
      <c r="AL13" s="1020"/>
      <c r="AM13" s="1306"/>
    </row>
    <row r="14" spans="1:47" s="4" customFormat="1" ht="94.5" customHeight="1" x14ac:dyDescent="0.2">
      <c r="A14" s="732"/>
      <c r="B14" s="748"/>
      <c r="C14" s="732"/>
      <c r="D14" s="733"/>
      <c r="E14" s="734"/>
      <c r="F14" s="1240"/>
      <c r="G14" s="709" t="s">
        <v>995</v>
      </c>
      <c r="H14" s="710"/>
      <c r="I14" s="711"/>
      <c r="J14" s="732"/>
      <c r="K14" s="733"/>
      <c r="L14" s="734"/>
      <c r="M14" s="1063"/>
      <c r="N14" s="1063"/>
      <c r="O14" s="1063"/>
      <c r="P14" s="1063"/>
      <c r="Q14" s="1017"/>
      <c r="R14" s="1017"/>
      <c r="S14" s="106"/>
      <c r="T14" s="81" t="e">
        <f>VLOOKUP(Q14,[52]Listas!$D$6:$E$10,2,0)</f>
        <v>#N/A</v>
      </c>
      <c r="U14" s="81" t="e">
        <f>HLOOKUP(R14,[52]Listas!$F$4:$J$5,2,0)</f>
        <v>#N/A</v>
      </c>
      <c r="V14" s="1020"/>
      <c r="W14" s="106"/>
      <c r="X14" s="969" t="s">
        <v>996</v>
      </c>
      <c r="Y14" s="969"/>
      <c r="Z14" s="969"/>
      <c r="AA14" s="111" t="s">
        <v>997</v>
      </c>
      <c r="AB14" s="1303"/>
      <c r="AC14" s="1063"/>
      <c r="AD14" s="1066"/>
      <c r="AE14" s="106"/>
      <c r="AF14" s="81">
        <f t="shared" si="0"/>
        <v>0</v>
      </c>
      <c r="AG14" s="108" t="e">
        <f t="shared" si="1"/>
        <v>#N/A</v>
      </c>
      <c r="AH14" s="1073"/>
      <c r="AI14" s="108" t="e">
        <f t="shared" si="2"/>
        <v>#N/A</v>
      </c>
      <c r="AJ14" s="1073"/>
      <c r="AK14" s="82" t="e">
        <f t="shared" si="3"/>
        <v>#N/A</v>
      </c>
      <c r="AL14" s="1020"/>
      <c r="AM14" s="1306"/>
    </row>
    <row r="15" spans="1:47" s="4" customFormat="1" ht="68.25" customHeight="1" x14ac:dyDescent="0.2">
      <c r="A15" s="732"/>
      <c r="B15" s="748"/>
      <c r="C15" s="732"/>
      <c r="D15" s="733"/>
      <c r="E15" s="734"/>
      <c r="F15" s="1240"/>
      <c r="G15" s="709" t="s">
        <v>998</v>
      </c>
      <c r="H15" s="710"/>
      <c r="I15" s="711"/>
      <c r="J15" s="732"/>
      <c r="K15" s="733"/>
      <c r="L15" s="734"/>
      <c r="M15" s="1063"/>
      <c r="N15" s="1063"/>
      <c r="O15" s="1063"/>
      <c r="P15" s="1063"/>
      <c r="Q15" s="1017"/>
      <c r="R15" s="1017"/>
      <c r="S15" s="106"/>
      <c r="T15" s="81" t="e">
        <f>VLOOKUP(Q15,[52]Listas!$D$6:$E$10,2,0)</f>
        <v>#N/A</v>
      </c>
      <c r="U15" s="81" t="e">
        <f>HLOOKUP(R15,[52]Listas!$F$4:$J$5,2,0)</f>
        <v>#N/A</v>
      </c>
      <c r="V15" s="1020"/>
      <c r="W15" s="106"/>
      <c r="X15" s="969" t="s">
        <v>999</v>
      </c>
      <c r="Y15" s="969"/>
      <c r="Z15" s="969"/>
      <c r="AA15" s="111" t="s">
        <v>985</v>
      </c>
      <c r="AB15" s="1303"/>
      <c r="AC15" s="1063"/>
      <c r="AD15" s="1066"/>
      <c r="AE15" s="106"/>
      <c r="AF15" s="81">
        <f t="shared" si="0"/>
        <v>0</v>
      </c>
      <c r="AG15" s="108" t="e">
        <f t="shared" si="1"/>
        <v>#N/A</v>
      </c>
      <c r="AH15" s="1073"/>
      <c r="AI15" s="108" t="e">
        <f t="shared" si="2"/>
        <v>#N/A</v>
      </c>
      <c r="AJ15" s="1073"/>
      <c r="AK15" s="82" t="e">
        <f t="shared" si="3"/>
        <v>#N/A</v>
      </c>
      <c r="AL15" s="1020"/>
      <c r="AM15" s="1306"/>
    </row>
    <row r="16" spans="1:47" s="4" customFormat="1" ht="60.75" customHeight="1" x14ac:dyDescent="0.2">
      <c r="A16" s="735"/>
      <c r="B16" s="749"/>
      <c r="C16" s="735"/>
      <c r="D16" s="736"/>
      <c r="E16" s="737"/>
      <c r="F16" s="1241"/>
      <c r="G16" s="709" t="s">
        <v>1000</v>
      </c>
      <c r="H16" s="710"/>
      <c r="I16" s="711"/>
      <c r="J16" s="735"/>
      <c r="K16" s="736"/>
      <c r="L16" s="737"/>
      <c r="M16" s="1064"/>
      <c r="N16" s="1064"/>
      <c r="O16" s="1064"/>
      <c r="P16" s="1064"/>
      <c r="Q16" s="1018"/>
      <c r="R16" s="1018"/>
      <c r="S16" s="106"/>
      <c r="T16" s="81" t="e">
        <f>VLOOKUP(Q16,[52]Listas!$D$6:$E$10,2,0)</f>
        <v>#N/A</v>
      </c>
      <c r="U16" s="81" t="e">
        <f>HLOOKUP(R16,[52]Listas!$F$4:$J$5,2,0)</f>
        <v>#N/A</v>
      </c>
      <c r="V16" s="1021"/>
      <c r="W16" s="106"/>
      <c r="X16" s="969" t="s">
        <v>999</v>
      </c>
      <c r="Y16" s="969"/>
      <c r="Z16" s="969"/>
      <c r="AA16" s="111" t="s">
        <v>1001</v>
      </c>
      <c r="AB16" s="1304"/>
      <c r="AC16" s="1064"/>
      <c r="AD16" s="1067"/>
      <c r="AE16" s="106"/>
      <c r="AF16" s="81">
        <f t="shared" si="0"/>
        <v>0</v>
      </c>
      <c r="AG16" s="108" t="e">
        <f t="shared" si="1"/>
        <v>#N/A</v>
      </c>
      <c r="AH16" s="1074"/>
      <c r="AI16" s="108" t="e">
        <f t="shared" si="2"/>
        <v>#N/A</v>
      </c>
      <c r="AJ16" s="1074"/>
      <c r="AK16" s="82" t="e">
        <f t="shared" si="3"/>
        <v>#N/A</v>
      </c>
      <c r="AL16" s="1021"/>
      <c r="AM16" s="1307"/>
    </row>
    <row r="17" spans="1:39" s="4" customFormat="1" ht="48" customHeight="1" x14ac:dyDescent="0.2">
      <c r="A17" s="738" t="s">
        <v>979</v>
      </c>
      <c r="B17" s="747" t="s">
        <v>1002</v>
      </c>
      <c r="C17" s="729" t="s">
        <v>366</v>
      </c>
      <c r="D17" s="730"/>
      <c r="E17" s="731"/>
      <c r="F17" s="1239" t="s">
        <v>981</v>
      </c>
      <c r="G17" s="709" t="s">
        <v>1003</v>
      </c>
      <c r="H17" s="710"/>
      <c r="I17" s="711"/>
      <c r="J17" s="729" t="s">
        <v>1004</v>
      </c>
      <c r="K17" s="730"/>
      <c r="L17" s="731"/>
      <c r="M17" s="1062"/>
      <c r="N17" s="1062"/>
      <c r="O17" s="1062" t="s">
        <v>0</v>
      </c>
      <c r="P17" s="1062"/>
      <c r="Q17" s="1016" t="s">
        <v>15</v>
      </c>
      <c r="R17" s="1016" t="s">
        <v>254</v>
      </c>
      <c r="S17" s="106"/>
      <c r="T17" s="81">
        <f>VLOOKUP(Q17,[52]Listas!$D$6:$E$10,2,0)</f>
        <v>3</v>
      </c>
      <c r="U17" s="81">
        <f>HLOOKUP(R17,[52]Listas!$F$4:$J$5,2,0)</f>
        <v>2</v>
      </c>
      <c r="V17" s="1019" t="str">
        <f>INDEX([52]Listas!$F$6:$J$10,MATCH(Q17,[52]Listas!$D$6:$D$10,0),MATCH(R17,[52]Listas!$F$4:$J$4,0))</f>
        <v>6
MODERADO</v>
      </c>
      <c r="W17" s="106"/>
      <c r="X17" s="969" t="s">
        <v>1005</v>
      </c>
      <c r="Y17" s="969"/>
      <c r="Z17" s="969"/>
      <c r="AA17" s="111" t="s">
        <v>1006</v>
      </c>
      <c r="AB17" s="1302" t="s">
        <v>986</v>
      </c>
      <c r="AC17" s="1062">
        <v>62</v>
      </c>
      <c r="AD17" s="1065" t="s">
        <v>58</v>
      </c>
      <c r="AE17" s="106"/>
      <c r="AF17" s="81">
        <f t="shared" si="0"/>
        <v>1</v>
      </c>
      <c r="AG17" s="108">
        <f t="shared" si="1"/>
        <v>2</v>
      </c>
      <c r="AH17" s="1072" t="str">
        <f>IF(AG17&lt;=1,"Remota",VLOOKUP(AG17,[52]Listas!$C$6:$D$10,2,0))</f>
        <v>Baja</v>
      </c>
      <c r="AI17" s="108">
        <f t="shared" si="2"/>
        <v>1</v>
      </c>
      <c r="AJ17" s="1072" t="str">
        <f>IF(AI17&lt;=1,"Insignificante",HLOOKUP(AI17,[52]Listas!$F$3:$J$4,2,0))</f>
        <v>Insignificante</v>
      </c>
      <c r="AK17" s="82">
        <f t="shared" si="3"/>
        <v>2</v>
      </c>
      <c r="AL17" s="1019" t="str">
        <f>INDEX([52]Listas!$F$6:$J$10,MATCH(AH17,[52]Listas!$D$6:$D$10,0),MATCH(AJ17,[52]Listas!$F$4:$J$4,0))</f>
        <v>2
INFERIOR</v>
      </c>
      <c r="AM17" s="1305" t="s">
        <v>987</v>
      </c>
    </row>
    <row r="18" spans="1:39" s="4" customFormat="1" ht="88.5" customHeight="1" x14ac:dyDescent="0.2">
      <c r="A18" s="739"/>
      <c r="B18" s="748" t="s">
        <v>157</v>
      </c>
      <c r="C18" s="732"/>
      <c r="D18" s="733"/>
      <c r="E18" s="734"/>
      <c r="F18" s="1240"/>
      <c r="G18" s="709" t="s">
        <v>1007</v>
      </c>
      <c r="H18" s="710"/>
      <c r="I18" s="711"/>
      <c r="J18" s="732"/>
      <c r="K18" s="733"/>
      <c r="L18" s="734"/>
      <c r="M18" s="1063"/>
      <c r="N18" s="1063"/>
      <c r="O18" s="1063"/>
      <c r="P18" s="1063"/>
      <c r="Q18" s="1017"/>
      <c r="R18" s="1017"/>
      <c r="S18" s="106"/>
      <c r="T18" s="81" t="e">
        <f>VLOOKUP(Q18,[52]Listas!$D$6:$E$10,2,0)</f>
        <v>#N/A</v>
      </c>
      <c r="U18" s="81" t="e">
        <f>HLOOKUP(R18,[52]Listas!$F$4:$J$5,2,0)</f>
        <v>#N/A</v>
      </c>
      <c r="V18" s="1020"/>
      <c r="W18" s="106"/>
      <c r="X18" s="969" t="s">
        <v>1008</v>
      </c>
      <c r="Y18" s="969"/>
      <c r="Z18" s="969"/>
      <c r="AA18" s="111" t="s">
        <v>1009</v>
      </c>
      <c r="AB18" s="1303"/>
      <c r="AC18" s="1063"/>
      <c r="AD18" s="1066"/>
      <c r="AE18" s="106"/>
      <c r="AF18" s="81">
        <f t="shared" si="0"/>
        <v>0</v>
      </c>
      <c r="AG18" s="108" t="e">
        <f t="shared" si="1"/>
        <v>#N/A</v>
      </c>
      <c r="AH18" s="1073"/>
      <c r="AI18" s="108" t="e">
        <f t="shared" si="2"/>
        <v>#N/A</v>
      </c>
      <c r="AJ18" s="1073"/>
      <c r="AK18" s="82" t="e">
        <f t="shared" si="3"/>
        <v>#N/A</v>
      </c>
      <c r="AL18" s="1020"/>
      <c r="AM18" s="1306"/>
    </row>
    <row r="19" spans="1:39" s="4" customFormat="1" ht="88.5" customHeight="1" x14ac:dyDescent="0.2">
      <c r="A19" s="739"/>
      <c r="B19" s="748" t="s">
        <v>157</v>
      </c>
      <c r="C19" s="732"/>
      <c r="D19" s="733"/>
      <c r="E19" s="734"/>
      <c r="F19" s="1240"/>
      <c r="G19" s="709" t="s">
        <v>1010</v>
      </c>
      <c r="H19" s="710"/>
      <c r="I19" s="711"/>
      <c r="J19" s="732"/>
      <c r="K19" s="733"/>
      <c r="L19" s="734"/>
      <c r="M19" s="1063"/>
      <c r="N19" s="1063"/>
      <c r="O19" s="1063"/>
      <c r="P19" s="1063"/>
      <c r="Q19" s="1017"/>
      <c r="R19" s="1017"/>
      <c r="S19" s="106"/>
      <c r="T19" s="81" t="e">
        <f>VLOOKUP(Q19,[52]Listas!$D$6:$E$10,2,0)</f>
        <v>#N/A</v>
      </c>
      <c r="U19" s="81" t="e">
        <f>HLOOKUP(R19,[52]Listas!$F$4:$J$5,2,0)</f>
        <v>#N/A</v>
      </c>
      <c r="V19" s="1020"/>
      <c r="W19" s="106"/>
      <c r="X19" s="969" t="s">
        <v>1011</v>
      </c>
      <c r="Y19" s="969"/>
      <c r="Z19" s="969"/>
      <c r="AA19" s="111" t="s">
        <v>1012</v>
      </c>
      <c r="AB19" s="1303"/>
      <c r="AC19" s="1063"/>
      <c r="AD19" s="1066"/>
      <c r="AE19" s="106"/>
      <c r="AF19" s="81">
        <f t="shared" si="0"/>
        <v>0</v>
      </c>
      <c r="AG19" s="108" t="e">
        <f t="shared" si="1"/>
        <v>#N/A</v>
      </c>
      <c r="AH19" s="1073"/>
      <c r="AI19" s="108" t="e">
        <f t="shared" si="2"/>
        <v>#N/A</v>
      </c>
      <c r="AJ19" s="1073"/>
      <c r="AK19" s="82" t="e">
        <f t="shared" si="3"/>
        <v>#N/A</v>
      </c>
      <c r="AL19" s="1020"/>
      <c r="AM19" s="1306"/>
    </row>
    <row r="20" spans="1:39" s="4" customFormat="1" ht="93.75" customHeight="1" x14ac:dyDescent="0.2">
      <c r="A20" s="740"/>
      <c r="B20" s="749" t="s">
        <v>157</v>
      </c>
      <c r="C20" s="735"/>
      <c r="D20" s="736"/>
      <c r="E20" s="737"/>
      <c r="F20" s="1241"/>
      <c r="G20" s="709" t="s">
        <v>1013</v>
      </c>
      <c r="H20" s="710"/>
      <c r="I20" s="711"/>
      <c r="J20" s="735"/>
      <c r="K20" s="736"/>
      <c r="L20" s="737"/>
      <c r="M20" s="1064"/>
      <c r="N20" s="1064"/>
      <c r="O20" s="1064"/>
      <c r="P20" s="1064"/>
      <c r="Q20" s="1018"/>
      <c r="R20" s="1018"/>
      <c r="S20" s="106"/>
      <c r="T20" s="81" t="e">
        <f>VLOOKUP(Q20,[52]Listas!$D$6:$E$10,2,0)</f>
        <v>#N/A</v>
      </c>
      <c r="U20" s="81" t="e">
        <f>HLOOKUP(R20,[52]Listas!$F$4:$J$5,2,0)</f>
        <v>#N/A</v>
      </c>
      <c r="V20" s="1021"/>
      <c r="W20" s="106"/>
      <c r="X20" s="969" t="s">
        <v>1014</v>
      </c>
      <c r="Y20" s="969"/>
      <c r="Z20" s="969"/>
      <c r="AA20" s="111" t="s">
        <v>1012</v>
      </c>
      <c r="AB20" s="1304"/>
      <c r="AC20" s="1064"/>
      <c r="AD20" s="1067"/>
      <c r="AE20" s="106"/>
      <c r="AF20" s="81">
        <f t="shared" si="0"/>
        <v>0</v>
      </c>
      <c r="AG20" s="108" t="e">
        <f t="shared" si="1"/>
        <v>#N/A</v>
      </c>
      <c r="AH20" s="1074"/>
      <c r="AI20" s="108" t="e">
        <f t="shared" si="2"/>
        <v>#N/A</v>
      </c>
      <c r="AJ20" s="1074"/>
      <c r="AK20" s="82" t="e">
        <f t="shared" si="3"/>
        <v>#N/A</v>
      </c>
      <c r="AL20" s="1021"/>
      <c r="AM20" s="1307"/>
    </row>
    <row r="21" spans="1:39" s="4" customFormat="1" ht="108.75" customHeight="1" x14ac:dyDescent="0.2">
      <c r="A21" s="729" t="s">
        <v>979</v>
      </c>
      <c r="B21" s="747" t="s">
        <v>1015</v>
      </c>
      <c r="C21" s="729" t="s">
        <v>357</v>
      </c>
      <c r="D21" s="730"/>
      <c r="E21" s="731"/>
      <c r="F21" s="1239" t="s">
        <v>981</v>
      </c>
      <c r="G21" s="709" t="s">
        <v>1016</v>
      </c>
      <c r="H21" s="710"/>
      <c r="I21" s="711"/>
      <c r="J21" s="729" t="s">
        <v>1017</v>
      </c>
      <c r="K21" s="730"/>
      <c r="L21" s="731"/>
      <c r="M21" s="1062"/>
      <c r="N21" s="1062"/>
      <c r="O21" s="1062" t="s">
        <v>0</v>
      </c>
      <c r="P21" s="1062"/>
      <c r="Q21" s="1016" t="s">
        <v>259</v>
      </c>
      <c r="R21" s="1016" t="s">
        <v>254</v>
      </c>
      <c r="S21" s="106"/>
      <c r="T21" s="81">
        <f>VLOOKUP(Q21,[52]Listas!$D$6:$E$10,2,0)</f>
        <v>2</v>
      </c>
      <c r="U21" s="81">
        <f>HLOOKUP(R21,[52]Listas!$F$4:$J$5,2,0)</f>
        <v>2</v>
      </c>
      <c r="V21" s="1019" t="str">
        <f>INDEX([52]Listas!$F$6:$J$10,MATCH(Q21,[52]Listas!$D$6:$D$10,0),MATCH(R21,[52]Listas!$F$4:$J$4,0))</f>
        <v>4
INFERIOR</v>
      </c>
      <c r="W21" s="106"/>
      <c r="X21" s="969" t="s">
        <v>1018</v>
      </c>
      <c r="Y21" s="969"/>
      <c r="Z21" s="969"/>
      <c r="AA21" s="111" t="s">
        <v>1019</v>
      </c>
      <c r="AB21" s="1302" t="s">
        <v>1020</v>
      </c>
      <c r="AC21" s="1062">
        <v>74</v>
      </c>
      <c r="AD21" s="1065" t="s">
        <v>59</v>
      </c>
      <c r="AE21" s="106"/>
      <c r="AF21" s="81">
        <f t="shared" si="0"/>
        <v>1</v>
      </c>
      <c r="AG21" s="108">
        <f t="shared" si="1"/>
        <v>1</v>
      </c>
      <c r="AH21" s="1072" t="str">
        <f>IF(AG21&lt;=1,"Remota",VLOOKUP(AG21,[52]Listas!$C$6:$D$10,2,0))</f>
        <v>Remota</v>
      </c>
      <c r="AI21" s="108">
        <f t="shared" si="2"/>
        <v>2</v>
      </c>
      <c r="AJ21" s="1072" t="str">
        <f>IF(AI21&lt;=1,"Insignificante",HLOOKUP(AI21,[52]Listas!$F$3:$J$4,2,0))</f>
        <v>Menor</v>
      </c>
      <c r="AK21" s="82">
        <f t="shared" si="3"/>
        <v>2</v>
      </c>
      <c r="AL21" s="1019" t="str">
        <f>INDEX([52]Listas!$F$6:$J$10,MATCH(AH21,[52]Listas!$D$6:$D$10,0),MATCH(AJ21,[52]Listas!$F$4:$J$4,0))</f>
        <v>2
INFERIOR</v>
      </c>
      <c r="AM21" s="1305" t="s">
        <v>987</v>
      </c>
    </row>
    <row r="22" spans="1:39" s="4" customFormat="1" ht="68.25" customHeight="1" x14ac:dyDescent="0.2">
      <c r="A22" s="732"/>
      <c r="B22" s="748" t="s">
        <v>157</v>
      </c>
      <c r="C22" s="732"/>
      <c r="D22" s="733"/>
      <c r="E22" s="734"/>
      <c r="F22" s="1240"/>
      <c r="G22" s="709" t="s">
        <v>1021</v>
      </c>
      <c r="H22" s="710"/>
      <c r="I22" s="711"/>
      <c r="J22" s="732"/>
      <c r="K22" s="733"/>
      <c r="L22" s="734"/>
      <c r="M22" s="1063"/>
      <c r="N22" s="1063"/>
      <c r="O22" s="1063"/>
      <c r="P22" s="1063"/>
      <c r="Q22" s="1017"/>
      <c r="R22" s="1017"/>
      <c r="S22" s="106"/>
      <c r="T22" s="81" t="e">
        <f>VLOOKUP(Q22,[52]Listas!$D$6:$E$10,2,0)</f>
        <v>#N/A</v>
      </c>
      <c r="U22" s="81" t="e">
        <f>HLOOKUP(R22,[52]Listas!$F$4:$J$5,2,0)</f>
        <v>#N/A</v>
      </c>
      <c r="V22" s="1020"/>
      <c r="W22" s="106"/>
      <c r="X22" s="969" t="s">
        <v>1005</v>
      </c>
      <c r="Y22" s="969"/>
      <c r="Z22" s="969"/>
      <c r="AA22" s="111" t="s">
        <v>1022</v>
      </c>
      <c r="AB22" s="1303"/>
      <c r="AC22" s="1063"/>
      <c r="AD22" s="1066"/>
      <c r="AE22" s="106"/>
      <c r="AF22" s="81">
        <f t="shared" si="0"/>
        <v>0</v>
      </c>
      <c r="AG22" s="108" t="e">
        <f t="shared" si="1"/>
        <v>#N/A</v>
      </c>
      <c r="AH22" s="1073"/>
      <c r="AI22" s="108" t="e">
        <f t="shared" si="2"/>
        <v>#N/A</v>
      </c>
      <c r="AJ22" s="1073"/>
      <c r="AK22" s="82" t="e">
        <f t="shared" si="3"/>
        <v>#N/A</v>
      </c>
      <c r="AL22" s="1020"/>
      <c r="AM22" s="1306"/>
    </row>
    <row r="23" spans="1:39" s="4" customFormat="1" ht="163.5" customHeight="1" x14ac:dyDescent="0.2">
      <c r="A23" s="732"/>
      <c r="B23" s="748" t="s">
        <v>157</v>
      </c>
      <c r="C23" s="732"/>
      <c r="D23" s="733"/>
      <c r="E23" s="734"/>
      <c r="F23" s="1240"/>
      <c r="G23" s="709" t="s">
        <v>1023</v>
      </c>
      <c r="H23" s="710"/>
      <c r="I23" s="711"/>
      <c r="J23" s="732"/>
      <c r="K23" s="733"/>
      <c r="L23" s="734"/>
      <c r="M23" s="1063"/>
      <c r="N23" s="1063"/>
      <c r="O23" s="1063"/>
      <c r="P23" s="1063"/>
      <c r="Q23" s="1017"/>
      <c r="R23" s="1017"/>
      <c r="S23" s="106"/>
      <c r="T23" s="81" t="e">
        <f>VLOOKUP(Q23,[52]Listas!$D$6:$E$10,2,0)</f>
        <v>#N/A</v>
      </c>
      <c r="U23" s="81" t="e">
        <f>HLOOKUP(R23,[52]Listas!$F$4:$J$5,2,0)</f>
        <v>#N/A</v>
      </c>
      <c r="V23" s="1020"/>
      <c r="W23" s="106"/>
      <c r="X23" s="969" t="s">
        <v>1024</v>
      </c>
      <c r="Y23" s="969"/>
      <c r="Z23" s="969"/>
      <c r="AA23" s="111" t="s">
        <v>1025</v>
      </c>
      <c r="AB23" s="1303"/>
      <c r="AC23" s="1063"/>
      <c r="AD23" s="1066"/>
      <c r="AE23" s="106"/>
      <c r="AF23" s="81">
        <f t="shared" si="0"/>
        <v>0</v>
      </c>
      <c r="AG23" s="108" t="e">
        <f t="shared" si="1"/>
        <v>#N/A</v>
      </c>
      <c r="AH23" s="1073"/>
      <c r="AI23" s="108" t="e">
        <f t="shared" si="2"/>
        <v>#N/A</v>
      </c>
      <c r="AJ23" s="1073"/>
      <c r="AK23" s="82" t="e">
        <f t="shared" si="3"/>
        <v>#N/A</v>
      </c>
      <c r="AL23" s="1020"/>
      <c r="AM23" s="1306"/>
    </row>
    <row r="24" spans="1:39" s="4" customFormat="1" ht="128.25" customHeight="1" x14ac:dyDescent="0.2">
      <c r="A24" s="732"/>
      <c r="B24" s="748"/>
      <c r="C24" s="732"/>
      <c r="D24" s="733"/>
      <c r="E24" s="734"/>
      <c r="F24" s="1240"/>
      <c r="G24" s="715" t="s">
        <v>1026</v>
      </c>
      <c r="H24" s="716"/>
      <c r="I24" s="717"/>
      <c r="J24" s="732"/>
      <c r="K24" s="733"/>
      <c r="L24" s="734"/>
      <c r="M24" s="1063"/>
      <c r="N24" s="1063"/>
      <c r="O24" s="1063"/>
      <c r="P24" s="1063"/>
      <c r="Q24" s="1017"/>
      <c r="R24" s="1017"/>
      <c r="S24" s="106"/>
      <c r="T24" s="81" t="e">
        <f>VLOOKUP(Q24,[52]Listas!$D$6:$E$10,2,0)</f>
        <v>#N/A</v>
      </c>
      <c r="U24" s="81" t="e">
        <f>HLOOKUP(R24,[52]Listas!$F$4:$J$5,2,0)</f>
        <v>#N/A</v>
      </c>
      <c r="V24" s="1020"/>
      <c r="W24" s="106"/>
      <c r="X24" s="969" t="s">
        <v>1027</v>
      </c>
      <c r="Y24" s="969"/>
      <c r="Z24" s="969"/>
      <c r="AA24" s="111" t="s">
        <v>1025</v>
      </c>
      <c r="AB24" s="1303"/>
      <c r="AC24" s="1063"/>
      <c r="AD24" s="1066"/>
      <c r="AE24" s="106"/>
      <c r="AF24" s="81">
        <f t="shared" si="0"/>
        <v>0</v>
      </c>
      <c r="AG24" s="108" t="e">
        <f t="shared" si="1"/>
        <v>#N/A</v>
      </c>
      <c r="AH24" s="1073"/>
      <c r="AI24" s="108" t="e">
        <f t="shared" si="2"/>
        <v>#N/A</v>
      </c>
      <c r="AJ24" s="1073"/>
      <c r="AK24" s="82" t="e">
        <f t="shared" si="3"/>
        <v>#N/A</v>
      </c>
      <c r="AL24" s="1020"/>
      <c r="AM24" s="1306"/>
    </row>
    <row r="25" spans="1:39" s="4" customFormat="1" ht="81.75" customHeight="1" x14ac:dyDescent="0.2">
      <c r="A25" s="732"/>
      <c r="B25" s="748"/>
      <c r="C25" s="732"/>
      <c r="D25" s="733"/>
      <c r="E25" s="734"/>
      <c r="F25" s="1240"/>
      <c r="G25" s="709" t="s">
        <v>1028</v>
      </c>
      <c r="H25" s="710"/>
      <c r="I25" s="711"/>
      <c r="J25" s="732"/>
      <c r="K25" s="733"/>
      <c r="L25" s="734"/>
      <c r="M25" s="1063"/>
      <c r="N25" s="1063"/>
      <c r="O25" s="1063"/>
      <c r="P25" s="1063"/>
      <c r="Q25" s="1017"/>
      <c r="R25" s="1017"/>
      <c r="S25" s="106"/>
      <c r="T25" s="81" t="e">
        <f>VLOOKUP(Q25,[52]Listas!$D$6:$E$10,2,0)</f>
        <v>#N/A</v>
      </c>
      <c r="U25" s="81" t="e">
        <f>HLOOKUP(R25,[52]Listas!$F$4:$J$5,2,0)</f>
        <v>#N/A</v>
      </c>
      <c r="V25" s="1020"/>
      <c r="W25" s="106"/>
      <c r="X25" s="969" t="s">
        <v>1029</v>
      </c>
      <c r="Y25" s="969"/>
      <c r="Z25" s="969"/>
      <c r="AA25" s="111" t="s">
        <v>1030</v>
      </c>
      <c r="AB25" s="1303"/>
      <c r="AC25" s="1063"/>
      <c r="AD25" s="1066"/>
      <c r="AE25" s="106"/>
      <c r="AF25" s="81">
        <f t="shared" si="0"/>
        <v>0</v>
      </c>
      <c r="AG25" s="108" t="e">
        <f t="shared" si="1"/>
        <v>#N/A</v>
      </c>
      <c r="AH25" s="1073"/>
      <c r="AI25" s="108" t="e">
        <f t="shared" si="2"/>
        <v>#N/A</v>
      </c>
      <c r="AJ25" s="1073"/>
      <c r="AK25" s="82" t="e">
        <f t="shared" si="3"/>
        <v>#N/A</v>
      </c>
      <c r="AL25" s="1020"/>
      <c r="AM25" s="1306"/>
    </row>
    <row r="26" spans="1:39" s="4" customFormat="1" ht="105" customHeight="1" x14ac:dyDescent="0.2">
      <c r="A26" s="735"/>
      <c r="B26" s="749" t="s">
        <v>157</v>
      </c>
      <c r="C26" s="735"/>
      <c r="D26" s="736"/>
      <c r="E26" s="737"/>
      <c r="F26" s="1241"/>
      <c r="G26" s="709" t="s">
        <v>1031</v>
      </c>
      <c r="H26" s="710"/>
      <c r="I26" s="711"/>
      <c r="J26" s="735"/>
      <c r="K26" s="736"/>
      <c r="L26" s="737"/>
      <c r="M26" s="1064"/>
      <c r="N26" s="1064"/>
      <c r="O26" s="1064"/>
      <c r="P26" s="1064"/>
      <c r="Q26" s="1018"/>
      <c r="R26" s="1018"/>
      <c r="S26" s="106"/>
      <c r="T26" s="81" t="e">
        <f>VLOOKUP(Q26,[52]Listas!$D$6:$E$10,2,0)</f>
        <v>#N/A</v>
      </c>
      <c r="U26" s="81" t="e">
        <f>HLOOKUP(R26,[52]Listas!$F$4:$J$5,2,0)</f>
        <v>#N/A</v>
      </c>
      <c r="V26" s="1021"/>
      <c r="W26" s="106"/>
      <c r="X26" s="969" t="s">
        <v>1032</v>
      </c>
      <c r="Y26" s="969"/>
      <c r="Z26" s="969"/>
      <c r="AA26" s="111" t="s">
        <v>1030</v>
      </c>
      <c r="AB26" s="1304"/>
      <c r="AC26" s="1064"/>
      <c r="AD26" s="1067"/>
      <c r="AE26" s="106"/>
      <c r="AF26" s="81">
        <f t="shared" si="0"/>
        <v>0</v>
      </c>
      <c r="AG26" s="108" t="e">
        <f t="shared" si="1"/>
        <v>#N/A</v>
      </c>
      <c r="AH26" s="1074"/>
      <c r="AI26" s="108" t="e">
        <f t="shared" si="2"/>
        <v>#N/A</v>
      </c>
      <c r="AJ26" s="1074"/>
      <c r="AK26" s="82" t="e">
        <f t="shared" si="3"/>
        <v>#N/A</v>
      </c>
      <c r="AL26" s="1021"/>
      <c r="AM26" s="1307"/>
    </row>
    <row r="27" spans="1:39" s="4" customFormat="1" ht="77.25" customHeight="1" x14ac:dyDescent="0.2">
      <c r="A27" s="729" t="s">
        <v>979</v>
      </c>
      <c r="B27" s="747" t="s">
        <v>1033</v>
      </c>
      <c r="C27" s="729" t="s">
        <v>473</v>
      </c>
      <c r="D27" s="730"/>
      <c r="E27" s="731"/>
      <c r="F27" s="1239" t="s">
        <v>981</v>
      </c>
      <c r="G27" s="709" t="s">
        <v>1034</v>
      </c>
      <c r="H27" s="710"/>
      <c r="I27" s="711"/>
      <c r="J27" s="729" t="s">
        <v>1035</v>
      </c>
      <c r="K27" s="730"/>
      <c r="L27" s="731"/>
      <c r="M27" s="1062"/>
      <c r="N27" s="1062"/>
      <c r="O27" s="1062" t="s">
        <v>0</v>
      </c>
      <c r="P27" s="1062"/>
      <c r="Q27" s="1016" t="s">
        <v>15</v>
      </c>
      <c r="R27" s="1016" t="s">
        <v>254</v>
      </c>
      <c r="S27" s="106"/>
      <c r="T27" s="81">
        <f>VLOOKUP(Q27,[52]Listas!$D$6:$E$10,2,0)</f>
        <v>3</v>
      </c>
      <c r="U27" s="81">
        <f>HLOOKUP(R27,[52]Listas!$F$4:$J$5,2,0)</f>
        <v>2</v>
      </c>
      <c r="V27" s="1019" t="str">
        <f>INDEX([52]Listas!$F$6:$J$10,MATCH(Q27,[52]Listas!$D$6:$D$10,0),MATCH(R27,[52]Listas!$F$4:$J$4,0))</f>
        <v>6
MODERADO</v>
      </c>
      <c r="W27" s="106"/>
      <c r="X27" s="969" t="s">
        <v>1036</v>
      </c>
      <c r="Y27" s="969"/>
      <c r="Z27" s="969"/>
      <c r="AA27" s="111" t="s">
        <v>1037</v>
      </c>
      <c r="AB27" s="1302" t="s">
        <v>1038</v>
      </c>
      <c r="AC27" s="1062">
        <v>41</v>
      </c>
      <c r="AD27" s="1065" t="s">
        <v>59</v>
      </c>
      <c r="AE27" s="106"/>
      <c r="AF27" s="81">
        <f t="shared" si="0"/>
        <v>1</v>
      </c>
      <c r="AG27" s="108">
        <f t="shared" si="1"/>
        <v>2</v>
      </c>
      <c r="AH27" s="1072" t="str">
        <f>IF(AG27&lt;=1,"Remota",VLOOKUP(AG27,[52]Listas!$C$6:$D$10,2,0))</f>
        <v>Baja</v>
      </c>
      <c r="AI27" s="108">
        <f t="shared" si="2"/>
        <v>2</v>
      </c>
      <c r="AJ27" s="1072" t="str">
        <f>IF(AI27&lt;=1,"Insignificante",HLOOKUP(AI27,[52]Listas!$F$3:$J$4,2,0))</f>
        <v>Menor</v>
      </c>
      <c r="AK27" s="82">
        <f t="shared" si="3"/>
        <v>4</v>
      </c>
      <c r="AL27" s="1019" t="str">
        <f>INDEX([52]Listas!$F$6:$J$10,MATCH(AH27,[52]Listas!$D$6:$D$10,0),MATCH(AJ27,[52]Listas!$F$4:$J$4,0))</f>
        <v>4
INFERIOR</v>
      </c>
      <c r="AM27" s="421" t="s">
        <v>987</v>
      </c>
    </row>
    <row r="28" spans="1:39" s="4" customFormat="1" ht="108.75" customHeight="1" x14ac:dyDescent="0.2">
      <c r="A28" s="732"/>
      <c r="B28" s="748" t="s">
        <v>157</v>
      </c>
      <c r="C28" s="732"/>
      <c r="D28" s="733"/>
      <c r="E28" s="734"/>
      <c r="F28" s="1240"/>
      <c r="G28" s="709" t="s">
        <v>1039</v>
      </c>
      <c r="H28" s="710"/>
      <c r="I28" s="711"/>
      <c r="J28" s="732"/>
      <c r="K28" s="733"/>
      <c r="L28" s="734"/>
      <c r="M28" s="1063"/>
      <c r="N28" s="1063"/>
      <c r="O28" s="1063"/>
      <c r="P28" s="1063"/>
      <c r="Q28" s="1017"/>
      <c r="R28" s="1017"/>
      <c r="S28" s="106"/>
      <c r="T28" s="81" t="e">
        <f>VLOOKUP(Q28,[52]Listas!$D$6:$E$10,2,0)</f>
        <v>#N/A</v>
      </c>
      <c r="U28" s="81" t="e">
        <f>HLOOKUP(R28,[52]Listas!$F$4:$J$5,2,0)</f>
        <v>#N/A</v>
      </c>
      <c r="V28" s="1020"/>
      <c r="W28" s="106"/>
      <c r="X28" s="969" t="s">
        <v>1040</v>
      </c>
      <c r="Y28" s="969"/>
      <c r="Z28" s="969"/>
      <c r="AA28" s="111" t="s">
        <v>1041</v>
      </c>
      <c r="AB28" s="1303"/>
      <c r="AC28" s="1063"/>
      <c r="AD28" s="1066"/>
      <c r="AE28" s="106"/>
      <c r="AF28" s="81">
        <f t="shared" si="0"/>
        <v>0</v>
      </c>
      <c r="AG28" s="108" t="e">
        <f t="shared" si="1"/>
        <v>#N/A</v>
      </c>
      <c r="AH28" s="1073"/>
      <c r="AI28" s="108" t="e">
        <f t="shared" si="2"/>
        <v>#N/A</v>
      </c>
      <c r="AJ28" s="1073"/>
      <c r="AK28" s="82" t="e">
        <f t="shared" si="3"/>
        <v>#N/A</v>
      </c>
      <c r="AL28" s="1020"/>
      <c r="AM28" s="422"/>
    </row>
    <row r="29" spans="1:39" s="4" customFormat="1" ht="154.5" customHeight="1" x14ac:dyDescent="0.2">
      <c r="A29" s="732"/>
      <c r="B29" s="748"/>
      <c r="C29" s="732"/>
      <c r="D29" s="733"/>
      <c r="E29" s="734"/>
      <c r="F29" s="1240"/>
      <c r="G29" s="709" t="s">
        <v>1042</v>
      </c>
      <c r="H29" s="710"/>
      <c r="I29" s="711"/>
      <c r="J29" s="732"/>
      <c r="K29" s="733"/>
      <c r="L29" s="734"/>
      <c r="M29" s="1063"/>
      <c r="N29" s="1063"/>
      <c r="O29" s="1063"/>
      <c r="P29" s="1063"/>
      <c r="Q29" s="1017"/>
      <c r="R29" s="1017"/>
      <c r="S29" s="106"/>
      <c r="T29" s="81" t="e">
        <f>VLOOKUP(Q29,[52]Listas!$D$6:$E$10,2,0)</f>
        <v>#N/A</v>
      </c>
      <c r="U29" s="81" t="e">
        <f>HLOOKUP(R29,[52]Listas!$F$4:$J$5,2,0)</f>
        <v>#N/A</v>
      </c>
      <c r="V29" s="1020"/>
      <c r="W29" s="106"/>
      <c r="X29" s="969" t="s">
        <v>1043</v>
      </c>
      <c r="Y29" s="969"/>
      <c r="Z29" s="969"/>
      <c r="AA29" s="111" t="s">
        <v>1044</v>
      </c>
      <c r="AB29" s="1303"/>
      <c r="AC29" s="1063"/>
      <c r="AD29" s="1066"/>
      <c r="AE29" s="106"/>
      <c r="AF29" s="81">
        <f t="shared" si="0"/>
        <v>0</v>
      </c>
      <c r="AG29" s="108" t="e">
        <f t="shared" si="1"/>
        <v>#N/A</v>
      </c>
      <c r="AH29" s="1073"/>
      <c r="AI29" s="108" t="e">
        <f t="shared" si="2"/>
        <v>#N/A</v>
      </c>
      <c r="AJ29" s="1073"/>
      <c r="AK29" s="82" t="e">
        <f t="shared" si="3"/>
        <v>#N/A</v>
      </c>
      <c r="AL29" s="1020"/>
      <c r="AM29" s="422"/>
    </row>
    <row r="30" spans="1:39" s="4" customFormat="1" ht="84.75" customHeight="1" x14ac:dyDescent="0.2">
      <c r="A30" s="732"/>
      <c r="B30" s="748"/>
      <c r="C30" s="732"/>
      <c r="D30" s="733"/>
      <c r="E30" s="734"/>
      <c r="F30" s="1240"/>
      <c r="G30" s="709" t="s">
        <v>1045</v>
      </c>
      <c r="H30" s="710"/>
      <c r="I30" s="711"/>
      <c r="J30" s="732"/>
      <c r="K30" s="733"/>
      <c r="L30" s="734"/>
      <c r="M30" s="1063"/>
      <c r="N30" s="1063"/>
      <c r="O30" s="1063"/>
      <c r="P30" s="1063"/>
      <c r="Q30" s="1017"/>
      <c r="R30" s="1017"/>
      <c r="S30" s="106"/>
      <c r="T30" s="81" t="e">
        <f>VLOOKUP(Q30,[52]Listas!$D$6:$E$10,2,0)</f>
        <v>#N/A</v>
      </c>
      <c r="U30" s="81" t="e">
        <f>HLOOKUP(R30,[52]Listas!$F$4:$J$5,2,0)</f>
        <v>#N/A</v>
      </c>
      <c r="V30" s="1020"/>
      <c r="W30" s="106"/>
      <c r="X30" s="969" t="s">
        <v>1046</v>
      </c>
      <c r="Y30" s="969"/>
      <c r="Z30" s="969"/>
      <c r="AA30" s="111" t="s">
        <v>1047</v>
      </c>
      <c r="AB30" s="1303"/>
      <c r="AC30" s="1063"/>
      <c r="AD30" s="1066"/>
      <c r="AE30" s="106"/>
      <c r="AF30" s="81">
        <f t="shared" si="0"/>
        <v>0</v>
      </c>
      <c r="AG30" s="108" t="e">
        <f t="shared" si="1"/>
        <v>#N/A</v>
      </c>
      <c r="AH30" s="1073"/>
      <c r="AI30" s="108" t="e">
        <f t="shared" si="2"/>
        <v>#N/A</v>
      </c>
      <c r="AJ30" s="1073"/>
      <c r="AK30" s="82" t="e">
        <f t="shared" si="3"/>
        <v>#N/A</v>
      </c>
      <c r="AL30" s="1020"/>
      <c r="AM30" s="422" t="s">
        <v>1048</v>
      </c>
    </row>
    <row r="31" spans="1:39" s="4" customFormat="1" ht="95.25" customHeight="1" x14ac:dyDescent="0.2">
      <c r="A31" s="735"/>
      <c r="B31" s="749" t="s">
        <v>157</v>
      </c>
      <c r="C31" s="735"/>
      <c r="D31" s="736"/>
      <c r="E31" s="737"/>
      <c r="F31" s="1241"/>
      <c r="G31" s="709" t="s">
        <v>1049</v>
      </c>
      <c r="H31" s="710"/>
      <c r="I31" s="711"/>
      <c r="J31" s="735"/>
      <c r="K31" s="736"/>
      <c r="L31" s="737"/>
      <c r="M31" s="1064"/>
      <c r="N31" s="1064"/>
      <c r="O31" s="1064"/>
      <c r="P31" s="1064"/>
      <c r="Q31" s="1018"/>
      <c r="R31" s="1018"/>
      <c r="S31" s="106"/>
      <c r="T31" s="81" t="e">
        <f>VLOOKUP(Q31,[52]Listas!$D$6:$E$10,2,0)</f>
        <v>#N/A</v>
      </c>
      <c r="U31" s="81" t="e">
        <f>HLOOKUP(R31,[52]Listas!$F$4:$J$5,2,0)</f>
        <v>#N/A</v>
      </c>
      <c r="V31" s="1021"/>
      <c r="W31" s="106"/>
      <c r="X31" s="1108" t="s">
        <v>1050</v>
      </c>
      <c r="Y31" s="1108"/>
      <c r="Z31" s="1108"/>
      <c r="AA31" s="111" t="s">
        <v>1051</v>
      </c>
      <c r="AB31" s="1304"/>
      <c r="AC31" s="1064"/>
      <c r="AD31" s="1067"/>
      <c r="AE31" s="106"/>
      <c r="AF31" s="81">
        <f t="shared" si="0"/>
        <v>0</v>
      </c>
      <c r="AG31" s="108" t="e">
        <f t="shared" si="1"/>
        <v>#N/A</v>
      </c>
      <c r="AH31" s="1074"/>
      <c r="AI31" s="108" t="e">
        <f t="shared" si="2"/>
        <v>#N/A</v>
      </c>
      <c r="AJ31" s="1074"/>
      <c r="AK31" s="82" t="e">
        <f t="shared" si="3"/>
        <v>#N/A</v>
      </c>
      <c r="AL31" s="1021"/>
      <c r="AM31" s="423" t="s">
        <v>1052</v>
      </c>
    </row>
    <row r="32" spans="1:39" s="4" customFormat="1" ht="144.75" customHeight="1" x14ac:dyDescent="0.2">
      <c r="A32" s="1223" t="s">
        <v>979</v>
      </c>
      <c r="B32" s="1224" t="s">
        <v>1053</v>
      </c>
      <c r="C32" s="1223" t="s">
        <v>605</v>
      </c>
      <c r="D32" s="1223"/>
      <c r="E32" s="1223"/>
      <c r="F32" s="1239" t="s">
        <v>981</v>
      </c>
      <c r="G32" s="709" t="s">
        <v>1054</v>
      </c>
      <c r="H32" s="710"/>
      <c r="I32" s="711"/>
      <c r="J32" s="1223" t="s">
        <v>1055</v>
      </c>
      <c r="K32" s="1223"/>
      <c r="L32" s="1223"/>
      <c r="M32" s="1062"/>
      <c r="N32" s="1062"/>
      <c r="O32" s="1062" t="s">
        <v>0</v>
      </c>
      <c r="P32" s="1062"/>
      <c r="Q32" s="1016" t="s">
        <v>15</v>
      </c>
      <c r="R32" s="1016" t="s">
        <v>254</v>
      </c>
      <c r="S32" s="106"/>
      <c r="T32" s="81">
        <f>VLOOKUP(Q32,[52]Listas!$D$6:$E$10,2,0)</f>
        <v>3</v>
      </c>
      <c r="U32" s="81">
        <f>HLOOKUP(R32,[52]Listas!$F$4:$J$5,2,0)</f>
        <v>2</v>
      </c>
      <c r="V32" s="1019" t="str">
        <f>INDEX([52]Listas!$F$6:$J$10,MATCH(Q32,[52]Listas!$D$6:$D$10,0),MATCH(R32,[52]Listas!$F$4:$J$4,0))</f>
        <v>6
MODERADO</v>
      </c>
      <c r="W32" s="106"/>
      <c r="X32" s="969" t="s">
        <v>1056</v>
      </c>
      <c r="Y32" s="969"/>
      <c r="Z32" s="969"/>
      <c r="AA32" s="111" t="s">
        <v>1057</v>
      </c>
      <c r="AB32" s="372" t="s">
        <v>1058</v>
      </c>
      <c r="AC32" s="1062">
        <v>62</v>
      </c>
      <c r="AD32" s="1065" t="s">
        <v>59</v>
      </c>
      <c r="AE32" s="106"/>
      <c r="AF32" s="81">
        <f t="shared" si="0"/>
        <v>1</v>
      </c>
      <c r="AG32" s="108">
        <f t="shared" si="1"/>
        <v>2</v>
      </c>
      <c r="AH32" s="1072" t="str">
        <f>IF(AG32&lt;=1,"Remota",VLOOKUP(AG32,[52]Listas!$C$6:$D$10,2,0))</f>
        <v>Baja</v>
      </c>
      <c r="AI32" s="108">
        <f t="shared" si="2"/>
        <v>2</v>
      </c>
      <c r="AJ32" s="1072" t="str">
        <f>IF(AI32&lt;=1,"Insignificante",HLOOKUP(AI32,[52]Listas!$F$3:$J$4,2,0))</f>
        <v>Menor</v>
      </c>
      <c r="AK32" s="82">
        <f t="shared" si="3"/>
        <v>4</v>
      </c>
      <c r="AL32" s="1019" t="str">
        <f>INDEX([52]Listas!$F$6:$J$10,MATCH(AH32,[52]Listas!$D$6:$D$10,0),MATCH(AJ32,[52]Listas!$F$4:$J$4,0))</f>
        <v>4
INFERIOR</v>
      </c>
      <c r="AM32" s="421" t="s">
        <v>1059</v>
      </c>
    </row>
    <row r="33" spans="1:39" s="4" customFormat="1" ht="81" customHeight="1" x14ac:dyDescent="0.2">
      <c r="A33" s="1223"/>
      <c r="B33" s="1224" t="s">
        <v>157</v>
      </c>
      <c r="C33" s="1223"/>
      <c r="D33" s="1223"/>
      <c r="E33" s="1223"/>
      <c r="F33" s="1240"/>
      <c r="G33" s="709" t="s">
        <v>1060</v>
      </c>
      <c r="H33" s="710"/>
      <c r="I33" s="711"/>
      <c r="J33" s="1223"/>
      <c r="K33" s="1223"/>
      <c r="L33" s="1223"/>
      <c r="M33" s="1063"/>
      <c r="N33" s="1063"/>
      <c r="O33" s="1063"/>
      <c r="P33" s="1063"/>
      <c r="Q33" s="1017"/>
      <c r="R33" s="1017"/>
      <c r="S33" s="106"/>
      <c r="T33" s="81" t="e">
        <f>VLOOKUP(Q33,[52]Listas!$D$6:$E$10,2,0)</f>
        <v>#N/A</v>
      </c>
      <c r="U33" s="81" t="e">
        <f>HLOOKUP(R33,[52]Listas!$F$4:$J$5,2,0)</f>
        <v>#N/A</v>
      </c>
      <c r="V33" s="1020"/>
      <c r="W33" s="106"/>
      <c r="X33" s="969" t="s">
        <v>1061</v>
      </c>
      <c r="Y33" s="969"/>
      <c r="Z33" s="969"/>
      <c r="AA33" s="111" t="s">
        <v>1062</v>
      </c>
      <c r="AB33" s="372" t="s">
        <v>1063</v>
      </c>
      <c r="AC33" s="1063"/>
      <c r="AD33" s="1066"/>
      <c r="AE33" s="106"/>
      <c r="AF33" s="81">
        <f t="shared" si="0"/>
        <v>0</v>
      </c>
      <c r="AG33" s="108" t="e">
        <f t="shared" si="1"/>
        <v>#N/A</v>
      </c>
      <c r="AH33" s="1073"/>
      <c r="AI33" s="108" t="e">
        <f t="shared" si="2"/>
        <v>#N/A</v>
      </c>
      <c r="AJ33" s="1073"/>
      <c r="AK33" s="82" t="e">
        <f t="shared" si="3"/>
        <v>#N/A</v>
      </c>
      <c r="AL33" s="1020"/>
      <c r="AM33" s="422"/>
    </row>
    <row r="34" spans="1:39" s="4" customFormat="1" ht="84.75" customHeight="1" x14ac:dyDescent="0.2">
      <c r="A34" s="1223"/>
      <c r="B34" s="1224" t="s">
        <v>157</v>
      </c>
      <c r="C34" s="1223"/>
      <c r="D34" s="1223"/>
      <c r="E34" s="1223"/>
      <c r="F34" s="1240"/>
      <c r="G34" s="709" t="s">
        <v>1064</v>
      </c>
      <c r="H34" s="710"/>
      <c r="I34" s="711"/>
      <c r="J34" s="1223"/>
      <c r="K34" s="1223"/>
      <c r="L34" s="1223"/>
      <c r="M34" s="1063"/>
      <c r="N34" s="1063"/>
      <c r="O34" s="1063"/>
      <c r="P34" s="1063"/>
      <c r="Q34" s="1017"/>
      <c r="R34" s="1017"/>
      <c r="S34" s="106"/>
      <c r="T34" s="81" t="e">
        <f>VLOOKUP(Q34,[52]Listas!$D$6:$E$10,2,0)</f>
        <v>#N/A</v>
      </c>
      <c r="U34" s="81" t="e">
        <f>HLOOKUP(R34,[52]Listas!$F$4:$J$5,2,0)</f>
        <v>#N/A</v>
      </c>
      <c r="V34" s="1020"/>
      <c r="W34" s="106"/>
      <c r="X34" s="969" t="s">
        <v>1065</v>
      </c>
      <c r="Y34" s="969"/>
      <c r="Z34" s="969"/>
      <c r="AA34" s="111" t="s">
        <v>1066</v>
      </c>
      <c r="AB34" s="372" t="s">
        <v>1067</v>
      </c>
      <c r="AC34" s="1063"/>
      <c r="AD34" s="1066"/>
      <c r="AE34" s="106"/>
      <c r="AF34" s="81">
        <f t="shared" si="0"/>
        <v>0</v>
      </c>
      <c r="AG34" s="108" t="e">
        <f t="shared" si="1"/>
        <v>#N/A</v>
      </c>
      <c r="AH34" s="1073"/>
      <c r="AI34" s="108" t="e">
        <f t="shared" si="2"/>
        <v>#N/A</v>
      </c>
      <c r="AJ34" s="1073"/>
      <c r="AK34" s="82" t="e">
        <f t="shared" si="3"/>
        <v>#N/A</v>
      </c>
      <c r="AL34" s="1020"/>
      <c r="AM34" s="422"/>
    </row>
    <row r="35" spans="1:39" s="4" customFormat="1" ht="88.5" customHeight="1" x14ac:dyDescent="0.2">
      <c r="A35" s="1223"/>
      <c r="B35" s="1224" t="s">
        <v>157</v>
      </c>
      <c r="C35" s="1223"/>
      <c r="D35" s="1223"/>
      <c r="E35" s="1223"/>
      <c r="F35" s="1240"/>
      <c r="G35" s="709" t="s">
        <v>1068</v>
      </c>
      <c r="H35" s="710"/>
      <c r="I35" s="711"/>
      <c r="J35" s="1223"/>
      <c r="K35" s="1223"/>
      <c r="L35" s="1223"/>
      <c r="M35" s="1063"/>
      <c r="N35" s="1063"/>
      <c r="O35" s="1063"/>
      <c r="P35" s="1063"/>
      <c r="Q35" s="1017"/>
      <c r="R35" s="1017"/>
      <c r="S35" s="106"/>
      <c r="T35" s="81" t="e">
        <f>VLOOKUP(Q35,[52]Listas!$D$6:$E$10,2,0)</f>
        <v>#N/A</v>
      </c>
      <c r="U35" s="81" t="e">
        <f>HLOOKUP(R35,[52]Listas!$F$4:$J$5,2,0)</f>
        <v>#N/A</v>
      </c>
      <c r="V35" s="1020"/>
      <c r="W35" s="106"/>
      <c r="X35" s="969" t="s">
        <v>1069</v>
      </c>
      <c r="Y35" s="969"/>
      <c r="Z35" s="969"/>
      <c r="AA35" s="111" t="s">
        <v>1070</v>
      </c>
      <c r="AB35" s="372" t="s">
        <v>1071</v>
      </c>
      <c r="AC35" s="1063"/>
      <c r="AD35" s="1066"/>
      <c r="AE35" s="106"/>
      <c r="AF35" s="81">
        <f t="shared" si="0"/>
        <v>0</v>
      </c>
      <c r="AG35" s="108" t="e">
        <f t="shared" si="1"/>
        <v>#N/A</v>
      </c>
      <c r="AH35" s="1073"/>
      <c r="AI35" s="108" t="e">
        <f t="shared" si="2"/>
        <v>#N/A</v>
      </c>
      <c r="AJ35" s="1073"/>
      <c r="AK35" s="82" t="e">
        <f t="shared" si="3"/>
        <v>#N/A</v>
      </c>
      <c r="AL35" s="1020"/>
      <c r="AM35" s="422"/>
    </row>
    <row r="36" spans="1:39" s="4" customFormat="1" ht="83.25" customHeight="1" x14ac:dyDescent="0.2">
      <c r="A36" s="1223"/>
      <c r="B36" s="1224" t="s">
        <v>157</v>
      </c>
      <c r="C36" s="1223"/>
      <c r="D36" s="1223"/>
      <c r="E36" s="1223"/>
      <c r="F36" s="1241"/>
      <c r="G36" s="709" t="s">
        <v>1072</v>
      </c>
      <c r="H36" s="710"/>
      <c r="I36" s="711"/>
      <c r="J36" s="1223"/>
      <c r="K36" s="1223"/>
      <c r="L36" s="1223"/>
      <c r="M36" s="1064"/>
      <c r="N36" s="1064"/>
      <c r="O36" s="1064"/>
      <c r="P36" s="1064"/>
      <c r="Q36" s="1018"/>
      <c r="R36" s="1018"/>
      <c r="S36" s="106"/>
      <c r="T36" s="81" t="e">
        <f>VLOOKUP(Q36,[52]Listas!$D$6:$E$10,2,0)</f>
        <v>#N/A</v>
      </c>
      <c r="U36" s="81" t="e">
        <f>HLOOKUP(R36,[52]Listas!$F$4:$J$5,2,0)</f>
        <v>#N/A</v>
      </c>
      <c r="V36" s="1021"/>
      <c r="W36" s="106"/>
      <c r="X36" s="969" t="s">
        <v>1065</v>
      </c>
      <c r="Y36" s="969"/>
      <c r="Z36" s="969"/>
      <c r="AA36" s="111" t="s">
        <v>1066</v>
      </c>
      <c r="AB36" s="372" t="s">
        <v>1067</v>
      </c>
      <c r="AC36" s="1064"/>
      <c r="AD36" s="1067"/>
      <c r="AE36" s="106"/>
      <c r="AF36" s="81">
        <f t="shared" si="0"/>
        <v>0</v>
      </c>
      <c r="AG36" s="108" t="e">
        <f t="shared" si="1"/>
        <v>#N/A</v>
      </c>
      <c r="AH36" s="1074"/>
      <c r="AI36" s="108" t="e">
        <f t="shared" si="2"/>
        <v>#N/A</v>
      </c>
      <c r="AJ36" s="1074"/>
      <c r="AK36" s="82" t="e">
        <f t="shared" si="3"/>
        <v>#N/A</v>
      </c>
      <c r="AL36" s="1021"/>
      <c r="AM36" s="423"/>
    </row>
    <row r="37" spans="1:39" s="4" customFormat="1" ht="78" hidden="1" customHeight="1" x14ac:dyDescent="0.2">
      <c r="A37" s="375"/>
      <c r="B37" s="378"/>
      <c r="C37" s="961"/>
      <c r="D37" s="962"/>
      <c r="E37" s="963"/>
      <c r="F37" s="85"/>
      <c r="G37" s="961"/>
      <c r="H37" s="962"/>
      <c r="I37" s="963"/>
      <c r="J37" s="978"/>
      <c r="K37" s="978"/>
      <c r="L37" s="978"/>
      <c r="M37" s="375"/>
      <c r="N37" s="375"/>
      <c r="O37" s="375"/>
      <c r="P37" s="375"/>
      <c r="Q37" s="378"/>
      <c r="R37" s="378"/>
      <c r="S37" s="106"/>
      <c r="T37" s="81" t="e">
        <f>VLOOKUP(Q37,[20]Listas!$D$6:$E$10,2,0)</f>
        <v>#N/A</v>
      </c>
      <c r="U37" s="81" t="e">
        <f>HLOOKUP(R37,[20]Listas!$F$4:$J$5,2,0)</f>
        <v>#N/A</v>
      </c>
      <c r="V37" s="84" t="e">
        <f>INDEX([20]Listas!$F$6:$J$10,MATCH(Q37,[20]Listas!$D$6:$D$10,0),MATCH(R37,[20]Listas!$F$4:$J$4,0))</f>
        <v>#N/A</v>
      </c>
      <c r="W37" s="106"/>
      <c r="X37" s="961"/>
      <c r="Y37" s="962"/>
      <c r="Z37" s="963"/>
      <c r="AA37" s="85"/>
      <c r="AB37" s="112"/>
      <c r="AC37" s="375"/>
      <c r="AD37" s="85"/>
      <c r="AE37" s="106"/>
      <c r="AF37" s="81">
        <f t="shared" si="0"/>
        <v>0</v>
      </c>
      <c r="AG37" s="108" t="e">
        <f t="shared" si="1"/>
        <v>#N/A</v>
      </c>
      <c r="AH37" s="86" t="e">
        <f>IF(AG37&lt;=1,"Remota",VLOOKUP(AG37,[20]Listas!$C$6:$D$10,2,0))</f>
        <v>#N/A</v>
      </c>
      <c r="AI37" s="108" t="e">
        <f t="shared" si="2"/>
        <v>#N/A</v>
      </c>
      <c r="AJ37" s="86" t="e">
        <f>IF(AI37&lt;=1,"Insignificante",HLOOKUP(AI37,[20]Listas!$F$3:$J$4,2,0))</f>
        <v>#N/A</v>
      </c>
      <c r="AK37" s="82" t="e">
        <f t="shared" si="3"/>
        <v>#N/A</v>
      </c>
      <c r="AL37" s="84" t="e">
        <f>INDEX([20]Listas!$F$6:$J$10,MATCH(AH37,[20]Listas!$D$6:$D$10,0),MATCH(AJ37,[20]Listas!$F$4:$J$4,0))</f>
        <v>#N/A</v>
      </c>
    </row>
    <row r="38" spans="1:39" s="4" customFormat="1" ht="78" hidden="1" customHeight="1" x14ac:dyDescent="0.2">
      <c r="A38" s="375"/>
      <c r="B38" s="378"/>
      <c r="C38" s="961"/>
      <c r="D38" s="962"/>
      <c r="E38" s="963"/>
      <c r="F38" s="85"/>
      <c r="G38" s="961"/>
      <c r="H38" s="962"/>
      <c r="I38" s="963"/>
      <c r="J38" s="978"/>
      <c r="K38" s="978"/>
      <c r="L38" s="978"/>
      <c r="M38" s="375"/>
      <c r="N38" s="375"/>
      <c r="O38" s="375"/>
      <c r="P38" s="375"/>
      <c r="Q38" s="378"/>
      <c r="R38" s="378"/>
      <c r="S38" s="106"/>
      <c r="T38" s="81" t="e">
        <f>VLOOKUP(Q38,[20]Listas!$D$6:$E$10,2,0)</f>
        <v>#N/A</v>
      </c>
      <c r="U38" s="81" t="e">
        <f>HLOOKUP(R38,[20]Listas!$F$4:$J$5,2,0)</f>
        <v>#N/A</v>
      </c>
      <c r="V38" s="84" t="e">
        <f>INDEX([20]Listas!$F$6:$J$10,MATCH(Q38,[20]Listas!$D$6:$D$10,0),MATCH(R38,[20]Listas!$F$4:$J$4,0))</f>
        <v>#N/A</v>
      </c>
      <c r="W38" s="106"/>
      <c r="X38" s="961"/>
      <c r="Y38" s="962"/>
      <c r="Z38" s="963"/>
      <c r="AA38" s="85"/>
      <c r="AB38" s="112"/>
      <c r="AC38" s="375"/>
      <c r="AD38" s="85"/>
      <c r="AE38" s="106"/>
      <c r="AF38" s="81">
        <f t="shared" si="0"/>
        <v>0</v>
      </c>
      <c r="AG38" s="108" t="e">
        <f t="shared" si="1"/>
        <v>#N/A</v>
      </c>
      <c r="AH38" s="86" t="e">
        <f>IF(AG38&lt;=1,"Remota",VLOOKUP(AG38,[20]Listas!$C$6:$D$10,2,0))</f>
        <v>#N/A</v>
      </c>
      <c r="AI38" s="108" t="e">
        <f t="shared" si="2"/>
        <v>#N/A</v>
      </c>
      <c r="AJ38" s="86" t="e">
        <f>IF(AI38&lt;=1,"Insignificante",HLOOKUP(AI38,[20]Listas!$F$3:$J$4,2,0))</f>
        <v>#N/A</v>
      </c>
      <c r="AK38" s="82" t="e">
        <f t="shared" si="3"/>
        <v>#N/A</v>
      </c>
      <c r="AL38" s="84" t="e">
        <f>INDEX([20]Listas!$F$6:$J$10,MATCH(AH38,[20]Listas!$D$6:$D$10,0),MATCH(AJ38,[20]Listas!$F$4:$J$4,0))</f>
        <v>#N/A</v>
      </c>
    </row>
    <row r="39" spans="1:39" s="4" customFormat="1" ht="78" hidden="1" customHeight="1" x14ac:dyDescent="0.2">
      <c r="A39" s="375"/>
      <c r="B39" s="378"/>
      <c r="C39" s="961"/>
      <c r="D39" s="962"/>
      <c r="E39" s="963"/>
      <c r="F39" s="85"/>
      <c r="G39" s="961"/>
      <c r="H39" s="962"/>
      <c r="I39" s="963"/>
      <c r="J39" s="978"/>
      <c r="K39" s="978"/>
      <c r="L39" s="978"/>
      <c r="M39" s="375"/>
      <c r="N39" s="375"/>
      <c r="O39" s="375"/>
      <c r="P39" s="375"/>
      <c r="Q39" s="378"/>
      <c r="R39" s="378"/>
      <c r="S39" s="106"/>
      <c r="T39" s="81" t="e">
        <f>VLOOKUP(Q39,[20]Listas!$D$6:$E$10,2,0)</f>
        <v>#N/A</v>
      </c>
      <c r="U39" s="81" t="e">
        <f>HLOOKUP(R39,[20]Listas!$F$4:$J$5,2,0)</f>
        <v>#N/A</v>
      </c>
      <c r="V39" s="84" t="e">
        <f>INDEX([20]Listas!$F$6:$J$10,MATCH(Q39,[20]Listas!$D$6:$D$10,0),MATCH(R39,[20]Listas!$F$4:$J$4,0))</f>
        <v>#N/A</v>
      </c>
      <c r="W39" s="106"/>
      <c r="X39" s="961"/>
      <c r="Y39" s="962"/>
      <c r="Z39" s="963"/>
      <c r="AA39" s="85"/>
      <c r="AB39" s="112"/>
      <c r="AC39" s="375"/>
      <c r="AD39" s="85"/>
      <c r="AE39" s="106"/>
      <c r="AF39" s="81">
        <f t="shared" si="0"/>
        <v>0</v>
      </c>
      <c r="AG39" s="108" t="e">
        <f t="shared" si="1"/>
        <v>#N/A</v>
      </c>
      <c r="AH39" s="86" t="e">
        <f>IF(AG39&lt;=1,"Remota",VLOOKUP(AG39,[20]Listas!$C$6:$D$10,2,0))</f>
        <v>#N/A</v>
      </c>
      <c r="AI39" s="108" t="e">
        <f t="shared" si="2"/>
        <v>#N/A</v>
      </c>
      <c r="AJ39" s="86" t="e">
        <f>IF(AI39&lt;=1,"Insignificante",HLOOKUP(AI39,[20]Listas!$F$3:$J$4,2,0))</f>
        <v>#N/A</v>
      </c>
      <c r="AK39" s="82" t="e">
        <f t="shared" si="3"/>
        <v>#N/A</v>
      </c>
      <c r="AL39" s="84" t="e">
        <f>INDEX([20]Listas!$F$6:$J$10,MATCH(AH39,[20]Listas!$D$6:$D$10,0),MATCH(AJ39,[20]Listas!$F$4:$J$4,0))</f>
        <v>#N/A</v>
      </c>
    </row>
    <row r="40" spans="1:39" s="4" customFormat="1" ht="78" hidden="1" customHeight="1" x14ac:dyDescent="0.2">
      <c r="A40" s="375"/>
      <c r="B40" s="378"/>
      <c r="C40" s="961"/>
      <c r="D40" s="962"/>
      <c r="E40" s="963"/>
      <c r="F40" s="85"/>
      <c r="G40" s="961"/>
      <c r="H40" s="962"/>
      <c r="I40" s="963"/>
      <c r="J40" s="978"/>
      <c r="K40" s="978"/>
      <c r="L40" s="978"/>
      <c r="M40" s="375"/>
      <c r="N40" s="375"/>
      <c r="O40" s="375"/>
      <c r="P40" s="375"/>
      <c r="Q40" s="378"/>
      <c r="R40" s="378"/>
      <c r="S40" s="106"/>
      <c r="T40" s="81" t="e">
        <f>VLOOKUP(Q40,[20]Listas!$D$6:$E$10,2,0)</f>
        <v>#N/A</v>
      </c>
      <c r="U40" s="81" t="e">
        <f>HLOOKUP(R40,[20]Listas!$F$4:$J$5,2,0)</f>
        <v>#N/A</v>
      </c>
      <c r="V40" s="84" t="e">
        <f>INDEX([20]Listas!$F$6:$J$10,MATCH(Q40,[20]Listas!$D$6:$D$10,0),MATCH(R40,[20]Listas!$F$4:$J$4,0))</f>
        <v>#N/A</v>
      </c>
      <c r="W40" s="106"/>
      <c r="X40" s="961"/>
      <c r="Y40" s="962"/>
      <c r="Z40" s="963"/>
      <c r="AA40" s="85"/>
      <c r="AB40" s="112"/>
      <c r="AC40" s="375"/>
      <c r="AD40" s="85"/>
      <c r="AE40" s="106"/>
      <c r="AF40" s="81">
        <f t="shared" si="0"/>
        <v>0</v>
      </c>
      <c r="AG40" s="108" t="e">
        <f t="shared" si="1"/>
        <v>#N/A</v>
      </c>
      <c r="AH40" s="86" t="e">
        <f>IF(AG40&lt;=1,"Remota",VLOOKUP(AG40,[20]Listas!$C$6:$D$10,2,0))</f>
        <v>#N/A</v>
      </c>
      <c r="AI40" s="108" t="e">
        <f t="shared" si="2"/>
        <v>#N/A</v>
      </c>
      <c r="AJ40" s="86" t="e">
        <f>IF(AI40&lt;=1,"Insignificante",HLOOKUP(AI40,[20]Listas!$F$3:$J$4,2,0))</f>
        <v>#N/A</v>
      </c>
      <c r="AK40" s="82" t="e">
        <f t="shared" si="3"/>
        <v>#N/A</v>
      </c>
      <c r="AL40" s="84" t="e">
        <f>INDEX([20]Listas!$F$6:$J$10,MATCH(AH40,[20]Listas!$D$6:$D$10,0),MATCH(AJ40,[20]Listas!$F$4:$J$4,0))</f>
        <v>#N/A</v>
      </c>
    </row>
    <row r="41" spans="1:39" s="4" customFormat="1" ht="78" hidden="1" customHeight="1" x14ac:dyDescent="0.2">
      <c r="A41" s="375"/>
      <c r="B41" s="378"/>
      <c r="C41" s="961"/>
      <c r="D41" s="962"/>
      <c r="E41" s="963"/>
      <c r="F41" s="85"/>
      <c r="G41" s="961"/>
      <c r="H41" s="962"/>
      <c r="I41" s="963"/>
      <c r="J41" s="978"/>
      <c r="K41" s="978"/>
      <c r="L41" s="978"/>
      <c r="M41" s="375"/>
      <c r="N41" s="375"/>
      <c r="O41" s="375"/>
      <c r="P41" s="375"/>
      <c r="Q41" s="378"/>
      <c r="R41" s="378"/>
      <c r="S41" s="106"/>
      <c r="T41" s="81" t="e">
        <f>VLOOKUP(Q41,[20]Listas!$D$6:$E$10,2,0)</f>
        <v>#N/A</v>
      </c>
      <c r="U41" s="81" t="e">
        <f>HLOOKUP(R41,[20]Listas!$F$4:$J$5,2,0)</f>
        <v>#N/A</v>
      </c>
      <c r="V41" s="84" t="e">
        <f>INDEX([20]Listas!$F$6:$J$10,MATCH(Q41,[20]Listas!$D$6:$D$10,0),MATCH(R41,[20]Listas!$F$4:$J$4,0))</f>
        <v>#N/A</v>
      </c>
      <c r="W41" s="106"/>
      <c r="X41" s="961"/>
      <c r="Y41" s="962"/>
      <c r="Z41" s="963"/>
      <c r="AA41" s="85"/>
      <c r="AB41" s="112"/>
      <c r="AC41" s="375"/>
      <c r="AD41" s="85"/>
      <c r="AE41" s="106"/>
      <c r="AF41" s="81">
        <f t="shared" si="0"/>
        <v>0</v>
      </c>
      <c r="AG41" s="108" t="e">
        <f t="shared" si="1"/>
        <v>#N/A</v>
      </c>
      <c r="AH41" s="86" t="e">
        <f>IF(AG41&lt;=1,"Remota",VLOOKUP(AG41,[20]Listas!$C$6:$D$10,2,0))</f>
        <v>#N/A</v>
      </c>
      <c r="AI41" s="108" t="e">
        <f t="shared" si="2"/>
        <v>#N/A</v>
      </c>
      <c r="AJ41" s="86" t="e">
        <f>IF(AI41&lt;=1,"Insignificante",HLOOKUP(AI41,[20]Listas!$F$3:$J$4,2,0))</f>
        <v>#N/A</v>
      </c>
      <c r="AK41" s="82" t="e">
        <f t="shared" si="3"/>
        <v>#N/A</v>
      </c>
      <c r="AL41" s="84" t="e">
        <f>INDEX([20]Listas!$F$6:$J$10,MATCH(AH41,[20]Listas!$D$6:$D$10,0),MATCH(AJ41,[20]Listas!$F$4:$J$4,0))</f>
        <v>#N/A</v>
      </c>
    </row>
    <row r="42" spans="1:39" s="4" customFormat="1" ht="78" hidden="1" customHeight="1" x14ac:dyDescent="0.2">
      <c r="A42" s="375"/>
      <c r="B42" s="378"/>
      <c r="C42" s="961"/>
      <c r="D42" s="962"/>
      <c r="E42" s="963"/>
      <c r="F42" s="85"/>
      <c r="G42" s="961"/>
      <c r="H42" s="962"/>
      <c r="I42" s="963"/>
      <c r="J42" s="978"/>
      <c r="K42" s="978"/>
      <c r="L42" s="978"/>
      <c r="M42" s="375"/>
      <c r="N42" s="375"/>
      <c r="O42" s="375"/>
      <c r="P42" s="375"/>
      <c r="Q42" s="378"/>
      <c r="R42" s="378"/>
      <c r="S42" s="106"/>
      <c r="T42" s="81" t="e">
        <f>VLOOKUP(Q42,[20]Listas!$D$6:$E$10,2,0)</f>
        <v>#N/A</v>
      </c>
      <c r="U42" s="81" t="e">
        <f>HLOOKUP(R42,[20]Listas!$F$4:$J$5,2,0)</f>
        <v>#N/A</v>
      </c>
      <c r="V42" s="84" t="e">
        <f>INDEX([20]Listas!$F$6:$J$10,MATCH(Q42,[20]Listas!$D$6:$D$10,0),MATCH(R42,[20]Listas!$F$4:$J$4,0))</f>
        <v>#N/A</v>
      </c>
      <c r="W42" s="106"/>
      <c r="X42" s="961"/>
      <c r="Y42" s="962"/>
      <c r="Z42" s="963"/>
      <c r="AA42" s="85"/>
      <c r="AB42" s="112"/>
      <c r="AC42" s="375"/>
      <c r="AD42" s="85"/>
      <c r="AE42" s="106"/>
      <c r="AF42" s="81">
        <f t="shared" si="0"/>
        <v>0</v>
      </c>
      <c r="AG42" s="108" t="e">
        <f t="shared" si="1"/>
        <v>#N/A</v>
      </c>
      <c r="AH42" s="86" t="e">
        <f>IF(AG42&lt;=1,"Remota",VLOOKUP(AG42,[20]Listas!$C$6:$D$10,2,0))</f>
        <v>#N/A</v>
      </c>
      <c r="AI42" s="108" t="e">
        <f t="shared" si="2"/>
        <v>#N/A</v>
      </c>
      <c r="AJ42" s="86" t="e">
        <f>IF(AI42&lt;=1,"Insignificante",HLOOKUP(AI42,[20]Listas!$F$3:$J$4,2,0))</f>
        <v>#N/A</v>
      </c>
      <c r="AK42" s="82" t="e">
        <f t="shared" si="3"/>
        <v>#N/A</v>
      </c>
      <c r="AL42" s="84" t="e">
        <f>INDEX([20]Listas!$F$6:$J$10,MATCH(AH42,[20]Listas!$D$6:$D$10,0),MATCH(AJ42,[20]Listas!$F$4:$J$4,0))</f>
        <v>#N/A</v>
      </c>
    </row>
    <row r="43" spans="1:39" s="4" customFormat="1" ht="78" hidden="1" customHeight="1" x14ac:dyDescent="0.2">
      <c r="A43" s="375"/>
      <c r="B43" s="378"/>
      <c r="C43" s="961"/>
      <c r="D43" s="962"/>
      <c r="E43" s="963"/>
      <c r="F43" s="85"/>
      <c r="G43" s="961"/>
      <c r="H43" s="962"/>
      <c r="I43" s="963"/>
      <c r="J43" s="978"/>
      <c r="K43" s="978"/>
      <c r="L43" s="978"/>
      <c r="M43" s="375"/>
      <c r="N43" s="375"/>
      <c r="O43" s="375"/>
      <c r="P43" s="375"/>
      <c r="Q43" s="378"/>
      <c r="R43" s="378"/>
      <c r="S43" s="106"/>
      <c r="T43" s="81" t="e">
        <f>VLOOKUP(Q43,[20]Listas!$D$6:$E$10,2,0)</f>
        <v>#N/A</v>
      </c>
      <c r="U43" s="81" t="e">
        <f>HLOOKUP(R43,[20]Listas!$F$4:$J$5,2,0)</f>
        <v>#N/A</v>
      </c>
      <c r="V43" s="84" t="e">
        <f>INDEX([20]Listas!$F$6:$J$10,MATCH(Q43,[20]Listas!$D$6:$D$10,0),MATCH(R43,[20]Listas!$F$4:$J$4,0))</f>
        <v>#N/A</v>
      </c>
      <c r="W43" s="106"/>
      <c r="X43" s="961"/>
      <c r="Y43" s="962"/>
      <c r="Z43" s="963"/>
      <c r="AA43" s="85"/>
      <c r="AB43" s="112"/>
      <c r="AC43" s="375"/>
      <c r="AD43" s="85"/>
      <c r="AE43" s="106"/>
      <c r="AF43" s="81">
        <f t="shared" si="0"/>
        <v>0</v>
      </c>
      <c r="AG43" s="108" t="e">
        <f t="shared" si="1"/>
        <v>#N/A</v>
      </c>
      <c r="AH43" s="86" t="e">
        <f>IF(AG43&lt;=1,"Remota",VLOOKUP(AG43,[20]Listas!$C$6:$D$10,2,0))</f>
        <v>#N/A</v>
      </c>
      <c r="AI43" s="108" t="e">
        <f t="shared" si="2"/>
        <v>#N/A</v>
      </c>
      <c r="AJ43" s="86" t="e">
        <f>IF(AI43&lt;=1,"Insignificante",HLOOKUP(AI43,[20]Listas!$F$3:$J$4,2,0))</f>
        <v>#N/A</v>
      </c>
      <c r="AK43" s="82" t="e">
        <f t="shared" si="3"/>
        <v>#N/A</v>
      </c>
      <c r="AL43" s="84" t="e">
        <f>INDEX([20]Listas!$F$6:$J$10,MATCH(AH43,[20]Listas!$D$6:$D$10,0),MATCH(AJ43,[20]Listas!$F$4:$J$4,0))</f>
        <v>#N/A</v>
      </c>
    </row>
    <row r="44" spans="1:39" s="4" customFormat="1" ht="78" hidden="1" customHeight="1" x14ac:dyDescent="0.2">
      <c r="A44" s="375"/>
      <c r="B44" s="378"/>
      <c r="C44" s="961"/>
      <c r="D44" s="962"/>
      <c r="E44" s="963"/>
      <c r="F44" s="85"/>
      <c r="G44" s="961"/>
      <c r="H44" s="962"/>
      <c r="I44" s="963"/>
      <c r="J44" s="978"/>
      <c r="K44" s="978"/>
      <c r="L44" s="978"/>
      <c r="M44" s="375"/>
      <c r="N44" s="375"/>
      <c r="O44" s="375"/>
      <c r="P44" s="375"/>
      <c r="Q44" s="378"/>
      <c r="R44" s="378"/>
      <c r="S44" s="106"/>
      <c r="T44" s="81" t="e">
        <f>VLOOKUP(Q44,[20]Listas!$D$6:$E$10,2,0)</f>
        <v>#N/A</v>
      </c>
      <c r="U44" s="81" t="e">
        <f>HLOOKUP(R44,[20]Listas!$F$4:$J$5,2,0)</f>
        <v>#N/A</v>
      </c>
      <c r="V44" s="84" t="e">
        <f>INDEX([20]Listas!$F$6:$J$10,MATCH(Q44,[20]Listas!$D$6:$D$10,0),MATCH(R44,[20]Listas!$F$4:$J$4,0))</f>
        <v>#N/A</v>
      </c>
      <c r="W44" s="106"/>
      <c r="X44" s="961"/>
      <c r="Y44" s="962"/>
      <c r="Z44" s="963"/>
      <c r="AA44" s="85"/>
      <c r="AB44" s="112"/>
      <c r="AC44" s="375"/>
      <c r="AD44" s="85"/>
      <c r="AE44" s="106"/>
      <c r="AF44" s="81">
        <f t="shared" si="0"/>
        <v>0</v>
      </c>
      <c r="AG44" s="108" t="e">
        <f t="shared" si="1"/>
        <v>#N/A</v>
      </c>
      <c r="AH44" s="86" t="e">
        <f>IF(AG44&lt;=1,"Remota",VLOOKUP(AG44,[20]Listas!$C$6:$D$10,2,0))</f>
        <v>#N/A</v>
      </c>
      <c r="AI44" s="108" t="e">
        <f t="shared" si="2"/>
        <v>#N/A</v>
      </c>
      <c r="AJ44" s="86" t="e">
        <f>IF(AI44&lt;=1,"Insignificante",HLOOKUP(AI44,[20]Listas!$F$3:$J$4,2,0))</f>
        <v>#N/A</v>
      </c>
      <c r="AK44" s="82" t="e">
        <f t="shared" si="3"/>
        <v>#N/A</v>
      </c>
      <c r="AL44" s="84" t="e">
        <f>INDEX([20]Listas!$F$6:$J$10,MATCH(AH44,[20]Listas!$D$6:$D$10,0),MATCH(AJ44,[20]Listas!$F$4:$J$4,0))</f>
        <v>#N/A</v>
      </c>
    </row>
    <row r="45" spans="1:39" s="4" customFormat="1" ht="78" hidden="1" customHeight="1" x14ac:dyDescent="0.2">
      <c r="A45" s="375"/>
      <c r="B45" s="378"/>
      <c r="C45" s="961"/>
      <c r="D45" s="962"/>
      <c r="E45" s="963"/>
      <c r="F45" s="85"/>
      <c r="G45" s="961"/>
      <c r="H45" s="962"/>
      <c r="I45" s="963"/>
      <c r="J45" s="978"/>
      <c r="K45" s="978"/>
      <c r="L45" s="978"/>
      <c r="M45" s="375"/>
      <c r="N45" s="375"/>
      <c r="O45" s="375"/>
      <c r="P45" s="375"/>
      <c r="Q45" s="378"/>
      <c r="R45" s="378"/>
      <c r="S45" s="106"/>
      <c r="T45" s="81" t="e">
        <f>VLOOKUP(Q45,[20]Listas!$D$6:$E$10,2,0)</f>
        <v>#N/A</v>
      </c>
      <c r="U45" s="81" t="e">
        <f>HLOOKUP(R45,[20]Listas!$F$4:$J$5,2,0)</f>
        <v>#N/A</v>
      </c>
      <c r="V45" s="84" t="e">
        <f>INDEX([20]Listas!$F$6:$J$10,MATCH(Q45,[20]Listas!$D$6:$D$10,0),MATCH(R45,[20]Listas!$F$4:$J$4,0))</f>
        <v>#N/A</v>
      </c>
      <c r="W45" s="106"/>
      <c r="X45" s="961"/>
      <c r="Y45" s="962"/>
      <c r="Z45" s="963"/>
      <c r="AA45" s="85"/>
      <c r="AB45" s="112"/>
      <c r="AC45" s="375"/>
      <c r="AD45" s="85"/>
      <c r="AE45" s="106"/>
      <c r="AF45" s="81">
        <f t="shared" si="0"/>
        <v>0</v>
      </c>
      <c r="AG45" s="108" t="e">
        <f t="shared" si="1"/>
        <v>#N/A</v>
      </c>
      <c r="AH45" s="86" t="e">
        <f>IF(AG45&lt;=1,"Remota",VLOOKUP(AG45,[20]Listas!$C$6:$D$10,2,0))</f>
        <v>#N/A</v>
      </c>
      <c r="AI45" s="108" t="e">
        <f t="shared" si="2"/>
        <v>#N/A</v>
      </c>
      <c r="AJ45" s="86" t="e">
        <f>IF(AI45&lt;=1,"Insignificante",HLOOKUP(AI45,[20]Listas!$F$3:$J$4,2,0))</f>
        <v>#N/A</v>
      </c>
      <c r="AK45" s="82" t="e">
        <f t="shared" si="3"/>
        <v>#N/A</v>
      </c>
      <c r="AL45" s="84" t="e">
        <f>INDEX([20]Listas!$F$6:$J$10,MATCH(AH45,[20]Listas!$D$6:$D$10,0),MATCH(AJ45,[20]Listas!$F$4:$J$4,0))</f>
        <v>#N/A</v>
      </c>
    </row>
    <row r="46" spans="1:39" s="4" customFormat="1" ht="78" hidden="1" customHeight="1" x14ac:dyDescent="0.2">
      <c r="A46" s="375"/>
      <c r="B46" s="378"/>
      <c r="C46" s="961"/>
      <c r="D46" s="962"/>
      <c r="E46" s="963"/>
      <c r="F46" s="85"/>
      <c r="G46" s="961"/>
      <c r="H46" s="962"/>
      <c r="I46" s="963"/>
      <c r="J46" s="978"/>
      <c r="K46" s="978"/>
      <c r="L46" s="978"/>
      <c r="M46" s="375"/>
      <c r="N46" s="375"/>
      <c r="O46" s="375"/>
      <c r="P46" s="375"/>
      <c r="Q46" s="378"/>
      <c r="R46" s="378"/>
      <c r="S46" s="106"/>
      <c r="T46" s="81" t="e">
        <f>VLOOKUP(Q46,[20]Listas!$D$6:$E$10,2,0)</f>
        <v>#N/A</v>
      </c>
      <c r="U46" s="81" t="e">
        <f>HLOOKUP(R46,[20]Listas!$F$4:$J$5,2,0)</f>
        <v>#N/A</v>
      </c>
      <c r="V46" s="84" t="e">
        <f>INDEX([20]Listas!$F$6:$J$10,MATCH(Q46,[20]Listas!$D$6:$D$10,0),MATCH(R46,[20]Listas!$F$4:$J$4,0))</f>
        <v>#N/A</v>
      </c>
      <c r="W46" s="106"/>
      <c r="X46" s="961"/>
      <c r="Y46" s="962"/>
      <c r="Z46" s="963"/>
      <c r="AA46" s="85"/>
      <c r="AB46" s="112"/>
      <c r="AC46" s="375"/>
      <c r="AD46" s="85"/>
      <c r="AE46" s="106"/>
      <c r="AF46" s="81">
        <f t="shared" si="0"/>
        <v>0</v>
      </c>
      <c r="AG46" s="108" t="e">
        <f t="shared" si="1"/>
        <v>#N/A</v>
      </c>
      <c r="AH46" s="86" t="e">
        <f>IF(AG46&lt;=1,"Remota",VLOOKUP(AG46,[20]Listas!$C$6:$D$10,2,0))</f>
        <v>#N/A</v>
      </c>
      <c r="AI46" s="108" t="e">
        <f t="shared" si="2"/>
        <v>#N/A</v>
      </c>
      <c r="AJ46" s="86" t="e">
        <f>IF(AI46&lt;=1,"Insignificante",HLOOKUP(AI46,[20]Listas!$F$3:$J$4,2,0))</f>
        <v>#N/A</v>
      </c>
      <c r="AK46" s="82" t="e">
        <f t="shared" si="3"/>
        <v>#N/A</v>
      </c>
      <c r="AL46" s="84" t="e">
        <f>INDEX([20]Listas!$F$6:$J$10,MATCH(AH46,[20]Listas!$D$6:$D$10,0),MATCH(AJ46,[20]Listas!$F$4:$J$4,0))</f>
        <v>#N/A</v>
      </c>
    </row>
    <row r="47" spans="1:39" s="4" customFormat="1" ht="78" hidden="1" customHeight="1" x14ac:dyDescent="0.2">
      <c r="A47" s="375"/>
      <c r="B47" s="378"/>
      <c r="C47" s="961"/>
      <c r="D47" s="962"/>
      <c r="E47" s="963"/>
      <c r="F47" s="85"/>
      <c r="G47" s="961"/>
      <c r="H47" s="962"/>
      <c r="I47" s="963"/>
      <c r="J47" s="978"/>
      <c r="K47" s="978"/>
      <c r="L47" s="978"/>
      <c r="M47" s="375"/>
      <c r="N47" s="375"/>
      <c r="O47" s="375"/>
      <c r="P47" s="375"/>
      <c r="Q47" s="378"/>
      <c r="R47" s="378"/>
      <c r="S47" s="106"/>
      <c r="T47" s="81" t="e">
        <f>VLOOKUP(Q47,[20]Listas!$D$6:$E$10,2,0)</f>
        <v>#N/A</v>
      </c>
      <c r="U47" s="81" t="e">
        <f>HLOOKUP(R47,[20]Listas!$F$4:$J$5,2,0)</f>
        <v>#N/A</v>
      </c>
      <c r="V47" s="84" t="e">
        <f>INDEX([20]Listas!$F$6:$J$10,MATCH(Q47,[20]Listas!$D$6:$D$10,0),MATCH(R47,[20]Listas!$F$4:$J$4,0))</f>
        <v>#N/A</v>
      </c>
      <c r="W47" s="106"/>
      <c r="X47" s="961"/>
      <c r="Y47" s="962"/>
      <c r="Z47" s="963"/>
      <c r="AA47" s="85"/>
      <c r="AB47" s="112"/>
      <c r="AC47" s="375"/>
      <c r="AD47" s="85"/>
      <c r="AE47" s="106"/>
      <c r="AF47" s="81">
        <f t="shared" si="0"/>
        <v>0</v>
      </c>
      <c r="AG47" s="108" t="e">
        <f t="shared" si="1"/>
        <v>#N/A</v>
      </c>
      <c r="AH47" s="86" t="e">
        <f>IF(AG47&lt;=1,"Remota",VLOOKUP(AG47,[20]Listas!$C$6:$D$10,2,0))</f>
        <v>#N/A</v>
      </c>
      <c r="AI47" s="108" t="e">
        <f t="shared" si="2"/>
        <v>#N/A</v>
      </c>
      <c r="AJ47" s="86" t="e">
        <f>IF(AI47&lt;=1,"Insignificante",HLOOKUP(AI47,[20]Listas!$F$3:$J$4,2,0))</f>
        <v>#N/A</v>
      </c>
      <c r="AK47" s="82" t="e">
        <f t="shared" si="3"/>
        <v>#N/A</v>
      </c>
      <c r="AL47" s="84" t="e">
        <f>INDEX([20]Listas!$F$6:$J$10,MATCH(AH47,[20]Listas!$D$6:$D$10,0),MATCH(AJ47,[20]Listas!$F$4:$J$4,0))</f>
        <v>#N/A</v>
      </c>
    </row>
    <row r="48" spans="1:39" s="4" customFormat="1" ht="78" hidden="1" customHeight="1" x14ac:dyDescent="0.2">
      <c r="A48" s="375"/>
      <c r="B48" s="378"/>
      <c r="C48" s="961"/>
      <c r="D48" s="962"/>
      <c r="E48" s="963"/>
      <c r="F48" s="85"/>
      <c r="G48" s="961"/>
      <c r="H48" s="962"/>
      <c r="I48" s="963"/>
      <c r="J48" s="978"/>
      <c r="K48" s="978"/>
      <c r="L48" s="978"/>
      <c r="M48" s="375"/>
      <c r="N48" s="375"/>
      <c r="O48" s="375"/>
      <c r="P48" s="375"/>
      <c r="Q48" s="378"/>
      <c r="R48" s="378"/>
      <c r="S48" s="106"/>
      <c r="T48" s="81" t="e">
        <f>VLOOKUP(Q48,[20]Listas!$D$6:$E$10,2,0)</f>
        <v>#N/A</v>
      </c>
      <c r="U48" s="81" t="e">
        <f>HLOOKUP(R48,[20]Listas!$F$4:$J$5,2,0)</f>
        <v>#N/A</v>
      </c>
      <c r="V48" s="84" t="e">
        <f>INDEX([20]Listas!$F$6:$J$10,MATCH(Q48,[20]Listas!$D$6:$D$10,0),MATCH(R48,[20]Listas!$F$4:$J$4,0))</f>
        <v>#N/A</v>
      </c>
      <c r="W48" s="106"/>
      <c r="X48" s="961"/>
      <c r="Y48" s="962"/>
      <c r="Z48" s="963"/>
      <c r="AA48" s="85"/>
      <c r="AB48" s="112"/>
      <c r="AC48" s="375"/>
      <c r="AD48" s="85"/>
      <c r="AE48" s="106"/>
      <c r="AF48" s="81">
        <f t="shared" si="0"/>
        <v>0</v>
      </c>
      <c r="AG48" s="108" t="e">
        <f t="shared" si="1"/>
        <v>#N/A</v>
      </c>
      <c r="AH48" s="86" t="e">
        <f>IF(AG48&lt;=1,"Remota",VLOOKUP(AG48,[20]Listas!$C$6:$D$10,2,0))</f>
        <v>#N/A</v>
      </c>
      <c r="AI48" s="108" t="e">
        <f t="shared" si="2"/>
        <v>#N/A</v>
      </c>
      <c r="AJ48" s="86" t="e">
        <f>IF(AI48&lt;=1,"Insignificante",HLOOKUP(AI48,[20]Listas!$F$3:$J$4,2,0))</f>
        <v>#N/A</v>
      </c>
      <c r="AK48" s="82" t="e">
        <f t="shared" si="3"/>
        <v>#N/A</v>
      </c>
      <c r="AL48" s="84" t="e">
        <f>INDEX([20]Listas!$F$6:$J$10,MATCH(AH48,[20]Listas!$D$6:$D$10,0),MATCH(AJ48,[20]Listas!$F$4:$J$4,0))</f>
        <v>#N/A</v>
      </c>
    </row>
    <row r="49" spans="1:38" s="4" customFormat="1" ht="78" hidden="1" customHeight="1" x14ac:dyDescent="0.2">
      <c r="A49" s="375"/>
      <c r="B49" s="378"/>
      <c r="C49" s="961"/>
      <c r="D49" s="962"/>
      <c r="E49" s="963"/>
      <c r="F49" s="85"/>
      <c r="G49" s="961"/>
      <c r="H49" s="962"/>
      <c r="I49" s="963"/>
      <c r="J49" s="978"/>
      <c r="K49" s="978"/>
      <c r="L49" s="978"/>
      <c r="M49" s="375"/>
      <c r="N49" s="375"/>
      <c r="O49" s="375"/>
      <c r="P49" s="375"/>
      <c r="Q49" s="378"/>
      <c r="R49" s="378"/>
      <c r="S49" s="106"/>
      <c r="T49" s="81" t="e">
        <f>VLOOKUP(Q49,[20]Listas!$D$6:$E$10,2,0)</f>
        <v>#N/A</v>
      </c>
      <c r="U49" s="81" t="e">
        <f>HLOOKUP(R49,[20]Listas!$F$4:$J$5,2,0)</f>
        <v>#N/A</v>
      </c>
      <c r="V49" s="84" t="e">
        <f>INDEX([20]Listas!$F$6:$J$10,MATCH(Q49,[20]Listas!$D$6:$D$10,0),MATCH(R49,[20]Listas!$F$4:$J$4,0))</f>
        <v>#N/A</v>
      </c>
      <c r="W49" s="106"/>
      <c r="X49" s="961"/>
      <c r="Y49" s="962"/>
      <c r="Z49" s="963"/>
      <c r="AA49" s="85"/>
      <c r="AB49" s="112"/>
      <c r="AC49" s="375"/>
      <c r="AD49" s="85"/>
      <c r="AE49" s="106"/>
      <c r="AF49" s="81">
        <f t="shared" si="0"/>
        <v>0</v>
      </c>
      <c r="AG49" s="108" t="e">
        <f t="shared" si="1"/>
        <v>#N/A</v>
      </c>
      <c r="AH49" s="86" t="e">
        <f>IF(AG49&lt;=1,"Remota",VLOOKUP(AG49,[20]Listas!$C$6:$D$10,2,0))</f>
        <v>#N/A</v>
      </c>
      <c r="AI49" s="108" t="e">
        <f t="shared" si="2"/>
        <v>#N/A</v>
      </c>
      <c r="AJ49" s="86" t="e">
        <f>IF(AI49&lt;=1,"Insignificante",HLOOKUP(AI49,[20]Listas!$F$3:$J$4,2,0))</f>
        <v>#N/A</v>
      </c>
      <c r="AK49" s="82" t="e">
        <f t="shared" si="3"/>
        <v>#N/A</v>
      </c>
      <c r="AL49" s="84" t="e">
        <f>INDEX([20]Listas!$F$6:$J$10,MATCH(AH49,[20]Listas!$D$6:$D$10,0),MATCH(AJ49,[20]Listas!$F$4:$J$4,0))</f>
        <v>#N/A</v>
      </c>
    </row>
    <row r="50" spans="1:38" s="4" customFormat="1" ht="78" hidden="1" customHeight="1" x14ac:dyDescent="0.2">
      <c r="A50" s="375"/>
      <c r="B50" s="378"/>
      <c r="C50" s="961"/>
      <c r="D50" s="962"/>
      <c r="E50" s="963"/>
      <c r="F50" s="85"/>
      <c r="G50" s="961"/>
      <c r="H50" s="962"/>
      <c r="I50" s="963"/>
      <c r="J50" s="978"/>
      <c r="K50" s="978"/>
      <c r="L50" s="978"/>
      <c r="M50" s="375"/>
      <c r="N50" s="375"/>
      <c r="O50" s="375"/>
      <c r="P50" s="375"/>
      <c r="Q50" s="378"/>
      <c r="R50" s="378"/>
      <c r="S50" s="106"/>
      <c r="T50" s="81" t="e">
        <f>VLOOKUP(Q50,[20]Listas!$D$6:$E$10,2,0)</f>
        <v>#N/A</v>
      </c>
      <c r="U50" s="81" t="e">
        <f>HLOOKUP(R50,[20]Listas!$F$4:$J$5,2,0)</f>
        <v>#N/A</v>
      </c>
      <c r="V50" s="84" t="e">
        <f>INDEX([20]Listas!$F$6:$J$10,MATCH(Q50,[20]Listas!$D$6:$D$10,0),MATCH(R50,[20]Listas!$F$4:$J$4,0))</f>
        <v>#N/A</v>
      </c>
      <c r="W50" s="106"/>
      <c r="X50" s="961"/>
      <c r="Y50" s="962"/>
      <c r="Z50" s="963"/>
      <c r="AA50" s="85"/>
      <c r="AB50" s="112"/>
      <c r="AC50" s="375"/>
      <c r="AD50" s="85"/>
      <c r="AE50" s="106"/>
      <c r="AF50" s="81">
        <f t="shared" si="0"/>
        <v>0</v>
      </c>
      <c r="AG50" s="108" t="e">
        <f t="shared" si="1"/>
        <v>#N/A</v>
      </c>
      <c r="AH50" s="86" t="e">
        <f>IF(AG50&lt;=1,"Remota",VLOOKUP(AG50,[20]Listas!$C$6:$D$10,2,0))</f>
        <v>#N/A</v>
      </c>
      <c r="AI50" s="108" t="e">
        <f t="shared" si="2"/>
        <v>#N/A</v>
      </c>
      <c r="AJ50" s="86" t="e">
        <f>IF(AI50&lt;=1,"Insignificante",HLOOKUP(AI50,[20]Listas!$F$3:$J$4,2,0))</f>
        <v>#N/A</v>
      </c>
      <c r="AK50" s="82" t="e">
        <f t="shared" si="3"/>
        <v>#N/A</v>
      </c>
      <c r="AL50" s="84" t="e">
        <f>INDEX([20]Listas!$F$6:$J$10,MATCH(AH50,[20]Listas!$D$6:$D$10,0),MATCH(AJ50,[20]Listas!$F$4:$J$4,0))</f>
        <v>#N/A</v>
      </c>
    </row>
    <row r="51" spans="1:38" s="4" customFormat="1" ht="78" hidden="1" customHeight="1" x14ac:dyDescent="0.2">
      <c r="A51" s="375"/>
      <c r="B51" s="378"/>
      <c r="C51" s="961"/>
      <c r="D51" s="962"/>
      <c r="E51" s="963"/>
      <c r="F51" s="85"/>
      <c r="G51" s="961"/>
      <c r="H51" s="962"/>
      <c r="I51" s="963"/>
      <c r="J51" s="978"/>
      <c r="K51" s="978"/>
      <c r="L51" s="978"/>
      <c r="M51" s="375"/>
      <c r="N51" s="375"/>
      <c r="O51" s="375"/>
      <c r="P51" s="375"/>
      <c r="Q51" s="378"/>
      <c r="R51" s="378"/>
      <c r="S51" s="106"/>
      <c r="T51" s="81" t="e">
        <f>VLOOKUP(Q51,[20]Listas!$D$6:$E$10,2,0)</f>
        <v>#N/A</v>
      </c>
      <c r="U51" s="81" t="e">
        <f>HLOOKUP(R51,[20]Listas!$F$4:$J$5,2,0)</f>
        <v>#N/A</v>
      </c>
      <c r="V51" s="84" t="e">
        <f>INDEX([20]Listas!$F$6:$J$10,MATCH(Q51,[20]Listas!$D$6:$D$10,0),MATCH(R51,[20]Listas!$F$4:$J$4,0))</f>
        <v>#N/A</v>
      </c>
      <c r="W51" s="106"/>
      <c r="X51" s="961"/>
      <c r="Y51" s="962"/>
      <c r="Z51" s="963"/>
      <c r="AA51" s="85"/>
      <c r="AB51" s="112"/>
      <c r="AC51" s="375"/>
      <c r="AD51" s="85"/>
      <c r="AE51" s="106"/>
      <c r="AF51" s="81">
        <f t="shared" si="0"/>
        <v>0</v>
      </c>
      <c r="AG51" s="108" t="e">
        <f t="shared" si="1"/>
        <v>#N/A</v>
      </c>
      <c r="AH51" s="86" t="e">
        <f>IF(AG51&lt;=1,"Remota",VLOOKUP(AG51,[20]Listas!$C$6:$D$10,2,0))</f>
        <v>#N/A</v>
      </c>
      <c r="AI51" s="108" t="e">
        <f t="shared" si="2"/>
        <v>#N/A</v>
      </c>
      <c r="AJ51" s="86" t="e">
        <f>IF(AI51&lt;=1,"Insignificante",HLOOKUP(AI51,[20]Listas!$F$3:$J$4,2,0))</f>
        <v>#N/A</v>
      </c>
      <c r="AK51" s="82" t="e">
        <f t="shared" si="3"/>
        <v>#N/A</v>
      </c>
      <c r="AL51" s="84" t="e">
        <f>INDEX([20]Listas!$F$6:$J$10,MATCH(AH51,[20]Listas!$D$6:$D$10,0),MATCH(AJ51,[20]Listas!$F$4:$J$4,0))</f>
        <v>#N/A</v>
      </c>
    </row>
    <row r="52" spans="1:38" s="4" customFormat="1" ht="78" hidden="1" customHeight="1" x14ac:dyDescent="0.2">
      <c r="A52" s="375"/>
      <c r="B52" s="378"/>
      <c r="C52" s="961"/>
      <c r="D52" s="962"/>
      <c r="E52" s="963"/>
      <c r="F52" s="85"/>
      <c r="G52" s="961"/>
      <c r="H52" s="962"/>
      <c r="I52" s="963"/>
      <c r="J52" s="978"/>
      <c r="K52" s="978"/>
      <c r="L52" s="978"/>
      <c r="M52" s="375"/>
      <c r="N52" s="375"/>
      <c r="O52" s="375"/>
      <c r="P52" s="375"/>
      <c r="Q52" s="378"/>
      <c r="R52" s="378"/>
      <c r="S52" s="106"/>
      <c r="T52" s="81" t="e">
        <f>VLOOKUP(Q52,[20]Listas!$D$6:$E$10,2,0)</f>
        <v>#N/A</v>
      </c>
      <c r="U52" s="81" t="e">
        <f>HLOOKUP(R52,[20]Listas!$F$4:$J$5,2,0)</f>
        <v>#N/A</v>
      </c>
      <c r="V52" s="84" t="e">
        <f>INDEX([20]Listas!$F$6:$J$10,MATCH(Q52,[20]Listas!$D$6:$D$10,0),MATCH(R52,[20]Listas!$F$4:$J$4,0))</f>
        <v>#N/A</v>
      </c>
      <c r="W52" s="106"/>
      <c r="X52" s="961"/>
      <c r="Y52" s="962"/>
      <c r="Z52" s="963"/>
      <c r="AA52" s="85"/>
      <c r="AB52" s="112"/>
      <c r="AC52" s="375"/>
      <c r="AD52" s="85"/>
      <c r="AE52" s="106"/>
      <c r="AF52" s="81">
        <f t="shared" si="0"/>
        <v>0</v>
      </c>
      <c r="AG52" s="108" t="e">
        <f t="shared" si="1"/>
        <v>#N/A</v>
      </c>
      <c r="AH52" s="86" t="e">
        <f>IF(AG52&lt;=1,"Remota",VLOOKUP(AG52,[20]Listas!$C$6:$D$10,2,0))</f>
        <v>#N/A</v>
      </c>
      <c r="AI52" s="108" t="e">
        <f t="shared" si="2"/>
        <v>#N/A</v>
      </c>
      <c r="AJ52" s="86" t="e">
        <f>IF(AI52&lt;=1,"Insignificante",HLOOKUP(AI52,[20]Listas!$F$3:$J$4,2,0))</f>
        <v>#N/A</v>
      </c>
      <c r="AK52" s="82" t="e">
        <f t="shared" si="3"/>
        <v>#N/A</v>
      </c>
      <c r="AL52" s="84" t="e">
        <f>INDEX([20]Listas!$F$6:$J$10,MATCH(AH52,[20]Listas!$D$6:$D$10,0),MATCH(AJ52,[20]Listas!$F$4:$J$4,0))</f>
        <v>#N/A</v>
      </c>
    </row>
    <row r="53" spans="1:38" s="4" customFormat="1" ht="78" hidden="1" customHeight="1" x14ac:dyDescent="0.2">
      <c r="A53" s="375"/>
      <c r="B53" s="378"/>
      <c r="C53" s="961"/>
      <c r="D53" s="962"/>
      <c r="E53" s="963"/>
      <c r="F53" s="85"/>
      <c r="G53" s="961"/>
      <c r="H53" s="962"/>
      <c r="I53" s="963"/>
      <c r="J53" s="978"/>
      <c r="K53" s="978"/>
      <c r="L53" s="978"/>
      <c r="M53" s="375"/>
      <c r="N53" s="375"/>
      <c r="O53" s="375"/>
      <c r="P53" s="375"/>
      <c r="Q53" s="378"/>
      <c r="R53" s="378"/>
      <c r="S53" s="106"/>
      <c r="T53" s="81" t="e">
        <f>VLOOKUP(Q53,[20]Listas!$D$6:$E$10,2,0)</f>
        <v>#N/A</v>
      </c>
      <c r="U53" s="81" t="e">
        <f>HLOOKUP(R53,[20]Listas!$F$4:$J$5,2,0)</f>
        <v>#N/A</v>
      </c>
      <c r="V53" s="84" t="e">
        <f>INDEX([20]Listas!$F$6:$J$10,MATCH(Q53,[20]Listas!$D$6:$D$10,0),MATCH(R53,[20]Listas!$F$4:$J$4,0))</f>
        <v>#N/A</v>
      </c>
      <c r="W53" s="106"/>
      <c r="X53" s="961"/>
      <c r="Y53" s="962"/>
      <c r="Z53" s="963"/>
      <c r="AA53" s="85"/>
      <c r="AB53" s="112"/>
      <c r="AC53" s="375"/>
      <c r="AD53" s="85"/>
      <c r="AE53" s="106"/>
      <c r="AF53" s="81">
        <f t="shared" si="0"/>
        <v>0</v>
      </c>
      <c r="AG53" s="108" t="e">
        <f t="shared" si="1"/>
        <v>#N/A</v>
      </c>
      <c r="AH53" s="86" t="e">
        <f>IF(AG53&lt;=1,"Remota",VLOOKUP(AG53,[20]Listas!$C$6:$D$10,2,0))</f>
        <v>#N/A</v>
      </c>
      <c r="AI53" s="108" t="e">
        <f t="shared" si="2"/>
        <v>#N/A</v>
      </c>
      <c r="AJ53" s="86" t="e">
        <f>IF(AI53&lt;=1,"Insignificante",HLOOKUP(AI53,[20]Listas!$F$3:$J$4,2,0))</f>
        <v>#N/A</v>
      </c>
      <c r="AK53" s="82" t="e">
        <f t="shared" si="3"/>
        <v>#N/A</v>
      </c>
      <c r="AL53" s="84" t="e">
        <f>INDEX([20]Listas!$F$6:$J$10,MATCH(AH53,[20]Listas!$D$6:$D$10,0),MATCH(AJ53,[20]Listas!$F$4:$J$4,0))</f>
        <v>#N/A</v>
      </c>
    </row>
    <row r="54" spans="1:38" s="4" customFormat="1" ht="78" hidden="1" customHeight="1" x14ac:dyDescent="0.2">
      <c r="A54" s="375"/>
      <c r="B54" s="378"/>
      <c r="C54" s="961"/>
      <c r="D54" s="962"/>
      <c r="E54" s="963"/>
      <c r="F54" s="85"/>
      <c r="G54" s="961"/>
      <c r="H54" s="962"/>
      <c r="I54" s="963"/>
      <c r="J54" s="978"/>
      <c r="K54" s="978"/>
      <c r="L54" s="978"/>
      <c r="M54" s="375"/>
      <c r="N54" s="375"/>
      <c r="O54" s="375"/>
      <c r="P54" s="375"/>
      <c r="Q54" s="378"/>
      <c r="R54" s="378"/>
      <c r="S54" s="106"/>
      <c r="T54" s="81" t="e">
        <f>VLOOKUP(Q54,[20]Listas!$D$6:$E$10,2,0)</f>
        <v>#N/A</v>
      </c>
      <c r="U54" s="81" t="e">
        <f>HLOOKUP(R54,[20]Listas!$F$4:$J$5,2,0)</f>
        <v>#N/A</v>
      </c>
      <c r="V54" s="84" t="e">
        <f>INDEX([20]Listas!$F$6:$J$10,MATCH(Q54,[20]Listas!$D$6:$D$10,0),MATCH(R54,[20]Listas!$F$4:$J$4,0))</f>
        <v>#N/A</v>
      </c>
      <c r="W54" s="106"/>
      <c r="X54" s="961"/>
      <c r="Y54" s="962"/>
      <c r="Z54" s="963"/>
      <c r="AA54" s="85"/>
      <c r="AB54" s="112"/>
      <c r="AC54" s="375"/>
      <c r="AD54" s="85"/>
      <c r="AE54" s="106"/>
      <c r="AF54" s="81">
        <f t="shared" si="0"/>
        <v>0</v>
      </c>
      <c r="AG54" s="108" t="e">
        <f t="shared" si="1"/>
        <v>#N/A</v>
      </c>
      <c r="AH54" s="86" t="e">
        <f>IF(AG54&lt;=1,"Remota",VLOOKUP(AG54,[20]Listas!$C$6:$D$10,2,0))</f>
        <v>#N/A</v>
      </c>
      <c r="AI54" s="108" t="e">
        <f t="shared" si="2"/>
        <v>#N/A</v>
      </c>
      <c r="AJ54" s="86" t="e">
        <f>IF(AI54&lt;=1,"Insignificante",HLOOKUP(AI54,[20]Listas!$F$3:$J$4,2,0))</f>
        <v>#N/A</v>
      </c>
      <c r="AK54" s="82" t="e">
        <f t="shared" si="3"/>
        <v>#N/A</v>
      </c>
      <c r="AL54" s="84" t="e">
        <f>INDEX([20]Listas!$F$6:$J$10,MATCH(AH54,[20]Listas!$D$6:$D$10,0),MATCH(AJ54,[20]Listas!$F$4:$J$4,0))</f>
        <v>#N/A</v>
      </c>
    </row>
    <row r="55" spans="1:38" s="4" customFormat="1" ht="78" hidden="1" customHeight="1" x14ac:dyDescent="0.2">
      <c r="A55" s="375"/>
      <c r="B55" s="378"/>
      <c r="C55" s="961"/>
      <c r="D55" s="962"/>
      <c r="E55" s="963"/>
      <c r="F55" s="85"/>
      <c r="G55" s="961"/>
      <c r="H55" s="962"/>
      <c r="I55" s="963"/>
      <c r="J55" s="978"/>
      <c r="K55" s="978"/>
      <c r="L55" s="978"/>
      <c r="M55" s="375"/>
      <c r="N55" s="375"/>
      <c r="O55" s="375"/>
      <c r="P55" s="375"/>
      <c r="Q55" s="378"/>
      <c r="R55" s="378"/>
      <c r="S55" s="106"/>
      <c r="T55" s="81" t="e">
        <f>VLOOKUP(Q55,[20]Listas!$D$6:$E$10,2,0)</f>
        <v>#N/A</v>
      </c>
      <c r="U55" s="81" t="e">
        <f>HLOOKUP(R55,[20]Listas!$F$4:$J$5,2,0)</f>
        <v>#N/A</v>
      </c>
      <c r="V55" s="84" t="e">
        <f>INDEX([20]Listas!$F$6:$J$10,MATCH(Q55,[20]Listas!$D$6:$D$10,0),MATCH(R55,[20]Listas!$F$4:$J$4,0))</f>
        <v>#N/A</v>
      </c>
      <c r="W55" s="106"/>
      <c r="X55" s="961"/>
      <c r="Y55" s="962"/>
      <c r="Z55" s="963"/>
      <c r="AA55" s="85"/>
      <c r="AB55" s="112"/>
      <c r="AC55" s="375"/>
      <c r="AD55" s="85"/>
      <c r="AE55" s="106"/>
      <c r="AF55" s="81">
        <f t="shared" ref="AF55:AF69" si="4">IF(AC55&lt;=33,0,IF(AC55&gt;81,2,1))</f>
        <v>0</v>
      </c>
      <c r="AG55" s="108" t="e">
        <f t="shared" ref="AG55:AG69" si="5">IF(OR(AD55="Probabilidad",AD55="Ambos"),T55-AF55,T55)</f>
        <v>#N/A</v>
      </c>
      <c r="AH55" s="86" t="e">
        <f>IF(AG55&lt;=1,"Remota",VLOOKUP(AG55,[20]Listas!$C$6:$D$10,2,0))</f>
        <v>#N/A</v>
      </c>
      <c r="AI55" s="108" t="e">
        <f t="shared" ref="AI55:AI69" si="6">IF(OR(AD55="Impacto",AD55="Ambos"),U55-AF55,U55)</f>
        <v>#N/A</v>
      </c>
      <c r="AJ55" s="86" t="e">
        <f>IF(AI55&lt;=1,"Insignificante",HLOOKUP(AI55,[20]Listas!$F$3:$J$4,2,0))</f>
        <v>#N/A</v>
      </c>
      <c r="AK55" s="82" t="e">
        <f t="shared" ref="AK55:AK69" si="7">AG55*AI55</f>
        <v>#N/A</v>
      </c>
      <c r="AL55" s="84" t="e">
        <f>INDEX([20]Listas!$F$6:$J$10,MATCH(AH55,[20]Listas!$D$6:$D$10,0),MATCH(AJ55,[20]Listas!$F$4:$J$4,0))</f>
        <v>#N/A</v>
      </c>
    </row>
    <row r="56" spans="1:38" s="4" customFormat="1" ht="78" hidden="1" customHeight="1" x14ac:dyDescent="0.2">
      <c r="A56" s="375"/>
      <c r="B56" s="378"/>
      <c r="C56" s="961"/>
      <c r="D56" s="962"/>
      <c r="E56" s="963"/>
      <c r="F56" s="85"/>
      <c r="G56" s="961"/>
      <c r="H56" s="962"/>
      <c r="I56" s="963"/>
      <c r="J56" s="978"/>
      <c r="K56" s="978"/>
      <c r="L56" s="978"/>
      <c r="M56" s="375"/>
      <c r="N56" s="375"/>
      <c r="O56" s="375"/>
      <c r="P56" s="375"/>
      <c r="Q56" s="378"/>
      <c r="R56" s="378"/>
      <c r="S56" s="106"/>
      <c r="T56" s="81" t="e">
        <f>VLOOKUP(Q56,[20]Listas!$D$6:$E$10,2,0)</f>
        <v>#N/A</v>
      </c>
      <c r="U56" s="81" t="e">
        <f>HLOOKUP(R56,[20]Listas!$F$4:$J$5,2,0)</f>
        <v>#N/A</v>
      </c>
      <c r="V56" s="84" t="e">
        <f>INDEX([20]Listas!$F$6:$J$10,MATCH(Q56,[20]Listas!$D$6:$D$10,0),MATCH(R56,[20]Listas!$F$4:$J$4,0))</f>
        <v>#N/A</v>
      </c>
      <c r="W56" s="106"/>
      <c r="X56" s="961"/>
      <c r="Y56" s="962"/>
      <c r="Z56" s="963"/>
      <c r="AA56" s="85"/>
      <c r="AB56" s="112"/>
      <c r="AC56" s="375"/>
      <c r="AD56" s="85"/>
      <c r="AE56" s="106"/>
      <c r="AF56" s="81">
        <f t="shared" si="4"/>
        <v>0</v>
      </c>
      <c r="AG56" s="108" t="e">
        <f t="shared" si="5"/>
        <v>#N/A</v>
      </c>
      <c r="AH56" s="86" t="e">
        <f>IF(AG56&lt;=1,"Remota",VLOOKUP(AG56,[20]Listas!$C$6:$D$10,2,0))</f>
        <v>#N/A</v>
      </c>
      <c r="AI56" s="108" t="e">
        <f t="shared" si="6"/>
        <v>#N/A</v>
      </c>
      <c r="AJ56" s="86" t="e">
        <f>IF(AI56&lt;=1,"Insignificante",HLOOKUP(AI56,[20]Listas!$F$3:$J$4,2,0))</f>
        <v>#N/A</v>
      </c>
      <c r="AK56" s="82" t="e">
        <f t="shared" si="7"/>
        <v>#N/A</v>
      </c>
      <c r="AL56" s="84" t="e">
        <f>INDEX([20]Listas!$F$6:$J$10,MATCH(AH56,[20]Listas!$D$6:$D$10,0),MATCH(AJ56,[20]Listas!$F$4:$J$4,0))</f>
        <v>#N/A</v>
      </c>
    </row>
    <row r="57" spans="1:38" s="4" customFormat="1" ht="78" hidden="1" customHeight="1" x14ac:dyDescent="0.2">
      <c r="A57" s="375"/>
      <c r="B57" s="378"/>
      <c r="C57" s="961"/>
      <c r="D57" s="962"/>
      <c r="E57" s="963"/>
      <c r="F57" s="85"/>
      <c r="G57" s="961"/>
      <c r="H57" s="962"/>
      <c r="I57" s="963"/>
      <c r="J57" s="978"/>
      <c r="K57" s="978"/>
      <c r="L57" s="978"/>
      <c r="M57" s="375"/>
      <c r="N57" s="375"/>
      <c r="O57" s="375"/>
      <c r="P57" s="375"/>
      <c r="Q57" s="378"/>
      <c r="R57" s="378"/>
      <c r="S57" s="106"/>
      <c r="T57" s="81" t="e">
        <f>VLOOKUP(Q57,[20]Listas!$D$6:$E$10,2,0)</f>
        <v>#N/A</v>
      </c>
      <c r="U57" s="81" t="e">
        <f>HLOOKUP(R57,[20]Listas!$F$4:$J$5,2,0)</f>
        <v>#N/A</v>
      </c>
      <c r="V57" s="84" t="e">
        <f>INDEX([20]Listas!$F$6:$J$10,MATCH(Q57,[20]Listas!$D$6:$D$10,0),MATCH(R57,[20]Listas!$F$4:$J$4,0))</f>
        <v>#N/A</v>
      </c>
      <c r="W57" s="106"/>
      <c r="X57" s="961"/>
      <c r="Y57" s="962"/>
      <c r="Z57" s="963"/>
      <c r="AA57" s="85"/>
      <c r="AB57" s="112"/>
      <c r="AC57" s="375"/>
      <c r="AD57" s="85"/>
      <c r="AE57" s="106"/>
      <c r="AF57" s="81">
        <f t="shared" si="4"/>
        <v>0</v>
      </c>
      <c r="AG57" s="108" t="e">
        <f t="shared" si="5"/>
        <v>#N/A</v>
      </c>
      <c r="AH57" s="86" t="e">
        <f>IF(AG57&lt;=1,"Remota",VLOOKUP(AG57,[20]Listas!$C$6:$D$10,2,0))</f>
        <v>#N/A</v>
      </c>
      <c r="AI57" s="108" t="e">
        <f t="shared" si="6"/>
        <v>#N/A</v>
      </c>
      <c r="AJ57" s="86" t="e">
        <f>IF(AI57&lt;=1,"Insignificante",HLOOKUP(AI57,[20]Listas!$F$3:$J$4,2,0))</f>
        <v>#N/A</v>
      </c>
      <c r="AK57" s="82" t="e">
        <f t="shared" si="7"/>
        <v>#N/A</v>
      </c>
      <c r="AL57" s="84" t="e">
        <f>INDEX([20]Listas!$F$6:$J$10,MATCH(AH57,[20]Listas!$D$6:$D$10,0),MATCH(AJ57,[20]Listas!$F$4:$J$4,0))</f>
        <v>#N/A</v>
      </c>
    </row>
    <row r="58" spans="1:38" s="4" customFormat="1" ht="78" hidden="1" customHeight="1" x14ac:dyDescent="0.2">
      <c r="A58" s="375"/>
      <c r="B58" s="378"/>
      <c r="C58" s="961"/>
      <c r="D58" s="962"/>
      <c r="E58" s="963"/>
      <c r="F58" s="85"/>
      <c r="G58" s="961"/>
      <c r="H58" s="962"/>
      <c r="I58" s="963"/>
      <c r="J58" s="978"/>
      <c r="K58" s="978"/>
      <c r="L58" s="978"/>
      <c r="M58" s="375"/>
      <c r="N58" s="375"/>
      <c r="O58" s="375"/>
      <c r="P58" s="375"/>
      <c r="Q58" s="378"/>
      <c r="R58" s="378"/>
      <c r="S58" s="106"/>
      <c r="T58" s="81" t="e">
        <f>VLOOKUP(Q58,[20]Listas!$D$6:$E$10,2,0)</f>
        <v>#N/A</v>
      </c>
      <c r="U58" s="81" t="e">
        <f>HLOOKUP(R58,[20]Listas!$F$4:$J$5,2,0)</f>
        <v>#N/A</v>
      </c>
      <c r="V58" s="84" t="e">
        <f>INDEX([20]Listas!$F$6:$J$10,MATCH(Q58,[20]Listas!$D$6:$D$10,0),MATCH(R58,[20]Listas!$F$4:$J$4,0))</f>
        <v>#N/A</v>
      </c>
      <c r="W58" s="106"/>
      <c r="X58" s="961"/>
      <c r="Y58" s="962"/>
      <c r="Z58" s="963"/>
      <c r="AA58" s="85"/>
      <c r="AB58" s="112"/>
      <c r="AC58" s="375"/>
      <c r="AD58" s="85"/>
      <c r="AE58" s="106"/>
      <c r="AF58" s="81">
        <f t="shared" si="4"/>
        <v>0</v>
      </c>
      <c r="AG58" s="108" t="e">
        <f t="shared" si="5"/>
        <v>#N/A</v>
      </c>
      <c r="AH58" s="86" t="e">
        <f>IF(AG58&lt;=1,"Remota",VLOOKUP(AG58,[20]Listas!$C$6:$D$10,2,0))</f>
        <v>#N/A</v>
      </c>
      <c r="AI58" s="108" t="e">
        <f t="shared" si="6"/>
        <v>#N/A</v>
      </c>
      <c r="AJ58" s="86" t="e">
        <f>IF(AI58&lt;=1,"Insignificante",HLOOKUP(AI58,[20]Listas!$F$3:$J$4,2,0))</f>
        <v>#N/A</v>
      </c>
      <c r="AK58" s="82" t="e">
        <f t="shared" si="7"/>
        <v>#N/A</v>
      </c>
      <c r="AL58" s="84" t="e">
        <f>INDEX([20]Listas!$F$6:$J$10,MATCH(AH58,[20]Listas!$D$6:$D$10,0),MATCH(AJ58,[20]Listas!$F$4:$J$4,0))</f>
        <v>#N/A</v>
      </c>
    </row>
    <row r="59" spans="1:38" s="4" customFormat="1" ht="78" hidden="1" customHeight="1" x14ac:dyDescent="0.2">
      <c r="A59" s="375"/>
      <c r="B59" s="378"/>
      <c r="C59" s="961"/>
      <c r="D59" s="962"/>
      <c r="E59" s="963"/>
      <c r="F59" s="85"/>
      <c r="G59" s="961"/>
      <c r="H59" s="962"/>
      <c r="I59" s="963"/>
      <c r="J59" s="978"/>
      <c r="K59" s="978"/>
      <c r="L59" s="978"/>
      <c r="M59" s="375"/>
      <c r="N59" s="375"/>
      <c r="O59" s="375"/>
      <c r="P59" s="375"/>
      <c r="Q59" s="378"/>
      <c r="R59" s="378"/>
      <c r="S59" s="106"/>
      <c r="T59" s="81" t="e">
        <f>VLOOKUP(Q59,[20]Listas!$D$6:$E$10,2,0)</f>
        <v>#N/A</v>
      </c>
      <c r="U59" s="81" t="e">
        <f>HLOOKUP(R59,[20]Listas!$F$4:$J$5,2,0)</f>
        <v>#N/A</v>
      </c>
      <c r="V59" s="84" t="e">
        <f>INDEX([20]Listas!$F$6:$J$10,MATCH(Q59,[20]Listas!$D$6:$D$10,0),MATCH(R59,[20]Listas!$F$4:$J$4,0))</f>
        <v>#N/A</v>
      </c>
      <c r="W59" s="106"/>
      <c r="X59" s="961"/>
      <c r="Y59" s="962"/>
      <c r="Z59" s="963"/>
      <c r="AA59" s="85"/>
      <c r="AB59" s="112"/>
      <c r="AC59" s="375"/>
      <c r="AD59" s="85"/>
      <c r="AE59" s="106"/>
      <c r="AF59" s="81">
        <f t="shared" si="4"/>
        <v>0</v>
      </c>
      <c r="AG59" s="108" t="e">
        <f t="shared" si="5"/>
        <v>#N/A</v>
      </c>
      <c r="AH59" s="86" t="e">
        <f>IF(AG59&lt;=1,"Remota",VLOOKUP(AG59,[20]Listas!$C$6:$D$10,2,0))</f>
        <v>#N/A</v>
      </c>
      <c r="AI59" s="108" t="e">
        <f t="shared" si="6"/>
        <v>#N/A</v>
      </c>
      <c r="AJ59" s="86" t="e">
        <f>IF(AI59&lt;=1,"Insignificante",HLOOKUP(AI59,[20]Listas!$F$3:$J$4,2,0))</f>
        <v>#N/A</v>
      </c>
      <c r="AK59" s="82" t="e">
        <f t="shared" si="7"/>
        <v>#N/A</v>
      </c>
      <c r="AL59" s="84" t="e">
        <f>INDEX([20]Listas!$F$6:$J$10,MATCH(AH59,[20]Listas!$D$6:$D$10,0),MATCH(AJ59,[20]Listas!$F$4:$J$4,0))</f>
        <v>#N/A</v>
      </c>
    </row>
    <row r="60" spans="1:38" s="4" customFormat="1" ht="78" hidden="1" customHeight="1" x14ac:dyDescent="0.2">
      <c r="A60" s="375"/>
      <c r="B60" s="378"/>
      <c r="C60" s="961"/>
      <c r="D60" s="962"/>
      <c r="E60" s="963"/>
      <c r="F60" s="85"/>
      <c r="G60" s="961"/>
      <c r="H60" s="962"/>
      <c r="I60" s="963"/>
      <c r="J60" s="978"/>
      <c r="K60" s="978"/>
      <c r="L60" s="978"/>
      <c r="M60" s="375"/>
      <c r="N60" s="375"/>
      <c r="O60" s="375"/>
      <c r="P60" s="375"/>
      <c r="Q60" s="378"/>
      <c r="R60" s="378"/>
      <c r="S60" s="106"/>
      <c r="T60" s="81" t="e">
        <f>VLOOKUP(Q60,[20]Listas!$D$6:$E$10,2,0)</f>
        <v>#N/A</v>
      </c>
      <c r="U60" s="81" t="e">
        <f>HLOOKUP(R60,[20]Listas!$F$4:$J$5,2,0)</f>
        <v>#N/A</v>
      </c>
      <c r="V60" s="84" t="e">
        <f>INDEX([20]Listas!$F$6:$J$10,MATCH(Q60,[20]Listas!$D$6:$D$10,0),MATCH(R60,[20]Listas!$F$4:$J$4,0))</f>
        <v>#N/A</v>
      </c>
      <c r="W60" s="106"/>
      <c r="X60" s="961"/>
      <c r="Y60" s="962"/>
      <c r="Z60" s="963"/>
      <c r="AA60" s="85"/>
      <c r="AB60" s="112"/>
      <c r="AC60" s="375"/>
      <c r="AD60" s="85"/>
      <c r="AE60" s="106"/>
      <c r="AF60" s="81">
        <f t="shared" si="4"/>
        <v>0</v>
      </c>
      <c r="AG60" s="108" t="e">
        <f t="shared" si="5"/>
        <v>#N/A</v>
      </c>
      <c r="AH60" s="86" t="e">
        <f>IF(AG60&lt;=1,"Remota",VLOOKUP(AG60,[20]Listas!$C$6:$D$10,2,0))</f>
        <v>#N/A</v>
      </c>
      <c r="AI60" s="108" t="e">
        <f t="shared" si="6"/>
        <v>#N/A</v>
      </c>
      <c r="AJ60" s="86" t="e">
        <f>IF(AI60&lt;=1,"Insignificante",HLOOKUP(AI60,[20]Listas!$F$3:$J$4,2,0))</f>
        <v>#N/A</v>
      </c>
      <c r="AK60" s="82" t="e">
        <f t="shared" si="7"/>
        <v>#N/A</v>
      </c>
      <c r="AL60" s="84" t="e">
        <f>INDEX([20]Listas!$F$6:$J$10,MATCH(AH60,[20]Listas!$D$6:$D$10,0),MATCH(AJ60,[20]Listas!$F$4:$J$4,0))</f>
        <v>#N/A</v>
      </c>
    </row>
    <row r="61" spans="1:38" s="4" customFormat="1" ht="78" hidden="1" customHeight="1" x14ac:dyDescent="0.2">
      <c r="A61" s="375"/>
      <c r="B61" s="378"/>
      <c r="C61" s="961"/>
      <c r="D61" s="962"/>
      <c r="E61" s="963"/>
      <c r="F61" s="85"/>
      <c r="G61" s="961"/>
      <c r="H61" s="962"/>
      <c r="I61" s="963"/>
      <c r="J61" s="978"/>
      <c r="K61" s="978"/>
      <c r="L61" s="978"/>
      <c r="M61" s="375"/>
      <c r="N61" s="375"/>
      <c r="O61" s="375"/>
      <c r="P61" s="375"/>
      <c r="Q61" s="378"/>
      <c r="R61" s="378"/>
      <c r="S61" s="106"/>
      <c r="T61" s="81" t="e">
        <f>VLOOKUP(Q61,[20]Listas!$D$6:$E$10,2,0)</f>
        <v>#N/A</v>
      </c>
      <c r="U61" s="81" t="e">
        <f>HLOOKUP(R61,[20]Listas!$F$4:$J$5,2,0)</f>
        <v>#N/A</v>
      </c>
      <c r="V61" s="84" t="e">
        <f>INDEX([20]Listas!$F$6:$J$10,MATCH(Q61,[20]Listas!$D$6:$D$10,0),MATCH(R61,[20]Listas!$F$4:$J$4,0))</f>
        <v>#N/A</v>
      </c>
      <c r="W61" s="106"/>
      <c r="X61" s="961"/>
      <c r="Y61" s="962"/>
      <c r="Z61" s="963"/>
      <c r="AA61" s="85"/>
      <c r="AB61" s="112"/>
      <c r="AC61" s="375"/>
      <c r="AD61" s="85"/>
      <c r="AE61" s="106"/>
      <c r="AF61" s="81">
        <f t="shared" si="4"/>
        <v>0</v>
      </c>
      <c r="AG61" s="108" t="e">
        <f t="shared" si="5"/>
        <v>#N/A</v>
      </c>
      <c r="AH61" s="86" t="e">
        <f>IF(AG61&lt;=1,"Remota",VLOOKUP(AG61,[20]Listas!$C$6:$D$10,2,0))</f>
        <v>#N/A</v>
      </c>
      <c r="AI61" s="108" t="e">
        <f t="shared" si="6"/>
        <v>#N/A</v>
      </c>
      <c r="AJ61" s="86" t="e">
        <f>IF(AI61&lt;=1,"Insignificante",HLOOKUP(AI61,[20]Listas!$F$3:$J$4,2,0))</f>
        <v>#N/A</v>
      </c>
      <c r="AK61" s="82" t="e">
        <f t="shared" si="7"/>
        <v>#N/A</v>
      </c>
      <c r="AL61" s="84" t="e">
        <f>INDEX([20]Listas!$F$6:$J$10,MATCH(AH61,[20]Listas!$D$6:$D$10,0),MATCH(AJ61,[20]Listas!$F$4:$J$4,0))</f>
        <v>#N/A</v>
      </c>
    </row>
    <row r="62" spans="1:38" s="4" customFormat="1" ht="78" hidden="1" customHeight="1" x14ac:dyDescent="0.2">
      <c r="A62" s="375"/>
      <c r="B62" s="378"/>
      <c r="C62" s="961"/>
      <c r="D62" s="962"/>
      <c r="E62" s="963"/>
      <c r="F62" s="85"/>
      <c r="G62" s="961"/>
      <c r="H62" s="962"/>
      <c r="I62" s="963"/>
      <c r="J62" s="978"/>
      <c r="K62" s="978"/>
      <c r="L62" s="978"/>
      <c r="M62" s="375"/>
      <c r="N62" s="375"/>
      <c r="O62" s="375"/>
      <c r="P62" s="375"/>
      <c r="Q62" s="378"/>
      <c r="R62" s="378"/>
      <c r="S62" s="106"/>
      <c r="T62" s="81" t="e">
        <f>VLOOKUP(Q62,[20]Listas!$D$6:$E$10,2,0)</f>
        <v>#N/A</v>
      </c>
      <c r="U62" s="81" t="e">
        <f>HLOOKUP(R62,[20]Listas!$F$4:$J$5,2,0)</f>
        <v>#N/A</v>
      </c>
      <c r="V62" s="84" t="e">
        <f>INDEX([20]Listas!$F$6:$J$10,MATCH(Q62,[20]Listas!$D$6:$D$10,0),MATCH(R62,[20]Listas!$F$4:$J$4,0))</f>
        <v>#N/A</v>
      </c>
      <c r="W62" s="106"/>
      <c r="X62" s="961"/>
      <c r="Y62" s="962"/>
      <c r="Z62" s="963"/>
      <c r="AA62" s="85"/>
      <c r="AB62" s="112"/>
      <c r="AC62" s="375"/>
      <c r="AD62" s="85"/>
      <c r="AE62" s="106"/>
      <c r="AF62" s="81">
        <f t="shared" si="4"/>
        <v>0</v>
      </c>
      <c r="AG62" s="108" t="e">
        <f t="shared" si="5"/>
        <v>#N/A</v>
      </c>
      <c r="AH62" s="86" t="e">
        <f>IF(AG62&lt;=1,"Remota",VLOOKUP(AG62,[20]Listas!$C$6:$D$10,2,0))</f>
        <v>#N/A</v>
      </c>
      <c r="AI62" s="108" t="e">
        <f t="shared" si="6"/>
        <v>#N/A</v>
      </c>
      <c r="AJ62" s="86" t="e">
        <f>IF(AI62&lt;=1,"Insignificante",HLOOKUP(AI62,[20]Listas!$F$3:$J$4,2,0))</f>
        <v>#N/A</v>
      </c>
      <c r="AK62" s="82" t="e">
        <f t="shared" si="7"/>
        <v>#N/A</v>
      </c>
      <c r="AL62" s="84" t="e">
        <f>INDEX([20]Listas!$F$6:$J$10,MATCH(AH62,[20]Listas!$D$6:$D$10,0),MATCH(AJ62,[20]Listas!$F$4:$J$4,0))</f>
        <v>#N/A</v>
      </c>
    </row>
    <row r="63" spans="1:38" s="4" customFormat="1" ht="78" hidden="1" customHeight="1" x14ac:dyDescent="0.2">
      <c r="A63" s="375"/>
      <c r="B63" s="378"/>
      <c r="C63" s="961"/>
      <c r="D63" s="962"/>
      <c r="E63" s="963"/>
      <c r="F63" s="85"/>
      <c r="G63" s="961"/>
      <c r="H63" s="962"/>
      <c r="I63" s="963"/>
      <c r="J63" s="978"/>
      <c r="K63" s="978"/>
      <c r="L63" s="978"/>
      <c r="M63" s="375"/>
      <c r="N63" s="375"/>
      <c r="O63" s="375"/>
      <c r="P63" s="375"/>
      <c r="Q63" s="378"/>
      <c r="R63" s="378"/>
      <c r="S63" s="106"/>
      <c r="T63" s="81" t="e">
        <f>VLOOKUP(Q63,[20]Listas!$D$6:$E$10,2,0)</f>
        <v>#N/A</v>
      </c>
      <c r="U63" s="81" t="e">
        <f>HLOOKUP(R63,[20]Listas!$F$4:$J$5,2,0)</f>
        <v>#N/A</v>
      </c>
      <c r="V63" s="84" t="e">
        <f>INDEX([20]Listas!$F$6:$J$10,MATCH(Q63,[20]Listas!$D$6:$D$10,0),MATCH(R63,[20]Listas!$F$4:$J$4,0))</f>
        <v>#N/A</v>
      </c>
      <c r="W63" s="106"/>
      <c r="X63" s="961"/>
      <c r="Y63" s="962"/>
      <c r="Z63" s="963"/>
      <c r="AA63" s="85"/>
      <c r="AB63" s="112"/>
      <c r="AC63" s="375"/>
      <c r="AD63" s="85"/>
      <c r="AE63" s="106"/>
      <c r="AF63" s="81">
        <f t="shared" si="4"/>
        <v>0</v>
      </c>
      <c r="AG63" s="108" t="e">
        <f t="shared" si="5"/>
        <v>#N/A</v>
      </c>
      <c r="AH63" s="86" t="e">
        <f>IF(AG63&lt;=1,"Remota",VLOOKUP(AG63,[20]Listas!$C$6:$D$10,2,0))</f>
        <v>#N/A</v>
      </c>
      <c r="AI63" s="108" t="e">
        <f t="shared" si="6"/>
        <v>#N/A</v>
      </c>
      <c r="AJ63" s="86" t="e">
        <f>IF(AI63&lt;=1,"Insignificante",HLOOKUP(AI63,[20]Listas!$F$3:$J$4,2,0))</f>
        <v>#N/A</v>
      </c>
      <c r="AK63" s="82" t="e">
        <f t="shared" si="7"/>
        <v>#N/A</v>
      </c>
      <c r="AL63" s="84" t="e">
        <f>INDEX([20]Listas!$F$6:$J$10,MATCH(AH63,[20]Listas!$D$6:$D$10,0),MATCH(AJ63,[20]Listas!$F$4:$J$4,0))</f>
        <v>#N/A</v>
      </c>
    </row>
    <row r="64" spans="1:38" s="4" customFormat="1" ht="78" hidden="1" customHeight="1" x14ac:dyDescent="0.2">
      <c r="A64" s="375"/>
      <c r="B64" s="378"/>
      <c r="C64" s="961"/>
      <c r="D64" s="962"/>
      <c r="E64" s="963"/>
      <c r="F64" s="85"/>
      <c r="G64" s="961"/>
      <c r="H64" s="962"/>
      <c r="I64" s="963"/>
      <c r="J64" s="978"/>
      <c r="K64" s="978"/>
      <c r="L64" s="978"/>
      <c r="M64" s="375"/>
      <c r="N64" s="375"/>
      <c r="O64" s="375"/>
      <c r="P64" s="375"/>
      <c r="Q64" s="378"/>
      <c r="R64" s="378"/>
      <c r="S64" s="106"/>
      <c r="T64" s="81" t="e">
        <f>VLOOKUP(Q64,[20]Listas!$D$6:$E$10,2,0)</f>
        <v>#N/A</v>
      </c>
      <c r="U64" s="81" t="e">
        <f>HLOOKUP(R64,[20]Listas!$F$4:$J$5,2,0)</f>
        <v>#N/A</v>
      </c>
      <c r="V64" s="84" t="e">
        <f>INDEX([20]Listas!$F$6:$J$10,MATCH(Q64,[20]Listas!$D$6:$D$10,0),MATCH(R64,[20]Listas!$F$4:$J$4,0))</f>
        <v>#N/A</v>
      </c>
      <c r="W64" s="106"/>
      <c r="X64" s="961"/>
      <c r="Y64" s="962"/>
      <c r="Z64" s="963"/>
      <c r="AA64" s="85"/>
      <c r="AB64" s="112"/>
      <c r="AC64" s="375"/>
      <c r="AD64" s="85"/>
      <c r="AE64" s="106"/>
      <c r="AF64" s="81">
        <f t="shared" si="4"/>
        <v>0</v>
      </c>
      <c r="AG64" s="108" t="e">
        <f t="shared" si="5"/>
        <v>#N/A</v>
      </c>
      <c r="AH64" s="86" t="e">
        <f>IF(AG64&lt;=1,"Remota",VLOOKUP(AG64,[20]Listas!$C$6:$D$10,2,0))</f>
        <v>#N/A</v>
      </c>
      <c r="AI64" s="108" t="e">
        <f t="shared" si="6"/>
        <v>#N/A</v>
      </c>
      <c r="AJ64" s="86" t="e">
        <f>IF(AI64&lt;=1,"Insignificante",HLOOKUP(AI64,[20]Listas!$F$3:$J$4,2,0))</f>
        <v>#N/A</v>
      </c>
      <c r="AK64" s="82" t="e">
        <f t="shared" si="7"/>
        <v>#N/A</v>
      </c>
      <c r="AL64" s="84" t="e">
        <f>INDEX([20]Listas!$F$6:$J$10,MATCH(AH64,[20]Listas!$D$6:$D$10,0),MATCH(AJ64,[20]Listas!$F$4:$J$4,0))</f>
        <v>#N/A</v>
      </c>
    </row>
    <row r="65" spans="1:38" s="4" customFormat="1" ht="78" hidden="1" customHeight="1" x14ac:dyDescent="0.2">
      <c r="A65" s="375"/>
      <c r="B65" s="378"/>
      <c r="C65" s="961"/>
      <c r="D65" s="962"/>
      <c r="E65" s="963"/>
      <c r="F65" s="85"/>
      <c r="G65" s="961"/>
      <c r="H65" s="962"/>
      <c r="I65" s="963"/>
      <c r="J65" s="978"/>
      <c r="K65" s="978"/>
      <c r="L65" s="978"/>
      <c r="M65" s="375"/>
      <c r="N65" s="375"/>
      <c r="O65" s="375"/>
      <c r="P65" s="375"/>
      <c r="Q65" s="378"/>
      <c r="R65" s="378"/>
      <c r="S65" s="106"/>
      <c r="T65" s="81" t="e">
        <f>VLOOKUP(Q65,[20]Listas!$D$6:$E$10,2,0)</f>
        <v>#N/A</v>
      </c>
      <c r="U65" s="81" t="e">
        <f>HLOOKUP(R65,[20]Listas!$F$4:$J$5,2,0)</f>
        <v>#N/A</v>
      </c>
      <c r="V65" s="84" t="e">
        <f>INDEX([20]Listas!$F$6:$J$10,MATCH(Q65,[20]Listas!$D$6:$D$10,0),MATCH(R65,[20]Listas!$F$4:$J$4,0))</f>
        <v>#N/A</v>
      </c>
      <c r="W65" s="106"/>
      <c r="X65" s="961"/>
      <c r="Y65" s="962"/>
      <c r="Z65" s="963"/>
      <c r="AA65" s="85"/>
      <c r="AB65" s="112"/>
      <c r="AC65" s="375"/>
      <c r="AD65" s="85"/>
      <c r="AE65" s="106"/>
      <c r="AF65" s="81">
        <f t="shared" si="4"/>
        <v>0</v>
      </c>
      <c r="AG65" s="108" t="e">
        <f t="shared" si="5"/>
        <v>#N/A</v>
      </c>
      <c r="AH65" s="86" t="e">
        <f>IF(AG65&lt;=1,"Remota",VLOOKUP(AG65,[20]Listas!$C$6:$D$10,2,0))</f>
        <v>#N/A</v>
      </c>
      <c r="AI65" s="108" t="e">
        <f t="shared" si="6"/>
        <v>#N/A</v>
      </c>
      <c r="AJ65" s="86" t="e">
        <f>IF(AI65&lt;=1,"Insignificante",HLOOKUP(AI65,[20]Listas!$F$3:$J$4,2,0))</f>
        <v>#N/A</v>
      </c>
      <c r="AK65" s="82" t="e">
        <f t="shared" si="7"/>
        <v>#N/A</v>
      </c>
      <c r="AL65" s="84" t="e">
        <f>INDEX([20]Listas!$F$6:$J$10,MATCH(AH65,[20]Listas!$D$6:$D$10,0),MATCH(AJ65,[20]Listas!$F$4:$J$4,0))</f>
        <v>#N/A</v>
      </c>
    </row>
    <row r="66" spans="1:38" s="4" customFormat="1" ht="78" hidden="1" customHeight="1" x14ac:dyDescent="0.2">
      <c r="A66" s="375"/>
      <c r="B66" s="378"/>
      <c r="C66" s="961"/>
      <c r="D66" s="962"/>
      <c r="E66" s="963"/>
      <c r="F66" s="85"/>
      <c r="G66" s="961"/>
      <c r="H66" s="962"/>
      <c r="I66" s="963"/>
      <c r="J66" s="978"/>
      <c r="K66" s="978"/>
      <c r="L66" s="978"/>
      <c r="M66" s="375"/>
      <c r="N66" s="375"/>
      <c r="O66" s="375"/>
      <c r="P66" s="375"/>
      <c r="Q66" s="378"/>
      <c r="R66" s="378"/>
      <c r="S66" s="106"/>
      <c r="T66" s="81" t="e">
        <f>VLOOKUP(Q66,[20]Listas!$D$6:$E$10,2,0)</f>
        <v>#N/A</v>
      </c>
      <c r="U66" s="81" t="e">
        <f>HLOOKUP(R66,[20]Listas!$F$4:$J$5,2,0)</f>
        <v>#N/A</v>
      </c>
      <c r="V66" s="84" t="e">
        <f>INDEX([20]Listas!$F$6:$J$10,MATCH(Q66,[20]Listas!$D$6:$D$10,0),MATCH(R66,[20]Listas!$F$4:$J$4,0))</f>
        <v>#N/A</v>
      </c>
      <c r="W66" s="106"/>
      <c r="X66" s="961"/>
      <c r="Y66" s="962"/>
      <c r="Z66" s="963"/>
      <c r="AA66" s="85"/>
      <c r="AB66" s="112"/>
      <c r="AC66" s="375"/>
      <c r="AD66" s="85"/>
      <c r="AE66" s="106"/>
      <c r="AF66" s="81">
        <f t="shared" si="4"/>
        <v>0</v>
      </c>
      <c r="AG66" s="108" t="e">
        <f t="shared" si="5"/>
        <v>#N/A</v>
      </c>
      <c r="AH66" s="86" t="e">
        <f>IF(AG66&lt;=1,"Remota",VLOOKUP(AG66,[20]Listas!$C$6:$D$10,2,0))</f>
        <v>#N/A</v>
      </c>
      <c r="AI66" s="108" t="e">
        <f t="shared" si="6"/>
        <v>#N/A</v>
      </c>
      <c r="AJ66" s="86" t="e">
        <f>IF(AI66&lt;=1,"Insignificante",HLOOKUP(AI66,[20]Listas!$F$3:$J$4,2,0))</f>
        <v>#N/A</v>
      </c>
      <c r="AK66" s="82" t="e">
        <f t="shared" si="7"/>
        <v>#N/A</v>
      </c>
      <c r="AL66" s="84" t="e">
        <f>INDEX([20]Listas!$F$6:$J$10,MATCH(AH66,[20]Listas!$D$6:$D$10,0),MATCH(AJ66,[20]Listas!$F$4:$J$4,0))</f>
        <v>#N/A</v>
      </c>
    </row>
    <row r="67" spans="1:38" s="4" customFormat="1" ht="78" hidden="1" customHeight="1" x14ac:dyDescent="0.2">
      <c r="A67" s="375"/>
      <c r="B67" s="378"/>
      <c r="C67" s="961"/>
      <c r="D67" s="962"/>
      <c r="E67" s="963"/>
      <c r="F67" s="85"/>
      <c r="G67" s="961"/>
      <c r="H67" s="962"/>
      <c r="I67" s="963"/>
      <c r="J67" s="978"/>
      <c r="K67" s="978"/>
      <c r="L67" s="978"/>
      <c r="M67" s="375"/>
      <c r="N67" s="375"/>
      <c r="O67" s="375"/>
      <c r="P67" s="375"/>
      <c r="Q67" s="378"/>
      <c r="R67" s="378"/>
      <c r="S67" s="106"/>
      <c r="T67" s="81" t="e">
        <f>VLOOKUP(Q67,[20]Listas!$D$6:$E$10,2,0)</f>
        <v>#N/A</v>
      </c>
      <c r="U67" s="81" t="e">
        <f>HLOOKUP(R67,[20]Listas!$F$4:$J$5,2,0)</f>
        <v>#N/A</v>
      </c>
      <c r="V67" s="84" t="e">
        <f>INDEX([20]Listas!$F$6:$J$10,MATCH(Q67,[20]Listas!$D$6:$D$10,0),MATCH(R67,[20]Listas!$F$4:$J$4,0))</f>
        <v>#N/A</v>
      </c>
      <c r="W67" s="106"/>
      <c r="X67" s="961"/>
      <c r="Y67" s="962"/>
      <c r="Z67" s="963"/>
      <c r="AA67" s="85"/>
      <c r="AB67" s="112"/>
      <c r="AC67" s="375"/>
      <c r="AD67" s="85"/>
      <c r="AE67" s="106"/>
      <c r="AF67" s="81">
        <f t="shared" si="4"/>
        <v>0</v>
      </c>
      <c r="AG67" s="108" t="e">
        <f t="shared" si="5"/>
        <v>#N/A</v>
      </c>
      <c r="AH67" s="86" t="e">
        <f>IF(AG67&lt;=1,"Remota",VLOOKUP(AG67,[20]Listas!$C$6:$D$10,2,0))</f>
        <v>#N/A</v>
      </c>
      <c r="AI67" s="108" t="e">
        <f t="shared" si="6"/>
        <v>#N/A</v>
      </c>
      <c r="AJ67" s="86" t="e">
        <f>IF(AI67&lt;=1,"Insignificante",HLOOKUP(AI67,[20]Listas!$F$3:$J$4,2,0))</f>
        <v>#N/A</v>
      </c>
      <c r="AK67" s="82" t="e">
        <f t="shared" si="7"/>
        <v>#N/A</v>
      </c>
      <c r="AL67" s="84" t="e">
        <f>INDEX([20]Listas!$F$6:$J$10,MATCH(AH67,[20]Listas!$D$6:$D$10,0),MATCH(AJ67,[20]Listas!$F$4:$J$4,0))</f>
        <v>#N/A</v>
      </c>
    </row>
    <row r="68" spans="1:38" s="4" customFormat="1" ht="78" hidden="1" customHeight="1" x14ac:dyDescent="0.2">
      <c r="A68" s="375"/>
      <c r="B68" s="378"/>
      <c r="C68" s="961"/>
      <c r="D68" s="962"/>
      <c r="E68" s="963"/>
      <c r="F68" s="85"/>
      <c r="G68" s="961"/>
      <c r="H68" s="962"/>
      <c r="I68" s="963"/>
      <c r="J68" s="978"/>
      <c r="K68" s="978"/>
      <c r="L68" s="978"/>
      <c r="M68" s="375"/>
      <c r="N68" s="375"/>
      <c r="O68" s="375"/>
      <c r="P68" s="375"/>
      <c r="Q68" s="378"/>
      <c r="R68" s="378"/>
      <c r="S68" s="106"/>
      <c r="T68" s="81" t="e">
        <f>VLOOKUP(Q68,[20]Listas!$D$6:$E$10,2,0)</f>
        <v>#N/A</v>
      </c>
      <c r="U68" s="81" t="e">
        <f>HLOOKUP(R68,[20]Listas!$F$4:$J$5,2,0)</f>
        <v>#N/A</v>
      </c>
      <c r="V68" s="84" t="e">
        <f>INDEX([20]Listas!$F$6:$J$10,MATCH(Q68,[20]Listas!$D$6:$D$10,0),MATCH(R68,[20]Listas!$F$4:$J$4,0))</f>
        <v>#N/A</v>
      </c>
      <c r="W68" s="106"/>
      <c r="X68" s="961"/>
      <c r="Y68" s="962"/>
      <c r="Z68" s="963"/>
      <c r="AA68" s="85"/>
      <c r="AB68" s="112"/>
      <c r="AC68" s="375"/>
      <c r="AD68" s="85"/>
      <c r="AE68" s="106"/>
      <c r="AF68" s="81">
        <f t="shared" si="4"/>
        <v>0</v>
      </c>
      <c r="AG68" s="108" t="e">
        <f t="shared" si="5"/>
        <v>#N/A</v>
      </c>
      <c r="AH68" s="86" t="e">
        <f>IF(AG68&lt;=1,"Remota",VLOOKUP(AG68,[20]Listas!$C$6:$D$10,2,0))</f>
        <v>#N/A</v>
      </c>
      <c r="AI68" s="108" t="e">
        <f t="shared" si="6"/>
        <v>#N/A</v>
      </c>
      <c r="AJ68" s="86" t="e">
        <f>IF(AI68&lt;=1,"Insignificante",HLOOKUP(AI68,[20]Listas!$F$3:$J$4,2,0))</f>
        <v>#N/A</v>
      </c>
      <c r="AK68" s="82" t="e">
        <f t="shared" si="7"/>
        <v>#N/A</v>
      </c>
      <c r="AL68" s="84" t="e">
        <f>INDEX([20]Listas!$F$6:$J$10,MATCH(AH68,[20]Listas!$D$6:$D$10,0),MATCH(AJ68,[20]Listas!$F$4:$J$4,0))</f>
        <v>#N/A</v>
      </c>
    </row>
    <row r="69" spans="1:38" s="4" customFormat="1" ht="78" hidden="1" customHeight="1" x14ac:dyDescent="0.2">
      <c r="A69" s="375"/>
      <c r="B69" s="378"/>
      <c r="C69" s="961"/>
      <c r="D69" s="962"/>
      <c r="E69" s="963"/>
      <c r="F69" s="85"/>
      <c r="G69" s="961"/>
      <c r="H69" s="962"/>
      <c r="I69" s="963"/>
      <c r="J69" s="978"/>
      <c r="K69" s="978"/>
      <c r="L69" s="978"/>
      <c r="M69" s="375"/>
      <c r="N69" s="375"/>
      <c r="O69" s="375"/>
      <c r="P69" s="375"/>
      <c r="Q69" s="378"/>
      <c r="R69" s="378"/>
      <c r="S69" s="106"/>
      <c r="T69" s="81" t="e">
        <f>VLOOKUP(Q69,[20]Listas!$D$6:$E$10,2,0)</f>
        <v>#N/A</v>
      </c>
      <c r="U69" s="81" t="e">
        <f>HLOOKUP(R69,[20]Listas!$F$4:$J$5,2,0)</f>
        <v>#N/A</v>
      </c>
      <c r="V69" s="84" t="e">
        <f>INDEX([20]Listas!$F$6:$J$10,MATCH(Q69,[20]Listas!$D$6:$D$10,0),MATCH(R69,[20]Listas!$F$4:$J$4,0))</f>
        <v>#N/A</v>
      </c>
      <c r="W69" s="106"/>
      <c r="X69" s="961"/>
      <c r="Y69" s="962"/>
      <c r="Z69" s="963"/>
      <c r="AA69" s="85"/>
      <c r="AB69" s="112"/>
      <c r="AC69" s="375"/>
      <c r="AD69" s="85"/>
      <c r="AE69" s="106"/>
      <c r="AF69" s="81">
        <f t="shared" si="4"/>
        <v>0</v>
      </c>
      <c r="AG69" s="108" t="e">
        <f t="shared" si="5"/>
        <v>#N/A</v>
      </c>
      <c r="AH69" s="86" t="e">
        <f>IF(AG69&lt;=1,"Remota",VLOOKUP(AG69,[20]Listas!$C$6:$D$10,2,0))</f>
        <v>#N/A</v>
      </c>
      <c r="AI69" s="108" t="e">
        <f t="shared" si="6"/>
        <v>#N/A</v>
      </c>
      <c r="AJ69" s="86" t="e">
        <f>IF(AI69&lt;=1,"Insignificante",HLOOKUP(AI69,[20]Listas!$F$3:$J$4,2,0))</f>
        <v>#N/A</v>
      </c>
      <c r="AK69" s="82" t="e">
        <f t="shared" si="7"/>
        <v>#N/A</v>
      </c>
      <c r="AL69" s="84" t="e">
        <f>INDEX([20]Listas!$F$6:$J$10,MATCH(AH69,[20]Listas!$D$6:$D$10,0),MATCH(AJ69,[20]Listas!$F$4:$J$4,0))</f>
        <v>#N/A</v>
      </c>
    </row>
    <row r="70" spans="1:38" ht="11.25" customHeight="1" x14ac:dyDescent="0.2">
      <c r="A70" s="33"/>
      <c r="B70" s="27"/>
      <c r="C70" s="27"/>
      <c r="D70" s="27"/>
      <c r="E70" s="33"/>
      <c r="F70" s="33"/>
      <c r="G70" s="34"/>
      <c r="H70" s="34"/>
      <c r="I70" s="34"/>
      <c r="J70" s="33"/>
      <c r="L70" s="87"/>
      <c r="M70" s="87"/>
      <c r="N70" s="87"/>
      <c r="O70" s="87"/>
      <c r="P70" s="87"/>
      <c r="Q70" s="87"/>
      <c r="R70" s="87"/>
      <c r="S70" s="87"/>
      <c r="T70" s="87"/>
      <c r="U70" s="87"/>
      <c r="V70" s="33"/>
      <c r="W70" s="33"/>
      <c r="X70" s="34"/>
      <c r="Y70" s="34"/>
      <c r="Z70" s="34"/>
      <c r="AA70" s="34"/>
      <c r="AB70" s="34"/>
      <c r="AC70" s="33"/>
      <c r="AD70" s="33"/>
      <c r="AE70" s="33"/>
      <c r="AF70" s="33"/>
      <c r="AG70" s="33"/>
      <c r="AH70" s="33"/>
      <c r="AI70" s="33"/>
      <c r="AJ70" s="33"/>
      <c r="AK70" s="33"/>
      <c r="AL70" s="28"/>
    </row>
    <row r="71" spans="1:38" ht="11.25" customHeight="1" x14ac:dyDescent="0.2">
      <c r="A71" s="979" t="s">
        <v>256</v>
      </c>
      <c r="B71" s="980"/>
      <c r="C71" s="980"/>
      <c r="D71" s="980"/>
      <c r="E71" s="980"/>
      <c r="F71" s="980"/>
      <c r="G71" s="980"/>
      <c r="H71" s="980"/>
      <c r="I71" s="980"/>
      <c r="J71" s="980"/>
      <c r="K71" s="980"/>
      <c r="L71" s="981"/>
      <c r="N71" s="87" t="s">
        <v>257</v>
      </c>
      <c r="O71" s="87"/>
      <c r="AI71" s="33"/>
      <c r="AJ71" s="33"/>
      <c r="AK71" s="33"/>
      <c r="AL71" s="28"/>
    </row>
    <row r="72" spans="1:38" x14ac:dyDescent="0.2">
      <c r="A72" s="982"/>
      <c r="B72" s="983"/>
      <c r="C72" s="983"/>
      <c r="D72" s="983"/>
      <c r="E72" s="983"/>
      <c r="F72" s="983"/>
      <c r="G72" s="983"/>
      <c r="H72" s="983"/>
      <c r="I72" s="983"/>
      <c r="J72" s="983"/>
      <c r="K72" s="983"/>
      <c r="L72" s="984"/>
      <c r="M72" s="88"/>
      <c r="N72" s="975" t="s">
        <v>125</v>
      </c>
      <c r="O72" s="976"/>
      <c r="P72" s="976"/>
      <c r="Q72" s="976"/>
      <c r="R72" s="977"/>
      <c r="S72" s="89"/>
      <c r="T72" s="89"/>
      <c r="U72" s="89"/>
      <c r="V72" s="975" t="s">
        <v>67</v>
      </c>
      <c r="W72" s="976"/>
      <c r="X72" s="976"/>
      <c r="Y72" s="976"/>
      <c r="Z72" s="977"/>
      <c r="AA72" s="975" t="s">
        <v>68</v>
      </c>
      <c r="AB72" s="977"/>
      <c r="AC72" s="975" t="s">
        <v>69</v>
      </c>
      <c r="AD72" s="976"/>
      <c r="AE72" s="976"/>
      <c r="AF72" s="976"/>
      <c r="AG72" s="976"/>
      <c r="AH72" s="976"/>
      <c r="AI72" s="976"/>
      <c r="AJ72" s="976"/>
      <c r="AK72" s="976"/>
      <c r="AL72" s="977"/>
    </row>
    <row r="73" spans="1:38" s="2" customFormat="1" ht="30" customHeight="1" x14ac:dyDescent="0.2">
      <c r="A73" s="985"/>
      <c r="B73" s="986"/>
      <c r="C73" s="986"/>
      <c r="D73" s="986"/>
      <c r="E73" s="986"/>
      <c r="F73" s="986"/>
      <c r="G73" s="986"/>
      <c r="H73" s="986"/>
      <c r="I73" s="986"/>
      <c r="J73" s="986"/>
      <c r="K73" s="986"/>
      <c r="L73" s="987"/>
      <c r="M73" s="90"/>
      <c r="N73" s="970" t="s">
        <v>29</v>
      </c>
      <c r="O73" s="971"/>
      <c r="P73" s="971"/>
      <c r="Q73" s="971"/>
      <c r="R73" s="972"/>
      <c r="S73" s="91"/>
      <c r="T73" s="91"/>
      <c r="U73" s="91"/>
      <c r="V73" s="970" t="s">
        <v>127</v>
      </c>
      <c r="W73" s="971"/>
      <c r="X73" s="971"/>
      <c r="Y73" s="971"/>
      <c r="Z73" s="972"/>
      <c r="AA73" s="970" t="s">
        <v>61</v>
      </c>
      <c r="AB73" s="972"/>
      <c r="AC73" s="970"/>
      <c r="AD73" s="971"/>
      <c r="AE73" s="971"/>
      <c r="AF73" s="971"/>
      <c r="AG73" s="971"/>
      <c r="AH73" s="971"/>
      <c r="AI73" s="971"/>
      <c r="AJ73" s="971"/>
      <c r="AK73" s="971"/>
      <c r="AL73" s="972"/>
    </row>
    <row r="74" spans="1:38" s="2" customFormat="1" ht="30" customHeight="1" x14ac:dyDescent="0.2">
      <c r="A74" s="985"/>
      <c r="B74" s="986"/>
      <c r="C74" s="986"/>
      <c r="D74" s="986"/>
      <c r="E74" s="986"/>
      <c r="F74" s="986"/>
      <c r="G74" s="986"/>
      <c r="H74" s="986"/>
      <c r="I74" s="986"/>
      <c r="J74" s="986"/>
      <c r="K74" s="986"/>
      <c r="L74" s="987"/>
      <c r="M74" s="90"/>
      <c r="N74" s="970" t="s">
        <v>2</v>
      </c>
      <c r="O74" s="971"/>
      <c r="P74" s="971"/>
      <c r="Q74" s="971"/>
      <c r="R74" s="972"/>
      <c r="S74" s="91"/>
      <c r="T74" s="91"/>
      <c r="U74" s="91"/>
      <c r="V74" s="970" t="s">
        <v>339</v>
      </c>
      <c r="W74" s="971"/>
      <c r="X74" s="971"/>
      <c r="Y74" s="971"/>
      <c r="Z74" s="972"/>
      <c r="AA74" s="970" t="s">
        <v>84</v>
      </c>
      <c r="AB74" s="972"/>
      <c r="AC74" s="970"/>
      <c r="AD74" s="971"/>
      <c r="AE74" s="971"/>
      <c r="AF74" s="971"/>
      <c r="AG74" s="971"/>
      <c r="AH74" s="971"/>
      <c r="AI74" s="971"/>
      <c r="AJ74" s="971"/>
      <c r="AK74" s="971"/>
      <c r="AL74" s="972"/>
    </row>
    <row r="75" spans="1:38" s="2" customFormat="1" ht="30" customHeight="1" x14ac:dyDescent="0.2">
      <c r="A75" s="985"/>
      <c r="B75" s="986"/>
      <c r="C75" s="986"/>
      <c r="D75" s="986"/>
      <c r="E75" s="986"/>
      <c r="F75" s="986"/>
      <c r="G75" s="986"/>
      <c r="H75" s="986"/>
      <c r="I75" s="986"/>
      <c r="J75" s="986"/>
      <c r="K75" s="986"/>
      <c r="L75" s="987"/>
      <c r="M75" s="90"/>
      <c r="N75" s="970" t="s">
        <v>3</v>
      </c>
      <c r="O75" s="971"/>
      <c r="P75" s="971"/>
      <c r="Q75" s="971"/>
      <c r="R75" s="972"/>
      <c r="S75" s="91"/>
      <c r="T75" s="91"/>
      <c r="U75" s="91"/>
      <c r="V75" s="970" t="s">
        <v>344</v>
      </c>
      <c r="W75" s="971"/>
      <c r="X75" s="971"/>
      <c r="Y75" s="971"/>
      <c r="Z75" s="972"/>
      <c r="AA75" s="970" t="s">
        <v>1073</v>
      </c>
      <c r="AB75" s="972"/>
      <c r="AC75" s="970"/>
      <c r="AD75" s="971"/>
      <c r="AE75" s="971"/>
      <c r="AF75" s="971"/>
      <c r="AG75" s="971"/>
      <c r="AH75" s="971"/>
      <c r="AI75" s="971"/>
      <c r="AJ75" s="971"/>
      <c r="AK75" s="971"/>
      <c r="AL75" s="972"/>
    </row>
    <row r="76" spans="1:38" s="2" customFormat="1" ht="30" customHeight="1" x14ac:dyDescent="0.2">
      <c r="A76" s="988"/>
      <c r="B76" s="989"/>
      <c r="C76" s="989"/>
      <c r="D76" s="989"/>
      <c r="E76" s="989"/>
      <c r="F76" s="989"/>
      <c r="G76" s="989"/>
      <c r="H76" s="989"/>
      <c r="I76" s="989"/>
      <c r="J76" s="989"/>
      <c r="K76" s="989"/>
      <c r="L76" s="990"/>
      <c r="M76" s="90"/>
      <c r="N76" s="970"/>
      <c r="O76" s="971"/>
      <c r="P76" s="971"/>
      <c r="Q76" s="971"/>
      <c r="R76" s="972"/>
      <c r="S76" s="91"/>
      <c r="T76" s="91"/>
      <c r="U76" s="91"/>
      <c r="V76" s="970"/>
      <c r="W76" s="971"/>
      <c r="X76" s="971"/>
      <c r="Y76" s="971"/>
      <c r="Z76" s="972"/>
      <c r="AA76" s="970"/>
      <c r="AB76" s="972"/>
      <c r="AC76" s="970"/>
      <c r="AD76" s="971"/>
      <c r="AE76" s="971"/>
      <c r="AF76" s="971"/>
      <c r="AG76" s="971"/>
      <c r="AH76" s="971"/>
      <c r="AI76" s="971"/>
      <c r="AJ76" s="971"/>
      <c r="AK76" s="971"/>
      <c r="AL76" s="972"/>
    </row>
    <row r="77" spans="1:38" s="2" customFormat="1" ht="30" customHeight="1" x14ac:dyDescent="0.2">
      <c r="A77" s="92"/>
      <c r="B77" s="92"/>
      <c r="C77" s="92"/>
      <c r="D77" s="92"/>
      <c r="E77" s="92"/>
      <c r="F77" s="92"/>
      <c r="G77" s="92"/>
      <c r="H77" s="92"/>
      <c r="I77" s="92"/>
      <c r="J77" s="92"/>
      <c r="K77" s="92"/>
      <c r="L77" s="92"/>
      <c r="M77" s="90"/>
      <c r="N77" s="974"/>
      <c r="O77" s="974"/>
      <c r="P77" s="974"/>
      <c r="Q77" s="974"/>
      <c r="R77" s="974"/>
      <c r="S77" s="93"/>
      <c r="T77" s="93"/>
      <c r="U77" s="93"/>
      <c r="V77" s="974"/>
      <c r="W77" s="974"/>
      <c r="X77" s="974"/>
      <c r="Y77" s="974"/>
      <c r="Z77" s="974"/>
      <c r="AA77" s="374"/>
      <c r="AB77" s="374"/>
      <c r="AC77" s="93"/>
      <c r="AD77" s="93"/>
      <c r="AE77" s="93"/>
      <c r="AF77" s="93"/>
      <c r="AG77" s="93"/>
      <c r="AH77" s="93"/>
      <c r="AI77" s="93"/>
      <c r="AJ77" s="93"/>
      <c r="AK77" s="93"/>
      <c r="AL77" s="93"/>
    </row>
    <row r="78" spans="1:38" s="2" customFormat="1" ht="30" customHeight="1" x14ac:dyDescent="0.2">
      <c r="A78" s="92"/>
      <c r="B78" s="92"/>
      <c r="C78" s="92"/>
      <c r="D78" s="92"/>
      <c r="E78" s="92"/>
      <c r="F78" s="92"/>
      <c r="G78" s="92"/>
      <c r="H78" s="92"/>
      <c r="I78" s="92"/>
      <c r="J78" s="92"/>
      <c r="K78" s="92"/>
      <c r="L78" s="92"/>
      <c r="M78" s="90"/>
      <c r="N78" s="973"/>
      <c r="O78" s="973"/>
      <c r="P78" s="973"/>
      <c r="Q78" s="973"/>
      <c r="R78" s="973"/>
      <c r="S78" s="90"/>
      <c r="T78" s="90"/>
      <c r="U78" s="90"/>
      <c r="V78" s="973"/>
      <c r="W78" s="973"/>
      <c r="X78" s="973"/>
      <c r="Y78" s="973"/>
      <c r="Z78" s="973"/>
      <c r="AA78" s="373"/>
      <c r="AB78" s="373"/>
      <c r="AC78" s="90"/>
      <c r="AD78" s="90"/>
      <c r="AE78" s="90"/>
      <c r="AF78" s="90"/>
      <c r="AG78" s="90"/>
      <c r="AH78" s="90"/>
      <c r="AI78" s="90"/>
      <c r="AJ78" s="90"/>
      <c r="AK78" s="90"/>
      <c r="AL78" s="90"/>
    </row>
    <row r="79" spans="1:38" s="2" customFormat="1" ht="30" customHeight="1" x14ac:dyDescent="0.2">
      <c r="A79" s="92"/>
      <c r="B79" s="92"/>
      <c r="C79" s="92"/>
      <c r="D79" s="92"/>
      <c r="E79" s="92"/>
      <c r="F79" s="92"/>
      <c r="G79" s="92"/>
      <c r="H79" s="92"/>
      <c r="I79" s="92"/>
      <c r="J79" s="92"/>
      <c r="K79" s="92"/>
      <c r="L79" s="92"/>
      <c r="M79" s="90"/>
      <c r="N79" s="973"/>
      <c r="O79" s="973"/>
      <c r="P79" s="973"/>
      <c r="Q79" s="973"/>
      <c r="R79" s="973"/>
      <c r="S79" s="90"/>
      <c r="T79" s="90"/>
      <c r="U79" s="90"/>
      <c r="V79" s="973"/>
      <c r="W79" s="973"/>
      <c r="X79" s="973"/>
      <c r="Y79" s="973"/>
      <c r="Z79" s="973"/>
      <c r="AA79" s="373"/>
      <c r="AB79" s="373"/>
      <c r="AC79" s="90"/>
      <c r="AD79" s="90"/>
      <c r="AE79" s="90"/>
      <c r="AF79" s="90"/>
      <c r="AG79" s="90"/>
      <c r="AH79" s="90"/>
      <c r="AI79" s="90"/>
      <c r="AJ79" s="90"/>
      <c r="AK79" s="90"/>
      <c r="AL79" s="90"/>
    </row>
    <row r="80" spans="1:38" s="2" customFormat="1" ht="30" customHeight="1" x14ac:dyDescent="0.2">
      <c r="A80" s="29"/>
      <c r="B80" s="29"/>
      <c r="C80" s="29"/>
      <c r="D80" s="29"/>
      <c r="E80" s="60"/>
      <c r="F80" s="29"/>
      <c r="G80" s="60"/>
      <c r="H80" s="60"/>
      <c r="I80" s="60"/>
      <c r="J80" s="60"/>
      <c r="K80" s="94"/>
      <c r="L80" s="94"/>
      <c r="M80" s="90"/>
      <c r="N80" s="973"/>
      <c r="O80" s="973"/>
      <c r="P80" s="973"/>
      <c r="Q80" s="973"/>
      <c r="R80" s="973"/>
      <c r="S80" s="90"/>
      <c r="T80" s="90"/>
      <c r="U80" s="90"/>
      <c r="V80" s="973"/>
      <c r="W80" s="973"/>
      <c r="X80" s="973"/>
      <c r="Y80" s="973"/>
      <c r="Z80" s="973"/>
      <c r="AA80" s="373"/>
      <c r="AB80" s="373"/>
      <c r="AC80" s="90"/>
      <c r="AD80" s="90"/>
      <c r="AE80" s="90"/>
      <c r="AF80" s="90"/>
      <c r="AG80" s="90"/>
      <c r="AH80" s="90"/>
      <c r="AI80" s="90"/>
      <c r="AJ80" s="90"/>
      <c r="AK80" s="90"/>
      <c r="AL80" s="90"/>
    </row>
    <row r="81" spans="1:38" x14ac:dyDescent="0.2">
      <c r="A81" s="8"/>
      <c r="B81" s="64"/>
      <c r="C81" s="64"/>
      <c r="D81" s="64"/>
      <c r="E81" s="8"/>
      <c r="F81" s="8"/>
      <c r="G81" s="35"/>
      <c r="H81" s="35"/>
      <c r="I81" s="35"/>
      <c r="J81" s="8"/>
      <c r="K81" s="8"/>
      <c r="L81" s="8"/>
      <c r="M81" s="8"/>
      <c r="N81" s="8"/>
      <c r="O81" s="8"/>
      <c r="P81" s="8"/>
      <c r="Q81" s="8"/>
      <c r="R81" s="8"/>
      <c r="S81" s="8"/>
      <c r="T81" s="8"/>
      <c r="U81" s="8"/>
      <c r="V81" s="8"/>
      <c r="W81" s="8"/>
      <c r="X81" s="35"/>
      <c r="Y81" s="35"/>
      <c r="Z81" s="35"/>
      <c r="AA81" s="35"/>
      <c r="AB81" s="35"/>
      <c r="AC81" s="8"/>
      <c r="AD81" s="8"/>
      <c r="AE81" s="8"/>
      <c r="AF81" s="8"/>
      <c r="AG81" s="8"/>
      <c r="AH81" s="8"/>
      <c r="AI81" s="8"/>
      <c r="AJ81" s="8"/>
      <c r="AK81" s="8"/>
      <c r="AL81" s="30"/>
    </row>
    <row r="82" spans="1:38" x14ac:dyDescent="0.2">
      <c r="A82" s="8"/>
      <c r="B82" s="64"/>
      <c r="C82" s="64"/>
      <c r="D82" s="64"/>
      <c r="E82" s="8"/>
      <c r="F82" s="8"/>
      <c r="G82" s="35"/>
      <c r="H82" s="35"/>
      <c r="I82" s="35"/>
      <c r="J82" s="8"/>
      <c r="K82" s="8"/>
      <c r="L82" s="8"/>
      <c r="M82" s="8"/>
      <c r="N82" s="8"/>
      <c r="O82" s="8"/>
      <c r="P82" s="8"/>
      <c r="Q82" s="8"/>
      <c r="R82" s="8"/>
      <c r="S82" s="8"/>
      <c r="T82" s="8"/>
      <c r="U82" s="8"/>
      <c r="V82" s="8"/>
      <c r="W82" s="8"/>
      <c r="X82" s="35"/>
      <c r="Y82" s="35"/>
      <c r="Z82" s="35"/>
      <c r="AA82" s="35"/>
      <c r="AB82" s="35"/>
      <c r="AC82" s="8"/>
      <c r="AD82" s="8"/>
      <c r="AE82" s="8"/>
      <c r="AF82" s="8"/>
      <c r="AG82" s="8"/>
      <c r="AH82" s="8"/>
      <c r="AI82" s="8"/>
      <c r="AJ82" s="8"/>
      <c r="AK82" s="8"/>
      <c r="AL82" s="30"/>
    </row>
    <row r="83" spans="1:38" x14ac:dyDescent="0.2">
      <c r="A83" s="8"/>
      <c r="B83" s="64"/>
      <c r="C83" s="64"/>
      <c r="D83" s="64"/>
      <c r="E83" s="8"/>
      <c r="F83" s="8"/>
      <c r="G83" s="35"/>
      <c r="H83" s="35"/>
      <c r="I83" s="35"/>
      <c r="J83" s="8"/>
      <c r="K83" s="8"/>
      <c r="L83" s="8"/>
      <c r="M83" s="8"/>
      <c r="N83" s="8"/>
      <c r="O83" s="8"/>
      <c r="P83" s="8"/>
      <c r="Q83" s="8"/>
      <c r="R83" s="8"/>
      <c r="S83" s="8"/>
      <c r="T83" s="8"/>
      <c r="U83" s="8"/>
      <c r="V83" s="8"/>
      <c r="W83" s="8"/>
      <c r="X83" s="35"/>
      <c r="Y83" s="35"/>
      <c r="Z83" s="35"/>
      <c r="AA83" s="35"/>
      <c r="AB83" s="35"/>
      <c r="AC83" s="8"/>
      <c r="AD83" s="8"/>
      <c r="AE83" s="8"/>
      <c r="AF83" s="8"/>
      <c r="AG83" s="8"/>
      <c r="AH83" s="8"/>
      <c r="AI83" s="8"/>
      <c r="AJ83" s="8"/>
      <c r="AK83" s="8"/>
      <c r="AL83" s="30"/>
    </row>
    <row r="84" spans="1:38" x14ac:dyDescent="0.2">
      <c r="A84" s="8"/>
      <c r="B84" s="64"/>
      <c r="C84" s="64"/>
      <c r="D84" s="64"/>
      <c r="E84" s="8"/>
      <c r="F84" s="8"/>
      <c r="G84" s="35"/>
      <c r="H84" s="35"/>
      <c r="I84" s="35"/>
      <c r="J84" s="8"/>
      <c r="K84" s="8"/>
      <c r="L84" s="8"/>
      <c r="M84" s="8"/>
      <c r="N84" s="8"/>
      <c r="O84" s="8"/>
      <c r="P84" s="8"/>
      <c r="Q84" s="8"/>
      <c r="R84" s="8"/>
      <c r="S84" s="8"/>
      <c r="T84" s="8"/>
      <c r="U84" s="8"/>
      <c r="V84" s="8"/>
      <c r="W84" s="8"/>
      <c r="X84" s="35"/>
      <c r="Y84" s="35"/>
      <c r="Z84" s="35"/>
      <c r="AA84" s="35"/>
      <c r="AB84" s="35"/>
      <c r="AC84" s="8"/>
      <c r="AD84" s="8"/>
      <c r="AE84" s="8"/>
      <c r="AF84" s="8"/>
      <c r="AG84" s="8"/>
      <c r="AH84" s="8"/>
      <c r="AI84" s="8"/>
      <c r="AJ84" s="8"/>
      <c r="AK84" s="8"/>
      <c r="AL84" s="30"/>
    </row>
    <row r="85" spans="1:38" x14ac:dyDescent="0.2">
      <c r="A85" s="8"/>
      <c r="B85" s="64"/>
      <c r="C85" s="64"/>
      <c r="D85" s="64"/>
      <c r="E85" s="8"/>
      <c r="F85" s="8"/>
      <c r="G85" s="35"/>
      <c r="H85" s="35"/>
      <c r="I85" s="35"/>
      <c r="J85" s="8"/>
      <c r="K85" s="8"/>
      <c r="L85" s="8"/>
      <c r="M85" s="8"/>
      <c r="N85" s="8"/>
      <c r="O85" s="8"/>
      <c r="P85" s="8"/>
      <c r="Q85" s="8"/>
      <c r="R85" s="8"/>
      <c r="S85" s="8"/>
      <c r="T85" s="8"/>
      <c r="U85" s="8"/>
      <c r="V85" s="8"/>
      <c r="W85" s="8"/>
      <c r="X85" s="35"/>
      <c r="Y85" s="35"/>
      <c r="Z85" s="35"/>
      <c r="AA85" s="35"/>
      <c r="AB85" s="35"/>
      <c r="AC85" s="8"/>
      <c r="AD85" s="8"/>
      <c r="AE85" s="8"/>
      <c r="AF85" s="8"/>
      <c r="AG85" s="8"/>
      <c r="AH85" s="8"/>
      <c r="AI85" s="8"/>
      <c r="AJ85" s="8"/>
      <c r="AK85" s="8"/>
      <c r="AL85" s="30"/>
    </row>
  </sheetData>
  <sheetProtection formatCells="0" formatColumns="0" formatRows="0" insertRows="0" sort="0" autoFilter="0" pivotTables="0"/>
  <mergeCells count="341">
    <mergeCell ref="AM7:AO8"/>
    <mergeCell ref="AF6:AL7"/>
    <mergeCell ref="A7:A8"/>
    <mergeCell ref="B7:B8"/>
    <mergeCell ref="C7:E8"/>
    <mergeCell ref="F7:F8"/>
    <mergeCell ref="G7:I8"/>
    <mergeCell ref="J7:L8"/>
    <mergeCell ref="A1:J1"/>
    <mergeCell ref="K1:L4"/>
    <mergeCell ref="N1:V2"/>
    <mergeCell ref="X1:X2"/>
    <mergeCell ref="Y1:AD2"/>
    <mergeCell ref="A2:J2"/>
    <mergeCell ref="B3:H3"/>
    <mergeCell ref="I3:J3"/>
    <mergeCell ref="N3:V4"/>
    <mergeCell ref="X3:X4"/>
    <mergeCell ref="Y3:AD4"/>
    <mergeCell ref="B4:H4"/>
    <mergeCell ref="I4:J4"/>
    <mergeCell ref="M7:P7"/>
    <mergeCell ref="Q7:V7"/>
    <mergeCell ref="X7:Z8"/>
    <mergeCell ref="A6:P6"/>
    <mergeCell ref="Q6:V6"/>
    <mergeCell ref="X6:AB6"/>
    <mergeCell ref="AC6:AC8"/>
    <mergeCell ref="AD6:AD8"/>
    <mergeCell ref="AA7:AA8"/>
    <mergeCell ref="AB7:AB8"/>
    <mergeCell ref="X15:Z15"/>
    <mergeCell ref="X16:Z16"/>
    <mergeCell ref="M9:M16"/>
    <mergeCell ref="N9:N16"/>
    <mergeCell ref="O9:O16"/>
    <mergeCell ref="P9:P16"/>
    <mergeCell ref="Q9:Q16"/>
    <mergeCell ref="R9:R16"/>
    <mergeCell ref="A9:A16"/>
    <mergeCell ref="B9:B16"/>
    <mergeCell ref="C9:E16"/>
    <mergeCell ref="F9:F16"/>
    <mergeCell ref="G9:I9"/>
    <mergeCell ref="J9:L16"/>
    <mergeCell ref="G14:I14"/>
    <mergeCell ref="G15:I15"/>
    <mergeCell ref="G16:I16"/>
    <mergeCell ref="A17:A20"/>
    <mergeCell ref="B17:B20"/>
    <mergeCell ref="C17:E20"/>
    <mergeCell ref="F17:F20"/>
    <mergeCell ref="G17:I17"/>
    <mergeCell ref="J17:L20"/>
    <mergeCell ref="AJ9:AJ16"/>
    <mergeCell ref="AL9:AL16"/>
    <mergeCell ref="AM9:AM16"/>
    <mergeCell ref="G10:I10"/>
    <mergeCell ref="X10:Z10"/>
    <mergeCell ref="G11:I11"/>
    <mergeCell ref="X11:Z11"/>
    <mergeCell ref="G12:I12"/>
    <mergeCell ref="X12:Z12"/>
    <mergeCell ref="G13:I13"/>
    <mergeCell ref="V9:V16"/>
    <mergeCell ref="X9:Z9"/>
    <mergeCell ref="AB9:AB16"/>
    <mergeCell ref="AC9:AC16"/>
    <mergeCell ref="AD9:AD16"/>
    <mergeCell ref="AH9:AH16"/>
    <mergeCell ref="X13:Z13"/>
    <mergeCell ref="X14:Z14"/>
    <mergeCell ref="AJ17:AJ20"/>
    <mergeCell ref="AL17:AL20"/>
    <mergeCell ref="AM17:AM20"/>
    <mergeCell ref="G18:I18"/>
    <mergeCell ref="X18:Z18"/>
    <mergeCell ref="G19:I19"/>
    <mergeCell ref="X19:Z19"/>
    <mergeCell ref="G20:I20"/>
    <mergeCell ref="X20:Z20"/>
    <mergeCell ref="V17:V20"/>
    <mergeCell ref="X17:Z17"/>
    <mergeCell ref="AB17:AB20"/>
    <mergeCell ref="AC17:AC20"/>
    <mergeCell ref="AD17:AD20"/>
    <mergeCell ref="AH17:AH20"/>
    <mergeCell ref="M17:M20"/>
    <mergeCell ref="N17:N20"/>
    <mergeCell ref="O17:O20"/>
    <mergeCell ref="P17:P20"/>
    <mergeCell ref="Q17:Q20"/>
    <mergeCell ref="R17:R20"/>
    <mergeCell ref="M21:M26"/>
    <mergeCell ref="N21:N26"/>
    <mergeCell ref="O21:O26"/>
    <mergeCell ref="P21:P26"/>
    <mergeCell ref="Q21:Q26"/>
    <mergeCell ref="R21:R26"/>
    <mergeCell ref="A21:A26"/>
    <mergeCell ref="B21:B26"/>
    <mergeCell ref="C21:E26"/>
    <mergeCell ref="F21:F26"/>
    <mergeCell ref="G21:I21"/>
    <mergeCell ref="J21:L26"/>
    <mergeCell ref="G26:I26"/>
    <mergeCell ref="A27:A31"/>
    <mergeCell ref="B27:B31"/>
    <mergeCell ref="C27:E31"/>
    <mergeCell ref="F27:F31"/>
    <mergeCell ref="G27:I27"/>
    <mergeCell ref="J27:L31"/>
    <mergeCell ref="AJ21:AJ26"/>
    <mergeCell ref="AL21:AL26"/>
    <mergeCell ref="AM21:AM26"/>
    <mergeCell ref="G22:I22"/>
    <mergeCell ref="X22:Z22"/>
    <mergeCell ref="G23:I23"/>
    <mergeCell ref="X23:Z23"/>
    <mergeCell ref="G24:I24"/>
    <mergeCell ref="X24:Z24"/>
    <mergeCell ref="G25:I25"/>
    <mergeCell ref="V21:V26"/>
    <mergeCell ref="X21:Z21"/>
    <mergeCell ref="AB21:AB26"/>
    <mergeCell ref="AC21:AC26"/>
    <mergeCell ref="AD21:AD26"/>
    <mergeCell ref="AH21:AH26"/>
    <mergeCell ref="X25:Z25"/>
    <mergeCell ref="X26:Z26"/>
    <mergeCell ref="AJ27:AJ31"/>
    <mergeCell ref="AL27:AL31"/>
    <mergeCell ref="G28:I28"/>
    <mergeCell ref="X28:Z28"/>
    <mergeCell ref="G29:I29"/>
    <mergeCell ref="X29:Z29"/>
    <mergeCell ref="G30:I30"/>
    <mergeCell ref="X30:Z30"/>
    <mergeCell ref="G31:I31"/>
    <mergeCell ref="X31:Z31"/>
    <mergeCell ref="V27:V31"/>
    <mergeCell ref="X27:Z27"/>
    <mergeCell ref="AB27:AB31"/>
    <mergeCell ref="AC27:AC31"/>
    <mergeCell ref="AD27:AD31"/>
    <mergeCell ref="AH27:AH31"/>
    <mergeCell ref="M27:M31"/>
    <mergeCell ref="N27:N31"/>
    <mergeCell ref="O27:O31"/>
    <mergeCell ref="P27:P31"/>
    <mergeCell ref="Q27:Q31"/>
    <mergeCell ref="R27:R31"/>
    <mergeCell ref="N32:N36"/>
    <mergeCell ref="O32:O36"/>
    <mergeCell ref="P32:P36"/>
    <mergeCell ref="Q32:Q36"/>
    <mergeCell ref="R32:R36"/>
    <mergeCell ref="A32:A36"/>
    <mergeCell ref="B32:B36"/>
    <mergeCell ref="C32:E36"/>
    <mergeCell ref="F32:F36"/>
    <mergeCell ref="G32:I32"/>
    <mergeCell ref="J32:L36"/>
    <mergeCell ref="C37:E37"/>
    <mergeCell ref="G37:I37"/>
    <mergeCell ref="J37:L37"/>
    <mergeCell ref="X37:Z37"/>
    <mergeCell ref="C38:E38"/>
    <mergeCell ref="G38:I38"/>
    <mergeCell ref="J38:L38"/>
    <mergeCell ref="X38:Z38"/>
    <mergeCell ref="AL32:AL36"/>
    <mergeCell ref="G33:I33"/>
    <mergeCell ref="X33:Z33"/>
    <mergeCell ref="G34:I34"/>
    <mergeCell ref="X34:Z34"/>
    <mergeCell ref="G35:I35"/>
    <mergeCell ref="X35:Z35"/>
    <mergeCell ref="G36:I36"/>
    <mergeCell ref="X36:Z36"/>
    <mergeCell ref="V32:V36"/>
    <mergeCell ref="X32:Z32"/>
    <mergeCell ref="AC32:AC36"/>
    <mergeCell ref="AD32:AD36"/>
    <mergeCell ref="AH32:AH36"/>
    <mergeCell ref="AJ32:AJ36"/>
    <mergeCell ref="M32:M36"/>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A71:L72"/>
    <mergeCell ref="N72:R72"/>
    <mergeCell ref="V72:Z72"/>
    <mergeCell ref="C67:E67"/>
    <mergeCell ref="G67:I67"/>
    <mergeCell ref="J67:L67"/>
    <mergeCell ref="X67:Z67"/>
    <mergeCell ref="C68:E68"/>
    <mergeCell ref="G68:I68"/>
    <mergeCell ref="J68:L68"/>
    <mergeCell ref="X68:Z68"/>
    <mergeCell ref="AA72:AB72"/>
    <mergeCell ref="AC72:AL72"/>
    <mergeCell ref="A73:L76"/>
    <mergeCell ref="N73:R73"/>
    <mergeCell ref="V73:Z73"/>
    <mergeCell ref="AA73:AB73"/>
    <mergeCell ref="AC73:AL73"/>
    <mergeCell ref="N74:R74"/>
    <mergeCell ref="V74:Z74"/>
    <mergeCell ref="AA74:AB74"/>
    <mergeCell ref="N80:R80"/>
    <mergeCell ref="V80:Z80"/>
    <mergeCell ref="N77:R77"/>
    <mergeCell ref="V77:Z77"/>
    <mergeCell ref="N78:R78"/>
    <mergeCell ref="V78:Z78"/>
    <mergeCell ref="N79:R79"/>
    <mergeCell ref="V79:Z79"/>
    <mergeCell ref="AC74:AL74"/>
    <mergeCell ref="N75:R75"/>
    <mergeCell ref="V75:Z75"/>
    <mergeCell ref="AA75:AB75"/>
    <mergeCell ref="AC75:AL75"/>
    <mergeCell ref="N76:R76"/>
    <mergeCell ref="V76:Z76"/>
    <mergeCell ref="AA76:AB76"/>
    <mergeCell ref="AC76:AL76"/>
  </mergeCells>
  <printOptions horizontalCentered="1"/>
  <pageMargins left="0.19685039370078741" right="0.19685039370078741" top="0.59055118110236227" bottom="0.39370078740157483" header="0" footer="0.19685039370078741"/>
  <pageSetup paperSize="14" scale="59" fitToHeight="8" orientation="landscape" r:id="rId1"/>
  <headerFooter alignWithMargins="0">
    <oddFooter xml:space="preserve">&amp;LFormato: FO-AC-07 Versión: 2&amp;CPágina &amp;P&amp;R </oddFooter>
  </headerFooter>
  <rowBreaks count="2" manualBreakCount="2">
    <brk id="13" max="37" man="1"/>
    <brk id="22" max="37" man="1"/>
  </rowBreaks>
  <drawing r:id="rId2"/>
  <legacyDrawing r:id="rId3"/>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AC65530 JY65530 TU65530 ADQ65530 ANM65530 AXI65530 BHE65530 BRA65530 CAW65530 CKS65530 CUO65530 DEK65530 DOG65530 DYC65530 EHY65530 ERU65530 FBQ65530 FLM65530 FVI65530 GFE65530 GPA65530 GYW65530 HIS65530 HSO65530 ICK65530 IMG65530 IWC65530 JFY65530 JPU65530 JZQ65530 KJM65530 KTI65530 LDE65530 LNA65530 LWW65530 MGS65530 MQO65530 NAK65530 NKG65530 NUC65530 ODY65530 ONU65530 OXQ65530 PHM65530 PRI65530 QBE65530 QLA65530 QUW65530 RES65530 ROO65530 RYK65530 SIG65530 SSC65530 TBY65530 TLU65530 TVQ65530 UFM65530 UPI65530 UZE65530 VJA65530 VSW65530 WCS65530 WMO65530 WWK65530 AC131066 JY131066 TU131066 ADQ131066 ANM131066 AXI131066 BHE131066 BRA131066 CAW131066 CKS131066 CUO131066 DEK131066 DOG131066 DYC131066 EHY131066 ERU131066 FBQ131066 FLM131066 FVI131066 GFE131066 GPA131066 GYW131066 HIS131066 HSO131066 ICK131066 IMG131066 IWC131066 JFY131066 JPU131066 JZQ131066 KJM131066 KTI131066 LDE131066 LNA131066 LWW131066 MGS131066 MQO131066 NAK131066 NKG131066 NUC131066 ODY131066 ONU131066 OXQ131066 PHM131066 PRI131066 QBE131066 QLA131066 QUW131066 RES131066 ROO131066 RYK131066 SIG131066 SSC131066 TBY131066 TLU131066 TVQ131066 UFM131066 UPI131066 UZE131066 VJA131066 VSW131066 WCS131066 WMO131066 WWK131066 AC196602 JY196602 TU196602 ADQ196602 ANM196602 AXI196602 BHE196602 BRA196602 CAW196602 CKS196602 CUO196602 DEK196602 DOG196602 DYC196602 EHY196602 ERU196602 FBQ196602 FLM196602 FVI196602 GFE196602 GPA196602 GYW196602 HIS196602 HSO196602 ICK196602 IMG196602 IWC196602 JFY196602 JPU196602 JZQ196602 KJM196602 KTI196602 LDE196602 LNA196602 LWW196602 MGS196602 MQO196602 NAK196602 NKG196602 NUC196602 ODY196602 ONU196602 OXQ196602 PHM196602 PRI196602 QBE196602 QLA196602 QUW196602 RES196602 ROO196602 RYK196602 SIG196602 SSC196602 TBY196602 TLU196602 TVQ196602 UFM196602 UPI196602 UZE196602 VJA196602 VSW196602 WCS196602 WMO196602 WWK196602 AC262138 JY262138 TU262138 ADQ262138 ANM262138 AXI262138 BHE262138 BRA262138 CAW262138 CKS262138 CUO262138 DEK262138 DOG262138 DYC262138 EHY262138 ERU262138 FBQ262138 FLM262138 FVI262138 GFE262138 GPA262138 GYW262138 HIS262138 HSO262138 ICK262138 IMG262138 IWC262138 JFY262138 JPU262138 JZQ262138 KJM262138 KTI262138 LDE262138 LNA262138 LWW262138 MGS262138 MQO262138 NAK262138 NKG262138 NUC262138 ODY262138 ONU262138 OXQ262138 PHM262138 PRI262138 QBE262138 QLA262138 QUW262138 RES262138 ROO262138 RYK262138 SIG262138 SSC262138 TBY262138 TLU262138 TVQ262138 UFM262138 UPI262138 UZE262138 VJA262138 VSW262138 WCS262138 WMO262138 WWK262138 AC327674 JY327674 TU327674 ADQ327674 ANM327674 AXI327674 BHE327674 BRA327674 CAW327674 CKS327674 CUO327674 DEK327674 DOG327674 DYC327674 EHY327674 ERU327674 FBQ327674 FLM327674 FVI327674 GFE327674 GPA327674 GYW327674 HIS327674 HSO327674 ICK327674 IMG327674 IWC327674 JFY327674 JPU327674 JZQ327674 KJM327674 KTI327674 LDE327674 LNA327674 LWW327674 MGS327674 MQO327674 NAK327674 NKG327674 NUC327674 ODY327674 ONU327674 OXQ327674 PHM327674 PRI327674 QBE327674 QLA327674 QUW327674 RES327674 ROO327674 RYK327674 SIG327674 SSC327674 TBY327674 TLU327674 TVQ327674 UFM327674 UPI327674 UZE327674 VJA327674 VSW327674 WCS327674 WMO327674 WWK327674 AC393210 JY393210 TU393210 ADQ393210 ANM393210 AXI393210 BHE393210 BRA393210 CAW393210 CKS393210 CUO393210 DEK393210 DOG393210 DYC393210 EHY393210 ERU393210 FBQ393210 FLM393210 FVI393210 GFE393210 GPA393210 GYW393210 HIS393210 HSO393210 ICK393210 IMG393210 IWC393210 JFY393210 JPU393210 JZQ393210 KJM393210 KTI393210 LDE393210 LNA393210 LWW393210 MGS393210 MQO393210 NAK393210 NKG393210 NUC393210 ODY393210 ONU393210 OXQ393210 PHM393210 PRI393210 QBE393210 QLA393210 QUW393210 RES393210 ROO393210 RYK393210 SIG393210 SSC393210 TBY393210 TLU393210 TVQ393210 UFM393210 UPI393210 UZE393210 VJA393210 VSW393210 WCS393210 WMO393210 WWK393210 AC458746 JY458746 TU458746 ADQ458746 ANM458746 AXI458746 BHE458746 BRA458746 CAW458746 CKS458746 CUO458746 DEK458746 DOG458746 DYC458746 EHY458746 ERU458746 FBQ458746 FLM458746 FVI458746 GFE458746 GPA458746 GYW458746 HIS458746 HSO458746 ICK458746 IMG458746 IWC458746 JFY458746 JPU458746 JZQ458746 KJM458746 KTI458746 LDE458746 LNA458746 LWW458746 MGS458746 MQO458746 NAK458746 NKG458746 NUC458746 ODY458746 ONU458746 OXQ458746 PHM458746 PRI458746 QBE458746 QLA458746 QUW458746 RES458746 ROO458746 RYK458746 SIG458746 SSC458746 TBY458746 TLU458746 TVQ458746 UFM458746 UPI458746 UZE458746 VJA458746 VSW458746 WCS458746 WMO458746 WWK458746 AC524282 JY524282 TU524282 ADQ524282 ANM524282 AXI524282 BHE524282 BRA524282 CAW524282 CKS524282 CUO524282 DEK524282 DOG524282 DYC524282 EHY524282 ERU524282 FBQ524282 FLM524282 FVI524282 GFE524282 GPA524282 GYW524282 HIS524282 HSO524282 ICK524282 IMG524282 IWC524282 JFY524282 JPU524282 JZQ524282 KJM524282 KTI524282 LDE524282 LNA524282 LWW524282 MGS524282 MQO524282 NAK524282 NKG524282 NUC524282 ODY524282 ONU524282 OXQ524282 PHM524282 PRI524282 QBE524282 QLA524282 QUW524282 RES524282 ROO524282 RYK524282 SIG524282 SSC524282 TBY524282 TLU524282 TVQ524282 UFM524282 UPI524282 UZE524282 VJA524282 VSW524282 WCS524282 WMO524282 WWK524282 AC589818 JY589818 TU589818 ADQ589818 ANM589818 AXI589818 BHE589818 BRA589818 CAW589818 CKS589818 CUO589818 DEK589818 DOG589818 DYC589818 EHY589818 ERU589818 FBQ589818 FLM589818 FVI589818 GFE589818 GPA589818 GYW589818 HIS589818 HSO589818 ICK589818 IMG589818 IWC589818 JFY589818 JPU589818 JZQ589818 KJM589818 KTI589818 LDE589818 LNA589818 LWW589818 MGS589818 MQO589818 NAK589818 NKG589818 NUC589818 ODY589818 ONU589818 OXQ589818 PHM589818 PRI589818 QBE589818 QLA589818 QUW589818 RES589818 ROO589818 RYK589818 SIG589818 SSC589818 TBY589818 TLU589818 TVQ589818 UFM589818 UPI589818 UZE589818 VJA589818 VSW589818 WCS589818 WMO589818 WWK589818 AC655354 JY655354 TU655354 ADQ655354 ANM655354 AXI655354 BHE655354 BRA655354 CAW655354 CKS655354 CUO655354 DEK655354 DOG655354 DYC655354 EHY655354 ERU655354 FBQ655354 FLM655354 FVI655354 GFE655354 GPA655354 GYW655354 HIS655354 HSO655354 ICK655354 IMG655354 IWC655354 JFY655354 JPU655354 JZQ655354 KJM655354 KTI655354 LDE655354 LNA655354 LWW655354 MGS655354 MQO655354 NAK655354 NKG655354 NUC655354 ODY655354 ONU655354 OXQ655354 PHM655354 PRI655354 QBE655354 QLA655354 QUW655354 RES655354 ROO655354 RYK655354 SIG655354 SSC655354 TBY655354 TLU655354 TVQ655354 UFM655354 UPI655354 UZE655354 VJA655354 VSW655354 WCS655354 WMO655354 WWK655354 AC720890 JY720890 TU720890 ADQ720890 ANM720890 AXI720890 BHE720890 BRA720890 CAW720890 CKS720890 CUO720890 DEK720890 DOG720890 DYC720890 EHY720890 ERU720890 FBQ720890 FLM720890 FVI720890 GFE720890 GPA720890 GYW720890 HIS720890 HSO720890 ICK720890 IMG720890 IWC720890 JFY720890 JPU720890 JZQ720890 KJM720890 KTI720890 LDE720890 LNA720890 LWW720890 MGS720890 MQO720890 NAK720890 NKG720890 NUC720890 ODY720890 ONU720890 OXQ720890 PHM720890 PRI720890 QBE720890 QLA720890 QUW720890 RES720890 ROO720890 RYK720890 SIG720890 SSC720890 TBY720890 TLU720890 TVQ720890 UFM720890 UPI720890 UZE720890 VJA720890 VSW720890 WCS720890 WMO720890 WWK720890 AC786426 JY786426 TU786426 ADQ786426 ANM786426 AXI786426 BHE786426 BRA786426 CAW786426 CKS786426 CUO786426 DEK786426 DOG786426 DYC786426 EHY786426 ERU786426 FBQ786426 FLM786426 FVI786426 GFE786426 GPA786426 GYW786426 HIS786426 HSO786426 ICK786426 IMG786426 IWC786426 JFY786426 JPU786426 JZQ786426 KJM786426 KTI786426 LDE786426 LNA786426 LWW786426 MGS786426 MQO786426 NAK786426 NKG786426 NUC786426 ODY786426 ONU786426 OXQ786426 PHM786426 PRI786426 QBE786426 QLA786426 QUW786426 RES786426 ROO786426 RYK786426 SIG786426 SSC786426 TBY786426 TLU786426 TVQ786426 UFM786426 UPI786426 UZE786426 VJA786426 VSW786426 WCS786426 WMO786426 WWK786426 AC851962 JY851962 TU851962 ADQ851962 ANM851962 AXI851962 BHE851962 BRA851962 CAW851962 CKS851962 CUO851962 DEK851962 DOG851962 DYC851962 EHY851962 ERU851962 FBQ851962 FLM851962 FVI851962 GFE851962 GPA851962 GYW851962 HIS851962 HSO851962 ICK851962 IMG851962 IWC851962 JFY851962 JPU851962 JZQ851962 KJM851962 KTI851962 LDE851962 LNA851962 LWW851962 MGS851962 MQO851962 NAK851962 NKG851962 NUC851962 ODY851962 ONU851962 OXQ851962 PHM851962 PRI851962 QBE851962 QLA851962 QUW851962 RES851962 ROO851962 RYK851962 SIG851962 SSC851962 TBY851962 TLU851962 TVQ851962 UFM851962 UPI851962 UZE851962 VJA851962 VSW851962 WCS851962 WMO851962 WWK851962 AC917498 JY917498 TU917498 ADQ917498 ANM917498 AXI917498 BHE917498 BRA917498 CAW917498 CKS917498 CUO917498 DEK917498 DOG917498 DYC917498 EHY917498 ERU917498 FBQ917498 FLM917498 FVI917498 GFE917498 GPA917498 GYW917498 HIS917498 HSO917498 ICK917498 IMG917498 IWC917498 JFY917498 JPU917498 JZQ917498 KJM917498 KTI917498 LDE917498 LNA917498 LWW917498 MGS917498 MQO917498 NAK917498 NKG917498 NUC917498 ODY917498 ONU917498 OXQ917498 PHM917498 PRI917498 QBE917498 QLA917498 QUW917498 RES917498 ROO917498 RYK917498 SIG917498 SSC917498 TBY917498 TLU917498 TVQ917498 UFM917498 UPI917498 UZE917498 VJA917498 VSW917498 WCS917498 WMO917498 WWK917498 AC983034 JY983034 TU983034 ADQ983034 ANM983034 AXI983034 BHE983034 BRA983034 CAW983034 CKS983034 CUO983034 DEK983034 DOG983034 DYC983034 EHY983034 ERU983034 FBQ983034 FLM983034 FVI983034 GFE983034 GPA983034 GYW983034 HIS983034 HSO983034 ICK983034 IMG983034 IWC983034 JFY983034 JPU983034 JZQ983034 KJM983034 KTI983034 LDE983034 LNA983034 LWW983034 MGS983034 MQO983034 NAK983034 NKG983034 NUC983034 ODY983034 ONU983034 OXQ983034 PHM983034 PRI983034 QBE983034 QLA983034 QUW983034 RES983034 ROO983034 RYK983034 SIG983034 SSC983034 TBY983034 TLU983034 TVQ983034 UFM983034 UPI983034 UZE983034 VJA983034 VSW983034 WCS983034 WMO983034 WWK983034 AC65535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AC131071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AC196607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AC262143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AC327679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AC393215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AC458751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AC524287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AC589823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AC655359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AC720895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AC786431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AC851967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AC917503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AC983039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AC37:AC69 JY37:JY69 TU37:TU69 ADQ37:ADQ69 ANM37:ANM69 AXI37:AXI69 BHE37:BHE69 BRA37:BRA69 CAW37:CAW69 CKS37:CKS69 CUO37:CUO69 DEK37:DEK69 DOG37:DOG69 DYC37:DYC69 EHY37:EHY69 ERU37:ERU69 FBQ37:FBQ69 FLM37:FLM69 FVI37:FVI69 GFE37:GFE69 GPA37:GPA69 GYW37:GYW69 HIS37:HIS69 HSO37:HSO69 ICK37:ICK69 IMG37:IMG69 IWC37:IWC69 JFY37:JFY69 JPU37:JPU69 JZQ37:JZQ69 KJM37:KJM69 KTI37:KTI69 LDE37:LDE69 LNA37:LNA69 LWW37:LWW69 MGS37:MGS69 MQO37:MQO69 NAK37:NAK69 NKG37:NKG69 NUC37:NUC69 ODY37:ODY69 ONU37:ONU69 OXQ37:OXQ69 PHM37:PHM69 PRI37:PRI69 QBE37:QBE69 QLA37:QLA69 QUW37:QUW69 RES37:RES69 ROO37:ROO69 RYK37:RYK69 SIG37:SIG69 SSC37:SSC69 TBY37:TBY69 TLU37:TLU69 TVQ37:TVQ69 UFM37:UFM69 UPI37:UPI69 UZE37:UZE69 VJA37:VJA69 VSW37:VSW69 WCS37:WCS69 WMO37:WMO69 WWK37:WWK69 AC65573:AC65605 JY65573:JY65605 TU65573:TU65605 ADQ65573:ADQ65605 ANM65573:ANM65605 AXI65573:AXI65605 BHE65573:BHE65605 BRA65573:BRA65605 CAW65573:CAW65605 CKS65573:CKS65605 CUO65573:CUO65605 DEK65573:DEK65605 DOG65573:DOG65605 DYC65573:DYC65605 EHY65573:EHY65605 ERU65573:ERU65605 FBQ65573:FBQ65605 FLM65573:FLM65605 FVI65573:FVI65605 GFE65573:GFE65605 GPA65573:GPA65605 GYW65573:GYW65605 HIS65573:HIS65605 HSO65573:HSO65605 ICK65573:ICK65605 IMG65573:IMG65605 IWC65573:IWC65605 JFY65573:JFY65605 JPU65573:JPU65605 JZQ65573:JZQ65605 KJM65573:KJM65605 KTI65573:KTI65605 LDE65573:LDE65605 LNA65573:LNA65605 LWW65573:LWW65605 MGS65573:MGS65605 MQO65573:MQO65605 NAK65573:NAK65605 NKG65573:NKG65605 NUC65573:NUC65605 ODY65573:ODY65605 ONU65573:ONU65605 OXQ65573:OXQ65605 PHM65573:PHM65605 PRI65573:PRI65605 QBE65573:QBE65605 QLA65573:QLA65605 QUW65573:QUW65605 RES65573:RES65605 ROO65573:ROO65605 RYK65573:RYK65605 SIG65573:SIG65605 SSC65573:SSC65605 TBY65573:TBY65605 TLU65573:TLU65605 TVQ65573:TVQ65605 UFM65573:UFM65605 UPI65573:UPI65605 UZE65573:UZE65605 VJA65573:VJA65605 VSW65573:VSW65605 WCS65573:WCS65605 WMO65573:WMO65605 WWK65573:WWK65605 AC131109:AC131141 JY131109:JY131141 TU131109:TU131141 ADQ131109:ADQ131141 ANM131109:ANM131141 AXI131109:AXI131141 BHE131109:BHE131141 BRA131109:BRA131141 CAW131109:CAW131141 CKS131109:CKS131141 CUO131109:CUO131141 DEK131109:DEK131141 DOG131109:DOG131141 DYC131109:DYC131141 EHY131109:EHY131141 ERU131109:ERU131141 FBQ131109:FBQ131141 FLM131109:FLM131141 FVI131109:FVI131141 GFE131109:GFE131141 GPA131109:GPA131141 GYW131109:GYW131141 HIS131109:HIS131141 HSO131109:HSO131141 ICK131109:ICK131141 IMG131109:IMG131141 IWC131109:IWC131141 JFY131109:JFY131141 JPU131109:JPU131141 JZQ131109:JZQ131141 KJM131109:KJM131141 KTI131109:KTI131141 LDE131109:LDE131141 LNA131109:LNA131141 LWW131109:LWW131141 MGS131109:MGS131141 MQO131109:MQO131141 NAK131109:NAK131141 NKG131109:NKG131141 NUC131109:NUC131141 ODY131109:ODY131141 ONU131109:ONU131141 OXQ131109:OXQ131141 PHM131109:PHM131141 PRI131109:PRI131141 QBE131109:QBE131141 QLA131109:QLA131141 QUW131109:QUW131141 RES131109:RES131141 ROO131109:ROO131141 RYK131109:RYK131141 SIG131109:SIG131141 SSC131109:SSC131141 TBY131109:TBY131141 TLU131109:TLU131141 TVQ131109:TVQ131141 UFM131109:UFM131141 UPI131109:UPI131141 UZE131109:UZE131141 VJA131109:VJA131141 VSW131109:VSW131141 WCS131109:WCS131141 WMO131109:WMO131141 WWK131109:WWK131141 AC196645:AC196677 JY196645:JY196677 TU196645:TU196677 ADQ196645:ADQ196677 ANM196645:ANM196677 AXI196645:AXI196677 BHE196645:BHE196677 BRA196645:BRA196677 CAW196645:CAW196677 CKS196645:CKS196677 CUO196645:CUO196677 DEK196645:DEK196677 DOG196645:DOG196677 DYC196645:DYC196677 EHY196645:EHY196677 ERU196645:ERU196677 FBQ196645:FBQ196677 FLM196645:FLM196677 FVI196645:FVI196677 GFE196645:GFE196677 GPA196645:GPA196677 GYW196645:GYW196677 HIS196645:HIS196677 HSO196645:HSO196677 ICK196645:ICK196677 IMG196645:IMG196677 IWC196645:IWC196677 JFY196645:JFY196677 JPU196645:JPU196677 JZQ196645:JZQ196677 KJM196645:KJM196677 KTI196645:KTI196677 LDE196645:LDE196677 LNA196645:LNA196677 LWW196645:LWW196677 MGS196645:MGS196677 MQO196645:MQO196677 NAK196645:NAK196677 NKG196645:NKG196677 NUC196645:NUC196677 ODY196645:ODY196677 ONU196645:ONU196677 OXQ196645:OXQ196677 PHM196645:PHM196677 PRI196645:PRI196677 QBE196645:QBE196677 QLA196645:QLA196677 QUW196645:QUW196677 RES196645:RES196677 ROO196645:ROO196677 RYK196645:RYK196677 SIG196645:SIG196677 SSC196645:SSC196677 TBY196645:TBY196677 TLU196645:TLU196677 TVQ196645:TVQ196677 UFM196645:UFM196677 UPI196645:UPI196677 UZE196645:UZE196677 VJA196645:VJA196677 VSW196645:VSW196677 WCS196645:WCS196677 WMO196645:WMO196677 WWK196645:WWK196677 AC262181:AC262213 JY262181:JY262213 TU262181:TU262213 ADQ262181:ADQ262213 ANM262181:ANM262213 AXI262181:AXI262213 BHE262181:BHE262213 BRA262181:BRA262213 CAW262181:CAW262213 CKS262181:CKS262213 CUO262181:CUO262213 DEK262181:DEK262213 DOG262181:DOG262213 DYC262181:DYC262213 EHY262181:EHY262213 ERU262181:ERU262213 FBQ262181:FBQ262213 FLM262181:FLM262213 FVI262181:FVI262213 GFE262181:GFE262213 GPA262181:GPA262213 GYW262181:GYW262213 HIS262181:HIS262213 HSO262181:HSO262213 ICK262181:ICK262213 IMG262181:IMG262213 IWC262181:IWC262213 JFY262181:JFY262213 JPU262181:JPU262213 JZQ262181:JZQ262213 KJM262181:KJM262213 KTI262181:KTI262213 LDE262181:LDE262213 LNA262181:LNA262213 LWW262181:LWW262213 MGS262181:MGS262213 MQO262181:MQO262213 NAK262181:NAK262213 NKG262181:NKG262213 NUC262181:NUC262213 ODY262181:ODY262213 ONU262181:ONU262213 OXQ262181:OXQ262213 PHM262181:PHM262213 PRI262181:PRI262213 QBE262181:QBE262213 QLA262181:QLA262213 QUW262181:QUW262213 RES262181:RES262213 ROO262181:ROO262213 RYK262181:RYK262213 SIG262181:SIG262213 SSC262181:SSC262213 TBY262181:TBY262213 TLU262181:TLU262213 TVQ262181:TVQ262213 UFM262181:UFM262213 UPI262181:UPI262213 UZE262181:UZE262213 VJA262181:VJA262213 VSW262181:VSW262213 WCS262181:WCS262213 WMO262181:WMO262213 WWK262181:WWK262213 AC327717:AC327749 JY327717:JY327749 TU327717:TU327749 ADQ327717:ADQ327749 ANM327717:ANM327749 AXI327717:AXI327749 BHE327717:BHE327749 BRA327717:BRA327749 CAW327717:CAW327749 CKS327717:CKS327749 CUO327717:CUO327749 DEK327717:DEK327749 DOG327717:DOG327749 DYC327717:DYC327749 EHY327717:EHY327749 ERU327717:ERU327749 FBQ327717:FBQ327749 FLM327717:FLM327749 FVI327717:FVI327749 GFE327717:GFE327749 GPA327717:GPA327749 GYW327717:GYW327749 HIS327717:HIS327749 HSO327717:HSO327749 ICK327717:ICK327749 IMG327717:IMG327749 IWC327717:IWC327749 JFY327717:JFY327749 JPU327717:JPU327749 JZQ327717:JZQ327749 KJM327717:KJM327749 KTI327717:KTI327749 LDE327717:LDE327749 LNA327717:LNA327749 LWW327717:LWW327749 MGS327717:MGS327749 MQO327717:MQO327749 NAK327717:NAK327749 NKG327717:NKG327749 NUC327717:NUC327749 ODY327717:ODY327749 ONU327717:ONU327749 OXQ327717:OXQ327749 PHM327717:PHM327749 PRI327717:PRI327749 QBE327717:QBE327749 QLA327717:QLA327749 QUW327717:QUW327749 RES327717:RES327749 ROO327717:ROO327749 RYK327717:RYK327749 SIG327717:SIG327749 SSC327717:SSC327749 TBY327717:TBY327749 TLU327717:TLU327749 TVQ327717:TVQ327749 UFM327717:UFM327749 UPI327717:UPI327749 UZE327717:UZE327749 VJA327717:VJA327749 VSW327717:VSW327749 WCS327717:WCS327749 WMO327717:WMO327749 WWK327717:WWK327749 AC393253:AC393285 JY393253:JY393285 TU393253:TU393285 ADQ393253:ADQ393285 ANM393253:ANM393285 AXI393253:AXI393285 BHE393253:BHE393285 BRA393253:BRA393285 CAW393253:CAW393285 CKS393253:CKS393285 CUO393253:CUO393285 DEK393253:DEK393285 DOG393253:DOG393285 DYC393253:DYC393285 EHY393253:EHY393285 ERU393253:ERU393285 FBQ393253:FBQ393285 FLM393253:FLM393285 FVI393253:FVI393285 GFE393253:GFE393285 GPA393253:GPA393285 GYW393253:GYW393285 HIS393253:HIS393285 HSO393253:HSO393285 ICK393253:ICK393285 IMG393253:IMG393285 IWC393253:IWC393285 JFY393253:JFY393285 JPU393253:JPU393285 JZQ393253:JZQ393285 KJM393253:KJM393285 KTI393253:KTI393285 LDE393253:LDE393285 LNA393253:LNA393285 LWW393253:LWW393285 MGS393253:MGS393285 MQO393253:MQO393285 NAK393253:NAK393285 NKG393253:NKG393285 NUC393253:NUC393285 ODY393253:ODY393285 ONU393253:ONU393285 OXQ393253:OXQ393285 PHM393253:PHM393285 PRI393253:PRI393285 QBE393253:QBE393285 QLA393253:QLA393285 QUW393253:QUW393285 RES393253:RES393285 ROO393253:ROO393285 RYK393253:RYK393285 SIG393253:SIG393285 SSC393253:SSC393285 TBY393253:TBY393285 TLU393253:TLU393285 TVQ393253:TVQ393285 UFM393253:UFM393285 UPI393253:UPI393285 UZE393253:UZE393285 VJA393253:VJA393285 VSW393253:VSW393285 WCS393253:WCS393285 WMO393253:WMO393285 WWK393253:WWK393285 AC458789:AC458821 JY458789:JY458821 TU458789:TU458821 ADQ458789:ADQ458821 ANM458789:ANM458821 AXI458789:AXI458821 BHE458789:BHE458821 BRA458789:BRA458821 CAW458789:CAW458821 CKS458789:CKS458821 CUO458789:CUO458821 DEK458789:DEK458821 DOG458789:DOG458821 DYC458789:DYC458821 EHY458789:EHY458821 ERU458789:ERU458821 FBQ458789:FBQ458821 FLM458789:FLM458821 FVI458789:FVI458821 GFE458789:GFE458821 GPA458789:GPA458821 GYW458789:GYW458821 HIS458789:HIS458821 HSO458789:HSO458821 ICK458789:ICK458821 IMG458789:IMG458821 IWC458789:IWC458821 JFY458789:JFY458821 JPU458789:JPU458821 JZQ458789:JZQ458821 KJM458789:KJM458821 KTI458789:KTI458821 LDE458789:LDE458821 LNA458789:LNA458821 LWW458789:LWW458821 MGS458789:MGS458821 MQO458789:MQO458821 NAK458789:NAK458821 NKG458789:NKG458821 NUC458789:NUC458821 ODY458789:ODY458821 ONU458789:ONU458821 OXQ458789:OXQ458821 PHM458789:PHM458821 PRI458789:PRI458821 QBE458789:QBE458821 QLA458789:QLA458821 QUW458789:QUW458821 RES458789:RES458821 ROO458789:ROO458821 RYK458789:RYK458821 SIG458789:SIG458821 SSC458789:SSC458821 TBY458789:TBY458821 TLU458789:TLU458821 TVQ458789:TVQ458821 UFM458789:UFM458821 UPI458789:UPI458821 UZE458789:UZE458821 VJA458789:VJA458821 VSW458789:VSW458821 WCS458789:WCS458821 WMO458789:WMO458821 WWK458789:WWK458821 AC524325:AC524357 JY524325:JY524357 TU524325:TU524357 ADQ524325:ADQ524357 ANM524325:ANM524357 AXI524325:AXI524357 BHE524325:BHE524357 BRA524325:BRA524357 CAW524325:CAW524357 CKS524325:CKS524357 CUO524325:CUO524357 DEK524325:DEK524357 DOG524325:DOG524357 DYC524325:DYC524357 EHY524325:EHY524357 ERU524325:ERU524357 FBQ524325:FBQ524357 FLM524325:FLM524357 FVI524325:FVI524357 GFE524325:GFE524357 GPA524325:GPA524357 GYW524325:GYW524357 HIS524325:HIS524357 HSO524325:HSO524357 ICK524325:ICK524357 IMG524325:IMG524357 IWC524325:IWC524357 JFY524325:JFY524357 JPU524325:JPU524357 JZQ524325:JZQ524357 KJM524325:KJM524357 KTI524325:KTI524357 LDE524325:LDE524357 LNA524325:LNA524357 LWW524325:LWW524357 MGS524325:MGS524357 MQO524325:MQO524357 NAK524325:NAK524357 NKG524325:NKG524357 NUC524325:NUC524357 ODY524325:ODY524357 ONU524325:ONU524357 OXQ524325:OXQ524357 PHM524325:PHM524357 PRI524325:PRI524357 QBE524325:QBE524357 QLA524325:QLA524357 QUW524325:QUW524357 RES524325:RES524357 ROO524325:ROO524357 RYK524325:RYK524357 SIG524325:SIG524357 SSC524325:SSC524357 TBY524325:TBY524357 TLU524325:TLU524357 TVQ524325:TVQ524357 UFM524325:UFM524357 UPI524325:UPI524357 UZE524325:UZE524357 VJA524325:VJA524357 VSW524325:VSW524357 WCS524325:WCS524357 WMO524325:WMO524357 WWK524325:WWK524357 AC589861:AC589893 JY589861:JY589893 TU589861:TU589893 ADQ589861:ADQ589893 ANM589861:ANM589893 AXI589861:AXI589893 BHE589861:BHE589893 BRA589861:BRA589893 CAW589861:CAW589893 CKS589861:CKS589893 CUO589861:CUO589893 DEK589861:DEK589893 DOG589861:DOG589893 DYC589861:DYC589893 EHY589861:EHY589893 ERU589861:ERU589893 FBQ589861:FBQ589893 FLM589861:FLM589893 FVI589861:FVI589893 GFE589861:GFE589893 GPA589861:GPA589893 GYW589861:GYW589893 HIS589861:HIS589893 HSO589861:HSO589893 ICK589861:ICK589893 IMG589861:IMG589893 IWC589861:IWC589893 JFY589861:JFY589893 JPU589861:JPU589893 JZQ589861:JZQ589893 KJM589861:KJM589893 KTI589861:KTI589893 LDE589861:LDE589893 LNA589861:LNA589893 LWW589861:LWW589893 MGS589861:MGS589893 MQO589861:MQO589893 NAK589861:NAK589893 NKG589861:NKG589893 NUC589861:NUC589893 ODY589861:ODY589893 ONU589861:ONU589893 OXQ589861:OXQ589893 PHM589861:PHM589893 PRI589861:PRI589893 QBE589861:QBE589893 QLA589861:QLA589893 QUW589861:QUW589893 RES589861:RES589893 ROO589861:ROO589893 RYK589861:RYK589893 SIG589861:SIG589893 SSC589861:SSC589893 TBY589861:TBY589893 TLU589861:TLU589893 TVQ589861:TVQ589893 UFM589861:UFM589893 UPI589861:UPI589893 UZE589861:UZE589893 VJA589861:VJA589893 VSW589861:VSW589893 WCS589861:WCS589893 WMO589861:WMO589893 WWK589861:WWK589893 AC655397:AC655429 JY655397:JY655429 TU655397:TU655429 ADQ655397:ADQ655429 ANM655397:ANM655429 AXI655397:AXI655429 BHE655397:BHE655429 BRA655397:BRA655429 CAW655397:CAW655429 CKS655397:CKS655429 CUO655397:CUO655429 DEK655397:DEK655429 DOG655397:DOG655429 DYC655397:DYC655429 EHY655397:EHY655429 ERU655397:ERU655429 FBQ655397:FBQ655429 FLM655397:FLM655429 FVI655397:FVI655429 GFE655397:GFE655429 GPA655397:GPA655429 GYW655397:GYW655429 HIS655397:HIS655429 HSO655397:HSO655429 ICK655397:ICK655429 IMG655397:IMG655429 IWC655397:IWC655429 JFY655397:JFY655429 JPU655397:JPU655429 JZQ655397:JZQ655429 KJM655397:KJM655429 KTI655397:KTI655429 LDE655397:LDE655429 LNA655397:LNA655429 LWW655397:LWW655429 MGS655397:MGS655429 MQO655397:MQO655429 NAK655397:NAK655429 NKG655397:NKG655429 NUC655397:NUC655429 ODY655397:ODY655429 ONU655397:ONU655429 OXQ655397:OXQ655429 PHM655397:PHM655429 PRI655397:PRI655429 QBE655397:QBE655429 QLA655397:QLA655429 QUW655397:QUW655429 RES655397:RES655429 ROO655397:ROO655429 RYK655397:RYK655429 SIG655397:SIG655429 SSC655397:SSC655429 TBY655397:TBY655429 TLU655397:TLU655429 TVQ655397:TVQ655429 UFM655397:UFM655429 UPI655397:UPI655429 UZE655397:UZE655429 VJA655397:VJA655429 VSW655397:VSW655429 WCS655397:WCS655429 WMO655397:WMO655429 WWK655397:WWK655429 AC720933:AC720965 JY720933:JY720965 TU720933:TU720965 ADQ720933:ADQ720965 ANM720933:ANM720965 AXI720933:AXI720965 BHE720933:BHE720965 BRA720933:BRA720965 CAW720933:CAW720965 CKS720933:CKS720965 CUO720933:CUO720965 DEK720933:DEK720965 DOG720933:DOG720965 DYC720933:DYC720965 EHY720933:EHY720965 ERU720933:ERU720965 FBQ720933:FBQ720965 FLM720933:FLM720965 FVI720933:FVI720965 GFE720933:GFE720965 GPA720933:GPA720965 GYW720933:GYW720965 HIS720933:HIS720965 HSO720933:HSO720965 ICK720933:ICK720965 IMG720933:IMG720965 IWC720933:IWC720965 JFY720933:JFY720965 JPU720933:JPU720965 JZQ720933:JZQ720965 KJM720933:KJM720965 KTI720933:KTI720965 LDE720933:LDE720965 LNA720933:LNA720965 LWW720933:LWW720965 MGS720933:MGS720965 MQO720933:MQO720965 NAK720933:NAK720965 NKG720933:NKG720965 NUC720933:NUC720965 ODY720933:ODY720965 ONU720933:ONU720965 OXQ720933:OXQ720965 PHM720933:PHM720965 PRI720933:PRI720965 QBE720933:QBE720965 QLA720933:QLA720965 QUW720933:QUW720965 RES720933:RES720965 ROO720933:ROO720965 RYK720933:RYK720965 SIG720933:SIG720965 SSC720933:SSC720965 TBY720933:TBY720965 TLU720933:TLU720965 TVQ720933:TVQ720965 UFM720933:UFM720965 UPI720933:UPI720965 UZE720933:UZE720965 VJA720933:VJA720965 VSW720933:VSW720965 WCS720933:WCS720965 WMO720933:WMO720965 WWK720933:WWK720965 AC786469:AC786501 JY786469:JY786501 TU786469:TU786501 ADQ786469:ADQ786501 ANM786469:ANM786501 AXI786469:AXI786501 BHE786469:BHE786501 BRA786469:BRA786501 CAW786469:CAW786501 CKS786469:CKS786501 CUO786469:CUO786501 DEK786469:DEK786501 DOG786469:DOG786501 DYC786469:DYC786501 EHY786469:EHY786501 ERU786469:ERU786501 FBQ786469:FBQ786501 FLM786469:FLM786501 FVI786469:FVI786501 GFE786469:GFE786501 GPA786469:GPA786501 GYW786469:GYW786501 HIS786469:HIS786501 HSO786469:HSO786501 ICK786469:ICK786501 IMG786469:IMG786501 IWC786469:IWC786501 JFY786469:JFY786501 JPU786469:JPU786501 JZQ786469:JZQ786501 KJM786469:KJM786501 KTI786469:KTI786501 LDE786469:LDE786501 LNA786469:LNA786501 LWW786469:LWW786501 MGS786469:MGS786501 MQO786469:MQO786501 NAK786469:NAK786501 NKG786469:NKG786501 NUC786469:NUC786501 ODY786469:ODY786501 ONU786469:ONU786501 OXQ786469:OXQ786501 PHM786469:PHM786501 PRI786469:PRI786501 QBE786469:QBE786501 QLA786469:QLA786501 QUW786469:QUW786501 RES786469:RES786501 ROO786469:ROO786501 RYK786469:RYK786501 SIG786469:SIG786501 SSC786469:SSC786501 TBY786469:TBY786501 TLU786469:TLU786501 TVQ786469:TVQ786501 UFM786469:UFM786501 UPI786469:UPI786501 UZE786469:UZE786501 VJA786469:VJA786501 VSW786469:VSW786501 WCS786469:WCS786501 WMO786469:WMO786501 WWK786469:WWK786501 AC852005:AC852037 JY852005:JY852037 TU852005:TU852037 ADQ852005:ADQ852037 ANM852005:ANM852037 AXI852005:AXI852037 BHE852005:BHE852037 BRA852005:BRA852037 CAW852005:CAW852037 CKS852005:CKS852037 CUO852005:CUO852037 DEK852005:DEK852037 DOG852005:DOG852037 DYC852005:DYC852037 EHY852005:EHY852037 ERU852005:ERU852037 FBQ852005:FBQ852037 FLM852005:FLM852037 FVI852005:FVI852037 GFE852005:GFE852037 GPA852005:GPA852037 GYW852005:GYW852037 HIS852005:HIS852037 HSO852005:HSO852037 ICK852005:ICK852037 IMG852005:IMG852037 IWC852005:IWC852037 JFY852005:JFY852037 JPU852005:JPU852037 JZQ852005:JZQ852037 KJM852005:KJM852037 KTI852005:KTI852037 LDE852005:LDE852037 LNA852005:LNA852037 LWW852005:LWW852037 MGS852005:MGS852037 MQO852005:MQO852037 NAK852005:NAK852037 NKG852005:NKG852037 NUC852005:NUC852037 ODY852005:ODY852037 ONU852005:ONU852037 OXQ852005:OXQ852037 PHM852005:PHM852037 PRI852005:PRI852037 QBE852005:QBE852037 QLA852005:QLA852037 QUW852005:QUW852037 RES852005:RES852037 ROO852005:ROO852037 RYK852005:RYK852037 SIG852005:SIG852037 SSC852005:SSC852037 TBY852005:TBY852037 TLU852005:TLU852037 TVQ852005:TVQ852037 UFM852005:UFM852037 UPI852005:UPI852037 UZE852005:UZE852037 VJA852005:VJA852037 VSW852005:VSW852037 WCS852005:WCS852037 WMO852005:WMO852037 WWK852005:WWK852037 AC917541:AC917573 JY917541:JY917573 TU917541:TU917573 ADQ917541:ADQ917573 ANM917541:ANM917573 AXI917541:AXI917573 BHE917541:BHE917573 BRA917541:BRA917573 CAW917541:CAW917573 CKS917541:CKS917573 CUO917541:CUO917573 DEK917541:DEK917573 DOG917541:DOG917573 DYC917541:DYC917573 EHY917541:EHY917573 ERU917541:ERU917573 FBQ917541:FBQ917573 FLM917541:FLM917573 FVI917541:FVI917573 GFE917541:GFE917573 GPA917541:GPA917573 GYW917541:GYW917573 HIS917541:HIS917573 HSO917541:HSO917573 ICK917541:ICK917573 IMG917541:IMG917573 IWC917541:IWC917573 JFY917541:JFY917573 JPU917541:JPU917573 JZQ917541:JZQ917573 KJM917541:KJM917573 KTI917541:KTI917573 LDE917541:LDE917573 LNA917541:LNA917573 LWW917541:LWW917573 MGS917541:MGS917573 MQO917541:MQO917573 NAK917541:NAK917573 NKG917541:NKG917573 NUC917541:NUC917573 ODY917541:ODY917573 ONU917541:ONU917573 OXQ917541:OXQ917573 PHM917541:PHM917573 PRI917541:PRI917573 QBE917541:QBE917573 QLA917541:QLA917573 QUW917541:QUW917573 RES917541:RES917573 ROO917541:ROO917573 RYK917541:RYK917573 SIG917541:SIG917573 SSC917541:SSC917573 TBY917541:TBY917573 TLU917541:TLU917573 TVQ917541:TVQ917573 UFM917541:UFM917573 UPI917541:UPI917573 UZE917541:UZE917573 VJA917541:VJA917573 VSW917541:VSW917573 WCS917541:WCS917573 WMO917541:WMO917573 WWK917541:WWK917573 AC983077:AC983109 JY983077:JY983109 TU983077:TU983109 ADQ983077:ADQ983109 ANM983077:ANM983109 AXI983077:AXI983109 BHE983077:BHE983109 BRA983077:BRA983109 CAW983077:CAW983109 CKS983077:CKS983109 CUO983077:CUO983109 DEK983077:DEK983109 DOG983077:DOG983109 DYC983077:DYC983109 EHY983077:EHY983109 ERU983077:ERU983109 FBQ983077:FBQ983109 FLM983077:FLM983109 FVI983077:FVI983109 GFE983077:GFE983109 GPA983077:GPA983109 GYW983077:GYW983109 HIS983077:HIS983109 HSO983077:HSO983109 ICK983077:ICK983109 IMG983077:IMG983109 IWC983077:IWC983109 JFY983077:JFY983109 JPU983077:JPU983109 JZQ983077:JZQ983109 KJM983077:KJM983109 KTI983077:KTI983109 LDE983077:LDE983109 LNA983077:LNA983109 LWW983077:LWW983109 MGS983077:MGS983109 MQO983077:MQO983109 NAK983077:NAK983109 NKG983077:NKG983109 NUC983077:NUC983109 ODY983077:ODY983109 ONU983077:ONU983109 OXQ983077:OXQ983109 PHM983077:PHM983109 PRI983077:PRI983109 QBE983077:QBE983109 QLA983077:QLA983109 QUW983077:QUW983109 RES983077:RES983109 ROO983077:ROO983109 RYK983077:RYK983109 SIG983077:SIG983109 SSC983077:SSC983109 TBY983077:TBY983109 TLU983077:TLU983109 TVQ983077:TVQ983109 UFM983077:UFM983109 UPI983077:UPI983109 UZE983077:UZE983109 VJA983077:VJA983109 VSW983077:VSW983109 WCS983077:WCS983109 WMO983077:WMO983109 WWK983077:WWK983109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xm:sqref>
        </x14:dataValidation>
        <x14:dataValidation showInputMessage="1" showErrorMessage="1">
          <xm:sqref>AJ65542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AJ131078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AJ196614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AJ262150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AJ327686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AJ393222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AJ458758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AJ524294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AJ589830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AJ655366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AJ720902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AJ786438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AJ851974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AJ917510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AJ983046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AH65526 KD65526 TZ65526 ADV65526 ANR65526 AXN65526 BHJ65526 BRF65526 CBB65526 CKX65526 CUT65526 DEP65526 DOL65526 DYH65526 EID65526 ERZ65526 FBV65526 FLR65526 FVN65526 GFJ65526 GPF65526 GZB65526 HIX65526 HST65526 ICP65526 IML65526 IWH65526 JGD65526 JPZ65526 JZV65526 KJR65526 KTN65526 LDJ65526 LNF65526 LXB65526 MGX65526 MQT65526 NAP65526 NKL65526 NUH65526 OED65526 ONZ65526 OXV65526 PHR65526 PRN65526 QBJ65526 QLF65526 QVB65526 REX65526 ROT65526 RYP65526 SIL65526 SSH65526 TCD65526 TLZ65526 TVV65526 UFR65526 UPN65526 UZJ65526 VJF65526 VTB65526 WCX65526 WMT65526 WWP65526 AH131062 KD131062 TZ131062 ADV131062 ANR131062 AXN131062 BHJ131062 BRF131062 CBB131062 CKX131062 CUT131062 DEP131062 DOL131062 DYH131062 EID131062 ERZ131062 FBV131062 FLR131062 FVN131062 GFJ131062 GPF131062 GZB131062 HIX131062 HST131062 ICP131062 IML131062 IWH131062 JGD131062 JPZ131062 JZV131062 KJR131062 KTN131062 LDJ131062 LNF131062 LXB131062 MGX131062 MQT131062 NAP131062 NKL131062 NUH131062 OED131062 ONZ131062 OXV131062 PHR131062 PRN131062 QBJ131062 QLF131062 QVB131062 REX131062 ROT131062 RYP131062 SIL131062 SSH131062 TCD131062 TLZ131062 TVV131062 UFR131062 UPN131062 UZJ131062 VJF131062 VTB131062 WCX131062 WMT131062 WWP131062 AH196598 KD196598 TZ196598 ADV196598 ANR196598 AXN196598 BHJ196598 BRF196598 CBB196598 CKX196598 CUT196598 DEP196598 DOL196598 DYH196598 EID196598 ERZ196598 FBV196598 FLR196598 FVN196598 GFJ196598 GPF196598 GZB196598 HIX196598 HST196598 ICP196598 IML196598 IWH196598 JGD196598 JPZ196598 JZV196598 KJR196598 KTN196598 LDJ196598 LNF196598 LXB196598 MGX196598 MQT196598 NAP196598 NKL196598 NUH196598 OED196598 ONZ196598 OXV196598 PHR196598 PRN196598 QBJ196598 QLF196598 QVB196598 REX196598 ROT196598 RYP196598 SIL196598 SSH196598 TCD196598 TLZ196598 TVV196598 UFR196598 UPN196598 UZJ196598 VJF196598 VTB196598 WCX196598 WMT196598 WWP196598 AH262134 KD262134 TZ262134 ADV262134 ANR262134 AXN262134 BHJ262134 BRF262134 CBB262134 CKX262134 CUT262134 DEP262134 DOL262134 DYH262134 EID262134 ERZ262134 FBV262134 FLR262134 FVN262134 GFJ262134 GPF262134 GZB262134 HIX262134 HST262134 ICP262134 IML262134 IWH262134 JGD262134 JPZ262134 JZV262134 KJR262134 KTN262134 LDJ262134 LNF262134 LXB262134 MGX262134 MQT262134 NAP262134 NKL262134 NUH262134 OED262134 ONZ262134 OXV262134 PHR262134 PRN262134 QBJ262134 QLF262134 QVB262134 REX262134 ROT262134 RYP262134 SIL262134 SSH262134 TCD262134 TLZ262134 TVV262134 UFR262134 UPN262134 UZJ262134 VJF262134 VTB262134 WCX262134 WMT262134 WWP262134 AH327670 KD327670 TZ327670 ADV327670 ANR327670 AXN327670 BHJ327670 BRF327670 CBB327670 CKX327670 CUT327670 DEP327670 DOL327670 DYH327670 EID327670 ERZ327670 FBV327670 FLR327670 FVN327670 GFJ327670 GPF327670 GZB327670 HIX327670 HST327670 ICP327670 IML327670 IWH327670 JGD327670 JPZ327670 JZV327670 KJR327670 KTN327670 LDJ327670 LNF327670 LXB327670 MGX327670 MQT327670 NAP327670 NKL327670 NUH327670 OED327670 ONZ327670 OXV327670 PHR327670 PRN327670 QBJ327670 QLF327670 QVB327670 REX327670 ROT327670 RYP327670 SIL327670 SSH327670 TCD327670 TLZ327670 TVV327670 UFR327670 UPN327670 UZJ327670 VJF327670 VTB327670 WCX327670 WMT327670 WWP327670 AH393206 KD393206 TZ393206 ADV393206 ANR393206 AXN393206 BHJ393206 BRF393206 CBB393206 CKX393206 CUT393206 DEP393206 DOL393206 DYH393206 EID393206 ERZ393206 FBV393206 FLR393206 FVN393206 GFJ393206 GPF393206 GZB393206 HIX393206 HST393206 ICP393206 IML393206 IWH393206 JGD393206 JPZ393206 JZV393206 KJR393206 KTN393206 LDJ393206 LNF393206 LXB393206 MGX393206 MQT393206 NAP393206 NKL393206 NUH393206 OED393206 ONZ393206 OXV393206 PHR393206 PRN393206 QBJ393206 QLF393206 QVB393206 REX393206 ROT393206 RYP393206 SIL393206 SSH393206 TCD393206 TLZ393206 TVV393206 UFR393206 UPN393206 UZJ393206 VJF393206 VTB393206 WCX393206 WMT393206 WWP393206 AH458742 KD458742 TZ458742 ADV458742 ANR458742 AXN458742 BHJ458742 BRF458742 CBB458742 CKX458742 CUT458742 DEP458742 DOL458742 DYH458742 EID458742 ERZ458742 FBV458742 FLR458742 FVN458742 GFJ458742 GPF458742 GZB458742 HIX458742 HST458742 ICP458742 IML458742 IWH458742 JGD458742 JPZ458742 JZV458742 KJR458742 KTN458742 LDJ458742 LNF458742 LXB458742 MGX458742 MQT458742 NAP458742 NKL458742 NUH458742 OED458742 ONZ458742 OXV458742 PHR458742 PRN458742 QBJ458742 QLF458742 QVB458742 REX458742 ROT458742 RYP458742 SIL458742 SSH458742 TCD458742 TLZ458742 TVV458742 UFR458742 UPN458742 UZJ458742 VJF458742 VTB458742 WCX458742 WMT458742 WWP458742 AH524278 KD524278 TZ524278 ADV524278 ANR524278 AXN524278 BHJ524278 BRF524278 CBB524278 CKX524278 CUT524278 DEP524278 DOL524278 DYH524278 EID524278 ERZ524278 FBV524278 FLR524278 FVN524278 GFJ524278 GPF524278 GZB524278 HIX524278 HST524278 ICP524278 IML524278 IWH524278 JGD524278 JPZ524278 JZV524278 KJR524278 KTN524278 LDJ524278 LNF524278 LXB524278 MGX524278 MQT524278 NAP524278 NKL524278 NUH524278 OED524278 ONZ524278 OXV524278 PHR524278 PRN524278 QBJ524278 QLF524278 QVB524278 REX524278 ROT524278 RYP524278 SIL524278 SSH524278 TCD524278 TLZ524278 TVV524278 UFR524278 UPN524278 UZJ524278 VJF524278 VTB524278 WCX524278 WMT524278 WWP524278 AH589814 KD589814 TZ589814 ADV589814 ANR589814 AXN589814 BHJ589814 BRF589814 CBB589814 CKX589814 CUT589814 DEP589814 DOL589814 DYH589814 EID589814 ERZ589814 FBV589814 FLR589814 FVN589814 GFJ589814 GPF589814 GZB589814 HIX589814 HST589814 ICP589814 IML589814 IWH589814 JGD589814 JPZ589814 JZV589814 KJR589814 KTN589814 LDJ589814 LNF589814 LXB589814 MGX589814 MQT589814 NAP589814 NKL589814 NUH589814 OED589814 ONZ589814 OXV589814 PHR589814 PRN589814 QBJ589814 QLF589814 QVB589814 REX589814 ROT589814 RYP589814 SIL589814 SSH589814 TCD589814 TLZ589814 TVV589814 UFR589814 UPN589814 UZJ589814 VJF589814 VTB589814 WCX589814 WMT589814 WWP589814 AH655350 KD655350 TZ655350 ADV655350 ANR655350 AXN655350 BHJ655350 BRF655350 CBB655350 CKX655350 CUT655350 DEP655350 DOL655350 DYH655350 EID655350 ERZ655350 FBV655350 FLR655350 FVN655350 GFJ655350 GPF655350 GZB655350 HIX655350 HST655350 ICP655350 IML655350 IWH655350 JGD655350 JPZ655350 JZV655350 KJR655350 KTN655350 LDJ655350 LNF655350 LXB655350 MGX655350 MQT655350 NAP655350 NKL655350 NUH655350 OED655350 ONZ655350 OXV655350 PHR655350 PRN655350 QBJ655350 QLF655350 QVB655350 REX655350 ROT655350 RYP655350 SIL655350 SSH655350 TCD655350 TLZ655350 TVV655350 UFR655350 UPN655350 UZJ655350 VJF655350 VTB655350 WCX655350 WMT655350 WWP655350 AH720886 KD720886 TZ720886 ADV720886 ANR720886 AXN720886 BHJ720886 BRF720886 CBB720886 CKX720886 CUT720886 DEP720886 DOL720886 DYH720886 EID720886 ERZ720886 FBV720886 FLR720886 FVN720886 GFJ720886 GPF720886 GZB720886 HIX720886 HST720886 ICP720886 IML720886 IWH720886 JGD720886 JPZ720886 JZV720886 KJR720886 KTN720886 LDJ720886 LNF720886 LXB720886 MGX720886 MQT720886 NAP720886 NKL720886 NUH720886 OED720886 ONZ720886 OXV720886 PHR720886 PRN720886 QBJ720886 QLF720886 QVB720886 REX720886 ROT720886 RYP720886 SIL720886 SSH720886 TCD720886 TLZ720886 TVV720886 UFR720886 UPN720886 UZJ720886 VJF720886 VTB720886 WCX720886 WMT720886 WWP720886 AH786422 KD786422 TZ786422 ADV786422 ANR786422 AXN786422 BHJ786422 BRF786422 CBB786422 CKX786422 CUT786422 DEP786422 DOL786422 DYH786422 EID786422 ERZ786422 FBV786422 FLR786422 FVN786422 GFJ786422 GPF786422 GZB786422 HIX786422 HST786422 ICP786422 IML786422 IWH786422 JGD786422 JPZ786422 JZV786422 KJR786422 KTN786422 LDJ786422 LNF786422 LXB786422 MGX786422 MQT786422 NAP786422 NKL786422 NUH786422 OED786422 ONZ786422 OXV786422 PHR786422 PRN786422 QBJ786422 QLF786422 QVB786422 REX786422 ROT786422 RYP786422 SIL786422 SSH786422 TCD786422 TLZ786422 TVV786422 UFR786422 UPN786422 UZJ786422 VJF786422 VTB786422 WCX786422 WMT786422 WWP786422 AH851958 KD851958 TZ851958 ADV851958 ANR851958 AXN851958 BHJ851958 BRF851958 CBB851958 CKX851958 CUT851958 DEP851958 DOL851958 DYH851958 EID851958 ERZ851958 FBV851958 FLR851958 FVN851958 GFJ851958 GPF851958 GZB851958 HIX851958 HST851958 ICP851958 IML851958 IWH851958 JGD851958 JPZ851958 JZV851958 KJR851958 KTN851958 LDJ851958 LNF851958 LXB851958 MGX851958 MQT851958 NAP851958 NKL851958 NUH851958 OED851958 ONZ851958 OXV851958 PHR851958 PRN851958 QBJ851958 QLF851958 QVB851958 REX851958 ROT851958 RYP851958 SIL851958 SSH851958 TCD851958 TLZ851958 TVV851958 UFR851958 UPN851958 UZJ851958 VJF851958 VTB851958 WCX851958 WMT851958 WWP851958 AH917494 KD917494 TZ917494 ADV917494 ANR917494 AXN917494 BHJ917494 BRF917494 CBB917494 CKX917494 CUT917494 DEP917494 DOL917494 DYH917494 EID917494 ERZ917494 FBV917494 FLR917494 FVN917494 GFJ917494 GPF917494 GZB917494 HIX917494 HST917494 ICP917494 IML917494 IWH917494 JGD917494 JPZ917494 JZV917494 KJR917494 KTN917494 LDJ917494 LNF917494 LXB917494 MGX917494 MQT917494 NAP917494 NKL917494 NUH917494 OED917494 ONZ917494 OXV917494 PHR917494 PRN917494 QBJ917494 QLF917494 QVB917494 REX917494 ROT917494 RYP917494 SIL917494 SSH917494 TCD917494 TLZ917494 TVV917494 UFR917494 UPN917494 UZJ917494 VJF917494 VTB917494 WCX917494 WMT917494 WWP917494 AH983030 KD983030 TZ983030 ADV983030 ANR983030 AXN983030 BHJ983030 BRF983030 CBB983030 CKX983030 CUT983030 DEP983030 DOL983030 DYH983030 EID983030 ERZ983030 FBV983030 FLR983030 FVN983030 GFJ983030 GPF983030 GZB983030 HIX983030 HST983030 ICP983030 IML983030 IWH983030 JGD983030 JPZ983030 JZV983030 KJR983030 KTN983030 LDJ983030 LNF983030 LXB983030 MGX983030 MQT983030 NAP983030 NKL983030 NUH983030 OED983030 ONZ983030 OXV983030 PHR983030 PRN983030 QBJ983030 QLF983030 QVB983030 REX983030 ROT983030 RYP983030 SIL983030 SSH983030 TCD983030 TLZ983030 TVV983030 UFR983030 UPN983030 UZJ983030 VJF983030 VTB983030 WCX983030 WMT983030 WWP983030 AH37:AH69 KD37:KD69 TZ37:TZ69 ADV37:ADV69 ANR37:ANR69 AXN37:AXN69 BHJ37:BHJ69 BRF37:BRF69 CBB37:CBB69 CKX37:CKX69 CUT37:CUT69 DEP37:DEP69 DOL37:DOL69 DYH37:DYH69 EID37:EID69 ERZ37:ERZ69 FBV37:FBV69 FLR37:FLR69 FVN37:FVN69 GFJ37:GFJ69 GPF37:GPF69 GZB37:GZB69 HIX37:HIX69 HST37:HST69 ICP37:ICP69 IML37:IML69 IWH37:IWH69 JGD37:JGD69 JPZ37:JPZ69 JZV37:JZV69 KJR37:KJR69 KTN37:KTN69 LDJ37:LDJ69 LNF37:LNF69 LXB37:LXB69 MGX37:MGX69 MQT37:MQT69 NAP37:NAP69 NKL37:NKL69 NUH37:NUH69 OED37:OED69 ONZ37:ONZ69 OXV37:OXV69 PHR37:PHR69 PRN37:PRN69 QBJ37:QBJ69 QLF37:QLF69 QVB37:QVB69 REX37:REX69 ROT37:ROT69 RYP37:RYP69 SIL37:SIL69 SSH37:SSH69 TCD37:TCD69 TLZ37:TLZ69 TVV37:TVV69 UFR37:UFR69 UPN37:UPN69 UZJ37:UZJ69 VJF37:VJF69 VTB37:VTB69 WCX37:WCX69 WMT37:WMT69 WWP37:WWP69 AH65573:AH65605 KD65573:KD65605 TZ65573:TZ65605 ADV65573:ADV65605 ANR65573:ANR65605 AXN65573:AXN65605 BHJ65573:BHJ65605 BRF65573:BRF65605 CBB65573:CBB65605 CKX65573:CKX65605 CUT65573:CUT65605 DEP65573:DEP65605 DOL65573:DOL65605 DYH65573:DYH65605 EID65573:EID65605 ERZ65573:ERZ65605 FBV65573:FBV65605 FLR65573:FLR65605 FVN65573:FVN65605 GFJ65573:GFJ65605 GPF65573:GPF65605 GZB65573:GZB65605 HIX65573:HIX65605 HST65573:HST65605 ICP65573:ICP65605 IML65573:IML65605 IWH65573:IWH65605 JGD65573:JGD65605 JPZ65573:JPZ65605 JZV65573:JZV65605 KJR65573:KJR65605 KTN65573:KTN65605 LDJ65573:LDJ65605 LNF65573:LNF65605 LXB65573:LXB65605 MGX65573:MGX65605 MQT65573:MQT65605 NAP65573:NAP65605 NKL65573:NKL65605 NUH65573:NUH65605 OED65573:OED65605 ONZ65573:ONZ65605 OXV65573:OXV65605 PHR65573:PHR65605 PRN65573:PRN65605 QBJ65573:QBJ65605 QLF65573:QLF65605 QVB65573:QVB65605 REX65573:REX65605 ROT65573:ROT65605 RYP65573:RYP65605 SIL65573:SIL65605 SSH65573:SSH65605 TCD65573:TCD65605 TLZ65573:TLZ65605 TVV65573:TVV65605 UFR65573:UFR65605 UPN65573:UPN65605 UZJ65573:UZJ65605 VJF65573:VJF65605 VTB65573:VTB65605 WCX65573:WCX65605 WMT65573:WMT65605 WWP65573:WWP65605 AH131109:AH131141 KD131109:KD131141 TZ131109:TZ131141 ADV131109:ADV131141 ANR131109:ANR131141 AXN131109:AXN131141 BHJ131109:BHJ131141 BRF131109:BRF131141 CBB131109:CBB131141 CKX131109:CKX131141 CUT131109:CUT131141 DEP131109:DEP131141 DOL131109:DOL131141 DYH131109:DYH131141 EID131109:EID131141 ERZ131109:ERZ131141 FBV131109:FBV131141 FLR131109:FLR131141 FVN131109:FVN131141 GFJ131109:GFJ131141 GPF131109:GPF131141 GZB131109:GZB131141 HIX131109:HIX131141 HST131109:HST131141 ICP131109:ICP131141 IML131109:IML131141 IWH131109:IWH131141 JGD131109:JGD131141 JPZ131109:JPZ131141 JZV131109:JZV131141 KJR131109:KJR131141 KTN131109:KTN131141 LDJ131109:LDJ131141 LNF131109:LNF131141 LXB131109:LXB131141 MGX131109:MGX131141 MQT131109:MQT131141 NAP131109:NAP131141 NKL131109:NKL131141 NUH131109:NUH131141 OED131109:OED131141 ONZ131109:ONZ131141 OXV131109:OXV131141 PHR131109:PHR131141 PRN131109:PRN131141 QBJ131109:QBJ131141 QLF131109:QLF131141 QVB131109:QVB131141 REX131109:REX131141 ROT131109:ROT131141 RYP131109:RYP131141 SIL131109:SIL131141 SSH131109:SSH131141 TCD131109:TCD131141 TLZ131109:TLZ131141 TVV131109:TVV131141 UFR131109:UFR131141 UPN131109:UPN131141 UZJ131109:UZJ131141 VJF131109:VJF131141 VTB131109:VTB131141 WCX131109:WCX131141 WMT131109:WMT131141 WWP131109:WWP131141 AH196645:AH196677 KD196645:KD196677 TZ196645:TZ196677 ADV196645:ADV196677 ANR196645:ANR196677 AXN196645:AXN196677 BHJ196645:BHJ196677 BRF196645:BRF196677 CBB196645:CBB196677 CKX196645:CKX196677 CUT196645:CUT196677 DEP196645:DEP196677 DOL196645:DOL196677 DYH196645:DYH196677 EID196645:EID196677 ERZ196645:ERZ196677 FBV196645:FBV196677 FLR196645:FLR196677 FVN196645:FVN196677 GFJ196645:GFJ196677 GPF196645:GPF196677 GZB196645:GZB196677 HIX196645:HIX196677 HST196645:HST196677 ICP196645:ICP196677 IML196645:IML196677 IWH196645:IWH196677 JGD196645:JGD196677 JPZ196645:JPZ196677 JZV196645:JZV196677 KJR196645:KJR196677 KTN196645:KTN196677 LDJ196645:LDJ196677 LNF196645:LNF196677 LXB196645:LXB196677 MGX196645:MGX196677 MQT196645:MQT196677 NAP196645:NAP196677 NKL196645:NKL196677 NUH196645:NUH196677 OED196645:OED196677 ONZ196645:ONZ196677 OXV196645:OXV196677 PHR196645:PHR196677 PRN196645:PRN196677 QBJ196645:QBJ196677 QLF196645:QLF196677 QVB196645:QVB196677 REX196645:REX196677 ROT196645:ROT196677 RYP196645:RYP196677 SIL196645:SIL196677 SSH196645:SSH196677 TCD196645:TCD196677 TLZ196645:TLZ196677 TVV196645:TVV196677 UFR196645:UFR196677 UPN196645:UPN196677 UZJ196645:UZJ196677 VJF196645:VJF196677 VTB196645:VTB196677 WCX196645:WCX196677 WMT196645:WMT196677 WWP196645:WWP196677 AH262181:AH262213 KD262181:KD262213 TZ262181:TZ262213 ADV262181:ADV262213 ANR262181:ANR262213 AXN262181:AXN262213 BHJ262181:BHJ262213 BRF262181:BRF262213 CBB262181:CBB262213 CKX262181:CKX262213 CUT262181:CUT262213 DEP262181:DEP262213 DOL262181:DOL262213 DYH262181:DYH262213 EID262181:EID262213 ERZ262181:ERZ262213 FBV262181:FBV262213 FLR262181:FLR262213 FVN262181:FVN262213 GFJ262181:GFJ262213 GPF262181:GPF262213 GZB262181:GZB262213 HIX262181:HIX262213 HST262181:HST262213 ICP262181:ICP262213 IML262181:IML262213 IWH262181:IWH262213 JGD262181:JGD262213 JPZ262181:JPZ262213 JZV262181:JZV262213 KJR262181:KJR262213 KTN262181:KTN262213 LDJ262181:LDJ262213 LNF262181:LNF262213 LXB262181:LXB262213 MGX262181:MGX262213 MQT262181:MQT262213 NAP262181:NAP262213 NKL262181:NKL262213 NUH262181:NUH262213 OED262181:OED262213 ONZ262181:ONZ262213 OXV262181:OXV262213 PHR262181:PHR262213 PRN262181:PRN262213 QBJ262181:QBJ262213 QLF262181:QLF262213 QVB262181:QVB262213 REX262181:REX262213 ROT262181:ROT262213 RYP262181:RYP262213 SIL262181:SIL262213 SSH262181:SSH262213 TCD262181:TCD262213 TLZ262181:TLZ262213 TVV262181:TVV262213 UFR262181:UFR262213 UPN262181:UPN262213 UZJ262181:UZJ262213 VJF262181:VJF262213 VTB262181:VTB262213 WCX262181:WCX262213 WMT262181:WMT262213 WWP262181:WWP262213 AH327717:AH327749 KD327717:KD327749 TZ327717:TZ327749 ADV327717:ADV327749 ANR327717:ANR327749 AXN327717:AXN327749 BHJ327717:BHJ327749 BRF327717:BRF327749 CBB327717:CBB327749 CKX327717:CKX327749 CUT327717:CUT327749 DEP327717:DEP327749 DOL327717:DOL327749 DYH327717:DYH327749 EID327717:EID327749 ERZ327717:ERZ327749 FBV327717:FBV327749 FLR327717:FLR327749 FVN327717:FVN327749 GFJ327717:GFJ327749 GPF327717:GPF327749 GZB327717:GZB327749 HIX327717:HIX327749 HST327717:HST327749 ICP327717:ICP327749 IML327717:IML327749 IWH327717:IWH327749 JGD327717:JGD327749 JPZ327717:JPZ327749 JZV327717:JZV327749 KJR327717:KJR327749 KTN327717:KTN327749 LDJ327717:LDJ327749 LNF327717:LNF327749 LXB327717:LXB327749 MGX327717:MGX327749 MQT327717:MQT327749 NAP327717:NAP327749 NKL327717:NKL327749 NUH327717:NUH327749 OED327717:OED327749 ONZ327717:ONZ327749 OXV327717:OXV327749 PHR327717:PHR327749 PRN327717:PRN327749 QBJ327717:QBJ327749 QLF327717:QLF327749 QVB327717:QVB327749 REX327717:REX327749 ROT327717:ROT327749 RYP327717:RYP327749 SIL327717:SIL327749 SSH327717:SSH327749 TCD327717:TCD327749 TLZ327717:TLZ327749 TVV327717:TVV327749 UFR327717:UFR327749 UPN327717:UPN327749 UZJ327717:UZJ327749 VJF327717:VJF327749 VTB327717:VTB327749 WCX327717:WCX327749 WMT327717:WMT327749 WWP327717:WWP327749 AH393253:AH393285 KD393253:KD393285 TZ393253:TZ393285 ADV393253:ADV393285 ANR393253:ANR393285 AXN393253:AXN393285 BHJ393253:BHJ393285 BRF393253:BRF393285 CBB393253:CBB393285 CKX393253:CKX393285 CUT393253:CUT393285 DEP393253:DEP393285 DOL393253:DOL393285 DYH393253:DYH393285 EID393253:EID393285 ERZ393253:ERZ393285 FBV393253:FBV393285 FLR393253:FLR393285 FVN393253:FVN393285 GFJ393253:GFJ393285 GPF393253:GPF393285 GZB393253:GZB393285 HIX393253:HIX393285 HST393253:HST393285 ICP393253:ICP393285 IML393253:IML393285 IWH393253:IWH393285 JGD393253:JGD393285 JPZ393253:JPZ393285 JZV393253:JZV393285 KJR393253:KJR393285 KTN393253:KTN393285 LDJ393253:LDJ393285 LNF393253:LNF393285 LXB393253:LXB393285 MGX393253:MGX393285 MQT393253:MQT393285 NAP393253:NAP393285 NKL393253:NKL393285 NUH393253:NUH393285 OED393253:OED393285 ONZ393253:ONZ393285 OXV393253:OXV393285 PHR393253:PHR393285 PRN393253:PRN393285 QBJ393253:QBJ393285 QLF393253:QLF393285 QVB393253:QVB393285 REX393253:REX393285 ROT393253:ROT393285 RYP393253:RYP393285 SIL393253:SIL393285 SSH393253:SSH393285 TCD393253:TCD393285 TLZ393253:TLZ393285 TVV393253:TVV393285 UFR393253:UFR393285 UPN393253:UPN393285 UZJ393253:UZJ393285 VJF393253:VJF393285 VTB393253:VTB393285 WCX393253:WCX393285 WMT393253:WMT393285 WWP393253:WWP393285 AH458789:AH458821 KD458789:KD458821 TZ458789:TZ458821 ADV458789:ADV458821 ANR458789:ANR458821 AXN458789:AXN458821 BHJ458789:BHJ458821 BRF458789:BRF458821 CBB458789:CBB458821 CKX458789:CKX458821 CUT458789:CUT458821 DEP458789:DEP458821 DOL458789:DOL458821 DYH458789:DYH458821 EID458789:EID458821 ERZ458789:ERZ458821 FBV458789:FBV458821 FLR458789:FLR458821 FVN458789:FVN458821 GFJ458789:GFJ458821 GPF458789:GPF458821 GZB458789:GZB458821 HIX458789:HIX458821 HST458789:HST458821 ICP458789:ICP458821 IML458789:IML458821 IWH458789:IWH458821 JGD458789:JGD458821 JPZ458789:JPZ458821 JZV458789:JZV458821 KJR458789:KJR458821 KTN458789:KTN458821 LDJ458789:LDJ458821 LNF458789:LNF458821 LXB458789:LXB458821 MGX458789:MGX458821 MQT458789:MQT458821 NAP458789:NAP458821 NKL458789:NKL458821 NUH458789:NUH458821 OED458789:OED458821 ONZ458789:ONZ458821 OXV458789:OXV458821 PHR458789:PHR458821 PRN458789:PRN458821 QBJ458789:QBJ458821 QLF458789:QLF458821 QVB458789:QVB458821 REX458789:REX458821 ROT458789:ROT458821 RYP458789:RYP458821 SIL458789:SIL458821 SSH458789:SSH458821 TCD458789:TCD458821 TLZ458789:TLZ458821 TVV458789:TVV458821 UFR458789:UFR458821 UPN458789:UPN458821 UZJ458789:UZJ458821 VJF458789:VJF458821 VTB458789:VTB458821 WCX458789:WCX458821 WMT458789:WMT458821 WWP458789:WWP458821 AH524325:AH524357 KD524325:KD524357 TZ524325:TZ524357 ADV524325:ADV524357 ANR524325:ANR524357 AXN524325:AXN524357 BHJ524325:BHJ524357 BRF524325:BRF524357 CBB524325:CBB524357 CKX524325:CKX524357 CUT524325:CUT524357 DEP524325:DEP524357 DOL524325:DOL524357 DYH524325:DYH524357 EID524325:EID524357 ERZ524325:ERZ524357 FBV524325:FBV524357 FLR524325:FLR524357 FVN524325:FVN524357 GFJ524325:GFJ524357 GPF524325:GPF524357 GZB524325:GZB524357 HIX524325:HIX524357 HST524325:HST524357 ICP524325:ICP524357 IML524325:IML524357 IWH524325:IWH524357 JGD524325:JGD524357 JPZ524325:JPZ524357 JZV524325:JZV524357 KJR524325:KJR524357 KTN524325:KTN524357 LDJ524325:LDJ524357 LNF524325:LNF524357 LXB524325:LXB524357 MGX524325:MGX524357 MQT524325:MQT524357 NAP524325:NAP524357 NKL524325:NKL524357 NUH524325:NUH524357 OED524325:OED524357 ONZ524325:ONZ524357 OXV524325:OXV524357 PHR524325:PHR524357 PRN524325:PRN524357 QBJ524325:QBJ524357 QLF524325:QLF524357 QVB524325:QVB524357 REX524325:REX524357 ROT524325:ROT524357 RYP524325:RYP524357 SIL524325:SIL524357 SSH524325:SSH524357 TCD524325:TCD524357 TLZ524325:TLZ524357 TVV524325:TVV524357 UFR524325:UFR524357 UPN524325:UPN524357 UZJ524325:UZJ524357 VJF524325:VJF524357 VTB524325:VTB524357 WCX524325:WCX524357 WMT524325:WMT524357 WWP524325:WWP524357 AH589861:AH589893 KD589861:KD589893 TZ589861:TZ589893 ADV589861:ADV589893 ANR589861:ANR589893 AXN589861:AXN589893 BHJ589861:BHJ589893 BRF589861:BRF589893 CBB589861:CBB589893 CKX589861:CKX589893 CUT589861:CUT589893 DEP589861:DEP589893 DOL589861:DOL589893 DYH589861:DYH589893 EID589861:EID589893 ERZ589861:ERZ589893 FBV589861:FBV589893 FLR589861:FLR589893 FVN589861:FVN589893 GFJ589861:GFJ589893 GPF589861:GPF589893 GZB589861:GZB589893 HIX589861:HIX589893 HST589861:HST589893 ICP589861:ICP589893 IML589861:IML589893 IWH589861:IWH589893 JGD589861:JGD589893 JPZ589861:JPZ589893 JZV589861:JZV589893 KJR589861:KJR589893 KTN589861:KTN589893 LDJ589861:LDJ589893 LNF589861:LNF589893 LXB589861:LXB589893 MGX589861:MGX589893 MQT589861:MQT589893 NAP589861:NAP589893 NKL589861:NKL589893 NUH589861:NUH589893 OED589861:OED589893 ONZ589861:ONZ589893 OXV589861:OXV589893 PHR589861:PHR589893 PRN589861:PRN589893 QBJ589861:QBJ589893 QLF589861:QLF589893 QVB589861:QVB589893 REX589861:REX589893 ROT589861:ROT589893 RYP589861:RYP589893 SIL589861:SIL589893 SSH589861:SSH589893 TCD589861:TCD589893 TLZ589861:TLZ589893 TVV589861:TVV589893 UFR589861:UFR589893 UPN589861:UPN589893 UZJ589861:UZJ589893 VJF589861:VJF589893 VTB589861:VTB589893 WCX589861:WCX589893 WMT589861:WMT589893 WWP589861:WWP589893 AH655397:AH655429 KD655397:KD655429 TZ655397:TZ655429 ADV655397:ADV655429 ANR655397:ANR655429 AXN655397:AXN655429 BHJ655397:BHJ655429 BRF655397:BRF655429 CBB655397:CBB655429 CKX655397:CKX655429 CUT655397:CUT655429 DEP655397:DEP655429 DOL655397:DOL655429 DYH655397:DYH655429 EID655397:EID655429 ERZ655397:ERZ655429 FBV655397:FBV655429 FLR655397:FLR655429 FVN655397:FVN655429 GFJ655397:GFJ655429 GPF655397:GPF655429 GZB655397:GZB655429 HIX655397:HIX655429 HST655397:HST655429 ICP655397:ICP655429 IML655397:IML655429 IWH655397:IWH655429 JGD655397:JGD655429 JPZ655397:JPZ655429 JZV655397:JZV655429 KJR655397:KJR655429 KTN655397:KTN655429 LDJ655397:LDJ655429 LNF655397:LNF655429 LXB655397:LXB655429 MGX655397:MGX655429 MQT655397:MQT655429 NAP655397:NAP655429 NKL655397:NKL655429 NUH655397:NUH655429 OED655397:OED655429 ONZ655397:ONZ655429 OXV655397:OXV655429 PHR655397:PHR655429 PRN655397:PRN655429 QBJ655397:QBJ655429 QLF655397:QLF655429 QVB655397:QVB655429 REX655397:REX655429 ROT655397:ROT655429 RYP655397:RYP655429 SIL655397:SIL655429 SSH655397:SSH655429 TCD655397:TCD655429 TLZ655397:TLZ655429 TVV655397:TVV655429 UFR655397:UFR655429 UPN655397:UPN655429 UZJ655397:UZJ655429 VJF655397:VJF655429 VTB655397:VTB655429 WCX655397:WCX655429 WMT655397:WMT655429 WWP655397:WWP655429 AH720933:AH720965 KD720933:KD720965 TZ720933:TZ720965 ADV720933:ADV720965 ANR720933:ANR720965 AXN720933:AXN720965 BHJ720933:BHJ720965 BRF720933:BRF720965 CBB720933:CBB720965 CKX720933:CKX720965 CUT720933:CUT720965 DEP720933:DEP720965 DOL720933:DOL720965 DYH720933:DYH720965 EID720933:EID720965 ERZ720933:ERZ720965 FBV720933:FBV720965 FLR720933:FLR720965 FVN720933:FVN720965 GFJ720933:GFJ720965 GPF720933:GPF720965 GZB720933:GZB720965 HIX720933:HIX720965 HST720933:HST720965 ICP720933:ICP720965 IML720933:IML720965 IWH720933:IWH720965 JGD720933:JGD720965 JPZ720933:JPZ720965 JZV720933:JZV720965 KJR720933:KJR720965 KTN720933:KTN720965 LDJ720933:LDJ720965 LNF720933:LNF720965 LXB720933:LXB720965 MGX720933:MGX720965 MQT720933:MQT720965 NAP720933:NAP720965 NKL720933:NKL720965 NUH720933:NUH720965 OED720933:OED720965 ONZ720933:ONZ720965 OXV720933:OXV720965 PHR720933:PHR720965 PRN720933:PRN720965 QBJ720933:QBJ720965 QLF720933:QLF720965 QVB720933:QVB720965 REX720933:REX720965 ROT720933:ROT720965 RYP720933:RYP720965 SIL720933:SIL720965 SSH720933:SSH720965 TCD720933:TCD720965 TLZ720933:TLZ720965 TVV720933:TVV720965 UFR720933:UFR720965 UPN720933:UPN720965 UZJ720933:UZJ720965 VJF720933:VJF720965 VTB720933:VTB720965 WCX720933:WCX720965 WMT720933:WMT720965 WWP720933:WWP720965 AH786469:AH786501 KD786469:KD786501 TZ786469:TZ786501 ADV786469:ADV786501 ANR786469:ANR786501 AXN786469:AXN786501 BHJ786469:BHJ786501 BRF786469:BRF786501 CBB786469:CBB786501 CKX786469:CKX786501 CUT786469:CUT786501 DEP786469:DEP786501 DOL786469:DOL786501 DYH786469:DYH786501 EID786469:EID786501 ERZ786469:ERZ786501 FBV786469:FBV786501 FLR786469:FLR786501 FVN786469:FVN786501 GFJ786469:GFJ786501 GPF786469:GPF786501 GZB786469:GZB786501 HIX786469:HIX786501 HST786469:HST786501 ICP786469:ICP786501 IML786469:IML786501 IWH786469:IWH786501 JGD786469:JGD786501 JPZ786469:JPZ786501 JZV786469:JZV786501 KJR786469:KJR786501 KTN786469:KTN786501 LDJ786469:LDJ786501 LNF786469:LNF786501 LXB786469:LXB786501 MGX786469:MGX786501 MQT786469:MQT786501 NAP786469:NAP786501 NKL786469:NKL786501 NUH786469:NUH786501 OED786469:OED786501 ONZ786469:ONZ786501 OXV786469:OXV786501 PHR786469:PHR786501 PRN786469:PRN786501 QBJ786469:QBJ786501 QLF786469:QLF786501 QVB786469:QVB786501 REX786469:REX786501 ROT786469:ROT786501 RYP786469:RYP786501 SIL786469:SIL786501 SSH786469:SSH786501 TCD786469:TCD786501 TLZ786469:TLZ786501 TVV786469:TVV786501 UFR786469:UFR786501 UPN786469:UPN786501 UZJ786469:UZJ786501 VJF786469:VJF786501 VTB786469:VTB786501 WCX786469:WCX786501 WMT786469:WMT786501 WWP786469:WWP786501 AH852005:AH852037 KD852005:KD852037 TZ852005:TZ852037 ADV852005:ADV852037 ANR852005:ANR852037 AXN852005:AXN852037 BHJ852005:BHJ852037 BRF852005:BRF852037 CBB852005:CBB852037 CKX852005:CKX852037 CUT852005:CUT852037 DEP852005:DEP852037 DOL852005:DOL852037 DYH852005:DYH852037 EID852005:EID852037 ERZ852005:ERZ852037 FBV852005:FBV852037 FLR852005:FLR852037 FVN852005:FVN852037 GFJ852005:GFJ852037 GPF852005:GPF852037 GZB852005:GZB852037 HIX852005:HIX852037 HST852005:HST852037 ICP852005:ICP852037 IML852005:IML852037 IWH852005:IWH852037 JGD852005:JGD852037 JPZ852005:JPZ852037 JZV852005:JZV852037 KJR852005:KJR852037 KTN852005:KTN852037 LDJ852005:LDJ852037 LNF852005:LNF852037 LXB852005:LXB852037 MGX852005:MGX852037 MQT852005:MQT852037 NAP852005:NAP852037 NKL852005:NKL852037 NUH852005:NUH852037 OED852005:OED852037 ONZ852005:ONZ852037 OXV852005:OXV852037 PHR852005:PHR852037 PRN852005:PRN852037 QBJ852005:QBJ852037 QLF852005:QLF852037 QVB852005:QVB852037 REX852005:REX852037 ROT852005:ROT852037 RYP852005:RYP852037 SIL852005:SIL852037 SSH852005:SSH852037 TCD852005:TCD852037 TLZ852005:TLZ852037 TVV852005:TVV852037 UFR852005:UFR852037 UPN852005:UPN852037 UZJ852005:UZJ852037 VJF852005:VJF852037 VTB852005:VTB852037 WCX852005:WCX852037 WMT852005:WMT852037 WWP852005:WWP852037 AH917541:AH917573 KD917541:KD917573 TZ917541:TZ917573 ADV917541:ADV917573 ANR917541:ANR917573 AXN917541:AXN917573 BHJ917541:BHJ917573 BRF917541:BRF917573 CBB917541:CBB917573 CKX917541:CKX917573 CUT917541:CUT917573 DEP917541:DEP917573 DOL917541:DOL917573 DYH917541:DYH917573 EID917541:EID917573 ERZ917541:ERZ917573 FBV917541:FBV917573 FLR917541:FLR917573 FVN917541:FVN917573 GFJ917541:GFJ917573 GPF917541:GPF917573 GZB917541:GZB917573 HIX917541:HIX917573 HST917541:HST917573 ICP917541:ICP917573 IML917541:IML917573 IWH917541:IWH917573 JGD917541:JGD917573 JPZ917541:JPZ917573 JZV917541:JZV917573 KJR917541:KJR917573 KTN917541:KTN917573 LDJ917541:LDJ917573 LNF917541:LNF917573 LXB917541:LXB917573 MGX917541:MGX917573 MQT917541:MQT917573 NAP917541:NAP917573 NKL917541:NKL917573 NUH917541:NUH917573 OED917541:OED917573 ONZ917541:ONZ917573 OXV917541:OXV917573 PHR917541:PHR917573 PRN917541:PRN917573 QBJ917541:QBJ917573 QLF917541:QLF917573 QVB917541:QVB917573 REX917541:REX917573 ROT917541:ROT917573 RYP917541:RYP917573 SIL917541:SIL917573 SSH917541:SSH917573 TCD917541:TCD917573 TLZ917541:TLZ917573 TVV917541:TVV917573 UFR917541:UFR917573 UPN917541:UPN917573 UZJ917541:UZJ917573 VJF917541:VJF917573 VTB917541:VTB917573 WCX917541:WCX917573 WMT917541:WMT917573 WWP917541:WWP917573 AH983077:AH983109 KD983077:KD983109 TZ983077:TZ983109 ADV983077:ADV983109 ANR983077:ANR983109 AXN983077:AXN983109 BHJ983077:BHJ983109 BRF983077:BRF983109 CBB983077:CBB983109 CKX983077:CKX983109 CUT983077:CUT983109 DEP983077:DEP983109 DOL983077:DOL983109 DYH983077:DYH983109 EID983077:EID983109 ERZ983077:ERZ983109 FBV983077:FBV983109 FLR983077:FLR983109 FVN983077:FVN983109 GFJ983077:GFJ983109 GPF983077:GPF983109 GZB983077:GZB983109 HIX983077:HIX983109 HST983077:HST983109 ICP983077:ICP983109 IML983077:IML983109 IWH983077:IWH983109 JGD983077:JGD983109 JPZ983077:JPZ983109 JZV983077:JZV983109 KJR983077:KJR983109 KTN983077:KTN983109 LDJ983077:LDJ983109 LNF983077:LNF983109 LXB983077:LXB983109 MGX983077:MGX983109 MQT983077:MQT983109 NAP983077:NAP983109 NKL983077:NKL983109 NUH983077:NUH983109 OED983077:OED983109 ONZ983077:ONZ983109 OXV983077:OXV983109 PHR983077:PHR983109 PRN983077:PRN983109 QBJ983077:QBJ983109 QLF983077:QLF983109 QVB983077:QVB983109 REX983077:REX983109 ROT983077:ROT983109 RYP983077:RYP983109 SIL983077:SIL983109 SSH983077:SSH983109 TCD983077:TCD983109 TLZ983077:TLZ983109 TVV983077:TVV983109 UFR983077:UFR983109 UPN983077:UPN983109 UZJ983077:UZJ983109 VJF983077:VJF983109 VTB983077:VTB983109 WCX983077:WCX983109 WMT983077:WMT983109 WWP983077:WWP983109 AJ65526 KF65526 UB65526 ADX65526 ANT65526 AXP65526 BHL65526 BRH65526 CBD65526 CKZ65526 CUV65526 DER65526 DON65526 DYJ65526 EIF65526 ESB65526 FBX65526 FLT65526 FVP65526 GFL65526 GPH65526 GZD65526 HIZ65526 HSV65526 ICR65526 IMN65526 IWJ65526 JGF65526 JQB65526 JZX65526 KJT65526 KTP65526 LDL65526 LNH65526 LXD65526 MGZ65526 MQV65526 NAR65526 NKN65526 NUJ65526 OEF65526 OOB65526 OXX65526 PHT65526 PRP65526 QBL65526 QLH65526 QVD65526 REZ65526 ROV65526 RYR65526 SIN65526 SSJ65526 TCF65526 TMB65526 TVX65526 UFT65526 UPP65526 UZL65526 VJH65526 VTD65526 WCZ65526 WMV65526 WWR65526 AJ131062 KF131062 UB131062 ADX131062 ANT131062 AXP131062 BHL131062 BRH131062 CBD131062 CKZ131062 CUV131062 DER131062 DON131062 DYJ131062 EIF131062 ESB131062 FBX131062 FLT131062 FVP131062 GFL131062 GPH131062 GZD131062 HIZ131062 HSV131062 ICR131062 IMN131062 IWJ131062 JGF131062 JQB131062 JZX131062 KJT131062 KTP131062 LDL131062 LNH131062 LXD131062 MGZ131062 MQV131062 NAR131062 NKN131062 NUJ131062 OEF131062 OOB131062 OXX131062 PHT131062 PRP131062 QBL131062 QLH131062 QVD131062 REZ131062 ROV131062 RYR131062 SIN131062 SSJ131062 TCF131062 TMB131062 TVX131062 UFT131062 UPP131062 UZL131062 VJH131062 VTD131062 WCZ131062 WMV131062 WWR131062 AJ196598 KF196598 UB196598 ADX196598 ANT196598 AXP196598 BHL196598 BRH196598 CBD196598 CKZ196598 CUV196598 DER196598 DON196598 DYJ196598 EIF196598 ESB196598 FBX196598 FLT196598 FVP196598 GFL196598 GPH196598 GZD196598 HIZ196598 HSV196598 ICR196598 IMN196598 IWJ196598 JGF196598 JQB196598 JZX196598 KJT196598 KTP196598 LDL196598 LNH196598 LXD196598 MGZ196598 MQV196598 NAR196598 NKN196598 NUJ196598 OEF196598 OOB196598 OXX196598 PHT196598 PRP196598 QBL196598 QLH196598 QVD196598 REZ196598 ROV196598 RYR196598 SIN196598 SSJ196598 TCF196598 TMB196598 TVX196598 UFT196598 UPP196598 UZL196598 VJH196598 VTD196598 WCZ196598 WMV196598 WWR196598 AJ262134 KF262134 UB262134 ADX262134 ANT262134 AXP262134 BHL262134 BRH262134 CBD262134 CKZ262134 CUV262134 DER262134 DON262134 DYJ262134 EIF262134 ESB262134 FBX262134 FLT262134 FVP262134 GFL262134 GPH262134 GZD262134 HIZ262134 HSV262134 ICR262134 IMN262134 IWJ262134 JGF262134 JQB262134 JZX262134 KJT262134 KTP262134 LDL262134 LNH262134 LXD262134 MGZ262134 MQV262134 NAR262134 NKN262134 NUJ262134 OEF262134 OOB262134 OXX262134 PHT262134 PRP262134 QBL262134 QLH262134 QVD262134 REZ262134 ROV262134 RYR262134 SIN262134 SSJ262134 TCF262134 TMB262134 TVX262134 UFT262134 UPP262134 UZL262134 VJH262134 VTD262134 WCZ262134 WMV262134 WWR262134 AJ327670 KF327670 UB327670 ADX327670 ANT327670 AXP327670 BHL327670 BRH327670 CBD327670 CKZ327670 CUV327670 DER327670 DON327670 DYJ327670 EIF327670 ESB327670 FBX327670 FLT327670 FVP327670 GFL327670 GPH327670 GZD327670 HIZ327670 HSV327670 ICR327670 IMN327670 IWJ327670 JGF327670 JQB327670 JZX327670 KJT327670 KTP327670 LDL327670 LNH327670 LXD327670 MGZ327670 MQV327670 NAR327670 NKN327670 NUJ327670 OEF327670 OOB327670 OXX327670 PHT327670 PRP327670 QBL327670 QLH327670 QVD327670 REZ327670 ROV327670 RYR327670 SIN327670 SSJ327670 TCF327670 TMB327670 TVX327670 UFT327670 UPP327670 UZL327670 VJH327670 VTD327670 WCZ327670 WMV327670 WWR327670 AJ393206 KF393206 UB393206 ADX393206 ANT393206 AXP393206 BHL393206 BRH393206 CBD393206 CKZ393206 CUV393206 DER393206 DON393206 DYJ393206 EIF393206 ESB393206 FBX393206 FLT393206 FVP393206 GFL393206 GPH393206 GZD393206 HIZ393206 HSV393206 ICR393206 IMN393206 IWJ393206 JGF393206 JQB393206 JZX393206 KJT393206 KTP393206 LDL393206 LNH393206 LXD393206 MGZ393206 MQV393206 NAR393206 NKN393206 NUJ393206 OEF393206 OOB393206 OXX393206 PHT393206 PRP393206 QBL393206 QLH393206 QVD393206 REZ393206 ROV393206 RYR393206 SIN393206 SSJ393206 TCF393206 TMB393206 TVX393206 UFT393206 UPP393206 UZL393206 VJH393206 VTD393206 WCZ393206 WMV393206 WWR393206 AJ458742 KF458742 UB458742 ADX458742 ANT458742 AXP458742 BHL458742 BRH458742 CBD458742 CKZ458742 CUV458742 DER458742 DON458742 DYJ458742 EIF458742 ESB458742 FBX458742 FLT458742 FVP458742 GFL458742 GPH458742 GZD458742 HIZ458742 HSV458742 ICR458742 IMN458742 IWJ458742 JGF458742 JQB458742 JZX458742 KJT458742 KTP458742 LDL458742 LNH458742 LXD458742 MGZ458742 MQV458742 NAR458742 NKN458742 NUJ458742 OEF458742 OOB458742 OXX458742 PHT458742 PRP458742 QBL458742 QLH458742 QVD458742 REZ458742 ROV458742 RYR458742 SIN458742 SSJ458742 TCF458742 TMB458742 TVX458742 UFT458742 UPP458742 UZL458742 VJH458742 VTD458742 WCZ458742 WMV458742 WWR458742 AJ524278 KF524278 UB524278 ADX524278 ANT524278 AXP524278 BHL524278 BRH524278 CBD524278 CKZ524278 CUV524278 DER524278 DON524278 DYJ524278 EIF524278 ESB524278 FBX524278 FLT524278 FVP524278 GFL524278 GPH524278 GZD524278 HIZ524278 HSV524278 ICR524278 IMN524278 IWJ524278 JGF524278 JQB524278 JZX524278 KJT524278 KTP524278 LDL524278 LNH524278 LXD524278 MGZ524278 MQV524278 NAR524278 NKN524278 NUJ524278 OEF524278 OOB524278 OXX524278 PHT524278 PRP524278 QBL524278 QLH524278 QVD524278 REZ524278 ROV524278 RYR524278 SIN524278 SSJ524278 TCF524278 TMB524278 TVX524278 UFT524278 UPP524278 UZL524278 VJH524278 VTD524278 WCZ524278 WMV524278 WWR524278 AJ589814 KF589814 UB589814 ADX589814 ANT589814 AXP589814 BHL589814 BRH589814 CBD589814 CKZ589814 CUV589814 DER589814 DON589814 DYJ589814 EIF589814 ESB589814 FBX589814 FLT589814 FVP589814 GFL589814 GPH589814 GZD589814 HIZ589814 HSV589814 ICR589814 IMN589814 IWJ589814 JGF589814 JQB589814 JZX589814 KJT589814 KTP589814 LDL589814 LNH589814 LXD589814 MGZ589814 MQV589814 NAR589814 NKN589814 NUJ589814 OEF589814 OOB589814 OXX589814 PHT589814 PRP589814 QBL589814 QLH589814 QVD589814 REZ589814 ROV589814 RYR589814 SIN589814 SSJ589814 TCF589814 TMB589814 TVX589814 UFT589814 UPP589814 UZL589814 VJH589814 VTD589814 WCZ589814 WMV589814 WWR589814 AJ655350 KF655350 UB655350 ADX655350 ANT655350 AXP655350 BHL655350 BRH655350 CBD655350 CKZ655350 CUV655350 DER655350 DON655350 DYJ655350 EIF655350 ESB655350 FBX655350 FLT655350 FVP655350 GFL655350 GPH655350 GZD655350 HIZ655350 HSV655350 ICR655350 IMN655350 IWJ655350 JGF655350 JQB655350 JZX655350 KJT655350 KTP655350 LDL655350 LNH655350 LXD655350 MGZ655350 MQV655350 NAR655350 NKN655350 NUJ655350 OEF655350 OOB655350 OXX655350 PHT655350 PRP655350 QBL655350 QLH655350 QVD655350 REZ655350 ROV655350 RYR655350 SIN655350 SSJ655350 TCF655350 TMB655350 TVX655350 UFT655350 UPP655350 UZL655350 VJH655350 VTD655350 WCZ655350 WMV655350 WWR655350 AJ720886 KF720886 UB720886 ADX720886 ANT720886 AXP720886 BHL720886 BRH720886 CBD720886 CKZ720886 CUV720886 DER720886 DON720886 DYJ720886 EIF720886 ESB720886 FBX720886 FLT720886 FVP720886 GFL720886 GPH720886 GZD720886 HIZ720886 HSV720886 ICR720886 IMN720886 IWJ720886 JGF720886 JQB720886 JZX720886 KJT720886 KTP720886 LDL720886 LNH720886 LXD720886 MGZ720886 MQV720886 NAR720886 NKN720886 NUJ720886 OEF720886 OOB720886 OXX720886 PHT720886 PRP720886 QBL720886 QLH720886 QVD720886 REZ720886 ROV720886 RYR720886 SIN720886 SSJ720886 TCF720886 TMB720886 TVX720886 UFT720886 UPP720886 UZL720886 VJH720886 VTD720886 WCZ720886 WMV720886 WWR720886 AJ786422 KF786422 UB786422 ADX786422 ANT786422 AXP786422 BHL786422 BRH786422 CBD786422 CKZ786422 CUV786422 DER786422 DON786422 DYJ786422 EIF786422 ESB786422 FBX786422 FLT786422 FVP786422 GFL786422 GPH786422 GZD786422 HIZ786422 HSV786422 ICR786422 IMN786422 IWJ786422 JGF786422 JQB786422 JZX786422 KJT786422 KTP786422 LDL786422 LNH786422 LXD786422 MGZ786422 MQV786422 NAR786422 NKN786422 NUJ786422 OEF786422 OOB786422 OXX786422 PHT786422 PRP786422 QBL786422 QLH786422 QVD786422 REZ786422 ROV786422 RYR786422 SIN786422 SSJ786422 TCF786422 TMB786422 TVX786422 UFT786422 UPP786422 UZL786422 VJH786422 VTD786422 WCZ786422 WMV786422 WWR786422 AJ851958 KF851958 UB851958 ADX851958 ANT851958 AXP851958 BHL851958 BRH851958 CBD851958 CKZ851958 CUV851958 DER851958 DON851958 DYJ851958 EIF851958 ESB851958 FBX851958 FLT851958 FVP851958 GFL851958 GPH851958 GZD851958 HIZ851958 HSV851958 ICR851958 IMN851958 IWJ851958 JGF851958 JQB851958 JZX851958 KJT851958 KTP851958 LDL851958 LNH851958 LXD851958 MGZ851958 MQV851958 NAR851958 NKN851958 NUJ851958 OEF851958 OOB851958 OXX851958 PHT851958 PRP851958 QBL851958 QLH851958 QVD851958 REZ851958 ROV851958 RYR851958 SIN851958 SSJ851958 TCF851958 TMB851958 TVX851958 UFT851958 UPP851958 UZL851958 VJH851958 VTD851958 WCZ851958 WMV851958 WWR851958 AJ917494 KF917494 UB917494 ADX917494 ANT917494 AXP917494 BHL917494 BRH917494 CBD917494 CKZ917494 CUV917494 DER917494 DON917494 DYJ917494 EIF917494 ESB917494 FBX917494 FLT917494 FVP917494 GFL917494 GPH917494 GZD917494 HIZ917494 HSV917494 ICR917494 IMN917494 IWJ917494 JGF917494 JQB917494 JZX917494 KJT917494 KTP917494 LDL917494 LNH917494 LXD917494 MGZ917494 MQV917494 NAR917494 NKN917494 NUJ917494 OEF917494 OOB917494 OXX917494 PHT917494 PRP917494 QBL917494 QLH917494 QVD917494 REZ917494 ROV917494 RYR917494 SIN917494 SSJ917494 TCF917494 TMB917494 TVX917494 UFT917494 UPP917494 UZL917494 VJH917494 VTD917494 WCZ917494 WMV917494 WWR917494 AJ983030 KF983030 UB983030 ADX983030 ANT983030 AXP983030 BHL983030 BRH983030 CBD983030 CKZ983030 CUV983030 DER983030 DON983030 DYJ983030 EIF983030 ESB983030 FBX983030 FLT983030 FVP983030 GFL983030 GPH983030 GZD983030 HIZ983030 HSV983030 ICR983030 IMN983030 IWJ983030 JGF983030 JQB983030 JZX983030 KJT983030 KTP983030 LDL983030 LNH983030 LXD983030 MGZ983030 MQV983030 NAR983030 NKN983030 NUJ983030 OEF983030 OOB983030 OXX983030 PHT983030 PRP983030 QBL983030 QLH983030 QVD983030 REZ983030 ROV983030 RYR983030 SIN983030 SSJ983030 TCF983030 TMB983030 TVX983030 UFT983030 UPP983030 UZL983030 VJH983030 VTD983030 WCZ983030 WMV983030 WWR983030 AH65530 KD65530 TZ65530 ADV65530 ANR65530 AXN65530 BHJ65530 BRF65530 CBB65530 CKX65530 CUT65530 DEP65530 DOL65530 DYH65530 EID65530 ERZ65530 FBV65530 FLR65530 FVN65530 GFJ65530 GPF65530 GZB65530 HIX65530 HST65530 ICP65530 IML65530 IWH65530 JGD65530 JPZ65530 JZV65530 KJR65530 KTN65530 LDJ65530 LNF65530 LXB65530 MGX65530 MQT65530 NAP65530 NKL65530 NUH65530 OED65530 ONZ65530 OXV65530 PHR65530 PRN65530 QBJ65530 QLF65530 QVB65530 REX65530 ROT65530 RYP65530 SIL65530 SSH65530 TCD65530 TLZ65530 TVV65530 UFR65530 UPN65530 UZJ65530 VJF65530 VTB65530 WCX65530 WMT65530 WWP65530 AH131066 KD131066 TZ131066 ADV131066 ANR131066 AXN131066 BHJ131066 BRF131066 CBB131066 CKX131066 CUT131066 DEP131066 DOL131066 DYH131066 EID131066 ERZ131066 FBV131066 FLR131066 FVN131066 GFJ131066 GPF131066 GZB131066 HIX131066 HST131066 ICP131066 IML131066 IWH131066 JGD131066 JPZ131066 JZV131066 KJR131066 KTN131066 LDJ131066 LNF131066 LXB131066 MGX131066 MQT131066 NAP131066 NKL131066 NUH131066 OED131066 ONZ131066 OXV131066 PHR131066 PRN131066 QBJ131066 QLF131066 QVB131066 REX131066 ROT131066 RYP131066 SIL131066 SSH131066 TCD131066 TLZ131066 TVV131066 UFR131066 UPN131066 UZJ131066 VJF131066 VTB131066 WCX131066 WMT131066 WWP131066 AH196602 KD196602 TZ196602 ADV196602 ANR196602 AXN196602 BHJ196602 BRF196602 CBB196602 CKX196602 CUT196602 DEP196602 DOL196602 DYH196602 EID196602 ERZ196602 FBV196602 FLR196602 FVN196602 GFJ196602 GPF196602 GZB196602 HIX196602 HST196602 ICP196602 IML196602 IWH196602 JGD196602 JPZ196602 JZV196602 KJR196602 KTN196602 LDJ196602 LNF196602 LXB196602 MGX196602 MQT196602 NAP196602 NKL196602 NUH196602 OED196602 ONZ196602 OXV196602 PHR196602 PRN196602 QBJ196602 QLF196602 QVB196602 REX196602 ROT196602 RYP196602 SIL196602 SSH196602 TCD196602 TLZ196602 TVV196602 UFR196602 UPN196602 UZJ196602 VJF196602 VTB196602 WCX196602 WMT196602 WWP196602 AH262138 KD262138 TZ262138 ADV262138 ANR262138 AXN262138 BHJ262138 BRF262138 CBB262138 CKX262138 CUT262138 DEP262138 DOL262138 DYH262138 EID262138 ERZ262138 FBV262138 FLR262138 FVN262138 GFJ262138 GPF262138 GZB262138 HIX262138 HST262138 ICP262138 IML262138 IWH262138 JGD262138 JPZ262138 JZV262138 KJR262138 KTN262138 LDJ262138 LNF262138 LXB262138 MGX262138 MQT262138 NAP262138 NKL262138 NUH262138 OED262138 ONZ262138 OXV262138 PHR262138 PRN262138 QBJ262138 QLF262138 QVB262138 REX262138 ROT262138 RYP262138 SIL262138 SSH262138 TCD262138 TLZ262138 TVV262138 UFR262138 UPN262138 UZJ262138 VJF262138 VTB262138 WCX262138 WMT262138 WWP262138 AH327674 KD327674 TZ327674 ADV327674 ANR327674 AXN327674 BHJ327674 BRF327674 CBB327674 CKX327674 CUT327674 DEP327674 DOL327674 DYH327674 EID327674 ERZ327674 FBV327674 FLR327674 FVN327674 GFJ327674 GPF327674 GZB327674 HIX327674 HST327674 ICP327674 IML327674 IWH327674 JGD327674 JPZ327674 JZV327674 KJR327674 KTN327674 LDJ327674 LNF327674 LXB327674 MGX327674 MQT327674 NAP327674 NKL327674 NUH327674 OED327674 ONZ327674 OXV327674 PHR327674 PRN327674 QBJ327674 QLF327674 QVB327674 REX327674 ROT327674 RYP327674 SIL327674 SSH327674 TCD327674 TLZ327674 TVV327674 UFR327674 UPN327674 UZJ327674 VJF327674 VTB327674 WCX327674 WMT327674 WWP327674 AH393210 KD393210 TZ393210 ADV393210 ANR393210 AXN393210 BHJ393210 BRF393210 CBB393210 CKX393210 CUT393210 DEP393210 DOL393210 DYH393210 EID393210 ERZ393210 FBV393210 FLR393210 FVN393210 GFJ393210 GPF393210 GZB393210 HIX393210 HST393210 ICP393210 IML393210 IWH393210 JGD393210 JPZ393210 JZV393210 KJR393210 KTN393210 LDJ393210 LNF393210 LXB393210 MGX393210 MQT393210 NAP393210 NKL393210 NUH393210 OED393210 ONZ393210 OXV393210 PHR393210 PRN393210 QBJ393210 QLF393210 QVB393210 REX393210 ROT393210 RYP393210 SIL393210 SSH393210 TCD393210 TLZ393210 TVV393210 UFR393210 UPN393210 UZJ393210 VJF393210 VTB393210 WCX393210 WMT393210 WWP393210 AH458746 KD458746 TZ458746 ADV458746 ANR458746 AXN458746 BHJ458746 BRF458746 CBB458746 CKX458746 CUT458746 DEP458746 DOL458746 DYH458746 EID458746 ERZ458746 FBV458746 FLR458746 FVN458746 GFJ458746 GPF458746 GZB458746 HIX458746 HST458746 ICP458746 IML458746 IWH458746 JGD458746 JPZ458746 JZV458746 KJR458746 KTN458746 LDJ458746 LNF458746 LXB458746 MGX458746 MQT458746 NAP458746 NKL458746 NUH458746 OED458746 ONZ458746 OXV458746 PHR458746 PRN458746 QBJ458746 QLF458746 QVB458746 REX458746 ROT458746 RYP458746 SIL458746 SSH458746 TCD458746 TLZ458746 TVV458746 UFR458746 UPN458746 UZJ458746 VJF458746 VTB458746 WCX458746 WMT458746 WWP458746 AH524282 KD524282 TZ524282 ADV524282 ANR524282 AXN524282 BHJ524282 BRF524282 CBB524282 CKX524282 CUT524282 DEP524282 DOL524282 DYH524282 EID524282 ERZ524282 FBV524282 FLR524282 FVN524282 GFJ524282 GPF524282 GZB524282 HIX524282 HST524282 ICP524282 IML524282 IWH524282 JGD524282 JPZ524282 JZV524282 KJR524282 KTN524282 LDJ524282 LNF524282 LXB524282 MGX524282 MQT524282 NAP524282 NKL524282 NUH524282 OED524282 ONZ524282 OXV524282 PHR524282 PRN524282 QBJ524282 QLF524282 QVB524282 REX524282 ROT524282 RYP524282 SIL524282 SSH524282 TCD524282 TLZ524282 TVV524282 UFR524282 UPN524282 UZJ524282 VJF524282 VTB524282 WCX524282 WMT524282 WWP524282 AH589818 KD589818 TZ589818 ADV589818 ANR589818 AXN589818 BHJ589818 BRF589818 CBB589818 CKX589818 CUT589818 DEP589818 DOL589818 DYH589818 EID589818 ERZ589818 FBV589818 FLR589818 FVN589818 GFJ589818 GPF589818 GZB589818 HIX589818 HST589818 ICP589818 IML589818 IWH589818 JGD589818 JPZ589818 JZV589818 KJR589818 KTN589818 LDJ589818 LNF589818 LXB589818 MGX589818 MQT589818 NAP589818 NKL589818 NUH589818 OED589818 ONZ589818 OXV589818 PHR589818 PRN589818 QBJ589818 QLF589818 QVB589818 REX589818 ROT589818 RYP589818 SIL589818 SSH589818 TCD589818 TLZ589818 TVV589818 UFR589818 UPN589818 UZJ589818 VJF589818 VTB589818 WCX589818 WMT589818 WWP589818 AH655354 KD655354 TZ655354 ADV655354 ANR655354 AXN655354 BHJ655354 BRF655354 CBB655354 CKX655354 CUT655354 DEP655354 DOL655354 DYH655354 EID655354 ERZ655354 FBV655354 FLR655354 FVN655354 GFJ655354 GPF655354 GZB655354 HIX655354 HST655354 ICP655354 IML655354 IWH655354 JGD655354 JPZ655354 JZV655354 KJR655354 KTN655354 LDJ655354 LNF655354 LXB655354 MGX655354 MQT655354 NAP655354 NKL655354 NUH655354 OED655354 ONZ655354 OXV655354 PHR655354 PRN655354 QBJ655354 QLF655354 QVB655354 REX655354 ROT655354 RYP655354 SIL655354 SSH655354 TCD655354 TLZ655354 TVV655354 UFR655354 UPN655354 UZJ655354 VJF655354 VTB655354 WCX655354 WMT655354 WWP655354 AH720890 KD720890 TZ720890 ADV720890 ANR720890 AXN720890 BHJ720890 BRF720890 CBB720890 CKX720890 CUT720890 DEP720890 DOL720890 DYH720890 EID720890 ERZ720890 FBV720890 FLR720890 FVN720890 GFJ720890 GPF720890 GZB720890 HIX720890 HST720890 ICP720890 IML720890 IWH720890 JGD720890 JPZ720890 JZV720890 KJR720890 KTN720890 LDJ720890 LNF720890 LXB720890 MGX720890 MQT720890 NAP720890 NKL720890 NUH720890 OED720890 ONZ720890 OXV720890 PHR720890 PRN720890 QBJ720890 QLF720890 QVB720890 REX720890 ROT720890 RYP720890 SIL720890 SSH720890 TCD720890 TLZ720890 TVV720890 UFR720890 UPN720890 UZJ720890 VJF720890 VTB720890 WCX720890 WMT720890 WWP720890 AH786426 KD786426 TZ786426 ADV786426 ANR786426 AXN786426 BHJ786426 BRF786426 CBB786426 CKX786426 CUT786426 DEP786426 DOL786426 DYH786426 EID786426 ERZ786426 FBV786426 FLR786426 FVN786426 GFJ786426 GPF786426 GZB786426 HIX786426 HST786426 ICP786426 IML786426 IWH786426 JGD786426 JPZ786426 JZV786426 KJR786426 KTN786426 LDJ786426 LNF786426 LXB786426 MGX786426 MQT786426 NAP786426 NKL786426 NUH786426 OED786426 ONZ786426 OXV786426 PHR786426 PRN786426 QBJ786426 QLF786426 QVB786426 REX786426 ROT786426 RYP786426 SIL786426 SSH786426 TCD786426 TLZ786426 TVV786426 UFR786426 UPN786426 UZJ786426 VJF786426 VTB786426 WCX786426 WMT786426 WWP786426 AH851962 KD851962 TZ851962 ADV851962 ANR851962 AXN851962 BHJ851962 BRF851962 CBB851962 CKX851962 CUT851962 DEP851962 DOL851962 DYH851962 EID851962 ERZ851962 FBV851962 FLR851962 FVN851962 GFJ851962 GPF851962 GZB851962 HIX851962 HST851962 ICP851962 IML851962 IWH851962 JGD851962 JPZ851962 JZV851962 KJR851962 KTN851962 LDJ851962 LNF851962 LXB851962 MGX851962 MQT851962 NAP851962 NKL851962 NUH851962 OED851962 ONZ851962 OXV851962 PHR851962 PRN851962 QBJ851962 QLF851962 QVB851962 REX851962 ROT851962 RYP851962 SIL851962 SSH851962 TCD851962 TLZ851962 TVV851962 UFR851962 UPN851962 UZJ851962 VJF851962 VTB851962 WCX851962 WMT851962 WWP851962 AH917498 KD917498 TZ917498 ADV917498 ANR917498 AXN917498 BHJ917498 BRF917498 CBB917498 CKX917498 CUT917498 DEP917498 DOL917498 DYH917498 EID917498 ERZ917498 FBV917498 FLR917498 FVN917498 GFJ917498 GPF917498 GZB917498 HIX917498 HST917498 ICP917498 IML917498 IWH917498 JGD917498 JPZ917498 JZV917498 KJR917498 KTN917498 LDJ917498 LNF917498 LXB917498 MGX917498 MQT917498 NAP917498 NKL917498 NUH917498 OED917498 ONZ917498 OXV917498 PHR917498 PRN917498 QBJ917498 QLF917498 QVB917498 REX917498 ROT917498 RYP917498 SIL917498 SSH917498 TCD917498 TLZ917498 TVV917498 UFR917498 UPN917498 UZJ917498 VJF917498 VTB917498 WCX917498 WMT917498 WWP917498 AH983034 KD983034 TZ983034 ADV983034 ANR983034 AXN983034 BHJ983034 BRF983034 CBB983034 CKX983034 CUT983034 DEP983034 DOL983034 DYH983034 EID983034 ERZ983034 FBV983034 FLR983034 FVN983034 GFJ983034 GPF983034 GZB983034 HIX983034 HST983034 ICP983034 IML983034 IWH983034 JGD983034 JPZ983034 JZV983034 KJR983034 KTN983034 LDJ983034 LNF983034 LXB983034 MGX983034 MQT983034 NAP983034 NKL983034 NUH983034 OED983034 ONZ983034 OXV983034 PHR983034 PRN983034 QBJ983034 QLF983034 QVB983034 REX983034 ROT983034 RYP983034 SIL983034 SSH983034 TCD983034 TLZ983034 TVV983034 UFR983034 UPN983034 UZJ983034 VJF983034 VTB983034 WCX983034 WMT983034 WWP983034 AJ65530 KF65530 UB65530 ADX65530 ANT65530 AXP65530 BHL65530 BRH65530 CBD65530 CKZ65530 CUV65530 DER65530 DON65530 DYJ65530 EIF65530 ESB65530 FBX65530 FLT65530 FVP65530 GFL65530 GPH65530 GZD65530 HIZ65530 HSV65530 ICR65530 IMN65530 IWJ65530 JGF65530 JQB65530 JZX65530 KJT65530 KTP65530 LDL65530 LNH65530 LXD65530 MGZ65530 MQV65530 NAR65530 NKN65530 NUJ65530 OEF65530 OOB65530 OXX65530 PHT65530 PRP65530 QBL65530 QLH65530 QVD65530 REZ65530 ROV65530 RYR65530 SIN65530 SSJ65530 TCF65530 TMB65530 TVX65530 UFT65530 UPP65530 UZL65530 VJH65530 VTD65530 WCZ65530 WMV65530 WWR65530 AJ131066 KF131066 UB131066 ADX131066 ANT131066 AXP131066 BHL131066 BRH131066 CBD131066 CKZ131066 CUV131066 DER131066 DON131066 DYJ131066 EIF131066 ESB131066 FBX131066 FLT131066 FVP131066 GFL131066 GPH131066 GZD131066 HIZ131066 HSV131066 ICR131066 IMN131066 IWJ131066 JGF131066 JQB131066 JZX131066 KJT131066 KTP131066 LDL131066 LNH131066 LXD131066 MGZ131066 MQV131066 NAR131066 NKN131066 NUJ131066 OEF131066 OOB131066 OXX131066 PHT131066 PRP131066 QBL131066 QLH131066 QVD131066 REZ131066 ROV131066 RYR131066 SIN131066 SSJ131066 TCF131066 TMB131066 TVX131066 UFT131066 UPP131066 UZL131066 VJH131066 VTD131066 WCZ131066 WMV131066 WWR131066 AJ196602 KF196602 UB196602 ADX196602 ANT196602 AXP196602 BHL196602 BRH196602 CBD196602 CKZ196602 CUV196602 DER196602 DON196602 DYJ196602 EIF196602 ESB196602 FBX196602 FLT196602 FVP196602 GFL196602 GPH196602 GZD196602 HIZ196602 HSV196602 ICR196602 IMN196602 IWJ196602 JGF196602 JQB196602 JZX196602 KJT196602 KTP196602 LDL196602 LNH196602 LXD196602 MGZ196602 MQV196602 NAR196602 NKN196602 NUJ196602 OEF196602 OOB196602 OXX196602 PHT196602 PRP196602 QBL196602 QLH196602 QVD196602 REZ196602 ROV196602 RYR196602 SIN196602 SSJ196602 TCF196602 TMB196602 TVX196602 UFT196602 UPP196602 UZL196602 VJH196602 VTD196602 WCZ196602 WMV196602 WWR196602 AJ262138 KF262138 UB262138 ADX262138 ANT262138 AXP262138 BHL262138 BRH262138 CBD262138 CKZ262138 CUV262138 DER262138 DON262138 DYJ262138 EIF262138 ESB262138 FBX262138 FLT262138 FVP262138 GFL262138 GPH262138 GZD262138 HIZ262138 HSV262138 ICR262138 IMN262138 IWJ262138 JGF262138 JQB262138 JZX262138 KJT262138 KTP262138 LDL262138 LNH262138 LXD262138 MGZ262138 MQV262138 NAR262138 NKN262138 NUJ262138 OEF262138 OOB262138 OXX262138 PHT262138 PRP262138 QBL262138 QLH262138 QVD262138 REZ262138 ROV262138 RYR262138 SIN262138 SSJ262138 TCF262138 TMB262138 TVX262138 UFT262138 UPP262138 UZL262138 VJH262138 VTD262138 WCZ262138 WMV262138 WWR262138 AJ327674 KF327674 UB327674 ADX327674 ANT327674 AXP327674 BHL327674 BRH327674 CBD327674 CKZ327674 CUV327674 DER327674 DON327674 DYJ327674 EIF327674 ESB327674 FBX327674 FLT327674 FVP327674 GFL327674 GPH327674 GZD327674 HIZ327674 HSV327674 ICR327674 IMN327674 IWJ327674 JGF327674 JQB327674 JZX327674 KJT327674 KTP327674 LDL327674 LNH327674 LXD327674 MGZ327674 MQV327674 NAR327674 NKN327674 NUJ327674 OEF327674 OOB327674 OXX327674 PHT327674 PRP327674 QBL327674 QLH327674 QVD327674 REZ327674 ROV327674 RYR327674 SIN327674 SSJ327674 TCF327674 TMB327674 TVX327674 UFT327674 UPP327674 UZL327674 VJH327674 VTD327674 WCZ327674 WMV327674 WWR327674 AJ393210 KF393210 UB393210 ADX393210 ANT393210 AXP393210 BHL393210 BRH393210 CBD393210 CKZ393210 CUV393210 DER393210 DON393210 DYJ393210 EIF393210 ESB393210 FBX393210 FLT393210 FVP393210 GFL393210 GPH393210 GZD393210 HIZ393210 HSV393210 ICR393210 IMN393210 IWJ393210 JGF393210 JQB393210 JZX393210 KJT393210 KTP393210 LDL393210 LNH393210 LXD393210 MGZ393210 MQV393210 NAR393210 NKN393210 NUJ393210 OEF393210 OOB393210 OXX393210 PHT393210 PRP393210 QBL393210 QLH393210 QVD393210 REZ393210 ROV393210 RYR393210 SIN393210 SSJ393210 TCF393210 TMB393210 TVX393210 UFT393210 UPP393210 UZL393210 VJH393210 VTD393210 WCZ393210 WMV393210 WWR393210 AJ458746 KF458746 UB458746 ADX458746 ANT458746 AXP458746 BHL458746 BRH458746 CBD458746 CKZ458746 CUV458746 DER458746 DON458746 DYJ458746 EIF458746 ESB458746 FBX458746 FLT458746 FVP458746 GFL458746 GPH458746 GZD458746 HIZ458746 HSV458746 ICR458746 IMN458746 IWJ458746 JGF458746 JQB458746 JZX458746 KJT458746 KTP458746 LDL458746 LNH458746 LXD458746 MGZ458746 MQV458746 NAR458746 NKN458746 NUJ458746 OEF458746 OOB458746 OXX458746 PHT458746 PRP458746 QBL458746 QLH458746 QVD458746 REZ458746 ROV458746 RYR458746 SIN458746 SSJ458746 TCF458746 TMB458746 TVX458746 UFT458746 UPP458746 UZL458746 VJH458746 VTD458746 WCZ458746 WMV458746 WWR458746 AJ524282 KF524282 UB524282 ADX524282 ANT524282 AXP524282 BHL524282 BRH524282 CBD524282 CKZ524282 CUV524282 DER524282 DON524282 DYJ524282 EIF524282 ESB524282 FBX524282 FLT524282 FVP524282 GFL524282 GPH524282 GZD524282 HIZ524282 HSV524282 ICR524282 IMN524282 IWJ524282 JGF524282 JQB524282 JZX524282 KJT524282 KTP524282 LDL524282 LNH524282 LXD524282 MGZ524282 MQV524282 NAR524282 NKN524282 NUJ524282 OEF524282 OOB524282 OXX524282 PHT524282 PRP524282 QBL524282 QLH524282 QVD524282 REZ524282 ROV524282 RYR524282 SIN524282 SSJ524282 TCF524282 TMB524282 TVX524282 UFT524282 UPP524282 UZL524282 VJH524282 VTD524282 WCZ524282 WMV524282 WWR524282 AJ589818 KF589818 UB589818 ADX589818 ANT589818 AXP589818 BHL589818 BRH589818 CBD589818 CKZ589818 CUV589818 DER589818 DON589818 DYJ589818 EIF589818 ESB589818 FBX589818 FLT589818 FVP589818 GFL589818 GPH589818 GZD589818 HIZ589818 HSV589818 ICR589818 IMN589818 IWJ589818 JGF589818 JQB589818 JZX589818 KJT589818 KTP589818 LDL589818 LNH589818 LXD589818 MGZ589818 MQV589818 NAR589818 NKN589818 NUJ589818 OEF589818 OOB589818 OXX589818 PHT589818 PRP589818 QBL589818 QLH589818 QVD589818 REZ589818 ROV589818 RYR589818 SIN589818 SSJ589818 TCF589818 TMB589818 TVX589818 UFT589818 UPP589818 UZL589818 VJH589818 VTD589818 WCZ589818 WMV589818 WWR589818 AJ655354 KF655354 UB655354 ADX655354 ANT655354 AXP655354 BHL655354 BRH655354 CBD655354 CKZ655354 CUV655354 DER655354 DON655354 DYJ655354 EIF655354 ESB655354 FBX655354 FLT655354 FVP655354 GFL655354 GPH655354 GZD655354 HIZ655354 HSV655354 ICR655354 IMN655354 IWJ655354 JGF655354 JQB655354 JZX655354 KJT655354 KTP655354 LDL655354 LNH655354 LXD655354 MGZ655354 MQV655354 NAR655354 NKN655354 NUJ655354 OEF655354 OOB655354 OXX655354 PHT655354 PRP655354 QBL655354 QLH655354 QVD655354 REZ655354 ROV655354 RYR655354 SIN655354 SSJ655354 TCF655354 TMB655354 TVX655354 UFT655354 UPP655354 UZL655354 VJH655354 VTD655354 WCZ655354 WMV655354 WWR655354 AJ720890 KF720890 UB720890 ADX720890 ANT720890 AXP720890 BHL720890 BRH720890 CBD720890 CKZ720890 CUV720890 DER720890 DON720890 DYJ720890 EIF720890 ESB720890 FBX720890 FLT720890 FVP720890 GFL720890 GPH720890 GZD720890 HIZ720890 HSV720890 ICR720890 IMN720890 IWJ720890 JGF720890 JQB720890 JZX720890 KJT720890 KTP720890 LDL720890 LNH720890 LXD720890 MGZ720890 MQV720890 NAR720890 NKN720890 NUJ720890 OEF720890 OOB720890 OXX720890 PHT720890 PRP720890 QBL720890 QLH720890 QVD720890 REZ720890 ROV720890 RYR720890 SIN720890 SSJ720890 TCF720890 TMB720890 TVX720890 UFT720890 UPP720890 UZL720890 VJH720890 VTD720890 WCZ720890 WMV720890 WWR720890 AJ786426 KF786426 UB786426 ADX786426 ANT786426 AXP786426 BHL786426 BRH786426 CBD786426 CKZ786426 CUV786426 DER786426 DON786426 DYJ786426 EIF786426 ESB786426 FBX786426 FLT786426 FVP786426 GFL786426 GPH786426 GZD786426 HIZ786426 HSV786426 ICR786426 IMN786426 IWJ786426 JGF786426 JQB786426 JZX786426 KJT786426 KTP786426 LDL786426 LNH786426 LXD786426 MGZ786426 MQV786426 NAR786426 NKN786426 NUJ786426 OEF786426 OOB786426 OXX786426 PHT786426 PRP786426 QBL786426 QLH786426 QVD786426 REZ786426 ROV786426 RYR786426 SIN786426 SSJ786426 TCF786426 TMB786426 TVX786426 UFT786426 UPP786426 UZL786426 VJH786426 VTD786426 WCZ786426 WMV786426 WWR786426 AJ851962 KF851962 UB851962 ADX851962 ANT851962 AXP851962 BHL851962 BRH851962 CBD851962 CKZ851962 CUV851962 DER851962 DON851962 DYJ851962 EIF851962 ESB851962 FBX851962 FLT851962 FVP851962 GFL851962 GPH851962 GZD851962 HIZ851962 HSV851962 ICR851962 IMN851962 IWJ851962 JGF851962 JQB851962 JZX851962 KJT851962 KTP851962 LDL851962 LNH851962 LXD851962 MGZ851962 MQV851962 NAR851962 NKN851962 NUJ851962 OEF851962 OOB851962 OXX851962 PHT851962 PRP851962 QBL851962 QLH851962 QVD851962 REZ851962 ROV851962 RYR851962 SIN851962 SSJ851962 TCF851962 TMB851962 TVX851962 UFT851962 UPP851962 UZL851962 VJH851962 VTD851962 WCZ851962 WMV851962 WWR851962 AJ917498 KF917498 UB917498 ADX917498 ANT917498 AXP917498 BHL917498 BRH917498 CBD917498 CKZ917498 CUV917498 DER917498 DON917498 DYJ917498 EIF917498 ESB917498 FBX917498 FLT917498 FVP917498 GFL917498 GPH917498 GZD917498 HIZ917498 HSV917498 ICR917498 IMN917498 IWJ917498 JGF917498 JQB917498 JZX917498 KJT917498 KTP917498 LDL917498 LNH917498 LXD917498 MGZ917498 MQV917498 NAR917498 NKN917498 NUJ917498 OEF917498 OOB917498 OXX917498 PHT917498 PRP917498 QBL917498 QLH917498 QVD917498 REZ917498 ROV917498 RYR917498 SIN917498 SSJ917498 TCF917498 TMB917498 TVX917498 UFT917498 UPP917498 UZL917498 VJH917498 VTD917498 WCZ917498 WMV917498 WWR917498 AJ983034 KF983034 UB983034 ADX983034 ANT983034 AXP983034 BHL983034 BRH983034 CBD983034 CKZ983034 CUV983034 DER983034 DON983034 DYJ983034 EIF983034 ESB983034 FBX983034 FLT983034 FVP983034 GFL983034 GPH983034 GZD983034 HIZ983034 HSV983034 ICR983034 IMN983034 IWJ983034 JGF983034 JQB983034 JZX983034 KJT983034 KTP983034 LDL983034 LNH983034 LXD983034 MGZ983034 MQV983034 NAR983034 NKN983034 NUJ983034 OEF983034 OOB983034 OXX983034 PHT983034 PRP983034 QBL983034 QLH983034 QVD983034 REZ983034 ROV983034 RYR983034 SIN983034 SSJ983034 TCF983034 TMB983034 TVX983034 UFT983034 UPP983034 UZL983034 VJH983034 VTD983034 WCZ983034 WMV983034 WWR983034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AJ65535 KF65535 UB65535 ADX65535 ANT65535 AXP65535 BHL65535 BRH65535 CBD65535 CKZ65535 CUV65535 DER65535 DON65535 DYJ65535 EIF65535 ESB65535 FBX65535 FLT65535 FVP65535 GFL65535 GPH65535 GZD65535 HIZ65535 HSV65535 ICR65535 IMN65535 IWJ65535 JGF65535 JQB65535 JZX65535 KJT65535 KTP65535 LDL65535 LNH65535 LXD65535 MGZ65535 MQV65535 NAR65535 NKN65535 NUJ65535 OEF65535 OOB65535 OXX65535 PHT65535 PRP65535 QBL65535 QLH65535 QVD65535 REZ65535 ROV65535 RYR65535 SIN65535 SSJ65535 TCF65535 TMB65535 TVX65535 UFT65535 UPP65535 UZL65535 VJH65535 VTD65535 WCZ65535 WMV65535 WWR65535 AJ131071 KF131071 UB131071 ADX131071 ANT131071 AXP131071 BHL131071 BRH131071 CBD131071 CKZ131071 CUV131071 DER131071 DON131071 DYJ131071 EIF131071 ESB131071 FBX131071 FLT131071 FVP131071 GFL131071 GPH131071 GZD131071 HIZ131071 HSV131071 ICR131071 IMN131071 IWJ131071 JGF131071 JQB131071 JZX131071 KJT131071 KTP131071 LDL131071 LNH131071 LXD131071 MGZ131071 MQV131071 NAR131071 NKN131071 NUJ131071 OEF131071 OOB131071 OXX131071 PHT131071 PRP131071 QBL131071 QLH131071 QVD131071 REZ131071 ROV131071 RYR131071 SIN131071 SSJ131071 TCF131071 TMB131071 TVX131071 UFT131071 UPP131071 UZL131071 VJH131071 VTD131071 WCZ131071 WMV131071 WWR131071 AJ196607 KF196607 UB196607 ADX196607 ANT196607 AXP196607 BHL196607 BRH196607 CBD196607 CKZ196607 CUV196607 DER196607 DON196607 DYJ196607 EIF196607 ESB196607 FBX196607 FLT196607 FVP196607 GFL196607 GPH196607 GZD196607 HIZ196607 HSV196607 ICR196607 IMN196607 IWJ196607 JGF196607 JQB196607 JZX196607 KJT196607 KTP196607 LDL196607 LNH196607 LXD196607 MGZ196607 MQV196607 NAR196607 NKN196607 NUJ196607 OEF196607 OOB196607 OXX196607 PHT196607 PRP196607 QBL196607 QLH196607 QVD196607 REZ196607 ROV196607 RYR196607 SIN196607 SSJ196607 TCF196607 TMB196607 TVX196607 UFT196607 UPP196607 UZL196607 VJH196607 VTD196607 WCZ196607 WMV196607 WWR196607 AJ262143 KF262143 UB262143 ADX262143 ANT262143 AXP262143 BHL262143 BRH262143 CBD262143 CKZ262143 CUV262143 DER262143 DON262143 DYJ262143 EIF262143 ESB262143 FBX262143 FLT262143 FVP262143 GFL262143 GPH262143 GZD262143 HIZ262143 HSV262143 ICR262143 IMN262143 IWJ262143 JGF262143 JQB262143 JZX262143 KJT262143 KTP262143 LDL262143 LNH262143 LXD262143 MGZ262143 MQV262143 NAR262143 NKN262143 NUJ262143 OEF262143 OOB262143 OXX262143 PHT262143 PRP262143 QBL262143 QLH262143 QVD262143 REZ262143 ROV262143 RYR262143 SIN262143 SSJ262143 TCF262143 TMB262143 TVX262143 UFT262143 UPP262143 UZL262143 VJH262143 VTD262143 WCZ262143 WMV262143 WWR262143 AJ327679 KF327679 UB327679 ADX327679 ANT327679 AXP327679 BHL327679 BRH327679 CBD327679 CKZ327679 CUV327679 DER327679 DON327679 DYJ327679 EIF327679 ESB327679 FBX327679 FLT327679 FVP327679 GFL327679 GPH327679 GZD327679 HIZ327679 HSV327679 ICR327679 IMN327679 IWJ327679 JGF327679 JQB327679 JZX327679 KJT327679 KTP327679 LDL327679 LNH327679 LXD327679 MGZ327679 MQV327679 NAR327679 NKN327679 NUJ327679 OEF327679 OOB327679 OXX327679 PHT327679 PRP327679 QBL327679 QLH327679 QVD327679 REZ327679 ROV327679 RYR327679 SIN327679 SSJ327679 TCF327679 TMB327679 TVX327679 UFT327679 UPP327679 UZL327679 VJH327679 VTD327679 WCZ327679 WMV327679 WWR327679 AJ393215 KF393215 UB393215 ADX393215 ANT393215 AXP393215 BHL393215 BRH393215 CBD393215 CKZ393215 CUV393215 DER393215 DON393215 DYJ393215 EIF393215 ESB393215 FBX393215 FLT393215 FVP393215 GFL393215 GPH393215 GZD393215 HIZ393215 HSV393215 ICR393215 IMN393215 IWJ393215 JGF393215 JQB393215 JZX393215 KJT393215 KTP393215 LDL393215 LNH393215 LXD393215 MGZ393215 MQV393215 NAR393215 NKN393215 NUJ393215 OEF393215 OOB393215 OXX393215 PHT393215 PRP393215 QBL393215 QLH393215 QVD393215 REZ393215 ROV393215 RYR393215 SIN393215 SSJ393215 TCF393215 TMB393215 TVX393215 UFT393215 UPP393215 UZL393215 VJH393215 VTD393215 WCZ393215 WMV393215 WWR393215 AJ458751 KF458751 UB458751 ADX458751 ANT458751 AXP458751 BHL458751 BRH458751 CBD458751 CKZ458751 CUV458751 DER458751 DON458751 DYJ458751 EIF458751 ESB458751 FBX458751 FLT458751 FVP458751 GFL458751 GPH458751 GZD458751 HIZ458751 HSV458751 ICR458751 IMN458751 IWJ458751 JGF458751 JQB458751 JZX458751 KJT458751 KTP458751 LDL458751 LNH458751 LXD458751 MGZ458751 MQV458751 NAR458751 NKN458751 NUJ458751 OEF458751 OOB458751 OXX458751 PHT458751 PRP458751 QBL458751 QLH458751 QVD458751 REZ458751 ROV458751 RYR458751 SIN458751 SSJ458751 TCF458751 TMB458751 TVX458751 UFT458751 UPP458751 UZL458751 VJH458751 VTD458751 WCZ458751 WMV458751 WWR458751 AJ524287 KF524287 UB524287 ADX524287 ANT524287 AXP524287 BHL524287 BRH524287 CBD524287 CKZ524287 CUV524287 DER524287 DON524287 DYJ524287 EIF524287 ESB524287 FBX524287 FLT524287 FVP524287 GFL524287 GPH524287 GZD524287 HIZ524287 HSV524287 ICR524287 IMN524287 IWJ524287 JGF524287 JQB524287 JZX524287 KJT524287 KTP524287 LDL524287 LNH524287 LXD524287 MGZ524287 MQV524287 NAR524287 NKN524287 NUJ524287 OEF524287 OOB524287 OXX524287 PHT524287 PRP524287 QBL524287 QLH524287 QVD524287 REZ524287 ROV524287 RYR524287 SIN524287 SSJ524287 TCF524287 TMB524287 TVX524287 UFT524287 UPP524287 UZL524287 VJH524287 VTD524287 WCZ524287 WMV524287 WWR524287 AJ589823 KF589823 UB589823 ADX589823 ANT589823 AXP589823 BHL589823 BRH589823 CBD589823 CKZ589823 CUV589823 DER589823 DON589823 DYJ589823 EIF589823 ESB589823 FBX589823 FLT589823 FVP589823 GFL589823 GPH589823 GZD589823 HIZ589823 HSV589823 ICR589823 IMN589823 IWJ589823 JGF589823 JQB589823 JZX589823 KJT589823 KTP589823 LDL589823 LNH589823 LXD589823 MGZ589823 MQV589823 NAR589823 NKN589823 NUJ589823 OEF589823 OOB589823 OXX589823 PHT589823 PRP589823 QBL589823 QLH589823 QVD589823 REZ589823 ROV589823 RYR589823 SIN589823 SSJ589823 TCF589823 TMB589823 TVX589823 UFT589823 UPP589823 UZL589823 VJH589823 VTD589823 WCZ589823 WMV589823 WWR589823 AJ655359 KF655359 UB655359 ADX655359 ANT655359 AXP655359 BHL655359 BRH655359 CBD655359 CKZ655359 CUV655359 DER655359 DON655359 DYJ655359 EIF655359 ESB655359 FBX655359 FLT655359 FVP655359 GFL655359 GPH655359 GZD655359 HIZ655359 HSV655359 ICR655359 IMN655359 IWJ655359 JGF655359 JQB655359 JZX655359 KJT655359 KTP655359 LDL655359 LNH655359 LXD655359 MGZ655359 MQV655359 NAR655359 NKN655359 NUJ655359 OEF655359 OOB655359 OXX655359 PHT655359 PRP655359 QBL655359 QLH655359 QVD655359 REZ655359 ROV655359 RYR655359 SIN655359 SSJ655359 TCF655359 TMB655359 TVX655359 UFT655359 UPP655359 UZL655359 VJH655359 VTD655359 WCZ655359 WMV655359 WWR655359 AJ720895 KF720895 UB720895 ADX720895 ANT720895 AXP720895 BHL720895 BRH720895 CBD720895 CKZ720895 CUV720895 DER720895 DON720895 DYJ720895 EIF720895 ESB720895 FBX720895 FLT720895 FVP720895 GFL720895 GPH720895 GZD720895 HIZ720895 HSV720895 ICR720895 IMN720895 IWJ720895 JGF720895 JQB720895 JZX720895 KJT720895 KTP720895 LDL720895 LNH720895 LXD720895 MGZ720895 MQV720895 NAR720895 NKN720895 NUJ720895 OEF720895 OOB720895 OXX720895 PHT720895 PRP720895 QBL720895 QLH720895 QVD720895 REZ720895 ROV720895 RYR720895 SIN720895 SSJ720895 TCF720895 TMB720895 TVX720895 UFT720895 UPP720895 UZL720895 VJH720895 VTD720895 WCZ720895 WMV720895 WWR720895 AJ786431 KF786431 UB786431 ADX786431 ANT786431 AXP786431 BHL786431 BRH786431 CBD786431 CKZ786431 CUV786431 DER786431 DON786431 DYJ786431 EIF786431 ESB786431 FBX786431 FLT786431 FVP786431 GFL786431 GPH786431 GZD786431 HIZ786431 HSV786431 ICR786431 IMN786431 IWJ786431 JGF786431 JQB786431 JZX786431 KJT786431 KTP786431 LDL786431 LNH786431 LXD786431 MGZ786431 MQV786431 NAR786431 NKN786431 NUJ786431 OEF786431 OOB786431 OXX786431 PHT786431 PRP786431 QBL786431 QLH786431 QVD786431 REZ786431 ROV786431 RYR786431 SIN786431 SSJ786431 TCF786431 TMB786431 TVX786431 UFT786431 UPP786431 UZL786431 VJH786431 VTD786431 WCZ786431 WMV786431 WWR786431 AJ851967 KF851967 UB851967 ADX851967 ANT851967 AXP851967 BHL851967 BRH851967 CBD851967 CKZ851967 CUV851967 DER851967 DON851967 DYJ851967 EIF851967 ESB851967 FBX851967 FLT851967 FVP851967 GFL851967 GPH851967 GZD851967 HIZ851967 HSV851967 ICR851967 IMN851967 IWJ851967 JGF851967 JQB851967 JZX851967 KJT851967 KTP851967 LDL851967 LNH851967 LXD851967 MGZ851967 MQV851967 NAR851967 NKN851967 NUJ851967 OEF851967 OOB851967 OXX851967 PHT851967 PRP851967 QBL851967 QLH851967 QVD851967 REZ851967 ROV851967 RYR851967 SIN851967 SSJ851967 TCF851967 TMB851967 TVX851967 UFT851967 UPP851967 UZL851967 VJH851967 VTD851967 WCZ851967 WMV851967 WWR851967 AJ917503 KF917503 UB917503 ADX917503 ANT917503 AXP917503 BHL917503 BRH917503 CBD917503 CKZ917503 CUV917503 DER917503 DON917503 DYJ917503 EIF917503 ESB917503 FBX917503 FLT917503 FVP917503 GFL917503 GPH917503 GZD917503 HIZ917503 HSV917503 ICR917503 IMN917503 IWJ917503 JGF917503 JQB917503 JZX917503 KJT917503 KTP917503 LDL917503 LNH917503 LXD917503 MGZ917503 MQV917503 NAR917503 NKN917503 NUJ917503 OEF917503 OOB917503 OXX917503 PHT917503 PRP917503 QBL917503 QLH917503 QVD917503 REZ917503 ROV917503 RYR917503 SIN917503 SSJ917503 TCF917503 TMB917503 TVX917503 UFT917503 UPP917503 UZL917503 VJH917503 VTD917503 WCZ917503 WMV917503 WWR917503 AJ983039 KF983039 UB983039 ADX983039 ANT983039 AXP983039 BHL983039 BRH983039 CBD983039 CKZ983039 CUV983039 DER983039 DON983039 DYJ983039 EIF983039 ESB983039 FBX983039 FLT983039 FVP983039 GFL983039 GPH983039 GZD983039 HIZ983039 HSV983039 ICR983039 IMN983039 IWJ983039 JGF983039 JQB983039 JZX983039 KJT983039 KTP983039 LDL983039 LNH983039 LXD983039 MGZ983039 MQV983039 NAR983039 NKN983039 NUJ983039 OEF983039 OOB983039 OXX983039 PHT983039 PRP983039 QBL983039 QLH983039 QVD983039 REZ983039 ROV983039 RYR983039 SIN983039 SSJ983039 TCF983039 TMB983039 TVX983039 UFT983039 UPP983039 UZL983039 VJH983039 VTD983039 WCZ983039 WMV983039 WWR983039 AJ37:AJ69 KF37:KF69 UB37:UB69 ADX37:ADX69 ANT37:ANT69 AXP37:AXP69 BHL37:BHL69 BRH37:BRH69 CBD37:CBD69 CKZ37:CKZ69 CUV37:CUV69 DER37:DER69 DON37:DON69 DYJ37:DYJ69 EIF37:EIF69 ESB37:ESB69 FBX37:FBX69 FLT37:FLT69 FVP37:FVP69 GFL37:GFL69 GPH37:GPH69 GZD37:GZD69 HIZ37:HIZ69 HSV37:HSV69 ICR37:ICR69 IMN37:IMN69 IWJ37:IWJ69 JGF37:JGF69 JQB37:JQB69 JZX37:JZX69 KJT37:KJT69 KTP37:KTP69 LDL37:LDL69 LNH37:LNH69 LXD37:LXD69 MGZ37:MGZ69 MQV37:MQV69 NAR37:NAR69 NKN37:NKN69 NUJ37:NUJ69 OEF37:OEF69 OOB37:OOB69 OXX37:OXX69 PHT37:PHT69 PRP37:PRP69 QBL37:QBL69 QLH37:QLH69 QVD37:QVD69 REZ37:REZ69 ROV37:ROV69 RYR37:RYR69 SIN37:SIN69 SSJ37:SSJ69 TCF37:TCF69 TMB37:TMB69 TVX37:TVX69 UFT37:UFT69 UPP37:UPP69 UZL37:UZL69 VJH37:VJH69 VTD37:VTD69 WCZ37:WCZ69 WMV37:WMV69 WWR37:WWR69 AJ65573:AJ65605 KF65573:KF65605 UB65573:UB65605 ADX65573:ADX65605 ANT65573:ANT65605 AXP65573:AXP65605 BHL65573:BHL65605 BRH65573:BRH65605 CBD65573:CBD65605 CKZ65573:CKZ65605 CUV65573:CUV65605 DER65573:DER65605 DON65573:DON65605 DYJ65573:DYJ65605 EIF65573:EIF65605 ESB65573:ESB65605 FBX65573:FBX65605 FLT65573:FLT65605 FVP65573:FVP65605 GFL65573:GFL65605 GPH65573:GPH65605 GZD65573:GZD65605 HIZ65573:HIZ65605 HSV65573:HSV65605 ICR65573:ICR65605 IMN65573:IMN65605 IWJ65573:IWJ65605 JGF65573:JGF65605 JQB65573:JQB65605 JZX65573:JZX65605 KJT65573:KJT65605 KTP65573:KTP65605 LDL65573:LDL65605 LNH65573:LNH65605 LXD65573:LXD65605 MGZ65573:MGZ65605 MQV65573:MQV65605 NAR65573:NAR65605 NKN65573:NKN65605 NUJ65573:NUJ65605 OEF65573:OEF65605 OOB65573:OOB65605 OXX65573:OXX65605 PHT65573:PHT65605 PRP65573:PRP65605 QBL65573:QBL65605 QLH65573:QLH65605 QVD65573:QVD65605 REZ65573:REZ65605 ROV65573:ROV65605 RYR65573:RYR65605 SIN65573:SIN65605 SSJ65573:SSJ65605 TCF65573:TCF65605 TMB65573:TMB65605 TVX65573:TVX65605 UFT65573:UFT65605 UPP65573:UPP65605 UZL65573:UZL65605 VJH65573:VJH65605 VTD65573:VTD65605 WCZ65573:WCZ65605 WMV65573:WMV65605 WWR65573:WWR65605 AJ131109:AJ131141 KF131109:KF131141 UB131109:UB131141 ADX131109:ADX131141 ANT131109:ANT131141 AXP131109:AXP131141 BHL131109:BHL131141 BRH131109:BRH131141 CBD131109:CBD131141 CKZ131109:CKZ131141 CUV131109:CUV131141 DER131109:DER131141 DON131109:DON131141 DYJ131109:DYJ131141 EIF131109:EIF131141 ESB131109:ESB131141 FBX131109:FBX131141 FLT131109:FLT131141 FVP131109:FVP131141 GFL131109:GFL131141 GPH131109:GPH131141 GZD131109:GZD131141 HIZ131109:HIZ131141 HSV131109:HSV131141 ICR131109:ICR131141 IMN131109:IMN131141 IWJ131109:IWJ131141 JGF131109:JGF131141 JQB131109:JQB131141 JZX131109:JZX131141 KJT131109:KJT131141 KTP131109:KTP131141 LDL131109:LDL131141 LNH131109:LNH131141 LXD131109:LXD131141 MGZ131109:MGZ131141 MQV131109:MQV131141 NAR131109:NAR131141 NKN131109:NKN131141 NUJ131109:NUJ131141 OEF131109:OEF131141 OOB131109:OOB131141 OXX131109:OXX131141 PHT131109:PHT131141 PRP131109:PRP131141 QBL131109:QBL131141 QLH131109:QLH131141 QVD131109:QVD131141 REZ131109:REZ131141 ROV131109:ROV131141 RYR131109:RYR131141 SIN131109:SIN131141 SSJ131109:SSJ131141 TCF131109:TCF131141 TMB131109:TMB131141 TVX131109:TVX131141 UFT131109:UFT131141 UPP131109:UPP131141 UZL131109:UZL131141 VJH131109:VJH131141 VTD131109:VTD131141 WCZ131109:WCZ131141 WMV131109:WMV131141 WWR131109:WWR131141 AJ196645:AJ196677 KF196645:KF196677 UB196645:UB196677 ADX196645:ADX196677 ANT196645:ANT196677 AXP196645:AXP196677 BHL196645:BHL196677 BRH196645:BRH196677 CBD196645:CBD196677 CKZ196645:CKZ196677 CUV196645:CUV196677 DER196645:DER196677 DON196645:DON196677 DYJ196645:DYJ196677 EIF196645:EIF196677 ESB196645:ESB196677 FBX196645:FBX196677 FLT196645:FLT196677 FVP196645:FVP196677 GFL196645:GFL196677 GPH196645:GPH196677 GZD196645:GZD196677 HIZ196645:HIZ196677 HSV196645:HSV196677 ICR196645:ICR196677 IMN196645:IMN196677 IWJ196645:IWJ196677 JGF196645:JGF196677 JQB196645:JQB196677 JZX196645:JZX196677 KJT196645:KJT196677 KTP196645:KTP196677 LDL196645:LDL196677 LNH196645:LNH196677 LXD196645:LXD196677 MGZ196645:MGZ196677 MQV196645:MQV196677 NAR196645:NAR196677 NKN196645:NKN196677 NUJ196645:NUJ196677 OEF196645:OEF196677 OOB196645:OOB196677 OXX196645:OXX196677 PHT196645:PHT196677 PRP196645:PRP196677 QBL196645:QBL196677 QLH196645:QLH196677 QVD196645:QVD196677 REZ196645:REZ196677 ROV196645:ROV196677 RYR196645:RYR196677 SIN196645:SIN196677 SSJ196645:SSJ196677 TCF196645:TCF196677 TMB196645:TMB196677 TVX196645:TVX196677 UFT196645:UFT196677 UPP196645:UPP196677 UZL196645:UZL196677 VJH196645:VJH196677 VTD196645:VTD196677 WCZ196645:WCZ196677 WMV196645:WMV196677 WWR196645:WWR196677 AJ262181:AJ262213 KF262181:KF262213 UB262181:UB262213 ADX262181:ADX262213 ANT262181:ANT262213 AXP262181:AXP262213 BHL262181:BHL262213 BRH262181:BRH262213 CBD262181:CBD262213 CKZ262181:CKZ262213 CUV262181:CUV262213 DER262181:DER262213 DON262181:DON262213 DYJ262181:DYJ262213 EIF262181:EIF262213 ESB262181:ESB262213 FBX262181:FBX262213 FLT262181:FLT262213 FVP262181:FVP262213 GFL262181:GFL262213 GPH262181:GPH262213 GZD262181:GZD262213 HIZ262181:HIZ262213 HSV262181:HSV262213 ICR262181:ICR262213 IMN262181:IMN262213 IWJ262181:IWJ262213 JGF262181:JGF262213 JQB262181:JQB262213 JZX262181:JZX262213 KJT262181:KJT262213 KTP262181:KTP262213 LDL262181:LDL262213 LNH262181:LNH262213 LXD262181:LXD262213 MGZ262181:MGZ262213 MQV262181:MQV262213 NAR262181:NAR262213 NKN262181:NKN262213 NUJ262181:NUJ262213 OEF262181:OEF262213 OOB262181:OOB262213 OXX262181:OXX262213 PHT262181:PHT262213 PRP262181:PRP262213 QBL262181:QBL262213 QLH262181:QLH262213 QVD262181:QVD262213 REZ262181:REZ262213 ROV262181:ROV262213 RYR262181:RYR262213 SIN262181:SIN262213 SSJ262181:SSJ262213 TCF262181:TCF262213 TMB262181:TMB262213 TVX262181:TVX262213 UFT262181:UFT262213 UPP262181:UPP262213 UZL262181:UZL262213 VJH262181:VJH262213 VTD262181:VTD262213 WCZ262181:WCZ262213 WMV262181:WMV262213 WWR262181:WWR262213 AJ327717:AJ327749 KF327717:KF327749 UB327717:UB327749 ADX327717:ADX327749 ANT327717:ANT327749 AXP327717:AXP327749 BHL327717:BHL327749 BRH327717:BRH327749 CBD327717:CBD327749 CKZ327717:CKZ327749 CUV327717:CUV327749 DER327717:DER327749 DON327717:DON327749 DYJ327717:DYJ327749 EIF327717:EIF327749 ESB327717:ESB327749 FBX327717:FBX327749 FLT327717:FLT327749 FVP327717:FVP327749 GFL327717:GFL327749 GPH327717:GPH327749 GZD327717:GZD327749 HIZ327717:HIZ327749 HSV327717:HSV327749 ICR327717:ICR327749 IMN327717:IMN327749 IWJ327717:IWJ327749 JGF327717:JGF327749 JQB327717:JQB327749 JZX327717:JZX327749 KJT327717:KJT327749 KTP327717:KTP327749 LDL327717:LDL327749 LNH327717:LNH327749 LXD327717:LXD327749 MGZ327717:MGZ327749 MQV327717:MQV327749 NAR327717:NAR327749 NKN327717:NKN327749 NUJ327717:NUJ327749 OEF327717:OEF327749 OOB327717:OOB327749 OXX327717:OXX327749 PHT327717:PHT327749 PRP327717:PRP327749 QBL327717:QBL327749 QLH327717:QLH327749 QVD327717:QVD327749 REZ327717:REZ327749 ROV327717:ROV327749 RYR327717:RYR327749 SIN327717:SIN327749 SSJ327717:SSJ327749 TCF327717:TCF327749 TMB327717:TMB327749 TVX327717:TVX327749 UFT327717:UFT327749 UPP327717:UPP327749 UZL327717:UZL327749 VJH327717:VJH327749 VTD327717:VTD327749 WCZ327717:WCZ327749 WMV327717:WMV327749 WWR327717:WWR327749 AJ393253:AJ393285 KF393253:KF393285 UB393253:UB393285 ADX393253:ADX393285 ANT393253:ANT393285 AXP393253:AXP393285 BHL393253:BHL393285 BRH393253:BRH393285 CBD393253:CBD393285 CKZ393253:CKZ393285 CUV393253:CUV393285 DER393253:DER393285 DON393253:DON393285 DYJ393253:DYJ393285 EIF393253:EIF393285 ESB393253:ESB393285 FBX393253:FBX393285 FLT393253:FLT393285 FVP393253:FVP393285 GFL393253:GFL393285 GPH393253:GPH393285 GZD393253:GZD393285 HIZ393253:HIZ393285 HSV393253:HSV393285 ICR393253:ICR393285 IMN393253:IMN393285 IWJ393253:IWJ393285 JGF393253:JGF393285 JQB393253:JQB393285 JZX393253:JZX393285 KJT393253:KJT393285 KTP393253:KTP393285 LDL393253:LDL393285 LNH393253:LNH393285 LXD393253:LXD393285 MGZ393253:MGZ393285 MQV393253:MQV393285 NAR393253:NAR393285 NKN393253:NKN393285 NUJ393253:NUJ393285 OEF393253:OEF393285 OOB393253:OOB393285 OXX393253:OXX393285 PHT393253:PHT393285 PRP393253:PRP393285 QBL393253:QBL393285 QLH393253:QLH393285 QVD393253:QVD393285 REZ393253:REZ393285 ROV393253:ROV393285 RYR393253:RYR393285 SIN393253:SIN393285 SSJ393253:SSJ393285 TCF393253:TCF393285 TMB393253:TMB393285 TVX393253:TVX393285 UFT393253:UFT393285 UPP393253:UPP393285 UZL393253:UZL393285 VJH393253:VJH393285 VTD393253:VTD393285 WCZ393253:WCZ393285 WMV393253:WMV393285 WWR393253:WWR393285 AJ458789:AJ458821 KF458789:KF458821 UB458789:UB458821 ADX458789:ADX458821 ANT458789:ANT458821 AXP458789:AXP458821 BHL458789:BHL458821 BRH458789:BRH458821 CBD458789:CBD458821 CKZ458789:CKZ458821 CUV458789:CUV458821 DER458789:DER458821 DON458789:DON458821 DYJ458789:DYJ458821 EIF458789:EIF458821 ESB458789:ESB458821 FBX458789:FBX458821 FLT458789:FLT458821 FVP458789:FVP458821 GFL458789:GFL458821 GPH458789:GPH458821 GZD458789:GZD458821 HIZ458789:HIZ458821 HSV458789:HSV458821 ICR458789:ICR458821 IMN458789:IMN458821 IWJ458789:IWJ458821 JGF458789:JGF458821 JQB458789:JQB458821 JZX458789:JZX458821 KJT458789:KJT458821 KTP458789:KTP458821 LDL458789:LDL458821 LNH458789:LNH458821 LXD458789:LXD458821 MGZ458789:MGZ458821 MQV458789:MQV458821 NAR458789:NAR458821 NKN458789:NKN458821 NUJ458789:NUJ458821 OEF458789:OEF458821 OOB458789:OOB458821 OXX458789:OXX458821 PHT458789:PHT458821 PRP458789:PRP458821 QBL458789:QBL458821 QLH458789:QLH458821 QVD458789:QVD458821 REZ458789:REZ458821 ROV458789:ROV458821 RYR458789:RYR458821 SIN458789:SIN458821 SSJ458789:SSJ458821 TCF458789:TCF458821 TMB458789:TMB458821 TVX458789:TVX458821 UFT458789:UFT458821 UPP458789:UPP458821 UZL458789:UZL458821 VJH458789:VJH458821 VTD458789:VTD458821 WCZ458789:WCZ458821 WMV458789:WMV458821 WWR458789:WWR458821 AJ524325:AJ524357 KF524325:KF524357 UB524325:UB524357 ADX524325:ADX524357 ANT524325:ANT524357 AXP524325:AXP524357 BHL524325:BHL524357 BRH524325:BRH524357 CBD524325:CBD524357 CKZ524325:CKZ524357 CUV524325:CUV524357 DER524325:DER524357 DON524325:DON524357 DYJ524325:DYJ524357 EIF524325:EIF524357 ESB524325:ESB524357 FBX524325:FBX524357 FLT524325:FLT524357 FVP524325:FVP524357 GFL524325:GFL524357 GPH524325:GPH524357 GZD524325:GZD524357 HIZ524325:HIZ524357 HSV524325:HSV524357 ICR524325:ICR524357 IMN524325:IMN524357 IWJ524325:IWJ524357 JGF524325:JGF524357 JQB524325:JQB524357 JZX524325:JZX524357 KJT524325:KJT524357 KTP524325:KTP524357 LDL524325:LDL524357 LNH524325:LNH524357 LXD524325:LXD524357 MGZ524325:MGZ524357 MQV524325:MQV524357 NAR524325:NAR524357 NKN524325:NKN524357 NUJ524325:NUJ524357 OEF524325:OEF524357 OOB524325:OOB524357 OXX524325:OXX524357 PHT524325:PHT524357 PRP524325:PRP524357 QBL524325:QBL524357 QLH524325:QLH524357 QVD524325:QVD524357 REZ524325:REZ524357 ROV524325:ROV524357 RYR524325:RYR524357 SIN524325:SIN524357 SSJ524325:SSJ524357 TCF524325:TCF524357 TMB524325:TMB524357 TVX524325:TVX524357 UFT524325:UFT524357 UPP524325:UPP524357 UZL524325:UZL524357 VJH524325:VJH524357 VTD524325:VTD524357 WCZ524325:WCZ524357 WMV524325:WMV524357 WWR524325:WWR524357 AJ589861:AJ589893 KF589861:KF589893 UB589861:UB589893 ADX589861:ADX589893 ANT589861:ANT589893 AXP589861:AXP589893 BHL589861:BHL589893 BRH589861:BRH589893 CBD589861:CBD589893 CKZ589861:CKZ589893 CUV589861:CUV589893 DER589861:DER589893 DON589861:DON589893 DYJ589861:DYJ589893 EIF589861:EIF589893 ESB589861:ESB589893 FBX589861:FBX589893 FLT589861:FLT589893 FVP589861:FVP589893 GFL589861:GFL589893 GPH589861:GPH589893 GZD589861:GZD589893 HIZ589861:HIZ589893 HSV589861:HSV589893 ICR589861:ICR589893 IMN589861:IMN589893 IWJ589861:IWJ589893 JGF589861:JGF589893 JQB589861:JQB589893 JZX589861:JZX589893 KJT589861:KJT589893 KTP589861:KTP589893 LDL589861:LDL589893 LNH589861:LNH589893 LXD589861:LXD589893 MGZ589861:MGZ589893 MQV589861:MQV589893 NAR589861:NAR589893 NKN589861:NKN589893 NUJ589861:NUJ589893 OEF589861:OEF589893 OOB589861:OOB589893 OXX589861:OXX589893 PHT589861:PHT589893 PRP589861:PRP589893 QBL589861:QBL589893 QLH589861:QLH589893 QVD589861:QVD589893 REZ589861:REZ589893 ROV589861:ROV589893 RYR589861:RYR589893 SIN589861:SIN589893 SSJ589861:SSJ589893 TCF589861:TCF589893 TMB589861:TMB589893 TVX589861:TVX589893 UFT589861:UFT589893 UPP589861:UPP589893 UZL589861:UZL589893 VJH589861:VJH589893 VTD589861:VTD589893 WCZ589861:WCZ589893 WMV589861:WMV589893 WWR589861:WWR589893 AJ655397:AJ655429 KF655397:KF655429 UB655397:UB655429 ADX655397:ADX655429 ANT655397:ANT655429 AXP655397:AXP655429 BHL655397:BHL655429 BRH655397:BRH655429 CBD655397:CBD655429 CKZ655397:CKZ655429 CUV655397:CUV655429 DER655397:DER655429 DON655397:DON655429 DYJ655397:DYJ655429 EIF655397:EIF655429 ESB655397:ESB655429 FBX655397:FBX655429 FLT655397:FLT655429 FVP655397:FVP655429 GFL655397:GFL655429 GPH655397:GPH655429 GZD655397:GZD655429 HIZ655397:HIZ655429 HSV655397:HSV655429 ICR655397:ICR655429 IMN655397:IMN655429 IWJ655397:IWJ655429 JGF655397:JGF655429 JQB655397:JQB655429 JZX655397:JZX655429 KJT655397:KJT655429 KTP655397:KTP655429 LDL655397:LDL655429 LNH655397:LNH655429 LXD655397:LXD655429 MGZ655397:MGZ655429 MQV655397:MQV655429 NAR655397:NAR655429 NKN655397:NKN655429 NUJ655397:NUJ655429 OEF655397:OEF655429 OOB655397:OOB655429 OXX655397:OXX655429 PHT655397:PHT655429 PRP655397:PRP655429 QBL655397:QBL655429 QLH655397:QLH655429 QVD655397:QVD655429 REZ655397:REZ655429 ROV655397:ROV655429 RYR655397:RYR655429 SIN655397:SIN655429 SSJ655397:SSJ655429 TCF655397:TCF655429 TMB655397:TMB655429 TVX655397:TVX655429 UFT655397:UFT655429 UPP655397:UPP655429 UZL655397:UZL655429 VJH655397:VJH655429 VTD655397:VTD655429 WCZ655397:WCZ655429 WMV655397:WMV655429 WWR655397:WWR655429 AJ720933:AJ720965 KF720933:KF720965 UB720933:UB720965 ADX720933:ADX720965 ANT720933:ANT720965 AXP720933:AXP720965 BHL720933:BHL720965 BRH720933:BRH720965 CBD720933:CBD720965 CKZ720933:CKZ720965 CUV720933:CUV720965 DER720933:DER720965 DON720933:DON720965 DYJ720933:DYJ720965 EIF720933:EIF720965 ESB720933:ESB720965 FBX720933:FBX720965 FLT720933:FLT720965 FVP720933:FVP720965 GFL720933:GFL720965 GPH720933:GPH720965 GZD720933:GZD720965 HIZ720933:HIZ720965 HSV720933:HSV720965 ICR720933:ICR720965 IMN720933:IMN720965 IWJ720933:IWJ720965 JGF720933:JGF720965 JQB720933:JQB720965 JZX720933:JZX720965 KJT720933:KJT720965 KTP720933:KTP720965 LDL720933:LDL720965 LNH720933:LNH720965 LXD720933:LXD720965 MGZ720933:MGZ720965 MQV720933:MQV720965 NAR720933:NAR720965 NKN720933:NKN720965 NUJ720933:NUJ720965 OEF720933:OEF720965 OOB720933:OOB720965 OXX720933:OXX720965 PHT720933:PHT720965 PRP720933:PRP720965 QBL720933:QBL720965 QLH720933:QLH720965 QVD720933:QVD720965 REZ720933:REZ720965 ROV720933:ROV720965 RYR720933:RYR720965 SIN720933:SIN720965 SSJ720933:SSJ720965 TCF720933:TCF720965 TMB720933:TMB720965 TVX720933:TVX720965 UFT720933:UFT720965 UPP720933:UPP720965 UZL720933:UZL720965 VJH720933:VJH720965 VTD720933:VTD720965 WCZ720933:WCZ720965 WMV720933:WMV720965 WWR720933:WWR720965 AJ786469:AJ786501 KF786469:KF786501 UB786469:UB786501 ADX786469:ADX786501 ANT786469:ANT786501 AXP786469:AXP786501 BHL786469:BHL786501 BRH786469:BRH786501 CBD786469:CBD786501 CKZ786469:CKZ786501 CUV786469:CUV786501 DER786469:DER786501 DON786469:DON786501 DYJ786469:DYJ786501 EIF786469:EIF786501 ESB786469:ESB786501 FBX786469:FBX786501 FLT786469:FLT786501 FVP786469:FVP786501 GFL786469:GFL786501 GPH786469:GPH786501 GZD786469:GZD786501 HIZ786469:HIZ786501 HSV786469:HSV786501 ICR786469:ICR786501 IMN786469:IMN786501 IWJ786469:IWJ786501 JGF786469:JGF786501 JQB786469:JQB786501 JZX786469:JZX786501 KJT786469:KJT786501 KTP786469:KTP786501 LDL786469:LDL786501 LNH786469:LNH786501 LXD786469:LXD786501 MGZ786469:MGZ786501 MQV786469:MQV786501 NAR786469:NAR786501 NKN786469:NKN786501 NUJ786469:NUJ786501 OEF786469:OEF786501 OOB786469:OOB786501 OXX786469:OXX786501 PHT786469:PHT786501 PRP786469:PRP786501 QBL786469:QBL786501 QLH786469:QLH786501 QVD786469:QVD786501 REZ786469:REZ786501 ROV786469:ROV786501 RYR786469:RYR786501 SIN786469:SIN786501 SSJ786469:SSJ786501 TCF786469:TCF786501 TMB786469:TMB786501 TVX786469:TVX786501 UFT786469:UFT786501 UPP786469:UPP786501 UZL786469:UZL786501 VJH786469:VJH786501 VTD786469:VTD786501 WCZ786469:WCZ786501 WMV786469:WMV786501 WWR786469:WWR786501 AJ852005:AJ852037 KF852005:KF852037 UB852005:UB852037 ADX852005:ADX852037 ANT852005:ANT852037 AXP852005:AXP852037 BHL852005:BHL852037 BRH852005:BRH852037 CBD852005:CBD852037 CKZ852005:CKZ852037 CUV852005:CUV852037 DER852005:DER852037 DON852005:DON852037 DYJ852005:DYJ852037 EIF852005:EIF852037 ESB852005:ESB852037 FBX852005:FBX852037 FLT852005:FLT852037 FVP852005:FVP852037 GFL852005:GFL852037 GPH852005:GPH852037 GZD852005:GZD852037 HIZ852005:HIZ852037 HSV852005:HSV852037 ICR852005:ICR852037 IMN852005:IMN852037 IWJ852005:IWJ852037 JGF852005:JGF852037 JQB852005:JQB852037 JZX852005:JZX852037 KJT852005:KJT852037 KTP852005:KTP852037 LDL852005:LDL852037 LNH852005:LNH852037 LXD852005:LXD852037 MGZ852005:MGZ852037 MQV852005:MQV852037 NAR852005:NAR852037 NKN852005:NKN852037 NUJ852005:NUJ852037 OEF852005:OEF852037 OOB852005:OOB852037 OXX852005:OXX852037 PHT852005:PHT852037 PRP852005:PRP852037 QBL852005:QBL852037 QLH852005:QLH852037 QVD852005:QVD852037 REZ852005:REZ852037 ROV852005:ROV852037 RYR852005:RYR852037 SIN852005:SIN852037 SSJ852005:SSJ852037 TCF852005:TCF852037 TMB852005:TMB852037 TVX852005:TVX852037 UFT852005:UFT852037 UPP852005:UPP852037 UZL852005:UZL852037 VJH852005:VJH852037 VTD852005:VTD852037 WCZ852005:WCZ852037 WMV852005:WMV852037 WWR852005:WWR852037 AJ917541:AJ917573 KF917541:KF917573 UB917541:UB917573 ADX917541:ADX917573 ANT917541:ANT917573 AXP917541:AXP917573 BHL917541:BHL917573 BRH917541:BRH917573 CBD917541:CBD917573 CKZ917541:CKZ917573 CUV917541:CUV917573 DER917541:DER917573 DON917541:DON917573 DYJ917541:DYJ917573 EIF917541:EIF917573 ESB917541:ESB917573 FBX917541:FBX917573 FLT917541:FLT917573 FVP917541:FVP917573 GFL917541:GFL917573 GPH917541:GPH917573 GZD917541:GZD917573 HIZ917541:HIZ917573 HSV917541:HSV917573 ICR917541:ICR917573 IMN917541:IMN917573 IWJ917541:IWJ917573 JGF917541:JGF917573 JQB917541:JQB917573 JZX917541:JZX917573 KJT917541:KJT917573 KTP917541:KTP917573 LDL917541:LDL917573 LNH917541:LNH917573 LXD917541:LXD917573 MGZ917541:MGZ917573 MQV917541:MQV917573 NAR917541:NAR917573 NKN917541:NKN917573 NUJ917541:NUJ917573 OEF917541:OEF917573 OOB917541:OOB917573 OXX917541:OXX917573 PHT917541:PHT917573 PRP917541:PRP917573 QBL917541:QBL917573 QLH917541:QLH917573 QVD917541:QVD917573 REZ917541:REZ917573 ROV917541:ROV917573 RYR917541:RYR917573 SIN917541:SIN917573 SSJ917541:SSJ917573 TCF917541:TCF917573 TMB917541:TMB917573 TVX917541:TVX917573 UFT917541:UFT917573 UPP917541:UPP917573 UZL917541:UZL917573 VJH917541:VJH917573 VTD917541:VTD917573 WCZ917541:WCZ917573 WMV917541:WMV917573 WWR917541:WWR917573 AJ983077:AJ983109 KF983077:KF983109 UB983077:UB983109 ADX983077:ADX983109 ANT983077:ANT983109 AXP983077:AXP983109 BHL983077:BHL983109 BRH983077:BRH983109 CBD983077:CBD983109 CKZ983077:CKZ983109 CUV983077:CUV983109 DER983077:DER983109 DON983077:DON983109 DYJ983077:DYJ983109 EIF983077:EIF983109 ESB983077:ESB983109 FBX983077:FBX983109 FLT983077:FLT983109 FVP983077:FVP983109 GFL983077:GFL983109 GPH983077:GPH983109 GZD983077:GZD983109 HIZ983077:HIZ983109 HSV983077:HSV983109 ICR983077:ICR983109 IMN983077:IMN983109 IWJ983077:IWJ983109 JGF983077:JGF983109 JQB983077:JQB983109 JZX983077:JZX983109 KJT983077:KJT983109 KTP983077:KTP983109 LDL983077:LDL983109 LNH983077:LNH983109 LXD983077:LXD983109 MGZ983077:MGZ983109 MQV983077:MQV983109 NAR983077:NAR983109 NKN983077:NKN983109 NUJ983077:NUJ983109 OEF983077:OEF983109 OOB983077:OOB983109 OXX983077:OXX983109 PHT983077:PHT983109 PRP983077:PRP983109 QBL983077:QBL983109 QLH983077:QLH983109 QVD983077:QVD983109 REZ983077:REZ983109 ROV983077:ROV983109 RYR983077:RYR983109 SIN983077:SIN983109 SSJ983077:SSJ983109 TCF983077:TCF983109 TMB983077:TMB983109 TVX983077:TVX983109 UFT983077:UFT983109 UPP983077:UPP983109 UZL983077:UZL983109 VJH983077:VJH983109 VTD983077:VTD983109 WCZ983077:WCZ983109 WMV983077:WMV983109 WWR983077:WWR983109 AH65542 KD65542 TZ65542 ADV65542 ANR65542 AXN65542 BHJ65542 BRF65542 CBB65542 CKX65542 CUT65542 DEP65542 DOL65542 DYH65542 EID65542 ERZ65542 FBV65542 FLR65542 FVN65542 GFJ65542 GPF65542 GZB65542 HIX65542 HST65542 ICP65542 IML65542 IWH65542 JGD65542 JPZ65542 JZV65542 KJR65542 KTN65542 LDJ65542 LNF65542 LXB65542 MGX65542 MQT65542 NAP65542 NKL65542 NUH65542 OED65542 ONZ65542 OXV65542 PHR65542 PRN65542 QBJ65542 QLF65542 QVB65542 REX65542 ROT65542 RYP65542 SIL65542 SSH65542 TCD65542 TLZ65542 TVV65542 UFR65542 UPN65542 UZJ65542 VJF65542 VTB65542 WCX65542 WMT65542 WWP65542 AH131078 KD131078 TZ131078 ADV131078 ANR131078 AXN131078 BHJ131078 BRF131078 CBB131078 CKX131078 CUT131078 DEP131078 DOL131078 DYH131078 EID131078 ERZ131078 FBV131078 FLR131078 FVN131078 GFJ131078 GPF131078 GZB131078 HIX131078 HST131078 ICP131078 IML131078 IWH131078 JGD131078 JPZ131078 JZV131078 KJR131078 KTN131078 LDJ131078 LNF131078 LXB131078 MGX131078 MQT131078 NAP131078 NKL131078 NUH131078 OED131078 ONZ131078 OXV131078 PHR131078 PRN131078 QBJ131078 QLF131078 QVB131078 REX131078 ROT131078 RYP131078 SIL131078 SSH131078 TCD131078 TLZ131078 TVV131078 UFR131078 UPN131078 UZJ131078 VJF131078 VTB131078 WCX131078 WMT131078 WWP131078 AH196614 KD196614 TZ196614 ADV196614 ANR196614 AXN196614 BHJ196614 BRF196614 CBB196614 CKX196614 CUT196614 DEP196614 DOL196614 DYH196614 EID196614 ERZ196614 FBV196614 FLR196614 FVN196614 GFJ196614 GPF196614 GZB196614 HIX196614 HST196614 ICP196614 IML196614 IWH196614 JGD196614 JPZ196614 JZV196614 KJR196614 KTN196614 LDJ196614 LNF196614 LXB196614 MGX196614 MQT196614 NAP196614 NKL196614 NUH196614 OED196614 ONZ196614 OXV196614 PHR196614 PRN196614 QBJ196614 QLF196614 QVB196614 REX196614 ROT196614 RYP196614 SIL196614 SSH196614 TCD196614 TLZ196614 TVV196614 UFR196614 UPN196614 UZJ196614 VJF196614 VTB196614 WCX196614 WMT196614 WWP196614 AH262150 KD262150 TZ262150 ADV262150 ANR262150 AXN262150 BHJ262150 BRF262150 CBB262150 CKX262150 CUT262150 DEP262150 DOL262150 DYH262150 EID262150 ERZ262150 FBV262150 FLR262150 FVN262150 GFJ262150 GPF262150 GZB262150 HIX262150 HST262150 ICP262150 IML262150 IWH262150 JGD262150 JPZ262150 JZV262150 KJR262150 KTN262150 LDJ262150 LNF262150 LXB262150 MGX262150 MQT262150 NAP262150 NKL262150 NUH262150 OED262150 ONZ262150 OXV262150 PHR262150 PRN262150 QBJ262150 QLF262150 QVB262150 REX262150 ROT262150 RYP262150 SIL262150 SSH262150 TCD262150 TLZ262150 TVV262150 UFR262150 UPN262150 UZJ262150 VJF262150 VTB262150 WCX262150 WMT262150 WWP262150 AH327686 KD327686 TZ327686 ADV327686 ANR327686 AXN327686 BHJ327686 BRF327686 CBB327686 CKX327686 CUT327686 DEP327686 DOL327686 DYH327686 EID327686 ERZ327686 FBV327686 FLR327686 FVN327686 GFJ327686 GPF327686 GZB327686 HIX327686 HST327686 ICP327686 IML327686 IWH327686 JGD327686 JPZ327686 JZV327686 KJR327686 KTN327686 LDJ327686 LNF327686 LXB327686 MGX327686 MQT327686 NAP327686 NKL327686 NUH327686 OED327686 ONZ327686 OXV327686 PHR327686 PRN327686 QBJ327686 QLF327686 QVB327686 REX327686 ROT327686 RYP327686 SIL327686 SSH327686 TCD327686 TLZ327686 TVV327686 UFR327686 UPN327686 UZJ327686 VJF327686 VTB327686 WCX327686 WMT327686 WWP327686 AH393222 KD393222 TZ393222 ADV393222 ANR393222 AXN393222 BHJ393222 BRF393222 CBB393222 CKX393222 CUT393222 DEP393222 DOL393222 DYH393222 EID393222 ERZ393222 FBV393222 FLR393222 FVN393222 GFJ393222 GPF393222 GZB393222 HIX393222 HST393222 ICP393222 IML393222 IWH393222 JGD393222 JPZ393222 JZV393222 KJR393222 KTN393222 LDJ393222 LNF393222 LXB393222 MGX393222 MQT393222 NAP393222 NKL393222 NUH393222 OED393222 ONZ393222 OXV393222 PHR393222 PRN393222 QBJ393222 QLF393222 QVB393222 REX393222 ROT393222 RYP393222 SIL393222 SSH393222 TCD393222 TLZ393222 TVV393222 UFR393222 UPN393222 UZJ393222 VJF393222 VTB393222 WCX393222 WMT393222 WWP393222 AH458758 KD458758 TZ458758 ADV458758 ANR458758 AXN458758 BHJ458758 BRF458758 CBB458758 CKX458758 CUT458758 DEP458758 DOL458758 DYH458758 EID458758 ERZ458758 FBV458758 FLR458758 FVN458758 GFJ458758 GPF458758 GZB458758 HIX458758 HST458758 ICP458758 IML458758 IWH458758 JGD458758 JPZ458758 JZV458758 KJR458758 KTN458758 LDJ458758 LNF458758 LXB458758 MGX458758 MQT458758 NAP458758 NKL458758 NUH458758 OED458758 ONZ458758 OXV458758 PHR458758 PRN458758 QBJ458758 QLF458758 QVB458758 REX458758 ROT458758 RYP458758 SIL458758 SSH458758 TCD458758 TLZ458758 TVV458758 UFR458758 UPN458758 UZJ458758 VJF458758 VTB458758 WCX458758 WMT458758 WWP458758 AH524294 KD524294 TZ524294 ADV524294 ANR524294 AXN524294 BHJ524294 BRF524294 CBB524294 CKX524294 CUT524294 DEP524294 DOL524294 DYH524294 EID524294 ERZ524294 FBV524294 FLR524294 FVN524294 GFJ524294 GPF524294 GZB524294 HIX524294 HST524294 ICP524294 IML524294 IWH524294 JGD524294 JPZ524294 JZV524294 KJR524294 KTN524294 LDJ524294 LNF524294 LXB524294 MGX524294 MQT524294 NAP524294 NKL524294 NUH524294 OED524294 ONZ524294 OXV524294 PHR524294 PRN524294 QBJ524294 QLF524294 QVB524294 REX524294 ROT524294 RYP524294 SIL524294 SSH524294 TCD524294 TLZ524294 TVV524294 UFR524294 UPN524294 UZJ524294 VJF524294 VTB524294 WCX524294 WMT524294 WWP524294 AH589830 KD589830 TZ589830 ADV589830 ANR589830 AXN589830 BHJ589830 BRF589830 CBB589830 CKX589830 CUT589830 DEP589830 DOL589830 DYH589830 EID589830 ERZ589830 FBV589830 FLR589830 FVN589830 GFJ589830 GPF589830 GZB589830 HIX589830 HST589830 ICP589830 IML589830 IWH589830 JGD589830 JPZ589830 JZV589830 KJR589830 KTN589830 LDJ589830 LNF589830 LXB589830 MGX589830 MQT589830 NAP589830 NKL589830 NUH589830 OED589830 ONZ589830 OXV589830 PHR589830 PRN589830 QBJ589830 QLF589830 QVB589830 REX589830 ROT589830 RYP589830 SIL589830 SSH589830 TCD589830 TLZ589830 TVV589830 UFR589830 UPN589830 UZJ589830 VJF589830 VTB589830 WCX589830 WMT589830 WWP589830 AH655366 KD655366 TZ655366 ADV655366 ANR655366 AXN655366 BHJ655366 BRF655366 CBB655366 CKX655366 CUT655366 DEP655366 DOL655366 DYH655366 EID655366 ERZ655366 FBV655366 FLR655366 FVN655366 GFJ655366 GPF655366 GZB655366 HIX655366 HST655366 ICP655366 IML655366 IWH655366 JGD655366 JPZ655366 JZV655366 KJR655366 KTN655366 LDJ655366 LNF655366 LXB655366 MGX655366 MQT655366 NAP655366 NKL655366 NUH655366 OED655366 ONZ655366 OXV655366 PHR655366 PRN655366 QBJ655366 QLF655366 QVB655366 REX655366 ROT655366 RYP655366 SIL655366 SSH655366 TCD655366 TLZ655366 TVV655366 UFR655366 UPN655366 UZJ655366 VJF655366 VTB655366 WCX655366 WMT655366 WWP655366 AH720902 KD720902 TZ720902 ADV720902 ANR720902 AXN720902 BHJ720902 BRF720902 CBB720902 CKX720902 CUT720902 DEP720902 DOL720902 DYH720902 EID720902 ERZ720902 FBV720902 FLR720902 FVN720902 GFJ720902 GPF720902 GZB720902 HIX720902 HST720902 ICP720902 IML720902 IWH720902 JGD720902 JPZ720902 JZV720902 KJR720902 KTN720902 LDJ720902 LNF720902 LXB720902 MGX720902 MQT720902 NAP720902 NKL720902 NUH720902 OED720902 ONZ720902 OXV720902 PHR720902 PRN720902 QBJ720902 QLF720902 QVB720902 REX720902 ROT720902 RYP720902 SIL720902 SSH720902 TCD720902 TLZ720902 TVV720902 UFR720902 UPN720902 UZJ720902 VJF720902 VTB720902 WCX720902 WMT720902 WWP720902 AH786438 KD786438 TZ786438 ADV786438 ANR786438 AXN786438 BHJ786438 BRF786438 CBB786438 CKX786438 CUT786438 DEP786438 DOL786438 DYH786438 EID786438 ERZ786438 FBV786438 FLR786438 FVN786438 GFJ786438 GPF786438 GZB786438 HIX786438 HST786438 ICP786438 IML786438 IWH786438 JGD786438 JPZ786438 JZV786438 KJR786438 KTN786438 LDJ786438 LNF786438 LXB786438 MGX786438 MQT786438 NAP786438 NKL786438 NUH786438 OED786438 ONZ786438 OXV786438 PHR786438 PRN786438 QBJ786438 QLF786438 QVB786438 REX786438 ROT786438 RYP786438 SIL786438 SSH786438 TCD786438 TLZ786438 TVV786438 UFR786438 UPN786438 UZJ786438 VJF786438 VTB786438 WCX786438 WMT786438 WWP786438 AH851974 KD851974 TZ851974 ADV851974 ANR851974 AXN851974 BHJ851974 BRF851974 CBB851974 CKX851974 CUT851974 DEP851974 DOL851974 DYH851974 EID851974 ERZ851974 FBV851974 FLR851974 FVN851974 GFJ851974 GPF851974 GZB851974 HIX851974 HST851974 ICP851974 IML851974 IWH851974 JGD851974 JPZ851974 JZV851974 KJR851974 KTN851974 LDJ851974 LNF851974 LXB851974 MGX851974 MQT851974 NAP851974 NKL851974 NUH851974 OED851974 ONZ851974 OXV851974 PHR851974 PRN851974 QBJ851974 QLF851974 QVB851974 REX851974 ROT851974 RYP851974 SIL851974 SSH851974 TCD851974 TLZ851974 TVV851974 UFR851974 UPN851974 UZJ851974 VJF851974 VTB851974 WCX851974 WMT851974 WWP851974 AH917510 KD917510 TZ917510 ADV917510 ANR917510 AXN917510 BHJ917510 BRF917510 CBB917510 CKX917510 CUT917510 DEP917510 DOL917510 DYH917510 EID917510 ERZ917510 FBV917510 FLR917510 FVN917510 GFJ917510 GPF917510 GZB917510 HIX917510 HST917510 ICP917510 IML917510 IWH917510 JGD917510 JPZ917510 JZV917510 KJR917510 KTN917510 LDJ917510 LNF917510 LXB917510 MGX917510 MQT917510 NAP917510 NKL917510 NUH917510 OED917510 ONZ917510 OXV917510 PHR917510 PRN917510 QBJ917510 QLF917510 QVB917510 REX917510 ROT917510 RYP917510 SIL917510 SSH917510 TCD917510 TLZ917510 TVV917510 UFR917510 UPN917510 UZJ917510 VJF917510 VTB917510 WCX917510 WMT917510 WWP917510 AH983046 KD983046 TZ983046 ADV983046 ANR983046 AXN983046 BHJ983046 BRF983046 CBB983046 CKX983046 CUT983046 DEP983046 DOL983046 DYH983046 EID983046 ERZ983046 FBV983046 FLR983046 FVN983046 GFJ983046 GPF983046 GZB983046 HIX983046 HST983046 ICP983046 IML983046 IWH983046 JGD983046 JPZ983046 JZV983046 KJR983046 KTN983046 LDJ983046 LNF983046 LXB983046 MGX983046 MQT983046 NAP983046 NKL983046 NUH983046 OED983046 ONZ983046 OXV983046 PHR983046 PRN983046 QBJ983046 QLF983046 QVB983046 REX983046 ROT983046 RYP983046 SIL983046 SSH983046 TCD983046 TLZ983046 TVV983046 UFR983046 UPN983046 UZJ983046 VJF983046 VTB983046 WCX983046 WMT983046 WWP983046 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AI65526:AI65605 KE65526:KE65605 UA65526:UA65605 ADW65526:ADW65605 ANS65526:ANS65605 AXO65526:AXO65605 BHK65526:BHK65605 BRG65526:BRG65605 CBC65526:CBC65605 CKY65526:CKY65605 CUU65526:CUU65605 DEQ65526:DEQ65605 DOM65526:DOM65605 DYI65526:DYI65605 EIE65526:EIE65605 ESA65526:ESA65605 FBW65526:FBW65605 FLS65526:FLS65605 FVO65526:FVO65605 GFK65526:GFK65605 GPG65526:GPG65605 GZC65526:GZC65605 HIY65526:HIY65605 HSU65526:HSU65605 ICQ65526:ICQ65605 IMM65526:IMM65605 IWI65526:IWI65605 JGE65526:JGE65605 JQA65526:JQA65605 JZW65526:JZW65605 KJS65526:KJS65605 KTO65526:KTO65605 LDK65526:LDK65605 LNG65526:LNG65605 LXC65526:LXC65605 MGY65526:MGY65605 MQU65526:MQU65605 NAQ65526:NAQ65605 NKM65526:NKM65605 NUI65526:NUI65605 OEE65526:OEE65605 OOA65526:OOA65605 OXW65526:OXW65605 PHS65526:PHS65605 PRO65526:PRO65605 QBK65526:QBK65605 QLG65526:QLG65605 QVC65526:QVC65605 REY65526:REY65605 ROU65526:ROU65605 RYQ65526:RYQ65605 SIM65526:SIM65605 SSI65526:SSI65605 TCE65526:TCE65605 TMA65526:TMA65605 TVW65526:TVW65605 UFS65526:UFS65605 UPO65526:UPO65605 UZK65526:UZK65605 VJG65526:VJG65605 VTC65526:VTC65605 WCY65526:WCY65605 WMU65526:WMU65605 WWQ65526:WWQ65605 AI131062:AI131141 KE131062:KE131141 UA131062:UA131141 ADW131062:ADW131141 ANS131062:ANS131141 AXO131062:AXO131141 BHK131062:BHK131141 BRG131062:BRG131141 CBC131062:CBC131141 CKY131062:CKY131141 CUU131062:CUU131141 DEQ131062:DEQ131141 DOM131062:DOM131141 DYI131062:DYI131141 EIE131062:EIE131141 ESA131062:ESA131141 FBW131062:FBW131141 FLS131062:FLS131141 FVO131062:FVO131141 GFK131062:GFK131141 GPG131062:GPG131141 GZC131062:GZC131141 HIY131062:HIY131141 HSU131062:HSU131141 ICQ131062:ICQ131141 IMM131062:IMM131141 IWI131062:IWI131141 JGE131062:JGE131141 JQA131062:JQA131141 JZW131062:JZW131141 KJS131062:KJS131141 KTO131062:KTO131141 LDK131062:LDK131141 LNG131062:LNG131141 LXC131062:LXC131141 MGY131062:MGY131141 MQU131062:MQU131141 NAQ131062:NAQ131141 NKM131062:NKM131141 NUI131062:NUI131141 OEE131062:OEE131141 OOA131062:OOA131141 OXW131062:OXW131141 PHS131062:PHS131141 PRO131062:PRO131141 QBK131062:QBK131141 QLG131062:QLG131141 QVC131062:QVC131141 REY131062:REY131141 ROU131062:ROU131141 RYQ131062:RYQ131141 SIM131062:SIM131141 SSI131062:SSI131141 TCE131062:TCE131141 TMA131062:TMA131141 TVW131062:TVW131141 UFS131062:UFS131141 UPO131062:UPO131141 UZK131062:UZK131141 VJG131062:VJG131141 VTC131062:VTC131141 WCY131062:WCY131141 WMU131062:WMU131141 WWQ131062:WWQ131141 AI196598:AI196677 KE196598:KE196677 UA196598:UA196677 ADW196598:ADW196677 ANS196598:ANS196677 AXO196598:AXO196677 BHK196598:BHK196677 BRG196598:BRG196677 CBC196598:CBC196677 CKY196598:CKY196677 CUU196598:CUU196677 DEQ196598:DEQ196677 DOM196598:DOM196677 DYI196598:DYI196677 EIE196598:EIE196677 ESA196598:ESA196677 FBW196598:FBW196677 FLS196598:FLS196677 FVO196598:FVO196677 GFK196598:GFK196677 GPG196598:GPG196677 GZC196598:GZC196677 HIY196598:HIY196677 HSU196598:HSU196677 ICQ196598:ICQ196677 IMM196598:IMM196677 IWI196598:IWI196677 JGE196598:JGE196677 JQA196598:JQA196677 JZW196598:JZW196677 KJS196598:KJS196677 KTO196598:KTO196677 LDK196598:LDK196677 LNG196598:LNG196677 LXC196598:LXC196677 MGY196598:MGY196677 MQU196598:MQU196677 NAQ196598:NAQ196677 NKM196598:NKM196677 NUI196598:NUI196677 OEE196598:OEE196677 OOA196598:OOA196677 OXW196598:OXW196677 PHS196598:PHS196677 PRO196598:PRO196677 QBK196598:QBK196677 QLG196598:QLG196677 QVC196598:QVC196677 REY196598:REY196677 ROU196598:ROU196677 RYQ196598:RYQ196677 SIM196598:SIM196677 SSI196598:SSI196677 TCE196598:TCE196677 TMA196598:TMA196677 TVW196598:TVW196677 UFS196598:UFS196677 UPO196598:UPO196677 UZK196598:UZK196677 VJG196598:VJG196677 VTC196598:VTC196677 WCY196598:WCY196677 WMU196598:WMU196677 WWQ196598:WWQ196677 AI262134:AI262213 KE262134:KE262213 UA262134:UA262213 ADW262134:ADW262213 ANS262134:ANS262213 AXO262134:AXO262213 BHK262134:BHK262213 BRG262134:BRG262213 CBC262134:CBC262213 CKY262134:CKY262213 CUU262134:CUU262213 DEQ262134:DEQ262213 DOM262134:DOM262213 DYI262134:DYI262213 EIE262134:EIE262213 ESA262134:ESA262213 FBW262134:FBW262213 FLS262134:FLS262213 FVO262134:FVO262213 GFK262134:GFK262213 GPG262134:GPG262213 GZC262134:GZC262213 HIY262134:HIY262213 HSU262134:HSU262213 ICQ262134:ICQ262213 IMM262134:IMM262213 IWI262134:IWI262213 JGE262134:JGE262213 JQA262134:JQA262213 JZW262134:JZW262213 KJS262134:KJS262213 KTO262134:KTO262213 LDK262134:LDK262213 LNG262134:LNG262213 LXC262134:LXC262213 MGY262134:MGY262213 MQU262134:MQU262213 NAQ262134:NAQ262213 NKM262134:NKM262213 NUI262134:NUI262213 OEE262134:OEE262213 OOA262134:OOA262213 OXW262134:OXW262213 PHS262134:PHS262213 PRO262134:PRO262213 QBK262134:QBK262213 QLG262134:QLG262213 QVC262134:QVC262213 REY262134:REY262213 ROU262134:ROU262213 RYQ262134:RYQ262213 SIM262134:SIM262213 SSI262134:SSI262213 TCE262134:TCE262213 TMA262134:TMA262213 TVW262134:TVW262213 UFS262134:UFS262213 UPO262134:UPO262213 UZK262134:UZK262213 VJG262134:VJG262213 VTC262134:VTC262213 WCY262134:WCY262213 WMU262134:WMU262213 WWQ262134:WWQ262213 AI327670:AI327749 KE327670:KE327749 UA327670:UA327749 ADW327670:ADW327749 ANS327670:ANS327749 AXO327670:AXO327749 BHK327670:BHK327749 BRG327670:BRG327749 CBC327670:CBC327749 CKY327670:CKY327749 CUU327670:CUU327749 DEQ327670:DEQ327749 DOM327670:DOM327749 DYI327670:DYI327749 EIE327670:EIE327749 ESA327670:ESA327749 FBW327670:FBW327749 FLS327670:FLS327749 FVO327670:FVO327749 GFK327670:GFK327749 GPG327670:GPG327749 GZC327670:GZC327749 HIY327670:HIY327749 HSU327670:HSU327749 ICQ327670:ICQ327749 IMM327670:IMM327749 IWI327670:IWI327749 JGE327670:JGE327749 JQA327670:JQA327749 JZW327670:JZW327749 KJS327670:KJS327749 KTO327670:KTO327749 LDK327670:LDK327749 LNG327670:LNG327749 LXC327670:LXC327749 MGY327670:MGY327749 MQU327670:MQU327749 NAQ327670:NAQ327749 NKM327670:NKM327749 NUI327670:NUI327749 OEE327670:OEE327749 OOA327670:OOA327749 OXW327670:OXW327749 PHS327670:PHS327749 PRO327670:PRO327749 QBK327670:QBK327749 QLG327670:QLG327749 QVC327670:QVC327749 REY327670:REY327749 ROU327670:ROU327749 RYQ327670:RYQ327749 SIM327670:SIM327749 SSI327670:SSI327749 TCE327670:TCE327749 TMA327670:TMA327749 TVW327670:TVW327749 UFS327670:UFS327749 UPO327670:UPO327749 UZK327670:UZK327749 VJG327670:VJG327749 VTC327670:VTC327749 WCY327670:WCY327749 WMU327670:WMU327749 WWQ327670:WWQ327749 AI393206:AI393285 KE393206:KE393285 UA393206:UA393285 ADW393206:ADW393285 ANS393206:ANS393285 AXO393206:AXO393285 BHK393206:BHK393285 BRG393206:BRG393285 CBC393206:CBC393285 CKY393206:CKY393285 CUU393206:CUU393285 DEQ393206:DEQ393285 DOM393206:DOM393285 DYI393206:DYI393285 EIE393206:EIE393285 ESA393206:ESA393285 FBW393206:FBW393285 FLS393206:FLS393285 FVO393206:FVO393285 GFK393206:GFK393285 GPG393206:GPG393285 GZC393206:GZC393285 HIY393206:HIY393285 HSU393206:HSU393285 ICQ393206:ICQ393285 IMM393206:IMM393285 IWI393206:IWI393285 JGE393206:JGE393285 JQA393206:JQA393285 JZW393206:JZW393285 KJS393206:KJS393285 KTO393206:KTO393285 LDK393206:LDK393285 LNG393206:LNG393285 LXC393206:LXC393285 MGY393206:MGY393285 MQU393206:MQU393285 NAQ393206:NAQ393285 NKM393206:NKM393285 NUI393206:NUI393285 OEE393206:OEE393285 OOA393206:OOA393285 OXW393206:OXW393285 PHS393206:PHS393285 PRO393206:PRO393285 QBK393206:QBK393285 QLG393206:QLG393285 QVC393206:QVC393285 REY393206:REY393285 ROU393206:ROU393285 RYQ393206:RYQ393285 SIM393206:SIM393285 SSI393206:SSI393285 TCE393206:TCE393285 TMA393206:TMA393285 TVW393206:TVW393285 UFS393206:UFS393285 UPO393206:UPO393285 UZK393206:UZK393285 VJG393206:VJG393285 VTC393206:VTC393285 WCY393206:WCY393285 WMU393206:WMU393285 WWQ393206:WWQ393285 AI458742:AI458821 KE458742:KE458821 UA458742:UA458821 ADW458742:ADW458821 ANS458742:ANS458821 AXO458742:AXO458821 BHK458742:BHK458821 BRG458742:BRG458821 CBC458742:CBC458821 CKY458742:CKY458821 CUU458742:CUU458821 DEQ458742:DEQ458821 DOM458742:DOM458821 DYI458742:DYI458821 EIE458742:EIE458821 ESA458742:ESA458821 FBW458742:FBW458821 FLS458742:FLS458821 FVO458742:FVO458821 GFK458742:GFK458821 GPG458742:GPG458821 GZC458742:GZC458821 HIY458742:HIY458821 HSU458742:HSU458821 ICQ458742:ICQ458821 IMM458742:IMM458821 IWI458742:IWI458821 JGE458742:JGE458821 JQA458742:JQA458821 JZW458742:JZW458821 KJS458742:KJS458821 KTO458742:KTO458821 LDK458742:LDK458821 LNG458742:LNG458821 LXC458742:LXC458821 MGY458742:MGY458821 MQU458742:MQU458821 NAQ458742:NAQ458821 NKM458742:NKM458821 NUI458742:NUI458821 OEE458742:OEE458821 OOA458742:OOA458821 OXW458742:OXW458821 PHS458742:PHS458821 PRO458742:PRO458821 QBK458742:QBK458821 QLG458742:QLG458821 QVC458742:QVC458821 REY458742:REY458821 ROU458742:ROU458821 RYQ458742:RYQ458821 SIM458742:SIM458821 SSI458742:SSI458821 TCE458742:TCE458821 TMA458742:TMA458821 TVW458742:TVW458821 UFS458742:UFS458821 UPO458742:UPO458821 UZK458742:UZK458821 VJG458742:VJG458821 VTC458742:VTC458821 WCY458742:WCY458821 WMU458742:WMU458821 WWQ458742:WWQ458821 AI524278:AI524357 KE524278:KE524357 UA524278:UA524357 ADW524278:ADW524357 ANS524278:ANS524357 AXO524278:AXO524357 BHK524278:BHK524357 BRG524278:BRG524357 CBC524278:CBC524357 CKY524278:CKY524357 CUU524278:CUU524357 DEQ524278:DEQ524357 DOM524278:DOM524357 DYI524278:DYI524357 EIE524278:EIE524357 ESA524278:ESA524357 FBW524278:FBW524357 FLS524278:FLS524357 FVO524278:FVO524357 GFK524278:GFK524357 GPG524278:GPG524357 GZC524278:GZC524357 HIY524278:HIY524357 HSU524278:HSU524357 ICQ524278:ICQ524357 IMM524278:IMM524357 IWI524278:IWI524357 JGE524278:JGE524357 JQA524278:JQA524357 JZW524278:JZW524357 KJS524278:KJS524357 KTO524278:KTO524357 LDK524278:LDK524357 LNG524278:LNG524357 LXC524278:LXC524357 MGY524278:MGY524357 MQU524278:MQU524357 NAQ524278:NAQ524357 NKM524278:NKM524357 NUI524278:NUI524357 OEE524278:OEE524357 OOA524278:OOA524357 OXW524278:OXW524357 PHS524278:PHS524357 PRO524278:PRO524357 QBK524278:QBK524357 QLG524278:QLG524357 QVC524278:QVC524357 REY524278:REY524357 ROU524278:ROU524357 RYQ524278:RYQ524357 SIM524278:SIM524357 SSI524278:SSI524357 TCE524278:TCE524357 TMA524278:TMA524357 TVW524278:TVW524357 UFS524278:UFS524357 UPO524278:UPO524357 UZK524278:UZK524357 VJG524278:VJG524357 VTC524278:VTC524357 WCY524278:WCY524357 WMU524278:WMU524357 WWQ524278:WWQ524357 AI589814:AI589893 KE589814:KE589893 UA589814:UA589893 ADW589814:ADW589893 ANS589814:ANS589893 AXO589814:AXO589893 BHK589814:BHK589893 BRG589814:BRG589893 CBC589814:CBC589893 CKY589814:CKY589893 CUU589814:CUU589893 DEQ589814:DEQ589893 DOM589814:DOM589893 DYI589814:DYI589893 EIE589814:EIE589893 ESA589814:ESA589893 FBW589814:FBW589893 FLS589814:FLS589893 FVO589814:FVO589893 GFK589814:GFK589893 GPG589814:GPG589893 GZC589814:GZC589893 HIY589814:HIY589893 HSU589814:HSU589893 ICQ589814:ICQ589893 IMM589814:IMM589893 IWI589814:IWI589893 JGE589814:JGE589893 JQA589814:JQA589893 JZW589814:JZW589893 KJS589814:KJS589893 KTO589814:KTO589893 LDK589814:LDK589893 LNG589814:LNG589893 LXC589814:LXC589893 MGY589814:MGY589893 MQU589814:MQU589893 NAQ589814:NAQ589893 NKM589814:NKM589893 NUI589814:NUI589893 OEE589814:OEE589893 OOA589814:OOA589893 OXW589814:OXW589893 PHS589814:PHS589893 PRO589814:PRO589893 QBK589814:QBK589893 QLG589814:QLG589893 QVC589814:QVC589893 REY589814:REY589893 ROU589814:ROU589893 RYQ589814:RYQ589893 SIM589814:SIM589893 SSI589814:SSI589893 TCE589814:TCE589893 TMA589814:TMA589893 TVW589814:TVW589893 UFS589814:UFS589893 UPO589814:UPO589893 UZK589814:UZK589893 VJG589814:VJG589893 VTC589814:VTC589893 WCY589814:WCY589893 WMU589814:WMU589893 WWQ589814:WWQ589893 AI655350:AI655429 KE655350:KE655429 UA655350:UA655429 ADW655350:ADW655429 ANS655350:ANS655429 AXO655350:AXO655429 BHK655350:BHK655429 BRG655350:BRG655429 CBC655350:CBC655429 CKY655350:CKY655429 CUU655350:CUU655429 DEQ655350:DEQ655429 DOM655350:DOM655429 DYI655350:DYI655429 EIE655350:EIE655429 ESA655350:ESA655429 FBW655350:FBW655429 FLS655350:FLS655429 FVO655350:FVO655429 GFK655350:GFK655429 GPG655350:GPG655429 GZC655350:GZC655429 HIY655350:HIY655429 HSU655350:HSU655429 ICQ655350:ICQ655429 IMM655350:IMM655429 IWI655350:IWI655429 JGE655350:JGE655429 JQA655350:JQA655429 JZW655350:JZW655429 KJS655350:KJS655429 KTO655350:KTO655429 LDK655350:LDK655429 LNG655350:LNG655429 LXC655350:LXC655429 MGY655350:MGY655429 MQU655350:MQU655429 NAQ655350:NAQ655429 NKM655350:NKM655429 NUI655350:NUI655429 OEE655350:OEE655429 OOA655350:OOA655429 OXW655350:OXW655429 PHS655350:PHS655429 PRO655350:PRO655429 QBK655350:QBK655429 QLG655350:QLG655429 QVC655350:QVC655429 REY655350:REY655429 ROU655350:ROU655429 RYQ655350:RYQ655429 SIM655350:SIM655429 SSI655350:SSI655429 TCE655350:TCE655429 TMA655350:TMA655429 TVW655350:TVW655429 UFS655350:UFS655429 UPO655350:UPO655429 UZK655350:UZK655429 VJG655350:VJG655429 VTC655350:VTC655429 WCY655350:WCY655429 WMU655350:WMU655429 WWQ655350:WWQ655429 AI720886:AI720965 KE720886:KE720965 UA720886:UA720965 ADW720886:ADW720965 ANS720886:ANS720965 AXO720886:AXO720965 BHK720886:BHK720965 BRG720886:BRG720965 CBC720886:CBC720965 CKY720886:CKY720965 CUU720886:CUU720965 DEQ720886:DEQ720965 DOM720886:DOM720965 DYI720886:DYI720965 EIE720886:EIE720965 ESA720886:ESA720965 FBW720886:FBW720965 FLS720886:FLS720965 FVO720886:FVO720965 GFK720886:GFK720965 GPG720886:GPG720965 GZC720886:GZC720965 HIY720886:HIY720965 HSU720886:HSU720965 ICQ720886:ICQ720965 IMM720886:IMM720965 IWI720886:IWI720965 JGE720886:JGE720965 JQA720886:JQA720965 JZW720886:JZW720965 KJS720886:KJS720965 KTO720886:KTO720965 LDK720886:LDK720965 LNG720886:LNG720965 LXC720886:LXC720965 MGY720886:MGY720965 MQU720886:MQU720965 NAQ720886:NAQ720965 NKM720886:NKM720965 NUI720886:NUI720965 OEE720886:OEE720965 OOA720886:OOA720965 OXW720886:OXW720965 PHS720886:PHS720965 PRO720886:PRO720965 QBK720886:QBK720965 QLG720886:QLG720965 QVC720886:QVC720965 REY720886:REY720965 ROU720886:ROU720965 RYQ720886:RYQ720965 SIM720886:SIM720965 SSI720886:SSI720965 TCE720886:TCE720965 TMA720886:TMA720965 TVW720886:TVW720965 UFS720886:UFS720965 UPO720886:UPO720965 UZK720886:UZK720965 VJG720886:VJG720965 VTC720886:VTC720965 WCY720886:WCY720965 WMU720886:WMU720965 WWQ720886:WWQ720965 AI786422:AI786501 KE786422:KE786501 UA786422:UA786501 ADW786422:ADW786501 ANS786422:ANS786501 AXO786422:AXO786501 BHK786422:BHK786501 BRG786422:BRG786501 CBC786422:CBC786501 CKY786422:CKY786501 CUU786422:CUU786501 DEQ786422:DEQ786501 DOM786422:DOM786501 DYI786422:DYI786501 EIE786422:EIE786501 ESA786422:ESA786501 FBW786422:FBW786501 FLS786422:FLS786501 FVO786422:FVO786501 GFK786422:GFK786501 GPG786422:GPG786501 GZC786422:GZC786501 HIY786422:HIY786501 HSU786422:HSU786501 ICQ786422:ICQ786501 IMM786422:IMM786501 IWI786422:IWI786501 JGE786422:JGE786501 JQA786422:JQA786501 JZW786422:JZW786501 KJS786422:KJS786501 KTO786422:KTO786501 LDK786422:LDK786501 LNG786422:LNG786501 LXC786422:LXC786501 MGY786422:MGY786501 MQU786422:MQU786501 NAQ786422:NAQ786501 NKM786422:NKM786501 NUI786422:NUI786501 OEE786422:OEE786501 OOA786422:OOA786501 OXW786422:OXW786501 PHS786422:PHS786501 PRO786422:PRO786501 QBK786422:QBK786501 QLG786422:QLG786501 QVC786422:QVC786501 REY786422:REY786501 ROU786422:ROU786501 RYQ786422:RYQ786501 SIM786422:SIM786501 SSI786422:SSI786501 TCE786422:TCE786501 TMA786422:TMA786501 TVW786422:TVW786501 UFS786422:UFS786501 UPO786422:UPO786501 UZK786422:UZK786501 VJG786422:VJG786501 VTC786422:VTC786501 WCY786422:WCY786501 WMU786422:WMU786501 WWQ786422:WWQ786501 AI851958:AI852037 KE851958:KE852037 UA851958:UA852037 ADW851958:ADW852037 ANS851958:ANS852037 AXO851958:AXO852037 BHK851958:BHK852037 BRG851958:BRG852037 CBC851958:CBC852037 CKY851958:CKY852037 CUU851958:CUU852037 DEQ851958:DEQ852037 DOM851958:DOM852037 DYI851958:DYI852037 EIE851958:EIE852037 ESA851958:ESA852037 FBW851958:FBW852037 FLS851958:FLS852037 FVO851958:FVO852037 GFK851958:GFK852037 GPG851958:GPG852037 GZC851958:GZC852037 HIY851958:HIY852037 HSU851958:HSU852037 ICQ851958:ICQ852037 IMM851958:IMM852037 IWI851958:IWI852037 JGE851958:JGE852037 JQA851958:JQA852037 JZW851958:JZW852037 KJS851958:KJS852037 KTO851958:KTO852037 LDK851958:LDK852037 LNG851958:LNG852037 LXC851958:LXC852037 MGY851958:MGY852037 MQU851958:MQU852037 NAQ851958:NAQ852037 NKM851958:NKM852037 NUI851958:NUI852037 OEE851958:OEE852037 OOA851958:OOA852037 OXW851958:OXW852037 PHS851958:PHS852037 PRO851958:PRO852037 QBK851958:QBK852037 QLG851958:QLG852037 QVC851958:QVC852037 REY851958:REY852037 ROU851958:ROU852037 RYQ851958:RYQ852037 SIM851958:SIM852037 SSI851958:SSI852037 TCE851958:TCE852037 TMA851958:TMA852037 TVW851958:TVW852037 UFS851958:UFS852037 UPO851958:UPO852037 UZK851958:UZK852037 VJG851958:VJG852037 VTC851958:VTC852037 WCY851958:WCY852037 WMU851958:WMU852037 WWQ851958:WWQ852037 AI917494:AI917573 KE917494:KE917573 UA917494:UA917573 ADW917494:ADW917573 ANS917494:ANS917573 AXO917494:AXO917573 BHK917494:BHK917573 BRG917494:BRG917573 CBC917494:CBC917573 CKY917494:CKY917573 CUU917494:CUU917573 DEQ917494:DEQ917573 DOM917494:DOM917573 DYI917494:DYI917573 EIE917494:EIE917573 ESA917494:ESA917573 FBW917494:FBW917573 FLS917494:FLS917573 FVO917494:FVO917573 GFK917494:GFK917573 GPG917494:GPG917573 GZC917494:GZC917573 HIY917494:HIY917573 HSU917494:HSU917573 ICQ917494:ICQ917573 IMM917494:IMM917573 IWI917494:IWI917573 JGE917494:JGE917573 JQA917494:JQA917573 JZW917494:JZW917573 KJS917494:KJS917573 KTO917494:KTO917573 LDK917494:LDK917573 LNG917494:LNG917573 LXC917494:LXC917573 MGY917494:MGY917573 MQU917494:MQU917573 NAQ917494:NAQ917573 NKM917494:NKM917573 NUI917494:NUI917573 OEE917494:OEE917573 OOA917494:OOA917573 OXW917494:OXW917573 PHS917494:PHS917573 PRO917494:PRO917573 QBK917494:QBK917573 QLG917494:QLG917573 QVC917494:QVC917573 REY917494:REY917573 ROU917494:ROU917573 RYQ917494:RYQ917573 SIM917494:SIM917573 SSI917494:SSI917573 TCE917494:TCE917573 TMA917494:TMA917573 TVW917494:TVW917573 UFS917494:UFS917573 UPO917494:UPO917573 UZK917494:UZK917573 VJG917494:VJG917573 VTC917494:VTC917573 WCY917494:WCY917573 WMU917494:WMU917573 WWQ917494:WWQ917573 AI983030:AI983109 KE983030:KE983109 UA983030:UA983109 ADW983030:ADW983109 ANS983030:ANS983109 AXO983030:AXO983109 BHK983030:BHK983109 BRG983030:BRG983109 CBC983030:CBC983109 CKY983030:CKY983109 CUU983030:CUU983109 DEQ983030:DEQ983109 DOM983030:DOM983109 DYI983030:DYI983109 EIE983030:EIE983109 ESA983030:ESA983109 FBW983030:FBW983109 FLS983030:FLS983109 FVO983030:FVO983109 GFK983030:GFK983109 GPG983030:GPG983109 GZC983030:GZC983109 HIY983030:HIY983109 HSU983030:HSU983109 ICQ983030:ICQ983109 IMM983030:IMM983109 IWI983030:IWI983109 JGE983030:JGE983109 JQA983030:JQA983109 JZW983030:JZW983109 KJS983030:KJS983109 KTO983030:KTO983109 LDK983030:LDK983109 LNG983030:LNG983109 LXC983030:LXC983109 MGY983030:MGY983109 MQU983030:MQU983109 NAQ983030:NAQ983109 NKM983030:NKM983109 NUI983030:NUI983109 OEE983030:OEE983109 OOA983030:OOA983109 OXW983030:OXW983109 PHS983030:PHS983109 PRO983030:PRO983109 QBK983030:QBK983109 QLG983030:QLG983109 QVC983030:QVC983109 REY983030:REY983109 ROU983030:ROU983109 RYQ983030:RYQ983109 SIM983030:SIM983109 SSI983030:SSI983109 TCE983030:TCE983109 TMA983030:TMA983109 TVW983030:TVW983109 UFS983030:UFS983109 UPO983030:UPO983109 UZK983030:UZK983109 VJG983030:VJG983109 VTC983030:VTC983109 WCY983030:WCY983109 WMU983030:WMU983109 WWQ983030:WWQ983109 AF65526:AG65605 KB65526:KC65605 TX65526:TY65605 ADT65526:ADU65605 ANP65526:ANQ65605 AXL65526:AXM65605 BHH65526:BHI65605 BRD65526:BRE65605 CAZ65526:CBA65605 CKV65526:CKW65605 CUR65526:CUS65605 DEN65526:DEO65605 DOJ65526:DOK65605 DYF65526:DYG65605 EIB65526:EIC65605 ERX65526:ERY65605 FBT65526:FBU65605 FLP65526:FLQ65605 FVL65526:FVM65605 GFH65526:GFI65605 GPD65526:GPE65605 GYZ65526:GZA65605 HIV65526:HIW65605 HSR65526:HSS65605 ICN65526:ICO65605 IMJ65526:IMK65605 IWF65526:IWG65605 JGB65526:JGC65605 JPX65526:JPY65605 JZT65526:JZU65605 KJP65526:KJQ65605 KTL65526:KTM65605 LDH65526:LDI65605 LND65526:LNE65605 LWZ65526:LXA65605 MGV65526:MGW65605 MQR65526:MQS65605 NAN65526:NAO65605 NKJ65526:NKK65605 NUF65526:NUG65605 OEB65526:OEC65605 ONX65526:ONY65605 OXT65526:OXU65605 PHP65526:PHQ65605 PRL65526:PRM65605 QBH65526:QBI65605 QLD65526:QLE65605 QUZ65526:QVA65605 REV65526:REW65605 ROR65526:ROS65605 RYN65526:RYO65605 SIJ65526:SIK65605 SSF65526:SSG65605 TCB65526:TCC65605 TLX65526:TLY65605 TVT65526:TVU65605 UFP65526:UFQ65605 UPL65526:UPM65605 UZH65526:UZI65605 VJD65526:VJE65605 VSZ65526:VTA65605 WCV65526:WCW65605 WMR65526:WMS65605 WWN65526:WWO65605 AF131062:AG131141 KB131062:KC131141 TX131062:TY131141 ADT131062:ADU131141 ANP131062:ANQ131141 AXL131062:AXM131141 BHH131062:BHI131141 BRD131062:BRE131141 CAZ131062:CBA131141 CKV131062:CKW131141 CUR131062:CUS131141 DEN131062:DEO131141 DOJ131062:DOK131141 DYF131062:DYG131141 EIB131062:EIC131141 ERX131062:ERY131141 FBT131062:FBU131141 FLP131062:FLQ131141 FVL131062:FVM131141 GFH131062:GFI131141 GPD131062:GPE131141 GYZ131062:GZA131141 HIV131062:HIW131141 HSR131062:HSS131141 ICN131062:ICO131141 IMJ131062:IMK131141 IWF131062:IWG131141 JGB131062:JGC131141 JPX131062:JPY131141 JZT131062:JZU131141 KJP131062:KJQ131141 KTL131062:KTM131141 LDH131062:LDI131141 LND131062:LNE131141 LWZ131062:LXA131141 MGV131062:MGW131141 MQR131062:MQS131141 NAN131062:NAO131141 NKJ131062:NKK131141 NUF131062:NUG131141 OEB131062:OEC131141 ONX131062:ONY131141 OXT131062:OXU131141 PHP131062:PHQ131141 PRL131062:PRM131141 QBH131062:QBI131141 QLD131062:QLE131141 QUZ131062:QVA131141 REV131062:REW131141 ROR131062:ROS131141 RYN131062:RYO131141 SIJ131062:SIK131141 SSF131062:SSG131141 TCB131062:TCC131141 TLX131062:TLY131141 TVT131062:TVU131141 UFP131062:UFQ131141 UPL131062:UPM131141 UZH131062:UZI131141 VJD131062:VJE131141 VSZ131062:VTA131141 WCV131062:WCW131141 WMR131062:WMS131141 WWN131062:WWO131141 AF196598:AG196677 KB196598:KC196677 TX196598:TY196677 ADT196598:ADU196677 ANP196598:ANQ196677 AXL196598:AXM196677 BHH196598:BHI196677 BRD196598:BRE196677 CAZ196598:CBA196677 CKV196598:CKW196677 CUR196598:CUS196677 DEN196598:DEO196677 DOJ196598:DOK196677 DYF196598:DYG196677 EIB196598:EIC196677 ERX196598:ERY196677 FBT196598:FBU196677 FLP196598:FLQ196677 FVL196598:FVM196677 GFH196598:GFI196677 GPD196598:GPE196677 GYZ196598:GZA196677 HIV196598:HIW196677 HSR196598:HSS196677 ICN196598:ICO196677 IMJ196598:IMK196677 IWF196598:IWG196677 JGB196598:JGC196677 JPX196598:JPY196677 JZT196598:JZU196677 KJP196598:KJQ196677 KTL196598:KTM196677 LDH196598:LDI196677 LND196598:LNE196677 LWZ196598:LXA196677 MGV196598:MGW196677 MQR196598:MQS196677 NAN196598:NAO196677 NKJ196598:NKK196677 NUF196598:NUG196677 OEB196598:OEC196677 ONX196598:ONY196677 OXT196598:OXU196677 PHP196598:PHQ196677 PRL196598:PRM196677 QBH196598:QBI196677 QLD196598:QLE196677 QUZ196598:QVA196677 REV196598:REW196677 ROR196598:ROS196677 RYN196598:RYO196677 SIJ196598:SIK196677 SSF196598:SSG196677 TCB196598:TCC196677 TLX196598:TLY196677 TVT196598:TVU196677 UFP196598:UFQ196677 UPL196598:UPM196677 UZH196598:UZI196677 VJD196598:VJE196677 VSZ196598:VTA196677 WCV196598:WCW196677 WMR196598:WMS196677 WWN196598:WWO196677 AF262134:AG262213 KB262134:KC262213 TX262134:TY262213 ADT262134:ADU262213 ANP262134:ANQ262213 AXL262134:AXM262213 BHH262134:BHI262213 BRD262134:BRE262213 CAZ262134:CBA262213 CKV262134:CKW262213 CUR262134:CUS262213 DEN262134:DEO262213 DOJ262134:DOK262213 DYF262134:DYG262213 EIB262134:EIC262213 ERX262134:ERY262213 FBT262134:FBU262213 FLP262134:FLQ262213 FVL262134:FVM262213 GFH262134:GFI262213 GPD262134:GPE262213 GYZ262134:GZA262213 HIV262134:HIW262213 HSR262134:HSS262213 ICN262134:ICO262213 IMJ262134:IMK262213 IWF262134:IWG262213 JGB262134:JGC262213 JPX262134:JPY262213 JZT262134:JZU262213 KJP262134:KJQ262213 KTL262134:KTM262213 LDH262134:LDI262213 LND262134:LNE262213 LWZ262134:LXA262213 MGV262134:MGW262213 MQR262134:MQS262213 NAN262134:NAO262213 NKJ262134:NKK262213 NUF262134:NUG262213 OEB262134:OEC262213 ONX262134:ONY262213 OXT262134:OXU262213 PHP262134:PHQ262213 PRL262134:PRM262213 QBH262134:QBI262213 QLD262134:QLE262213 QUZ262134:QVA262213 REV262134:REW262213 ROR262134:ROS262213 RYN262134:RYO262213 SIJ262134:SIK262213 SSF262134:SSG262213 TCB262134:TCC262213 TLX262134:TLY262213 TVT262134:TVU262213 UFP262134:UFQ262213 UPL262134:UPM262213 UZH262134:UZI262213 VJD262134:VJE262213 VSZ262134:VTA262213 WCV262134:WCW262213 WMR262134:WMS262213 WWN262134:WWO262213 AF327670:AG327749 KB327670:KC327749 TX327670:TY327749 ADT327670:ADU327749 ANP327670:ANQ327749 AXL327670:AXM327749 BHH327670:BHI327749 BRD327670:BRE327749 CAZ327670:CBA327749 CKV327670:CKW327749 CUR327670:CUS327749 DEN327670:DEO327749 DOJ327670:DOK327749 DYF327670:DYG327749 EIB327670:EIC327749 ERX327670:ERY327749 FBT327670:FBU327749 FLP327670:FLQ327749 FVL327670:FVM327749 GFH327670:GFI327749 GPD327670:GPE327749 GYZ327670:GZA327749 HIV327670:HIW327749 HSR327670:HSS327749 ICN327670:ICO327749 IMJ327670:IMK327749 IWF327670:IWG327749 JGB327670:JGC327749 JPX327670:JPY327749 JZT327670:JZU327749 KJP327670:KJQ327749 KTL327670:KTM327749 LDH327670:LDI327749 LND327670:LNE327749 LWZ327670:LXA327749 MGV327670:MGW327749 MQR327670:MQS327749 NAN327670:NAO327749 NKJ327670:NKK327749 NUF327670:NUG327749 OEB327670:OEC327749 ONX327670:ONY327749 OXT327670:OXU327749 PHP327670:PHQ327749 PRL327670:PRM327749 QBH327670:QBI327749 QLD327670:QLE327749 QUZ327670:QVA327749 REV327670:REW327749 ROR327670:ROS327749 RYN327670:RYO327749 SIJ327670:SIK327749 SSF327670:SSG327749 TCB327670:TCC327749 TLX327670:TLY327749 TVT327670:TVU327749 UFP327670:UFQ327749 UPL327670:UPM327749 UZH327670:UZI327749 VJD327670:VJE327749 VSZ327670:VTA327749 WCV327670:WCW327749 WMR327670:WMS327749 WWN327670:WWO327749 AF393206:AG393285 KB393206:KC393285 TX393206:TY393285 ADT393206:ADU393285 ANP393206:ANQ393285 AXL393206:AXM393285 BHH393206:BHI393285 BRD393206:BRE393285 CAZ393206:CBA393285 CKV393206:CKW393285 CUR393206:CUS393285 DEN393206:DEO393285 DOJ393206:DOK393285 DYF393206:DYG393285 EIB393206:EIC393285 ERX393206:ERY393285 FBT393206:FBU393285 FLP393206:FLQ393285 FVL393206:FVM393285 GFH393206:GFI393285 GPD393206:GPE393285 GYZ393206:GZA393285 HIV393206:HIW393285 HSR393206:HSS393285 ICN393206:ICO393285 IMJ393206:IMK393285 IWF393206:IWG393285 JGB393206:JGC393285 JPX393206:JPY393285 JZT393206:JZU393285 KJP393206:KJQ393285 KTL393206:KTM393285 LDH393206:LDI393285 LND393206:LNE393285 LWZ393206:LXA393285 MGV393206:MGW393285 MQR393206:MQS393285 NAN393206:NAO393285 NKJ393206:NKK393285 NUF393206:NUG393285 OEB393206:OEC393285 ONX393206:ONY393285 OXT393206:OXU393285 PHP393206:PHQ393285 PRL393206:PRM393285 QBH393206:QBI393285 QLD393206:QLE393285 QUZ393206:QVA393285 REV393206:REW393285 ROR393206:ROS393285 RYN393206:RYO393285 SIJ393206:SIK393285 SSF393206:SSG393285 TCB393206:TCC393285 TLX393206:TLY393285 TVT393206:TVU393285 UFP393206:UFQ393285 UPL393206:UPM393285 UZH393206:UZI393285 VJD393206:VJE393285 VSZ393206:VTA393285 WCV393206:WCW393285 WMR393206:WMS393285 WWN393206:WWO393285 AF458742:AG458821 KB458742:KC458821 TX458742:TY458821 ADT458742:ADU458821 ANP458742:ANQ458821 AXL458742:AXM458821 BHH458742:BHI458821 BRD458742:BRE458821 CAZ458742:CBA458821 CKV458742:CKW458821 CUR458742:CUS458821 DEN458742:DEO458821 DOJ458742:DOK458821 DYF458742:DYG458821 EIB458742:EIC458821 ERX458742:ERY458821 FBT458742:FBU458821 FLP458742:FLQ458821 FVL458742:FVM458821 GFH458742:GFI458821 GPD458742:GPE458821 GYZ458742:GZA458821 HIV458742:HIW458821 HSR458742:HSS458821 ICN458742:ICO458821 IMJ458742:IMK458821 IWF458742:IWG458821 JGB458742:JGC458821 JPX458742:JPY458821 JZT458742:JZU458821 KJP458742:KJQ458821 KTL458742:KTM458821 LDH458742:LDI458821 LND458742:LNE458821 LWZ458742:LXA458821 MGV458742:MGW458821 MQR458742:MQS458821 NAN458742:NAO458821 NKJ458742:NKK458821 NUF458742:NUG458821 OEB458742:OEC458821 ONX458742:ONY458821 OXT458742:OXU458821 PHP458742:PHQ458821 PRL458742:PRM458821 QBH458742:QBI458821 QLD458742:QLE458821 QUZ458742:QVA458821 REV458742:REW458821 ROR458742:ROS458821 RYN458742:RYO458821 SIJ458742:SIK458821 SSF458742:SSG458821 TCB458742:TCC458821 TLX458742:TLY458821 TVT458742:TVU458821 UFP458742:UFQ458821 UPL458742:UPM458821 UZH458742:UZI458821 VJD458742:VJE458821 VSZ458742:VTA458821 WCV458742:WCW458821 WMR458742:WMS458821 WWN458742:WWO458821 AF524278:AG524357 KB524278:KC524357 TX524278:TY524357 ADT524278:ADU524357 ANP524278:ANQ524357 AXL524278:AXM524357 BHH524278:BHI524357 BRD524278:BRE524357 CAZ524278:CBA524357 CKV524278:CKW524357 CUR524278:CUS524357 DEN524278:DEO524357 DOJ524278:DOK524357 DYF524278:DYG524357 EIB524278:EIC524357 ERX524278:ERY524357 FBT524278:FBU524357 FLP524278:FLQ524357 FVL524278:FVM524357 GFH524278:GFI524357 GPD524278:GPE524357 GYZ524278:GZA524357 HIV524278:HIW524357 HSR524278:HSS524357 ICN524278:ICO524357 IMJ524278:IMK524357 IWF524278:IWG524357 JGB524278:JGC524357 JPX524278:JPY524357 JZT524278:JZU524357 KJP524278:KJQ524357 KTL524278:KTM524357 LDH524278:LDI524357 LND524278:LNE524357 LWZ524278:LXA524357 MGV524278:MGW524357 MQR524278:MQS524357 NAN524278:NAO524357 NKJ524278:NKK524357 NUF524278:NUG524357 OEB524278:OEC524357 ONX524278:ONY524357 OXT524278:OXU524357 PHP524278:PHQ524357 PRL524278:PRM524357 QBH524278:QBI524357 QLD524278:QLE524357 QUZ524278:QVA524357 REV524278:REW524357 ROR524278:ROS524357 RYN524278:RYO524357 SIJ524278:SIK524357 SSF524278:SSG524357 TCB524278:TCC524357 TLX524278:TLY524357 TVT524278:TVU524357 UFP524278:UFQ524357 UPL524278:UPM524357 UZH524278:UZI524357 VJD524278:VJE524357 VSZ524278:VTA524357 WCV524278:WCW524357 WMR524278:WMS524357 WWN524278:WWO524357 AF589814:AG589893 KB589814:KC589893 TX589814:TY589893 ADT589814:ADU589893 ANP589814:ANQ589893 AXL589814:AXM589893 BHH589814:BHI589893 BRD589814:BRE589893 CAZ589814:CBA589893 CKV589814:CKW589893 CUR589814:CUS589893 DEN589814:DEO589893 DOJ589814:DOK589893 DYF589814:DYG589893 EIB589814:EIC589893 ERX589814:ERY589893 FBT589814:FBU589893 FLP589814:FLQ589893 FVL589814:FVM589893 GFH589814:GFI589893 GPD589814:GPE589893 GYZ589814:GZA589893 HIV589814:HIW589893 HSR589814:HSS589893 ICN589814:ICO589893 IMJ589814:IMK589893 IWF589814:IWG589893 JGB589814:JGC589893 JPX589814:JPY589893 JZT589814:JZU589893 KJP589814:KJQ589893 KTL589814:KTM589893 LDH589814:LDI589893 LND589814:LNE589893 LWZ589814:LXA589893 MGV589814:MGW589893 MQR589814:MQS589893 NAN589814:NAO589893 NKJ589814:NKK589893 NUF589814:NUG589893 OEB589814:OEC589893 ONX589814:ONY589893 OXT589814:OXU589893 PHP589814:PHQ589893 PRL589814:PRM589893 QBH589814:QBI589893 QLD589814:QLE589893 QUZ589814:QVA589893 REV589814:REW589893 ROR589814:ROS589893 RYN589814:RYO589893 SIJ589814:SIK589893 SSF589814:SSG589893 TCB589814:TCC589893 TLX589814:TLY589893 TVT589814:TVU589893 UFP589814:UFQ589893 UPL589814:UPM589893 UZH589814:UZI589893 VJD589814:VJE589893 VSZ589814:VTA589893 WCV589814:WCW589893 WMR589814:WMS589893 WWN589814:WWO589893 AF655350:AG655429 KB655350:KC655429 TX655350:TY655429 ADT655350:ADU655429 ANP655350:ANQ655429 AXL655350:AXM655429 BHH655350:BHI655429 BRD655350:BRE655429 CAZ655350:CBA655429 CKV655350:CKW655429 CUR655350:CUS655429 DEN655350:DEO655429 DOJ655350:DOK655429 DYF655350:DYG655429 EIB655350:EIC655429 ERX655350:ERY655429 FBT655350:FBU655429 FLP655350:FLQ655429 FVL655350:FVM655429 GFH655350:GFI655429 GPD655350:GPE655429 GYZ655350:GZA655429 HIV655350:HIW655429 HSR655350:HSS655429 ICN655350:ICO655429 IMJ655350:IMK655429 IWF655350:IWG655429 JGB655350:JGC655429 JPX655350:JPY655429 JZT655350:JZU655429 KJP655350:KJQ655429 KTL655350:KTM655429 LDH655350:LDI655429 LND655350:LNE655429 LWZ655350:LXA655429 MGV655350:MGW655429 MQR655350:MQS655429 NAN655350:NAO655429 NKJ655350:NKK655429 NUF655350:NUG655429 OEB655350:OEC655429 ONX655350:ONY655429 OXT655350:OXU655429 PHP655350:PHQ655429 PRL655350:PRM655429 QBH655350:QBI655429 QLD655350:QLE655429 QUZ655350:QVA655429 REV655350:REW655429 ROR655350:ROS655429 RYN655350:RYO655429 SIJ655350:SIK655429 SSF655350:SSG655429 TCB655350:TCC655429 TLX655350:TLY655429 TVT655350:TVU655429 UFP655350:UFQ655429 UPL655350:UPM655429 UZH655350:UZI655429 VJD655350:VJE655429 VSZ655350:VTA655429 WCV655350:WCW655429 WMR655350:WMS655429 WWN655350:WWO655429 AF720886:AG720965 KB720886:KC720965 TX720886:TY720965 ADT720886:ADU720965 ANP720886:ANQ720965 AXL720886:AXM720965 BHH720886:BHI720965 BRD720886:BRE720965 CAZ720886:CBA720965 CKV720886:CKW720965 CUR720886:CUS720965 DEN720886:DEO720965 DOJ720886:DOK720965 DYF720886:DYG720965 EIB720886:EIC720965 ERX720886:ERY720965 FBT720886:FBU720965 FLP720886:FLQ720965 FVL720886:FVM720965 GFH720886:GFI720965 GPD720886:GPE720965 GYZ720886:GZA720965 HIV720886:HIW720965 HSR720886:HSS720965 ICN720886:ICO720965 IMJ720886:IMK720965 IWF720886:IWG720965 JGB720886:JGC720965 JPX720886:JPY720965 JZT720886:JZU720965 KJP720886:KJQ720965 KTL720886:KTM720965 LDH720886:LDI720965 LND720886:LNE720965 LWZ720886:LXA720965 MGV720886:MGW720965 MQR720886:MQS720965 NAN720886:NAO720965 NKJ720886:NKK720965 NUF720886:NUG720965 OEB720886:OEC720965 ONX720886:ONY720965 OXT720886:OXU720965 PHP720886:PHQ720965 PRL720886:PRM720965 QBH720886:QBI720965 QLD720886:QLE720965 QUZ720886:QVA720965 REV720886:REW720965 ROR720886:ROS720965 RYN720886:RYO720965 SIJ720886:SIK720965 SSF720886:SSG720965 TCB720886:TCC720965 TLX720886:TLY720965 TVT720886:TVU720965 UFP720886:UFQ720965 UPL720886:UPM720965 UZH720886:UZI720965 VJD720886:VJE720965 VSZ720886:VTA720965 WCV720886:WCW720965 WMR720886:WMS720965 WWN720886:WWO720965 AF786422:AG786501 KB786422:KC786501 TX786422:TY786501 ADT786422:ADU786501 ANP786422:ANQ786501 AXL786422:AXM786501 BHH786422:BHI786501 BRD786422:BRE786501 CAZ786422:CBA786501 CKV786422:CKW786501 CUR786422:CUS786501 DEN786422:DEO786501 DOJ786422:DOK786501 DYF786422:DYG786501 EIB786422:EIC786501 ERX786422:ERY786501 FBT786422:FBU786501 FLP786422:FLQ786501 FVL786422:FVM786501 GFH786422:GFI786501 GPD786422:GPE786501 GYZ786422:GZA786501 HIV786422:HIW786501 HSR786422:HSS786501 ICN786422:ICO786501 IMJ786422:IMK786501 IWF786422:IWG786501 JGB786422:JGC786501 JPX786422:JPY786501 JZT786422:JZU786501 KJP786422:KJQ786501 KTL786422:KTM786501 LDH786422:LDI786501 LND786422:LNE786501 LWZ786422:LXA786501 MGV786422:MGW786501 MQR786422:MQS786501 NAN786422:NAO786501 NKJ786422:NKK786501 NUF786422:NUG786501 OEB786422:OEC786501 ONX786422:ONY786501 OXT786422:OXU786501 PHP786422:PHQ786501 PRL786422:PRM786501 QBH786422:QBI786501 QLD786422:QLE786501 QUZ786422:QVA786501 REV786422:REW786501 ROR786422:ROS786501 RYN786422:RYO786501 SIJ786422:SIK786501 SSF786422:SSG786501 TCB786422:TCC786501 TLX786422:TLY786501 TVT786422:TVU786501 UFP786422:UFQ786501 UPL786422:UPM786501 UZH786422:UZI786501 VJD786422:VJE786501 VSZ786422:VTA786501 WCV786422:WCW786501 WMR786422:WMS786501 WWN786422:WWO786501 AF851958:AG852037 KB851958:KC852037 TX851958:TY852037 ADT851958:ADU852037 ANP851958:ANQ852037 AXL851958:AXM852037 BHH851958:BHI852037 BRD851958:BRE852037 CAZ851958:CBA852037 CKV851958:CKW852037 CUR851958:CUS852037 DEN851958:DEO852037 DOJ851958:DOK852037 DYF851958:DYG852037 EIB851958:EIC852037 ERX851958:ERY852037 FBT851958:FBU852037 FLP851958:FLQ852037 FVL851958:FVM852037 GFH851958:GFI852037 GPD851958:GPE852037 GYZ851958:GZA852037 HIV851958:HIW852037 HSR851958:HSS852037 ICN851958:ICO852037 IMJ851958:IMK852037 IWF851958:IWG852037 JGB851958:JGC852037 JPX851958:JPY852037 JZT851958:JZU852037 KJP851958:KJQ852037 KTL851958:KTM852037 LDH851958:LDI852037 LND851958:LNE852037 LWZ851958:LXA852037 MGV851958:MGW852037 MQR851958:MQS852037 NAN851958:NAO852037 NKJ851958:NKK852037 NUF851958:NUG852037 OEB851958:OEC852037 ONX851958:ONY852037 OXT851958:OXU852037 PHP851958:PHQ852037 PRL851958:PRM852037 QBH851958:QBI852037 QLD851958:QLE852037 QUZ851958:QVA852037 REV851958:REW852037 ROR851958:ROS852037 RYN851958:RYO852037 SIJ851958:SIK852037 SSF851958:SSG852037 TCB851958:TCC852037 TLX851958:TLY852037 TVT851958:TVU852037 UFP851958:UFQ852037 UPL851958:UPM852037 UZH851958:UZI852037 VJD851958:VJE852037 VSZ851958:VTA852037 WCV851958:WCW852037 WMR851958:WMS852037 WWN851958:WWO852037 AF917494:AG917573 KB917494:KC917573 TX917494:TY917573 ADT917494:ADU917573 ANP917494:ANQ917573 AXL917494:AXM917573 BHH917494:BHI917573 BRD917494:BRE917573 CAZ917494:CBA917573 CKV917494:CKW917573 CUR917494:CUS917573 DEN917494:DEO917573 DOJ917494:DOK917573 DYF917494:DYG917573 EIB917494:EIC917573 ERX917494:ERY917573 FBT917494:FBU917573 FLP917494:FLQ917573 FVL917494:FVM917573 GFH917494:GFI917573 GPD917494:GPE917573 GYZ917494:GZA917573 HIV917494:HIW917573 HSR917494:HSS917573 ICN917494:ICO917573 IMJ917494:IMK917573 IWF917494:IWG917573 JGB917494:JGC917573 JPX917494:JPY917573 JZT917494:JZU917573 KJP917494:KJQ917573 KTL917494:KTM917573 LDH917494:LDI917573 LND917494:LNE917573 LWZ917494:LXA917573 MGV917494:MGW917573 MQR917494:MQS917573 NAN917494:NAO917573 NKJ917494:NKK917573 NUF917494:NUG917573 OEB917494:OEC917573 ONX917494:ONY917573 OXT917494:OXU917573 PHP917494:PHQ917573 PRL917494:PRM917573 QBH917494:QBI917573 QLD917494:QLE917573 QUZ917494:QVA917573 REV917494:REW917573 ROR917494:ROS917573 RYN917494:RYO917573 SIJ917494:SIK917573 SSF917494:SSG917573 TCB917494:TCC917573 TLX917494:TLY917573 TVT917494:TVU917573 UFP917494:UFQ917573 UPL917494:UPM917573 UZH917494:UZI917573 VJD917494:VJE917573 VSZ917494:VTA917573 WCV917494:WCW917573 WMR917494:WMS917573 WWN917494:WWO917573 AF983030:AG983109 KB983030:KC983109 TX983030:TY983109 ADT983030:ADU983109 ANP983030:ANQ983109 AXL983030:AXM983109 BHH983030:BHI983109 BRD983030:BRE983109 CAZ983030:CBA983109 CKV983030:CKW983109 CUR983030:CUS983109 DEN983030:DEO983109 DOJ983030:DOK983109 DYF983030:DYG983109 EIB983030:EIC983109 ERX983030:ERY983109 FBT983030:FBU983109 FLP983030:FLQ983109 FVL983030:FVM983109 GFH983030:GFI983109 GPD983030:GPE983109 GYZ983030:GZA983109 HIV983030:HIW983109 HSR983030:HSS983109 ICN983030:ICO983109 IMJ983030:IMK983109 IWF983030:IWG983109 JGB983030:JGC983109 JPX983030:JPY983109 JZT983030:JZU983109 KJP983030:KJQ983109 KTL983030:KTM983109 LDH983030:LDI983109 LND983030:LNE983109 LWZ983030:LXA983109 MGV983030:MGW983109 MQR983030:MQS983109 NAN983030:NAO983109 NKJ983030:NKK983109 NUF983030:NUG983109 OEB983030:OEC983109 ONX983030:ONY983109 OXT983030:OXU983109 PHP983030:PHQ983109 PRL983030:PRM983109 QBH983030:QBI983109 QLD983030:QLE983109 QUZ983030:QVA983109 REV983030:REW983109 ROR983030:ROS983109 RYN983030:RYO983109 SIJ983030:SIK983109 SSF983030:SSG983109 TCB983030:TCC983109 TLX983030:TLY983109 TVT983030:TVU983109 UFP983030:UFQ983109 UPL983030:UPM983109 UZH983030:UZI983109 VJD983030:VJE983109 VSZ983030:VTA983109 WCV983030:WCW983109 WMR983030:WMS983109 WWN983030:WWO983109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AH17 KD17 TZ17 ADV17 ANR17 AXN17 BHJ17 BRF17 CBB17 CKX17 CUT17 DEP17 DOL17 DYH17 EID17 ERZ17 FBV17 FLR17 FVN17 GFJ17 GPF17 GZB17 HIX17 HST17 ICP17 IML17 IWH17 JGD17 JPZ17 JZV17 KJR17 KTN17 LDJ17 LNF17 LXB17 MGX17 MQT17 NAP17 NKL17 NUH17 OED17 ONZ17 OXV17 PHR17 PRN17 QBJ17 QLF17 QVB17 REX17 ROT17 RYP17 SIL17 SSH17 TCD17 TLZ17 TVV17 UFR17 UPN17 UZJ17 VJF17 VTB17 WCX17 WMT17 WWP17 AH65553 KD65553 TZ65553 ADV65553 ANR65553 AXN65553 BHJ65553 BRF65553 CBB65553 CKX65553 CUT65553 DEP65553 DOL65553 DYH65553 EID65553 ERZ65553 FBV65553 FLR65553 FVN65553 GFJ65553 GPF65553 GZB65553 HIX65553 HST65553 ICP65553 IML65553 IWH65553 JGD65553 JPZ65553 JZV65553 KJR65553 KTN65553 LDJ65553 LNF65553 LXB65553 MGX65553 MQT65553 NAP65553 NKL65553 NUH65553 OED65553 ONZ65553 OXV65553 PHR65553 PRN65553 QBJ65553 QLF65553 QVB65553 REX65553 ROT65553 RYP65553 SIL65553 SSH65553 TCD65553 TLZ65553 TVV65553 UFR65553 UPN65553 UZJ65553 VJF65553 VTB65553 WCX65553 WMT65553 WWP65553 AH131089 KD131089 TZ131089 ADV131089 ANR131089 AXN131089 BHJ131089 BRF131089 CBB131089 CKX131089 CUT131089 DEP131089 DOL131089 DYH131089 EID131089 ERZ131089 FBV131089 FLR131089 FVN131089 GFJ131089 GPF131089 GZB131089 HIX131089 HST131089 ICP131089 IML131089 IWH131089 JGD131089 JPZ131089 JZV131089 KJR131089 KTN131089 LDJ131089 LNF131089 LXB131089 MGX131089 MQT131089 NAP131089 NKL131089 NUH131089 OED131089 ONZ131089 OXV131089 PHR131089 PRN131089 QBJ131089 QLF131089 QVB131089 REX131089 ROT131089 RYP131089 SIL131089 SSH131089 TCD131089 TLZ131089 TVV131089 UFR131089 UPN131089 UZJ131089 VJF131089 VTB131089 WCX131089 WMT131089 WWP131089 AH196625 KD196625 TZ196625 ADV196625 ANR196625 AXN196625 BHJ196625 BRF196625 CBB196625 CKX196625 CUT196625 DEP196625 DOL196625 DYH196625 EID196625 ERZ196625 FBV196625 FLR196625 FVN196625 GFJ196625 GPF196625 GZB196625 HIX196625 HST196625 ICP196625 IML196625 IWH196625 JGD196625 JPZ196625 JZV196625 KJR196625 KTN196625 LDJ196625 LNF196625 LXB196625 MGX196625 MQT196625 NAP196625 NKL196625 NUH196625 OED196625 ONZ196625 OXV196625 PHR196625 PRN196625 QBJ196625 QLF196625 QVB196625 REX196625 ROT196625 RYP196625 SIL196625 SSH196625 TCD196625 TLZ196625 TVV196625 UFR196625 UPN196625 UZJ196625 VJF196625 VTB196625 WCX196625 WMT196625 WWP196625 AH262161 KD262161 TZ262161 ADV262161 ANR262161 AXN262161 BHJ262161 BRF262161 CBB262161 CKX262161 CUT262161 DEP262161 DOL262161 DYH262161 EID262161 ERZ262161 FBV262161 FLR262161 FVN262161 GFJ262161 GPF262161 GZB262161 HIX262161 HST262161 ICP262161 IML262161 IWH262161 JGD262161 JPZ262161 JZV262161 KJR262161 KTN262161 LDJ262161 LNF262161 LXB262161 MGX262161 MQT262161 NAP262161 NKL262161 NUH262161 OED262161 ONZ262161 OXV262161 PHR262161 PRN262161 QBJ262161 QLF262161 QVB262161 REX262161 ROT262161 RYP262161 SIL262161 SSH262161 TCD262161 TLZ262161 TVV262161 UFR262161 UPN262161 UZJ262161 VJF262161 VTB262161 WCX262161 WMT262161 WWP262161 AH327697 KD327697 TZ327697 ADV327697 ANR327697 AXN327697 BHJ327697 BRF327697 CBB327697 CKX327697 CUT327697 DEP327697 DOL327697 DYH327697 EID327697 ERZ327697 FBV327697 FLR327697 FVN327697 GFJ327697 GPF327697 GZB327697 HIX327697 HST327697 ICP327697 IML327697 IWH327697 JGD327697 JPZ327697 JZV327697 KJR327697 KTN327697 LDJ327697 LNF327697 LXB327697 MGX327697 MQT327697 NAP327697 NKL327697 NUH327697 OED327697 ONZ327697 OXV327697 PHR327697 PRN327697 QBJ327697 QLF327697 QVB327697 REX327697 ROT327697 RYP327697 SIL327697 SSH327697 TCD327697 TLZ327697 TVV327697 UFR327697 UPN327697 UZJ327697 VJF327697 VTB327697 WCX327697 WMT327697 WWP327697 AH393233 KD393233 TZ393233 ADV393233 ANR393233 AXN393233 BHJ393233 BRF393233 CBB393233 CKX393233 CUT393233 DEP393233 DOL393233 DYH393233 EID393233 ERZ393233 FBV393233 FLR393233 FVN393233 GFJ393233 GPF393233 GZB393233 HIX393233 HST393233 ICP393233 IML393233 IWH393233 JGD393233 JPZ393233 JZV393233 KJR393233 KTN393233 LDJ393233 LNF393233 LXB393233 MGX393233 MQT393233 NAP393233 NKL393233 NUH393233 OED393233 ONZ393233 OXV393233 PHR393233 PRN393233 QBJ393233 QLF393233 QVB393233 REX393233 ROT393233 RYP393233 SIL393233 SSH393233 TCD393233 TLZ393233 TVV393233 UFR393233 UPN393233 UZJ393233 VJF393233 VTB393233 WCX393233 WMT393233 WWP393233 AH458769 KD458769 TZ458769 ADV458769 ANR458769 AXN458769 BHJ458769 BRF458769 CBB458769 CKX458769 CUT458769 DEP458769 DOL458769 DYH458769 EID458769 ERZ458769 FBV458769 FLR458769 FVN458769 GFJ458769 GPF458769 GZB458769 HIX458769 HST458769 ICP458769 IML458769 IWH458769 JGD458769 JPZ458769 JZV458769 KJR458769 KTN458769 LDJ458769 LNF458769 LXB458769 MGX458769 MQT458769 NAP458769 NKL458769 NUH458769 OED458769 ONZ458769 OXV458769 PHR458769 PRN458769 QBJ458769 QLF458769 QVB458769 REX458769 ROT458769 RYP458769 SIL458769 SSH458769 TCD458769 TLZ458769 TVV458769 UFR458769 UPN458769 UZJ458769 VJF458769 VTB458769 WCX458769 WMT458769 WWP458769 AH524305 KD524305 TZ524305 ADV524305 ANR524305 AXN524305 BHJ524305 BRF524305 CBB524305 CKX524305 CUT524305 DEP524305 DOL524305 DYH524305 EID524305 ERZ524305 FBV524305 FLR524305 FVN524305 GFJ524305 GPF524305 GZB524305 HIX524305 HST524305 ICP524305 IML524305 IWH524305 JGD524305 JPZ524305 JZV524305 KJR524305 KTN524305 LDJ524305 LNF524305 LXB524305 MGX524305 MQT524305 NAP524305 NKL524305 NUH524305 OED524305 ONZ524305 OXV524305 PHR524305 PRN524305 QBJ524305 QLF524305 QVB524305 REX524305 ROT524305 RYP524305 SIL524305 SSH524305 TCD524305 TLZ524305 TVV524305 UFR524305 UPN524305 UZJ524305 VJF524305 VTB524305 WCX524305 WMT524305 WWP524305 AH589841 KD589841 TZ589841 ADV589841 ANR589841 AXN589841 BHJ589841 BRF589841 CBB589841 CKX589841 CUT589841 DEP589841 DOL589841 DYH589841 EID589841 ERZ589841 FBV589841 FLR589841 FVN589841 GFJ589841 GPF589841 GZB589841 HIX589841 HST589841 ICP589841 IML589841 IWH589841 JGD589841 JPZ589841 JZV589841 KJR589841 KTN589841 LDJ589841 LNF589841 LXB589841 MGX589841 MQT589841 NAP589841 NKL589841 NUH589841 OED589841 ONZ589841 OXV589841 PHR589841 PRN589841 QBJ589841 QLF589841 QVB589841 REX589841 ROT589841 RYP589841 SIL589841 SSH589841 TCD589841 TLZ589841 TVV589841 UFR589841 UPN589841 UZJ589841 VJF589841 VTB589841 WCX589841 WMT589841 WWP589841 AH655377 KD655377 TZ655377 ADV655377 ANR655377 AXN655377 BHJ655377 BRF655377 CBB655377 CKX655377 CUT655377 DEP655377 DOL655377 DYH655377 EID655377 ERZ655377 FBV655377 FLR655377 FVN655377 GFJ655377 GPF655377 GZB655377 HIX655377 HST655377 ICP655377 IML655377 IWH655377 JGD655377 JPZ655377 JZV655377 KJR655377 KTN655377 LDJ655377 LNF655377 LXB655377 MGX655377 MQT655377 NAP655377 NKL655377 NUH655377 OED655377 ONZ655377 OXV655377 PHR655377 PRN655377 QBJ655377 QLF655377 QVB655377 REX655377 ROT655377 RYP655377 SIL655377 SSH655377 TCD655377 TLZ655377 TVV655377 UFR655377 UPN655377 UZJ655377 VJF655377 VTB655377 WCX655377 WMT655377 WWP655377 AH720913 KD720913 TZ720913 ADV720913 ANR720913 AXN720913 BHJ720913 BRF720913 CBB720913 CKX720913 CUT720913 DEP720913 DOL720913 DYH720913 EID720913 ERZ720913 FBV720913 FLR720913 FVN720913 GFJ720913 GPF720913 GZB720913 HIX720913 HST720913 ICP720913 IML720913 IWH720913 JGD720913 JPZ720913 JZV720913 KJR720913 KTN720913 LDJ720913 LNF720913 LXB720913 MGX720913 MQT720913 NAP720913 NKL720913 NUH720913 OED720913 ONZ720913 OXV720913 PHR720913 PRN720913 QBJ720913 QLF720913 QVB720913 REX720913 ROT720913 RYP720913 SIL720913 SSH720913 TCD720913 TLZ720913 TVV720913 UFR720913 UPN720913 UZJ720913 VJF720913 VTB720913 WCX720913 WMT720913 WWP720913 AH786449 KD786449 TZ786449 ADV786449 ANR786449 AXN786449 BHJ786449 BRF786449 CBB786449 CKX786449 CUT786449 DEP786449 DOL786449 DYH786449 EID786449 ERZ786449 FBV786449 FLR786449 FVN786449 GFJ786449 GPF786449 GZB786449 HIX786449 HST786449 ICP786449 IML786449 IWH786449 JGD786449 JPZ786449 JZV786449 KJR786449 KTN786449 LDJ786449 LNF786449 LXB786449 MGX786449 MQT786449 NAP786449 NKL786449 NUH786449 OED786449 ONZ786449 OXV786449 PHR786449 PRN786449 QBJ786449 QLF786449 QVB786449 REX786449 ROT786449 RYP786449 SIL786449 SSH786449 TCD786449 TLZ786449 TVV786449 UFR786449 UPN786449 UZJ786449 VJF786449 VTB786449 WCX786449 WMT786449 WWP786449 AH851985 KD851985 TZ851985 ADV851985 ANR851985 AXN851985 BHJ851985 BRF851985 CBB851985 CKX851985 CUT851985 DEP851985 DOL851985 DYH851985 EID851985 ERZ851985 FBV851985 FLR851985 FVN851985 GFJ851985 GPF851985 GZB851985 HIX851985 HST851985 ICP851985 IML851985 IWH851985 JGD851985 JPZ851985 JZV851985 KJR851985 KTN851985 LDJ851985 LNF851985 LXB851985 MGX851985 MQT851985 NAP851985 NKL851985 NUH851985 OED851985 ONZ851985 OXV851985 PHR851985 PRN851985 QBJ851985 QLF851985 QVB851985 REX851985 ROT851985 RYP851985 SIL851985 SSH851985 TCD851985 TLZ851985 TVV851985 UFR851985 UPN851985 UZJ851985 VJF851985 VTB851985 WCX851985 WMT851985 WWP851985 AH917521 KD917521 TZ917521 ADV917521 ANR917521 AXN917521 BHJ917521 BRF917521 CBB917521 CKX917521 CUT917521 DEP917521 DOL917521 DYH917521 EID917521 ERZ917521 FBV917521 FLR917521 FVN917521 GFJ917521 GPF917521 GZB917521 HIX917521 HST917521 ICP917521 IML917521 IWH917521 JGD917521 JPZ917521 JZV917521 KJR917521 KTN917521 LDJ917521 LNF917521 LXB917521 MGX917521 MQT917521 NAP917521 NKL917521 NUH917521 OED917521 ONZ917521 OXV917521 PHR917521 PRN917521 QBJ917521 QLF917521 QVB917521 REX917521 ROT917521 RYP917521 SIL917521 SSH917521 TCD917521 TLZ917521 TVV917521 UFR917521 UPN917521 UZJ917521 VJF917521 VTB917521 WCX917521 WMT917521 WWP917521 AH983057 KD983057 TZ983057 ADV983057 ANR983057 AXN983057 BHJ983057 BRF983057 CBB983057 CKX983057 CUT983057 DEP983057 DOL983057 DYH983057 EID983057 ERZ983057 FBV983057 FLR983057 FVN983057 GFJ983057 GPF983057 GZB983057 HIX983057 HST983057 ICP983057 IML983057 IWH983057 JGD983057 JPZ983057 JZV983057 KJR983057 KTN983057 LDJ983057 LNF983057 LXB983057 MGX983057 MQT983057 NAP983057 NKL983057 NUH983057 OED983057 ONZ983057 OXV983057 PHR983057 PRN983057 QBJ983057 QLF983057 QVB983057 REX983057 ROT983057 RYP983057 SIL983057 SSH983057 TCD983057 TLZ983057 TVV983057 UFR983057 UPN983057 UZJ983057 VJF983057 VTB983057 WCX983057 WMT983057 WWP983057 AJ17 KF17 UB17 ADX17 ANT17 AXP17 BHL17 BRH17 CBD17 CKZ17 CUV17 DER17 DON17 DYJ17 EIF17 ESB17 FBX17 FLT17 FVP17 GFL17 GPH17 GZD17 HIZ17 HSV17 ICR17 IMN17 IWJ17 JGF17 JQB17 JZX17 KJT17 KTP17 LDL17 LNH17 LXD17 MGZ17 MQV17 NAR17 NKN17 NUJ17 OEF17 OOB17 OXX17 PHT17 PRP17 QBL17 QLH17 QVD17 REZ17 ROV17 RYR17 SIN17 SSJ17 TCF17 TMB17 TVX17 UFT17 UPP17 UZL17 VJH17 VTD17 WCZ17 WMV17 WWR17 AJ65553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AJ131089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AJ196625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AJ262161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AJ327697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AJ393233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AJ458769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AJ524305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AJ589841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AJ655377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AJ720913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AJ786449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AJ851985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AJ917521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AJ983057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AH21 KD21 TZ21 ADV21 ANR21 AXN21 BHJ21 BRF21 CBB21 CKX21 CUT21 DEP21 DOL21 DYH21 EID21 ERZ21 FBV21 FLR21 FVN21 GFJ21 GPF21 GZB21 HIX21 HST21 ICP21 IML21 IWH21 JGD21 JPZ21 JZV21 KJR21 KTN21 LDJ21 LNF21 LXB21 MGX21 MQT21 NAP21 NKL21 NUH21 OED21 ONZ21 OXV21 PHR21 PRN21 QBJ21 QLF21 QVB21 REX21 ROT21 RYP21 SIL21 SSH21 TCD21 TLZ21 TVV21 UFR21 UPN21 UZJ21 VJF21 VTB21 WCX21 WMT21 WWP21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AJ21 KF21 UB21 ADX21 ANT21 AXP21 BHL21 BRH21 CBD21 CKZ21 CUV21 DER21 DON21 DYJ21 EIF21 ESB21 FBX21 FLT21 FVP21 GFL21 GPH21 GZD21 HIZ21 HSV21 ICR21 IMN21 IWJ21 JGF21 JQB21 JZX21 KJT21 KTP21 LDL21 LNH21 LXD21 MGZ21 MQV21 NAR21 NKN21 NUJ21 OEF21 OOB21 OXX21 PHT21 PRP21 QBL21 QLH21 QVD21 REZ21 ROV21 RYR21 SIN21 SSJ21 TCF21 TMB21 TVX21 UFT21 UPP21 UZL21 VJH21 VTD21 WCZ21 WMV21 WWR21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AJ27 KF27 UB27 ADX27 ANT27 AXP27 BHL27 BRH27 CBD27 CKZ27 CUV27 DER27 DON27 DYJ27 EIF27 ESB27 FBX27 FLT27 FVP27 GFL27 GPH27 GZD27 HIZ27 HSV27 ICR27 IMN27 IWJ27 JGF27 JQB27 JZX27 KJT27 KTP27 LDL27 LNH27 LXD27 MGZ27 MQV27 NAR27 NKN27 NUJ27 OEF27 OOB27 OXX27 PHT27 PRP27 QBL27 QLH27 QVD27 REZ27 ROV27 RYR27 SIN27 SSJ27 TCF27 TMB27 TVX27 UFT27 UPP27 UZL27 VJH27 VTD27 WCZ27 WMV27 WWR27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AH32 KD32 TZ32 ADV32 ANR32 AXN32 BHJ32 BRF32 CBB32 CKX32 CUT32 DEP32 DOL32 DYH32 EID32 ERZ32 FBV32 FLR32 FVN32 GFJ32 GPF32 GZB32 HIX32 HST32 ICP32 IML32 IWH32 JGD32 JPZ32 JZV32 KJR32 KTN32 LDJ32 LNF32 LXB32 MGX32 MQT32 NAP32 NKL32 NUH32 OED32 ONZ32 OXV32 PHR32 PRN32 QBJ32 QLF32 QVB32 REX32 ROT32 RYP32 SIL32 SSH32 TCD32 TLZ32 TVV32 UFR32 UPN32 UZJ32 VJF32 VTB32 WCX32 WMT32 WWP32 AH65568 KD65568 TZ65568 ADV65568 ANR65568 AXN65568 BHJ65568 BRF65568 CBB65568 CKX65568 CUT65568 DEP65568 DOL65568 DYH65568 EID65568 ERZ65568 FBV65568 FLR65568 FVN65568 GFJ65568 GPF65568 GZB65568 HIX65568 HST65568 ICP65568 IML65568 IWH65568 JGD65568 JPZ65568 JZV65568 KJR65568 KTN65568 LDJ65568 LNF65568 LXB65568 MGX65568 MQT65568 NAP65568 NKL65568 NUH65568 OED65568 ONZ65568 OXV65568 PHR65568 PRN65568 QBJ65568 QLF65568 QVB65568 REX65568 ROT65568 RYP65568 SIL65568 SSH65568 TCD65568 TLZ65568 TVV65568 UFR65568 UPN65568 UZJ65568 VJF65568 VTB65568 WCX65568 WMT65568 WWP65568 AH131104 KD131104 TZ131104 ADV131104 ANR131104 AXN131104 BHJ131104 BRF131104 CBB131104 CKX131104 CUT131104 DEP131104 DOL131104 DYH131104 EID131104 ERZ131104 FBV131104 FLR131104 FVN131104 GFJ131104 GPF131104 GZB131104 HIX131104 HST131104 ICP131104 IML131104 IWH131104 JGD131104 JPZ131104 JZV131104 KJR131104 KTN131104 LDJ131104 LNF131104 LXB131104 MGX131104 MQT131104 NAP131104 NKL131104 NUH131104 OED131104 ONZ131104 OXV131104 PHR131104 PRN131104 QBJ131104 QLF131104 QVB131104 REX131104 ROT131104 RYP131104 SIL131104 SSH131104 TCD131104 TLZ131104 TVV131104 UFR131104 UPN131104 UZJ131104 VJF131104 VTB131104 WCX131104 WMT131104 WWP131104 AH196640 KD196640 TZ196640 ADV196640 ANR196640 AXN196640 BHJ196640 BRF196640 CBB196640 CKX196640 CUT196640 DEP196640 DOL196640 DYH196640 EID196640 ERZ196640 FBV196640 FLR196640 FVN196640 GFJ196640 GPF196640 GZB196640 HIX196640 HST196640 ICP196640 IML196640 IWH196640 JGD196640 JPZ196640 JZV196640 KJR196640 KTN196640 LDJ196640 LNF196640 LXB196640 MGX196640 MQT196640 NAP196640 NKL196640 NUH196640 OED196640 ONZ196640 OXV196640 PHR196640 PRN196640 QBJ196640 QLF196640 QVB196640 REX196640 ROT196640 RYP196640 SIL196640 SSH196640 TCD196640 TLZ196640 TVV196640 UFR196640 UPN196640 UZJ196640 VJF196640 VTB196640 WCX196640 WMT196640 WWP196640 AH262176 KD262176 TZ262176 ADV262176 ANR262176 AXN262176 BHJ262176 BRF262176 CBB262176 CKX262176 CUT262176 DEP262176 DOL262176 DYH262176 EID262176 ERZ262176 FBV262176 FLR262176 FVN262176 GFJ262176 GPF262176 GZB262176 HIX262176 HST262176 ICP262176 IML262176 IWH262176 JGD262176 JPZ262176 JZV262176 KJR262176 KTN262176 LDJ262176 LNF262176 LXB262176 MGX262176 MQT262176 NAP262176 NKL262176 NUH262176 OED262176 ONZ262176 OXV262176 PHR262176 PRN262176 QBJ262176 QLF262176 QVB262176 REX262176 ROT262176 RYP262176 SIL262176 SSH262176 TCD262176 TLZ262176 TVV262176 UFR262176 UPN262176 UZJ262176 VJF262176 VTB262176 WCX262176 WMT262176 WWP262176 AH327712 KD327712 TZ327712 ADV327712 ANR327712 AXN327712 BHJ327712 BRF327712 CBB327712 CKX327712 CUT327712 DEP327712 DOL327712 DYH327712 EID327712 ERZ327712 FBV327712 FLR327712 FVN327712 GFJ327712 GPF327712 GZB327712 HIX327712 HST327712 ICP327712 IML327712 IWH327712 JGD327712 JPZ327712 JZV327712 KJR327712 KTN327712 LDJ327712 LNF327712 LXB327712 MGX327712 MQT327712 NAP327712 NKL327712 NUH327712 OED327712 ONZ327712 OXV327712 PHR327712 PRN327712 QBJ327712 QLF327712 QVB327712 REX327712 ROT327712 RYP327712 SIL327712 SSH327712 TCD327712 TLZ327712 TVV327712 UFR327712 UPN327712 UZJ327712 VJF327712 VTB327712 WCX327712 WMT327712 WWP327712 AH393248 KD393248 TZ393248 ADV393248 ANR393248 AXN393248 BHJ393248 BRF393248 CBB393248 CKX393248 CUT393248 DEP393248 DOL393248 DYH393248 EID393248 ERZ393248 FBV393248 FLR393248 FVN393248 GFJ393248 GPF393248 GZB393248 HIX393248 HST393248 ICP393248 IML393248 IWH393248 JGD393248 JPZ393248 JZV393248 KJR393248 KTN393248 LDJ393248 LNF393248 LXB393248 MGX393248 MQT393248 NAP393248 NKL393248 NUH393248 OED393248 ONZ393248 OXV393248 PHR393248 PRN393248 QBJ393248 QLF393248 QVB393248 REX393248 ROT393248 RYP393248 SIL393248 SSH393248 TCD393248 TLZ393248 TVV393248 UFR393248 UPN393248 UZJ393248 VJF393248 VTB393248 WCX393248 WMT393248 WWP393248 AH458784 KD458784 TZ458784 ADV458784 ANR458784 AXN458784 BHJ458784 BRF458784 CBB458784 CKX458784 CUT458784 DEP458784 DOL458784 DYH458784 EID458784 ERZ458784 FBV458784 FLR458784 FVN458784 GFJ458784 GPF458784 GZB458784 HIX458784 HST458784 ICP458784 IML458784 IWH458784 JGD458784 JPZ458784 JZV458784 KJR458784 KTN458784 LDJ458784 LNF458784 LXB458784 MGX458784 MQT458784 NAP458784 NKL458784 NUH458784 OED458784 ONZ458784 OXV458784 PHR458784 PRN458784 QBJ458784 QLF458784 QVB458784 REX458784 ROT458784 RYP458784 SIL458784 SSH458784 TCD458784 TLZ458784 TVV458784 UFR458784 UPN458784 UZJ458784 VJF458784 VTB458784 WCX458784 WMT458784 WWP458784 AH524320 KD524320 TZ524320 ADV524320 ANR524320 AXN524320 BHJ524320 BRF524320 CBB524320 CKX524320 CUT524320 DEP524320 DOL524320 DYH524320 EID524320 ERZ524320 FBV524320 FLR524320 FVN524320 GFJ524320 GPF524320 GZB524320 HIX524320 HST524320 ICP524320 IML524320 IWH524320 JGD524320 JPZ524320 JZV524320 KJR524320 KTN524320 LDJ524320 LNF524320 LXB524320 MGX524320 MQT524320 NAP524320 NKL524320 NUH524320 OED524320 ONZ524320 OXV524320 PHR524320 PRN524320 QBJ524320 QLF524320 QVB524320 REX524320 ROT524320 RYP524320 SIL524320 SSH524320 TCD524320 TLZ524320 TVV524320 UFR524320 UPN524320 UZJ524320 VJF524320 VTB524320 WCX524320 WMT524320 WWP524320 AH589856 KD589856 TZ589856 ADV589856 ANR589856 AXN589856 BHJ589856 BRF589856 CBB589856 CKX589856 CUT589856 DEP589856 DOL589856 DYH589856 EID589856 ERZ589856 FBV589856 FLR589856 FVN589856 GFJ589856 GPF589856 GZB589856 HIX589856 HST589856 ICP589856 IML589856 IWH589856 JGD589856 JPZ589856 JZV589856 KJR589856 KTN589856 LDJ589856 LNF589856 LXB589856 MGX589856 MQT589856 NAP589856 NKL589856 NUH589856 OED589856 ONZ589856 OXV589856 PHR589856 PRN589856 QBJ589856 QLF589856 QVB589856 REX589856 ROT589856 RYP589856 SIL589856 SSH589856 TCD589856 TLZ589856 TVV589856 UFR589856 UPN589856 UZJ589856 VJF589856 VTB589856 WCX589856 WMT589856 WWP589856 AH655392 KD655392 TZ655392 ADV655392 ANR655392 AXN655392 BHJ655392 BRF655392 CBB655392 CKX655392 CUT655392 DEP655392 DOL655392 DYH655392 EID655392 ERZ655392 FBV655392 FLR655392 FVN655392 GFJ655392 GPF655392 GZB655392 HIX655392 HST655392 ICP655392 IML655392 IWH655392 JGD655392 JPZ655392 JZV655392 KJR655392 KTN655392 LDJ655392 LNF655392 LXB655392 MGX655392 MQT655392 NAP655392 NKL655392 NUH655392 OED655392 ONZ655392 OXV655392 PHR655392 PRN655392 QBJ655392 QLF655392 QVB655392 REX655392 ROT655392 RYP655392 SIL655392 SSH655392 TCD655392 TLZ655392 TVV655392 UFR655392 UPN655392 UZJ655392 VJF655392 VTB655392 WCX655392 WMT655392 WWP655392 AH720928 KD720928 TZ720928 ADV720928 ANR720928 AXN720928 BHJ720928 BRF720928 CBB720928 CKX720928 CUT720928 DEP720928 DOL720928 DYH720928 EID720928 ERZ720928 FBV720928 FLR720928 FVN720928 GFJ720928 GPF720928 GZB720928 HIX720928 HST720928 ICP720928 IML720928 IWH720928 JGD720928 JPZ720928 JZV720928 KJR720928 KTN720928 LDJ720928 LNF720928 LXB720928 MGX720928 MQT720928 NAP720928 NKL720928 NUH720928 OED720928 ONZ720928 OXV720928 PHR720928 PRN720928 QBJ720928 QLF720928 QVB720928 REX720928 ROT720928 RYP720928 SIL720928 SSH720928 TCD720928 TLZ720928 TVV720928 UFR720928 UPN720928 UZJ720928 VJF720928 VTB720928 WCX720928 WMT720928 WWP720928 AH786464 KD786464 TZ786464 ADV786464 ANR786464 AXN786464 BHJ786464 BRF786464 CBB786464 CKX786464 CUT786464 DEP786464 DOL786464 DYH786464 EID786464 ERZ786464 FBV786464 FLR786464 FVN786464 GFJ786464 GPF786464 GZB786464 HIX786464 HST786464 ICP786464 IML786464 IWH786464 JGD786464 JPZ786464 JZV786464 KJR786464 KTN786464 LDJ786464 LNF786464 LXB786464 MGX786464 MQT786464 NAP786464 NKL786464 NUH786464 OED786464 ONZ786464 OXV786464 PHR786464 PRN786464 QBJ786464 QLF786464 QVB786464 REX786464 ROT786464 RYP786464 SIL786464 SSH786464 TCD786464 TLZ786464 TVV786464 UFR786464 UPN786464 UZJ786464 VJF786464 VTB786464 WCX786464 WMT786464 WWP786464 AH852000 KD852000 TZ852000 ADV852000 ANR852000 AXN852000 BHJ852000 BRF852000 CBB852000 CKX852000 CUT852000 DEP852000 DOL852000 DYH852000 EID852000 ERZ852000 FBV852000 FLR852000 FVN852000 GFJ852000 GPF852000 GZB852000 HIX852000 HST852000 ICP852000 IML852000 IWH852000 JGD852000 JPZ852000 JZV852000 KJR852000 KTN852000 LDJ852000 LNF852000 LXB852000 MGX852000 MQT852000 NAP852000 NKL852000 NUH852000 OED852000 ONZ852000 OXV852000 PHR852000 PRN852000 QBJ852000 QLF852000 QVB852000 REX852000 ROT852000 RYP852000 SIL852000 SSH852000 TCD852000 TLZ852000 TVV852000 UFR852000 UPN852000 UZJ852000 VJF852000 VTB852000 WCX852000 WMT852000 WWP852000 AH917536 KD917536 TZ917536 ADV917536 ANR917536 AXN917536 BHJ917536 BRF917536 CBB917536 CKX917536 CUT917536 DEP917536 DOL917536 DYH917536 EID917536 ERZ917536 FBV917536 FLR917536 FVN917536 GFJ917536 GPF917536 GZB917536 HIX917536 HST917536 ICP917536 IML917536 IWH917536 JGD917536 JPZ917536 JZV917536 KJR917536 KTN917536 LDJ917536 LNF917536 LXB917536 MGX917536 MQT917536 NAP917536 NKL917536 NUH917536 OED917536 ONZ917536 OXV917536 PHR917536 PRN917536 QBJ917536 QLF917536 QVB917536 REX917536 ROT917536 RYP917536 SIL917536 SSH917536 TCD917536 TLZ917536 TVV917536 UFR917536 UPN917536 UZJ917536 VJF917536 VTB917536 WCX917536 WMT917536 WWP917536 AH983072 KD983072 TZ983072 ADV983072 ANR983072 AXN983072 BHJ983072 BRF983072 CBB983072 CKX983072 CUT983072 DEP983072 DOL983072 DYH983072 EID983072 ERZ983072 FBV983072 FLR983072 FVN983072 GFJ983072 GPF983072 GZB983072 HIX983072 HST983072 ICP983072 IML983072 IWH983072 JGD983072 JPZ983072 JZV983072 KJR983072 KTN983072 LDJ983072 LNF983072 LXB983072 MGX983072 MQT983072 NAP983072 NKL983072 NUH983072 OED983072 ONZ983072 OXV983072 PHR983072 PRN983072 QBJ983072 QLF983072 QVB983072 REX983072 ROT983072 RYP983072 SIL983072 SSH983072 TCD983072 TLZ983072 TVV983072 UFR983072 UPN983072 UZJ983072 VJF983072 VTB983072 WCX983072 WMT983072 WWP983072 AJ32 KF32 UB32 ADX32 ANT32 AXP32 BHL32 BRH32 CBD32 CKZ32 CUV32 DER32 DON32 DYJ32 EIF32 ESB32 FBX32 FLT32 FVP32 GFL32 GPH32 GZD32 HIZ32 HSV32 ICR32 IMN32 IWJ32 JGF32 JQB32 JZX32 KJT32 KTP32 LDL32 LNH32 LXD32 MGZ32 MQV32 NAR32 NKN32 NUJ32 OEF32 OOB32 OXX32 PHT32 PRP32 QBL32 QLH32 QVD32 REZ32 ROV32 RYR32 SIN32 SSJ32 TCF32 TMB32 TVX32 UFT32 UPP32 UZL32 VJH32 VTD32 WCZ32 WMV32 WWR32 AJ65568 KF65568 UB65568 ADX65568 ANT65568 AXP65568 BHL65568 BRH65568 CBD65568 CKZ65568 CUV65568 DER65568 DON65568 DYJ65568 EIF65568 ESB65568 FBX65568 FLT65568 FVP65568 GFL65568 GPH65568 GZD65568 HIZ65568 HSV65568 ICR65568 IMN65568 IWJ65568 JGF65568 JQB65568 JZX65568 KJT65568 KTP65568 LDL65568 LNH65568 LXD65568 MGZ65568 MQV65568 NAR65568 NKN65568 NUJ65568 OEF65568 OOB65568 OXX65568 PHT65568 PRP65568 QBL65568 QLH65568 QVD65568 REZ65568 ROV65568 RYR65568 SIN65568 SSJ65568 TCF65568 TMB65568 TVX65568 UFT65568 UPP65568 UZL65568 VJH65568 VTD65568 WCZ65568 WMV65568 WWR65568 AJ131104 KF131104 UB131104 ADX131104 ANT131104 AXP131104 BHL131104 BRH131104 CBD131104 CKZ131104 CUV131104 DER131104 DON131104 DYJ131104 EIF131104 ESB131104 FBX131104 FLT131104 FVP131104 GFL131104 GPH131104 GZD131104 HIZ131104 HSV131104 ICR131104 IMN131104 IWJ131104 JGF131104 JQB131104 JZX131104 KJT131104 KTP131104 LDL131104 LNH131104 LXD131104 MGZ131104 MQV131104 NAR131104 NKN131104 NUJ131104 OEF131104 OOB131104 OXX131104 PHT131104 PRP131104 QBL131104 QLH131104 QVD131104 REZ131104 ROV131104 RYR131104 SIN131104 SSJ131104 TCF131104 TMB131104 TVX131104 UFT131104 UPP131104 UZL131104 VJH131104 VTD131104 WCZ131104 WMV131104 WWR131104 AJ196640 KF196640 UB196640 ADX196640 ANT196640 AXP196640 BHL196640 BRH196640 CBD196640 CKZ196640 CUV196640 DER196640 DON196640 DYJ196640 EIF196640 ESB196640 FBX196640 FLT196640 FVP196640 GFL196640 GPH196640 GZD196640 HIZ196640 HSV196640 ICR196640 IMN196640 IWJ196640 JGF196640 JQB196640 JZX196640 KJT196640 KTP196640 LDL196640 LNH196640 LXD196640 MGZ196640 MQV196640 NAR196640 NKN196640 NUJ196640 OEF196640 OOB196640 OXX196640 PHT196640 PRP196640 QBL196640 QLH196640 QVD196640 REZ196640 ROV196640 RYR196640 SIN196640 SSJ196640 TCF196640 TMB196640 TVX196640 UFT196640 UPP196640 UZL196640 VJH196640 VTD196640 WCZ196640 WMV196640 WWR196640 AJ262176 KF262176 UB262176 ADX262176 ANT262176 AXP262176 BHL262176 BRH262176 CBD262176 CKZ262176 CUV262176 DER262176 DON262176 DYJ262176 EIF262176 ESB262176 FBX262176 FLT262176 FVP262176 GFL262176 GPH262176 GZD262176 HIZ262176 HSV262176 ICR262176 IMN262176 IWJ262176 JGF262176 JQB262176 JZX262176 KJT262176 KTP262176 LDL262176 LNH262176 LXD262176 MGZ262176 MQV262176 NAR262176 NKN262176 NUJ262176 OEF262176 OOB262176 OXX262176 PHT262176 PRP262176 QBL262176 QLH262176 QVD262176 REZ262176 ROV262176 RYR262176 SIN262176 SSJ262176 TCF262176 TMB262176 TVX262176 UFT262176 UPP262176 UZL262176 VJH262176 VTD262176 WCZ262176 WMV262176 WWR262176 AJ327712 KF327712 UB327712 ADX327712 ANT327712 AXP327712 BHL327712 BRH327712 CBD327712 CKZ327712 CUV327712 DER327712 DON327712 DYJ327712 EIF327712 ESB327712 FBX327712 FLT327712 FVP327712 GFL327712 GPH327712 GZD327712 HIZ327712 HSV327712 ICR327712 IMN327712 IWJ327712 JGF327712 JQB327712 JZX327712 KJT327712 KTP327712 LDL327712 LNH327712 LXD327712 MGZ327712 MQV327712 NAR327712 NKN327712 NUJ327712 OEF327712 OOB327712 OXX327712 PHT327712 PRP327712 QBL327712 QLH327712 QVD327712 REZ327712 ROV327712 RYR327712 SIN327712 SSJ327712 TCF327712 TMB327712 TVX327712 UFT327712 UPP327712 UZL327712 VJH327712 VTD327712 WCZ327712 WMV327712 WWR327712 AJ393248 KF393248 UB393248 ADX393248 ANT393248 AXP393248 BHL393248 BRH393248 CBD393248 CKZ393248 CUV393248 DER393248 DON393248 DYJ393248 EIF393248 ESB393248 FBX393248 FLT393248 FVP393248 GFL393248 GPH393248 GZD393248 HIZ393248 HSV393248 ICR393248 IMN393248 IWJ393248 JGF393248 JQB393248 JZX393248 KJT393248 KTP393248 LDL393248 LNH393248 LXD393248 MGZ393248 MQV393248 NAR393248 NKN393248 NUJ393248 OEF393248 OOB393248 OXX393248 PHT393248 PRP393248 QBL393248 QLH393248 QVD393248 REZ393248 ROV393248 RYR393248 SIN393248 SSJ393248 TCF393248 TMB393248 TVX393248 UFT393248 UPP393248 UZL393248 VJH393248 VTD393248 WCZ393248 WMV393248 WWR393248 AJ458784 KF458784 UB458784 ADX458784 ANT458784 AXP458784 BHL458784 BRH458784 CBD458784 CKZ458784 CUV458784 DER458784 DON458784 DYJ458784 EIF458784 ESB458784 FBX458784 FLT458784 FVP458784 GFL458784 GPH458784 GZD458784 HIZ458784 HSV458784 ICR458784 IMN458784 IWJ458784 JGF458784 JQB458784 JZX458784 KJT458784 KTP458784 LDL458784 LNH458784 LXD458784 MGZ458784 MQV458784 NAR458784 NKN458784 NUJ458784 OEF458784 OOB458784 OXX458784 PHT458784 PRP458784 QBL458784 QLH458784 QVD458784 REZ458784 ROV458784 RYR458784 SIN458784 SSJ458784 TCF458784 TMB458784 TVX458784 UFT458784 UPP458784 UZL458784 VJH458784 VTD458784 WCZ458784 WMV458784 WWR458784 AJ524320 KF524320 UB524320 ADX524320 ANT524320 AXP524320 BHL524320 BRH524320 CBD524320 CKZ524320 CUV524320 DER524320 DON524320 DYJ524320 EIF524320 ESB524320 FBX524320 FLT524320 FVP524320 GFL524320 GPH524320 GZD524320 HIZ524320 HSV524320 ICR524320 IMN524320 IWJ524320 JGF524320 JQB524320 JZX524320 KJT524320 KTP524320 LDL524320 LNH524320 LXD524320 MGZ524320 MQV524320 NAR524320 NKN524320 NUJ524320 OEF524320 OOB524320 OXX524320 PHT524320 PRP524320 QBL524320 QLH524320 QVD524320 REZ524320 ROV524320 RYR524320 SIN524320 SSJ524320 TCF524320 TMB524320 TVX524320 UFT524320 UPP524320 UZL524320 VJH524320 VTD524320 WCZ524320 WMV524320 WWR524320 AJ589856 KF589856 UB589856 ADX589856 ANT589856 AXP589856 BHL589856 BRH589856 CBD589856 CKZ589856 CUV589856 DER589856 DON589856 DYJ589856 EIF589856 ESB589856 FBX589856 FLT589856 FVP589856 GFL589856 GPH589856 GZD589856 HIZ589856 HSV589856 ICR589856 IMN589856 IWJ589856 JGF589856 JQB589856 JZX589856 KJT589856 KTP589856 LDL589856 LNH589856 LXD589856 MGZ589856 MQV589856 NAR589856 NKN589856 NUJ589856 OEF589856 OOB589856 OXX589856 PHT589856 PRP589856 QBL589856 QLH589856 QVD589856 REZ589856 ROV589856 RYR589856 SIN589856 SSJ589856 TCF589856 TMB589856 TVX589856 UFT589856 UPP589856 UZL589856 VJH589856 VTD589856 WCZ589856 WMV589856 WWR589856 AJ655392 KF655392 UB655392 ADX655392 ANT655392 AXP655392 BHL655392 BRH655392 CBD655392 CKZ655392 CUV655392 DER655392 DON655392 DYJ655392 EIF655392 ESB655392 FBX655392 FLT655392 FVP655392 GFL655392 GPH655392 GZD655392 HIZ655392 HSV655392 ICR655392 IMN655392 IWJ655392 JGF655392 JQB655392 JZX655392 KJT655392 KTP655392 LDL655392 LNH655392 LXD655392 MGZ655392 MQV655392 NAR655392 NKN655392 NUJ655392 OEF655392 OOB655392 OXX655392 PHT655392 PRP655392 QBL655392 QLH655392 QVD655392 REZ655392 ROV655392 RYR655392 SIN655392 SSJ655392 TCF655392 TMB655392 TVX655392 UFT655392 UPP655392 UZL655392 VJH655392 VTD655392 WCZ655392 WMV655392 WWR655392 AJ720928 KF720928 UB720928 ADX720928 ANT720928 AXP720928 BHL720928 BRH720928 CBD720928 CKZ720928 CUV720928 DER720928 DON720928 DYJ720928 EIF720928 ESB720928 FBX720928 FLT720928 FVP720928 GFL720928 GPH720928 GZD720928 HIZ720928 HSV720928 ICR720928 IMN720928 IWJ720928 JGF720928 JQB720928 JZX720928 KJT720928 KTP720928 LDL720928 LNH720928 LXD720928 MGZ720928 MQV720928 NAR720928 NKN720928 NUJ720928 OEF720928 OOB720928 OXX720928 PHT720928 PRP720928 QBL720928 QLH720928 QVD720928 REZ720928 ROV720928 RYR720928 SIN720928 SSJ720928 TCF720928 TMB720928 TVX720928 UFT720928 UPP720928 UZL720928 VJH720928 VTD720928 WCZ720928 WMV720928 WWR720928 AJ786464 KF786464 UB786464 ADX786464 ANT786464 AXP786464 BHL786464 BRH786464 CBD786464 CKZ786464 CUV786464 DER786464 DON786464 DYJ786464 EIF786464 ESB786464 FBX786464 FLT786464 FVP786464 GFL786464 GPH786464 GZD786464 HIZ786464 HSV786464 ICR786464 IMN786464 IWJ786464 JGF786464 JQB786464 JZX786464 KJT786464 KTP786464 LDL786464 LNH786464 LXD786464 MGZ786464 MQV786464 NAR786464 NKN786464 NUJ786464 OEF786464 OOB786464 OXX786464 PHT786464 PRP786464 QBL786464 QLH786464 QVD786464 REZ786464 ROV786464 RYR786464 SIN786464 SSJ786464 TCF786464 TMB786464 TVX786464 UFT786464 UPP786464 UZL786464 VJH786464 VTD786464 WCZ786464 WMV786464 WWR786464 AJ852000 KF852000 UB852000 ADX852000 ANT852000 AXP852000 BHL852000 BRH852000 CBD852000 CKZ852000 CUV852000 DER852000 DON852000 DYJ852000 EIF852000 ESB852000 FBX852000 FLT852000 FVP852000 GFL852000 GPH852000 GZD852000 HIZ852000 HSV852000 ICR852000 IMN852000 IWJ852000 JGF852000 JQB852000 JZX852000 KJT852000 KTP852000 LDL852000 LNH852000 LXD852000 MGZ852000 MQV852000 NAR852000 NKN852000 NUJ852000 OEF852000 OOB852000 OXX852000 PHT852000 PRP852000 QBL852000 QLH852000 QVD852000 REZ852000 ROV852000 RYR852000 SIN852000 SSJ852000 TCF852000 TMB852000 TVX852000 UFT852000 UPP852000 UZL852000 VJH852000 VTD852000 WCZ852000 WMV852000 WWR852000 AJ917536 KF917536 UB917536 ADX917536 ANT917536 AXP917536 BHL917536 BRH917536 CBD917536 CKZ917536 CUV917536 DER917536 DON917536 DYJ917536 EIF917536 ESB917536 FBX917536 FLT917536 FVP917536 GFL917536 GPH917536 GZD917536 HIZ917536 HSV917536 ICR917536 IMN917536 IWJ917536 JGF917536 JQB917536 JZX917536 KJT917536 KTP917536 LDL917536 LNH917536 LXD917536 MGZ917536 MQV917536 NAR917536 NKN917536 NUJ917536 OEF917536 OOB917536 OXX917536 PHT917536 PRP917536 QBL917536 QLH917536 QVD917536 REZ917536 ROV917536 RYR917536 SIN917536 SSJ917536 TCF917536 TMB917536 TVX917536 UFT917536 UPP917536 UZL917536 VJH917536 VTD917536 WCZ917536 WMV917536 WWR917536 AJ983072 KF983072 UB983072 ADX983072 ANT983072 AXP983072 BHL983072 BRH983072 CBD983072 CKZ983072 CUV983072 DER983072 DON983072 DYJ983072 EIF983072 ESB983072 FBX983072 FLT983072 FVP983072 GFL983072 GPH983072 GZD983072 HIZ983072 HSV983072 ICR983072 IMN983072 IWJ983072 JGF983072 JQB983072 JZX983072 KJT983072 KTP983072 LDL983072 LNH983072 LXD983072 MGZ983072 MQV983072 NAR983072 NKN983072 NUJ983072 OEF983072 OOB983072 OXX983072 PHT983072 PRP983072 QBL983072 QLH983072 QVD983072 REZ983072 ROV983072 RYR983072 SIN983072 SSJ983072 TCF983072 TMB983072 TVX983072 UFT983072 UPP983072 UZL983072 VJH983072 VTD983072 WCZ983072 WMV983072 WWR983072 WWN9:WWO69 WMR9:WMS69 WCV9:WCW69 VSZ9:VTA69 VJD9:VJE69 UZH9:UZI69 UPL9:UPM69 UFP9:UFQ69 TVT9:TVU69 TLX9:TLY69 TCB9:TCC69 SSF9:SSG69 SIJ9:SIK69 RYN9:RYO69 ROR9:ROS69 REV9:REW69 QUZ9:QVA69 QLD9:QLE69 QBH9:QBI69 PRL9:PRM69 PHP9:PHQ69 OXT9:OXU69 ONX9:ONY69 OEB9:OEC69 NUF9:NUG69 NKJ9:NKK69 NAN9:NAO69 MQR9:MQS69 MGV9:MGW69 LWZ9:LXA69 LND9:LNE69 LDH9:LDI69 KTL9:KTM69 KJP9:KJQ69 JZT9:JZU69 JPX9:JPY69 JGB9:JGC69 IWF9:IWG69 IMJ9:IMK69 ICN9:ICO69 HSR9:HSS69 HIV9:HIW69 GYZ9:GZA69 GPD9:GPE69 GFH9:GFI69 FVL9:FVM69 FLP9:FLQ69 FBT9:FBU69 ERX9:ERY69 EIB9:EIC69 DYF9:DYG69 DOJ9:DOK69 DEN9:DEO69 CUR9:CUS69 CKV9:CKW69 CAZ9:CBA69 BRD9:BRE69 BHH9:BHI69 AXL9:AXM69 ANP9:ANQ69 ADT9:ADU69 TX9:TY69 KB9:KC69 AF9:AG69 WWQ9:WWQ69 WMU9:WMU69 WCY9:WCY69 VTC9:VTC69 VJG9:VJG69 UZK9:UZK69 UPO9:UPO69 UFS9:UFS69 TVW9:TVW69 TMA9:TMA69 TCE9:TCE69 SSI9:SSI69 SIM9:SIM69 RYQ9:RYQ69 ROU9:ROU69 REY9:REY69 QVC9:QVC69 QLG9:QLG69 QBK9:QBK69 PRO9:PRO69 PHS9:PHS69 OXW9:OXW69 OOA9:OOA69 OEE9:OEE69 NUI9:NUI69 NKM9:NKM69 NAQ9:NAQ69 MQU9:MQU69 MGY9:MGY69 LXC9:LXC69 LNG9:LNG69 LDK9:LDK69 KTO9:KTO69 KJS9:KJS69 JZW9:JZW69 JQA9:JQA69 JGE9:JGE69 IWI9:IWI69 IMM9:IMM69 ICQ9:ICQ69 HSU9:HSU69 HIY9:HIY69 GZC9:GZC69 GPG9:GPG69 GFK9:GFK69 FVO9:FVO69 FLS9:FLS69 FBW9:FBW69 ESA9:ESA69 EIE9:EIE69 DYI9:DYI69 DOM9:DOM69 DEQ9:DEQ69 CUU9:CUU69 CKY9:CKY69 CBC9:CBC69 BRG9:BRG69 BHK9:BHK69 AXO9:AXO69 ANS9:ANS69 ADW9:ADW69 UA9:UA69 KE9:KE69 AI9:AI69</xm:sqref>
        </x14:dataValidation>
        <x14:dataValidation type="list" showInputMessage="1" showErrorMessage="1" errorTitle="Rechazado" error="Solo son validadas las opciones de la lista">
          <x14:formula1>
            <xm:f>Efecto</xm:f>
          </x14:formula1>
          <xm:sqref>AD65526 JZ65526 TV65526 ADR65526 ANN65526 AXJ65526 BHF65526 BRB65526 CAX65526 CKT65526 CUP65526 DEL65526 DOH65526 DYD65526 EHZ65526 ERV65526 FBR65526 FLN65526 FVJ65526 GFF65526 GPB65526 GYX65526 HIT65526 HSP65526 ICL65526 IMH65526 IWD65526 JFZ65526 JPV65526 JZR65526 KJN65526 KTJ65526 LDF65526 LNB65526 LWX65526 MGT65526 MQP65526 NAL65526 NKH65526 NUD65526 ODZ65526 ONV65526 OXR65526 PHN65526 PRJ65526 QBF65526 QLB65526 QUX65526 RET65526 ROP65526 RYL65526 SIH65526 SSD65526 TBZ65526 TLV65526 TVR65526 UFN65526 UPJ65526 UZF65526 VJB65526 VSX65526 WCT65526 WMP65526 WWL65526 AD131062 JZ131062 TV131062 ADR131062 ANN131062 AXJ131062 BHF131062 BRB131062 CAX131062 CKT131062 CUP131062 DEL131062 DOH131062 DYD131062 EHZ131062 ERV131062 FBR131062 FLN131062 FVJ131062 GFF131062 GPB131062 GYX131062 HIT131062 HSP131062 ICL131062 IMH131062 IWD131062 JFZ131062 JPV131062 JZR131062 KJN131062 KTJ131062 LDF131062 LNB131062 LWX131062 MGT131062 MQP131062 NAL131062 NKH131062 NUD131062 ODZ131062 ONV131062 OXR131062 PHN131062 PRJ131062 QBF131062 QLB131062 QUX131062 RET131062 ROP131062 RYL131062 SIH131062 SSD131062 TBZ131062 TLV131062 TVR131062 UFN131062 UPJ131062 UZF131062 VJB131062 VSX131062 WCT131062 WMP131062 WWL131062 AD196598 JZ196598 TV196598 ADR196598 ANN196598 AXJ196598 BHF196598 BRB196598 CAX196598 CKT196598 CUP196598 DEL196598 DOH196598 DYD196598 EHZ196598 ERV196598 FBR196598 FLN196598 FVJ196598 GFF196598 GPB196598 GYX196598 HIT196598 HSP196598 ICL196598 IMH196598 IWD196598 JFZ196598 JPV196598 JZR196598 KJN196598 KTJ196598 LDF196598 LNB196598 LWX196598 MGT196598 MQP196598 NAL196598 NKH196598 NUD196598 ODZ196598 ONV196598 OXR196598 PHN196598 PRJ196598 QBF196598 QLB196598 QUX196598 RET196598 ROP196598 RYL196598 SIH196598 SSD196598 TBZ196598 TLV196598 TVR196598 UFN196598 UPJ196598 UZF196598 VJB196598 VSX196598 WCT196598 WMP196598 WWL196598 AD262134 JZ262134 TV262134 ADR262134 ANN262134 AXJ262134 BHF262134 BRB262134 CAX262134 CKT262134 CUP262134 DEL262134 DOH262134 DYD262134 EHZ262134 ERV262134 FBR262134 FLN262134 FVJ262134 GFF262134 GPB262134 GYX262134 HIT262134 HSP262134 ICL262134 IMH262134 IWD262134 JFZ262134 JPV262134 JZR262134 KJN262134 KTJ262134 LDF262134 LNB262134 LWX262134 MGT262134 MQP262134 NAL262134 NKH262134 NUD262134 ODZ262134 ONV262134 OXR262134 PHN262134 PRJ262134 QBF262134 QLB262134 QUX262134 RET262134 ROP262134 RYL262134 SIH262134 SSD262134 TBZ262134 TLV262134 TVR262134 UFN262134 UPJ262134 UZF262134 VJB262134 VSX262134 WCT262134 WMP262134 WWL262134 AD327670 JZ327670 TV327670 ADR327670 ANN327670 AXJ327670 BHF327670 BRB327670 CAX327670 CKT327670 CUP327670 DEL327670 DOH327670 DYD327670 EHZ327670 ERV327670 FBR327670 FLN327670 FVJ327670 GFF327670 GPB327670 GYX327670 HIT327670 HSP327670 ICL327670 IMH327670 IWD327670 JFZ327670 JPV327670 JZR327670 KJN327670 KTJ327670 LDF327670 LNB327670 LWX327670 MGT327670 MQP327670 NAL327670 NKH327670 NUD327670 ODZ327670 ONV327670 OXR327670 PHN327670 PRJ327670 QBF327670 QLB327670 QUX327670 RET327670 ROP327670 RYL327670 SIH327670 SSD327670 TBZ327670 TLV327670 TVR327670 UFN327670 UPJ327670 UZF327670 VJB327670 VSX327670 WCT327670 WMP327670 WWL327670 AD393206 JZ393206 TV393206 ADR393206 ANN393206 AXJ393206 BHF393206 BRB393206 CAX393206 CKT393206 CUP393206 DEL393206 DOH393206 DYD393206 EHZ393206 ERV393206 FBR393206 FLN393206 FVJ393206 GFF393206 GPB393206 GYX393206 HIT393206 HSP393206 ICL393206 IMH393206 IWD393206 JFZ393206 JPV393206 JZR393206 KJN393206 KTJ393206 LDF393206 LNB393206 LWX393206 MGT393206 MQP393206 NAL393206 NKH393206 NUD393206 ODZ393206 ONV393206 OXR393206 PHN393206 PRJ393206 QBF393206 QLB393206 QUX393206 RET393206 ROP393206 RYL393206 SIH393206 SSD393206 TBZ393206 TLV393206 TVR393206 UFN393206 UPJ393206 UZF393206 VJB393206 VSX393206 WCT393206 WMP393206 WWL393206 AD458742 JZ458742 TV458742 ADR458742 ANN458742 AXJ458742 BHF458742 BRB458742 CAX458742 CKT458742 CUP458742 DEL458742 DOH458742 DYD458742 EHZ458742 ERV458742 FBR458742 FLN458742 FVJ458742 GFF458742 GPB458742 GYX458742 HIT458742 HSP458742 ICL458742 IMH458742 IWD458742 JFZ458742 JPV458742 JZR458742 KJN458742 KTJ458742 LDF458742 LNB458742 LWX458742 MGT458742 MQP458742 NAL458742 NKH458742 NUD458742 ODZ458742 ONV458742 OXR458742 PHN458742 PRJ458742 QBF458742 QLB458742 QUX458742 RET458742 ROP458742 RYL458742 SIH458742 SSD458742 TBZ458742 TLV458742 TVR458742 UFN458742 UPJ458742 UZF458742 VJB458742 VSX458742 WCT458742 WMP458742 WWL458742 AD524278 JZ524278 TV524278 ADR524278 ANN524278 AXJ524278 BHF524278 BRB524278 CAX524278 CKT524278 CUP524278 DEL524278 DOH524278 DYD524278 EHZ524278 ERV524278 FBR524278 FLN524278 FVJ524278 GFF524278 GPB524278 GYX524278 HIT524278 HSP524278 ICL524278 IMH524278 IWD524278 JFZ524278 JPV524278 JZR524278 KJN524278 KTJ524278 LDF524278 LNB524278 LWX524278 MGT524278 MQP524278 NAL524278 NKH524278 NUD524278 ODZ524278 ONV524278 OXR524278 PHN524278 PRJ524278 QBF524278 QLB524278 QUX524278 RET524278 ROP524278 RYL524278 SIH524278 SSD524278 TBZ524278 TLV524278 TVR524278 UFN524278 UPJ524278 UZF524278 VJB524278 VSX524278 WCT524278 WMP524278 WWL524278 AD589814 JZ589814 TV589814 ADR589814 ANN589814 AXJ589814 BHF589814 BRB589814 CAX589814 CKT589814 CUP589814 DEL589814 DOH589814 DYD589814 EHZ589814 ERV589814 FBR589814 FLN589814 FVJ589814 GFF589814 GPB589814 GYX589814 HIT589814 HSP589814 ICL589814 IMH589814 IWD589814 JFZ589814 JPV589814 JZR589814 KJN589814 KTJ589814 LDF589814 LNB589814 LWX589814 MGT589814 MQP589814 NAL589814 NKH589814 NUD589814 ODZ589814 ONV589814 OXR589814 PHN589814 PRJ589814 QBF589814 QLB589814 QUX589814 RET589814 ROP589814 RYL589814 SIH589814 SSD589814 TBZ589814 TLV589814 TVR589814 UFN589814 UPJ589814 UZF589814 VJB589814 VSX589814 WCT589814 WMP589814 WWL589814 AD655350 JZ655350 TV655350 ADR655350 ANN655350 AXJ655350 BHF655350 BRB655350 CAX655350 CKT655350 CUP655350 DEL655350 DOH655350 DYD655350 EHZ655350 ERV655350 FBR655350 FLN655350 FVJ655350 GFF655350 GPB655350 GYX655350 HIT655350 HSP655350 ICL655350 IMH655350 IWD655350 JFZ655350 JPV655350 JZR655350 KJN655350 KTJ655350 LDF655350 LNB655350 LWX655350 MGT655350 MQP655350 NAL655350 NKH655350 NUD655350 ODZ655350 ONV655350 OXR655350 PHN655350 PRJ655350 QBF655350 QLB655350 QUX655350 RET655350 ROP655350 RYL655350 SIH655350 SSD655350 TBZ655350 TLV655350 TVR655350 UFN655350 UPJ655350 UZF655350 VJB655350 VSX655350 WCT655350 WMP655350 WWL655350 AD720886 JZ720886 TV720886 ADR720886 ANN720886 AXJ720886 BHF720886 BRB720886 CAX720886 CKT720886 CUP720886 DEL720886 DOH720886 DYD720886 EHZ720886 ERV720886 FBR720886 FLN720886 FVJ720886 GFF720886 GPB720886 GYX720886 HIT720886 HSP720886 ICL720886 IMH720886 IWD720886 JFZ720886 JPV720886 JZR720886 KJN720886 KTJ720886 LDF720886 LNB720886 LWX720886 MGT720886 MQP720886 NAL720886 NKH720886 NUD720886 ODZ720886 ONV720886 OXR720886 PHN720886 PRJ720886 QBF720886 QLB720886 QUX720886 RET720886 ROP720886 RYL720886 SIH720886 SSD720886 TBZ720886 TLV720886 TVR720886 UFN720886 UPJ720886 UZF720886 VJB720886 VSX720886 WCT720886 WMP720886 WWL720886 AD786422 JZ786422 TV786422 ADR786422 ANN786422 AXJ786422 BHF786422 BRB786422 CAX786422 CKT786422 CUP786422 DEL786422 DOH786422 DYD786422 EHZ786422 ERV786422 FBR786422 FLN786422 FVJ786422 GFF786422 GPB786422 GYX786422 HIT786422 HSP786422 ICL786422 IMH786422 IWD786422 JFZ786422 JPV786422 JZR786422 KJN786422 KTJ786422 LDF786422 LNB786422 LWX786422 MGT786422 MQP786422 NAL786422 NKH786422 NUD786422 ODZ786422 ONV786422 OXR786422 PHN786422 PRJ786422 QBF786422 QLB786422 QUX786422 RET786422 ROP786422 RYL786422 SIH786422 SSD786422 TBZ786422 TLV786422 TVR786422 UFN786422 UPJ786422 UZF786422 VJB786422 VSX786422 WCT786422 WMP786422 WWL786422 AD851958 JZ851958 TV851958 ADR851958 ANN851958 AXJ851958 BHF851958 BRB851958 CAX851958 CKT851958 CUP851958 DEL851958 DOH851958 DYD851958 EHZ851958 ERV851958 FBR851958 FLN851958 FVJ851958 GFF851958 GPB851958 GYX851958 HIT851958 HSP851958 ICL851958 IMH851958 IWD851958 JFZ851958 JPV851958 JZR851958 KJN851958 KTJ851958 LDF851958 LNB851958 LWX851958 MGT851958 MQP851958 NAL851958 NKH851958 NUD851958 ODZ851958 ONV851958 OXR851958 PHN851958 PRJ851958 QBF851958 QLB851958 QUX851958 RET851958 ROP851958 RYL851958 SIH851958 SSD851958 TBZ851958 TLV851958 TVR851958 UFN851958 UPJ851958 UZF851958 VJB851958 VSX851958 WCT851958 WMP851958 WWL851958 AD917494 JZ917494 TV917494 ADR917494 ANN917494 AXJ917494 BHF917494 BRB917494 CAX917494 CKT917494 CUP917494 DEL917494 DOH917494 DYD917494 EHZ917494 ERV917494 FBR917494 FLN917494 FVJ917494 GFF917494 GPB917494 GYX917494 HIT917494 HSP917494 ICL917494 IMH917494 IWD917494 JFZ917494 JPV917494 JZR917494 KJN917494 KTJ917494 LDF917494 LNB917494 LWX917494 MGT917494 MQP917494 NAL917494 NKH917494 NUD917494 ODZ917494 ONV917494 OXR917494 PHN917494 PRJ917494 QBF917494 QLB917494 QUX917494 RET917494 ROP917494 RYL917494 SIH917494 SSD917494 TBZ917494 TLV917494 TVR917494 UFN917494 UPJ917494 UZF917494 VJB917494 VSX917494 WCT917494 WMP917494 WWL917494 AD983030 JZ983030 TV983030 ADR983030 ANN983030 AXJ983030 BHF983030 BRB983030 CAX983030 CKT983030 CUP983030 DEL983030 DOH983030 DYD983030 EHZ983030 ERV983030 FBR983030 FLN983030 FVJ983030 GFF983030 GPB983030 GYX983030 HIT983030 HSP983030 ICL983030 IMH983030 IWD983030 JFZ983030 JPV983030 JZR983030 KJN983030 KTJ983030 LDF983030 LNB983030 LWX983030 MGT983030 MQP983030 NAL983030 NKH983030 NUD983030 ODZ983030 ONV983030 OXR983030 PHN983030 PRJ983030 QBF983030 QLB983030 QUX983030 RET983030 ROP983030 RYL983030 SIH983030 SSD983030 TBZ983030 TLV983030 TVR983030 UFN983030 UPJ983030 UZF983030 VJB983030 VSX983030 WCT983030 WMP983030 WWL983030 AD65530 JZ65530 TV65530 ADR65530 ANN65530 AXJ65530 BHF65530 BRB65530 CAX65530 CKT65530 CUP65530 DEL65530 DOH65530 DYD65530 EHZ65530 ERV65530 FBR65530 FLN65530 FVJ65530 GFF65530 GPB65530 GYX65530 HIT65530 HSP65530 ICL65530 IMH65530 IWD65530 JFZ65530 JPV65530 JZR65530 KJN65530 KTJ65530 LDF65530 LNB65530 LWX65530 MGT65530 MQP65530 NAL65530 NKH65530 NUD65530 ODZ65530 ONV65530 OXR65530 PHN65530 PRJ65530 QBF65530 QLB65530 QUX65530 RET65530 ROP65530 RYL65530 SIH65530 SSD65530 TBZ65530 TLV65530 TVR65530 UFN65530 UPJ65530 UZF65530 VJB65530 VSX65530 WCT65530 WMP65530 WWL65530 AD131066 JZ131066 TV131066 ADR131066 ANN131066 AXJ131066 BHF131066 BRB131066 CAX131066 CKT131066 CUP131066 DEL131066 DOH131066 DYD131066 EHZ131066 ERV131066 FBR131066 FLN131066 FVJ131066 GFF131066 GPB131066 GYX131066 HIT131066 HSP131066 ICL131066 IMH131066 IWD131066 JFZ131066 JPV131066 JZR131066 KJN131066 KTJ131066 LDF131066 LNB131066 LWX131066 MGT131066 MQP131066 NAL131066 NKH131066 NUD131066 ODZ131066 ONV131066 OXR131066 PHN131066 PRJ131066 QBF131066 QLB131066 QUX131066 RET131066 ROP131066 RYL131066 SIH131066 SSD131066 TBZ131066 TLV131066 TVR131066 UFN131066 UPJ131066 UZF131066 VJB131066 VSX131066 WCT131066 WMP131066 WWL131066 AD196602 JZ196602 TV196602 ADR196602 ANN196602 AXJ196602 BHF196602 BRB196602 CAX196602 CKT196602 CUP196602 DEL196602 DOH196602 DYD196602 EHZ196602 ERV196602 FBR196602 FLN196602 FVJ196602 GFF196602 GPB196602 GYX196602 HIT196602 HSP196602 ICL196602 IMH196602 IWD196602 JFZ196602 JPV196602 JZR196602 KJN196602 KTJ196602 LDF196602 LNB196602 LWX196602 MGT196602 MQP196602 NAL196602 NKH196602 NUD196602 ODZ196602 ONV196602 OXR196602 PHN196602 PRJ196602 QBF196602 QLB196602 QUX196602 RET196602 ROP196602 RYL196602 SIH196602 SSD196602 TBZ196602 TLV196602 TVR196602 UFN196602 UPJ196602 UZF196602 VJB196602 VSX196602 WCT196602 WMP196602 WWL196602 AD262138 JZ262138 TV262138 ADR262138 ANN262138 AXJ262138 BHF262138 BRB262138 CAX262138 CKT262138 CUP262138 DEL262138 DOH262138 DYD262138 EHZ262138 ERV262138 FBR262138 FLN262138 FVJ262138 GFF262138 GPB262138 GYX262138 HIT262138 HSP262138 ICL262138 IMH262138 IWD262138 JFZ262138 JPV262138 JZR262138 KJN262138 KTJ262138 LDF262138 LNB262138 LWX262138 MGT262138 MQP262138 NAL262138 NKH262138 NUD262138 ODZ262138 ONV262138 OXR262138 PHN262138 PRJ262138 QBF262138 QLB262138 QUX262138 RET262138 ROP262138 RYL262138 SIH262138 SSD262138 TBZ262138 TLV262138 TVR262138 UFN262138 UPJ262138 UZF262138 VJB262138 VSX262138 WCT262138 WMP262138 WWL262138 AD327674 JZ327674 TV327674 ADR327674 ANN327674 AXJ327674 BHF327674 BRB327674 CAX327674 CKT327674 CUP327674 DEL327674 DOH327674 DYD327674 EHZ327674 ERV327674 FBR327674 FLN327674 FVJ327674 GFF327674 GPB327674 GYX327674 HIT327674 HSP327674 ICL327674 IMH327674 IWD327674 JFZ327674 JPV327674 JZR327674 KJN327674 KTJ327674 LDF327674 LNB327674 LWX327674 MGT327674 MQP327674 NAL327674 NKH327674 NUD327674 ODZ327674 ONV327674 OXR327674 PHN327674 PRJ327674 QBF327674 QLB327674 QUX327674 RET327674 ROP327674 RYL327674 SIH327674 SSD327674 TBZ327674 TLV327674 TVR327674 UFN327674 UPJ327674 UZF327674 VJB327674 VSX327674 WCT327674 WMP327674 WWL327674 AD393210 JZ393210 TV393210 ADR393210 ANN393210 AXJ393210 BHF393210 BRB393210 CAX393210 CKT393210 CUP393210 DEL393210 DOH393210 DYD393210 EHZ393210 ERV393210 FBR393210 FLN393210 FVJ393210 GFF393210 GPB393210 GYX393210 HIT393210 HSP393210 ICL393210 IMH393210 IWD393210 JFZ393210 JPV393210 JZR393210 KJN393210 KTJ393210 LDF393210 LNB393210 LWX393210 MGT393210 MQP393210 NAL393210 NKH393210 NUD393210 ODZ393210 ONV393210 OXR393210 PHN393210 PRJ393210 QBF393210 QLB393210 QUX393210 RET393210 ROP393210 RYL393210 SIH393210 SSD393210 TBZ393210 TLV393210 TVR393210 UFN393210 UPJ393210 UZF393210 VJB393210 VSX393210 WCT393210 WMP393210 WWL393210 AD458746 JZ458746 TV458746 ADR458746 ANN458746 AXJ458746 BHF458746 BRB458746 CAX458746 CKT458746 CUP458746 DEL458746 DOH458746 DYD458746 EHZ458746 ERV458746 FBR458746 FLN458746 FVJ458746 GFF458746 GPB458746 GYX458746 HIT458746 HSP458746 ICL458746 IMH458746 IWD458746 JFZ458746 JPV458746 JZR458746 KJN458746 KTJ458746 LDF458746 LNB458746 LWX458746 MGT458746 MQP458746 NAL458746 NKH458746 NUD458746 ODZ458746 ONV458746 OXR458746 PHN458746 PRJ458746 QBF458746 QLB458746 QUX458746 RET458746 ROP458746 RYL458746 SIH458746 SSD458746 TBZ458746 TLV458746 TVR458746 UFN458746 UPJ458746 UZF458746 VJB458746 VSX458746 WCT458746 WMP458746 WWL458746 AD524282 JZ524282 TV524282 ADR524282 ANN524282 AXJ524282 BHF524282 BRB524282 CAX524282 CKT524282 CUP524282 DEL524282 DOH524282 DYD524282 EHZ524282 ERV524282 FBR524282 FLN524282 FVJ524282 GFF524282 GPB524282 GYX524282 HIT524282 HSP524282 ICL524282 IMH524282 IWD524282 JFZ524282 JPV524282 JZR524282 KJN524282 KTJ524282 LDF524282 LNB524282 LWX524282 MGT524282 MQP524282 NAL524282 NKH524282 NUD524282 ODZ524282 ONV524282 OXR524282 PHN524282 PRJ524282 QBF524282 QLB524282 QUX524282 RET524282 ROP524282 RYL524282 SIH524282 SSD524282 TBZ524282 TLV524282 TVR524282 UFN524282 UPJ524282 UZF524282 VJB524282 VSX524282 WCT524282 WMP524282 WWL524282 AD589818 JZ589818 TV589818 ADR589818 ANN589818 AXJ589818 BHF589818 BRB589818 CAX589818 CKT589818 CUP589818 DEL589818 DOH589818 DYD589818 EHZ589818 ERV589818 FBR589818 FLN589818 FVJ589818 GFF589818 GPB589818 GYX589818 HIT589818 HSP589818 ICL589818 IMH589818 IWD589818 JFZ589818 JPV589818 JZR589818 KJN589818 KTJ589818 LDF589818 LNB589818 LWX589818 MGT589818 MQP589818 NAL589818 NKH589818 NUD589818 ODZ589818 ONV589818 OXR589818 PHN589818 PRJ589818 QBF589818 QLB589818 QUX589818 RET589818 ROP589818 RYL589818 SIH589818 SSD589818 TBZ589818 TLV589818 TVR589818 UFN589818 UPJ589818 UZF589818 VJB589818 VSX589818 WCT589818 WMP589818 WWL589818 AD655354 JZ655354 TV655354 ADR655354 ANN655354 AXJ655354 BHF655354 BRB655354 CAX655354 CKT655354 CUP655354 DEL655354 DOH655354 DYD655354 EHZ655354 ERV655354 FBR655354 FLN655354 FVJ655354 GFF655354 GPB655354 GYX655354 HIT655354 HSP655354 ICL655354 IMH655354 IWD655354 JFZ655354 JPV655354 JZR655354 KJN655354 KTJ655354 LDF655354 LNB655354 LWX655354 MGT655354 MQP655354 NAL655354 NKH655354 NUD655354 ODZ655354 ONV655354 OXR655354 PHN655354 PRJ655354 QBF655354 QLB655354 QUX655354 RET655354 ROP655354 RYL655354 SIH655354 SSD655354 TBZ655354 TLV655354 TVR655354 UFN655354 UPJ655354 UZF655354 VJB655354 VSX655354 WCT655354 WMP655354 WWL655354 AD720890 JZ720890 TV720890 ADR720890 ANN720890 AXJ720890 BHF720890 BRB720890 CAX720890 CKT720890 CUP720890 DEL720890 DOH720890 DYD720890 EHZ720890 ERV720890 FBR720890 FLN720890 FVJ720890 GFF720890 GPB720890 GYX720890 HIT720890 HSP720890 ICL720890 IMH720890 IWD720890 JFZ720890 JPV720890 JZR720890 KJN720890 KTJ720890 LDF720890 LNB720890 LWX720890 MGT720890 MQP720890 NAL720890 NKH720890 NUD720890 ODZ720890 ONV720890 OXR720890 PHN720890 PRJ720890 QBF720890 QLB720890 QUX720890 RET720890 ROP720890 RYL720890 SIH720890 SSD720890 TBZ720890 TLV720890 TVR720890 UFN720890 UPJ720890 UZF720890 VJB720890 VSX720890 WCT720890 WMP720890 WWL720890 AD786426 JZ786426 TV786426 ADR786426 ANN786426 AXJ786426 BHF786426 BRB786426 CAX786426 CKT786426 CUP786426 DEL786426 DOH786426 DYD786426 EHZ786426 ERV786426 FBR786426 FLN786426 FVJ786426 GFF786426 GPB786426 GYX786426 HIT786426 HSP786426 ICL786426 IMH786426 IWD786426 JFZ786426 JPV786426 JZR786426 KJN786426 KTJ786426 LDF786426 LNB786426 LWX786426 MGT786426 MQP786426 NAL786426 NKH786426 NUD786426 ODZ786426 ONV786426 OXR786426 PHN786426 PRJ786426 QBF786426 QLB786426 QUX786426 RET786426 ROP786426 RYL786426 SIH786426 SSD786426 TBZ786426 TLV786426 TVR786426 UFN786426 UPJ786426 UZF786426 VJB786426 VSX786426 WCT786426 WMP786426 WWL786426 AD851962 JZ851962 TV851962 ADR851962 ANN851962 AXJ851962 BHF851962 BRB851962 CAX851962 CKT851962 CUP851962 DEL851962 DOH851962 DYD851962 EHZ851962 ERV851962 FBR851962 FLN851962 FVJ851962 GFF851962 GPB851962 GYX851962 HIT851962 HSP851962 ICL851962 IMH851962 IWD851962 JFZ851962 JPV851962 JZR851962 KJN851962 KTJ851962 LDF851962 LNB851962 LWX851962 MGT851962 MQP851962 NAL851962 NKH851962 NUD851962 ODZ851962 ONV851962 OXR851962 PHN851962 PRJ851962 QBF851962 QLB851962 QUX851962 RET851962 ROP851962 RYL851962 SIH851962 SSD851962 TBZ851962 TLV851962 TVR851962 UFN851962 UPJ851962 UZF851962 VJB851962 VSX851962 WCT851962 WMP851962 WWL851962 AD917498 JZ917498 TV917498 ADR917498 ANN917498 AXJ917498 BHF917498 BRB917498 CAX917498 CKT917498 CUP917498 DEL917498 DOH917498 DYD917498 EHZ917498 ERV917498 FBR917498 FLN917498 FVJ917498 GFF917498 GPB917498 GYX917498 HIT917498 HSP917498 ICL917498 IMH917498 IWD917498 JFZ917498 JPV917498 JZR917498 KJN917498 KTJ917498 LDF917498 LNB917498 LWX917498 MGT917498 MQP917498 NAL917498 NKH917498 NUD917498 ODZ917498 ONV917498 OXR917498 PHN917498 PRJ917498 QBF917498 QLB917498 QUX917498 RET917498 ROP917498 RYL917498 SIH917498 SSD917498 TBZ917498 TLV917498 TVR917498 UFN917498 UPJ917498 UZF917498 VJB917498 VSX917498 WCT917498 WMP917498 WWL917498 AD983034 JZ983034 TV983034 ADR983034 ANN983034 AXJ983034 BHF983034 BRB983034 CAX983034 CKT983034 CUP983034 DEL983034 DOH983034 DYD983034 EHZ983034 ERV983034 FBR983034 FLN983034 FVJ983034 GFF983034 GPB983034 GYX983034 HIT983034 HSP983034 ICL983034 IMH983034 IWD983034 JFZ983034 JPV983034 JZR983034 KJN983034 KTJ983034 LDF983034 LNB983034 LWX983034 MGT983034 MQP983034 NAL983034 NKH983034 NUD983034 ODZ983034 ONV983034 OXR983034 PHN983034 PRJ983034 QBF983034 QLB983034 QUX983034 RET983034 ROP983034 RYL983034 SIH983034 SSD983034 TBZ983034 TLV983034 TVR983034 UFN983034 UPJ983034 UZF983034 VJB983034 VSX983034 WCT983034 WMP983034 WWL983034 AD65535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AD131071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AD196607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AD262143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AD327679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AD393215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AD458751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AD524287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AD589823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AD655359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AD720895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AD786431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AD851967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AD917503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AD983039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AD65542 JZ65542 TV65542 ADR65542 ANN65542 AXJ65542 BHF65542 BRB65542 CAX65542 CKT65542 CUP65542 DEL65542 DOH65542 DYD65542 EHZ65542 ERV65542 FBR65542 FLN65542 FVJ65542 GFF65542 GPB65542 GYX65542 HIT65542 HSP65542 ICL65542 IMH65542 IWD65542 JFZ65542 JPV65542 JZR65542 KJN65542 KTJ65542 LDF65542 LNB65542 LWX65542 MGT65542 MQP65542 NAL65542 NKH65542 NUD65542 ODZ65542 ONV65542 OXR65542 PHN65542 PRJ65542 QBF65542 QLB65542 QUX65542 RET65542 ROP65542 RYL65542 SIH65542 SSD65542 TBZ65542 TLV65542 TVR65542 UFN65542 UPJ65542 UZF65542 VJB65542 VSX65542 WCT65542 WMP65542 WWL65542 AD131078 JZ131078 TV131078 ADR131078 ANN131078 AXJ131078 BHF131078 BRB131078 CAX131078 CKT131078 CUP131078 DEL131078 DOH131078 DYD131078 EHZ131078 ERV131078 FBR131078 FLN131078 FVJ131078 GFF131078 GPB131078 GYX131078 HIT131078 HSP131078 ICL131078 IMH131078 IWD131078 JFZ131078 JPV131078 JZR131078 KJN131078 KTJ131078 LDF131078 LNB131078 LWX131078 MGT131078 MQP131078 NAL131078 NKH131078 NUD131078 ODZ131078 ONV131078 OXR131078 PHN131078 PRJ131078 QBF131078 QLB131078 QUX131078 RET131078 ROP131078 RYL131078 SIH131078 SSD131078 TBZ131078 TLV131078 TVR131078 UFN131078 UPJ131078 UZF131078 VJB131078 VSX131078 WCT131078 WMP131078 WWL131078 AD196614 JZ196614 TV196614 ADR196614 ANN196614 AXJ196614 BHF196614 BRB196614 CAX196614 CKT196614 CUP196614 DEL196614 DOH196614 DYD196614 EHZ196614 ERV196614 FBR196614 FLN196614 FVJ196614 GFF196614 GPB196614 GYX196614 HIT196614 HSP196614 ICL196614 IMH196614 IWD196614 JFZ196614 JPV196614 JZR196614 KJN196614 KTJ196614 LDF196614 LNB196614 LWX196614 MGT196614 MQP196614 NAL196614 NKH196614 NUD196614 ODZ196614 ONV196614 OXR196614 PHN196614 PRJ196614 QBF196614 QLB196614 QUX196614 RET196614 ROP196614 RYL196614 SIH196614 SSD196614 TBZ196614 TLV196614 TVR196614 UFN196614 UPJ196614 UZF196614 VJB196614 VSX196614 WCT196614 WMP196614 WWL196614 AD262150 JZ262150 TV262150 ADR262150 ANN262150 AXJ262150 BHF262150 BRB262150 CAX262150 CKT262150 CUP262150 DEL262150 DOH262150 DYD262150 EHZ262150 ERV262150 FBR262150 FLN262150 FVJ262150 GFF262150 GPB262150 GYX262150 HIT262150 HSP262150 ICL262150 IMH262150 IWD262150 JFZ262150 JPV262150 JZR262150 KJN262150 KTJ262150 LDF262150 LNB262150 LWX262150 MGT262150 MQP262150 NAL262150 NKH262150 NUD262150 ODZ262150 ONV262150 OXR262150 PHN262150 PRJ262150 QBF262150 QLB262150 QUX262150 RET262150 ROP262150 RYL262150 SIH262150 SSD262150 TBZ262150 TLV262150 TVR262150 UFN262150 UPJ262150 UZF262150 VJB262150 VSX262150 WCT262150 WMP262150 WWL262150 AD327686 JZ327686 TV327686 ADR327686 ANN327686 AXJ327686 BHF327686 BRB327686 CAX327686 CKT327686 CUP327686 DEL327686 DOH327686 DYD327686 EHZ327686 ERV327686 FBR327686 FLN327686 FVJ327686 GFF327686 GPB327686 GYX327686 HIT327686 HSP327686 ICL327686 IMH327686 IWD327686 JFZ327686 JPV327686 JZR327686 KJN327686 KTJ327686 LDF327686 LNB327686 LWX327686 MGT327686 MQP327686 NAL327686 NKH327686 NUD327686 ODZ327686 ONV327686 OXR327686 PHN327686 PRJ327686 QBF327686 QLB327686 QUX327686 RET327686 ROP327686 RYL327686 SIH327686 SSD327686 TBZ327686 TLV327686 TVR327686 UFN327686 UPJ327686 UZF327686 VJB327686 VSX327686 WCT327686 WMP327686 WWL327686 AD393222 JZ393222 TV393222 ADR393222 ANN393222 AXJ393222 BHF393222 BRB393222 CAX393222 CKT393222 CUP393222 DEL393222 DOH393222 DYD393222 EHZ393222 ERV393222 FBR393222 FLN393222 FVJ393222 GFF393222 GPB393222 GYX393222 HIT393222 HSP393222 ICL393222 IMH393222 IWD393222 JFZ393222 JPV393222 JZR393222 KJN393222 KTJ393222 LDF393222 LNB393222 LWX393222 MGT393222 MQP393222 NAL393222 NKH393222 NUD393222 ODZ393222 ONV393222 OXR393222 PHN393222 PRJ393222 QBF393222 QLB393222 QUX393222 RET393222 ROP393222 RYL393222 SIH393222 SSD393222 TBZ393222 TLV393222 TVR393222 UFN393222 UPJ393222 UZF393222 VJB393222 VSX393222 WCT393222 WMP393222 WWL393222 AD458758 JZ458758 TV458758 ADR458758 ANN458758 AXJ458758 BHF458758 BRB458758 CAX458758 CKT458758 CUP458758 DEL458758 DOH458758 DYD458758 EHZ458758 ERV458758 FBR458758 FLN458758 FVJ458758 GFF458758 GPB458758 GYX458758 HIT458758 HSP458758 ICL458758 IMH458758 IWD458758 JFZ458758 JPV458758 JZR458758 KJN458758 KTJ458758 LDF458758 LNB458758 LWX458758 MGT458758 MQP458758 NAL458758 NKH458758 NUD458758 ODZ458758 ONV458758 OXR458758 PHN458758 PRJ458758 QBF458758 QLB458758 QUX458758 RET458758 ROP458758 RYL458758 SIH458758 SSD458758 TBZ458758 TLV458758 TVR458758 UFN458758 UPJ458758 UZF458758 VJB458758 VSX458758 WCT458758 WMP458758 WWL458758 AD524294 JZ524294 TV524294 ADR524294 ANN524294 AXJ524294 BHF524294 BRB524294 CAX524294 CKT524294 CUP524294 DEL524294 DOH524294 DYD524294 EHZ524294 ERV524294 FBR524294 FLN524294 FVJ524294 GFF524294 GPB524294 GYX524294 HIT524294 HSP524294 ICL524294 IMH524294 IWD524294 JFZ524294 JPV524294 JZR524294 KJN524294 KTJ524294 LDF524294 LNB524294 LWX524294 MGT524294 MQP524294 NAL524294 NKH524294 NUD524294 ODZ524294 ONV524294 OXR524294 PHN524294 PRJ524294 QBF524294 QLB524294 QUX524294 RET524294 ROP524294 RYL524294 SIH524294 SSD524294 TBZ524294 TLV524294 TVR524294 UFN524294 UPJ524294 UZF524294 VJB524294 VSX524294 WCT524294 WMP524294 WWL524294 AD589830 JZ589830 TV589830 ADR589830 ANN589830 AXJ589830 BHF589830 BRB589830 CAX589830 CKT589830 CUP589830 DEL589830 DOH589830 DYD589830 EHZ589830 ERV589830 FBR589830 FLN589830 FVJ589830 GFF589830 GPB589830 GYX589830 HIT589830 HSP589830 ICL589830 IMH589830 IWD589830 JFZ589830 JPV589830 JZR589830 KJN589830 KTJ589830 LDF589830 LNB589830 LWX589830 MGT589830 MQP589830 NAL589830 NKH589830 NUD589830 ODZ589830 ONV589830 OXR589830 PHN589830 PRJ589830 QBF589830 QLB589830 QUX589830 RET589830 ROP589830 RYL589830 SIH589830 SSD589830 TBZ589830 TLV589830 TVR589830 UFN589830 UPJ589830 UZF589830 VJB589830 VSX589830 WCT589830 WMP589830 WWL589830 AD655366 JZ655366 TV655366 ADR655366 ANN655366 AXJ655366 BHF655366 BRB655366 CAX655366 CKT655366 CUP655366 DEL655366 DOH655366 DYD655366 EHZ655366 ERV655366 FBR655366 FLN655366 FVJ655366 GFF655366 GPB655366 GYX655366 HIT655366 HSP655366 ICL655366 IMH655366 IWD655366 JFZ655366 JPV655366 JZR655366 KJN655366 KTJ655366 LDF655366 LNB655366 LWX655366 MGT655366 MQP655366 NAL655366 NKH655366 NUD655366 ODZ655366 ONV655366 OXR655366 PHN655366 PRJ655366 QBF655366 QLB655366 QUX655366 RET655366 ROP655366 RYL655366 SIH655366 SSD655366 TBZ655366 TLV655366 TVR655366 UFN655366 UPJ655366 UZF655366 VJB655366 VSX655366 WCT655366 WMP655366 WWL655366 AD720902 JZ720902 TV720902 ADR720902 ANN720902 AXJ720902 BHF720902 BRB720902 CAX720902 CKT720902 CUP720902 DEL720902 DOH720902 DYD720902 EHZ720902 ERV720902 FBR720902 FLN720902 FVJ720902 GFF720902 GPB720902 GYX720902 HIT720902 HSP720902 ICL720902 IMH720902 IWD720902 JFZ720902 JPV720902 JZR720902 KJN720902 KTJ720902 LDF720902 LNB720902 LWX720902 MGT720902 MQP720902 NAL720902 NKH720902 NUD720902 ODZ720902 ONV720902 OXR720902 PHN720902 PRJ720902 QBF720902 QLB720902 QUX720902 RET720902 ROP720902 RYL720902 SIH720902 SSD720902 TBZ720902 TLV720902 TVR720902 UFN720902 UPJ720902 UZF720902 VJB720902 VSX720902 WCT720902 WMP720902 WWL720902 AD786438 JZ786438 TV786438 ADR786438 ANN786438 AXJ786438 BHF786438 BRB786438 CAX786438 CKT786438 CUP786438 DEL786438 DOH786438 DYD786438 EHZ786438 ERV786438 FBR786438 FLN786438 FVJ786438 GFF786438 GPB786438 GYX786438 HIT786438 HSP786438 ICL786438 IMH786438 IWD786438 JFZ786438 JPV786438 JZR786438 KJN786438 KTJ786438 LDF786438 LNB786438 LWX786438 MGT786438 MQP786438 NAL786438 NKH786438 NUD786438 ODZ786438 ONV786438 OXR786438 PHN786438 PRJ786438 QBF786438 QLB786438 QUX786438 RET786438 ROP786438 RYL786438 SIH786438 SSD786438 TBZ786438 TLV786438 TVR786438 UFN786438 UPJ786438 UZF786438 VJB786438 VSX786438 WCT786438 WMP786438 WWL786438 AD851974 JZ851974 TV851974 ADR851974 ANN851974 AXJ851974 BHF851974 BRB851974 CAX851974 CKT851974 CUP851974 DEL851974 DOH851974 DYD851974 EHZ851974 ERV851974 FBR851974 FLN851974 FVJ851974 GFF851974 GPB851974 GYX851974 HIT851974 HSP851974 ICL851974 IMH851974 IWD851974 JFZ851974 JPV851974 JZR851974 KJN851974 KTJ851974 LDF851974 LNB851974 LWX851974 MGT851974 MQP851974 NAL851974 NKH851974 NUD851974 ODZ851974 ONV851974 OXR851974 PHN851974 PRJ851974 QBF851974 QLB851974 QUX851974 RET851974 ROP851974 RYL851974 SIH851974 SSD851974 TBZ851974 TLV851974 TVR851974 UFN851974 UPJ851974 UZF851974 VJB851974 VSX851974 WCT851974 WMP851974 WWL851974 AD917510 JZ917510 TV917510 ADR917510 ANN917510 AXJ917510 BHF917510 BRB917510 CAX917510 CKT917510 CUP917510 DEL917510 DOH917510 DYD917510 EHZ917510 ERV917510 FBR917510 FLN917510 FVJ917510 GFF917510 GPB917510 GYX917510 HIT917510 HSP917510 ICL917510 IMH917510 IWD917510 JFZ917510 JPV917510 JZR917510 KJN917510 KTJ917510 LDF917510 LNB917510 LWX917510 MGT917510 MQP917510 NAL917510 NKH917510 NUD917510 ODZ917510 ONV917510 OXR917510 PHN917510 PRJ917510 QBF917510 QLB917510 QUX917510 RET917510 ROP917510 RYL917510 SIH917510 SSD917510 TBZ917510 TLV917510 TVR917510 UFN917510 UPJ917510 UZF917510 VJB917510 VSX917510 WCT917510 WMP917510 WWL917510 AD983046 JZ983046 TV983046 ADR983046 ANN983046 AXJ983046 BHF983046 BRB983046 CAX983046 CKT983046 CUP983046 DEL983046 DOH983046 DYD983046 EHZ983046 ERV983046 FBR983046 FLN983046 FVJ983046 GFF983046 GPB983046 GYX983046 HIT983046 HSP983046 ICL983046 IMH983046 IWD983046 JFZ983046 JPV983046 JZR983046 KJN983046 KTJ983046 LDF983046 LNB983046 LWX983046 MGT983046 MQP983046 NAL983046 NKH983046 NUD983046 ODZ983046 ONV983046 OXR983046 PHN983046 PRJ983046 QBF983046 QLB983046 QUX983046 RET983046 ROP983046 RYL983046 SIH983046 SSD983046 TBZ983046 TLV983046 TVR983046 UFN983046 UPJ983046 UZF983046 VJB983046 VSX983046 WCT983046 WMP983046 WWL983046 AD65540 JZ65540 TV65540 ADR65540 ANN65540 AXJ65540 BHF65540 BRB65540 CAX65540 CKT65540 CUP65540 DEL65540 DOH65540 DYD65540 EHZ65540 ERV65540 FBR65540 FLN65540 FVJ65540 GFF65540 GPB65540 GYX65540 HIT65540 HSP65540 ICL65540 IMH65540 IWD65540 JFZ65540 JPV65540 JZR65540 KJN65540 KTJ65540 LDF65540 LNB65540 LWX65540 MGT65540 MQP65540 NAL65540 NKH65540 NUD65540 ODZ65540 ONV65540 OXR65540 PHN65540 PRJ65540 QBF65540 QLB65540 QUX65540 RET65540 ROP65540 RYL65540 SIH65540 SSD65540 TBZ65540 TLV65540 TVR65540 UFN65540 UPJ65540 UZF65540 VJB65540 VSX65540 WCT65540 WMP65540 WWL65540 AD131076 JZ131076 TV131076 ADR131076 ANN131076 AXJ131076 BHF131076 BRB131076 CAX131076 CKT131076 CUP131076 DEL131076 DOH131076 DYD131076 EHZ131076 ERV131076 FBR131076 FLN131076 FVJ131076 GFF131076 GPB131076 GYX131076 HIT131076 HSP131076 ICL131076 IMH131076 IWD131076 JFZ131076 JPV131076 JZR131076 KJN131076 KTJ131076 LDF131076 LNB131076 LWX131076 MGT131076 MQP131076 NAL131076 NKH131076 NUD131076 ODZ131076 ONV131076 OXR131076 PHN131076 PRJ131076 QBF131076 QLB131076 QUX131076 RET131076 ROP131076 RYL131076 SIH131076 SSD131076 TBZ131076 TLV131076 TVR131076 UFN131076 UPJ131076 UZF131076 VJB131076 VSX131076 WCT131076 WMP131076 WWL131076 AD196612 JZ196612 TV196612 ADR196612 ANN196612 AXJ196612 BHF196612 BRB196612 CAX196612 CKT196612 CUP196612 DEL196612 DOH196612 DYD196612 EHZ196612 ERV196612 FBR196612 FLN196612 FVJ196612 GFF196612 GPB196612 GYX196612 HIT196612 HSP196612 ICL196612 IMH196612 IWD196612 JFZ196612 JPV196612 JZR196612 KJN196612 KTJ196612 LDF196612 LNB196612 LWX196612 MGT196612 MQP196612 NAL196612 NKH196612 NUD196612 ODZ196612 ONV196612 OXR196612 PHN196612 PRJ196612 QBF196612 QLB196612 QUX196612 RET196612 ROP196612 RYL196612 SIH196612 SSD196612 TBZ196612 TLV196612 TVR196612 UFN196612 UPJ196612 UZF196612 VJB196612 VSX196612 WCT196612 WMP196612 WWL196612 AD262148 JZ262148 TV262148 ADR262148 ANN262148 AXJ262148 BHF262148 BRB262148 CAX262148 CKT262148 CUP262148 DEL262148 DOH262148 DYD262148 EHZ262148 ERV262148 FBR262148 FLN262148 FVJ262148 GFF262148 GPB262148 GYX262148 HIT262148 HSP262148 ICL262148 IMH262148 IWD262148 JFZ262148 JPV262148 JZR262148 KJN262148 KTJ262148 LDF262148 LNB262148 LWX262148 MGT262148 MQP262148 NAL262148 NKH262148 NUD262148 ODZ262148 ONV262148 OXR262148 PHN262148 PRJ262148 QBF262148 QLB262148 QUX262148 RET262148 ROP262148 RYL262148 SIH262148 SSD262148 TBZ262148 TLV262148 TVR262148 UFN262148 UPJ262148 UZF262148 VJB262148 VSX262148 WCT262148 WMP262148 WWL262148 AD327684 JZ327684 TV327684 ADR327684 ANN327684 AXJ327684 BHF327684 BRB327684 CAX327684 CKT327684 CUP327684 DEL327684 DOH327684 DYD327684 EHZ327684 ERV327684 FBR327684 FLN327684 FVJ327684 GFF327684 GPB327684 GYX327684 HIT327684 HSP327684 ICL327684 IMH327684 IWD327684 JFZ327684 JPV327684 JZR327684 KJN327684 KTJ327684 LDF327684 LNB327684 LWX327684 MGT327684 MQP327684 NAL327684 NKH327684 NUD327684 ODZ327684 ONV327684 OXR327684 PHN327684 PRJ327684 QBF327684 QLB327684 QUX327684 RET327684 ROP327684 RYL327684 SIH327684 SSD327684 TBZ327684 TLV327684 TVR327684 UFN327684 UPJ327684 UZF327684 VJB327684 VSX327684 WCT327684 WMP327684 WWL327684 AD393220 JZ393220 TV393220 ADR393220 ANN393220 AXJ393220 BHF393220 BRB393220 CAX393220 CKT393220 CUP393220 DEL393220 DOH393220 DYD393220 EHZ393220 ERV393220 FBR393220 FLN393220 FVJ393220 GFF393220 GPB393220 GYX393220 HIT393220 HSP393220 ICL393220 IMH393220 IWD393220 JFZ393220 JPV393220 JZR393220 KJN393220 KTJ393220 LDF393220 LNB393220 LWX393220 MGT393220 MQP393220 NAL393220 NKH393220 NUD393220 ODZ393220 ONV393220 OXR393220 PHN393220 PRJ393220 QBF393220 QLB393220 QUX393220 RET393220 ROP393220 RYL393220 SIH393220 SSD393220 TBZ393220 TLV393220 TVR393220 UFN393220 UPJ393220 UZF393220 VJB393220 VSX393220 WCT393220 WMP393220 WWL393220 AD458756 JZ458756 TV458756 ADR458756 ANN458756 AXJ458756 BHF458756 BRB458756 CAX458756 CKT458756 CUP458756 DEL458756 DOH458756 DYD458756 EHZ458756 ERV458756 FBR458756 FLN458756 FVJ458756 GFF458756 GPB458756 GYX458756 HIT458756 HSP458756 ICL458756 IMH458756 IWD458756 JFZ458756 JPV458756 JZR458756 KJN458756 KTJ458756 LDF458756 LNB458756 LWX458756 MGT458756 MQP458756 NAL458756 NKH458756 NUD458756 ODZ458756 ONV458756 OXR458756 PHN458756 PRJ458756 QBF458756 QLB458756 QUX458756 RET458756 ROP458756 RYL458756 SIH458756 SSD458756 TBZ458756 TLV458756 TVR458756 UFN458756 UPJ458756 UZF458756 VJB458756 VSX458756 WCT458756 WMP458756 WWL458756 AD524292 JZ524292 TV524292 ADR524292 ANN524292 AXJ524292 BHF524292 BRB524292 CAX524292 CKT524292 CUP524292 DEL524292 DOH524292 DYD524292 EHZ524292 ERV524292 FBR524292 FLN524292 FVJ524292 GFF524292 GPB524292 GYX524292 HIT524292 HSP524292 ICL524292 IMH524292 IWD524292 JFZ524292 JPV524292 JZR524292 KJN524292 KTJ524292 LDF524292 LNB524292 LWX524292 MGT524292 MQP524292 NAL524292 NKH524292 NUD524292 ODZ524292 ONV524292 OXR524292 PHN524292 PRJ524292 QBF524292 QLB524292 QUX524292 RET524292 ROP524292 RYL524292 SIH524292 SSD524292 TBZ524292 TLV524292 TVR524292 UFN524292 UPJ524292 UZF524292 VJB524292 VSX524292 WCT524292 WMP524292 WWL524292 AD589828 JZ589828 TV589828 ADR589828 ANN589828 AXJ589828 BHF589828 BRB589828 CAX589828 CKT589828 CUP589828 DEL589828 DOH589828 DYD589828 EHZ589828 ERV589828 FBR589828 FLN589828 FVJ589828 GFF589828 GPB589828 GYX589828 HIT589828 HSP589828 ICL589828 IMH589828 IWD589828 JFZ589828 JPV589828 JZR589828 KJN589828 KTJ589828 LDF589828 LNB589828 LWX589828 MGT589828 MQP589828 NAL589828 NKH589828 NUD589828 ODZ589828 ONV589828 OXR589828 PHN589828 PRJ589828 QBF589828 QLB589828 QUX589828 RET589828 ROP589828 RYL589828 SIH589828 SSD589828 TBZ589828 TLV589828 TVR589828 UFN589828 UPJ589828 UZF589828 VJB589828 VSX589828 WCT589828 WMP589828 WWL589828 AD655364 JZ655364 TV655364 ADR655364 ANN655364 AXJ655364 BHF655364 BRB655364 CAX655364 CKT655364 CUP655364 DEL655364 DOH655364 DYD655364 EHZ655364 ERV655364 FBR655364 FLN655364 FVJ655364 GFF655364 GPB655364 GYX655364 HIT655364 HSP655364 ICL655364 IMH655364 IWD655364 JFZ655364 JPV655364 JZR655364 KJN655364 KTJ655364 LDF655364 LNB655364 LWX655364 MGT655364 MQP655364 NAL655364 NKH655364 NUD655364 ODZ655364 ONV655364 OXR655364 PHN655364 PRJ655364 QBF655364 QLB655364 QUX655364 RET655364 ROP655364 RYL655364 SIH655364 SSD655364 TBZ655364 TLV655364 TVR655364 UFN655364 UPJ655364 UZF655364 VJB655364 VSX655364 WCT655364 WMP655364 WWL655364 AD720900 JZ720900 TV720900 ADR720900 ANN720900 AXJ720900 BHF720900 BRB720900 CAX720900 CKT720900 CUP720900 DEL720900 DOH720900 DYD720900 EHZ720900 ERV720900 FBR720900 FLN720900 FVJ720900 GFF720900 GPB720900 GYX720900 HIT720900 HSP720900 ICL720900 IMH720900 IWD720900 JFZ720900 JPV720900 JZR720900 KJN720900 KTJ720900 LDF720900 LNB720900 LWX720900 MGT720900 MQP720900 NAL720900 NKH720900 NUD720900 ODZ720900 ONV720900 OXR720900 PHN720900 PRJ720900 QBF720900 QLB720900 QUX720900 RET720900 ROP720900 RYL720900 SIH720900 SSD720900 TBZ720900 TLV720900 TVR720900 UFN720900 UPJ720900 UZF720900 VJB720900 VSX720900 WCT720900 WMP720900 WWL720900 AD786436 JZ786436 TV786436 ADR786436 ANN786436 AXJ786436 BHF786436 BRB786436 CAX786436 CKT786436 CUP786436 DEL786436 DOH786436 DYD786436 EHZ786436 ERV786436 FBR786436 FLN786436 FVJ786436 GFF786436 GPB786436 GYX786436 HIT786436 HSP786436 ICL786436 IMH786436 IWD786436 JFZ786436 JPV786436 JZR786436 KJN786436 KTJ786436 LDF786436 LNB786436 LWX786436 MGT786436 MQP786436 NAL786436 NKH786436 NUD786436 ODZ786436 ONV786436 OXR786436 PHN786436 PRJ786436 QBF786436 QLB786436 QUX786436 RET786436 ROP786436 RYL786436 SIH786436 SSD786436 TBZ786436 TLV786436 TVR786436 UFN786436 UPJ786436 UZF786436 VJB786436 VSX786436 WCT786436 WMP786436 WWL786436 AD851972 JZ851972 TV851972 ADR851972 ANN851972 AXJ851972 BHF851972 BRB851972 CAX851972 CKT851972 CUP851972 DEL851972 DOH851972 DYD851972 EHZ851972 ERV851972 FBR851972 FLN851972 FVJ851972 GFF851972 GPB851972 GYX851972 HIT851972 HSP851972 ICL851972 IMH851972 IWD851972 JFZ851972 JPV851972 JZR851972 KJN851972 KTJ851972 LDF851972 LNB851972 LWX851972 MGT851972 MQP851972 NAL851972 NKH851972 NUD851972 ODZ851972 ONV851972 OXR851972 PHN851972 PRJ851972 QBF851972 QLB851972 QUX851972 RET851972 ROP851972 RYL851972 SIH851972 SSD851972 TBZ851972 TLV851972 TVR851972 UFN851972 UPJ851972 UZF851972 VJB851972 VSX851972 WCT851972 WMP851972 WWL851972 AD917508 JZ917508 TV917508 ADR917508 ANN917508 AXJ917508 BHF917508 BRB917508 CAX917508 CKT917508 CUP917508 DEL917508 DOH917508 DYD917508 EHZ917508 ERV917508 FBR917508 FLN917508 FVJ917508 GFF917508 GPB917508 GYX917508 HIT917508 HSP917508 ICL917508 IMH917508 IWD917508 JFZ917508 JPV917508 JZR917508 KJN917508 KTJ917508 LDF917508 LNB917508 LWX917508 MGT917508 MQP917508 NAL917508 NKH917508 NUD917508 ODZ917508 ONV917508 OXR917508 PHN917508 PRJ917508 QBF917508 QLB917508 QUX917508 RET917508 ROP917508 RYL917508 SIH917508 SSD917508 TBZ917508 TLV917508 TVR917508 UFN917508 UPJ917508 UZF917508 VJB917508 VSX917508 WCT917508 WMP917508 WWL917508 AD983044 JZ983044 TV983044 ADR983044 ANN983044 AXJ983044 BHF983044 BRB983044 CAX983044 CKT983044 CUP983044 DEL983044 DOH983044 DYD983044 EHZ983044 ERV983044 FBR983044 FLN983044 FVJ983044 GFF983044 GPB983044 GYX983044 HIT983044 HSP983044 ICL983044 IMH983044 IWD983044 JFZ983044 JPV983044 JZR983044 KJN983044 KTJ983044 LDF983044 LNB983044 LWX983044 MGT983044 MQP983044 NAL983044 NKH983044 NUD983044 ODZ983044 ONV983044 OXR983044 PHN983044 PRJ983044 QBF983044 QLB983044 QUX983044 RET983044 ROP983044 RYL983044 SIH983044 SSD983044 TBZ983044 TLV983044 TVR983044 UFN983044 UPJ983044 UZF983044 VJB983044 VSX983044 WCT983044 WMP983044 WWL983044 AD37:AD69 JZ37:JZ69 TV37:TV69 ADR37:ADR69 ANN37:ANN69 AXJ37:AXJ69 BHF37:BHF69 BRB37:BRB69 CAX37:CAX69 CKT37:CKT69 CUP37:CUP69 DEL37:DEL69 DOH37:DOH69 DYD37:DYD69 EHZ37:EHZ69 ERV37:ERV69 FBR37:FBR69 FLN37:FLN69 FVJ37:FVJ69 GFF37:GFF69 GPB37:GPB69 GYX37:GYX69 HIT37:HIT69 HSP37:HSP69 ICL37:ICL69 IMH37:IMH69 IWD37:IWD69 JFZ37:JFZ69 JPV37:JPV69 JZR37:JZR69 KJN37:KJN69 KTJ37:KTJ69 LDF37:LDF69 LNB37:LNB69 LWX37:LWX69 MGT37:MGT69 MQP37:MQP69 NAL37:NAL69 NKH37:NKH69 NUD37:NUD69 ODZ37:ODZ69 ONV37:ONV69 OXR37:OXR69 PHN37:PHN69 PRJ37:PRJ69 QBF37:QBF69 QLB37:QLB69 QUX37:QUX69 RET37:RET69 ROP37:ROP69 RYL37:RYL69 SIH37:SIH69 SSD37:SSD69 TBZ37:TBZ69 TLV37:TLV69 TVR37:TVR69 UFN37:UFN69 UPJ37:UPJ69 UZF37:UZF69 VJB37:VJB69 VSX37:VSX69 WCT37:WCT69 WMP37:WMP69 WWL37:WWL69 AD65573:AD65605 JZ65573:JZ65605 TV65573:TV65605 ADR65573:ADR65605 ANN65573:ANN65605 AXJ65573:AXJ65605 BHF65573:BHF65605 BRB65573:BRB65605 CAX65573:CAX65605 CKT65573:CKT65605 CUP65573:CUP65605 DEL65573:DEL65605 DOH65573:DOH65605 DYD65573:DYD65605 EHZ65573:EHZ65605 ERV65573:ERV65605 FBR65573:FBR65605 FLN65573:FLN65605 FVJ65573:FVJ65605 GFF65573:GFF65605 GPB65573:GPB65605 GYX65573:GYX65605 HIT65573:HIT65605 HSP65573:HSP65605 ICL65573:ICL65605 IMH65573:IMH65605 IWD65573:IWD65605 JFZ65573:JFZ65605 JPV65573:JPV65605 JZR65573:JZR65605 KJN65573:KJN65605 KTJ65573:KTJ65605 LDF65573:LDF65605 LNB65573:LNB65605 LWX65573:LWX65605 MGT65573:MGT65605 MQP65573:MQP65605 NAL65573:NAL65605 NKH65573:NKH65605 NUD65573:NUD65605 ODZ65573:ODZ65605 ONV65573:ONV65605 OXR65573:OXR65605 PHN65573:PHN65605 PRJ65573:PRJ65605 QBF65573:QBF65605 QLB65573:QLB65605 QUX65573:QUX65605 RET65573:RET65605 ROP65573:ROP65605 RYL65573:RYL65605 SIH65573:SIH65605 SSD65573:SSD65605 TBZ65573:TBZ65605 TLV65573:TLV65605 TVR65573:TVR65605 UFN65573:UFN65605 UPJ65573:UPJ65605 UZF65573:UZF65605 VJB65573:VJB65605 VSX65573:VSX65605 WCT65573:WCT65605 WMP65573:WMP65605 WWL65573:WWL65605 AD131109:AD131141 JZ131109:JZ131141 TV131109:TV131141 ADR131109:ADR131141 ANN131109:ANN131141 AXJ131109:AXJ131141 BHF131109:BHF131141 BRB131109:BRB131141 CAX131109:CAX131141 CKT131109:CKT131141 CUP131109:CUP131141 DEL131109:DEL131141 DOH131109:DOH131141 DYD131109:DYD131141 EHZ131109:EHZ131141 ERV131109:ERV131141 FBR131109:FBR131141 FLN131109:FLN131141 FVJ131109:FVJ131141 GFF131109:GFF131141 GPB131109:GPB131141 GYX131109:GYX131141 HIT131109:HIT131141 HSP131109:HSP131141 ICL131109:ICL131141 IMH131109:IMH131141 IWD131109:IWD131141 JFZ131109:JFZ131141 JPV131109:JPV131141 JZR131109:JZR131141 KJN131109:KJN131141 KTJ131109:KTJ131141 LDF131109:LDF131141 LNB131109:LNB131141 LWX131109:LWX131141 MGT131109:MGT131141 MQP131109:MQP131141 NAL131109:NAL131141 NKH131109:NKH131141 NUD131109:NUD131141 ODZ131109:ODZ131141 ONV131109:ONV131141 OXR131109:OXR131141 PHN131109:PHN131141 PRJ131109:PRJ131141 QBF131109:QBF131141 QLB131109:QLB131141 QUX131109:QUX131141 RET131109:RET131141 ROP131109:ROP131141 RYL131109:RYL131141 SIH131109:SIH131141 SSD131109:SSD131141 TBZ131109:TBZ131141 TLV131109:TLV131141 TVR131109:TVR131141 UFN131109:UFN131141 UPJ131109:UPJ131141 UZF131109:UZF131141 VJB131109:VJB131141 VSX131109:VSX131141 WCT131109:WCT131141 WMP131109:WMP131141 WWL131109:WWL131141 AD196645:AD196677 JZ196645:JZ196677 TV196645:TV196677 ADR196645:ADR196677 ANN196645:ANN196677 AXJ196645:AXJ196677 BHF196645:BHF196677 BRB196645:BRB196677 CAX196645:CAX196677 CKT196645:CKT196677 CUP196645:CUP196677 DEL196645:DEL196677 DOH196645:DOH196677 DYD196645:DYD196677 EHZ196645:EHZ196677 ERV196645:ERV196677 FBR196645:FBR196677 FLN196645:FLN196677 FVJ196645:FVJ196677 GFF196645:GFF196677 GPB196645:GPB196677 GYX196645:GYX196677 HIT196645:HIT196677 HSP196645:HSP196677 ICL196645:ICL196677 IMH196645:IMH196677 IWD196645:IWD196677 JFZ196645:JFZ196677 JPV196645:JPV196677 JZR196645:JZR196677 KJN196645:KJN196677 KTJ196645:KTJ196677 LDF196645:LDF196677 LNB196645:LNB196677 LWX196645:LWX196677 MGT196645:MGT196677 MQP196645:MQP196677 NAL196645:NAL196677 NKH196645:NKH196677 NUD196645:NUD196677 ODZ196645:ODZ196677 ONV196645:ONV196677 OXR196645:OXR196677 PHN196645:PHN196677 PRJ196645:PRJ196677 QBF196645:QBF196677 QLB196645:QLB196677 QUX196645:QUX196677 RET196645:RET196677 ROP196645:ROP196677 RYL196645:RYL196677 SIH196645:SIH196677 SSD196645:SSD196677 TBZ196645:TBZ196677 TLV196645:TLV196677 TVR196645:TVR196677 UFN196645:UFN196677 UPJ196645:UPJ196677 UZF196645:UZF196677 VJB196645:VJB196677 VSX196645:VSX196677 WCT196645:WCT196677 WMP196645:WMP196677 WWL196645:WWL196677 AD262181:AD262213 JZ262181:JZ262213 TV262181:TV262213 ADR262181:ADR262213 ANN262181:ANN262213 AXJ262181:AXJ262213 BHF262181:BHF262213 BRB262181:BRB262213 CAX262181:CAX262213 CKT262181:CKT262213 CUP262181:CUP262213 DEL262181:DEL262213 DOH262181:DOH262213 DYD262181:DYD262213 EHZ262181:EHZ262213 ERV262181:ERV262213 FBR262181:FBR262213 FLN262181:FLN262213 FVJ262181:FVJ262213 GFF262181:GFF262213 GPB262181:GPB262213 GYX262181:GYX262213 HIT262181:HIT262213 HSP262181:HSP262213 ICL262181:ICL262213 IMH262181:IMH262213 IWD262181:IWD262213 JFZ262181:JFZ262213 JPV262181:JPV262213 JZR262181:JZR262213 KJN262181:KJN262213 KTJ262181:KTJ262213 LDF262181:LDF262213 LNB262181:LNB262213 LWX262181:LWX262213 MGT262181:MGT262213 MQP262181:MQP262213 NAL262181:NAL262213 NKH262181:NKH262213 NUD262181:NUD262213 ODZ262181:ODZ262213 ONV262181:ONV262213 OXR262181:OXR262213 PHN262181:PHN262213 PRJ262181:PRJ262213 QBF262181:QBF262213 QLB262181:QLB262213 QUX262181:QUX262213 RET262181:RET262213 ROP262181:ROP262213 RYL262181:RYL262213 SIH262181:SIH262213 SSD262181:SSD262213 TBZ262181:TBZ262213 TLV262181:TLV262213 TVR262181:TVR262213 UFN262181:UFN262213 UPJ262181:UPJ262213 UZF262181:UZF262213 VJB262181:VJB262213 VSX262181:VSX262213 WCT262181:WCT262213 WMP262181:WMP262213 WWL262181:WWL262213 AD327717:AD327749 JZ327717:JZ327749 TV327717:TV327749 ADR327717:ADR327749 ANN327717:ANN327749 AXJ327717:AXJ327749 BHF327717:BHF327749 BRB327717:BRB327749 CAX327717:CAX327749 CKT327717:CKT327749 CUP327717:CUP327749 DEL327717:DEL327749 DOH327717:DOH327749 DYD327717:DYD327749 EHZ327717:EHZ327749 ERV327717:ERV327749 FBR327717:FBR327749 FLN327717:FLN327749 FVJ327717:FVJ327749 GFF327717:GFF327749 GPB327717:GPB327749 GYX327717:GYX327749 HIT327717:HIT327749 HSP327717:HSP327749 ICL327717:ICL327749 IMH327717:IMH327749 IWD327717:IWD327749 JFZ327717:JFZ327749 JPV327717:JPV327749 JZR327717:JZR327749 KJN327717:KJN327749 KTJ327717:KTJ327749 LDF327717:LDF327749 LNB327717:LNB327749 LWX327717:LWX327749 MGT327717:MGT327749 MQP327717:MQP327749 NAL327717:NAL327749 NKH327717:NKH327749 NUD327717:NUD327749 ODZ327717:ODZ327749 ONV327717:ONV327749 OXR327717:OXR327749 PHN327717:PHN327749 PRJ327717:PRJ327749 QBF327717:QBF327749 QLB327717:QLB327749 QUX327717:QUX327749 RET327717:RET327749 ROP327717:ROP327749 RYL327717:RYL327749 SIH327717:SIH327749 SSD327717:SSD327749 TBZ327717:TBZ327749 TLV327717:TLV327749 TVR327717:TVR327749 UFN327717:UFN327749 UPJ327717:UPJ327749 UZF327717:UZF327749 VJB327717:VJB327749 VSX327717:VSX327749 WCT327717:WCT327749 WMP327717:WMP327749 WWL327717:WWL327749 AD393253:AD393285 JZ393253:JZ393285 TV393253:TV393285 ADR393253:ADR393285 ANN393253:ANN393285 AXJ393253:AXJ393285 BHF393253:BHF393285 BRB393253:BRB393285 CAX393253:CAX393285 CKT393253:CKT393285 CUP393253:CUP393285 DEL393253:DEL393285 DOH393253:DOH393285 DYD393253:DYD393285 EHZ393253:EHZ393285 ERV393253:ERV393285 FBR393253:FBR393285 FLN393253:FLN393285 FVJ393253:FVJ393285 GFF393253:GFF393285 GPB393253:GPB393285 GYX393253:GYX393285 HIT393253:HIT393285 HSP393253:HSP393285 ICL393253:ICL393285 IMH393253:IMH393285 IWD393253:IWD393285 JFZ393253:JFZ393285 JPV393253:JPV393285 JZR393253:JZR393285 KJN393253:KJN393285 KTJ393253:KTJ393285 LDF393253:LDF393285 LNB393253:LNB393285 LWX393253:LWX393285 MGT393253:MGT393285 MQP393253:MQP393285 NAL393253:NAL393285 NKH393253:NKH393285 NUD393253:NUD393285 ODZ393253:ODZ393285 ONV393253:ONV393285 OXR393253:OXR393285 PHN393253:PHN393285 PRJ393253:PRJ393285 QBF393253:QBF393285 QLB393253:QLB393285 QUX393253:QUX393285 RET393253:RET393285 ROP393253:ROP393285 RYL393253:RYL393285 SIH393253:SIH393285 SSD393253:SSD393285 TBZ393253:TBZ393285 TLV393253:TLV393285 TVR393253:TVR393285 UFN393253:UFN393285 UPJ393253:UPJ393285 UZF393253:UZF393285 VJB393253:VJB393285 VSX393253:VSX393285 WCT393253:WCT393285 WMP393253:WMP393285 WWL393253:WWL393285 AD458789:AD458821 JZ458789:JZ458821 TV458789:TV458821 ADR458789:ADR458821 ANN458789:ANN458821 AXJ458789:AXJ458821 BHF458789:BHF458821 BRB458789:BRB458821 CAX458789:CAX458821 CKT458789:CKT458821 CUP458789:CUP458821 DEL458789:DEL458821 DOH458789:DOH458821 DYD458789:DYD458821 EHZ458789:EHZ458821 ERV458789:ERV458821 FBR458789:FBR458821 FLN458789:FLN458821 FVJ458789:FVJ458821 GFF458789:GFF458821 GPB458789:GPB458821 GYX458789:GYX458821 HIT458789:HIT458821 HSP458789:HSP458821 ICL458789:ICL458821 IMH458789:IMH458821 IWD458789:IWD458821 JFZ458789:JFZ458821 JPV458789:JPV458821 JZR458789:JZR458821 KJN458789:KJN458821 KTJ458789:KTJ458821 LDF458789:LDF458821 LNB458789:LNB458821 LWX458789:LWX458821 MGT458789:MGT458821 MQP458789:MQP458821 NAL458789:NAL458821 NKH458789:NKH458821 NUD458789:NUD458821 ODZ458789:ODZ458821 ONV458789:ONV458821 OXR458789:OXR458821 PHN458789:PHN458821 PRJ458789:PRJ458821 QBF458789:QBF458821 QLB458789:QLB458821 QUX458789:QUX458821 RET458789:RET458821 ROP458789:ROP458821 RYL458789:RYL458821 SIH458789:SIH458821 SSD458789:SSD458821 TBZ458789:TBZ458821 TLV458789:TLV458821 TVR458789:TVR458821 UFN458789:UFN458821 UPJ458789:UPJ458821 UZF458789:UZF458821 VJB458789:VJB458821 VSX458789:VSX458821 WCT458789:WCT458821 WMP458789:WMP458821 WWL458789:WWL458821 AD524325:AD524357 JZ524325:JZ524357 TV524325:TV524357 ADR524325:ADR524357 ANN524325:ANN524357 AXJ524325:AXJ524357 BHF524325:BHF524357 BRB524325:BRB524357 CAX524325:CAX524357 CKT524325:CKT524357 CUP524325:CUP524357 DEL524325:DEL524357 DOH524325:DOH524357 DYD524325:DYD524357 EHZ524325:EHZ524357 ERV524325:ERV524357 FBR524325:FBR524357 FLN524325:FLN524357 FVJ524325:FVJ524357 GFF524325:GFF524357 GPB524325:GPB524357 GYX524325:GYX524357 HIT524325:HIT524357 HSP524325:HSP524357 ICL524325:ICL524357 IMH524325:IMH524357 IWD524325:IWD524357 JFZ524325:JFZ524357 JPV524325:JPV524357 JZR524325:JZR524357 KJN524325:KJN524357 KTJ524325:KTJ524357 LDF524325:LDF524357 LNB524325:LNB524357 LWX524325:LWX524357 MGT524325:MGT524357 MQP524325:MQP524357 NAL524325:NAL524357 NKH524325:NKH524357 NUD524325:NUD524357 ODZ524325:ODZ524357 ONV524325:ONV524357 OXR524325:OXR524357 PHN524325:PHN524357 PRJ524325:PRJ524357 QBF524325:QBF524357 QLB524325:QLB524357 QUX524325:QUX524357 RET524325:RET524357 ROP524325:ROP524357 RYL524325:RYL524357 SIH524325:SIH524357 SSD524325:SSD524357 TBZ524325:TBZ524357 TLV524325:TLV524357 TVR524325:TVR524357 UFN524325:UFN524357 UPJ524325:UPJ524357 UZF524325:UZF524357 VJB524325:VJB524357 VSX524325:VSX524357 WCT524325:WCT524357 WMP524325:WMP524357 WWL524325:WWL524357 AD589861:AD589893 JZ589861:JZ589893 TV589861:TV589893 ADR589861:ADR589893 ANN589861:ANN589893 AXJ589861:AXJ589893 BHF589861:BHF589893 BRB589861:BRB589893 CAX589861:CAX589893 CKT589861:CKT589893 CUP589861:CUP589893 DEL589861:DEL589893 DOH589861:DOH589893 DYD589861:DYD589893 EHZ589861:EHZ589893 ERV589861:ERV589893 FBR589861:FBR589893 FLN589861:FLN589893 FVJ589861:FVJ589893 GFF589861:GFF589893 GPB589861:GPB589893 GYX589861:GYX589893 HIT589861:HIT589893 HSP589861:HSP589893 ICL589861:ICL589893 IMH589861:IMH589893 IWD589861:IWD589893 JFZ589861:JFZ589893 JPV589861:JPV589893 JZR589861:JZR589893 KJN589861:KJN589893 KTJ589861:KTJ589893 LDF589861:LDF589893 LNB589861:LNB589893 LWX589861:LWX589893 MGT589861:MGT589893 MQP589861:MQP589893 NAL589861:NAL589893 NKH589861:NKH589893 NUD589861:NUD589893 ODZ589861:ODZ589893 ONV589861:ONV589893 OXR589861:OXR589893 PHN589861:PHN589893 PRJ589861:PRJ589893 QBF589861:QBF589893 QLB589861:QLB589893 QUX589861:QUX589893 RET589861:RET589893 ROP589861:ROP589893 RYL589861:RYL589893 SIH589861:SIH589893 SSD589861:SSD589893 TBZ589861:TBZ589893 TLV589861:TLV589893 TVR589861:TVR589893 UFN589861:UFN589893 UPJ589861:UPJ589893 UZF589861:UZF589893 VJB589861:VJB589893 VSX589861:VSX589893 WCT589861:WCT589893 WMP589861:WMP589893 WWL589861:WWL589893 AD655397:AD655429 JZ655397:JZ655429 TV655397:TV655429 ADR655397:ADR655429 ANN655397:ANN655429 AXJ655397:AXJ655429 BHF655397:BHF655429 BRB655397:BRB655429 CAX655397:CAX655429 CKT655397:CKT655429 CUP655397:CUP655429 DEL655397:DEL655429 DOH655397:DOH655429 DYD655397:DYD655429 EHZ655397:EHZ655429 ERV655397:ERV655429 FBR655397:FBR655429 FLN655397:FLN655429 FVJ655397:FVJ655429 GFF655397:GFF655429 GPB655397:GPB655429 GYX655397:GYX655429 HIT655397:HIT655429 HSP655397:HSP655429 ICL655397:ICL655429 IMH655397:IMH655429 IWD655397:IWD655429 JFZ655397:JFZ655429 JPV655397:JPV655429 JZR655397:JZR655429 KJN655397:KJN655429 KTJ655397:KTJ655429 LDF655397:LDF655429 LNB655397:LNB655429 LWX655397:LWX655429 MGT655397:MGT655429 MQP655397:MQP655429 NAL655397:NAL655429 NKH655397:NKH655429 NUD655397:NUD655429 ODZ655397:ODZ655429 ONV655397:ONV655429 OXR655397:OXR655429 PHN655397:PHN655429 PRJ655397:PRJ655429 QBF655397:QBF655429 QLB655397:QLB655429 QUX655397:QUX655429 RET655397:RET655429 ROP655397:ROP655429 RYL655397:RYL655429 SIH655397:SIH655429 SSD655397:SSD655429 TBZ655397:TBZ655429 TLV655397:TLV655429 TVR655397:TVR655429 UFN655397:UFN655429 UPJ655397:UPJ655429 UZF655397:UZF655429 VJB655397:VJB655429 VSX655397:VSX655429 WCT655397:WCT655429 WMP655397:WMP655429 WWL655397:WWL655429 AD720933:AD720965 JZ720933:JZ720965 TV720933:TV720965 ADR720933:ADR720965 ANN720933:ANN720965 AXJ720933:AXJ720965 BHF720933:BHF720965 BRB720933:BRB720965 CAX720933:CAX720965 CKT720933:CKT720965 CUP720933:CUP720965 DEL720933:DEL720965 DOH720933:DOH720965 DYD720933:DYD720965 EHZ720933:EHZ720965 ERV720933:ERV720965 FBR720933:FBR720965 FLN720933:FLN720965 FVJ720933:FVJ720965 GFF720933:GFF720965 GPB720933:GPB720965 GYX720933:GYX720965 HIT720933:HIT720965 HSP720933:HSP720965 ICL720933:ICL720965 IMH720933:IMH720965 IWD720933:IWD720965 JFZ720933:JFZ720965 JPV720933:JPV720965 JZR720933:JZR720965 KJN720933:KJN720965 KTJ720933:KTJ720965 LDF720933:LDF720965 LNB720933:LNB720965 LWX720933:LWX720965 MGT720933:MGT720965 MQP720933:MQP720965 NAL720933:NAL720965 NKH720933:NKH720965 NUD720933:NUD720965 ODZ720933:ODZ720965 ONV720933:ONV720965 OXR720933:OXR720965 PHN720933:PHN720965 PRJ720933:PRJ720965 QBF720933:QBF720965 QLB720933:QLB720965 QUX720933:QUX720965 RET720933:RET720965 ROP720933:ROP720965 RYL720933:RYL720965 SIH720933:SIH720965 SSD720933:SSD720965 TBZ720933:TBZ720965 TLV720933:TLV720965 TVR720933:TVR720965 UFN720933:UFN720965 UPJ720933:UPJ720965 UZF720933:UZF720965 VJB720933:VJB720965 VSX720933:VSX720965 WCT720933:WCT720965 WMP720933:WMP720965 WWL720933:WWL720965 AD786469:AD786501 JZ786469:JZ786501 TV786469:TV786501 ADR786469:ADR786501 ANN786469:ANN786501 AXJ786469:AXJ786501 BHF786469:BHF786501 BRB786469:BRB786501 CAX786469:CAX786501 CKT786469:CKT786501 CUP786469:CUP786501 DEL786469:DEL786501 DOH786469:DOH786501 DYD786469:DYD786501 EHZ786469:EHZ786501 ERV786469:ERV786501 FBR786469:FBR786501 FLN786469:FLN786501 FVJ786469:FVJ786501 GFF786469:GFF786501 GPB786469:GPB786501 GYX786469:GYX786501 HIT786469:HIT786501 HSP786469:HSP786501 ICL786469:ICL786501 IMH786469:IMH786501 IWD786469:IWD786501 JFZ786469:JFZ786501 JPV786469:JPV786501 JZR786469:JZR786501 KJN786469:KJN786501 KTJ786469:KTJ786501 LDF786469:LDF786501 LNB786469:LNB786501 LWX786469:LWX786501 MGT786469:MGT786501 MQP786469:MQP786501 NAL786469:NAL786501 NKH786469:NKH786501 NUD786469:NUD786501 ODZ786469:ODZ786501 ONV786469:ONV786501 OXR786469:OXR786501 PHN786469:PHN786501 PRJ786469:PRJ786501 QBF786469:QBF786501 QLB786469:QLB786501 QUX786469:QUX786501 RET786469:RET786501 ROP786469:ROP786501 RYL786469:RYL786501 SIH786469:SIH786501 SSD786469:SSD786501 TBZ786469:TBZ786501 TLV786469:TLV786501 TVR786469:TVR786501 UFN786469:UFN786501 UPJ786469:UPJ786501 UZF786469:UZF786501 VJB786469:VJB786501 VSX786469:VSX786501 WCT786469:WCT786501 WMP786469:WMP786501 WWL786469:WWL786501 AD852005:AD852037 JZ852005:JZ852037 TV852005:TV852037 ADR852005:ADR852037 ANN852005:ANN852037 AXJ852005:AXJ852037 BHF852005:BHF852037 BRB852005:BRB852037 CAX852005:CAX852037 CKT852005:CKT852037 CUP852005:CUP852037 DEL852005:DEL852037 DOH852005:DOH852037 DYD852005:DYD852037 EHZ852005:EHZ852037 ERV852005:ERV852037 FBR852005:FBR852037 FLN852005:FLN852037 FVJ852005:FVJ852037 GFF852005:GFF852037 GPB852005:GPB852037 GYX852005:GYX852037 HIT852005:HIT852037 HSP852005:HSP852037 ICL852005:ICL852037 IMH852005:IMH852037 IWD852005:IWD852037 JFZ852005:JFZ852037 JPV852005:JPV852037 JZR852005:JZR852037 KJN852005:KJN852037 KTJ852005:KTJ852037 LDF852005:LDF852037 LNB852005:LNB852037 LWX852005:LWX852037 MGT852005:MGT852037 MQP852005:MQP852037 NAL852005:NAL852037 NKH852005:NKH852037 NUD852005:NUD852037 ODZ852005:ODZ852037 ONV852005:ONV852037 OXR852005:OXR852037 PHN852005:PHN852037 PRJ852005:PRJ852037 QBF852005:QBF852037 QLB852005:QLB852037 QUX852005:QUX852037 RET852005:RET852037 ROP852005:ROP852037 RYL852005:RYL852037 SIH852005:SIH852037 SSD852005:SSD852037 TBZ852005:TBZ852037 TLV852005:TLV852037 TVR852005:TVR852037 UFN852005:UFN852037 UPJ852005:UPJ852037 UZF852005:UZF852037 VJB852005:VJB852037 VSX852005:VSX852037 WCT852005:WCT852037 WMP852005:WMP852037 WWL852005:WWL852037 AD917541:AD917573 JZ917541:JZ917573 TV917541:TV917573 ADR917541:ADR917573 ANN917541:ANN917573 AXJ917541:AXJ917573 BHF917541:BHF917573 BRB917541:BRB917573 CAX917541:CAX917573 CKT917541:CKT917573 CUP917541:CUP917573 DEL917541:DEL917573 DOH917541:DOH917573 DYD917541:DYD917573 EHZ917541:EHZ917573 ERV917541:ERV917573 FBR917541:FBR917573 FLN917541:FLN917573 FVJ917541:FVJ917573 GFF917541:GFF917573 GPB917541:GPB917573 GYX917541:GYX917573 HIT917541:HIT917573 HSP917541:HSP917573 ICL917541:ICL917573 IMH917541:IMH917573 IWD917541:IWD917573 JFZ917541:JFZ917573 JPV917541:JPV917573 JZR917541:JZR917573 KJN917541:KJN917573 KTJ917541:KTJ917573 LDF917541:LDF917573 LNB917541:LNB917573 LWX917541:LWX917573 MGT917541:MGT917573 MQP917541:MQP917573 NAL917541:NAL917573 NKH917541:NKH917573 NUD917541:NUD917573 ODZ917541:ODZ917573 ONV917541:ONV917573 OXR917541:OXR917573 PHN917541:PHN917573 PRJ917541:PRJ917573 QBF917541:QBF917573 QLB917541:QLB917573 QUX917541:QUX917573 RET917541:RET917573 ROP917541:ROP917573 RYL917541:RYL917573 SIH917541:SIH917573 SSD917541:SSD917573 TBZ917541:TBZ917573 TLV917541:TLV917573 TVR917541:TVR917573 UFN917541:UFN917573 UPJ917541:UPJ917573 UZF917541:UZF917573 VJB917541:VJB917573 VSX917541:VSX917573 WCT917541:WCT917573 WMP917541:WMP917573 WWL917541:WWL917573 AD983077:AD983109 JZ983077:JZ983109 TV983077:TV983109 ADR983077:ADR983109 ANN983077:ANN983109 AXJ983077:AXJ983109 BHF983077:BHF983109 BRB983077:BRB983109 CAX983077:CAX983109 CKT983077:CKT983109 CUP983077:CUP983109 DEL983077:DEL983109 DOH983077:DOH983109 DYD983077:DYD983109 EHZ983077:EHZ983109 ERV983077:ERV983109 FBR983077:FBR983109 FLN983077:FLN983109 FVJ983077:FVJ983109 GFF983077:GFF983109 GPB983077:GPB983109 GYX983077:GYX983109 HIT983077:HIT983109 HSP983077:HSP983109 ICL983077:ICL983109 IMH983077:IMH983109 IWD983077:IWD983109 JFZ983077:JFZ983109 JPV983077:JPV983109 JZR983077:JZR983109 KJN983077:KJN983109 KTJ983077:KTJ983109 LDF983077:LDF983109 LNB983077:LNB983109 LWX983077:LWX983109 MGT983077:MGT983109 MQP983077:MQP983109 NAL983077:NAL983109 NKH983077:NKH983109 NUD983077:NUD983109 ODZ983077:ODZ983109 ONV983077:ONV983109 OXR983077:OXR983109 PHN983077:PHN983109 PRJ983077:PRJ983109 QBF983077:QBF983109 QLB983077:QLB983109 QUX983077:QUX983109 RET983077:RET983109 ROP983077:ROP983109 RYL983077:RYL983109 SIH983077:SIH983109 SSD983077:SSD983109 TBZ983077:TBZ983109 TLV983077:TLV983109 TVR983077:TVR983109 UFN983077:UFN983109 UPJ983077:UPJ983109 UZF983077:UZF983109 VJB983077:VJB983109 VSX983077:VSX983109 WCT983077:WCT983109 WMP983077:WMP983109 WWL983077:WWL983109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AD17 JZ17 TV17 ADR17 ANN17 AXJ17 BHF17 BRB17 CAX17 CKT17 CUP17 DEL17 DOH17 DYD17 EHZ17 ERV17 FBR17 FLN17 FVJ17 GFF17 GPB17 GYX17 HIT17 HSP17 ICL17 IMH17 IWD17 JFZ17 JPV17 JZR17 KJN17 KTJ17 LDF17 LNB17 LWX17 MGT17 MQP17 NAL17 NKH17 NUD17 ODZ17 ONV17 OXR17 PHN17 PRJ17 QBF17 QLB17 QUX17 RET17 ROP17 RYL17 SIH17 SSD17 TBZ17 TLV17 TVR17 UFN17 UPJ17 UZF17 VJB17 VSX17 WCT17 WMP17 WWL17 AD65553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AD131089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AD196625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AD262161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AD327697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AD393233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AD458769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AD524305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AD589841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AD655377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AD720913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AD786449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AD851985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AD917521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AD983057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AD27 JZ27 TV27 ADR27 ANN27 AXJ27 BHF27 BRB27 CAX27 CKT27 CUP27 DEL27 DOH27 DYD27 EHZ27 ERV27 FBR27 FLN27 FVJ27 GFF27 GPB27 GYX27 HIT27 HSP27 ICL27 IMH27 IWD27 JFZ27 JPV27 JZR27 KJN27 KTJ27 LDF27 LNB27 LWX27 MGT27 MQP27 NAL27 NKH27 NUD27 ODZ27 ONV27 OXR27 PHN27 PRJ27 QBF27 QLB27 QUX27 RET27 ROP27 RYL27 SIH27 SSD27 TBZ27 TLV27 TVR27 UFN27 UPJ27 UZF27 VJB27 VSX27 WCT27 WMP27 WWL27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AD32 JZ32 TV32 ADR32 ANN32 AXJ32 BHF32 BRB32 CAX32 CKT32 CUP32 DEL32 DOH32 DYD32 EHZ32 ERV32 FBR32 FLN32 FVJ32 GFF32 GPB32 GYX32 HIT32 HSP32 ICL32 IMH32 IWD32 JFZ32 JPV32 JZR32 KJN32 KTJ32 LDF32 LNB32 LWX32 MGT32 MQP32 NAL32 NKH32 NUD32 ODZ32 ONV32 OXR32 PHN32 PRJ32 QBF32 QLB32 QUX32 RET32 ROP32 RYL32 SIH32 SSD32 TBZ32 TLV32 TVR32 UFN32 UPJ32 UZF32 VJB32 VSX32 WCT32 WMP32 WWL32 AD65568 JZ65568 TV65568 ADR65568 ANN65568 AXJ65568 BHF65568 BRB65568 CAX65568 CKT65568 CUP65568 DEL65568 DOH65568 DYD65568 EHZ65568 ERV65568 FBR65568 FLN65568 FVJ65568 GFF65568 GPB65568 GYX65568 HIT65568 HSP65568 ICL65568 IMH65568 IWD65568 JFZ65568 JPV65568 JZR65568 KJN65568 KTJ65568 LDF65568 LNB65568 LWX65568 MGT65568 MQP65568 NAL65568 NKH65568 NUD65568 ODZ65568 ONV65568 OXR65568 PHN65568 PRJ65568 QBF65568 QLB65568 QUX65568 RET65568 ROP65568 RYL65568 SIH65568 SSD65568 TBZ65568 TLV65568 TVR65568 UFN65568 UPJ65568 UZF65568 VJB65568 VSX65568 WCT65568 WMP65568 WWL65568 AD131104 JZ131104 TV131104 ADR131104 ANN131104 AXJ131104 BHF131104 BRB131104 CAX131104 CKT131104 CUP131104 DEL131104 DOH131104 DYD131104 EHZ131104 ERV131104 FBR131104 FLN131104 FVJ131104 GFF131104 GPB131104 GYX131104 HIT131104 HSP131104 ICL131104 IMH131104 IWD131104 JFZ131104 JPV131104 JZR131104 KJN131104 KTJ131104 LDF131104 LNB131104 LWX131104 MGT131104 MQP131104 NAL131104 NKH131104 NUD131104 ODZ131104 ONV131104 OXR131104 PHN131104 PRJ131104 QBF131104 QLB131104 QUX131104 RET131104 ROP131104 RYL131104 SIH131104 SSD131104 TBZ131104 TLV131104 TVR131104 UFN131104 UPJ131104 UZF131104 VJB131104 VSX131104 WCT131104 WMP131104 WWL131104 AD196640 JZ196640 TV196640 ADR196640 ANN196640 AXJ196640 BHF196640 BRB196640 CAX196640 CKT196640 CUP196640 DEL196640 DOH196640 DYD196640 EHZ196640 ERV196640 FBR196640 FLN196640 FVJ196640 GFF196640 GPB196640 GYX196640 HIT196640 HSP196640 ICL196640 IMH196640 IWD196640 JFZ196640 JPV196640 JZR196640 KJN196640 KTJ196640 LDF196640 LNB196640 LWX196640 MGT196640 MQP196640 NAL196640 NKH196640 NUD196640 ODZ196640 ONV196640 OXR196640 PHN196640 PRJ196640 QBF196640 QLB196640 QUX196640 RET196640 ROP196640 RYL196640 SIH196640 SSD196640 TBZ196640 TLV196640 TVR196640 UFN196640 UPJ196640 UZF196640 VJB196640 VSX196640 WCT196640 WMP196640 WWL196640 AD262176 JZ262176 TV262176 ADR262176 ANN262176 AXJ262176 BHF262176 BRB262176 CAX262176 CKT262176 CUP262176 DEL262176 DOH262176 DYD262176 EHZ262176 ERV262176 FBR262176 FLN262176 FVJ262176 GFF262176 GPB262176 GYX262176 HIT262176 HSP262176 ICL262176 IMH262176 IWD262176 JFZ262176 JPV262176 JZR262176 KJN262176 KTJ262176 LDF262176 LNB262176 LWX262176 MGT262176 MQP262176 NAL262176 NKH262176 NUD262176 ODZ262176 ONV262176 OXR262176 PHN262176 PRJ262176 QBF262176 QLB262176 QUX262176 RET262176 ROP262176 RYL262176 SIH262176 SSD262176 TBZ262176 TLV262176 TVR262176 UFN262176 UPJ262176 UZF262176 VJB262176 VSX262176 WCT262176 WMP262176 WWL262176 AD327712 JZ327712 TV327712 ADR327712 ANN327712 AXJ327712 BHF327712 BRB327712 CAX327712 CKT327712 CUP327712 DEL327712 DOH327712 DYD327712 EHZ327712 ERV327712 FBR327712 FLN327712 FVJ327712 GFF327712 GPB327712 GYX327712 HIT327712 HSP327712 ICL327712 IMH327712 IWD327712 JFZ327712 JPV327712 JZR327712 KJN327712 KTJ327712 LDF327712 LNB327712 LWX327712 MGT327712 MQP327712 NAL327712 NKH327712 NUD327712 ODZ327712 ONV327712 OXR327712 PHN327712 PRJ327712 QBF327712 QLB327712 QUX327712 RET327712 ROP327712 RYL327712 SIH327712 SSD327712 TBZ327712 TLV327712 TVR327712 UFN327712 UPJ327712 UZF327712 VJB327712 VSX327712 WCT327712 WMP327712 WWL327712 AD393248 JZ393248 TV393248 ADR393248 ANN393248 AXJ393248 BHF393248 BRB393248 CAX393248 CKT393248 CUP393248 DEL393248 DOH393248 DYD393248 EHZ393248 ERV393248 FBR393248 FLN393248 FVJ393248 GFF393248 GPB393248 GYX393248 HIT393248 HSP393248 ICL393248 IMH393248 IWD393248 JFZ393248 JPV393248 JZR393248 KJN393248 KTJ393248 LDF393248 LNB393248 LWX393248 MGT393248 MQP393248 NAL393248 NKH393248 NUD393248 ODZ393248 ONV393248 OXR393248 PHN393248 PRJ393248 QBF393248 QLB393248 QUX393248 RET393248 ROP393248 RYL393248 SIH393248 SSD393248 TBZ393248 TLV393248 TVR393248 UFN393248 UPJ393248 UZF393248 VJB393248 VSX393248 WCT393248 WMP393248 WWL393248 AD458784 JZ458784 TV458784 ADR458784 ANN458784 AXJ458784 BHF458784 BRB458784 CAX458784 CKT458784 CUP458784 DEL458784 DOH458784 DYD458784 EHZ458784 ERV458784 FBR458784 FLN458784 FVJ458784 GFF458784 GPB458784 GYX458784 HIT458784 HSP458784 ICL458784 IMH458784 IWD458784 JFZ458784 JPV458784 JZR458784 KJN458784 KTJ458784 LDF458784 LNB458784 LWX458784 MGT458784 MQP458784 NAL458784 NKH458784 NUD458784 ODZ458784 ONV458784 OXR458784 PHN458784 PRJ458784 QBF458784 QLB458784 QUX458784 RET458784 ROP458784 RYL458784 SIH458784 SSD458784 TBZ458784 TLV458784 TVR458784 UFN458784 UPJ458784 UZF458784 VJB458784 VSX458784 WCT458784 WMP458784 WWL458784 AD524320 JZ524320 TV524320 ADR524320 ANN524320 AXJ524320 BHF524320 BRB524320 CAX524320 CKT524320 CUP524320 DEL524320 DOH524320 DYD524320 EHZ524320 ERV524320 FBR524320 FLN524320 FVJ524320 GFF524320 GPB524320 GYX524320 HIT524320 HSP524320 ICL524320 IMH524320 IWD524320 JFZ524320 JPV524320 JZR524320 KJN524320 KTJ524320 LDF524320 LNB524320 LWX524320 MGT524320 MQP524320 NAL524320 NKH524320 NUD524320 ODZ524320 ONV524320 OXR524320 PHN524320 PRJ524320 QBF524320 QLB524320 QUX524320 RET524320 ROP524320 RYL524320 SIH524320 SSD524320 TBZ524320 TLV524320 TVR524320 UFN524320 UPJ524320 UZF524320 VJB524320 VSX524320 WCT524320 WMP524320 WWL524320 AD589856 JZ589856 TV589856 ADR589856 ANN589856 AXJ589856 BHF589856 BRB589856 CAX589856 CKT589856 CUP589856 DEL589856 DOH589856 DYD589856 EHZ589856 ERV589856 FBR589856 FLN589856 FVJ589856 GFF589856 GPB589856 GYX589856 HIT589856 HSP589856 ICL589856 IMH589856 IWD589856 JFZ589856 JPV589856 JZR589856 KJN589856 KTJ589856 LDF589856 LNB589856 LWX589856 MGT589856 MQP589856 NAL589856 NKH589856 NUD589856 ODZ589856 ONV589856 OXR589856 PHN589856 PRJ589856 QBF589856 QLB589856 QUX589856 RET589856 ROP589856 RYL589856 SIH589856 SSD589856 TBZ589856 TLV589856 TVR589856 UFN589856 UPJ589856 UZF589856 VJB589856 VSX589856 WCT589856 WMP589856 WWL589856 AD655392 JZ655392 TV655392 ADR655392 ANN655392 AXJ655392 BHF655392 BRB655392 CAX655392 CKT655392 CUP655392 DEL655392 DOH655392 DYD655392 EHZ655392 ERV655392 FBR655392 FLN655392 FVJ655392 GFF655392 GPB655392 GYX655392 HIT655392 HSP655392 ICL655392 IMH655392 IWD655392 JFZ655392 JPV655392 JZR655392 KJN655392 KTJ655392 LDF655392 LNB655392 LWX655392 MGT655392 MQP655392 NAL655392 NKH655392 NUD655392 ODZ655392 ONV655392 OXR655392 PHN655392 PRJ655392 QBF655392 QLB655392 QUX655392 RET655392 ROP655392 RYL655392 SIH655392 SSD655392 TBZ655392 TLV655392 TVR655392 UFN655392 UPJ655392 UZF655392 VJB655392 VSX655392 WCT655392 WMP655392 WWL655392 AD720928 JZ720928 TV720928 ADR720928 ANN720928 AXJ720928 BHF720928 BRB720928 CAX720928 CKT720928 CUP720928 DEL720928 DOH720928 DYD720928 EHZ720928 ERV720928 FBR720928 FLN720928 FVJ720928 GFF720928 GPB720928 GYX720928 HIT720928 HSP720928 ICL720928 IMH720928 IWD720928 JFZ720928 JPV720928 JZR720928 KJN720928 KTJ720928 LDF720928 LNB720928 LWX720928 MGT720928 MQP720928 NAL720928 NKH720928 NUD720928 ODZ720928 ONV720928 OXR720928 PHN720928 PRJ720928 QBF720928 QLB720928 QUX720928 RET720928 ROP720928 RYL720928 SIH720928 SSD720928 TBZ720928 TLV720928 TVR720928 UFN720928 UPJ720928 UZF720928 VJB720928 VSX720928 WCT720928 WMP720928 WWL720928 AD786464 JZ786464 TV786464 ADR786464 ANN786464 AXJ786464 BHF786464 BRB786464 CAX786464 CKT786464 CUP786464 DEL786464 DOH786464 DYD786464 EHZ786464 ERV786464 FBR786464 FLN786464 FVJ786464 GFF786464 GPB786464 GYX786464 HIT786464 HSP786464 ICL786464 IMH786464 IWD786464 JFZ786464 JPV786464 JZR786464 KJN786464 KTJ786464 LDF786464 LNB786464 LWX786464 MGT786464 MQP786464 NAL786464 NKH786464 NUD786464 ODZ786464 ONV786464 OXR786464 PHN786464 PRJ786464 QBF786464 QLB786464 QUX786464 RET786464 ROP786464 RYL786464 SIH786464 SSD786464 TBZ786464 TLV786464 TVR786464 UFN786464 UPJ786464 UZF786464 VJB786464 VSX786464 WCT786464 WMP786464 WWL786464 AD852000 JZ852000 TV852000 ADR852000 ANN852000 AXJ852000 BHF852000 BRB852000 CAX852000 CKT852000 CUP852000 DEL852000 DOH852000 DYD852000 EHZ852000 ERV852000 FBR852000 FLN852000 FVJ852000 GFF852000 GPB852000 GYX852000 HIT852000 HSP852000 ICL852000 IMH852000 IWD852000 JFZ852000 JPV852000 JZR852000 KJN852000 KTJ852000 LDF852000 LNB852000 LWX852000 MGT852000 MQP852000 NAL852000 NKH852000 NUD852000 ODZ852000 ONV852000 OXR852000 PHN852000 PRJ852000 QBF852000 QLB852000 QUX852000 RET852000 ROP852000 RYL852000 SIH852000 SSD852000 TBZ852000 TLV852000 TVR852000 UFN852000 UPJ852000 UZF852000 VJB852000 VSX852000 WCT852000 WMP852000 WWL852000 AD917536 JZ917536 TV917536 ADR917536 ANN917536 AXJ917536 BHF917536 BRB917536 CAX917536 CKT917536 CUP917536 DEL917536 DOH917536 DYD917536 EHZ917536 ERV917536 FBR917536 FLN917536 FVJ917536 GFF917536 GPB917536 GYX917536 HIT917536 HSP917536 ICL917536 IMH917536 IWD917536 JFZ917536 JPV917536 JZR917536 KJN917536 KTJ917536 LDF917536 LNB917536 LWX917536 MGT917536 MQP917536 NAL917536 NKH917536 NUD917536 ODZ917536 ONV917536 OXR917536 PHN917536 PRJ917536 QBF917536 QLB917536 QUX917536 RET917536 ROP917536 RYL917536 SIH917536 SSD917536 TBZ917536 TLV917536 TVR917536 UFN917536 UPJ917536 UZF917536 VJB917536 VSX917536 WCT917536 WMP917536 WWL917536 AD983072 JZ983072 TV983072 ADR983072 ANN983072 AXJ983072 BHF983072 BRB983072 CAX983072 CKT983072 CUP983072 DEL983072 DOH983072 DYD983072 EHZ983072 ERV983072 FBR983072 FLN983072 FVJ983072 GFF983072 GPB983072 GYX983072 HIT983072 HSP983072 ICL983072 IMH983072 IWD983072 JFZ983072 JPV983072 JZR983072 KJN983072 KTJ983072 LDF983072 LNB983072 LWX983072 MGT983072 MQP983072 NAL983072 NKH983072 NUD983072 ODZ983072 ONV983072 OXR983072 PHN983072 PRJ983072 QBF983072 QLB983072 QUX983072 RET983072 ROP983072 RYL983072 SIH983072 SSD983072 TBZ983072 TLV983072 TVR983072 UFN983072 UPJ983072 UZF983072 VJB983072 VSX983072 WCT983072 WMP983072 WWL983072</xm:sqref>
        </x14:dataValidation>
        <x14:dataValidation type="list" allowBlank="1" showInputMessage="1" showErrorMessage="1">
          <x14:formula1>
            <xm:f>IMPACTO</xm:f>
          </x14:formula1>
          <xm:sqref>R65526 JN65526 TJ65526 ADF65526 ANB65526 AWX65526 BGT65526 BQP65526 CAL65526 CKH65526 CUD65526 DDZ65526 DNV65526 DXR65526 EHN65526 ERJ65526 FBF65526 FLB65526 FUX65526 GET65526 GOP65526 GYL65526 HIH65526 HSD65526 IBZ65526 ILV65526 IVR65526 JFN65526 JPJ65526 JZF65526 KJB65526 KSX65526 LCT65526 LMP65526 LWL65526 MGH65526 MQD65526 MZZ65526 NJV65526 NTR65526 ODN65526 ONJ65526 OXF65526 PHB65526 PQX65526 QAT65526 QKP65526 QUL65526 REH65526 ROD65526 RXZ65526 SHV65526 SRR65526 TBN65526 TLJ65526 TVF65526 UFB65526 UOX65526 UYT65526 VIP65526 VSL65526 WCH65526 WMD65526 WVZ65526 R131062 JN131062 TJ131062 ADF131062 ANB131062 AWX131062 BGT131062 BQP131062 CAL131062 CKH131062 CUD131062 DDZ131062 DNV131062 DXR131062 EHN131062 ERJ131062 FBF131062 FLB131062 FUX131062 GET131062 GOP131062 GYL131062 HIH131062 HSD131062 IBZ131062 ILV131062 IVR131062 JFN131062 JPJ131062 JZF131062 KJB131062 KSX131062 LCT131062 LMP131062 LWL131062 MGH131062 MQD131062 MZZ131062 NJV131062 NTR131062 ODN131062 ONJ131062 OXF131062 PHB131062 PQX131062 QAT131062 QKP131062 QUL131062 REH131062 ROD131062 RXZ131062 SHV131062 SRR131062 TBN131062 TLJ131062 TVF131062 UFB131062 UOX131062 UYT131062 VIP131062 VSL131062 WCH131062 WMD131062 WVZ131062 R196598 JN196598 TJ196598 ADF196598 ANB196598 AWX196598 BGT196598 BQP196598 CAL196598 CKH196598 CUD196598 DDZ196598 DNV196598 DXR196598 EHN196598 ERJ196598 FBF196598 FLB196598 FUX196598 GET196598 GOP196598 GYL196598 HIH196598 HSD196598 IBZ196598 ILV196598 IVR196598 JFN196598 JPJ196598 JZF196598 KJB196598 KSX196598 LCT196598 LMP196598 LWL196598 MGH196598 MQD196598 MZZ196598 NJV196598 NTR196598 ODN196598 ONJ196598 OXF196598 PHB196598 PQX196598 QAT196598 QKP196598 QUL196598 REH196598 ROD196598 RXZ196598 SHV196598 SRR196598 TBN196598 TLJ196598 TVF196598 UFB196598 UOX196598 UYT196598 VIP196598 VSL196598 WCH196598 WMD196598 WVZ196598 R262134 JN262134 TJ262134 ADF262134 ANB262134 AWX262134 BGT262134 BQP262134 CAL262134 CKH262134 CUD262134 DDZ262134 DNV262134 DXR262134 EHN262134 ERJ262134 FBF262134 FLB262134 FUX262134 GET262134 GOP262134 GYL262134 HIH262134 HSD262134 IBZ262134 ILV262134 IVR262134 JFN262134 JPJ262134 JZF262134 KJB262134 KSX262134 LCT262134 LMP262134 LWL262134 MGH262134 MQD262134 MZZ262134 NJV262134 NTR262134 ODN262134 ONJ262134 OXF262134 PHB262134 PQX262134 QAT262134 QKP262134 QUL262134 REH262134 ROD262134 RXZ262134 SHV262134 SRR262134 TBN262134 TLJ262134 TVF262134 UFB262134 UOX262134 UYT262134 VIP262134 VSL262134 WCH262134 WMD262134 WVZ262134 R327670 JN327670 TJ327670 ADF327670 ANB327670 AWX327670 BGT327670 BQP327670 CAL327670 CKH327670 CUD327670 DDZ327670 DNV327670 DXR327670 EHN327670 ERJ327670 FBF327670 FLB327670 FUX327670 GET327670 GOP327670 GYL327670 HIH327670 HSD327670 IBZ327670 ILV327670 IVR327670 JFN327670 JPJ327670 JZF327670 KJB327670 KSX327670 LCT327670 LMP327670 LWL327670 MGH327670 MQD327670 MZZ327670 NJV327670 NTR327670 ODN327670 ONJ327670 OXF327670 PHB327670 PQX327670 QAT327670 QKP327670 QUL327670 REH327670 ROD327670 RXZ327670 SHV327670 SRR327670 TBN327670 TLJ327670 TVF327670 UFB327670 UOX327670 UYT327670 VIP327670 VSL327670 WCH327670 WMD327670 WVZ327670 R393206 JN393206 TJ393206 ADF393206 ANB393206 AWX393206 BGT393206 BQP393206 CAL393206 CKH393206 CUD393206 DDZ393206 DNV393206 DXR393206 EHN393206 ERJ393206 FBF393206 FLB393206 FUX393206 GET393206 GOP393206 GYL393206 HIH393206 HSD393206 IBZ393206 ILV393206 IVR393206 JFN393206 JPJ393206 JZF393206 KJB393206 KSX393206 LCT393206 LMP393206 LWL393206 MGH393206 MQD393206 MZZ393206 NJV393206 NTR393206 ODN393206 ONJ393206 OXF393206 PHB393206 PQX393206 QAT393206 QKP393206 QUL393206 REH393206 ROD393206 RXZ393206 SHV393206 SRR393206 TBN393206 TLJ393206 TVF393206 UFB393206 UOX393206 UYT393206 VIP393206 VSL393206 WCH393206 WMD393206 WVZ393206 R458742 JN458742 TJ458742 ADF458742 ANB458742 AWX458742 BGT458742 BQP458742 CAL458742 CKH458742 CUD458742 DDZ458742 DNV458742 DXR458742 EHN458742 ERJ458742 FBF458742 FLB458742 FUX458742 GET458742 GOP458742 GYL458742 HIH458742 HSD458742 IBZ458742 ILV458742 IVR458742 JFN458742 JPJ458742 JZF458742 KJB458742 KSX458742 LCT458742 LMP458742 LWL458742 MGH458742 MQD458742 MZZ458742 NJV458742 NTR458742 ODN458742 ONJ458742 OXF458742 PHB458742 PQX458742 QAT458742 QKP458742 QUL458742 REH458742 ROD458742 RXZ458742 SHV458742 SRR458742 TBN458742 TLJ458742 TVF458742 UFB458742 UOX458742 UYT458742 VIP458742 VSL458742 WCH458742 WMD458742 WVZ458742 R524278 JN524278 TJ524278 ADF524278 ANB524278 AWX524278 BGT524278 BQP524278 CAL524278 CKH524278 CUD524278 DDZ524278 DNV524278 DXR524278 EHN524278 ERJ524278 FBF524278 FLB524278 FUX524278 GET524278 GOP524278 GYL524278 HIH524278 HSD524278 IBZ524278 ILV524278 IVR524278 JFN524278 JPJ524278 JZF524278 KJB524278 KSX524278 LCT524278 LMP524278 LWL524278 MGH524278 MQD524278 MZZ524278 NJV524278 NTR524278 ODN524278 ONJ524278 OXF524278 PHB524278 PQX524278 QAT524278 QKP524278 QUL524278 REH524278 ROD524278 RXZ524278 SHV524278 SRR524278 TBN524278 TLJ524278 TVF524278 UFB524278 UOX524278 UYT524278 VIP524278 VSL524278 WCH524278 WMD524278 WVZ524278 R589814 JN589814 TJ589814 ADF589814 ANB589814 AWX589814 BGT589814 BQP589814 CAL589814 CKH589814 CUD589814 DDZ589814 DNV589814 DXR589814 EHN589814 ERJ589814 FBF589814 FLB589814 FUX589814 GET589814 GOP589814 GYL589814 HIH589814 HSD589814 IBZ589814 ILV589814 IVR589814 JFN589814 JPJ589814 JZF589814 KJB589814 KSX589814 LCT589814 LMP589814 LWL589814 MGH589814 MQD589814 MZZ589814 NJV589814 NTR589814 ODN589814 ONJ589814 OXF589814 PHB589814 PQX589814 QAT589814 QKP589814 QUL589814 REH589814 ROD589814 RXZ589814 SHV589814 SRR589814 TBN589814 TLJ589814 TVF589814 UFB589814 UOX589814 UYT589814 VIP589814 VSL589814 WCH589814 WMD589814 WVZ589814 R655350 JN655350 TJ655350 ADF655350 ANB655350 AWX655350 BGT655350 BQP655350 CAL655350 CKH655350 CUD655350 DDZ655350 DNV655350 DXR655350 EHN655350 ERJ655350 FBF655350 FLB655350 FUX655350 GET655350 GOP655350 GYL655350 HIH655350 HSD655350 IBZ655350 ILV655350 IVR655350 JFN655350 JPJ655350 JZF655350 KJB655350 KSX655350 LCT655350 LMP655350 LWL655350 MGH655350 MQD655350 MZZ655350 NJV655350 NTR655350 ODN655350 ONJ655350 OXF655350 PHB655350 PQX655350 QAT655350 QKP655350 QUL655350 REH655350 ROD655350 RXZ655350 SHV655350 SRR655350 TBN655350 TLJ655350 TVF655350 UFB655350 UOX655350 UYT655350 VIP655350 VSL655350 WCH655350 WMD655350 WVZ655350 R720886 JN720886 TJ720886 ADF720886 ANB720886 AWX720886 BGT720886 BQP720886 CAL720886 CKH720886 CUD720886 DDZ720886 DNV720886 DXR720886 EHN720886 ERJ720886 FBF720886 FLB720886 FUX720886 GET720886 GOP720886 GYL720886 HIH720886 HSD720886 IBZ720886 ILV720886 IVR720886 JFN720886 JPJ720886 JZF720886 KJB720886 KSX720886 LCT720886 LMP720886 LWL720886 MGH720886 MQD720886 MZZ720886 NJV720886 NTR720886 ODN720886 ONJ720886 OXF720886 PHB720886 PQX720886 QAT720886 QKP720886 QUL720886 REH720886 ROD720886 RXZ720886 SHV720886 SRR720886 TBN720886 TLJ720886 TVF720886 UFB720886 UOX720886 UYT720886 VIP720886 VSL720886 WCH720886 WMD720886 WVZ720886 R786422 JN786422 TJ786422 ADF786422 ANB786422 AWX786422 BGT786422 BQP786422 CAL786422 CKH786422 CUD786422 DDZ786422 DNV786422 DXR786422 EHN786422 ERJ786422 FBF786422 FLB786422 FUX786422 GET786422 GOP786422 GYL786422 HIH786422 HSD786422 IBZ786422 ILV786422 IVR786422 JFN786422 JPJ786422 JZF786422 KJB786422 KSX786422 LCT786422 LMP786422 LWL786422 MGH786422 MQD786422 MZZ786422 NJV786422 NTR786422 ODN786422 ONJ786422 OXF786422 PHB786422 PQX786422 QAT786422 QKP786422 QUL786422 REH786422 ROD786422 RXZ786422 SHV786422 SRR786422 TBN786422 TLJ786422 TVF786422 UFB786422 UOX786422 UYT786422 VIP786422 VSL786422 WCH786422 WMD786422 WVZ786422 R851958 JN851958 TJ851958 ADF851958 ANB851958 AWX851958 BGT851958 BQP851958 CAL851958 CKH851958 CUD851958 DDZ851958 DNV851958 DXR851958 EHN851958 ERJ851958 FBF851958 FLB851958 FUX851958 GET851958 GOP851958 GYL851958 HIH851958 HSD851958 IBZ851958 ILV851958 IVR851958 JFN851958 JPJ851958 JZF851958 KJB851958 KSX851958 LCT851958 LMP851958 LWL851958 MGH851958 MQD851958 MZZ851958 NJV851958 NTR851958 ODN851958 ONJ851958 OXF851958 PHB851958 PQX851958 QAT851958 QKP851958 QUL851958 REH851958 ROD851958 RXZ851958 SHV851958 SRR851958 TBN851958 TLJ851958 TVF851958 UFB851958 UOX851958 UYT851958 VIP851958 VSL851958 WCH851958 WMD851958 WVZ851958 R917494 JN917494 TJ917494 ADF917494 ANB917494 AWX917494 BGT917494 BQP917494 CAL917494 CKH917494 CUD917494 DDZ917494 DNV917494 DXR917494 EHN917494 ERJ917494 FBF917494 FLB917494 FUX917494 GET917494 GOP917494 GYL917494 HIH917494 HSD917494 IBZ917494 ILV917494 IVR917494 JFN917494 JPJ917494 JZF917494 KJB917494 KSX917494 LCT917494 LMP917494 LWL917494 MGH917494 MQD917494 MZZ917494 NJV917494 NTR917494 ODN917494 ONJ917494 OXF917494 PHB917494 PQX917494 QAT917494 QKP917494 QUL917494 REH917494 ROD917494 RXZ917494 SHV917494 SRR917494 TBN917494 TLJ917494 TVF917494 UFB917494 UOX917494 UYT917494 VIP917494 VSL917494 WCH917494 WMD917494 WVZ917494 R983030 JN983030 TJ983030 ADF983030 ANB983030 AWX983030 BGT983030 BQP983030 CAL983030 CKH983030 CUD983030 DDZ983030 DNV983030 DXR983030 EHN983030 ERJ983030 FBF983030 FLB983030 FUX983030 GET983030 GOP983030 GYL983030 HIH983030 HSD983030 IBZ983030 ILV983030 IVR983030 JFN983030 JPJ983030 JZF983030 KJB983030 KSX983030 LCT983030 LMP983030 LWL983030 MGH983030 MQD983030 MZZ983030 NJV983030 NTR983030 ODN983030 ONJ983030 OXF983030 PHB983030 PQX983030 QAT983030 QKP983030 QUL983030 REH983030 ROD983030 RXZ983030 SHV983030 SRR983030 TBN983030 TLJ983030 TVF983030 UFB983030 UOX983030 UYT983030 VIP983030 VSL983030 WCH983030 WMD983030 WVZ983030 R65530 JN65530 TJ65530 ADF65530 ANB65530 AWX65530 BGT65530 BQP65530 CAL65530 CKH65530 CUD65530 DDZ65530 DNV65530 DXR65530 EHN65530 ERJ65530 FBF65530 FLB65530 FUX65530 GET65530 GOP65530 GYL65530 HIH65530 HSD65530 IBZ65530 ILV65530 IVR65530 JFN65530 JPJ65530 JZF65530 KJB65530 KSX65530 LCT65530 LMP65530 LWL65530 MGH65530 MQD65530 MZZ65530 NJV65530 NTR65530 ODN65530 ONJ65530 OXF65530 PHB65530 PQX65530 QAT65530 QKP65530 QUL65530 REH65530 ROD65530 RXZ65530 SHV65530 SRR65530 TBN65530 TLJ65530 TVF65530 UFB65530 UOX65530 UYT65530 VIP65530 VSL65530 WCH65530 WMD65530 WVZ65530 R131066 JN131066 TJ131066 ADF131066 ANB131066 AWX131066 BGT131066 BQP131066 CAL131066 CKH131066 CUD131066 DDZ131066 DNV131066 DXR131066 EHN131066 ERJ131066 FBF131066 FLB131066 FUX131066 GET131066 GOP131066 GYL131066 HIH131066 HSD131066 IBZ131066 ILV131066 IVR131066 JFN131066 JPJ131066 JZF131066 KJB131066 KSX131066 LCT131066 LMP131066 LWL131066 MGH131066 MQD131066 MZZ131066 NJV131066 NTR131066 ODN131066 ONJ131066 OXF131066 PHB131066 PQX131066 QAT131066 QKP131066 QUL131066 REH131066 ROD131066 RXZ131066 SHV131066 SRR131066 TBN131066 TLJ131066 TVF131066 UFB131066 UOX131066 UYT131066 VIP131066 VSL131066 WCH131066 WMD131066 WVZ131066 R196602 JN196602 TJ196602 ADF196602 ANB196602 AWX196602 BGT196602 BQP196602 CAL196602 CKH196602 CUD196602 DDZ196602 DNV196602 DXR196602 EHN196602 ERJ196602 FBF196602 FLB196602 FUX196602 GET196602 GOP196602 GYL196602 HIH196602 HSD196602 IBZ196602 ILV196602 IVR196602 JFN196602 JPJ196602 JZF196602 KJB196602 KSX196602 LCT196602 LMP196602 LWL196602 MGH196602 MQD196602 MZZ196602 NJV196602 NTR196602 ODN196602 ONJ196602 OXF196602 PHB196602 PQX196602 QAT196602 QKP196602 QUL196602 REH196602 ROD196602 RXZ196602 SHV196602 SRR196602 TBN196602 TLJ196602 TVF196602 UFB196602 UOX196602 UYT196602 VIP196602 VSL196602 WCH196602 WMD196602 WVZ196602 R262138 JN262138 TJ262138 ADF262138 ANB262138 AWX262138 BGT262138 BQP262138 CAL262138 CKH262138 CUD262138 DDZ262138 DNV262138 DXR262138 EHN262138 ERJ262138 FBF262138 FLB262138 FUX262138 GET262138 GOP262138 GYL262138 HIH262138 HSD262138 IBZ262138 ILV262138 IVR262138 JFN262138 JPJ262138 JZF262138 KJB262138 KSX262138 LCT262138 LMP262138 LWL262138 MGH262138 MQD262138 MZZ262138 NJV262138 NTR262138 ODN262138 ONJ262138 OXF262138 PHB262138 PQX262138 QAT262138 QKP262138 QUL262138 REH262138 ROD262138 RXZ262138 SHV262138 SRR262138 TBN262138 TLJ262138 TVF262138 UFB262138 UOX262138 UYT262138 VIP262138 VSL262138 WCH262138 WMD262138 WVZ262138 R327674 JN327674 TJ327674 ADF327674 ANB327674 AWX327674 BGT327674 BQP327674 CAL327674 CKH327674 CUD327674 DDZ327674 DNV327674 DXR327674 EHN327674 ERJ327674 FBF327674 FLB327674 FUX327674 GET327674 GOP327674 GYL327674 HIH327674 HSD327674 IBZ327674 ILV327674 IVR327674 JFN327674 JPJ327674 JZF327674 KJB327674 KSX327674 LCT327674 LMP327674 LWL327674 MGH327674 MQD327674 MZZ327674 NJV327674 NTR327674 ODN327674 ONJ327674 OXF327674 PHB327674 PQX327674 QAT327674 QKP327674 QUL327674 REH327674 ROD327674 RXZ327674 SHV327674 SRR327674 TBN327674 TLJ327674 TVF327674 UFB327674 UOX327674 UYT327674 VIP327674 VSL327674 WCH327674 WMD327674 WVZ327674 R393210 JN393210 TJ393210 ADF393210 ANB393210 AWX393210 BGT393210 BQP393210 CAL393210 CKH393210 CUD393210 DDZ393210 DNV393210 DXR393210 EHN393210 ERJ393210 FBF393210 FLB393210 FUX393210 GET393210 GOP393210 GYL393210 HIH393210 HSD393210 IBZ393210 ILV393210 IVR393210 JFN393210 JPJ393210 JZF393210 KJB393210 KSX393210 LCT393210 LMP393210 LWL393210 MGH393210 MQD393210 MZZ393210 NJV393210 NTR393210 ODN393210 ONJ393210 OXF393210 PHB393210 PQX393210 QAT393210 QKP393210 QUL393210 REH393210 ROD393210 RXZ393210 SHV393210 SRR393210 TBN393210 TLJ393210 TVF393210 UFB393210 UOX393210 UYT393210 VIP393210 VSL393210 WCH393210 WMD393210 WVZ393210 R458746 JN458746 TJ458746 ADF458746 ANB458746 AWX458746 BGT458746 BQP458746 CAL458746 CKH458746 CUD458746 DDZ458746 DNV458746 DXR458746 EHN458746 ERJ458746 FBF458746 FLB458746 FUX458746 GET458746 GOP458746 GYL458746 HIH458746 HSD458746 IBZ458746 ILV458746 IVR458746 JFN458746 JPJ458746 JZF458746 KJB458746 KSX458746 LCT458746 LMP458746 LWL458746 MGH458746 MQD458746 MZZ458746 NJV458746 NTR458746 ODN458746 ONJ458746 OXF458746 PHB458746 PQX458746 QAT458746 QKP458746 QUL458746 REH458746 ROD458746 RXZ458746 SHV458746 SRR458746 TBN458746 TLJ458746 TVF458746 UFB458746 UOX458746 UYT458746 VIP458746 VSL458746 WCH458746 WMD458746 WVZ458746 R524282 JN524282 TJ524282 ADF524282 ANB524282 AWX524282 BGT524282 BQP524282 CAL524282 CKH524282 CUD524282 DDZ524282 DNV524282 DXR524282 EHN524282 ERJ524282 FBF524282 FLB524282 FUX524282 GET524282 GOP524282 GYL524282 HIH524282 HSD524282 IBZ524282 ILV524282 IVR524282 JFN524282 JPJ524282 JZF524282 KJB524282 KSX524282 LCT524282 LMP524282 LWL524282 MGH524282 MQD524282 MZZ524282 NJV524282 NTR524282 ODN524282 ONJ524282 OXF524282 PHB524282 PQX524282 QAT524282 QKP524282 QUL524282 REH524282 ROD524282 RXZ524282 SHV524282 SRR524282 TBN524282 TLJ524282 TVF524282 UFB524282 UOX524282 UYT524282 VIP524282 VSL524282 WCH524282 WMD524282 WVZ524282 R589818 JN589818 TJ589818 ADF589818 ANB589818 AWX589818 BGT589818 BQP589818 CAL589818 CKH589818 CUD589818 DDZ589818 DNV589818 DXR589818 EHN589818 ERJ589818 FBF589818 FLB589818 FUX589818 GET589818 GOP589818 GYL589818 HIH589818 HSD589818 IBZ589818 ILV589818 IVR589818 JFN589818 JPJ589818 JZF589818 KJB589818 KSX589818 LCT589818 LMP589818 LWL589818 MGH589818 MQD589818 MZZ589818 NJV589818 NTR589818 ODN589818 ONJ589818 OXF589818 PHB589818 PQX589818 QAT589818 QKP589818 QUL589818 REH589818 ROD589818 RXZ589818 SHV589818 SRR589818 TBN589818 TLJ589818 TVF589818 UFB589818 UOX589818 UYT589818 VIP589818 VSL589818 WCH589818 WMD589818 WVZ589818 R655354 JN655354 TJ655354 ADF655354 ANB655354 AWX655354 BGT655354 BQP655354 CAL655354 CKH655354 CUD655354 DDZ655354 DNV655354 DXR655354 EHN655354 ERJ655354 FBF655354 FLB655354 FUX655354 GET655354 GOP655354 GYL655354 HIH655354 HSD655354 IBZ655354 ILV655354 IVR655354 JFN655354 JPJ655354 JZF655354 KJB655354 KSX655354 LCT655354 LMP655354 LWL655354 MGH655354 MQD655354 MZZ655354 NJV655354 NTR655354 ODN655354 ONJ655354 OXF655354 PHB655354 PQX655354 QAT655354 QKP655354 QUL655354 REH655354 ROD655354 RXZ655354 SHV655354 SRR655354 TBN655354 TLJ655354 TVF655354 UFB655354 UOX655354 UYT655354 VIP655354 VSL655354 WCH655354 WMD655354 WVZ655354 R720890 JN720890 TJ720890 ADF720890 ANB720890 AWX720890 BGT720890 BQP720890 CAL720890 CKH720890 CUD720890 DDZ720890 DNV720890 DXR720890 EHN720890 ERJ720890 FBF720890 FLB720890 FUX720890 GET720890 GOP720890 GYL720890 HIH720890 HSD720890 IBZ720890 ILV720890 IVR720890 JFN720890 JPJ720890 JZF720890 KJB720890 KSX720890 LCT720890 LMP720890 LWL720890 MGH720890 MQD720890 MZZ720890 NJV720890 NTR720890 ODN720890 ONJ720890 OXF720890 PHB720890 PQX720890 QAT720890 QKP720890 QUL720890 REH720890 ROD720890 RXZ720890 SHV720890 SRR720890 TBN720890 TLJ720890 TVF720890 UFB720890 UOX720890 UYT720890 VIP720890 VSL720890 WCH720890 WMD720890 WVZ720890 R786426 JN786426 TJ786426 ADF786426 ANB786426 AWX786426 BGT786426 BQP786426 CAL786426 CKH786426 CUD786426 DDZ786426 DNV786426 DXR786426 EHN786426 ERJ786426 FBF786426 FLB786426 FUX786426 GET786426 GOP786426 GYL786426 HIH786426 HSD786426 IBZ786426 ILV786426 IVR786426 JFN786426 JPJ786426 JZF786426 KJB786426 KSX786426 LCT786426 LMP786426 LWL786426 MGH786426 MQD786426 MZZ786426 NJV786426 NTR786426 ODN786426 ONJ786426 OXF786426 PHB786426 PQX786426 QAT786426 QKP786426 QUL786426 REH786426 ROD786426 RXZ786426 SHV786426 SRR786426 TBN786426 TLJ786426 TVF786426 UFB786426 UOX786426 UYT786426 VIP786426 VSL786426 WCH786426 WMD786426 WVZ786426 R851962 JN851962 TJ851962 ADF851962 ANB851962 AWX851962 BGT851962 BQP851962 CAL851962 CKH851962 CUD851962 DDZ851962 DNV851962 DXR851962 EHN851962 ERJ851962 FBF851962 FLB851962 FUX851962 GET851962 GOP851962 GYL851962 HIH851962 HSD851962 IBZ851962 ILV851962 IVR851962 JFN851962 JPJ851962 JZF851962 KJB851962 KSX851962 LCT851962 LMP851962 LWL851962 MGH851962 MQD851962 MZZ851962 NJV851962 NTR851962 ODN851962 ONJ851962 OXF851962 PHB851962 PQX851962 QAT851962 QKP851962 QUL851962 REH851962 ROD851962 RXZ851962 SHV851962 SRR851962 TBN851962 TLJ851962 TVF851962 UFB851962 UOX851962 UYT851962 VIP851962 VSL851962 WCH851962 WMD851962 WVZ851962 R917498 JN917498 TJ917498 ADF917498 ANB917498 AWX917498 BGT917498 BQP917498 CAL917498 CKH917498 CUD917498 DDZ917498 DNV917498 DXR917498 EHN917498 ERJ917498 FBF917498 FLB917498 FUX917498 GET917498 GOP917498 GYL917498 HIH917498 HSD917498 IBZ917498 ILV917498 IVR917498 JFN917498 JPJ917498 JZF917498 KJB917498 KSX917498 LCT917498 LMP917498 LWL917498 MGH917498 MQD917498 MZZ917498 NJV917498 NTR917498 ODN917498 ONJ917498 OXF917498 PHB917498 PQX917498 QAT917498 QKP917498 QUL917498 REH917498 ROD917498 RXZ917498 SHV917498 SRR917498 TBN917498 TLJ917498 TVF917498 UFB917498 UOX917498 UYT917498 VIP917498 VSL917498 WCH917498 WMD917498 WVZ917498 R983034 JN983034 TJ983034 ADF983034 ANB983034 AWX983034 BGT983034 BQP983034 CAL983034 CKH983034 CUD983034 DDZ983034 DNV983034 DXR983034 EHN983034 ERJ983034 FBF983034 FLB983034 FUX983034 GET983034 GOP983034 GYL983034 HIH983034 HSD983034 IBZ983034 ILV983034 IVR983034 JFN983034 JPJ983034 JZF983034 KJB983034 KSX983034 LCT983034 LMP983034 LWL983034 MGH983034 MQD983034 MZZ983034 NJV983034 NTR983034 ODN983034 ONJ983034 OXF983034 PHB983034 PQX983034 QAT983034 QKP983034 QUL983034 REH983034 ROD983034 RXZ983034 SHV983034 SRR983034 TBN983034 TLJ983034 TVF983034 UFB983034 UOX983034 UYT983034 VIP983034 VSL983034 WCH983034 WMD983034 WVZ983034 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R37:R69 JN37:JN69 TJ37:TJ69 ADF37:ADF69 ANB37:ANB69 AWX37:AWX69 BGT37:BGT69 BQP37:BQP69 CAL37:CAL69 CKH37:CKH69 CUD37:CUD69 DDZ37:DDZ69 DNV37:DNV69 DXR37:DXR69 EHN37:EHN69 ERJ37:ERJ69 FBF37:FBF69 FLB37:FLB69 FUX37:FUX69 GET37:GET69 GOP37:GOP69 GYL37:GYL69 HIH37:HIH69 HSD37:HSD69 IBZ37:IBZ69 ILV37:ILV69 IVR37:IVR69 JFN37:JFN69 JPJ37:JPJ69 JZF37:JZF69 KJB37:KJB69 KSX37:KSX69 LCT37:LCT69 LMP37:LMP69 LWL37:LWL69 MGH37:MGH69 MQD37:MQD69 MZZ37:MZZ69 NJV37:NJV69 NTR37:NTR69 ODN37:ODN69 ONJ37:ONJ69 OXF37:OXF69 PHB37:PHB69 PQX37:PQX69 QAT37:QAT69 QKP37:QKP69 QUL37:QUL69 REH37:REH69 ROD37:ROD69 RXZ37:RXZ69 SHV37:SHV69 SRR37:SRR69 TBN37:TBN69 TLJ37:TLJ69 TVF37:TVF69 UFB37:UFB69 UOX37:UOX69 UYT37:UYT69 VIP37:VIP69 VSL37:VSL69 WCH37:WCH69 WMD37:WMD69 WVZ37:WVZ69 R65573:R65605 JN65573:JN65605 TJ65573:TJ65605 ADF65573:ADF65605 ANB65573:ANB65605 AWX65573:AWX65605 BGT65573:BGT65605 BQP65573:BQP65605 CAL65573:CAL65605 CKH65573:CKH65605 CUD65573:CUD65605 DDZ65573:DDZ65605 DNV65573:DNV65605 DXR65573:DXR65605 EHN65573:EHN65605 ERJ65573:ERJ65605 FBF65573:FBF65605 FLB65573:FLB65605 FUX65573:FUX65605 GET65573:GET65605 GOP65573:GOP65605 GYL65573:GYL65605 HIH65573:HIH65605 HSD65573:HSD65605 IBZ65573:IBZ65605 ILV65573:ILV65605 IVR65573:IVR65605 JFN65573:JFN65605 JPJ65573:JPJ65605 JZF65573:JZF65605 KJB65573:KJB65605 KSX65573:KSX65605 LCT65573:LCT65605 LMP65573:LMP65605 LWL65573:LWL65605 MGH65573:MGH65605 MQD65573:MQD65605 MZZ65573:MZZ65605 NJV65573:NJV65605 NTR65573:NTR65605 ODN65573:ODN65605 ONJ65573:ONJ65605 OXF65573:OXF65605 PHB65573:PHB65605 PQX65573:PQX65605 QAT65573:QAT65605 QKP65573:QKP65605 QUL65573:QUL65605 REH65573:REH65605 ROD65573:ROD65605 RXZ65573:RXZ65605 SHV65573:SHV65605 SRR65573:SRR65605 TBN65573:TBN65605 TLJ65573:TLJ65605 TVF65573:TVF65605 UFB65573:UFB65605 UOX65573:UOX65605 UYT65573:UYT65605 VIP65573:VIP65605 VSL65573:VSL65605 WCH65573:WCH65605 WMD65573:WMD65605 WVZ65573:WVZ65605 R131109:R131141 JN131109:JN131141 TJ131109:TJ131141 ADF131109:ADF131141 ANB131109:ANB131141 AWX131109:AWX131141 BGT131109:BGT131141 BQP131109:BQP131141 CAL131109:CAL131141 CKH131109:CKH131141 CUD131109:CUD131141 DDZ131109:DDZ131141 DNV131109:DNV131141 DXR131109:DXR131141 EHN131109:EHN131141 ERJ131109:ERJ131141 FBF131109:FBF131141 FLB131109:FLB131141 FUX131109:FUX131141 GET131109:GET131141 GOP131109:GOP131141 GYL131109:GYL131141 HIH131109:HIH131141 HSD131109:HSD131141 IBZ131109:IBZ131141 ILV131109:ILV131141 IVR131109:IVR131141 JFN131109:JFN131141 JPJ131109:JPJ131141 JZF131109:JZF131141 KJB131109:KJB131141 KSX131109:KSX131141 LCT131109:LCT131141 LMP131109:LMP131141 LWL131109:LWL131141 MGH131109:MGH131141 MQD131109:MQD131141 MZZ131109:MZZ131141 NJV131109:NJV131141 NTR131109:NTR131141 ODN131109:ODN131141 ONJ131109:ONJ131141 OXF131109:OXF131141 PHB131109:PHB131141 PQX131109:PQX131141 QAT131109:QAT131141 QKP131109:QKP131141 QUL131109:QUL131141 REH131109:REH131141 ROD131109:ROD131141 RXZ131109:RXZ131141 SHV131109:SHV131141 SRR131109:SRR131141 TBN131109:TBN131141 TLJ131109:TLJ131141 TVF131109:TVF131141 UFB131109:UFB131141 UOX131109:UOX131141 UYT131109:UYT131141 VIP131109:VIP131141 VSL131109:VSL131141 WCH131109:WCH131141 WMD131109:WMD131141 WVZ131109:WVZ131141 R196645:R196677 JN196645:JN196677 TJ196645:TJ196677 ADF196645:ADF196677 ANB196645:ANB196677 AWX196645:AWX196677 BGT196645:BGT196677 BQP196645:BQP196677 CAL196645:CAL196677 CKH196645:CKH196677 CUD196645:CUD196677 DDZ196645:DDZ196677 DNV196645:DNV196677 DXR196645:DXR196677 EHN196645:EHN196677 ERJ196645:ERJ196677 FBF196645:FBF196677 FLB196645:FLB196677 FUX196645:FUX196677 GET196645:GET196677 GOP196645:GOP196677 GYL196645:GYL196677 HIH196645:HIH196677 HSD196645:HSD196677 IBZ196645:IBZ196677 ILV196645:ILV196677 IVR196645:IVR196677 JFN196645:JFN196677 JPJ196645:JPJ196677 JZF196645:JZF196677 KJB196645:KJB196677 KSX196645:KSX196677 LCT196645:LCT196677 LMP196645:LMP196677 LWL196645:LWL196677 MGH196645:MGH196677 MQD196645:MQD196677 MZZ196645:MZZ196677 NJV196645:NJV196677 NTR196645:NTR196677 ODN196645:ODN196677 ONJ196645:ONJ196677 OXF196645:OXF196677 PHB196645:PHB196677 PQX196645:PQX196677 QAT196645:QAT196677 QKP196645:QKP196677 QUL196645:QUL196677 REH196645:REH196677 ROD196645:ROD196677 RXZ196645:RXZ196677 SHV196645:SHV196677 SRR196645:SRR196677 TBN196645:TBN196677 TLJ196645:TLJ196677 TVF196645:TVF196677 UFB196645:UFB196677 UOX196645:UOX196677 UYT196645:UYT196677 VIP196645:VIP196677 VSL196645:VSL196677 WCH196645:WCH196677 WMD196645:WMD196677 WVZ196645:WVZ196677 R262181:R262213 JN262181:JN262213 TJ262181:TJ262213 ADF262181:ADF262213 ANB262181:ANB262213 AWX262181:AWX262213 BGT262181:BGT262213 BQP262181:BQP262213 CAL262181:CAL262213 CKH262181:CKH262213 CUD262181:CUD262213 DDZ262181:DDZ262213 DNV262181:DNV262213 DXR262181:DXR262213 EHN262181:EHN262213 ERJ262181:ERJ262213 FBF262181:FBF262213 FLB262181:FLB262213 FUX262181:FUX262213 GET262181:GET262213 GOP262181:GOP262213 GYL262181:GYL262213 HIH262181:HIH262213 HSD262181:HSD262213 IBZ262181:IBZ262213 ILV262181:ILV262213 IVR262181:IVR262213 JFN262181:JFN262213 JPJ262181:JPJ262213 JZF262181:JZF262213 KJB262181:KJB262213 KSX262181:KSX262213 LCT262181:LCT262213 LMP262181:LMP262213 LWL262181:LWL262213 MGH262181:MGH262213 MQD262181:MQD262213 MZZ262181:MZZ262213 NJV262181:NJV262213 NTR262181:NTR262213 ODN262181:ODN262213 ONJ262181:ONJ262213 OXF262181:OXF262213 PHB262181:PHB262213 PQX262181:PQX262213 QAT262181:QAT262213 QKP262181:QKP262213 QUL262181:QUL262213 REH262181:REH262213 ROD262181:ROD262213 RXZ262181:RXZ262213 SHV262181:SHV262213 SRR262181:SRR262213 TBN262181:TBN262213 TLJ262181:TLJ262213 TVF262181:TVF262213 UFB262181:UFB262213 UOX262181:UOX262213 UYT262181:UYT262213 VIP262181:VIP262213 VSL262181:VSL262213 WCH262181:WCH262213 WMD262181:WMD262213 WVZ262181:WVZ262213 R327717:R327749 JN327717:JN327749 TJ327717:TJ327749 ADF327717:ADF327749 ANB327717:ANB327749 AWX327717:AWX327749 BGT327717:BGT327749 BQP327717:BQP327749 CAL327717:CAL327749 CKH327717:CKH327749 CUD327717:CUD327749 DDZ327717:DDZ327749 DNV327717:DNV327749 DXR327717:DXR327749 EHN327717:EHN327749 ERJ327717:ERJ327749 FBF327717:FBF327749 FLB327717:FLB327749 FUX327717:FUX327749 GET327717:GET327749 GOP327717:GOP327749 GYL327717:GYL327749 HIH327717:HIH327749 HSD327717:HSD327749 IBZ327717:IBZ327749 ILV327717:ILV327749 IVR327717:IVR327749 JFN327717:JFN327749 JPJ327717:JPJ327749 JZF327717:JZF327749 KJB327717:KJB327749 KSX327717:KSX327749 LCT327717:LCT327749 LMP327717:LMP327749 LWL327717:LWL327749 MGH327717:MGH327749 MQD327717:MQD327749 MZZ327717:MZZ327749 NJV327717:NJV327749 NTR327717:NTR327749 ODN327717:ODN327749 ONJ327717:ONJ327749 OXF327717:OXF327749 PHB327717:PHB327749 PQX327717:PQX327749 QAT327717:QAT327749 QKP327717:QKP327749 QUL327717:QUL327749 REH327717:REH327749 ROD327717:ROD327749 RXZ327717:RXZ327749 SHV327717:SHV327749 SRR327717:SRR327749 TBN327717:TBN327749 TLJ327717:TLJ327749 TVF327717:TVF327749 UFB327717:UFB327749 UOX327717:UOX327749 UYT327717:UYT327749 VIP327717:VIP327749 VSL327717:VSL327749 WCH327717:WCH327749 WMD327717:WMD327749 WVZ327717:WVZ327749 R393253:R393285 JN393253:JN393285 TJ393253:TJ393285 ADF393253:ADF393285 ANB393253:ANB393285 AWX393253:AWX393285 BGT393253:BGT393285 BQP393253:BQP393285 CAL393253:CAL393285 CKH393253:CKH393285 CUD393253:CUD393285 DDZ393253:DDZ393285 DNV393253:DNV393285 DXR393253:DXR393285 EHN393253:EHN393285 ERJ393253:ERJ393285 FBF393253:FBF393285 FLB393253:FLB393285 FUX393253:FUX393285 GET393253:GET393285 GOP393253:GOP393285 GYL393253:GYL393285 HIH393253:HIH393285 HSD393253:HSD393285 IBZ393253:IBZ393285 ILV393253:ILV393285 IVR393253:IVR393285 JFN393253:JFN393285 JPJ393253:JPJ393285 JZF393253:JZF393285 KJB393253:KJB393285 KSX393253:KSX393285 LCT393253:LCT393285 LMP393253:LMP393285 LWL393253:LWL393285 MGH393253:MGH393285 MQD393253:MQD393285 MZZ393253:MZZ393285 NJV393253:NJV393285 NTR393253:NTR393285 ODN393253:ODN393285 ONJ393253:ONJ393285 OXF393253:OXF393285 PHB393253:PHB393285 PQX393253:PQX393285 QAT393253:QAT393285 QKP393253:QKP393285 QUL393253:QUL393285 REH393253:REH393285 ROD393253:ROD393285 RXZ393253:RXZ393285 SHV393253:SHV393285 SRR393253:SRR393285 TBN393253:TBN393285 TLJ393253:TLJ393285 TVF393253:TVF393285 UFB393253:UFB393285 UOX393253:UOX393285 UYT393253:UYT393285 VIP393253:VIP393285 VSL393253:VSL393285 WCH393253:WCH393285 WMD393253:WMD393285 WVZ393253:WVZ393285 R458789:R458821 JN458789:JN458821 TJ458789:TJ458821 ADF458789:ADF458821 ANB458789:ANB458821 AWX458789:AWX458821 BGT458789:BGT458821 BQP458789:BQP458821 CAL458789:CAL458821 CKH458789:CKH458821 CUD458789:CUD458821 DDZ458789:DDZ458821 DNV458789:DNV458821 DXR458789:DXR458821 EHN458789:EHN458821 ERJ458789:ERJ458821 FBF458789:FBF458821 FLB458789:FLB458821 FUX458789:FUX458821 GET458789:GET458821 GOP458789:GOP458821 GYL458789:GYL458821 HIH458789:HIH458821 HSD458789:HSD458821 IBZ458789:IBZ458821 ILV458789:ILV458821 IVR458789:IVR458821 JFN458789:JFN458821 JPJ458789:JPJ458821 JZF458789:JZF458821 KJB458789:KJB458821 KSX458789:KSX458821 LCT458789:LCT458821 LMP458789:LMP458821 LWL458789:LWL458821 MGH458789:MGH458821 MQD458789:MQD458821 MZZ458789:MZZ458821 NJV458789:NJV458821 NTR458789:NTR458821 ODN458789:ODN458821 ONJ458789:ONJ458821 OXF458789:OXF458821 PHB458789:PHB458821 PQX458789:PQX458821 QAT458789:QAT458821 QKP458789:QKP458821 QUL458789:QUL458821 REH458789:REH458821 ROD458789:ROD458821 RXZ458789:RXZ458821 SHV458789:SHV458821 SRR458789:SRR458821 TBN458789:TBN458821 TLJ458789:TLJ458821 TVF458789:TVF458821 UFB458789:UFB458821 UOX458789:UOX458821 UYT458789:UYT458821 VIP458789:VIP458821 VSL458789:VSL458821 WCH458789:WCH458821 WMD458789:WMD458821 WVZ458789:WVZ458821 R524325:R524357 JN524325:JN524357 TJ524325:TJ524357 ADF524325:ADF524357 ANB524325:ANB524357 AWX524325:AWX524357 BGT524325:BGT524357 BQP524325:BQP524357 CAL524325:CAL524357 CKH524325:CKH524357 CUD524325:CUD524357 DDZ524325:DDZ524357 DNV524325:DNV524357 DXR524325:DXR524357 EHN524325:EHN524357 ERJ524325:ERJ524357 FBF524325:FBF524357 FLB524325:FLB524357 FUX524325:FUX524357 GET524325:GET524357 GOP524325:GOP524357 GYL524325:GYL524357 HIH524325:HIH524357 HSD524325:HSD524357 IBZ524325:IBZ524357 ILV524325:ILV524357 IVR524325:IVR524357 JFN524325:JFN524357 JPJ524325:JPJ524357 JZF524325:JZF524357 KJB524325:KJB524357 KSX524325:KSX524357 LCT524325:LCT524357 LMP524325:LMP524357 LWL524325:LWL524357 MGH524325:MGH524357 MQD524325:MQD524357 MZZ524325:MZZ524357 NJV524325:NJV524357 NTR524325:NTR524357 ODN524325:ODN524357 ONJ524325:ONJ524357 OXF524325:OXF524357 PHB524325:PHB524357 PQX524325:PQX524357 QAT524325:QAT524357 QKP524325:QKP524357 QUL524325:QUL524357 REH524325:REH524357 ROD524325:ROD524357 RXZ524325:RXZ524357 SHV524325:SHV524357 SRR524325:SRR524357 TBN524325:TBN524357 TLJ524325:TLJ524357 TVF524325:TVF524357 UFB524325:UFB524357 UOX524325:UOX524357 UYT524325:UYT524357 VIP524325:VIP524357 VSL524325:VSL524357 WCH524325:WCH524357 WMD524325:WMD524357 WVZ524325:WVZ524357 R589861:R589893 JN589861:JN589893 TJ589861:TJ589893 ADF589861:ADF589893 ANB589861:ANB589893 AWX589861:AWX589893 BGT589861:BGT589893 BQP589861:BQP589893 CAL589861:CAL589893 CKH589861:CKH589893 CUD589861:CUD589893 DDZ589861:DDZ589893 DNV589861:DNV589893 DXR589861:DXR589893 EHN589861:EHN589893 ERJ589861:ERJ589893 FBF589861:FBF589893 FLB589861:FLB589893 FUX589861:FUX589893 GET589861:GET589893 GOP589861:GOP589893 GYL589861:GYL589893 HIH589861:HIH589893 HSD589861:HSD589893 IBZ589861:IBZ589893 ILV589861:ILV589893 IVR589861:IVR589893 JFN589861:JFN589893 JPJ589861:JPJ589893 JZF589861:JZF589893 KJB589861:KJB589893 KSX589861:KSX589893 LCT589861:LCT589893 LMP589861:LMP589893 LWL589861:LWL589893 MGH589861:MGH589893 MQD589861:MQD589893 MZZ589861:MZZ589893 NJV589861:NJV589893 NTR589861:NTR589893 ODN589861:ODN589893 ONJ589861:ONJ589893 OXF589861:OXF589893 PHB589861:PHB589893 PQX589861:PQX589893 QAT589861:QAT589893 QKP589861:QKP589893 QUL589861:QUL589893 REH589861:REH589893 ROD589861:ROD589893 RXZ589861:RXZ589893 SHV589861:SHV589893 SRR589861:SRR589893 TBN589861:TBN589893 TLJ589861:TLJ589893 TVF589861:TVF589893 UFB589861:UFB589893 UOX589861:UOX589893 UYT589861:UYT589893 VIP589861:VIP589893 VSL589861:VSL589893 WCH589861:WCH589893 WMD589861:WMD589893 WVZ589861:WVZ589893 R655397:R655429 JN655397:JN655429 TJ655397:TJ655429 ADF655397:ADF655429 ANB655397:ANB655429 AWX655397:AWX655429 BGT655397:BGT655429 BQP655397:BQP655429 CAL655397:CAL655429 CKH655397:CKH655429 CUD655397:CUD655429 DDZ655397:DDZ655429 DNV655397:DNV655429 DXR655397:DXR655429 EHN655397:EHN655429 ERJ655397:ERJ655429 FBF655397:FBF655429 FLB655397:FLB655429 FUX655397:FUX655429 GET655397:GET655429 GOP655397:GOP655429 GYL655397:GYL655429 HIH655397:HIH655429 HSD655397:HSD655429 IBZ655397:IBZ655429 ILV655397:ILV655429 IVR655397:IVR655429 JFN655397:JFN655429 JPJ655397:JPJ655429 JZF655397:JZF655429 KJB655397:KJB655429 KSX655397:KSX655429 LCT655397:LCT655429 LMP655397:LMP655429 LWL655397:LWL655429 MGH655397:MGH655429 MQD655397:MQD655429 MZZ655397:MZZ655429 NJV655397:NJV655429 NTR655397:NTR655429 ODN655397:ODN655429 ONJ655397:ONJ655429 OXF655397:OXF655429 PHB655397:PHB655429 PQX655397:PQX655429 QAT655397:QAT655429 QKP655397:QKP655429 QUL655397:QUL655429 REH655397:REH655429 ROD655397:ROD655429 RXZ655397:RXZ655429 SHV655397:SHV655429 SRR655397:SRR655429 TBN655397:TBN655429 TLJ655397:TLJ655429 TVF655397:TVF655429 UFB655397:UFB655429 UOX655397:UOX655429 UYT655397:UYT655429 VIP655397:VIP655429 VSL655397:VSL655429 WCH655397:WCH655429 WMD655397:WMD655429 WVZ655397:WVZ655429 R720933:R720965 JN720933:JN720965 TJ720933:TJ720965 ADF720933:ADF720965 ANB720933:ANB720965 AWX720933:AWX720965 BGT720933:BGT720965 BQP720933:BQP720965 CAL720933:CAL720965 CKH720933:CKH720965 CUD720933:CUD720965 DDZ720933:DDZ720965 DNV720933:DNV720965 DXR720933:DXR720965 EHN720933:EHN720965 ERJ720933:ERJ720965 FBF720933:FBF720965 FLB720933:FLB720965 FUX720933:FUX720965 GET720933:GET720965 GOP720933:GOP720965 GYL720933:GYL720965 HIH720933:HIH720965 HSD720933:HSD720965 IBZ720933:IBZ720965 ILV720933:ILV720965 IVR720933:IVR720965 JFN720933:JFN720965 JPJ720933:JPJ720965 JZF720933:JZF720965 KJB720933:KJB720965 KSX720933:KSX720965 LCT720933:LCT720965 LMP720933:LMP720965 LWL720933:LWL720965 MGH720933:MGH720965 MQD720933:MQD720965 MZZ720933:MZZ720965 NJV720933:NJV720965 NTR720933:NTR720965 ODN720933:ODN720965 ONJ720933:ONJ720965 OXF720933:OXF720965 PHB720933:PHB720965 PQX720933:PQX720965 QAT720933:QAT720965 QKP720933:QKP720965 QUL720933:QUL720965 REH720933:REH720965 ROD720933:ROD720965 RXZ720933:RXZ720965 SHV720933:SHV720965 SRR720933:SRR720965 TBN720933:TBN720965 TLJ720933:TLJ720965 TVF720933:TVF720965 UFB720933:UFB720965 UOX720933:UOX720965 UYT720933:UYT720965 VIP720933:VIP720965 VSL720933:VSL720965 WCH720933:WCH720965 WMD720933:WMD720965 WVZ720933:WVZ720965 R786469:R786501 JN786469:JN786501 TJ786469:TJ786501 ADF786469:ADF786501 ANB786469:ANB786501 AWX786469:AWX786501 BGT786469:BGT786501 BQP786469:BQP786501 CAL786469:CAL786501 CKH786469:CKH786501 CUD786469:CUD786501 DDZ786469:DDZ786501 DNV786469:DNV786501 DXR786469:DXR786501 EHN786469:EHN786501 ERJ786469:ERJ786501 FBF786469:FBF786501 FLB786469:FLB786501 FUX786469:FUX786501 GET786469:GET786501 GOP786469:GOP786501 GYL786469:GYL786501 HIH786469:HIH786501 HSD786469:HSD786501 IBZ786469:IBZ786501 ILV786469:ILV786501 IVR786469:IVR786501 JFN786469:JFN786501 JPJ786469:JPJ786501 JZF786469:JZF786501 KJB786469:KJB786501 KSX786469:KSX786501 LCT786469:LCT786501 LMP786469:LMP786501 LWL786469:LWL786501 MGH786469:MGH786501 MQD786469:MQD786501 MZZ786469:MZZ786501 NJV786469:NJV786501 NTR786469:NTR786501 ODN786469:ODN786501 ONJ786469:ONJ786501 OXF786469:OXF786501 PHB786469:PHB786501 PQX786469:PQX786501 QAT786469:QAT786501 QKP786469:QKP786501 QUL786469:QUL786501 REH786469:REH786501 ROD786469:ROD786501 RXZ786469:RXZ786501 SHV786469:SHV786501 SRR786469:SRR786501 TBN786469:TBN786501 TLJ786469:TLJ786501 TVF786469:TVF786501 UFB786469:UFB786501 UOX786469:UOX786501 UYT786469:UYT786501 VIP786469:VIP786501 VSL786469:VSL786501 WCH786469:WCH786501 WMD786469:WMD786501 WVZ786469:WVZ786501 R852005:R852037 JN852005:JN852037 TJ852005:TJ852037 ADF852005:ADF852037 ANB852005:ANB852037 AWX852005:AWX852037 BGT852005:BGT852037 BQP852005:BQP852037 CAL852005:CAL852037 CKH852005:CKH852037 CUD852005:CUD852037 DDZ852005:DDZ852037 DNV852005:DNV852037 DXR852005:DXR852037 EHN852005:EHN852037 ERJ852005:ERJ852037 FBF852005:FBF852037 FLB852005:FLB852037 FUX852005:FUX852037 GET852005:GET852037 GOP852005:GOP852037 GYL852005:GYL852037 HIH852005:HIH852037 HSD852005:HSD852037 IBZ852005:IBZ852037 ILV852005:ILV852037 IVR852005:IVR852037 JFN852005:JFN852037 JPJ852005:JPJ852037 JZF852005:JZF852037 KJB852005:KJB852037 KSX852005:KSX852037 LCT852005:LCT852037 LMP852005:LMP852037 LWL852005:LWL852037 MGH852005:MGH852037 MQD852005:MQD852037 MZZ852005:MZZ852037 NJV852005:NJV852037 NTR852005:NTR852037 ODN852005:ODN852037 ONJ852005:ONJ852037 OXF852005:OXF852037 PHB852005:PHB852037 PQX852005:PQX852037 QAT852005:QAT852037 QKP852005:QKP852037 QUL852005:QUL852037 REH852005:REH852037 ROD852005:ROD852037 RXZ852005:RXZ852037 SHV852005:SHV852037 SRR852005:SRR852037 TBN852005:TBN852037 TLJ852005:TLJ852037 TVF852005:TVF852037 UFB852005:UFB852037 UOX852005:UOX852037 UYT852005:UYT852037 VIP852005:VIP852037 VSL852005:VSL852037 WCH852005:WCH852037 WMD852005:WMD852037 WVZ852005:WVZ852037 R917541:R917573 JN917541:JN917573 TJ917541:TJ917573 ADF917541:ADF917573 ANB917541:ANB917573 AWX917541:AWX917573 BGT917541:BGT917573 BQP917541:BQP917573 CAL917541:CAL917573 CKH917541:CKH917573 CUD917541:CUD917573 DDZ917541:DDZ917573 DNV917541:DNV917573 DXR917541:DXR917573 EHN917541:EHN917573 ERJ917541:ERJ917573 FBF917541:FBF917573 FLB917541:FLB917573 FUX917541:FUX917573 GET917541:GET917573 GOP917541:GOP917573 GYL917541:GYL917573 HIH917541:HIH917573 HSD917541:HSD917573 IBZ917541:IBZ917573 ILV917541:ILV917573 IVR917541:IVR917573 JFN917541:JFN917573 JPJ917541:JPJ917573 JZF917541:JZF917573 KJB917541:KJB917573 KSX917541:KSX917573 LCT917541:LCT917573 LMP917541:LMP917573 LWL917541:LWL917573 MGH917541:MGH917573 MQD917541:MQD917573 MZZ917541:MZZ917573 NJV917541:NJV917573 NTR917541:NTR917573 ODN917541:ODN917573 ONJ917541:ONJ917573 OXF917541:OXF917573 PHB917541:PHB917573 PQX917541:PQX917573 QAT917541:QAT917573 QKP917541:QKP917573 QUL917541:QUL917573 REH917541:REH917573 ROD917541:ROD917573 RXZ917541:RXZ917573 SHV917541:SHV917573 SRR917541:SRR917573 TBN917541:TBN917573 TLJ917541:TLJ917573 TVF917541:TVF917573 UFB917541:UFB917573 UOX917541:UOX917573 UYT917541:UYT917573 VIP917541:VIP917573 VSL917541:VSL917573 WCH917541:WCH917573 WMD917541:WMD917573 WVZ917541:WVZ917573 R983077:R983109 JN983077:JN983109 TJ983077:TJ983109 ADF983077:ADF983109 ANB983077:ANB983109 AWX983077:AWX983109 BGT983077:BGT983109 BQP983077:BQP983109 CAL983077:CAL983109 CKH983077:CKH983109 CUD983077:CUD983109 DDZ983077:DDZ983109 DNV983077:DNV983109 DXR983077:DXR983109 EHN983077:EHN983109 ERJ983077:ERJ983109 FBF983077:FBF983109 FLB983077:FLB983109 FUX983077:FUX983109 GET983077:GET983109 GOP983077:GOP983109 GYL983077:GYL983109 HIH983077:HIH983109 HSD983077:HSD983109 IBZ983077:IBZ983109 ILV983077:ILV983109 IVR983077:IVR983109 JFN983077:JFN983109 JPJ983077:JPJ983109 JZF983077:JZF983109 KJB983077:KJB983109 KSX983077:KSX983109 LCT983077:LCT983109 LMP983077:LMP983109 LWL983077:LWL983109 MGH983077:MGH983109 MQD983077:MQD983109 MZZ983077:MZZ983109 NJV983077:NJV983109 NTR983077:NTR983109 ODN983077:ODN983109 ONJ983077:ONJ983109 OXF983077:OXF983109 PHB983077:PHB983109 PQX983077:PQX983109 QAT983077:QAT983109 QKP983077:QKP983109 QUL983077:QUL983109 REH983077:REH983109 ROD983077:ROD983109 RXZ983077:RXZ983109 SHV983077:SHV983109 SRR983077:SRR983109 TBN983077:TBN983109 TLJ983077:TLJ983109 TVF983077:TVF983109 UFB983077:UFB983109 UOX983077:UOX983109 UYT983077:UYT983109 VIP983077:VIP983109 VSL983077:VSL983109 WCH983077:WCH983109 WMD983077:WMD983109 WVZ983077:WVZ983109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xm:sqref>
        </x14:dataValidation>
        <x14:dataValidation type="list" allowBlank="1" showInputMessage="1" showErrorMessage="1">
          <x14:formula1>
            <xm:f>PROBAB</xm:f>
          </x14:formula1>
          <xm:sqref>Q65526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Q131062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Q196598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Q262134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Q327670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Q393206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Q458742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Q524278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Q589814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Q655350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Q720886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Q786422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Q851958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Q917494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Q983030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Q65530 JM65530 TI65530 ADE65530 ANA65530 AWW65530 BGS65530 BQO65530 CAK65530 CKG65530 CUC65530 DDY65530 DNU65530 DXQ65530 EHM65530 ERI65530 FBE65530 FLA65530 FUW65530 GES65530 GOO65530 GYK65530 HIG65530 HSC65530 IBY65530 ILU65530 IVQ65530 JFM65530 JPI65530 JZE65530 KJA65530 KSW65530 LCS65530 LMO65530 LWK65530 MGG65530 MQC65530 MZY65530 NJU65530 NTQ65530 ODM65530 ONI65530 OXE65530 PHA65530 PQW65530 QAS65530 QKO65530 QUK65530 REG65530 ROC65530 RXY65530 SHU65530 SRQ65530 TBM65530 TLI65530 TVE65530 UFA65530 UOW65530 UYS65530 VIO65530 VSK65530 WCG65530 WMC65530 WVY65530 Q131066 JM131066 TI131066 ADE131066 ANA131066 AWW131066 BGS131066 BQO131066 CAK131066 CKG131066 CUC131066 DDY131066 DNU131066 DXQ131066 EHM131066 ERI131066 FBE131066 FLA131066 FUW131066 GES131066 GOO131066 GYK131066 HIG131066 HSC131066 IBY131066 ILU131066 IVQ131066 JFM131066 JPI131066 JZE131066 KJA131066 KSW131066 LCS131066 LMO131066 LWK131066 MGG131066 MQC131066 MZY131066 NJU131066 NTQ131066 ODM131066 ONI131066 OXE131066 PHA131066 PQW131066 QAS131066 QKO131066 QUK131066 REG131066 ROC131066 RXY131066 SHU131066 SRQ131066 TBM131066 TLI131066 TVE131066 UFA131066 UOW131066 UYS131066 VIO131066 VSK131066 WCG131066 WMC131066 WVY131066 Q196602 JM196602 TI196602 ADE196602 ANA196602 AWW196602 BGS196602 BQO196602 CAK196602 CKG196602 CUC196602 DDY196602 DNU196602 DXQ196602 EHM196602 ERI196602 FBE196602 FLA196602 FUW196602 GES196602 GOO196602 GYK196602 HIG196602 HSC196602 IBY196602 ILU196602 IVQ196602 JFM196602 JPI196602 JZE196602 KJA196602 KSW196602 LCS196602 LMO196602 LWK196602 MGG196602 MQC196602 MZY196602 NJU196602 NTQ196602 ODM196602 ONI196602 OXE196602 PHA196602 PQW196602 QAS196602 QKO196602 QUK196602 REG196602 ROC196602 RXY196602 SHU196602 SRQ196602 TBM196602 TLI196602 TVE196602 UFA196602 UOW196602 UYS196602 VIO196602 VSK196602 WCG196602 WMC196602 WVY196602 Q262138 JM262138 TI262138 ADE262138 ANA262138 AWW262138 BGS262138 BQO262138 CAK262138 CKG262138 CUC262138 DDY262138 DNU262138 DXQ262138 EHM262138 ERI262138 FBE262138 FLA262138 FUW262138 GES262138 GOO262138 GYK262138 HIG262138 HSC262138 IBY262138 ILU262138 IVQ262138 JFM262138 JPI262138 JZE262138 KJA262138 KSW262138 LCS262138 LMO262138 LWK262138 MGG262138 MQC262138 MZY262138 NJU262138 NTQ262138 ODM262138 ONI262138 OXE262138 PHA262138 PQW262138 QAS262138 QKO262138 QUK262138 REG262138 ROC262138 RXY262138 SHU262138 SRQ262138 TBM262138 TLI262138 TVE262138 UFA262138 UOW262138 UYS262138 VIO262138 VSK262138 WCG262138 WMC262138 WVY262138 Q327674 JM327674 TI327674 ADE327674 ANA327674 AWW327674 BGS327674 BQO327674 CAK327674 CKG327674 CUC327674 DDY327674 DNU327674 DXQ327674 EHM327674 ERI327674 FBE327674 FLA327674 FUW327674 GES327674 GOO327674 GYK327674 HIG327674 HSC327674 IBY327674 ILU327674 IVQ327674 JFM327674 JPI327674 JZE327674 KJA327674 KSW327674 LCS327674 LMO327674 LWK327674 MGG327674 MQC327674 MZY327674 NJU327674 NTQ327674 ODM327674 ONI327674 OXE327674 PHA327674 PQW327674 QAS327674 QKO327674 QUK327674 REG327674 ROC327674 RXY327674 SHU327674 SRQ327674 TBM327674 TLI327674 TVE327674 UFA327674 UOW327674 UYS327674 VIO327674 VSK327674 WCG327674 WMC327674 WVY327674 Q393210 JM393210 TI393210 ADE393210 ANA393210 AWW393210 BGS393210 BQO393210 CAK393210 CKG393210 CUC393210 DDY393210 DNU393210 DXQ393210 EHM393210 ERI393210 FBE393210 FLA393210 FUW393210 GES393210 GOO393210 GYK393210 HIG393210 HSC393210 IBY393210 ILU393210 IVQ393210 JFM393210 JPI393210 JZE393210 KJA393210 KSW393210 LCS393210 LMO393210 LWK393210 MGG393210 MQC393210 MZY393210 NJU393210 NTQ393210 ODM393210 ONI393210 OXE393210 PHA393210 PQW393210 QAS393210 QKO393210 QUK393210 REG393210 ROC393210 RXY393210 SHU393210 SRQ393210 TBM393210 TLI393210 TVE393210 UFA393210 UOW393210 UYS393210 VIO393210 VSK393210 WCG393210 WMC393210 WVY393210 Q458746 JM458746 TI458746 ADE458746 ANA458746 AWW458746 BGS458746 BQO458746 CAK458746 CKG458746 CUC458746 DDY458746 DNU458746 DXQ458746 EHM458746 ERI458746 FBE458746 FLA458746 FUW458746 GES458746 GOO458746 GYK458746 HIG458746 HSC458746 IBY458746 ILU458746 IVQ458746 JFM458746 JPI458746 JZE458746 KJA458746 KSW458746 LCS458746 LMO458746 LWK458746 MGG458746 MQC458746 MZY458746 NJU458746 NTQ458746 ODM458746 ONI458746 OXE458746 PHA458746 PQW458746 QAS458746 QKO458746 QUK458746 REG458746 ROC458746 RXY458746 SHU458746 SRQ458746 TBM458746 TLI458746 TVE458746 UFA458746 UOW458746 UYS458746 VIO458746 VSK458746 WCG458746 WMC458746 WVY458746 Q524282 JM524282 TI524282 ADE524282 ANA524282 AWW524282 BGS524282 BQO524282 CAK524282 CKG524282 CUC524282 DDY524282 DNU524282 DXQ524282 EHM524282 ERI524282 FBE524282 FLA524282 FUW524282 GES524282 GOO524282 GYK524282 HIG524282 HSC524282 IBY524282 ILU524282 IVQ524282 JFM524282 JPI524282 JZE524282 KJA524282 KSW524282 LCS524282 LMO524282 LWK524282 MGG524282 MQC524282 MZY524282 NJU524282 NTQ524282 ODM524282 ONI524282 OXE524282 PHA524282 PQW524282 QAS524282 QKO524282 QUK524282 REG524282 ROC524282 RXY524282 SHU524282 SRQ524282 TBM524282 TLI524282 TVE524282 UFA524282 UOW524282 UYS524282 VIO524282 VSK524282 WCG524282 WMC524282 WVY524282 Q589818 JM589818 TI589818 ADE589818 ANA589818 AWW589818 BGS589818 BQO589818 CAK589818 CKG589818 CUC589818 DDY589818 DNU589818 DXQ589818 EHM589818 ERI589818 FBE589818 FLA589818 FUW589818 GES589818 GOO589818 GYK589818 HIG589818 HSC589818 IBY589818 ILU589818 IVQ589818 JFM589818 JPI589818 JZE589818 KJA589818 KSW589818 LCS589818 LMO589818 LWK589818 MGG589818 MQC589818 MZY589818 NJU589818 NTQ589818 ODM589818 ONI589818 OXE589818 PHA589818 PQW589818 QAS589818 QKO589818 QUK589818 REG589818 ROC589818 RXY589818 SHU589818 SRQ589818 TBM589818 TLI589818 TVE589818 UFA589818 UOW589818 UYS589818 VIO589818 VSK589818 WCG589818 WMC589818 WVY589818 Q655354 JM655354 TI655354 ADE655354 ANA655354 AWW655354 BGS655354 BQO655354 CAK655354 CKG655354 CUC655354 DDY655354 DNU655354 DXQ655354 EHM655354 ERI655354 FBE655354 FLA655354 FUW655354 GES655354 GOO655354 GYK655354 HIG655354 HSC655354 IBY655354 ILU655354 IVQ655354 JFM655354 JPI655354 JZE655354 KJA655354 KSW655354 LCS655354 LMO655354 LWK655354 MGG655354 MQC655354 MZY655354 NJU655354 NTQ655354 ODM655354 ONI655354 OXE655354 PHA655354 PQW655354 QAS655354 QKO655354 QUK655354 REG655354 ROC655354 RXY655354 SHU655354 SRQ655354 TBM655354 TLI655354 TVE655354 UFA655354 UOW655354 UYS655354 VIO655354 VSK655354 WCG655354 WMC655354 WVY655354 Q720890 JM720890 TI720890 ADE720890 ANA720890 AWW720890 BGS720890 BQO720890 CAK720890 CKG720890 CUC720890 DDY720890 DNU720890 DXQ720890 EHM720890 ERI720890 FBE720890 FLA720890 FUW720890 GES720890 GOO720890 GYK720890 HIG720890 HSC720890 IBY720890 ILU720890 IVQ720890 JFM720890 JPI720890 JZE720890 KJA720890 KSW720890 LCS720890 LMO720890 LWK720890 MGG720890 MQC720890 MZY720890 NJU720890 NTQ720890 ODM720890 ONI720890 OXE720890 PHA720890 PQW720890 QAS720890 QKO720890 QUK720890 REG720890 ROC720890 RXY720890 SHU720890 SRQ720890 TBM720890 TLI720890 TVE720890 UFA720890 UOW720890 UYS720890 VIO720890 VSK720890 WCG720890 WMC720890 WVY720890 Q786426 JM786426 TI786426 ADE786426 ANA786426 AWW786426 BGS786426 BQO786426 CAK786426 CKG786426 CUC786426 DDY786426 DNU786426 DXQ786426 EHM786426 ERI786426 FBE786426 FLA786426 FUW786426 GES786426 GOO786426 GYK786426 HIG786426 HSC786426 IBY786426 ILU786426 IVQ786426 JFM786426 JPI786426 JZE786426 KJA786426 KSW786426 LCS786426 LMO786426 LWK786426 MGG786426 MQC786426 MZY786426 NJU786426 NTQ786426 ODM786426 ONI786426 OXE786426 PHA786426 PQW786426 QAS786426 QKO786426 QUK786426 REG786426 ROC786426 RXY786426 SHU786426 SRQ786426 TBM786426 TLI786426 TVE786426 UFA786426 UOW786426 UYS786426 VIO786426 VSK786426 WCG786426 WMC786426 WVY786426 Q851962 JM851962 TI851962 ADE851962 ANA851962 AWW851962 BGS851962 BQO851962 CAK851962 CKG851962 CUC851962 DDY851962 DNU851962 DXQ851962 EHM851962 ERI851962 FBE851962 FLA851962 FUW851962 GES851962 GOO851962 GYK851962 HIG851962 HSC851962 IBY851962 ILU851962 IVQ851962 JFM851962 JPI851962 JZE851962 KJA851962 KSW851962 LCS851962 LMO851962 LWK851962 MGG851962 MQC851962 MZY851962 NJU851962 NTQ851962 ODM851962 ONI851962 OXE851962 PHA851962 PQW851962 QAS851962 QKO851962 QUK851962 REG851962 ROC851962 RXY851962 SHU851962 SRQ851962 TBM851962 TLI851962 TVE851962 UFA851962 UOW851962 UYS851962 VIO851962 VSK851962 WCG851962 WMC851962 WVY851962 Q917498 JM917498 TI917498 ADE917498 ANA917498 AWW917498 BGS917498 BQO917498 CAK917498 CKG917498 CUC917498 DDY917498 DNU917498 DXQ917498 EHM917498 ERI917498 FBE917498 FLA917498 FUW917498 GES917498 GOO917498 GYK917498 HIG917498 HSC917498 IBY917498 ILU917498 IVQ917498 JFM917498 JPI917498 JZE917498 KJA917498 KSW917498 LCS917498 LMO917498 LWK917498 MGG917498 MQC917498 MZY917498 NJU917498 NTQ917498 ODM917498 ONI917498 OXE917498 PHA917498 PQW917498 QAS917498 QKO917498 QUK917498 REG917498 ROC917498 RXY917498 SHU917498 SRQ917498 TBM917498 TLI917498 TVE917498 UFA917498 UOW917498 UYS917498 VIO917498 VSK917498 WCG917498 WMC917498 WVY917498 Q983034 JM983034 TI983034 ADE983034 ANA983034 AWW983034 BGS983034 BQO983034 CAK983034 CKG983034 CUC983034 DDY983034 DNU983034 DXQ983034 EHM983034 ERI983034 FBE983034 FLA983034 FUW983034 GES983034 GOO983034 GYK983034 HIG983034 HSC983034 IBY983034 ILU983034 IVQ983034 JFM983034 JPI983034 JZE983034 KJA983034 KSW983034 LCS983034 LMO983034 LWK983034 MGG983034 MQC983034 MZY983034 NJU983034 NTQ983034 ODM983034 ONI983034 OXE983034 PHA983034 PQW983034 QAS983034 QKO983034 QUK983034 REG983034 ROC983034 RXY983034 SHU983034 SRQ983034 TBM983034 TLI983034 TVE983034 UFA983034 UOW983034 UYS983034 VIO983034 VSK983034 WCG983034 WMC983034 WVY983034 Q65535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Q131071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Q196607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Q262143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Q327679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Q393215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Q458751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Q524287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Q589823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Q655359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Q720895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Q786431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Q851967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Q917503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Q983039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Q37:Q69 JM37:JM69 TI37:TI69 ADE37:ADE69 ANA37:ANA69 AWW37:AWW69 BGS37:BGS69 BQO37:BQO69 CAK37:CAK69 CKG37:CKG69 CUC37:CUC69 DDY37:DDY69 DNU37:DNU69 DXQ37:DXQ69 EHM37:EHM69 ERI37:ERI69 FBE37:FBE69 FLA37:FLA69 FUW37:FUW69 GES37:GES69 GOO37:GOO69 GYK37:GYK69 HIG37:HIG69 HSC37:HSC69 IBY37:IBY69 ILU37:ILU69 IVQ37:IVQ69 JFM37:JFM69 JPI37:JPI69 JZE37:JZE69 KJA37:KJA69 KSW37:KSW69 LCS37:LCS69 LMO37:LMO69 LWK37:LWK69 MGG37:MGG69 MQC37:MQC69 MZY37:MZY69 NJU37:NJU69 NTQ37:NTQ69 ODM37:ODM69 ONI37:ONI69 OXE37:OXE69 PHA37:PHA69 PQW37:PQW69 QAS37:QAS69 QKO37:QKO69 QUK37:QUK69 REG37:REG69 ROC37:ROC69 RXY37:RXY69 SHU37:SHU69 SRQ37:SRQ69 TBM37:TBM69 TLI37:TLI69 TVE37:TVE69 UFA37:UFA69 UOW37:UOW69 UYS37:UYS69 VIO37:VIO69 VSK37:VSK69 WCG37:WCG69 WMC37:WMC69 WVY37:WVY69 Q65573:Q65605 JM65573:JM65605 TI65573:TI65605 ADE65573:ADE65605 ANA65573:ANA65605 AWW65573:AWW65605 BGS65573:BGS65605 BQO65573:BQO65605 CAK65573:CAK65605 CKG65573:CKG65605 CUC65573:CUC65605 DDY65573:DDY65605 DNU65573:DNU65605 DXQ65573:DXQ65605 EHM65573:EHM65605 ERI65573:ERI65605 FBE65573:FBE65605 FLA65573:FLA65605 FUW65573:FUW65605 GES65573:GES65605 GOO65573:GOO65605 GYK65573:GYK65605 HIG65573:HIG65605 HSC65573:HSC65605 IBY65573:IBY65605 ILU65573:ILU65605 IVQ65573:IVQ65605 JFM65573:JFM65605 JPI65573:JPI65605 JZE65573:JZE65605 KJA65573:KJA65605 KSW65573:KSW65605 LCS65573:LCS65605 LMO65573:LMO65605 LWK65573:LWK65605 MGG65573:MGG65605 MQC65573:MQC65605 MZY65573:MZY65605 NJU65573:NJU65605 NTQ65573:NTQ65605 ODM65573:ODM65605 ONI65573:ONI65605 OXE65573:OXE65605 PHA65573:PHA65605 PQW65573:PQW65605 QAS65573:QAS65605 QKO65573:QKO65605 QUK65573:QUK65605 REG65573:REG65605 ROC65573:ROC65605 RXY65573:RXY65605 SHU65573:SHU65605 SRQ65573:SRQ65605 TBM65573:TBM65605 TLI65573:TLI65605 TVE65573:TVE65605 UFA65573:UFA65605 UOW65573:UOW65605 UYS65573:UYS65605 VIO65573:VIO65605 VSK65573:VSK65605 WCG65573:WCG65605 WMC65573:WMC65605 WVY65573:WVY65605 Q131109:Q131141 JM131109:JM131141 TI131109:TI131141 ADE131109:ADE131141 ANA131109:ANA131141 AWW131109:AWW131141 BGS131109:BGS131141 BQO131109:BQO131141 CAK131109:CAK131141 CKG131109:CKG131141 CUC131109:CUC131141 DDY131109:DDY131141 DNU131109:DNU131141 DXQ131109:DXQ131141 EHM131109:EHM131141 ERI131109:ERI131141 FBE131109:FBE131141 FLA131109:FLA131141 FUW131109:FUW131141 GES131109:GES131141 GOO131109:GOO131141 GYK131109:GYK131141 HIG131109:HIG131141 HSC131109:HSC131141 IBY131109:IBY131141 ILU131109:ILU131141 IVQ131109:IVQ131141 JFM131109:JFM131141 JPI131109:JPI131141 JZE131109:JZE131141 KJA131109:KJA131141 KSW131109:KSW131141 LCS131109:LCS131141 LMO131109:LMO131141 LWK131109:LWK131141 MGG131109:MGG131141 MQC131109:MQC131141 MZY131109:MZY131141 NJU131109:NJU131141 NTQ131109:NTQ131141 ODM131109:ODM131141 ONI131109:ONI131141 OXE131109:OXE131141 PHA131109:PHA131141 PQW131109:PQW131141 QAS131109:QAS131141 QKO131109:QKO131141 QUK131109:QUK131141 REG131109:REG131141 ROC131109:ROC131141 RXY131109:RXY131141 SHU131109:SHU131141 SRQ131109:SRQ131141 TBM131109:TBM131141 TLI131109:TLI131141 TVE131109:TVE131141 UFA131109:UFA131141 UOW131109:UOW131141 UYS131109:UYS131141 VIO131109:VIO131141 VSK131109:VSK131141 WCG131109:WCG131141 WMC131109:WMC131141 WVY131109:WVY131141 Q196645:Q196677 JM196645:JM196677 TI196645:TI196677 ADE196645:ADE196677 ANA196645:ANA196677 AWW196645:AWW196677 BGS196645:BGS196677 BQO196645:BQO196677 CAK196645:CAK196677 CKG196645:CKG196677 CUC196645:CUC196677 DDY196645:DDY196677 DNU196645:DNU196677 DXQ196645:DXQ196677 EHM196645:EHM196677 ERI196645:ERI196677 FBE196645:FBE196677 FLA196645:FLA196677 FUW196645:FUW196677 GES196645:GES196677 GOO196645:GOO196677 GYK196645:GYK196677 HIG196645:HIG196677 HSC196645:HSC196677 IBY196645:IBY196677 ILU196645:ILU196677 IVQ196645:IVQ196677 JFM196645:JFM196677 JPI196645:JPI196677 JZE196645:JZE196677 KJA196645:KJA196677 KSW196645:KSW196677 LCS196645:LCS196677 LMO196645:LMO196677 LWK196645:LWK196677 MGG196645:MGG196677 MQC196645:MQC196677 MZY196645:MZY196677 NJU196645:NJU196677 NTQ196645:NTQ196677 ODM196645:ODM196677 ONI196645:ONI196677 OXE196645:OXE196677 PHA196645:PHA196677 PQW196645:PQW196677 QAS196645:QAS196677 QKO196645:QKO196677 QUK196645:QUK196677 REG196645:REG196677 ROC196645:ROC196677 RXY196645:RXY196677 SHU196645:SHU196677 SRQ196645:SRQ196677 TBM196645:TBM196677 TLI196645:TLI196677 TVE196645:TVE196677 UFA196645:UFA196677 UOW196645:UOW196677 UYS196645:UYS196677 VIO196645:VIO196677 VSK196645:VSK196677 WCG196645:WCG196677 WMC196645:WMC196677 WVY196645:WVY196677 Q262181:Q262213 JM262181:JM262213 TI262181:TI262213 ADE262181:ADE262213 ANA262181:ANA262213 AWW262181:AWW262213 BGS262181:BGS262213 BQO262181:BQO262213 CAK262181:CAK262213 CKG262181:CKG262213 CUC262181:CUC262213 DDY262181:DDY262213 DNU262181:DNU262213 DXQ262181:DXQ262213 EHM262181:EHM262213 ERI262181:ERI262213 FBE262181:FBE262213 FLA262181:FLA262213 FUW262181:FUW262213 GES262181:GES262213 GOO262181:GOO262213 GYK262181:GYK262213 HIG262181:HIG262213 HSC262181:HSC262213 IBY262181:IBY262213 ILU262181:ILU262213 IVQ262181:IVQ262213 JFM262181:JFM262213 JPI262181:JPI262213 JZE262181:JZE262213 KJA262181:KJA262213 KSW262181:KSW262213 LCS262181:LCS262213 LMO262181:LMO262213 LWK262181:LWK262213 MGG262181:MGG262213 MQC262181:MQC262213 MZY262181:MZY262213 NJU262181:NJU262213 NTQ262181:NTQ262213 ODM262181:ODM262213 ONI262181:ONI262213 OXE262181:OXE262213 PHA262181:PHA262213 PQW262181:PQW262213 QAS262181:QAS262213 QKO262181:QKO262213 QUK262181:QUK262213 REG262181:REG262213 ROC262181:ROC262213 RXY262181:RXY262213 SHU262181:SHU262213 SRQ262181:SRQ262213 TBM262181:TBM262213 TLI262181:TLI262213 TVE262181:TVE262213 UFA262181:UFA262213 UOW262181:UOW262213 UYS262181:UYS262213 VIO262181:VIO262213 VSK262181:VSK262213 WCG262181:WCG262213 WMC262181:WMC262213 WVY262181:WVY262213 Q327717:Q327749 JM327717:JM327749 TI327717:TI327749 ADE327717:ADE327749 ANA327717:ANA327749 AWW327717:AWW327749 BGS327717:BGS327749 BQO327717:BQO327749 CAK327717:CAK327749 CKG327717:CKG327749 CUC327717:CUC327749 DDY327717:DDY327749 DNU327717:DNU327749 DXQ327717:DXQ327749 EHM327717:EHM327749 ERI327717:ERI327749 FBE327717:FBE327749 FLA327717:FLA327749 FUW327717:FUW327749 GES327717:GES327749 GOO327717:GOO327749 GYK327717:GYK327749 HIG327717:HIG327749 HSC327717:HSC327749 IBY327717:IBY327749 ILU327717:ILU327749 IVQ327717:IVQ327749 JFM327717:JFM327749 JPI327717:JPI327749 JZE327717:JZE327749 KJA327717:KJA327749 KSW327717:KSW327749 LCS327717:LCS327749 LMO327717:LMO327749 LWK327717:LWK327749 MGG327717:MGG327749 MQC327717:MQC327749 MZY327717:MZY327749 NJU327717:NJU327749 NTQ327717:NTQ327749 ODM327717:ODM327749 ONI327717:ONI327749 OXE327717:OXE327749 PHA327717:PHA327749 PQW327717:PQW327749 QAS327717:QAS327749 QKO327717:QKO327749 QUK327717:QUK327749 REG327717:REG327749 ROC327717:ROC327749 RXY327717:RXY327749 SHU327717:SHU327749 SRQ327717:SRQ327749 TBM327717:TBM327749 TLI327717:TLI327749 TVE327717:TVE327749 UFA327717:UFA327749 UOW327717:UOW327749 UYS327717:UYS327749 VIO327717:VIO327749 VSK327717:VSK327749 WCG327717:WCG327749 WMC327717:WMC327749 WVY327717:WVY327749 Q393253:Q393285 JM393253:JM393285 TI393253:TI393285 ADE393253:ADE393285 ANA393253:ANA393285 AWW393253:AWW393285 BGS393253:BGS393285 BQO393253:BQO393285 CAK393253:CAK393285 CKG393253:CKG393285 CUC393253:CUC393285 DDY393253:DDY393285 DNU393253:DNU393285 DXQ393253:DXQ393285 EHM393253:EHM393285 ERI393253:ERI393285 FBE393253:FBE393285 FLA393253:FLA393285 FUW393253:FUW393285 GES393253:GES393285 GOO393253:GOO393285 GYK393253:GYK393285 HIG393253:HIG393285 HSC393253:HSC393285 IBY393253:IBY393285 ILU393253:ILU393285 IVQ393253:IVQ393285 JFM393253:JFM393285 JPI393253:JPI393285 JZE393253:JZE393285 KJA393253:KJA393285 KSW393253:KSW393285 LCS393253:LCS393285 LMO393253:LMO393285 LWK393253:LWK393285 MGG393253:MGG393285 MQC393253:MQC393285 MZY393253:MZY393285 NJU393253:NJU393285 NTQ393253:NTQ393285 ODM393253:ODM393285 ONI393253:ONI393285 OXE393253:OXE393285 PHA393253:PHA393285 PQW393253:PQW393285 QAS393253:QAS393285 QKO393253:QKO393285 QUK393253:QUK393285 REG393253:REG393285 ROC393253:ROC393285 RXY393253:RXY393285 SHU393253:SHU393285 SRQ393253:SRQ393285 TBM393253:TBM393285 TLI393253:TLI393285 TVE393253:TVE393285 UFA393253:UFA393285 UOW393253:UOW393285 UYS393253:UYS393285 VIO393253:VIO393285 VSK393253:VSK393285 WCG393253:WCG393285 WMC393253:WMC393285 WVY393253:WVY393285 Q458789:Q458821 JM458789:JM458821 TI458789:TI458821 ADE458789:ADE458821 ANA458789:ANA458821 AWW458789:AWW458821 BGS458789:BGS458821 BQO458789:BQO458821 CAK458789:CAK458821 CKG458789:CKG458821 CUC458789:CUC458821 DDY458789:DDY458821 DNU458789:DNU458821 DXQ458789:DXQ458821 EHM458789:EHM458821 ERI458789:ERI458821 FBE458789:FBE458821 FLA458789:FLA458821 FUW458789:FUW458821 GES458789:GES458821 GOO458789:GOO458821 GYK458789:GYK458821 HIG458789:HIG458821 HSC458789:HSC458821 IBY458789:IBY458821 ILU458789:ILU458821 IVQ458789:IVQ458821 JFM458789:JFM458821 JPI458789:JPI458821 JZE458789:JZE458821 KJA458789:KJA458821 KSW458789:KSW458821 LCS458789:LCS458821 LMO458789:LMO458821 LWK458789:LWK458821 MGG458789:MGG458821 MQC458789:MQC458821 MZY458789:MZY458821 NJU458789:NJU458821 NTQ458789:NTQ458821 ODM458789:ODM458821 ONI458789:ONI458821 OXE458789:OXE458821 PHA458789:PHA458821 PQW458789:PQW458821 QAS458789:QAS458821 QKO458789:QKO458821 QUK458789:QUK458821 REG458789:REG458821 ROC458789:ROC458821 RXY458789:RXY458821 SHU458789:SHU458821 SRQ458789:SRQ458821 TBM458789:TBM458821 TLI458789:TLI458821 TVE458789:TVE458821 UFA458789:UFA458821 UOW458789:UOW458821 UYS458789:UYS458821 VIO458789:VIO458821 VSK458789:VSK458821 WCG458789:WCG458821 WMC458789:WMC458821 WVY458789:WVY458821 Q524325:Q524357 JM524325:JM524357 TI524325:TI524357 ADE524325:ADE524357 ANA524325:ANA524357 AWW524325:AWW524357 BGS524325:BGS524357 BQO524325:BQO524357 CAK524325:CAK524357 CKG524325:CKG524357 CUC524325:CUC524357 DDY524325:DDY524357 DNU524325:DNU524357 DXQ524325:DXQ524357 EHM524325:EHM524357 ERI524325:ERI524357 FBE524325:FBE524357 FLA524325:FLA524357 FUW524325:FUW524357 GES524325:GES524357 GOO524325:GOO524357 GYK524325:GYK524357 HIG524325:HIG524357 HSC524325:HSC524357 IBY524325:IBY524357 ILU524325:ILU524357 IVQ524325:IVQ524357 JFM524325:JFM524357 JPI524325:JPI524357 JZE524325:JZE524357 KJA524325:KJA524357 KSW524325:KSW524357 LCS524325:LCS524357 LMO524325:LMO524357 LWK524325:LWK524357 MGG524325:MGG524357 MQC524325:MQC524357 MZY524325:MZY524357 NJU524325:NJU524357 NTQ524325:NTQ524357 ODM524325:ODM524357 ONI524325:ONI524357 OXE524325:OXE524357 PHA524325:PHA524357 PQW524325:PQW524357 QAS524325:QAS524357 QKO524325:QKO524357 QUK524325:QUK524357 REG524325:REG524357 ROC524325:ROC524357 RXY524325:RXY524357 SHU524325:SHU524357 SRQ524325:SRQ524357 TBM524325:TBM524357 TLI524325:TLI524357 TVE524325:TVE524357 UFA524325:UFA524357 UOW524325:UOW524357 UYS524325:UYS524357 VIO524325:VIO524357 VSK524325:VSK524357 WCG524325:WCG524357 WMC524325:WMC524357 WVY524325:WVY524357 Q589861:Q589893 JM589861:JM589893 TI589861:TI589893 ADE589861:ADE589893 ANA589861:ANA589893 AWW589861:AWW589893 BGS589861:BGS589893 BQO589861:BQO589893 CAK589861:CAK589893 CKG589861:CKG589893 CUC589861:CUC589893 DDY589861:DDY589893 DNU589861:DNU589893 DXQ589861:DXQ589893 EHM589861:EHM589893 ERI589861:ERI589893 FBE589861:FBE589893 FLA589861:FLA589893 FUW589861:FUW589893 GES589861:GES589893 GOO589861:GOO589893 GYK589861:GYK589893 HIG589861:HIG589893 HSC589861:HSC589893 IBY589861:IBY589893 ILU589861:ILU589893 IVQ589861:IVQ589893 JFM589861:JFM589893 JPI589861:JPI589893 JZE589861:JZE589893 KJA589861:KJA589893 KSW589861:KSW589893 LCS589861:LCS589893 LMO589861:LMO589893 LWK589861:LWK589893 MGG589861:MGG589893 MQC589861:MQC589893 MZY589861:MZY589893 NJU589861:NJU589893 NTQ589861:NTQ589893 ODM589861:ODM589893 ONI589861:ONI589893 OXE589861:OXE589893 PHA589861:PHA589893 PQW589861:PQW589893 QAS589861:QAS589893 QKO589861:QKO589893 QUK589861:QUK589893 REG589861:REG589893 ROC589861:ROC589893 RXY589861:RXY589893 SHU589861:SHU589893 SRQ589861:SRQ589893 TBM589861:TBM589893 TLI589861:TLI589893 TVE589861:TVE589893 UFA589861:UFA589893 UOW589861:UOW589893 UYS589861:UYS589893 VIO589861:VIO589893 VSK589861:VSK589893 WCG589861:WCG589893 WMC589861:WMC589893 WVY589861:WVY589893 Q655397:Q655429 JM655397:JM655429 TI655397:TI655429 ADE655397:ADE655429 ANA655397:ANA655429 AWW655397:AWW655429 BGS655397:BGS655429 BQO655397:BQO655429 CAK655397:CAK655429 CKG655397:CKG655429 CUC655397:CUC655429 DDY655397:DDY655429 DNU655397:DNU655429 DXQ655397:DXQ655429 EHM655397:EHM655429 ERI655397:ERI655429 FBE655397:FBE655429 FLA655397:FLA655429 FUW655397:FUW655429 GES655397:GES655429 GOO655397:GOO655429 GYK655397:GYK655429 HIG655397:HIG655429 HSC655397:HSC655429 IBY655397:IBY655429 ILU655397:ILU655429 IVQ655397:IVQ655429 JFM655397:JFM655429 JPI655397:JPI655429 JZE655397:JZE655429 KJA655397:KJA655429 KSW655397:KSW655429 LCS655397:LCS655429 LMO655397:LMO655429 LWK655397:LWK655429 MGG655397:MGG655429 MQC655397:MQC655429 MZY655397:MZY655429 NJU655397:NJU655429 NTQ655397:NTQ655429 ODM655397:ODM655429 ONI655397:ONI655429 OXE655397:OXE655429 PHA655397:PHA655429 PQW655397:PQW655429 QAS655397:QAS655429 QKO655397:QKO655429 QUK655397:QUK655429 REG655397:REG655429 ROC655397:ROC655429 RXY655397:RXY655429 SHU655397:SHU655429 SRQ655397:SRQ655429 TBM655397:TBM655429 TLI655397:TLI655429 TVE655397:TVE655429 UFA655397:UFA655429 UOW655397:UOW655429 UYS655397:UYS655429 VIO655397:VIO655429 VSK655397:VSK655429 WCG655397:WCG655429 WMC655397:WMC655429 WVY655397:WVY655429 Q720933:Q720965 JM720933:JM720965 TI720933:TI720965 ADE720933:ADE720965 ANA720933:ANA720965 AWW720933:AWW720965 BGS720933:BGS720965 BQO720933:BQO720965 CAK720933:CAK720965 CKG720933:CKG720965 CUC720933:CUC720965 DDY720933:DDY720965 DNU720933:DNU720965 DXQ720933:DXQ720965 EHM720933:EHM720965 ERI720933:ERI720965 FBE720933:FBE720965 FLA720933:FLA720965 FUW720933:FUW720965 GES720933:GES720965 GOO720933:GOO720965 GYK720933:GYK720965 HIG720933:HIG720965 HSC720933:HSC720965 IBY720933:IBY720965 ILU720933:ILU720965 IVQ720933:IVQ720965 JFM720933:JFM720965 JPI720933:JPI720965 JZE720933:JZE720965 KJA720933:KJA720965 KSW720933:KSW720965 LCS720933:LCS720965 LMO720933:LMO720965 LWK720933:LWK720965 MGG720933:MGG720965 MQC720933:MQC720965 MZY720933:MZY720965 NJU720933:NJU720965 NTQ720933:NTQ720965 ODM720933:ODM720965 ONI720933:ONI720965 OXE720933:OXE720965 PHA720933:PHA720965 PQW720933:PQW720965 QAS720933:QAS720965 QKO720933:QKO720965 QUK720933:QUK720965 REG720933:REG720965 ROC720933:ROC720965 RXY720933:RXY720965 SHU720933:SHU720965 SRQ720933:SRQ720965 TBM720933:TBM720965 TLI720933:TLI720965 TVE720933:TVE720965 UFA720933:UFA720965 UOW720933:UOW720965 UYS720933:UYS720965 VIO720933:VIO720965 VSK720933:VSK720965 WCG720933:WCG720965 WMC720933:WMC720965 WVY720933:WVY720965 Q786469:Q786501 JM786469:JM786501 TI786469:TI786501 ADE786469:ADE786501 ANA786469:ANA786501 AWW786469:AWW786501 BGS786469:BGS786501 BQO786469:BQO786501 CAK786469:CAK786501 CKG786469:CKG786501 CUC786469:CUC786501 DDY786469:DDY786501 DNU786469:DNU786501 DXQ786469:DXQ786501 EHM786469:EHM786501 ERI786469:ERI786501 FBE786469:FBE786501 FLA786469:FLA786501 FUW786469:FUW786501 GES786469:GES786501 GOO786469:GOO786501 GYK786469:GYK786501 HIG786469:HIG786501 HSC786469:HSC786501 IBY786469:IBY786501 ILU786469:ILU786501 IVQ786469:IVQ786501 JFM786469:JFM786501 JPI786469:JPI786501 JZE786469:JZE786501 KJA786469:KJA786501 KSW786469:KSW786501 LCS786469:LCS786501 LMO786469:LMO786501 LWK786469:LWK786501 MGG786469:MGG786501 MQC786469:MQC786501 MZY786469:MZY786501 NJU786469:NJU786501 NTQ786469:NTQ786501 ODM786469:ODM786501 ONI786469:ONI786501 OXE786469:OXE786501 PHA786469:PHA786501 PQW786469:PQW786501 QAS786469:QAS786501 QKO786469:QKO786501 QUK786469:QUK786501 REG786469:REG786501 ROC786469:ROC786501 RXY786469:RXY786501 SHU786469:SHU786501 SRQ786469:SRQ786501 TBM786469:TBM786501 TLI786469:TLI786501 TVE786469:TVE786501 UFA786469:UFA786501 UOW786469:UOW786501 UYS786469:UYS786501 VIO786469:VIO786501 VSK786469:VSK786501 WCG786469:WCG786501 WMC786469:WMC786501 WVY786469:WVY786501 Q852005:Q852037 JM852005:JM852037 TI852005:TI852037 ADE852005:ADE852037 ANA852005:ANA852037 AWW852005:AWW852037 BGS852005:BGS852037 BQO852005:BQO852037 CAK852005:CAK852037 CKG852005:CKG852037 CUC852005:CUC852037 DDY852005:DDY852037 DNU852005:DNU852037 DXQ852005:DXQ852037 EHM852005:EHM852037 ERI852005:ERI852037 FBE852005:FBE852037 FLA852005:FLA852037 FUW852005:FUW852037 GES852005:GES852037 GOO852005:GOO852037 GYK852005:GYK852037 HIG852005:HIG852037 HSC852005:HSC852037 IBY852005:IBY852037 ILU852005:ILU852037 IVQ852005:IVQ852037 JFM852005:JFM852037 JPI852005:JPI852037 JZE852005:JZE852037 KJA852005:KJA852037 KSW852005:KSW852037 LCS852005:LCS852037 LMO852005:LMO852037 LWK852005:LWK852037 MGG852005:MGG852037 MQC852005:MQC852037 MZY852005:MZY852037 NJU852005:NJU852037 NTQ852005:NTQ852037 ODM852005:ODM852037 ONI852005:ONI852037 OXE852005:OXE852037 PHA852005:PHA852037 PQW852005:PQW852037 QAS852005:QAS852037 QKO852005:QKO852037 QUK852005:QUK852037 REG852005:REG852037 ROC852005:ROC852037 RXY852005:RXY852037 SHU852005:SHU852037 SRQ852005:SRQ852037 TBM852005:TBM852037 TLI852005:TLI852037 TVE852005:TVE852037 UFA852005:UFA852037 UOW852005:UOW852037 UYS852005:UYS852037 VIO852005:VIO852037 VSK852005:VSK852037 WCG852005:WCG852037 WMC852005:WMC852037 WVY852005:WVY852037 Q917541:Q917573 JM917541:JM917573 TI917541:TI917573 ADE917541:ADE917573 ANA917541:ANA917573 AWW917541:AWW917573 BGS917541:BGS917573 BQO917541:BQO917573 CAK917541:CAK917573 CKG917541:CKG917573 CUC917541:CUC917573 DDY917541:DDY917573 DNU917541:DNU917573 DXQ917541:DXQ917573 EHM917541:EHM917573 ERI917541:ERI917573 FBE917541:FBE917573 FLA917541:FLA917573 FUW917541:FUW917573 GES917541:GES917573 GOO917541:GOO917573 GYK917541:GYK917573 HIG917541:HIG917573 HSC917541:HSC917573 IBY917541:IBY917573 ILU917541:ILU917573 IVQ917541:IVQ917573 JFM917541:JFM917573 JPI917541:JPI917573 JZE917541:JZE917573 KJA917541:KJA917573 KSW917541:KSW917573 LCS917541:LCS917573 LMO917541:LMO917573 LWK917541:LWK917573 MGG917541:MGG917573 MQC917541:MQC917573 MZY917541:MZY917573 NJU917541:NJU917573 NTQ917541:NTQ917573 ODM917541:ODM917573 ONI917541:ONI917573 OXE917541:OXE917573 PHA917541:PHA917573 PQW917541:PQW917573 QAS917541:QAS917573 QKO917541:QKO917573 QUK917541:QUK917573 REG917541:REG917573 ROC917541:ROC917573 RXY917541:RXY917573 SHU917541:SHU917573 SRQ917541:SRQ917573 TBM917541:TBM917573 TLI917541:TLI917573 TVE917541:TVE917573 UFA917541:UFA917573 UOW917541:UOW917573 UYS917541:UYS917573 VIO917541:VIO917573 VSK917541:VSK917573 WCG917541:WCG917573 WMC917541:WMC917573 WVY917541:WVY917573 Q983077:Q983109 JM983077:JM983109 TI983077:TI983109 ADE983077:ADE983109 ANA983077:ANA983109 AWW983077:AWW983109 BGS983077:BGS983109 BQO983077:BQO983109 CAK983077:CAK983109 CKG983077:CKG983109 CUC983077:CUC983109 DDY983077:DDY983109 DNU983077:DNU983109 DXQ983077:DXQ983109 EHM983077:EHM983109 ERI983077:ERI983109 FBE983077:FBE983109 FLA983077:FLA983109 FUW983077:FUW983109 GES983077:GES983109 GOO983077:GOO983109 GYK983077:GYK983109 HIG983077:HIG983109 HSC983077:HSC983109 IBY983077:IBY983109 ILU983077:ILU983109 IVQ983077:IVQ983109 JFM983077:JFM983109 JPI983077:JPI983109 JZE983077:JZE983109 KJA983077:KJA983109 KSW983077:KSW983109 LCS983077:LCS983109 LMO983077:LMO983109 LWK983077:LWK983109 MGG983077:MGG983109 MQC983077:MQC983109 MZY983077:MZY983109 NJU983077:NJU983109 NTQ983077:NTQ983109 ODM983077:ODM983109 ONI983077:ONI983109 OXE983077:OXE983109 PHA983077:PHA983109 PQW983077:PQW983109 QAS983077:QAS983109 QKO983077:QKO983109 QUK983077:QUK983109 REG983077:REG983109 ROC983077:ROC983109 RXY983077:RXY983109 SHU983077:SHU983109 SRQ983077:SRQ983109 TBM983077:TBM983109 TLI983077:TLI983109 TVE983077:TVE983109 UFA983077:UFA983109 UOW983077:UOW983109 UYS983077:UYS983109 VIO983077:VIO983109 VSK983077:VSK983109 WCG983077:WCG983109 WMC983077:WMC983109 WVY983077:WVY983109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6"/>
  <sheetViews>
    <sheetView showGridLines="0" view="pageBreakPreview" zoomScaleNormal="85" zoomScaleSheetLayoutView="100" workbookViewId="0">
      <selection sqref="A1:J1"/>
    </sheetView>
  </sheetViews>
  <sheetFormatPr baseColWidth="10" defaultRowHeight="12.75" x14ac:dyDescent="0.2"/>
  <cols>
    <col min="1" max="1" width="12.5703125" style="6" customWidth="1"/>
    <col min="2" max="2" width="2.7109375" style="5" customWidth="1"/>
    <col min="3" max="4" width="6.5703125" style="5" customWidth="1"/>
    <col min="5" max="5" width="5.85546875" style="6" customWidth="1"/>
    <col min="6" max="6" width="10" style="6" customWidth="1"/>
    <col min="7" max="8" width="12" style="7" customWidth="1"/>
    <col min="9" max="9" width="8" style="7" customWidth="1"/>
    <col min="10" max="10" width="2.5703125" style="6" customWidth="1"/>
    <col min="11" max="12" width="8.85546875" style="6" customWidth="1"/>
    <col min="13" max="13" width="4.28515625" style="6" customWidth="1"/>
    <col min="14" max="14" width="4.5703125" style="6" customWidth="1"/>
    <col min="15" max="15" width="3.7109375" style="6" customWidth="1"/>
    <col min="16" max="16" width="4.28515625" style="6" customWidth="1"/>
    <col min="17" max="18" width="3" style="6" customWidth="1"/>
    <col min="19" max="19" width="1" style="6" hidden="1" customWidth="1"/>
    <col min="20" max="21" width="3.7109375" style="6" hidden="1" customWidth="1"/>
    <col min="22" max="22" width="5.7109375" style="6" customWidth="1"/>
    <col min="23" max="23" width="1" style="6" hidden="1" customWidth="1"/>
    <col min="24" max="26" width="18.28515625" style="7" customWidth="1"/>
    <col min="27" max="27" width="9.28515625" style="7" customWidth="1"/>
    <col min="28" max="28" width="30.5703125" style="7" customWidth="1"/>
    <col min="29" max="29" width="4.140625" style="6" customWidth="1"/>
    <col min="30" max="30" width="4.7109375" style="6" customWidth="1"/>
    <col min="31" max="31" width="1" style="6" hidden="1" customWidth="1"/>
    <col min="32" max="33" width="3.85546875" style="6" hidden="1" customWidth="1"/>
    <col min="34" max="34" width="3.85546875" style="6" customWidth="1"/>
    <col min="35" max="35" width="3.85546875" style="6" hidden="1" customWidth="1"/>
    <col min="36" max="36" width="4" style="6" customWidth="1"/>
    <col min="37" max="37" width="0.5703125" style="6" hidden="1" customWidth="1"/>
    <col min="38" max="38" width="5.5703125" style="9" customWidth="1"/>
    <col min="39" max="39" width="36" style="442" hidden="1" customWidth="1"/>
    <col min="40" max="16384" width="11.42578125" style="3"/>
  </cols>
  <sheetData>
    <row r="1" spans="1:47" s="1" customFormat="1" ht="17.25" customHeight="1" x14ac:dyDescent="0.2">
      <c r="A1" s="1010" t="s">
        <v>39</v>
      </c>
      <c r="B1" s="1011"/>
      <c r="C1" s="1011"/>
      <c r="D1" s="1011"/>
      <c r="E1" s="1011"/>
      <c r="F1" s="1011"/>
      <c r="G1" s="1011"/>
      <c r="H1" s="1011"/>
      <c r="I1" s="1011"/>
      <c r="J1" s="1012"/>
      <c r="K1" s="1022"/>
      <c r="L1" s="1023"/>
      <c r="M1" s="65"/>
      <c r="N1" s="1033" t="s">
        <v>40</v>
      </c>
      <c r="O1" s="1034"/>
      <c r="P1" s="1034"/>
      <c r="Q1" s="1034"/>
      <c r="R1" s="1034"/>
      <c r="S1" s="1034"/>
      <c r="T1" s="1034"/>
      <c r="U1" s="1034"/>
      <c r="V1" s="1035"/>
      <c r="W1" s="36"/>
      <c r="X1" s="967" t="s">
        <v>245</v>
      </c>
      <c r="Y1" s="951" t="s">
        <v>23</v>
      </c>
      <c r="Z1" s="951"/>
      <c r="AA1" s="951"/>
      <c r="AB1" s="951"/>
      <c r="AC1" s="951"/>
      <c r="AD1" s="952"/>
      <c r="AE1" s="31"/>
      <c r="AF1" s="31"/>
      <c r="AG1" s="31"/>
      <c r="AH1" s="66"/>
      <c r="AI1" s="67"/>
      <c r="AJ1" s="67"/>
      <c r="AK1" s="67"/>
      <c r="AL1" s="67"/>
      <c r="AM1" s="424"/>
      <c r="AN1" s="68"/>
      <c r="AO1" s="68"/>
      <c r="AP1" s="68"/>
      <c r="AQ1" s="68"/>
      <c r="AR1" s="68"/>
      <c r="AS1" s="68"/>
      <c r="AT1" s="68"/>
      <c r="AU1" s="68"/>
    </row>
    <row r="2" spans="1:47" s="1" customFormat="1" ht="17.25" customHeight="1" x14ac:dyDescent="0.2">
      <c r="A2" s="735" t="s">
        <v>246</v>
      </c>
      <c r="B2" s="736"/>
      <c r="C2" s="736"/>
      <c r="D2" s="736"/>
      <c r="E2" s="736"/>
      <c r="F2" s="736"/>
      <c r="G2" s="736"/>
      <c r="H2" s="736"/>
      <c r="I2" s="736"/>
      <c r="J2" s="737"/>
      <c r="K2" s="1024"/>
      <c r="L2" s="1025"/>
      <c r="M2" s="65"/>
      <c r="N2" s="1036"/>
      <c r="O2" s="1037"/>
      <c r="P2" s="1037"/>
      <c r="Q2" s="1037"/>
      <c r="R2" s="1037"/>
      <c r="S2" s="1037"/>
      <c r="T2" s="1037"/>
      <c r="U2" s="1037"/>
      <c r="V2" s="1038"/>
      <c r="W2" s="36"/>
      <c r="X2" s="968"/>
      <c r="Y2" s="953"/>
      <c r="Z2" s="953"/>
      <c r="AA2" s="953"/>
      <c r="AB2" s="953"/>
      <c r="AC2" s="953"/>
      <c r="AD2" s="954"/>
      <c r="AE2" s="32"/>
      <c r="AF2" s="32"/>
      <c r="AG2" s="32"/>
      <c r="AH2" s="69"/>
      <c r="AJ2" s="67"/>
      <c r="AK2" s="67"/>
      <c r="AL2" s="67"/>
      <c r="AM2" s="424"/>
      <c r="AN2" s="68"/>
      <c r="AO2" s="68"/>
      <c r="AP2" s="68"/>
      <c r="AQ2" s="68"/>
      <c r="AR2" s="68"/>
      <c r="AS2" s="68"/>
      <c r="AT2" s="68"/>
      <c r="AU2" s="68"/>
    </row>
    <row r="3" spans="1:47" s="1" customFormat="1" ht="17.25" customHeight="1" x14ac:dyDescent="0.2">
      <c r="A3" s="22" t="s">
        <v>41</v>
      </c>
      <c r="B3" s="1010" t="s">
        <v>42</v>
      </c>
      <c r="C3" s="1011"/>
      <c r="D3" s="1011"/>
      <c r="E3" s="1011"/>
      <c r="F3" s="1011"/>
      <c r="G3" s="1011"/>
      <c r="H3" s="1012"/>
      <c r="I3" s="1046" t="s">
        <v>43</v>
      </c>
      <c r="J3" s="1047"/>
      <c r="K3" s="1024"/>
      <c r="L3" s="1025"/>
      <c r="M3" s="21"/>
      <c r="N3" s="1039">
        <v>43297</v>
      </c>
      <c r="O3" s="1040"/>
      <c r="P3" s="1041"/>
      <c r="Q3" s="1041"/>
      <c r="R3" s="1041"/>
      <c r="S3" s="1041"/>
      <c r="T3" s="1041"/>
      <c r="U3" s="1041"/>
      <c r="V3" s="1042"/>
      <c r="W3" s="36"/>
      <c r="X3" s="1014" t="s">
        <v>247</v>
      </c>
      <c r="Y3" s="955" t="s">
        <v>263</v>
      </c>
      <c r="Z3" s="956"/>
      <c r="AA3" s="956"/>
      <c r="AB3" s="956"/>
      <c r="AC3" s="956"/>
      <c r="AD3" s="957"/>
      <c r="AE3" s="32"/>
      <c r="AF3" s="32"/>
      <c r="AG3" s="32"/>
      <c r="AH3" s="69"/>
      <c r="AI3" s="70"/>
      <c r="AJ3" s="71"/>
      <c r="AK3" s="71"/>
      <c r="AL3" s="71"/>
      <c r="AM3" s="425"/>
      <c r="AN3" s="68"/>
      <c r="AO3" s="68"/>
      <c r="AP3" s="68"/>
      <c r="AQ3" s="68"/>
      <c r="AR3" s="68"/>
      <c r="AS3" s="68"/>
      <c r="AT3" s="68"/>
      <c r="AU3" s="68"/>
    </row>
    <row r="4" spans="1:47" s="1" customFormat="1" ht="17.25" customHeight="1" x14ac:dyDescent="0.2">
      <c r="A4" s="369" t="s">
        <v>44</v>
      </c>
      <c r="B4" s="735" t="s">
        <v>45</v>
      </c>
      <c r="C4" s="736"/>
      <c r="D4" s="736"/>
      <c r="E4" s="736"/>
      <c r="F4" s="736"/>
      <c r="G4" s="736"/>
      <c r="H4" s="737"/>
      <c r="I4" s="1028">
        <v>4</v>
      </c>
      <c r="J4" s="1029"/>
      <c r="K4" s="1026"/>
      <c r="L4" s="1027"/>
      <c r="M4" s="23"/>
      <c r="N4" s="1043"/>
      <c r="O4" s="1044"/>
      <c r="P4" s="1044"/>
      <c r="Q4" s="1044"/>
      <c r="R4" s="1044"/>
      <c r="S4" s="1044"/>
      <c r="T4" s="1044"/>
      <c r="U4" s="1044"/>
      <c r="V4" s="1045"/>
      <c r="W4" s="36"/>
      <c r="X4" s="1015"/>
      <c r="Y4" s="958"/>
      <c r="Z4" s="959"/>
      <c r="AA4" s="959"/>
      <c r="AB4" s="959"/>
      <c r="AC4" s="959"/>
      <c r="AD4" s="960"/>
      <c r="AE4" s="24"/>
      <c r="AF4" s="24"/>
      <c r="AG4" s="24"/>
      <c r="AH4" s="67"/>
      <c r="AI4" s="71"/>
      <c r="AJ4" s="71"/>
      <c r="AK4" s="71"/>
      <c r="AL4" s="71"/>
      <c r="AM4" s="425"/>
      <c r="AN4" s="68"/>
      <c r="AO4" s="68"/>
      <c r="AP4" s="68"/>
      <c r="AQ4" s="68"/>
      <c r="AR4" s="68"/>
      <c r="AS4" s="68"/>
      <c r="AT4" s="68"/>
      <c r="AU4" s="68"/>
    </row>
    <row r="5" spans="1:47" s="2" customFormat="1" ht="5.25" customHeight="1" x14ac:dyDescent="0.2">
      <c r="A5" s="368"/>
      <c r="B5" s="377"/>
      <c r="C5" s="377"/>
      <c r="D5" s="377"/>
      <c r="E5" s="377"/>
      <c r="F5" s="368"/>
      <c r="G5" s="25"/>
      <c r="H5" s="25"/>
      <c r="I5" s="25"/>
      <c r="J5" s="377"/>
      <c r="K5" s="377"/>
      <c r="L5" s="377"/>
      <c r="M5" s="377"/>
      <c r="N5" s="377"/>
      <c r="O5" s="377"/>
      <c r="P5" s="377"/>
      <c r="Q5" s="377"/>
      <c r="R5" s="377"/>
      <c r="S5" s="377"/>
      <c r="T5" s="377"/>
      <c r="U5" s="377"/>
      <c r="V5" s="377"/>
      <c r="W5" s="377"/>
      <c r="X5" s="25"/>
      <c r="Y5" s="25"/>
      <c r="Z5" s="25"/>
      <c r="AA5" s="25"/>
      <c r="AB5" s="25"/>
      <c r="AC5" s="377"/>
      <c r="AD5" s="377"/>
      <c r="AE5" s="377"/>
      <c r="AF5" s="377"/>
      <c r="AG5" s="377"/>
      <c r="AH5" s="377"/>
      <c r="AI5" s="377"/>
      <c r="AJ5" s="377"/>
      <c r="AK5" s="377"/>
      <c r="AL5" s="368"/>
      <c r="AM5" s="426"/>
      <c r="AN5" s="427"/>
      <c r="AO5" s="427"/>
      <c r="AP5" s="427"/>
    </row>
    <row r="6" spans="1:47" s="2" customFormat="1" ht="18" customHeight="1" x14ac:dyDescent="0.2">
      <c r="A6" s="1048" t="s">
        <v>46</v>
      </c>
      <c r="B6" s="1049"/>
      <c r="C6" s="1049"/>
      <c r="D6" s="1049"/>
      <c r="E6" s="1049"/>
      <c r="F6" s="1049"/>
      <c r="G6" s="1049"/>
      <c r="H6" s="1049"/>
      <c r="I6" s="1049"/>
      <c r="J6" s="1049"/>
      <c r="K6" s="1049"/>
      <c r="L6" s="1049"/>
      <c r="M6" s="1049"/>
      <c r="N6" s="1049"/>
      <c r="O6" s="1049"/>
      <c r="P6" s="1049"/>
      <c r="Q6" s="1030" t="s">
        <v>387</v>
      </c>
      <c r="R6" s="1031"/>
      <c r="S6" s="1031"/>
      <c r="T6" s="1031"/>
      <c r="U6" s="1031"/>
      <c r="V6" s="1032"/>
      <c r="W6" s="72"/>
      <c r="X6" s="997" t="s">
        <v>48</v>
      </c>
      <c r="Y6" s="998"/>
      <c r="Z6" s="998"/>
      <c r="AA6" s="998"/>
      <c r="AB6" s="998"/>
      <c r="AC6" s="1001" t="s">
        <v>195</v>
      </c>
      <c r="AD6" s="966" t="s">
        <v>249</v>
      </c>
      <c r="AE6" s="73"/>
      <c r="AF6" s="1355" t="s">
        <v>250</v>
      </c>
      <c r="AG6" s="1355"/>
      <c r="AH6" s="1355"/>
      <c r="AI6" s="1355"/>
      <c r="AJ6" s="1355"/>
      <c r="AK6" s="1355"/>
      <c r="AL6" s="1355"/>
      <c r="AM6" s="428"/>
      <c r="AN6" s="427"/>
      <c r="AO6" s="427"/>
      <c r="AP6" s="427"/>
    </row>
    <row r="7" spans="1:47" s="2" customFormat="1" ht="32.25" customHeight="1" x14ac:dyDescent="0.2">
      <c r="A7" s="1013" t="s">
        <v>389</v>
      </c>
      <c r="B7" s="966" t="s">
        <v>251</v>
      </c>
      <c r="C7" s="1004" t="s">
        <v>385</v>
      </c>
      <c r="D7" s="1005"/>
      <c r="E7" s="964"/>
      <c r="F7" s="1013" t="s">
        <v>384</v>
      </c>
      <c r="G7" s="1004" t="s">
        <v>383</v>
      </c>
      <c r="H7" s="1005"/>
      <c r="I7" s="964"/>
      <c r="J7" s="1013" t="s">
        <v>49</v>
      </c>
      <c r="K7" s="1013"/>
      <c r="L7" s="1013"/>
      <c r="M7" s="1008" t="s">
        <v>47</v>
      </c>
      <c r="N7" s="1009"/>
      <c r="O7" s="1009"/>
      <c r="P7" s="1009"/>
      <c r="Q7" s="994" t="s">
        <v>248</v>
      </c>
      <c r="R7" s="995"/>
      <c r="S7" s="995"/>
      <c r="T7" s="995"/>
      <c r="U7" s="995"/>
      <c r="V7" s="996"/>
      <c r="W7" s="74"/>
      <c r="X7" s="621" t="s">
        <v>1095</v>
      </c>
      <c r="Y7" s="621"/>
      <c r="Z7" s="621"/>
      <c r="AA7" s="964" t="s">
        <v>382</v>
      </c>
      <c r="AB7" s="999" t="s">
        <v>252</v>
      </c>
      <c r="AC7" s="1002"/>
      <c r="AD7" s="966"/>
      <c r="AE7" s="75"/>
      <c r="AF7" s="1355"/>
      <c r="AG7" s="1355"/>
      <c r="AH7" s="1355"/>
      <c r="AI7" s="1355"/>
      <c r="AJ7" s="1355"/>
      <c r="AK7" s="1355"/>
      <c r="AL7" s="1355"/>
      <c r="AM7" s="428"/>
      <c r="AN7" s="427"/>
      <c r="AO7" s="427"/>
      <c r="AP7" s="427"/>
    </row>
    <row r="8" spans="1:47" ht="15" customHeight="1" x14ac:dyDescent="0.2">
      <c r="A8" s="1013"/>
      <c r="B8" s="966"/>
      <c r="C8" s="1006"/>
      <c r="D8" s="1007"/>
      <c r="E8" s="965"/>
      <c r="F8" s="1013"/>
      <c r="G8" s="1006"/>
      <c r="H8" s="1007"/>
      <c r="I8" s="965"/>
      <c r="J8" s="1013"/>
      <c r="K8" s="1013"/>
      <c r="L8" s="1013"/>
      <c r="M8" s="26" t="s">
        <v>50</v>
      </c>
      <c r="N8" s="26" t="s">
        <v>381</v>
      </c>
      <c r="O8" s="26" t="s">
        <v>16</v>
      </c>
      <c r="P8" s="26" t="s">
        <v>380</v>
      </c>
      <c r="Q8" s="371" t="s">
        <v>51</v>
      </c>
      <c r="R8" s="371" t="s">
        <v>52</v>
      </c>
      <c r="S8" s="76"/>
      <c r="T8" s="76" t="s">
        <v>112</v>
      </c>
      <c r="U8" s="76" t="s">
        <v>114</v>
      </c>
      <c r="V8" s="371" t="s">
        <v>53</v>
      </c>
      <c r="W8" s="77"/>
      <c r="X8" s="621"/>
      <c r="Y8" s="621"/>
      <c r="Z8" s="621"/>
      <c r="AA8" s="965"/>
      <c r="AB8" s="1000"/>
      <c r="AC8" s="1003"/>
      <c r="AD8" s="966"/>
      <c r="AE8" s="77"/>
      <c r="AF8" s="78" t="s">
        <v>253</v>
      </c>
      <c r="AG8" s="78" t="s">
        <v>119</v>
      </c>
      <c r="AH8" s="371" t="s">
        <v>51</v>
      </c>
      <c r="AI8" s="79" t="s">
        <v>120</v>
      </c>
      <c r="AJ8" s="371" t="s">
        <v>52</v>
      </c>
      <c r="AK8" s="76" t="s">
        <v>55</v>
      </c>
      <c r="AL8" s="371" t="s">
        <v>55</v>
      </c>
      <c r="AM8" s="376" t="s">
        <v>1074</v>
      </c>
      <c r="AN8" s="429"/>
      <c r="AO8" s="429"/>
      <c r="AP8" s="429"/>
    </row>
    <row r="9" spans="1:47" s="4" customFormat="1" ht="134.25" customHeight="1" x14ac:dyDescent="0.2">
      <c r="A9" s="1325" t="s">
        <v>1400</v>
      </c>
      <c r="B9" s="1328" t="s">
        <v>1401</v>
      </c>
      <c r="C9" s="1331" t="s">
        <v>1402</v>
      </c>
      <c r="D9" s="1332"/>
      <c r="E9" s="1333"/>
      <c r="F9" s="1239" t="s">
        <v>1393</v>
      </c>
      <c r="G9" s="1318" t="s">
        <v>1391</v>
      </c>
      <c r="H9" s="1319"/>
      <c r="I9" s="1320"/>
      <c r="J9" s="1331" t="s">
        <v>1403</v>
      </c>
      <c r="K9" s="1332"/>
      <c r="L9" s="1333"/>
      <c r="M9" s="1062"/>
      <c r="N9" s="1062"/>
      <c r="O9" s="741" t="s">
        <v>0</v>
      </c>
      <c r="P9" s="1062"/>
      <c r="Q9" s="1016" t="s">
        <v>259</v>
      </c>
      <c r="R9" s="1016" t="s">
        <v>254</v>
      </c>
      <c r="S9" s="106"/>
      <c r="T9" s="81">
        <f>VLOOKUP(Q9,[53]Listas!$D$6:$E$10,2,0)</f>
        <v>2</v>
      </c>
      <c r="U9" s="81">
        <f>HLOOKUP(R9,[53]Listas!$F$4:$J$5,2,0)</f>
        <v>2</v>
      </c>
      <c r="V9" s="1019" t="str">
        <f>INDEX([53]Listas!$F$6:$J$10,MATCH(Q9,[53]Listas!$D$6:$D$10,0),MATCH(R9,[53]Listas!$F$4:$J$4,0))</f>
        <v>4
INFERIOR</v>
      </c>
      <c r="W9" s="106"/>
      <c r="X9" s="1340" t="s">
        <v>1392</v>
      </c>
      <c r="Y9" s="1340"/>
      <c r="Z9" s="1340"/>
      <c r="AA9" s="111" t="s">
        <v>1393</v>
      </c>
      <c r="AB9" s="491"/>
      <c r="AC9" s="1062">
        <v>76</v>
      </c>
      <c r="AD9" s="1065" t="s">
        <v>58</v>
      </c>
      <c r="AE9" s="106"/>
      <c r="AF9" s="81">
        <f t="shared" ref="AF9:AF12" si="0">IF(AC9&lt;=33,0,IF(AC9&gt;81,2,1))</f>
        <v>1</v>
      </c>
      <c r="AG9" s="430">
        <f t="shared" ref="AG9:AG12" si="1">IF(OR(AD9="Probabilidad",AD9="Ambos"),T9-AF9,T9)</f>
        <v>1</v>
      </c>
      <c r="AH9" s="1341" t="str">
        <f>IF(AG9&lt;=1,"Remota",VLOOKUP(AG9,[53]Listas!$C$6:$D$10,2,0))</f>
        <v>Remota</v>
      </c>
      <c r="AI9" s="431">
        <f t="shared" ref="AI9:AI12" si="2">IF(OR(AD9="Impacto",AD9="Ambos"),U9-AF9,U9)</f>
        <v>1</v>
      </c>
      <c r="AJ9" s="1341" t="str">
        <f>IF(AI9&lt;=1,"Insignificante",HLOOKUP(AI9,[53]Listas!$F$3:$J$4,2,0))</f>
        <v>Insignificante</v>
      </c>
      <c r="AK9" s="357">
        <f t="shared" ref="AK9:AK12" si="3">AG9*AI9</f>
        <v>1</v>
      </c>
      <c r="AL9" s="1342" t="str">
        <f>INDEX([53]Listas!$F$6:$J$10,MATCH(AH9,[53]Listas!$D$6:$D$10,0),MATCH(AJ9,[53]Listas!$F$4:$J$4,0))</f>
        <v>1
INFERIOR</v>
      </c>
      <c r="AM9" s="1343" t="s">
        <v>1404</v>
      </c>
      <c r="AN9" s="432"/>
      <c r="AO9" s="432"/>
      <c r="AP9" s="432"/>
    </row>
    <row r="10" spans="1:47" s="4" customFormat="1" ht="119.25" customHeight="1" x14ac:dyDescent="0.2">
      <c r="A10" s="1326"/>
      <c r="B10" s="1329"/>
      <c r="C10" s="1334"/>
      <c r="D10" s="1335"/>
      <c r="E10" s="1336"/>
      <c r="F10" s="1240"/>
      <c r="G10" s="1318" t="s">
        <v>1394</v>
      </c>
      <c r="H10" s="1319"/>
      <c r="I10" s="1320"/>
      <c r="J10" s="1334"/>
      <c r="K10" s="1335"/>
      <c r="L10" s="1336"/>
      <c r="M10" s="1063"/>
      <c r="N10" s="1063"/>
      <c r="O10" s="742"/>
      <c r="P10" s="1063"/>
      <c r="Q10" s="1017"/>
      <c r="R10" s="1017"/>
      <c r="S10" s="106"/>
      <c r="T10" s="81" t="e">
        <f>VLOOKUP(Q10,[53]Listas!$D$6:$E$10,2,0)</f>
        <v>#N/A</v>
      </c>
      <c r="U10" s="81" t="e">
        <f>HLOOKUP(R10,[53]Listas!$F$4:$J$5,2,0)</f>
        <v>#N/A</v>
      </c>
      <c r="V10" s="1020"/>
      <c r="W10" s="106"/>
      <c r="X10" s="1321" t="s">
        <v>1395</v>
      </c>
      <c r="Y10" s="1346"/>
      <c r="Z10" s="1347"/>
      <c r="AA10" s="111" t="s">
        <v>1393</v>
      </c>
      <c r="AB10" s="491" t="s">
        <v>1405</v>
      </c>
      <c r="AC10" s="1063"/>
      <c r="AD10" s="1066"/>
      <c r="AE10" s="106"/>
      <c r="AF10" s="81">
        <f t="shared" si="0"/>
        <v>0</v>
      </c>
      <c r="AG10" s="430" t="e">
        <f t="shared" si="1"/>
        <v>#N/A</v>
      </c>
      <c r="AH10" s="1341"/>
      <c r="AI10" s="431" t="e">
        <f t="shared" si="2"/>
        <v>#N/A</v>
      </c>
      <c r="AJ10" s="1341"/>
      <c r="AK10" s="357" t="e">
        <f t="shared" si="3"/>
        <v>#N/A</v>
      </c>
      <c r="AL10" s="1342"/>
      <c r="AM10" s="1344"/>
      <c r="AN10" s="432"/>
      <c r="AO10" s="432"/>
      <c r="AP10" s="432"/>
    </row>
    <row r="11" spans="1:47" s="4" customFormat="1" ht="188.25" customHeight="1" x14ac:dyDescent="0.2">
      <c r="A11" s="1326"/>
      <c r="B11" s="1329"/>
      <c r="C11" s="1334"/>
      <c r="D11" s="1335"/>
      <c r="E11" s="1336"/>
      <c r="F11" s="1240"/>
      <c r="G11" s="1318" t="s">
        <v>1396</v>
      </c>
      <c r="H11" s="1319"/>
      <c r="I11" s="1320"/>
      <c r="J11" s="1334"/>
      <c r="K11" s="1335"/>
      <c r="L11" s="1336"/>
      <c r="M11" s="1063"/>
      <c r="N11" s="1063"/>
      <c r="O11" s="742"/>
      <c r="P11" s="1063"/>
      <c r="Q11" s="1017"/>
      <c r="R11" s="1017"/>
      <c r="S11" s="106"/>
      <c r="T11" s="81" t="e">
        <f>VLOOKUP(Q11,[53]Listas!$D$6:$E$10,2,0)</f>
        <v>#N/A</v>
      </c>
      <c r="U11" s="81" t="e">
        <f>HLOOKUP(R11,[53]Listas!$F$4:$J$5,2,0)</f>
        <v>#N/A</v>
      </c>
      <c r="V11" s="1020"/>
      <c r="W11" s="106"/>
      <c r="X11" s="1315" t="s">
        <v>1397</v>
      </c>
      <c r="Y11" s="1316"/>
      <c r="Z11" s="1317"/>
      <c r="AA11" s="111" t="s">
        <v>1393</v>
      </c>
      <c r="AB11" s="491" t="s">
        <v>1406</v>
      </c>
      <c r="AC11" s="1063"/>
      <c r="AD11" s="1066"/>
      <c r="AE11" s="106"/>
      <c r="AF11" s="81">
        <f t="shared" si="0"/>
        <v>0</v>
      </c>
      <c r="AG11" s="430" t="e">
        <f t="shared" si="1"/>
        <v>#N/A</v>
      </c>
      <c r="AH11" s="1341"/>
      <c r="AI11" s="431" t="e">
        <f t="shared" si="2"/>
        <v>#N/A</v>
      </c>
      <c r="AJ11" s="1341"/>
      <c r="AK11" s="357" t="e">
        <f t="shared" si="3"/>
        <v>#N/A</v>
      </c>
      <c r="AL11" s="1342"/>
      <c r="AM11" s="1344"/>
      <c r="AN11" s="432"/>
      <c r="AO11" s="432"/>
      <c r="AP11" s="432"/>
    </row>
    <row r="12" spans="1:47" s="4" customFormat="1" ht="160.5" customHeight="1" x14ac:dyDescent="0.2">
      <c r="A12" s="1327"/>
      <c r="B12" s="1330"/>
      <c r="C12" s="1337"/>
      <c r="D12" s="1338"/>
      <c r="E12" s="1339"/>
      <c r="F12" s="1241"/>
      <c r="G12" s="1318" t="s">
        <v>1398</v>
      </c>
      <c r="H12" s="1319"/>
      <c r="I12" s="1320"/>
      <c r="J12" s="1337"/>
      <c r="K12" s="1338"/>
      <c r="L12" s="1339"/>
      <c r="M12" s="1064"/>
      <c r="N12" s="1064"/>
      <c r="O12" s="743"/>
      <c r="P12" s="1064"/>
      <c r="Q12" s="1018"/>
      <c r="R12" s="1018"/>
      <c r="S12" s="106"/>
      <c r="T12" s="81" t="e">
        <f>VLOOKUP(Q12,[53]Listas!$D$6:$E$10,2,0)</f>
        <v>#N/A</v>
      </c>
      <c r="U12" s="81" t="e">
        <f>HLOOKUP(R12,[53]Listas!$F$4:$J$5,2,0)</f>
        <v>#N/A</v>
      </c>
      <c r="V12" s="1021"/>
      <c r="W12" s="106"/>
      <c r="X12" s="1321" t="s">
        <v>1399</v>
      </c>
      <c r="Y12" s="1322"/>
      <c r="Z12" s="1323"/>
      <c r="AA12" s="111" t="s">
        <v>1393</v>
      </c>
      <c r="AB12" s="491" t="s">
        <v>1407</v>
      </c>
      <c r="AC12" s="1064"/>
      <c r="AD12" s="1067"/>
      <c r="AE12" s="106"/>
      <c r="AF12" s="81">
        <f t="shared" si="0"/>
        <v>0</v>
      </c>
      <c r="AG12" s="430" t="e">
        <f t="shared" si="1"/>
        <v>#N/A</v>
      </c>
      <c r="AH12" s="1341"/>
      <c r="AI12" s="431" t="e">
        <f t="shared" si="2"/>
        <v>#N/A</v>
      </c>
      <c r="AJ12" s="1341"/>
      <c r="AK12" s="357" t="e">
        <f t="shared" si="3"/>
        <v>#N/A</v>
      </c>
      <c r="AL12" s="1342"/>
      <c r="AM12" s="1345"/>
      <c r="AN12" s="1324"/>
      <c r="AO12" s="1324"/>
      <c r="AP12" s="1324"/>
      <c r="AR12" s="490"/>
    </row>
    <row r="13" spans="1:47" s="4" customFormat="1" ht="134.25" customHeight="1" x14ac:dyDescent="0.2">
      <c r="A13" s="729" t="s">
        <v>979</v>
      </c>
      <c r="B13" s="747" t="s">
        <v>980</v>
      </c>
      <c r="C13" s="729" t="s">
        <v>278</v>
      </c>
      <c r="D13" s="730"/>
      <c r="E13" s="731"/>
      <c r="F13" s="1239" t="s">
        <v>981</v>
      </c>
      <c r="G13" s="709" t="s">
        <v>982</v>
      </c>
      <c r="H13" s="710"/>
      <c r="I13" s="711"/>
      <c r="J13" s="729" t="s">
        <v>983</v>
      </c>
      <c r="K13" s="730"/>
      <c r="L13" s="731"/>
      <c r="M13" s="1062"/>
      <c r="N13" s="1062"/>
      <c r="O13" s="1062" t="s">
        <v>0</v>
      </c>
      <c r="P13" s="1062"/>
      <c r="Q13" s="1016" t="s">
        <v>258</v>
      </c>
      <c r="R13" s="1016" t="s">
        <v>262</v>
      </c>
      <c r="S13" s="106"/>
      <c r="T13" s="81">
        <f>VLOOKUP(Q13,[19]Listas!$D$6:$E$10,2,0)</f>
        <v>1</v>
      </c>
      <c r="U13" s="81">
        <f>HLOOKUP(R13,[19]Listas!$F$4:$J$5,2,0)</f>
        <v>1</v>
      </c>
      <c r="V13" s="1019" t="str">
        <f>INDEX([19]Listas!$F$6:$J$10,MATCH(Q13,[19]Listas!$D$6:$D$10,0),MATCH(R13,[19]Listas!$F$4:$J$4,0))</f>
        <v>1
INFERIOR</v>
      </c>
      <c r="W13" s="106"/>
      <c r="X13" s="1352" t="s">
        <v>984</v>
      </c>
      <c r="Y13" s="1353"/>
      <c r="Z13" s="1354"/>
      <c r="AA13" s="111" t="s">
        <v>985</v>
      </c>
      <c r="AB13" s="1302" t="s">
        <v>986</v>
      </c>
      <c r="AC13" s="1062">
        <v>84</v>
      </c>
      <c r="AD13" s="1065" t="s">
        <v>59</v>
      </c>
      <c r="AE13" s="106"/>
      <c r="AF13" s="81">
        <f t="shared" ref="AF13:AF47" si="4">IF(AC13&lt;=33,0,IF(AC13&gt;81,2,1))</f>
        <v>2</v>
      </c>
      <c r="AG13" s="430">
        <f t="shared" ref="AG13:AG47" si="5">IF(OR(AD13="Probabilidad",AD13="Ambos"),T13-AF13,T13)</f>
        <v>-1</v>
      </c>
      <c r="AH13" s="1341" t="str">
        <f>IF(AG13&lt;=1,"Remota",VLOOKUP(AG13,[19]Listas!$C$6:$D$10,2,0))</f>
        <v>Remota</v>
      </c>
      <c r="AI13" s="431">
        <f t="shared" ref="AI13:AI47" si="6">IF(OR(AD13="Impacto",AD13="Ambos"),U13-AF13,U13)</f>
        <v>1</v>
      </c>
      <c r="AJ13" s="1341" t="str">
        <f>IF(AI13&lt;=1,"Insignificante",HLOOKUP(AI13,[19]Listas!$F$3:$J$4,2,0))</f>
        <v>Insignificante</v>
      </c>
      <c r="AK13" s="357">
        <f t="shared" ref="AK13:AK47" si="7">AG13*AI13</f>
        <v>-1</v>
      </c>
      <c r="AL13" s="1342" t="str">
        <f>INDEX([19]Listas!$F$6:$J$10,MATCH(AH13,[19]Listas!$D$6:$D$10,0),MATCH(AJ13,[19]Listas!$F$4:$J$4,0))</f>
        <v>1
INFERIOR</v>
      </c>
      <c r="AM13" s="1343" t="s">
        <v>987</v>
      </c>
      <c r="AN13" s="432"/>
      <c r="AO13" s="432"/>
      <c r="AP13" s="432"/>
    </row>
    <row r="14" spans="1:47" s="4" customFormat="1" ht="119.25" customHeight="1" x14ac:dyDescent="0.2">
      <c r="A14" s="732"/>
      <c r="B14" s="748"/>
      <c r="C14" s="732"/>
      <c r="D14" s="733"/>
      <c r="E14" s="734"/>
      <c r="F14" s="1240"/>
      <c r="G14" s="709" t="s">
        <v>988</v>
      </c>
      <c r="H14" s="710"/>
      <c r="I14" s="711"/>
      <c r="J14" s="732"/>
      <c r="K14" s="733"/>
      <c r="L14" s="734"/>
      <c r="M14" s="1063"/>
      <c r="N14" s="1063"/>
      <c r="O14" s="1063"/>
      <c r="P14" s="1063"/>
      <c r="Q14" s="1017"/>
      <c r="R14" s="1017"/>
      <c r="S14" s="106"/>
      <c r="T14" s="81" t="e">
        <f>VLOOKUP(Q14,[19]Listas!$D$6:$E$10,2,0)</f>
        <v>#N/A</v>
      </c>
      <c r="U14" s="81" t="e">
        <f>HLOOKUP(R14,[19]Listas!$F$4:$J$5,2,0)</f>
        <v>#N/A</v>
      </c>
      <c r="V14" s="1020"/>
      <c r="W14" s="106"/>
      <c r="X14" s="1352" t="s">
        <v>984</v>
      </c>
      <c r="Y14" s="1353"/>
      <c r="Z14" s="1354"/>
      <c r="AA14" s="111" t="s">
        <v>985</v>
      </c>
      <c r="AB14" s="1303"/>
      <c r="AC14" s="1063"/>
      <c r="AD14" s="1066"/>
      <c r="AE14" s="106"/>
      <c r="AF14" s="81">
        <f t="shared" si="4"/>
        <v>0</v>
      </c>
      <c r="AG14" s="430" t="e">
        <f t="shared" si="5"/>
        <v>#N/A</v>
      </c>
      <c r="AH14" s="1341"/>
      <c r="AI14" s="431" t="e">
        <f t="shared" si="6"/>
        <v>#N/A</v>
      </c>
      <c r="AJ14" s="1341"/>
      <c r="AK14" s="357" t="e">
        <f t="shared" si="7"/>
        <v>#N/A</v>
      </c>
      <c r="AL14" s="1342"/>
      <c r="AM14" s="1344"/>
      <c r="AN14" s="432"/>
      <c r="AO14" s="432"/>
      <c r="AP14" s="432"/>
    </row>
    <row r="15" spans="1:47" s="4" customFormat="1" ht="188.25" customHeight="1" x14ac:dyDescent="0.2">
      <c r="A15" s="732"/>
      <c r="B15" s="748"/>
      <c r="C15" s="732"/>
      <c r="D15" s="733"/>
      <c r="E15" s="734"/>
      <c r="F15" s="1240"/>
      <c r="G15" s="709" t="s">
        <v>989</v>
      </c>
      <c r="H15" s="710"/>
      <c r="I15" s="711"/>
      <c r="J15" s="732"/>
      <c r="K15" s="733"/>
      <c r="L15" s="734"/>
      <c r="M15" s="1063"/>
      <c r="N15" s="1063"/>
      <c r="O15" s="1063"/>
      <c r="P15" s="1063"/>
      <c r="Q15" s="1017"/>
      <c r="R15" s="1017"/>
      <c r="S15" s="106"/>
      <c r="T15" s="81" t="e">
        <f>VLOOKUP(Q15,[19]Listas!$D$6:$E$10,2,0)</f>
        <v>#N/A</v>
      </c>
      <c r="U15" s="81" t="e">
        <f>HLOOKUP(R15,[19]Listas!$F$4:$J$5,2,0)</f>
        <v>#N/A</v>
      </c>
      <c r="V15" s="1020"/>
      <c r="W15" s="106"/>
      <c r="X15" s="1352" t="s">
        <v>990</v>
      </c>
      <c r="Y15" s="1353"/>
      <c r="Z15" s="1354"/>
      <c r="AA15" s="111" t="s">
        <v>991</v>
      </c>
      <c r="AB15" s="1303"/>
      <c r="AC15" s="1063"/>
      <c r="AD15" s="1066"/>
      <c r="AE15" s="106"/>
      <c r="AF15" s="81">
        <f t="shared" si="4"/>
        <v>0</v>
      </c>
      <c r="AG15" s="430" t="e">
        <f t="shared" si="5"/>
        <v>#N/A</v>
      </c>
      <c r="AH15" s="1341"/>
      <c r="AI15" s="431" t="e">
        <f t="shared" si="6"/>
        <v>#N/A</v>
      </c>
      <c r="AJ15" s="1341"/>
      <c r="AK15" s="357" t="e">
        <f t="shared" si="7"/>
        <v>#N/A</v>
      </c>
      <c r="AL15" s="1342"/>
      <c r="AM15" s="1344"/>
      <c r="AN15" s="432"/>
      <c r="AO15" s="432"/>
      <c r="AP15" s="432"/>
    </row>
    <row r="16" spans="1:47" s="4" customFormat="1" ht="160.5" customHeight="1" x14ac:dyDescent="0.2">
      <c r="A16" s="732"/>
      <c r="B16" s="748"/>
      <c r="C16" s="732"/>
      <c r="D16" s="733"/>
      <c r="E16" s="734"/>
      <c r="F16" s="1240"/>
      <c r="G16" s="709" t="s">
        <v>992</v>
      </c>
      <c r="H16" s="710"/>
      <c r="I16" s="711"/>
      <c r="J16" s="732"/>
      <c r="K16" s="733"/>
      <c r="L16" s="734"/>
      <c r="M16" s="1063"/>
      <c r="N16" s="1063"/>
      <c r="O16" s="1063"/>
      <c r="P16" s="1063"/>
      <c r="Q16" s="1017"/>
      <c r="R16" s="1017"/>
      <c r="S16" s="106"/>
      <c r="T16" s="81" t="e">
        <f>VLOOKUP(Q16,[19]Listas!$D$6:$E$10,2,0)</f>
        <v>#N/A</v>
      </c>
      <c r="U16" s="81" t="e">
        <f>HLOOKUP(R16,[19]Listas!$F$4:$J$5,2,0)</f>
        <v>#N/A</v>
      </c>
      <c r="V16" s="1020"/>
      <c r="W16" s="106"/>
      <c r="X16" s="1352" t="s">
        <v>984</v>
      </c>
      <c r="Y16" s="1353"/>
      <c r="Z16" s="1354"/>
      <c r="AA16" s="111" t="s">
        <v>985</v>
      </c>
      <c r="AB16" s="1303"/>
      <c r="AC16" s="1063"/>
      <c r="AD16" s="1066"/>
      <c r="AE16" s="106"/>
      <c r="AF16" s="81">
        <f t="shared" si="4"/>
        <v>0</v>
      </c>
      <c r="AG16" s="430" t="e">
        <f t="shared" si="5"/>
        <v>#N/A</v>
      </c>
      <c r="AH16" s="1341"/>
      <c r="AI16" s="431" t="e">
        <f t="shared" si="6"/>
        <v>#N/A</v>
      </c>
      <c r="AJ16" s="1341"/>
      <c r="AK16" s="357" t="e">
        <f t="shared" si="7"/>
        <v>#N/A</v>
      </c>
      <c r="AL16" s="1342"/>
      <c r="AM16" s="1344"/>
      <c r="AN16" s="432"/>
      <c r="AO16" s="432"/>
      <c r="AP16" s="432"/>
    </row>
    <row r="17" spans="1:42" s="4" customFormat="1" ht="77.25" customHeight="1" x14ac:dyDescent="0.2">
      <c r="A17" s="732"/>
      <c r="B17" s="748"/>
      <c r="C17" s="732"/>
      <c r="D17" s="733"/>
      <c r="E17" s="734"/>
      <c r="F17" s="1240"/>
      <c r="G17" s="709" t="s">
        <v>993</v>
      </c>
      <c r="H17" s="710"/>
      <c r="I17" s="711"/>
      <c r="J17" s="732"/>
      <c r="K17" s="733"/>
      <c r="L17" s="734"/>
      <c r="M17" s="1063"/>
      <c r="N17" s="1063"/>
      <c r="O17" s="1063"/>
      <c r="P17" s="1063"/>
      <c r="Q17" s="1017"/>
      <c r="R17" s="1017"/>
      <c r="S17" s="106"/>
      <c r="T17" s="81" t="e">
        <f>VLOOKUP(Q17,[19]Listas!$D$6:$E$10,2,0)</f>
        <v>#N/A</v>
      </c>
      <c r="U17" s="81" t="e">
        <f>HLOOKUP(R17,[19]Listas!$F$4:$J$5,2,0)</f>
        <v>#N/A</v>
      </c>
      <c r="V17" s="1020"/>
      <c r="W17" s="106"/>
      <c r="X17" s="969" t="s">
        <v>994</v>
      </c>
      <c r="Y17" s="969"/>
      <c r="Z17" s="969"/>
      <c r="AA17" s="111" t="s">
        <v>985</v>
      </c>
      <c r="AB17" s="1303"/>
      <c r="AC17" s="1063"/>
      <c r="AD17" s="1066"/>
      <c r="AE17" s="106"/>
      <c r="AF17" s="81">
        <f t="shared" si="4"/>
        <v>0</v>
      </c>
      <c r="AG17" s="430" t="e">
        <f t="shared" si="5"/>
        <v>#N/A</v>
      </c>
      <c r="AH17" s="1341"/>
      <c r="AI17" s="431" t="e">
        <f t="shared" si="6"/>
        <v>#N/A</v>
      </c>
      <c r="AJ17" s="1341"/>
      <c r="AK17" s="357" t="e">
        <f t="shared" si="7"/>
        <v>#N/A</v>
      </c>
      <c r="AL17" s="1342"/>
      <c r="AM17" s="1344"/>
      <c r="AN17" s="432"/>
      <c r="AO17" s="432"/>
      <c r="AP17" s="432"/>
    </row>
    <row r="18" spans="1:42" s="4" customFormat="1" ht="84.75" customHeight="1" x14ac:dyDescent="0.2">
      <c r="A18" s="732"/>
      <c r="B18" s="748"/>
      <c r="C18" s="732"/>
      <c r="D18" s="733"/>
      <c r="E18" s="734"/>
      <c r="F18" s="1240"/>
      <c r="G18" s="709" t="s">
        <v>995</v>
      </c>
      <c r="H18" s="710"/>
      <c r="I18" s="711"/>
      <c r="J18" s="732"/>
      <c r="K18" s="733"/>
      <c r="L18" s="734"/>
      <c r="M18" s="1063"/>
      <c r="N18" s="1063"/>
      <c r="O18" s="1063"/>
      <c r="P18" s="1063"/>
      <c r="Q18" s="1017"/>
      <c r="R18" s="1017"/>
      <c r="S18" s="106"/>
      <c r="T18" s="81" t="e">
        <f>VLOOKUP(Q18,[19]Listas!$D$6:$E$10,2,0)</f>
        <v>#N/A</v>
      </c>
      <c r="U18" s="81" t="e">
        <f>HLOOKUP(R18,[19]Listas!$F$4:$J$5,2,0)</f>
        <v>#N/A</v>
      </c>
      <c r="V18" s="1020"/>
      <c r="W18" s="106"/>
      <c r="X18" s="969" t="s">
        <v>996</v>
      </c>
      <c r="Y18" s="969"/>
      <c r="Z18" s="969"/>
      <c r="AA18" s="111" t="s">
        <v>997</v>
      </c>
      <c r="AB18" s="1303"/>
      <c r="AC18" s="1063"/>
      <c r="AD18" s="1066"/>
      <c r="AE18" s="106"/>
      <c r="AF18" s="81">
        <f t="shared" si="4"/>
        <v>0</v>
      </c>
      <c r="AG18" s="430" t="e">
        <f t="shared" si="5"/>
        <v>#N/A</v>
      </c>
      <c r="AH18" s="1341"/>
      <c r="AI18" s="431" t="e">
        <f t="shared" si="6"/>
        <v>#N/A</v>
      </c>
      <c r="AJ18" s="1341"/>
      <c r="AK18" s="357" t="e">
        <f t="shared" si="7"/>
        <v>#N/A</v>
      </c>
      <c r="AL18" s="1342"/>
      <c r="AM18" s="1344"/>
      <c r="AN18" s="432"/>
      <c r="AO18" s="432"/>
      <c r="AP18" s="432"/>
    </row>
    <row r="19" spans="1:42" s="4" customFormat="1" ht="58.5" customHeight="1" x14ac:dyDescent="0.2">
      <c r="A19" s="732"/>
      <c r="B19" s="748"/>
      <c r="C19" s="732"/>
      <c r="D19" s="733"/>
      <c r="E19" s="734"/>
      <c r="F19" s="1240"/>
      <c r="G19" s="709" t="s">
        <v>998</v>
      </c>
      <c r="H19" s="710"/>
      <c r="I19" s="711"/>
      <c r="J19" s="732"/>
      <c r="K19" s="733"/>
      <c r="L19" s="734"/>
      <c r="M19" s="1063"/>
      <c r="N19" s="1063"/>
      <c r="O19" s="1063"/>
      <c r="P19" s="1063"/>
      <c r="Q19" s="1017"/>
      <c r="R19" s="1017"/>
      <c r="S19" s="106"/>
      <c r="T19" s="81" t="e">
        <f>VLOOKUP(Q19,[19]Listas!$D$6:$E$10,2,0)</f>
        <v>#N/A</v>
      </c>
      <c r="U19" s="81" t="e">
        <f>HLOOKUP(R19,[19]Listas!$F$4:$J$5,2,0)</f>
        <v>#N/A</v>
      </c>
      <c r="V19" s="1020"/>
      <c r="W19" s="106"/>
      <c r="X19" s="969" t="s">
        <v>999</v>
      </c>
      <c r="Y19" s="969"/>
      <c r="Z19" s="969"/>
      <c r="AA19" s="111" t="s">
        <v>985</v>
      </c>
      <c r="AB19" s="1303"/>
      <c r="AC19" s="1063"/>
      <c r="AD19" s="1066"/>
      <c r="AE19" s="106"/>
      <c r="AF19" s="81">
        <f t="shared" si="4"/>
        <v>0</v>
      </c>
      <c r="AG19" s="430" t="e">
        <f t="shared" si="5"/>
        <v>#N/A</v>
      </c>
      <c r="AH19" s="1341"/>
      <c r="AI19" s="431" t="e">
        <f t="shared" si="6"/>
        <v>#N/A</v>
      </c>
      <c r="AJ19" s="1341"/>
      <c r="AK19" s="357" t="e">
        <f t="shared" si="7"/>
        <v>#N/A</v>
      </c>
      <c r="AL19" s="1342"/>
      <c r="AM19" s="1344"/>
      <c r="AN19" s="432"/>
      <c r="AO19" s="432"/>
      <c r="AP19" s="432"/>
    </row>
    <row r="20" spans="1:42" s="4" customFormat="1" ht="71.25" customHeight="1" x14ac:dyDescent="0.2">
      <c r="A20" s="735"/>
      <c r="B20" s="749"/>
      <c r="C20" s="735"/>
      <c r="D20" s="736"/>
      <c r="E20" s="737"/>
      <c r="F20" s="1241"/>
      <c r="G20" s="709" t="s">
        <v>1000</v>
      </c>
      <c r="H20" s="710"/>
      <c r="I20" s="711"/>
      <c r="J20" s="735"/>
      <c r="K20" s="736"/>
      <c r="L20" s="737"/>
      <c r="M20" s="1064"/>
      <c r="N20" s="1064"/>
      <c r="O20" s="1064"/>
      <c r="P20" s="1064"/>
      <c r="Q20" s="1018"/>
      <c r="R20" s="1018"/>
      <c r="S20" s="106"/>
      <c r="T20" s="81" t="e">
        <f>VLOOKUP(Q20,[19]Listas!$D$6:$E$10,2,0)</f>
        <v>#N/A</v>
      </c>
      <c r="U20" s="81" t="e">
        <f>HLOOKUP(R20,[19]Listas!$F$4:$J$5,2,0)</f>
        <v>#N/A</v>
      </c>
      <c r="V20" s="1021"/>
      <c r="W20" s="106"/>
      <c r="X20" s="969" t="s">
        <v>999</v>
      </c>
      <c r="Y20" s="969"/>
      <c r="Z20" s="969"/>
      <c r="AA20" s="111" t="s">
        <v>1001</v>
      </c>
      <c r="AB20" s="1304"/>
      <c r="AC20" s="1064"/>
      <c r="AD20" s="1067"/>
      <c r="AE20" s="106"/>
      <c r="AF20" s="81">
        <f t="shared" si="4"/>
        <v>0</v>
      </c>
      <c r="AG20" s="430" t="e">
        <f t="shared" si="5"/>
        <v>#N/A</v>
      </c>
      <c r="AH20" s="1341"/>
      <c r="AI20" s="431" t="e">
        <f t="shared" si="6"/>
        <v>#N/A</v>
      </c>
      <c r="AJ20" s="1341"/>
      <c r="AK20" s="357" t="e">
        <f t="shared" si="7"/>
        <v>#N/A</v>
      </c>
      <c r="AL20" s="1342"/>
      <c r="AM20" s="1345"/>
      <c r="AN20" s="432"/>
      <c r="AO20" s="432"/>
      <c r="AP20" s="432"/>
    </row>
    <row r="21" spans="1:42" s="4" customFormat="1" ht="60" customHeight="1" x14ac:dyDescent="0.2">
      <c r="A21" s="738" t="s">
        <v>979</v>
      </c>
      <c r="B21" s="747" t="s">
        <v>1002</v>
      </c>
      <c r="C21" s="729" t="s">
        <v>366</v>
      </c>
      <c r="D21" s="730"/>
      <c r="E21" s="731"/>
      <c r="F21" s="1239" t="s">
        <v>981</v>
      </c>
      <c r="G21" s="709" t="s">
        <v>1003</v>
      </c>
      <c r="H21" s="710"/>
      <c r="I21" s="711"/>
      <c r="J21" s="729" t="s">
        <v>1004</v>
      </c>
      <c r="K21" s="730"/>
      <c r="L21" s="731"/>
      <c r="M21" s="1062"/>
      <c r="N21" s="1062"/>
      <c r="O21" s="1062" t="s">
        <v>0</v>
      </c>
      <c r="P21" s="1062"/>
      <c r="Q21" s="1016" t="s">
        <v>15</v>
      </c>
      <c r="R21" s="1016" t="s">
        <v>254</v>
      </c>
      <c r="S21" s="106"/>
      <c r="T21" s="81">
        <f>VLOOKUP(Q21,[19]Listas!$D$6:$E$10,2,0)</f>
        <v>3</v>
      </c>
      <c r="U21" s="81">
        <f>HLOOKUP(R21,[19]Listas!$F$4:$J$5,2,0)</f>
        <v>2</v>
      </c>
      <c r="V21" s="1019" t="str">
        <f>INDEX([19]Listas!$F$6:$J$10,MATCH(Q21,[19]Listas!$D$6:$D$10,0),MATCH(R21,[19]Listas!$F$4:$J$4,0))</f>
        <v>6
MODERADO</v>
      </c>
      <c r="W21" s="106"/>
      <c r="X21" s="969" t="s">
        <v>1005</v>
      </c>
      <c r="Y21" s="969"/>
      <c r="Z21" s="969"/>
      <c r="AA21" s="111" t="s">
        <v>1006</v>
      </c>
      <c r="AB21" s="1302" t="s">
        <v>986</v>
      </c>
      <c r="AC21" s="1062">
        <v>62</v>
      </c>
      <c r="AD21" s="1065" t="s">
        <v>58</v>
      </c>
      <c r="AE21" s="106"/>
      <c r="AF21" s="81">
        <f t="shared" si="4"/>
        <v>1</v>
      </c>
      <c r="AG21" s="430">
        <f t="shared" si="5"/>
        <v>2</v>
      </c>
      <c r="AH21" s="1341" t="str">
        <f>IF(AG21&lt;=1,"Remota",VLOOKUP(AG21,[19]Listas!$C$6:$D$10,2,0))</f>
        <v>Baja</v>
      </c>
      <c r="AI21" s="431">
        <f t="shared" si="6"/>
        <v>1</v>
      </c>
      <c r="AJ21" s="1341" t="str">
        <f>IF(AI21&lt;=1,"Insignificante",HLOOKUP(AI21,[19]Listas!$F$3:$J$4,2,0))</f>
        <v>Insignificante</v>
      </c>
      <c r="AK21" s="357">
        <f t="shared" si="7"/>
        <v>2</v>
      </c>
      <c r="AL21" s="1342" t="str">
        <f>INDEX([19]Listas!$F$6:$J$10,MATCH(AH21,[19]Listas!$D$6:$D$10,0),MATCH(AJ21,[19]Listas!$F$4:$J$4,0))</f>
        <v>2
INFERIOR</v>
      </c>
      <c r="AM21" s="1343" t="s">
        <v>987</v>
      </c>
      <c r="AN21" s="432"/>
      <c r="AO21" s="432"/>
      <c r="AP21" s="432"/>
    </row>
    <row r="22" spans="1:42" s="4" customFormat="1" ht="88.5" customHeight="1" x14ac:dyDescent="0.2">
      <c r="A22" s="739"/>
      <c r="B22" s="748" t="s">
        <v>157</v>
      </c>
      <c r="C22" s="732"/>
      <c r="D22" s="733"/>
      <c r="E22" s="734"/>
      <c r="F22" s="1240"/>
      <c r="G22" s="709" t="s">
        <v>1007</v>
      </c>
      <c r="H22" s="710"/>
      <c r="I22" s="711"/>
      <c r="J22" s="732"/>
      <c r="K22" s="733"/>
      <c r="L22" s="734"/>
      <c r="M22" s="1063"/>
      <c r="N22" s="1063"/>
      <c r="O22" s="1063"/>
      <c r="P22" s="1063"/>
      <c r="Q22" s="1017"/>
      <c r="R22" s="1017"/>
      <c r="S22" s="106"/>
      <c r="T22" s="81" t="e">
        <f>VLOOKUP(Q22,[19]Listas!$D$6:$E$10,2,0)</f>
        <v>#N/A</v>
      </c>
      <c r="U22" s="81" t="e">
        <f>HLOOKUP(R22,[19]Listas!$F$4:$J$5,2,0)</f>
        <v>#N/A</v>
      </c>
      <c r="V22" s="1020"/>
      <c r="W22" s="106"/>
      <c r="X22" s="969" t="s">
        <v>1008</v>
      </c>
      <c r="Y22" s="969"/>
      <c r="Z22" s="969"/>
      <c r="AA22" s="111" t="s">
        <v>1009</v>
      </c>
      <c r="AB22" s="1303"/>
      <c r="AC22" s="1063"/>
      <c r="AD22" s="1066"/>
      <c r="AE22" s="106"/>
      <c r="AF22" s="81">
        <f t="shared" si="4"/>
        <v>0</v>
      </c>
      <c r="AG22" s="430" t="e">
        <f t="shared" si="5"/>
        <v>#N/A</v>
      </c>
      <c r="AH22" s="1341"/>
      <c r="AI22" s="431" t="e">
        <f t="shared" si="6"/>
        <v>#N/A</v>
      </c>
      <c r="AJ22" s="1341"/>
      <c r="AK22" s="357" t="e">
        <f t="shared" si="7"/>
        <v>#N/A</v>
      </c>
      <c r="AL22" s="1342"/>
      <c r="AM22" s="1344"/>
      <c r="AN22" s="432"/>
      <c r="AO22" s="432"/>
      <c r="AP22" s="432"/>
    </row>
    <row r="23" spans="1:42" s="4" customFormat="1" ht="85.5" customHeight="1" x14ac:dyDescent="0.2">
      <c r="A23" s="739"/>
      <c r="B23" s="748" t="s">
        <v>157</v>
      </c>
      <c r="C23" s="732"/>
      <c r="D23" s="733"/>
      <c r="E23" s="734"/>
      <c r="F23" s="1240"/>
      <c r="G23" s="709" t="s">
        <v>1010</v>
      </c>
      <c r="H23" s="710"/>
      <c r="I23" s="711"/>
      <c r="J23" s="732"/>
      <c r="K23" s="733"/>
      <c r="L23" s="734"/>
      <c r="M23" s="1063"/>
      <c r="N23" s="1063"/>
      <c r="O23" s="1063"/>
      <c r="P23" s="1063"/>
      <c r="Q23" s="1017"/>
      <c r="R23" s="1017"/>
      <c r="S23" s="106"/>
      <c r="T23" s="81" t="e">
        <f>VLOOKUP(Q23,[19]Listas!$D$6:$E$10,2,0)</f>
        <v>#N/A</v>
      </c>
      <c r="U23" s="81" t="e">
        <f>HLOOKUP(R23,[19]Listas!$F$4:$J$5,2,0)</f>
        <v>#N/A</v>
      </c>
      <c r="V23" s="1020"/>
      <c r="W23" s="106"/>
      <c r="X23" s="969" t="s">
        <v>1011</v>
      </c>
      <c r="Y23" s="969"/>
      <c r="Z23" s="969"/>
      <c r="AA23" s="111" t="s">
        <v>1012</v>
      </c>
      <c r="AB23" s="1303"/>
      <c r="AC23" s="1063"/>
      <c r="AD23" s="1066"/>
      <c r="AE23" s="106"/>
      <c r="AF23" s="81">
        <f t="shared" si="4"/>
        <v>0</v>
      </c>
      <c r="AG23" s="430" t="e">
        <f t="shared" si="5"/>
        <v>#N/A</v>
      </c>
      <c r="AH23" s="1341"/>
      <c r="AI23" s="431" t="e">
        <f t="shared" si="6"/>
        <v>#N/A</v>
      </c>
      <c r="AJ23" s="1341"/>
      <c r="AK23" s="357" t="e">
        <f t="shared" si="7"/>
        <v>#N/A</v>
      </c>
      <c r="AL23" s="1342"/>
      <c r="AM23" s="1344"/>
      <c r="AN23" s="432"/>
      <c r="AO23" s="432"/>
      <c r="AP23" s="432"/>
    </row>
    <row r="24" spans="1:42" s="4" customFormat="1" ht="87" customHeight="1" x14ac:dyDescent="0.2">
      <c r="A24" s="740"/>
      <c r="B24" s="749" t="s">
        <v>157</v>
      </c>
      <c r="C24" s="735"/>
      <c r="D24" s="736"/>
      <c r="E24" s="737"/>
      <c r="F24" s="1241"/>
      <c r="G24" s="709" t="s">
        <v>1013</v>
      </c>
      <c r="H24" s="710"/>
      <c r="I24" s="711"/>
      <c r="J24" s="735"/>
      <c r="K24" s="736"/>
      <c r="L24" s="737"/>
      <c r="M24" s="1064"/>
      <c r="N24" s="1064"/>
      <c r="O24" s="1064"/>
      <c r="P24" s="1064"/>
      <c r="Q24" s="1018"/>
      <c r="R24" s="1018"/>
      <c r="S24" s="106"/>
      <c r="T24" s="81" t="e">
        <f>VLOOKUP(Q24,[19]Listas!$D$6:$E$10,2,0)</f>
        <v>#N/A</v>
      </c>
      <c r="U24" s="81" t="e">
        <f>HLOOKUP(R24,[19]Listas!$F$4:$J$5,2,0)</f>
        <v>#N/A</v>
      </c>
      <c r="V24" s="1021"/>
      <c r="W24" s="106"/>
      <c r="X24" s="969" t="s">
        <v>1014</v>
      </c>
      <c r="Y24" s="969"/>
      <c r="Z24" s="969"/>
      <c r="AA24" s="111" t="s">
        <v>1012</v>
      </c>
      <c r="AB24" s="1304"/>
      <c r="AC24" s="1064"/>
      <c r="AD24" s="1067"/>
      <c r="AE24" s="106"/>
      <c r="AF24" s="81">
        <f t="shared" si="4"/>
        <v>0</v>
      </c>
      <c r="AG24" s="430" t="e">
        <f t="shared" si="5"/>
        <v>#N/A</v>
      </c>
      <c r="AH24" s="1341"/>
      <c r="AI24" s="431" t="e">
        <f t="shared" si="6"/>
        <v>#N/A</v>
      </c>
      <c r="AJ24" s="1341"/>
      <c r="AK24" s="357" t="e">
        <f t="shared" si="7"/>
        <v>#N/A</v>
      </c>
      <c r="AL24" s="1342"/>
      <c r="AM24" s="1345"/>
      <c r="AN24" s="432"/>
      <c r="AO24" s="432"/>
      <c r="AP24" s="432"/>
    </row>
    <row r="25" spans="1:42" s="4" customFormat="1" ht="78" customHeight="1" x14ac:dyDescent="0.2">
      <c r="A25" s="729" t="s">
        <v>979</v>
      </c>
      <c r="B25" s="747" t="s">
        <v>1015</v>
      </c>
      <c r="C25" s="729" t="s">
        <v>357</v>
      </c>
      <c r="D25" s="730"/>
      <c r="E25" s="731"/>
      <c r="F25" s="1239" t="s">
        <v>981</v>
      </c>
      <c r="G25" s="709" t="s">
        <v>1016</v>
      </c>
      <c r="H25" s="710"/>
      <c r="I25" s="711"/>
      <c r="J25" s="729" t="s">
        <v>1017</v>
      </c>
      <c r="K25" s="730"/>
      <c r="L25" s="731"/>
      <c r="M25" s="1062"/>
      <c r="N25" s="1062"/>
      <c r="O25" s="1062" t="s">
        <v>0</v>
      </c>
      <c r="P25" s="1062"/>
      <c r="Q25" s="1016" t="s">
        <v>259</v>
      </c>
      <c r="R25" s="1016" t="s">
        <v>254</v>
      </c>
      <c r="S25" s="106"/>
      <c r="T25" s="81">
        <f>VLOOKUP(Q25,[19]Listas!$D$6:$E$10,2,0)</f>
        <v>2</v>
      </c>
      <c r="U25" s="81">
        <f>HLOOKUP(R25,[19]Listas!$F$4:$J$5,2,0)</f>
        <v>2</v>
      </c>
      <c r="V25" s="1019" t="str">
        <f>INDEX([19]Listas!$F$6:$J$10,MATCH(Q25,[19]Listas!$D$6:$D$10,0),MATCH(R25,[19]Listas!$F$4:$J$4,0))</f>
        <v>4
INFERIOR</v>
      </c>
      <c r="W25" s="106"/>
      <c r="X25" s="969" t="s">
        <v>1018</v>
      </c>
      <c r="Y25" s="969"/>
      <c r="Z25" s="969"/>
      <c r="AA25" s="111" t="s">
        <v>1019</v>
      </c>
      <c r="AB25" s="1302" t="s">
        <v>1020</v>
      </c>
      <c r="AC25" s="1062">
        <v>74</v>
      </c>
      <c r="AD25" s="1065" t="s">
        <v>59</v>
      </c>
      <c r="AE25" s="106"/>
      <c r="AF25" s="81">
        <f t="shared" si="4"/>
        <v>1</v>
      </c>
      <c r="AG25" s="430">
        <f t="shared" si="5"/>
        <v>1</v>
      </c>
      <c r="AH25" s="1341" t="str">
        <f>IF(AG25&lt;=1,"Remota",VLOOKUP(AG25,[19]Listas!$C$6:$D$10,2,0))</f>
        <v>Remota</v>
      </c>
      <c r="AI25" s="431">
        <f t="shared" si="6"/>
        <v>2</v>
      </c>
      <c r="AJ25" s="1341" t="str">
        <f>IF(AI25&lt;=1,"Insignificante",HLOOKUP(AI25,[19]Listas!$F$3:$J$4,2,0))</f>
        <v>Menor</v>
      </c>
      <c r="AK25" s="357">
        <f t="shared" si="7"/>
        <v>2</v>
      </c>
      <c r="AL25" s="1342" t="str">
        <f>INDEX([19]Listas!$F$6:$J$10,MATCH(AH25,[19]Listas!$D$6:$D$10,0),MATCH(AJ25,[19]Listas!$F$4:$J$4,0))</f>
        <v>2
INFERIOR</v>
      </c>
      <c r="AM25" s="1343" t="s">
        <v>987</v>
      </c>
      <c r="AN25" s="432"/>
      <c r="AO25" s="432"/>
      <c r="AP25" s="432"/>
    </row>
    <row r="26" spans="1:42" s="4" customFormat="1" ht="52.5" customHeight="1" x14ac:dyDescent="0.2">
      <c r="A26" s="732"/>
      <c r="B26" s="748" t="s">
        <v>157</v>
      </c>
      <c r="C26" s="732"/>
      <c r="D26" s="733"/>
      <c r="E26" s="734"/>
      <c r="F26" s="1240"/>
      <c r="G26" s="709" t="s">
        <v>1021</v>
      </c>
      <c r="H26" s="710"/>
      <c r="I26" s="711"/>
      <c r="J26" s="732"/>
      <c r="K26" s="733"/>
      <c r="L26" s="734"/>
      <c r="M26" s="1063"/>
      <c r="N26" s="1063"/>
      <c r="O26" s="1063"/>
      <c r="P26" s="1063"/>
      <c r="Q26" s="1017"/>
      <c r="R26" s="1017"/>
      <c r="S26" s="106"/>
      <c r="T26" s="81" t="e">
        <f>VLOOKUP(Q26,[19]Listas!$D$6:$E$10,2,0)</f>
        <v>#N/A</v>
      </c>
      <c r="U26" s="81" t="e">
        <f>HLOOKUP(R26,[19]Listas!$F$4:$J$5,2,0)</f>
        <v>#N/A</v>
      </c>
      <c r="V26" s="1020"/>
      <c r="W26" s="106"/>
      <c r="X26" s="969" t="s">
        <v>1005</v>
      </c>
      <c r="Y26" s="969"/>
      <c r="Z26" s="969"/>
      <c r="AA26" s="111" t="s">
        <v>1022</v>
      </c>
      <c r="AB26" s="1303"/>
      <c r="AC26" s="1063"/>
      <c r="AD26" s="1066"/>
      <c r="AE26" s="106"/>
      <c r="AF26" s="81">
        <f t="shared" si="4"/>
        <v>0</v>
      </c>
      <c r="AG26" s="430" t="e">
        <f t="shared" si="5"/>
        <v>#N/A</v>
      </c>
      <c r="AH26" s="1341"/>
      <c r="AI26" s="431" t="e">
        <f t="shared" si="6"/>
        <v>#N/A</v>
      </c>
      <c r="AJ26" s="1341"/>
      <c r="AK26" s="357" t="e">
        <f t="shared" si="7"/>
        <v>#N/A</v>
      </c>
      <c r="AL26" s="1342"/>
      <c r="AM26" s="1344"/>
      <c r="AN26" s="432"/>
      <c r="AO26" s="432"/>
      <c r="AP26" s="432"/>
    </row>
    <row r="27" spans="1:42" s="4" customFormat="1" ht="144.75" customHeight="1" x14ac:dyDescent="0.2">
      <c r="A27" s="732"/>
      <c r="B27" s="748" t="s">
        <v>157</v>
      </c>
      <c r="C27" s="732"/>
      <c r="D27" s="733"/>
      <c r="E27" s="734"/>
      <c r="F27" s="1240"/>
      <c r="G27" s="709" t="s">
        <v>1023</v>
      </c>
      <c r="H27" s="710"/>
      <c r="I27" s="711"/>
      <c r="J27" s="732"/>
      <c r="K27" s="733"/>
      <c r="L27" s="734"/>
      <c r="M27" s="1063"/>
      <c r="N27" s="1063"/>
      <c r="O27" s="1063"/>
      <c r="P27" s="1063"/>
      <c r="Q27" s="1017"/>
      <c r="R27" s="1017"/>
      <c r="S27" s="106"/>
      <c r="T27" s="81" t="e">
        <f>VLOOKUP(Q27,[19]Listas!$D$6:$E$10,2,0)</f>
        <v>#N/A</v>
      </c>
      <c r="U27" s="81" t="e">
        <f>HLOOKUP(R27,[19]Listas!$F$4:$J$5,2,0)</f>
        <v>#N/A</v>
      </c>
      <c r="V27" s="1020"/>
      <c r="W27" s="106"/>
      <c r="X27" s="969" t="s">
        <v>1024</v>
      </c>
      <c r="Y27" s="969"/>
      <c r="Z27" s="969"/>
      <c r="AA27" s="111" t="s">
        <v>1025</v>
      </c>
      <c r="AB27" s="1303"/>
      <c r="AC27" s="1063"/>
      <c r="AD27" s="1066"/>
      <c r="AE27" s="106"/>
      <c r="AF27" s="81">
        <f t="shared" si="4"/>
        <v>0</v>
      </c>
      <c r="AG27" s="430" t="e">
        <f t="shared" si="5"/>
        <v>#N/A</v>
      </c>
      <c r="AH27" s="1341"/>
      <c r="AI27" s="431" t="e">
        <f t="shared" si="6"/>
        <v>#N/A</v>
      </c>
      <c r="AJ27" s="1341"/>
      <c r="AK27" s="357" t="e">
        <f t="shared" si="7"/>
        <v>#N/A</v>
      </c>
      <c r="AL27" s="1342"/>
      <c r="AM27" s="1344"/>
      <c r="AN27" s="432"/>
      <c r="AO27" s="432"/>
      <c r="AP27" s="432"/>
    </row>
    <row r="28" spans="1:42" s="4" customFormat="1" ht="106.5" customHeight="1" x14ac:dyDescent="0.2">
      <c r="A28" s="732"/>
      <c r="B28" s="748"/>
      <c r="C28" s="732"/>
      <c r="D28" s="733"/>
      <c r="E28" s="734"/>
      <c r="F28" s="1240"/>
      <c r="G28" s="715" t="s">
        <v>1026</v>
      </c>
      <c r="H28" s="716"/>
      <c r="I28" s="717"/>
      <c r="J28" s="732"/>
      <c r="K28" s="733"/>
      <c r="L28" s="734"/>
      <c r="M28" s="1063"/>
      <c r="N28" s="1063"/>
      <c r="O28" s="1063"/>
      <c r="P28" s="1063"/>
      <c r="Q28" s="1017"/>
      <c r="R28" s="1017"/>
      <c r="S28" s="106"/>
      <c r="T28" s="81" t="e">
        <f>VLOOKUP(Q28,[19]Listas!$D$6:$E$10,2,0)</f>
        <v>#N/A</v>
      </c>
      <c r="U28" s="81" t="e">
        <f>HLOOKUP(R28,[19]Listas!$F$4:$J$5,2,0)</f>
        <v>#N/A</v>
      </c>
      <c r="V28" s="1020"/>
      <c r="W28" s="106"/>
      <c r="X28" s="969" t="s">
        <v>1027</v>
      </c>
      <c r="Y28" s="969"/>
      <c r="Z28" s="969"/>
      <c r="AA28" s="111" t="s">
        <v>1025</v>
      </c>
      <c r="AB28" s="1303"/>
      <c r="AC28" s="1063"/>
      <c r="AD28" s="1066"/>
      <c r="AE28" s="106"/>
      <c r="AF28" s="81">
        <f t="shared" si="4"/>
        <v>0</v>
      </c>
      <c r="AG28" s="430" t="e">
        <f t="shared" si="5"/>
        <v>#N/A</v>
      </c>
      <c r="AH28" s="1341"/>
      <c r="AI28" s="431" t="e">
        <f t="shared" si="6"/>
        <v>#N/A</v>
      </c>
      <c r="AJ28" s="1341"/>
      <c r="AK28" s="357" t="e">
        <f t="shared" si="7"/>
        <v>#N/A</v>
      </c>
      <c r="AL28" s="1342"/>
      <c r="AM28" s="1344"/>
      <c r="AN28" s="432"/>
      <c r="AO28" s="432"/>
      <c r="AP28" s="432"/>
    </row>
    <row r="29" spans="1:42" s="4" customFormat="1" ht="72.75" customHeight="1" x14ac:dyDescent="0.2">
      <c r="A29" s="732"/>
      <c r="B29" s="748"/>
      <c r="C29" s="732"/>
      <c r="D29" s="733"/>
      <c r="E29" s="734"/>
      <c r="F29" s="1240"/>
      <c r="G29" s="709" t="s">
        <v>1028</v>
      </c>
      <c r="H29" s="710"/>
      <c r="I29" s="711"/>
      <c r="J29" s="732"/>
      <c r="K29" s="733"/>
      <c r="L29" s="734"/>
      <c r="M29" s="1063"/>
      <c r="N29" s="1063"/>
      <c r="O29" s="1063"/>
      <c r="P29" s="1063"/>
      <c r="Q29" s="1017"/>
      <c r="R29" s="1017"/>
      <c r="S29" s="106"/>
      <c r="T29" s="81" t="e">
        <f>VLOOKUP(Q29,[19]Listas!$D$6:$E$10,2,0)</f>
        <v>#N/A</v>
      </c>
      <c r="U29" s="81" t="e">
        <f>HLOOKUP(R29,[19]Listas!$F$4:$J$5,2,0)</f>
        <v>#N/A</v>
      </c>
      <c r="V29" s="1020"/>
      <c r="W29" s="106"/>
      <c r="X29" s="969" t="s">
        <v>1029</v>
      </c>
      <c r="Y29" s="969"/>
      <c r="Z29" s="969"/>
      <c r="AA29" s="111" t="s">
        <v>1030</v>
      </c>
      <c r="AB29" s="1303"/>
      <c r="AC29" s="1063"/>
      <c r="AD29" s="1066"/>
      <c r="AE29" s="106"/>
      <c r="AF29" s="81">
        <f t="shared" si="4"/>
        <v>0</v>
      </c>
      <c r="AG29" s="430" t="e">
        <f t="shared" si="5"/>
        <v>#N/A</v>
      </c>
      <c r="AH29" s="1341"/>
      <c r="AI29" s="431" t="e">
        <f t="shared" si="6"/>
        <v>#N/A</v>
      </c>
      <c r="AJ29" s="1341"/>
      <c r="AK29" s="357" t="e">
        <f t="shared" si="7"/>
        <v>#N/A</v>
      </c>
      <c r="AL29" s="1342"/>
      <c r="AM29" s="1344"/>
      <c r="AN29" s="432"/>
      <c r="AO29" s="432"/>
      <c r="AP29" s="432"/>
    </row>
    <row r="30" spans="1:42" s="4" customFormat="1" ht="104.25" customHeight="1" x14ac:dyDescent="0.2">
      <c r="A30" s="735"/>
      <c r="B30" s="749" t="s">
        <v>157</v>
      </c>
      <c r="C30" s="735"/>
      <c r="D30" s="736"/>
      <c r="E30" s="737"/>
      <c r="F30" s="1241"/>
      <c r="G30" s="709" t="s">
        <v>1031</v>
      </c>
      <c r="H30" s="710"/>
      <c r="I30" s="711"/>
      <c r="J30" s="735"/>
      <c r="K30" s="736"/>
      <c r="L30" s="737"/>
      <c r="M30" s="1064"/>
      <c r="N30" s="1064"/>
      <c r="O30" s="1064"/>
      <c r="P30" s="1064"/>
      <c r="Q30" s="1018"/>
      <c r="R30" s="1018"/>
      <c r="S30" s="106"/>
      <c r="T30" s="81" t="e">
        <f>VLOOKUP(Q30,[19]Listas!$D$6:$E$10,2,0)</f>
        <v>#N/A</v>
      </c>
      <c r="U30" s="81" t="e">
        <f>HLOOKUP(R30,[19]Listas!$F$4:$J$5,2,0)</f>
        <v>#N/A</v>
      </c>
      <c r="V30" s="1021"/>
      <c r="W30" s="106"/>
      <c r="X30" s="969" t="s">
        <v>1032</v>
      </c>
      <c r="Y30" s="969"/>
      <c r="Z30" s="969"/>
      <c r="AA30" s="111" t="s">
        <v>1030</v>
      </c>
      <c r="AB30" s="1304"/>
      <c r="AC30" s="1064"/>
      <c r="AD30" s="1067"/>
      <c r="AE30" s="106"/>
      <c r="AF30" s="81">
        <f t="shared" si="4"/>
        <v>0</v>
      </c>
      <c r="AG30" s="430" t="e">
        <f t="shared" si="5"/>
        <v>#N/A</v>
      </c>
      <c r="AH30" s="1341"/>
      <c r="AI30" s="431" t="e">
        <f t="shared" si="6"/>
        <v>#N/A</v>
      </c>
      <c r="AJ30" s="1341"/>
      <c r="AK30" s="357" t="e">
        <f t="shared" si="7"/>
        <v>#N/A</v>
      </c>
      <c r="AL30" s="1342"/>
      <c r="AM30" s="1345"/>
      <c r="AN30" s="432"/>
      <c r="AO30" s="432"/>
      <c r="AP30" s="432"/>
    </row>
    <row r="31" spans="1:42" s="4" customFormat="1" ht="108.75" customHeight="1" x14ac:dyDescent="0.2">
      <c r="A31" s="729" t="s">
        <v>979</v>
      </c>
      <c r="B31" s="747" t="s">
        <v>1033</v>
      </c>
      <c r="C31" s="729" t="s">
        <v>473</v>
      </c>
      <c r="D31" s="730"/>
      <c r="E31" s="731"/>
      <c r="F31" s="1239" t="s">
        <v>981</v>
      </c>
      <c r="G31" s="709" t="s">
        <v>1034</v>
      </c>
      <c r="H31" s="710"/>
      <c r="I31" s="711"/>
      <c r="J31" s="729" t="s">
        <v>1035</v>
      </c>
      <c r="K31" s="730"/>
      <c r="L31" s="731"/>
      <c r="M31" s="1062"/>
      <c r="N31" s="1062"/>
      <c r="O31" s="1062" t="s">
        <v>0</v>
      </c>
      <c r="P31" s="1062"/>
      <c r="Q31" s="1016" t="s">
        <v>15</v>
      </c>
      <c r="R31" s="1016" t="s">
        <v>254</v>
      </c>
      <c r="S31" s="106"/>
      <c r="T31" s="81">
        <f>VLOOKUP(Q31,[19]Listas!$D$6:$E$10,2,0)</f>
        <v>3</v>
      </c>
      <c r="U31" s="81">
        <f>HLOOKUP(R31,[19]Listas!$F$4:$J$5,2,0)</f>
        <v>2</v>
      </c>
      <c r="V31" s="1019" t="str">
        <f>INDEX([19]Listas!$F$6:$J$10,MATCH(Q31,[19]Listas!$D$6:$D$10,0),MATCH(R31,[19]Listas!$F$4:$J$4,0))</f>
        <v>6
MODERADO</v>
      </c>
      <c r="W31" s="106"/>
      <c r="X31" s="969" t="s">
        <v>1036</v>
      </c>
      <c r="Y31" s="969"/>
      <c r="Z31" s="969"/>
      <c r="AA31" s="111" t="s">
        <v>1037</v>
      </c>
      <c r="AB31" s="1302" t="s">
        <v>1038</v>
      </c>
      <c r="AC31" s="1062">
        <v>41</v>
      </c>
      <c r="AD31" s="1065" t="s">
        <v>59</v>
      </c>
      <c r="AE31" s="106"/>
      <c r="AF31" s="81">
        <f t="shared" si="4"/>
        <v>1</v>
      </c>
      <c r="AG31" s="430">
        <f t="shared" si="5"/>
        <v>2</v>
      </c>
      <c r="AH31" s="1341" t="str">
        <f>IF(AG31&lt;=1,"Remota",VLOOKUP(AG31,[19]Listas!$C$6:$D$10,2,0))</f>
        <v>Baja</v>
      </c>
      <c r="AI31" s="431">
        <f t="shared" si="6"/>
        <v>2</v>
      </c>
      <c r="AJ31" s="1341" t="str">
        <f>IF(AI31&lt;=1,"Insignificante",HLOOKUP(AI31,[19]Listas!$F$3:$J$4,2,0))</f>
        <v>Menor</v>
      </c>
      <c r="AK31" s="357">
        <f t="shared" si="7"/>
        <v>4</v>
      </c>
      <c r="AL31" s="1342" t="str">
        <f>INDEX([19]Listas!$F$6:$J$10,MATCH(AH31,[19]Listas!$D$6:$D$10,0),MATCH(AJ31,[19]Listas!$F$4:$J$4,0))</f>
        <v>4
INFERIOR</v>
      </c>
      <c r="AM31" s="433" t="s">
        <v>987</v>
      </c>
      <c r="AN31" s="432"/>
      <c r="AO31" s="432"/>
      <c r="AP31" s="432"/>
    </row>
    <row r="32" spans="1:42" s="4" customFormat="1" ht="111" customHeight="1" x14ac:dyDescent="0.2">
      <c r="A32" s="732"/>
      <c r="B32" s="748" t="s">
        <v>157</v>
      </c>
      <c r="C32" s="732"/>
      <c r="D32" s="733"/>
      <c r="E32" s="734"/>
      <c r="F32" s="1240"/>
      <c r="G32" s="709" t="s">
        <v>1039</v>
      </c>
      <c r="H32" s="710"/>
      <c r="I32" s="711"/>
      <c r="J32" s="732"/>
      <c r="K32" s="733"/>
      <c r="L32" s="734"/>
      <c r="M32" s="1063"/>
      <c r="N32" s="1063"/>
      <c r="O32" s="1063"/>
      <c r="P32" s="1063"/>
      <c r="Q32" s="1017"/>
      <c r="R32" s="1017"/>
      <c r="S32" s="106"/>
      <c r="T32" s="81" t="e">
        <f>VLOOKUP(Q32,[19]Listas!$D$6:$E$10,2,0)</f>
        <v>#N/A</v>
      </c>
      <c r="U32" s="81" t="e">
        <f>HLOOKUP(R32,[19]Listas!$F$4:$J$5,2,0)</f>
        <v>#N/A</v>
      </c>
      <c r="V32" s="1020"/>
      <c r="W32" s="106"/>
      <c r="X32" s="969" t="s">
        <v>1040</v>
      </c>
      <c r="Y32" s="969"/>
      <c r="Z32" s="969"/>
      <c r="AA32" s="111" t="s">
        <v>1041</v>
      </c>
      <c r="AB32" s="1303"/>
      <c r="AC32" s="1063"/>
      <c r="AD32" s="1066"/>
      <c r="AE32" s="106"/>
      <c r="AF32" s="81">
        <f t="shared" si="4"/>
        <v>0</v>
      </c>
      <c r="AG32" s="430" t="e">
        <f t="shared" si="5"/>
        <v>#N/A</v>
      </c>
      <c r="AH32" s="1341"/>
      <c r="AI32" s="431" t="e">
        <f t="shared" si="6"/>
        <v>#N/A</v>
      </c>
      <c r="AJ32" s="1341"/>
      <c r="AK32" s="357" t="e">
        <f t="shared" si="7"/>
        <v>#N/A</v>
      </c>
      <c r="AL32" s="1342"/>
      <c r="AM32" s="434"/>
      <c r="AN32" s="432"/>
      <c r="AO32" s="432"/>
      <c r="AP32" s="432"/>
    </row>
    <row r="33" spans="1:42" s="4" customFormat="1" ht="116.25" customHeight="1" x14ac:dyDescent="0.2">
      <c r="A33" s="732"/>
      <c r="B33" s="748"/>
      <c r="C33" s="732"/>
      <c r="D33" s="733"/>
      <c r="E33" s="734"/>
      <c r="F33" s="1240"/>
      <c r="G33" s="709" t="s">
        <v>1042</v>
      </c>
      <c r="H33" s="710"/>
      <c r="I33" s="711"/>
      <c r="J33" s="732"/>
      <c r="K33" s="733"/>
      <c r="L33" s="734"/>
      <c r="M33" s="1063"/>
      <c r="N33" s="1063"/>
      <c r="O33" s="1063"/>
      <c r="P33" s="1063"/>
      <c r="Q33" s="1017"/>
      <c r="R33" s="1017"/>
      <c r="S33" s="106"/>
      <c r="T33" s="81" t="e">
        <f>VLOOKUP(Q33,[19]Listas!$D$6:$E$10,2,0)</f>
        <v>#N/A</v>
      </c>
      <c r="U33" s="81" t="e">
        <f>HLOOKUP(R33,[19]Listas!$F$4:$J$5,2,0)</f>
        <v>#N/A</v>
      </c>
      <c r="V33" s="1020"/>
      <c r="W33" s="106"/>
      <c r="X33" s="969" t="s">
        <v>1043</v>
      </c>
      <c r="Y33" s="969"/>
      <c r="Z33" s="969"/>
      <c r="AA33" s="111" t="s">
        <v>1044</v>
      </c>
      <c r="AB33" s="1303"/>
      <c r="AC33" s="1063"/>
      <c r="AD33" s="1066"/>
      <c r="AE33" s="106"/>
      <c r="AF33" s="81">
        <f t="shared" si="4"/>
        <v>0</v>
      </c>
      <c r="AG33" s="430" t="e">
        <f t="shared" si="5"/>
        <v>#N/A</v>
      </c>
      <c r="AH33" s="1341"/>
      <c r="AI33" s="431" t="e">
        <f t="shared" si="6"/>
        <v>#N/A</v>
      </c>
      <c r="AJ33" s="1341"/>
      <c r="AK33" s="357" t="e">
        <f t="shared" si="7"/>
        <v>#N/A</v>
      </c>
      <c r="AL33" s="1342"/>
      <c r="AM33" s="434"/>
      <c r="AN33" s="432"/>
      <c r="AO33" s="432"/>
      <c r="AP33" s="432"/>
    </row>
    <row r="34" spans="1:42" s="4" customFormat="1" ht="93" customHeight="1" x14ac:dyDescent="0.2">
      <c r="A34" s="732"/>
      <c r="B34" s="748"/>
      <c r="C34" s="732"/>
      <c r="D34" s="733"/>
      <c r="E34" s="734"/>
      <c r="F34" s="1240"/>
      <c r="G34" s="709" t="s">
        <v>1045</v>
      </c>
      <c r="H34" s="710"/>
      <c r="I34" s="711"/>
      <c r="J34" s="732"/>
      <c r="K34" s="733"/>
      <c r="L34" s="734"/>
      <c r="M34" s="1063"/>
      <c r="N34" s="1063"/>
      <c r="O34" s="1063"/>
      <c r="P34" s="1063"/>
      <c r="Q34" s="1017"/>
      <c r="R34" s="1017"/>
      <c r="S34" s="106"/>
      <c r="T34" s="81" t="e">
        <f>VLOOKUP(Q34,[19]Listas!$D$6:$E$10,2,0)</f>
        <v>#N/A</v>
      </c>
      <c r="U34" s="81" t="e">
        <f>HLOOKUP(R34,[19]Listas!$F$4:$J$5,2,0)</f>
        <v>#N/A</v>
      </c>
      <c r="V34" s="1020"/>
      <c r="W34" s="106"/>
      <c r="X34" s="969" t="s">
        <v>1046</v>
      </c>
      <c r="Y34" s="969"/>
      <c r="Z34" s="969"/>
      <c r="AA34" s="111" t="s">
        <v>1047</v>
      </c>
      <c r="AB34" s="1303"/>
      <c r="AC34" s="1063"/>
      <c r="AD34" s="1066"/>
      <c r="AE34" s="106"/>
      <c r="AF34" s="81">
        <f t="shared" si="4"/>
        <v>0</v>
      </c>
      <c r="AG34" s="430" t="e">
        <f t="shared" si="5"/>
        <v>#N/A</v>
      </c>
      <c r="AH34" s="1341"/>
      <c r="AI34" s="431" t="e">
        <f t="shared" si="6"/>
        <v>#N/A</v>
      </c>
      <c r="AJ34" s="1341"/>
      <c r="AK34" s="357" t="e">
        <f t="shared" si="7"/>
        <v>#N/A</v>
      </c>
      <c r="AL34" s="1342"/>
      <c r="AM34" s="434" t="s">
        <v>1048</v>
      </c>
      <c r="AN34" s="432"/>
      <c r="AO34" s="432"/>
      <c r="AP34" s="432"/>
    </row>
    <row r="35" spans="1:42" s="4" customFormat="1" ht="78" customHeight="1" x14ac:dyDescent="0.2">
      <c r="A35" s="735"/>
      <c r="B35" s="749" t="s">
        <v>157</v>
      </c>
      <c r="C35" s="735"/>
      <c r="D35" s="736"/>
      <c r="E35" s="737"/>
      <c r="F35" s="1241"/>
      <c r="G35" s="709" t="s">
        <v>1049</v>
      </c>
      <c r="H35" s="710"/>
      <c r="I35" s="711"/>
      <c r="J35" s="735"/>
      <c r="K35" s="736"/>
      <c r="L35" s="737"/>
      <c r="M35" s="1064"/>
      <c r="N35" s="1064"/>
      <c r="O35" s="1064"/>
      <c r="P35" s="1064"/>
      <c r="Q35" s="1018"/>
      <c r="R35" s="1018"/>
      <c r="S35" s="106"/>
      <c r="T35" s="81" t="e">
        <f>VLOOKUP(Q35,[19]Listas!$D$6:$E$10,2,0)</f>
        <v>#N/A</v>
      </c>
      <c r="U35" s="81" t="e">
        <f>HLOOKUP(R35,[19]Listas!$F$4:$J$5,2,0)</f>
        <v>#N/A</v>
      </c>
      <c r="V35" s="1021"/>
      <c r="W35" s="106"/>
      <c r="X35" s="1108" t="s">
        <v>1050</v>
      </c>
      <c r="Y35" s="1108"/>
      <c r="Z35" s="1108"/>
      <c r="AA35" s="111" t="s">
        <v>1051</v>
      </c>
      <c r="AB35" s="1304"/>
      <c r="AC35" s="1064"/>
      <c r="AD35" s="1067"/>
      <c r="AE35" s="106"/>
      <c r="AF35" s="81">
        <f t="shared" si="4"/>
        <v>0</v>
      </c>
      <c r="AG35" s="430" t="e">
        <f t="shared" si="5"/>
        <v>#N/A</v>
      </c>
      <c r="AH35" s="1341"/>
      <c r="AI35" s="431" t="e">
        <f t="shared" si="6"/>
        <v>#N/A</v>
      </c>
      <c r="AJ35" s="1341"/>
      <c r="AK35" s="357" t="e">
        <f t="shared" si="7"/>
        <v>#N/A</v>
      </c>
      <c r="AL35" s="1342"/>
      <c r="AM35" s="435" t="s">
        <v>1052</v>
      </c>
      <c r="AN35" s="432"/>
      <c r="AO35" s="432"/>
      <c r="AP35" s="432"/>
    </row>
    <row r="36" spans="1:42" s="4" customFormat="1" ht="149.25" customHeight="1" x14ac:dyDescent="0.2">
      <c r="A36" s="1223" t="s">
        <v>979</v>
      </c>
      <c r="B36" s="1224" t="s">
        <v>1053</v>
      </c>
      <c r="C36" s="1223" t="s">
        <v>605</v>
      </c>
      <c r="D36" s="1223"/>
      <c r="E36" s="1223"/>
      <c r="F36" s="1239" t="s">
        <v>981</v>
      </c>
      <c r="G36" s="709" t="s">
        <v>1054</v>
      </c>
      <c r="H36" s="710"/>
      <c r="I36" s="711"/>
      <c r="J36" s="1223" t="s">
        <v>1055</v>
      </c>
      <c r="K36" s="1223"/>
      <c r="L36" s="1223"/>
      <c r="M36" s="1062"/>
      <c r="N36" s="1062"/>
      <c r="O36" s="1062" t="s">
        <v>0</v>
      </c>
      <c r="P36" s="1062"/>
      <c r="Q36" s="1016" t="s">
        <v>15</v>
      </c>
      <c r="R36" s="1016" t="s">
        <v>254</v>
      </c>
      <c r="S36" s="106"/>
      <c r="T36" s="81">
        <f>VLOOKUP(Q36,[19]Listas!$D$6:$E$10,2,0)</f>
        <v>3</v>
      </c>
      <c r="U36" s="81">
        <f>HLOOKUP(R36,[19]Listas!$F$4:$J$5,2,0)</f>
        <v>2</v>
      </c>
      <c r="V36" s="1019" t="str">
        <f>INDEX([19]Listas!$F$6:$J$10,MATCH(Q36,[19]Listas!$D$6:$D$10,0),MATCH(R36,[19]Listas!$F$4:$J$4,0))</f>
        <v>6
MODERADO</v>
      </c>
      <c r="W36" s="106"/>
      <c r="X36" s="969" t="s">
        <v>1056</v>
      </c>
      <c r="Y36" s="969"/>
      <c r="Z36" s="969"/>
      <c r="AA36" s="111" t="s">
        <v>1057</v>
      </c>
      <c r="AB36" s="372" t="s">
        <v>1058</v>
      </c>
      <c r="AC36" s="1062">
        <v>62</v>
      </c>
      <c r="AD36" s="1065" t="s">
        <v>59</v>
      </c>
      <c r="AE36" s="106"/>
      <c r="AF36" s="81">
        <f t="shared" si="4"/>
        <v>1</v>
      </c>
      <c r="AG36" s="430">
        <f t="shared" si="5"/>
        <v>2</v>
      </c>
      <c r="AH36" s="1341" t="str">
        <f>IF(AG36&lt;=1,"Remota",VLOOKUP(AG36,[19]Listas!$C$6:$D$10,2,0))</f>
        <v>Baja</v>
      </c>
      <c r="AI36" s="431">
        <f t="shared" si="6"/>
        <v>2</v>
      </c>
      <c r="AJ36" s="1341" t="str">
        <f>IF(AI36&lt;=1,"Insignificante",HLOOKUP(AI36,[19]Listas!$F$3:$J$4,2,0))</f>
        <v>Menor</v>
      </c>
      <c r="AK36" s="357">
        <f t="shared" si="7"/>
        <v>4</v>
      </c>
      <c r="AL36" s="1342" t="str">
        <f>INDEX([19]Listas!$F$6:$J$10,MATCH(AH36,[19]Listas!$D$6:$D$10,0),MATCH(AJ36,[19]Listas!$F$4:$J$4,0))</f>
        <v>4
INFERIOR</v>
      </c>
      <c r="AM36" s="433" t="s">
        <v>1059</v>
      </c>
      <c r="AN36" s="432"/>
      <c r="AO36" s="432"/>
      <c r="AP36" s="432"/>
    </row>
    <row r="37" spans="1:42" s="4" customFormat="1" ht="56.25" x14ac:dyDescent="0.2">
      <c r="A37" s="1223"/>
      <c r="B37" s="1224" t="s">
        <v>157</v>
      </c>
      <c r="C37" s="1223"/>
      <c r="D37" s="1223"/>
      <c r="E37" s="1223"/>
      <c r="F37" s="1240"/>
      <c r="G37" s="709" t="s">
        <v>1060</v>
      </c>
      <c r="H37" s="710"/>
      <c r="I37" s="711"/>
      <c r="J37" s="1223"/>
      <c r="K37" s="1223"/>
      <c r="L37" s="1223"/>
      <c r="M37" s="1063"/>
      <c r="N37" s="1063"/>
      <c r="O37" s="1063"/>
      <c r="P37" s="1063"/>
      <c r="Q37" s="1017"/>
      <c r="R37" s="1017"/>
      <c r="S37" s="106"/>
      <c r="T37" s="81" t="e">
        <f>VLOOKUP(Q37,[19]Listas!$D$6:$E$10,2,0)</f>
        <v>#N/A</v>
      </c>
      <c r="U37" s="81" t="e">
        <f>HLOOKUP(R37,[19]Listas!$F$4:$J$5,2,0)</f>
        <v>#N/A</v>
      </c>
      <c r="V37" s="1020"/>
      <c r="W37" s="106"/>
      <c r="X37" s="969" t="s">
        <v>1061</v>
      </c>
      <c r="Y37" s="969"/>
      <c r="Z37" s="969"/>
      <c r="AA37" s="111" t="s">
        <v>1062</v>
      </c>
      <c r="AB37" s="372" t="s">
        <v>1063</v>
      </c>
      <c r="AC37" s="1063"/>
      <c r="AD37" s="1066"/>
      <c r="AE37" s="106"/>
      <c r="AF37" s="81">
        <f t="shared" si="4"/>
        <v>0</v>
      </c>
      <c r="AG37" s="430" t="e">
        <f t="shared" si="5"/>
        <v>#N/A</v>
      </c>
      <c r="AH37" s="1341"/>
      <c r="AI37" s="431" t="e">
        <f t="shared" si="6"/>
        <v>#N/A</v>
      </c>
      <c r="AJ37" s="1341"/>
      <c r="AK37" s="357" t="e">
        <f t="shared" si="7"/>
        <v>#N/A</v>
      </c>
      <c r="AL37" s="1342"/>
      <c r="AM37" s="434"/>
      <c r="AN37" s="432"/>
      <c r="AO37" s="432"/>
      <c r="AP37" s="432"/>
    </row>
    <row r="38" spans="1:42" s="4" customFormat="1" ht="67.5" x14ac:dyDescent="0.2">
      <c r="A38" s="1223"/>
      <c r="B38" s="1224" t="s">
        <v>157</v>
      </c>
      <c r="C38" s="1223"/>
      <c r="D38" s="1223"/>
      <c r="E38" s="1223"/>
      <c r="F38" s="1240"/>
      <c r="G38" s="709" t="s">
        <v>1064</v>
      </c>
      <c r="H38" s="710"/>
      <c r="I38" s="711"/>
      <c r="J38" s="1223"/>
      <c r="K38" s="1223"/>
      <c r="L38" s="1223"/>
      <c r="M38" s="1063"/>
      <c r="N38" s="1063"/>
      <c r="O38" s="1063"/>
      <c r="P38" s="1063"/>
      <c r="Q38" s="1017"/>
      <c r="R38" s="1017"/>
      <c r="S38" s="106"/>
      <c r="T38" s="81" t="e">
        <f>VLOOKUP(Q38,[19]Listas!$D$6:$E$10,2,0)</f>
        <v>#N/A</v>
      </c>
      <c r="U38" s="81" t="e">
        <f>HLOOKUP(R38,[19]Listas!$F$4:$J$5,2,0)</f>
        <v>#N/A</v>
      </c>
      <c r="V38" s="1020"/>
      <c r="W38" s="106"/>
      <c r="X38" s="969" t="s">
        <v>1065</v>
      </c>
      <c r="Y38" s="969"/>
      <c r="Z38" s="969"/>
      <c r="AA38" s="111" t="s">
        <v>1066</v>
      </c>
      <c r="AB38" s="372" t="s">
        <v>1067</v>
      </c>
      <c r="AC38" s="1063"/>
      <c r="AD38" s="1066"/>
      <c r="AE38" s="106"/>
      <c r="AF38" s="81">
        <f t="shared" si="4"/>
        <v>0</v>
      </c>
      <c r="AG38" s="430" t="e">
        <f t="shared" si="5"/>
        <v>#N/A</v>
      </c>
      <c r="AH38" s="1341"/>
      <c r="AI38" s="431" t="e">
        <f t="shared" si="6"/>
        <v>#N/A</v>
      </c>
      <c r="AJ38" s="1341"/>
      <c r="AK38" s="357" t="e">
        <f t="shared" si="7"/>
        <v>#N/A</v>
      </c>
      <c r="AL38" s="1342"/>
      <c r="AM38" s="434"/>
      <c r="AN38" s="432"/>
      <c r="AO38" s="432"/>
      <c r="AP38" s="432"/>
    </row>
    <row r="39" spans="1:42" s="4" customFormat="1" ht="81.75" customHeight="1" x14ac:dyDescent="0.2">
      <c r="A39" s="1223"/>
      <c r="B39" s="1224" t="s">
        <v>157</v>
      </c>
      <c r="C39" s="1223"/>
      <c r="D39" s="1223"/>
      <c r="E39" s="1223"/>
      <c r="F39" s="1240"/>
      <c r="G39" s="709" t="s">
        <v>1068</v>
      </c>
      <c r="H39" s="710"/>
      <c r="I39" s="711"/>
      <c r="J39" s="1223"/>
      <c r="K39" s="1223"/>
      <c r="L39" s="1223"/>
      <c r="M39" s="1063"/>
      <c r="N39" s="1063"/>
      <c r="O39" s="1063"/>
      <c r="P39" s="1063"/>
      <c r="Q39" s="1017"/>
      <c r="R39" s="1017"/>
      <c r="S39" s="106"/>
      <c r="T39" s="81" t="e">
        <f>VLOOKUP(Q39,[19]Listas!$D$6:$E$10,2,0)</f>
        <v>#N/A</v>
      </c>
      <c r="U39" s="81" t="e">
        <f>HLOOKUP(R39,[19]Listas!$F$4:$J$5,2,0)</f>
        <v>#N/A</v>
      </c>
      <c r="V39" s="1020"/>
      <c r="W39" s="106"/>
      <c r="X39" s="969" t="s">
        <v>1069</v>
      </c>
      <c r="Y39" s="969"/>
      <c r="Z39" s="969"/>
      <c r="AA39" s="111" t="s">
        <v>1070</v>
      </c>
      <c r="AB39" s="372" t="s">
        <v>1071</v>
      </c>
      <c r="AC39" s="1063"/>
      <c r="AD39" s="1066"/>
      <c r="AE39" s="106"/>
      <c r="AF39" s="81">
        <f t="shared" si="4"/>
        <v>0</v>
      </c>
      <c r="AG39" s="430" t="e">
        <f t="shared" si="5"/>
        <v>#N/A</v>
      </c>
      <c r="AH39" s="1341"/>
      <c r="AI39" s="431" t="e">
        <f t="shared" si="6"/>
        <v>#N/A</v>
      </c>
      <c r="AJ39" s="1341"/>
      <c r="AK39" s="357" t="e">
        <f t="shared" si="7"/>
        <v>#N/A</v>
      </c>
      <c r="AL39" s="1342"/>
      <c r="AM39" s="434"/>
      <c r="AN39" s="432"/>
      <c r="AO39" s="432"/>
      <c r="AP39" s="432"/>
    </row>
    <row r="40" spans="1:42" s="4" customFormat="1" ht="81.75" customHeight="1" x14ac:dyDescent="0.2">
      <c r="A40" s="1223"/>
      <c r="B40" s="1224" t="s">
        <v>157</v>
      </c>
      <c r="C40" s="1223"/>
      <c r="D40" s="1223"/>
      <c r="E40" s="1223"/>
      <c r="F40" s="1241"/>
      <c r="G40" s="709" t="s">
        <v>1072</v>
      </c>
      <c r="H40" s="710"/>
      <c r="I40" s="711"/>
      <c r="J40" s="1223"/>
      <c r="K40" s="1223"/>
      <c r="L40" s="1223"/>
      <c r="M40" s="1064"/>
      <c r="N40" s="1064"/>
      <c r="O40" s="1064"/>
      <c r="P40" s="1064"/>
      <c r="Q40" s="1018"/>
      <c r="R40" s="1018"/>
      <c r="S40" s="106"/>
      <c r="T40" s="81" t="e">
        <f>VLOOKUP(Q40,[19]Listas!$D$6:$E$10,2,0)</f>
        <v>#N/A</v>
      </c>
      <c r="U40" s="81" t="e">
        <f>HLOOKUP(R40,[19]Listas!$F$4:$J$5,2,0)</f>
        <v>#N/A</v>
      </c>
      <c r="V40" s="1021"/>
      <c r="W40" s="106"/>
      <c r="X40" s="969" t="s">
        <v>1065</v>
      </c>
      <c r="Y40" s="969"/>
      <c r="Z40" s="969"/>
      <c r="AA40" s="111" t="s">
        <v>1066</v>
      </c>
      <c r="AB40" s="372" t="s">
        <v>1067</v>
      </c>
      <c r="AC40" s="1064"/>
      <c r="AD40" s="1067"/>
      <c r="AE40" s="106"/>
      <c r="AF40" s="81">
        <f t="shared" si="4"/>
        <v>0</v>
      </c>
      <c r="AG40" s="430" t="e">
        <f t="shared" si="5"/>
        <v>#N/A</v>
      </c>
      <c r="AH40" s="1341"/>
      <c r="AI40" s="431" t="e">
        <f t="shared" si="6"/>
        <v>#N/A</v>
      </c>
      <c r="AJ40" s="1341"/>
      <c r="AK40" s="357" t="e">
        <f t="shared" si="7"/>
        <v>#N/A</v>
      </c>
      <c r="AL40" s="1342"/>
      <c r="AM40" s="435"/>
      <c r="AN40" s="432"/>
      <c r="AO40" s="432"/>
      <c r="AP40" s="432"/>
    </row>
    <row r="41" spans="1:42" s="4" customFormat="1" ht="78" hidden="1" customHeight="1" x14ac:dyDescent="0.2">
      <c r="A41" s="375"/>
      <c r="B41" s="378"/>
      <c r="C41" s="961"/>
      <c r="D41" s="962"/>
      <c r="E41" s="963"/>
      <c r="F41" s="85"/>
      <c r="G41" s="1348"/>
      <c r="H41" s="1349"/>
      <c r="I41" s="1350"/>
      <c r="J41" s="978"/>
      <c r="K41" s="978"/>
      <c r="L41" s="978"/>
      <c r="M41" s="375"/>
      <c r="N41" s="375"/>
      <c r="O41" s="375"/>
      <c r="P41" s="375"/>
      <c r="Q41" s="378"/>
      <c r="R41" s="378"/>
      <c r="S41" s="106"/>
      <c r="T41" s="81" t="e">
        <f>VLOOKUP(Q41,[19]Listas!$D$6:$E$10,2,0)</f>
        <v>#N/A</v>
      </c>
      <c r="U41" s="81" t="e">
        <f>HLOOKUP(R41,[19]Listas!$F$4:$J$5,2,0)</f>
        <v>#N/A</v>
      </c>
      <c r="V41" s="84" t="e">
        <f>INDEX([19]Listas!$F$6:$J$10,MATCH(Q41,[19]Listas!$D$6:$D$10,0),MATCH(R41,[19]Listas!$F$4:$J$4,0))</f>
        <v>#N/A</v>
      </c>
      <c r="W41" s="106"/>
      <c r="X41" s="961"/>
      <c r="Y41" s="962"/>
      <c r="Z41" s="963"/>
      <c r="AA41" s="85"/>
      <c r="AB41" s="112"/>
      <c r="AC41" s="375"/>
      <c r="AD41" s="85"/>
      <c r="AE41" s="106"/>
      <c r="AF41" s="81">
        <f t="shared" si="4"/>
        <v>0</v>
      </c>
      <c r="AG41" s="108" t="e">
        <f t="shared" si="5"/>
        <v>#N/A</v>
      </c>
      <c r="AH41" s="86" t="e">
        <f>IF(AG41&lt;=1,"Remota",VLOOKUP(AG41,[19]Listas!$C$6:$D$10,2,0))</f>
        <v>#N/A</v>
      </c>
      <c r="AI41" s="108" t="e">
        <f t="shared" si="6"/>
        <v>#N/A</v>
      </c>
      <c r="AJ41" s="86" t="e">
        <f>IF(AI41&lt;=1,"Insignificante",HLOOKUP(AI41,[19]Listas!$F$3:$J$4,2,0))</f>
        <v>#N/A</v>
      </c>
      <c r="AK41" s="82" t="e">
        <f t="shared" si="7"/>
        <v>#N/A</v>
      </c>
      <c r="AL41" s="84" t="e">
        <f>INDEX([19]Listas!$F$6:$J$10,MATCH(AH41,[19]Listas!$D$6:$D$10,0),MATCH(AJ41,[19]Listas!$F$4:$J$4,0))</f>
        <v>#N/A</v>
      </c>
      <c r="AM41" s="436" t="e">
        <f>INDEX([19]Listas!$F$6:$J$10,MATCH(AI41,[19]Listas!$D$6:$D$10,0),MATCH(AK41,[19]Listas!$F$4:$J$4,0))</f>
        <v>#N/A</v>
      </c>
      <c r="AN41" s="432"/>
      <c r="AO41" s="432"/>
      <c r="AP41" s="432"/>
    </row>
    <row r="42" spans="1:42" s="4" customFormat="1" ht="78" hidden="1" customHeight="1" x14ac:dyDescent="0.2">
      <c r="A42" s="375"/>
      <c r="B42" s="378"/>
      <c r="C42" s="961"/>
      <c r="D42" s="962"/>
      <c r="E42" s="963"/>
      <c r="F42" s="85"/>
      <c r="G42" s="1348"/>
      <c r="H42" s="1349"/>
      <c r="I42" s="1350"/>
      <c r="J42" s="978"/>
      <c r="K42" s="978"/>
      <c r="L42" s="978"/>
      <c r="M42" s="375"/>
      <c r="N42" s="375"/>
      <c r="O42" s="375"/>
      <c r="P42" s="375"/>
      <c r="Q42" s="378"/>
      <c r="R42" s="378"/>
      <c r="S42" s="106"/>
      <c r="T42" s="81" t="e">
        <f>VLOOKUP(Q42,[19]Listas!$D$6:$E$10,2,0)</f>
        <v>#N/A</v>
      </c>
      <c r="U42" s="81" t="e">
        <f>HLOOKUP(R42,[19]Listas!$F$4:$J$5,2,0)</f>
        <v>#N/A</v>
      </c>
      <c r="V42" s="84" t="e">
        <f>INDEX([19]Listas!$F$6:$J$10,MATCH(Q42,[19]Listas!$D$6:$D$10,0),MATCH(R42,[19]Listas!$F$4:$J$4,0))</f>
        <v>#N/A</v>
      </c>
      <c r="W42" s="106"/>
      <c r="X42" s="961"/>
      <c r="Y42" s="962"/>
      <c r="Z42" s="963"/>
      <c r="AA42" s="85"/>
      <c r="AB42" s="112"/>
      <c r="AC42" s="375"/>
      <c r="AD42" s="85"/>
      <c r="AE42" s="106"/>
      <c r="AF42" s="81">
        <f t="shared" si="4"/>
        <v>0</v>
      </c>
      <c r="AG42" s="108" t="e">
        <f t="shared" si="5"/>
        <v>#N/A</v>
      </c>
      <c r="AH42" s="86" t="e">
        <f>IF(AG42&lt;=1,"Remota",VLOOKUP(AG42,[19]Listas!$C$6:$D$10,2,0))</f>
        <v>#N/A</v>
      </c>
      <c r="AI42" s="108" t="e">
        <f t="shared" si="6"/>
        <v>#N/A</v>
      </c>
      <c r="AJ42" s="86" t="e">
        <f>IF(AI42&lt;=1,"Insignificante",HLOOKUP(AI42,[19]Listas!$F$3:$J$4,2,0))</f>
        <v>#N/A</v>
      </c>
      <c r="AK42" s="82" t="e">
        <f t="shared" si="7"/>
        <v>#N/A</v>
      </c>
      <c r="AL42" s="84" t="e">
        <f>INDEX([19]Listas!$F$6:$J$10,MATCH(AH42,[19]Listas!$D$6:$D$10,0),MATCH(AJ42,[19]Listas!$F$4:$J$4,0))</f>
        <v>#N/A</v>
      </c>
      <c r="AM42" s="436" t="e">
        <f>INDEX([19]Listas!$F$6:$J$10,MATCH(AI42,[19]Listas!$D$6:$D$10,0),MATCH(AK42,[19]Listas!$F$4:$J$4,0))</f>
        <v>#N/A</v>
      </c>
      <c r="AN42" s="432"/>
      <c r="AO42" s="432"/>
      <c r="AP42" s="432"/>
    </row>
    <row r="43" spans="1:42" s="4" customFormat="1" ht="78" hidden="1" customHeight="1" x14ac:dyDescent="0.2">
      <c r="A43" s="375"/>
      <c r="B43" s="378"/>
      <c r="C43" s="961"/>
      <c r="D43" s="962"/>
      <c r="E43" s="963"/>
      <c r="F43" s="85"/>
      <c r="G43" s="961"/>
      <c r="H43" s="962"/>
      <c r="I43" s="963"/>
      <c r="J43" s="978"/>
      <c r="K43" s="978"/>
      <c r="L43" s="978"/>
      <c r="M43" s="375"/>
      <c r="N43" s="375"/>
      <c r="O43" s="375"/>
      <c r="P43" s="375"/>
      <c r="Q43" s="378"/>
      <c r="R43" s="378"/>
      <c r="S43" s="106"/>
      <c r="T43" s="81" t="e">
        <f>VLOOKUP(Q43,[19]Listas!$D$6:$E$10,2,0)</f>
        <v>#N/A</v>
      </c>
      <c r="U43" s="81" t="e">
        <f>HLOOKUP(R43,[19]Listas!$F$4:$J$5,2,0)</f>
        <v>#N/A</v>
      </c>
      <c r="V43" s="84" t="e">
        <f>INDEX([19]Listas!$F$6:$J$10,MATCH(Q43,[19]Listas!$D$6:$D$10,0),MATCH(R43,[19]Listas!$F$4:$J$4,0))</f>
        <v>#N/A</v>
      </c>
      <c r="W43" s="106"/>
      <c r="X43" s="961"/>
      <c r="Y43" s="962"/>
      <c r="Z43" s="963"/>
      <c r="AA43" s="85"/>
      <c r="AB43" s="112"/>
      <c r="AC43" s="375"/>
      <c r="AD43" s="85"/>
      <c r="AE43" s="106"/>
      <c r="AF43" s="81">
        <f t="shared" si="4"/>
        <v>0</v>
      </c>
      <c r="AG43" s="108" t="e">
        <f t="shared" si="5"/>
        <v>#N/A</v>
      </c>
      <c r="AH43" s="86" t="e">
        <f>IF(AG43&lt;=1,"Remota",VLOOKUP(AG43,[19]Listas!$C$6:$D$10,2,0))</f>
        <v>#N/A</v>
      </c>
      <c r="AI43" s="108" t="e">
        <f t="shared" si="6"/>
        <v>#N/A</v>
      </c>
      <c r="AJ43" s="86" t="e">
        <f>IF(AI43&lt;=1,"Insignificante",HLOOKUP(AI43,[19]Listas!$F$3:$J$4,2,0))</f>
        <v>#N/A</v>
      </c>
      <c r="AK43" s="82" t="e">
        <f t="shared" si="7"/>
        <v>#N/A</v>
      </c>
      <c r="AL43" s="84" t="e">
        <f>INDEX([19]Listas!$F$6:$J$10,MATCH(AH43,[19]Listas!$D$6:$D$10,0),MATCH(AJ43,[19]Listas!$F$4:$J$4,0))</f>
        <v>#N/A</v>
      </c>
      <c r="AM43" s="436" t="e">
        <f>INDEX([19]Listas!$F$6:$J$10,MATCH(AI43,[19]Listas!$D$6:$D$10,0),MATCH(AK43,[19]Listas!$F$4:$J$4,0))</f>
        <v>#N/A</v>
      </c>
      <c r="AN43" s="432"/>
      <c r="AO43" s="432"/>
      <c r="AP43" s="432"/>
    </row>
    <row r="44" spans="1:42" s="4" customFormat="1" ht="78" hidden="1" customHeight="1" x14ac:dyDescent="0.2">
      <c r="A44" s="375"/>
      <c r="B44" s="378"/>
      <c r="C44" s="961"/>
      <c r="D44" s="962"/>
      <c r="E44" s="963"/>
      <c r="F44" s="85"/>
      <c r="G44" s="1348"/>
      <c r="H44" s="1349"/>
      <c r="I44" s="1350"/>
      <c r="J44" s="978"/>
      <c r="K44" s="978"/>
      <c r="L44" s="978"/>
      <c r="M44" s="375"/>
      <c r="N44" s="375"/>
      <c r="O44" s="375"/>
      <c r="P44" s="375"/>
      <c r="Q44" s="378"/>
      <c r="R44" s="378"/>
      <c r="S44" s="106"/>
      <c r="T44" s="81" t="e">
        <f>VLOOKUP(Q44,[19]Listas!$D$6:$E$10,2,0)</f>
        <v>#N/A</v>
      </c>
      <c r="U44" s="81" t="e">
        <f>HLOOKUP(R44,[19]Listas!$F$4:$J$5,2,0)</f>
        <v>#N/A</v>
      </c>
      <c r="V44" s="84" t="e">
        <f>INDEX([19]Listas!$F$6:$J$10,MATCH(Q44,[19]Listas!$D$6:$D$10,0),MATCH(R44,[19]Listas!$F$4:$J$4,0))</f>
        <v>#N/A</v>
      </c>
      <c r="W44" s="106"/>
      <c r="X44" s="961"/>
      <c r="Y44" s="962"/>
      <c r="Z44" s="963"/>
      <c r="AA44" s="85"/>
      <c r="AB44" s="112"/>
      <c r="AC44" s="375"/>
      <c r="AD44" s="85"/>
      <c r="AE44" s="106"/>
      <c r="AF44" s="81">
        <f t="shared" si="4"/>
        <v>0</v>
      </c>
      <c r="AG44" s="108" t="e">
        <f t="shared" si="5"/>
        <v>#N/A</v>
      </c>
      <c r="AH44" s="86" t="e">
        <f>IF(AG44&lt;=1,"Remota",VLOOKUP(AG44,[19]Listas!$C$6:$D$10,2,0))</f>
        <v>#N/A</v>
      </c>
      <c r="AI44" s="108" t="e">
        <f t="shared" si="6"/>
        <v>#N/A</v>
      </c>
      <c r="AJ44" s="86" t="e">
        <f>IF(AI44&lt;=1,"Insignificante",HLOOKUP(AI44,[19]Listas!$F$3:$J$4,2,0))</f>
        <v>#N/A</v>
      </c>
      <c r="AK44" s="82" t="e">
        <f t="shared" si="7"/>
        <v>#N/A</v>
      </c>
      <c r="AL44" s="84" t="e">
        <f>INDEX([19]Listas!$F$6:$J$10,MATCH(AH44,[19]Listas!$D$6:$D$10,0),MATCH(AJ44,[19]Listas!$F$4:$J$4,0))</f>
        <v>#N/A</v>
      </c>
      <c r="AM44" s="436" t="e">
        <f>INDEX([19]Listas!$F$6:$J$10,MATCH(AI44,[19]Listas!$D$6:$D$10,0),MATCH(AK44,[19]Listas!$F$4:$J$4,0))</f>
        <v>#N/A</v>
      </c>
      <c r="AN44" s="432"/>
      <c r="AO44" s="432"/>
      <c r="AP44" s="432"/>
    </row>
    <row r="45" spans="1:42" s="4" customFormat="1" ht="78" hidden="1" customHeight="1" x14ac:dyDescent="0.2">
      <c r="A45" s="375"/>
      <c r="B45" s="378"/>
      <c r="C45" s="961"/>
      <c r="D45" s="962"/>
      <c r="E45" s="963"/>
      <c r="F45" s="85"/>
      <c r="G45" s="1348"/>
      <c r="H45" s="1349"/>
      <c r="I45" s="1350"/>
      <c r="J45" s="978"/>
      <c r="K45" s="978"/>
      <c r="L45" s="978"/>
      <c r="M45" s="375"/>
      <c r="N45" s="375"/>
      <c r="O45" s="375"/>
      <c r="P45" s="375"/>
      <c r="Q45" s="378"/>
      <c r="R45" s="378"/>
      <c r="S45" s="106"/>
      <c r="T45" s="81" t="e">
        <f>VLOOKUP(Q45,[19]Listas!$D$6:$E$10,2,0)</f>
        <v>#N/A</v>
      </c>
      <c r="U45" s="81" t="e">
        <f>HLOOKUP(R45,[19]Listas!$F$4:$J$5,2,0)</f>
        <v>#N/A</v>
      </c>
      <c r="V45" s="84" t="e">
        <f>INDEX([19]Listas!$F$6:$J$10,MATCH(Q45,[19]Listas!$D$6:$D$10,0),MATCH(R45,[19]Listas!$F$4:$J$4,0))</f>
        <v>#N/A</v>
      </c>
      <c r="W45" s="106"/>
      <c r="X45" s="961"/>
      <c r="Y45" s="962"/>
      <c r="Z45" s="963"/>
      <c r="AA45" s="85"/>
      <c r="AB45" s="112"/>
      <c r="AC45" s="375"/>
      <c r="AD45" s="85"/>
      <c r="AE45" s="106"/>
      <c r="AF45" s="81">
        <f t="shared" si="4"/>
        <v>0</v>
      </c>
      <c r="AG45" s="108" t="e">
        <f t="shared" si="5"/>
        <v>#N/A</v>
      </c>
      <c r="AH45" s="86" t="e">
        <f>IF(AG45&lt;=1,"Remota",VLOOKUP(AG45,[19]Listas!$C$6:$D$10,2,0))</f>
        <v>#N/A</v>
      </c>
      <c r="AI45" s="108" t="e">
        <f t="shared" si="6"/>
        <v>#N/A</v>
      </c>
      <c r="AJ45" s="86" t="e">
        <f>IF(AI45&lt;=1,"Insignificante",HLOOKUP(AI45,[19]Listas!$F$3:$J$4,2,0))</f>
        <v>#N/A</v>
      </c>
      <c r="AK45" s="82" t="e">
        <f t="shared" si="7"/>
        <v>#N/A</v>
      </c>
      <c r="AL45" s="84" t="e">
        <f>INDEX([19]Listas!$F$6:$J$10,MATCH(AH45,[19]Listas!$D$6:$D$10,0),MATCH(AJ45,[19]Listas!$F$4:$J$4,0))</f>
        <v>#N/A</v>
      </c>
      <c r="AM45" s="436" t="e">
        <f>INDEX([19]Listas!$F$6:$J$10,MATCH(AI45,[19]Listas!$D$6:$D$10,0),MATCH(AK45,[19]Listas!$F$4:$J$4,0))</f>
        <v>#N/A</v>
      </c>
      <c r="AN45" s="432"/>
      <c r="AO45" s="432"/>
      <c r="AP45" s="432"/>
    </row>
    <row r="46" spans="1:42" s="4" customFormat="1" ht="78" hidden="1" customHeight="1" x14ac:dyDescent="0.2">
      <c r="A46" s="375"/>
      <c r="B46" s="378"/>
      <c r="C46" s="961"/>
      <c r="D46" s="962"/>
      <c r="E46" s="963"/>
      <c r="F46" s="85"/>
      <c r="G46" s="961"/>
      <c r="H46" s="962"/>
      <c r="I46" s="963"/>
      <c r="J46" s="978"/>
      <c r="K46" s="978"/>
      <c r="L46" s="978"/>
      <c r="M46" s="375"/>
      <c r="N46" s="375"/>
      <c r="O46" s="375"/>
      <c r="P46" s="375"/>
      <c r="Q46" s="378"/>
      <c r="R46" s="378"/>
      <c r="S46" s="106"/>
      <c r="T46" s="81" t="e">
        <f>VLOOKUP(Q46,[19]Listas!$D$6:$E$10,2,0)</f>
        <v>#N/A</v>
      </c>
      <c r="U46" s="81" t="e">
        <f>HLOOKUP(R46,[19]Listas!$F$4:$J$5,2,0)</f>
        <v>#N/A</v>
      </c>
      <c r="V46" s="84" t="e">
        <f>INDEX([19]Listas!$F$6:$J$10,MATCH(Q46,[19]Listas!$D$6:$D$10,0),MATCH(R46,[19]Listas!$F$4:$J$4,0))</f>
        <v>#N/A</v>
      </c>
      <c r="W46" s="106"/>
      <c r="X46" s="961"/>
      <c r="Y46" s="962"/>
      <c r="Z46" s="963"/>
      <c r="AA46" s="85"/>
      <c r="AB46" s="112"/>
      <c r="AC46" s="375"/>
      <c r="AD46" s="85"/>
      <c r="AE46" s="106"/>
      <c r="AF46" s="81">
        <f t="shared" si="4"/>
        <v>0</v>
      </c>
      <c r="AG46" s="108" t="e">
        <f t="shared" si="5"/>
        <v>#N/A</v>
      </c>
      <c r="AH46" s="86" t="e">
        <f>IF(AG46&lt;=1,"Remota",VLOOKUP(AG46,[19]Listas!$C$6:$D$10,2,0))</f>
        <v>#N/A</v>
      </c>
      <c r="AI46" s="108" t="e">
        <f t="shared" si="6"/>
        <v>#N/A</v>
      </c>
      <c r="AJ46" s="86" t="e">
        <f>IF(AI46&lt;=1,"Insignificante",HLOOKUP(AI46,[19]Listas!$F$3:$J$4,2,0))</f>
        <v>#N/A</v>
      </c>
      <c r="AK46" s="82" t="e">
        <f t="shared" si="7"/>
        <v>#N/A</v>
      </c>
      <c r="AL46" s="84" t="e">
        <f>INDEX([19]Listas!$F$6:$J$10,MATCH(AH46,[19]Listas!$D$6:$D$10,0),MATCH(AJ46,[19]Listas!$F$4:$J$4,0))</f>
        <v>#N/A</v>
      </c>
      <c r="AM46" s="436" t="e">
        <f>INDEX([19]Listas!$F$6:$J$10,MATCH(AI46,[19]Listas!$D$6:$D$10,0),MATCH(AK46,[19]Listas!$F$4:$J$4,0))</f>
        <v>#N/A</v>
      </c>
      <c r="AN46" s="432"/>
      <c r="AO46" s="432"/>
      <c r="AP46" s="432"/>
    </row>
    <row r="47" spans="1:42" s="4" customFormat="1" ht="78" hidden="1" customHeight="1" x14ac:dyDescent="0.2">
      <c r="A47" s="375"/>
      <c r="B47" s="378"/>
      <c r="C47" s="961"/>
      <c r="D47" s="962"/>
      <c r="E47" s="963"/>
      <c r="F47" s="85"/>
      <c r="G47" s="1348"/>
      <c r="H47" s="1349"/>
      <c r="I47" s="1350"/>
      <c r="J47" s="978"/>
      <c r="K47" s="978"/>
      <c r="L47" s="978"/>
      <c r="M47" s="375"/>
      <c r="N47" s="375"/>
      <c r="O47" s="375"/>
      <c r="P47" s="375"/>
      <c r="Q47" s="378"/>
      <c r="R47" s="378"/>
      <c r="S47" s="106"/>
      <c r="T47" s="81" t="e">
        <f>VLOOKUP(Q47,[19]Listas!$D$6:$E$10,2,0)</f>
        <v>#N/A</v>
      </c>
      <c r="U47" s="81" t="e">
        <f>HLOOKUP(R47,[19]Listas!$F$4:$J$5,2,0)</f>
        <v>#N/A</v>
      </c>
      <c r="V47" s="84" t="e">
        <f>INDEX([19]Listas!$F$6:$J$10,MATCH(Q47,[19]Listas!$D$6:$D$10,0),MATCH(R47,[19]Listas!$F$4:$J$4,0))</f>
        <v>#N/A</v>
      </c>
      <c r="W47" s="106"/>
      <c r="X47" s="961"/>
      <c r="Y47" s="962"/>
      <c r="Z47" s="963"/>
      <c r="AA47" s="85"/>
      <c r="AB47" s="112"/>
      <c r="AC47" s="375"/>
      <c r="AD47" s="85"/>
      <c r="AE47" s="106"/>
      <c r="AF47" s="81">
        <f t="shared" si="4"/>
        <v>0</v>
      </c>
      <c r="AG47" s="108" t="e">
        <f t="shared" si="5"/>
        <v>#N/A</v>
      </c>
      <c r="AH47" s="86" t="e">
        <f>IF(AG47&lt;=1,"Remota",VLOOKUP(AG47,[19]Listas!$C$6:$D$10,2,0))</f>
        <v>#N/A</v>
      </c>
      <c r="AI47" s="108" t="e">
        <f t="shared" si="6"/>
        <v>#N/A</v>
      </c>
      <c r="AJ47" s="86" t="e">
        <f>IF(AI47&lt;=1,"Insignificante",HLOOKUP(AI47,[19]Listas!$F$3:$J$4,2,0))</f>
        <v>#N/A</v>
      </c>
      <c r="AK47" s="82" t="e">
        <f t="shared" si="7"/>
        <v>#N/A</v>
      </c>
      <c r="AL47" s="84" t="e">
        <f>INDEX([19]Listas!$F$6:$J$10,MATCH(AH47,[19]Listas!$D$6:$D$10,0),MATCH(AJ47,[19]Listas!$F$4:$J$4,0))</f>
        <v>#N/A</v>
      </c>
      <c r="AM47" s="436" t="e">
        <f>INDEX([19]Listas!$F$6:$J$10,MATCH(AI47,[19]Listas!$D$6:$D$10,0),MATCH(AK47,[19]Listas!$F$4:$J$4,0))</f>
        <v>#N/A</v>
      </c>
      <c r="AN47" s="432"/>
      <c r="AO47" s="432"/>
      <c r="AP47" s="432"/>
    </row>
    <row r="48" spans="1:42" s="4" customFormat="1" ht="78" hidden="1" customHeight="1" x14ac:dyDescent="0.2">
      <c r="A48" s="375"/>
      <c r="B48" s="378"/>
      <c r="C48" s="961"/>
      <c r="D48" s="962"/>
      <c r="E48" s="963"/>
      <c r="F48" s="85"/>
      <c r="G48" s="1348"/>
      <c r="H48" s="1349"/>
      <c r="I48" s="1350"/>
      <c r="J48" s="978"/>
      <c r="K48" s="978"/>
      <c r="L48" s="978"/>
      <c r="M48" s="375"/>
      <c r="N48" s="375"/>
      <c r="O48" s="375"/>
      <c r="P48" s="375"/>
      <c r="Q48" s="378"/>
      <c r="R48" s="378"/>
      <c r="S48" s="106"/>
      <c r="T48" s="81" t="e">
        <f>VLOOKUP(Q48,[19]Listas!$D$6:$E$10,2,0)</f>
        <v>#N/A</v>
      </c>
      <c r="U48" s="81" t="e">
        <f>HLOOKUP(R48,[19]Listas!$F$4:$J$5,2,0)</f>
        <v>#N/A</v>
      </c>
      <c r="V48" s="84" t="e">
        <f>INDEX([19]Listas!$F$6:$J$10,MATCH(Q48,[19]Listas!$D$6:$D$10,0),MATCH(R48,[19]Listas!$F$4:$J$4,0))</f>
        <v>#N/A</v>
      </c>
      <c r="W48" s="106"/>
      <c r="X48" s="961"/>
      <c r="Y48" s="962"/>
      <c r="Z48" s="963"/>
      <c r="AA48" s="85"/>
      <c r="AB48" s="112"/>
      <c r="AC48" s="375"/>
      <c r="AD48" s="85"/>
      <c r="AE48" s="106"/>
      <c r="AF48" s="81">
        <f t="shared" ref="AF48:AF60" si="8">IF(AC48&lt;=33,0,IF(AC48&gt;81,2,1))</f>
        <v>0</v>
      </c>
      <c r="AG48" s="108" t="e">
        <f t="shared" ref="AG48:AG60" si="9">IF(OR(AD48="Probabilidad",AD48="Ambos"),T48-AF48,T48)</f>
        <v>#N/A</v>
      </c>
      <c r="AH48" s="86" t="e">
        <f>IF(AG48&lt;=1,"Remota",VLOOKUP(AG48,[19]Listas!$C$6:$D$10,2,0))</f>
        <v>#N/A</v>
      </c>
      <c r="AI48" s="108" t="e">
        <f t="shared" ref="AI48:AI60" si="10">IF(OR(AD48="Impacto",AD48="Ambos"),U48-AF48,U48)</f>
        <v>#N/A</v>
      </c>
      <c r="AJ48" s="86" t="e">
        <f>IF(AI48&lt;=1,"Insignificante",HLOOKUP(AI48,[19]Listas!$F$3:$J$4,2,0))</f>
        <v>#N/A</v>
      </c>
      <c r="AK48" s="82" t="e">
        <f t="shared" ref="AK48:AK60" si="11">AG48*AI48</f>
        <v>#N/A</v>
      </c>
      <c r="AL48" s="84" t="e">
        <f>INDEX([19]Listas!$F$6:$J$10,MATCH(AH48,[19]Listas!$D$6:$D$10,0),MATCH(AJ48,[19]Listas!$F$4:$J$4,0))</f>
        <v>#N/A</v>
      </c>
      <c r="AM48" s="436" t="e">
        <f>INDEX([19]Listas!$F$6:$J$10,MATCH(AI48,[19]Listas!$D$6:$D$10,0),MATCH(AK48,[19]Listas!$F$4:$J$4,0))</f>
        <v>#N/A</v>
      </c>
      <c r="AN48" s="432"/>
      <c r="AO48" s="432"/>
      <c r="AP48" s="432"/>
    </row>
    <row r="49" spans="1:42" s="4" customFormat="1" ht="78" hidden="1" customHeight="1" x14ac:dyDescent="0.2">
      <c r="A49" s="375"/>
      <c r="B49" s="378"/>
      <c r="C49" s="961"/>
      <c r="D49" s="962"/>
      <c r="E49" s="963"/>
      <c r="F49" s="85"/>
      <c r="G49" s="961"/>
      <c r="H49" s="962"/>
      <c r="I49" s="963"/>
      <c r="J49" s="978"/>
      <c r="K49" s="978"/>
      <c r="L49" s="978"/>
      <c r="M49" s="375"/>
      <c r="N49" s="375"/>
      <c r="O49" s="375"/>
      <c r="P49" s="375"/>
      <c r="Q49" s="378"/>
      <c r="R49" s="378"/>
      <c r="S49" s="106"/>
      <c r="T49" s="81" t="e">
        <f>VLOOKUP(Q49,[19]Listas!$D$6:$E$10,2,0)</f>
        <v>#N/A</v>
      </c>
      <c r="U49" s="81" t="e">
        <f>HLOOKUP(R49,[19]Listas!$F$4:$J$5,2,0)</f>
        <v>#N/A</v>
      </c>
      <c r="V49" s="84" t="e">
        <f>INDEX([19]Listas!$F$6:$J$10,MATCH(Q49,[19]Listas!$D$6:$D$10,0),MATCH(R49,[19]Listas!$F$4:$J$4,0))</f>
        <v>#N/A</v>
      </c>
      <c r="W49" s="106"/>
      <c r="X49" s="961"/>
      <c r="Y49" s="962"/>
      <c r="Z49" s="963"/>
      <c r="AA49" s="85"/>
      <c r="AB49" s="112"/>
      <c r="AC49" s="375"/>
      <c r="AD49" s="85"/>
      <c r="AE49" s="106"/>
      <c r="AF49" s="81">
        <f t="shared" si="8"/>
        <v>0</v>
      </c>
      <c r="AG49" s="108" t="e">
        <f t="shared" si="9"/>
        <v>#N/A</v>
      </c>
      <c r="AH49" s="86" t="e">
        <f>IF(AG49&lt;=1,"Remota",VLOOKUP(AG49,[19]Listas!$C$6:$D$10,2,0))</f>
        <v>#N/A</v>
      </c>
      <c r="AI49" s="108" t="e">
        <f t="shared" si="10"/>
        <v>#N/A</v>
      </c>
      <c r="AJ49" s="86" t="e">
        <f>IF(AI49&lt;=1,"Insignificante",HLOOKUP(AI49,[19]Listas!$F$3:$J$4,2,0))</f>
        <v>#N/A</v>
      </c>
      <c r="AK49" s="82" t="e">
        <f t="shared" si="11"/>
        <v>#N/A</v>
      </c>
      <c r="AL49" s="84" t="e">
        <f>INDEX([19]Listas!$F$6:$J$10,MATCH(AH49,[19]Listas!$D$6:$D$10,0),MATCH(AJ49,[19]Listas!$F$4:$J$4,0))</f>
        <v>#N/A</v>
      </c>
      <c r="AM49" s="436" t="e">
        <f>INDEX([19]Listas!$F$6:$J$10,MATCH(AI49,[19]Listas!$D$6:$D$10,0),MATCH(AK49,[19]Listas!$F$4:$J$4,0))</f>
        <v>#N/A</v>
      </c>
      <c r="AN49" s="432"/>
      <c r="AO49" s="432"/>
      <c r="AP49" s="432"/>
    </row>
    <row r="50" spans="1:42" s="4" customFormat="1" ht="78" hidden="1" customHeight="1" x14ac:dyDescent="0.2">
      <c r="A50" s="375"/>
      <c r="B50" s="378"/>
      <c r="C50" s="961"/>
      <c r="D50" s="962"/>
      <c r="E50" s="963"/>
      <c r="F50" s="85"/>
      <c r="G50" s="1348"/>
      <c r="H50" s="1349"/>
      <c r="I50" s="1350"/>
      <c r="J50" s="978"/>
      <c r="K50" s="978"/>
      <c r="L50" s="978"/>
      <c r="M50" s="375"/>
      <c r="N50" s="375"/>
      <c r="O50" s="375"/>
      <c r="P50" s="375"/>
      <c r="Q50" s="378"/>
      <c r="R50" s="378"/>
      <c r="S50" s="106"/>
      <c r="T50" s="81" t="e">
        <f>VLOOKUP(Q50,[19]Listas!$D$6:$E$10,2,0)</f>
        <v>#N/A</v>
      </c>
      <c r="U50" s="81" t="e">
        <f>HLOOKUP(R50,[19]Listas!$F$4:$J$5,2,0)</f>
        <v>#N/A</v>
      </c>
      <c r="V50" s="84" t="e">
        <f>INDEX([19]Listas!$F$6:$J$10,MATCH(Q50,[19]Listas!$D$6:$D$10,0),MATCH(R50,[19]Listas!$F$4:$J$4,0))</f>
        <v>#N/A</v>
      </c>
      <c r="W50" s="106"/>
      <c r="X50" s="961"/>
      <c r="Y50" s="962"/>
      <c r="Z50" s="963"/>
      <c r="AA50" s="85"/>
      <c r="AB50" s="112"/>
      <c r="AC50" s="375"/>
      <c r="AD50" s="85"/>
      <c r="AE50" s="106"/>
      <c r="AF50" s="81">
        <f t="shared" si="8"/>
        <v>0</v>
      </c>
      <c r="AG50" s="108" t="e">
        <f t="shared" si="9"/>
        <v>#N/A</v>
      </c>
      <c r="AH50" s="86" t="e">
        <f>IF(AG50&lt;=1,"Remota",VLOOKUP(AG50,[19]Listas!$C$6:$D$10,2,0))</f>
        <v>#N/A</v>
      </c>
      <c r="AI50" s="108" t="e">
        <f t="shared" si="10"/>
        <v>#N/A</v>
      </c>
      <c r="AJ50" s="86" t="e">
        <f>IF(AI50&lt;=1,"Insignificante",HLOOKUP(AI50,[19]Listas!$F$3:$J$4,2,0))</f>
        <v>#N/A</v>
      </c>
      <c r="AK50" s="82" t="e">
        <f t="shared" si="11"/>
        <v>#N/A</v>
      </c>
      <c r="AL50" s="84" t="e">
        <f>INDEX([19]Listas!$F$6:$J$10,MATCH(AH50,[19]Listas!$D$6:$D$10,0),MATCH(AJ50,[19]Listas!$F$4:$J$4,0))</f>
        <v>#N/A</v>
      </c>
      <c r="AM50" s="436" t="e">
        <f>INDEX([19]Listas!$F$6:$J$10,MATCH(AI50,[19]Listas!$D$6:$D$10,0),MATCH(AK50,[19]Listas!$F$4:$J$4,0))</f>
        <v>#N/A</v>
      </c>
      <c r="AN50" s="432"/>
      <c r="AO50" s="432"/>
      <c r="AP50" s="432"/>
    </row>
    <row r="51" spans="1:42" s="4" customFormat="1" ht="78" hidden="1" customHeight="1" x14ac:dyDescent="0.2">
      <c r="A51" s="375"/>
      <c r="B51" s="378"/>
      <c r="C51" s="961"/>
      <c r="D51" s="962"/>
      <c r="E51" s="963"/>
      <c r="F51" s="85"/>
      <c r="G51" s="1348"/>
      <c r="H51" s="1349"/>
      <c r="I51" s="1350"/>
      <c r="J51" s="978"/>
      <c r="K51" s="978"/>
      <c r="L51" s="978"/>
      <c r="M51" s="375"/>
      <c r="N51" s="375"/>
      <c r="O51" s="375"/>
      <c r="P51" s="375"/>
      <c r="Q51" s="378"/>
      <c r="R51" s="378"/>
      <c r="S51" s="106"/>
      <c r="T51" s="81" t="e">
        <f>VLOOKUP(Q51,[19]Listas!$D$6:$E$10,2,0)</f>
        <v>#N/A</v>
      </c>
      <c r="U51" s="81" t="e">
        <f>HLOOKUP(R51,[19]Listas!$F$4:$J$5,2,0)</f>
        <v>#N/A</v>
      </c>
      <c r="V51" s="84" t="e">
        <f>INDEX([19]Listas!$F$6:$J$10,MATCH(Q51,[19]Listas!$D$6:$D$10,0),MATCH(R51,[19]Listas!$F$4:$J$4,0))</f>
        <v>#N/A</v>
      </c>
      <c r="W51" s="106"/>
      <c r="X51" s="961"/>
      <c r="Y51" s="962"/>
      <c r="Z51" s="963"/>
      <c r="AA51" s="85"/>
      <c r="AB51" s="112"/>
      <c r="AC51" s="375"/>
      <c r="AD51" s="85"/>
      <c r="AE51" s="106"/>
      <c r="AF51" s="81">
        <f t="shared" si="8"/>
        <v>0</v>
      </c>
      <c r="AG51" s="108" t="e">
        <f t="shared" si="9"/>
        <v>#N/A</v>
      </c>
      <c r="AH51" s="86" t="e">
        <f>IF(AG51&lt;=1,"Remota",VLOOKUP(AG51,[19]Listas!$C$6:$D$10,2,0))</f>
        <v>#N/A</v>
      </c>
      <c r="AI51" s="108" t="e">
        <f t="shared" si="10"/>
        <v>#N/A</v>
      </c>
      <c r="AJ51" s="86" t="e">
        <f>IF(AI51&lt;=1,"Insignificante",HLOOKUP(AI51,[19]Listas!$F$3:$J$4,2,0))</f>
        <v>#N/A</v>
      </c>
      <c r="AK51" s="82" t="e">
        <f t="shared" si="11"/>
        <v>#N/A</v>
      </c>
      <c r="AL51" s="84" t="e">
        <f>INDEX([19]Listas!$F$6:$J$10,MATCH(AH51,[19]Listas!$D$6:$D$10,0),MATCH(AJ51,[19]Listas!$F$4:$J$4,0))</f>
        <v>#N/A</v>
      </c>
      <c r="AM51" s="436" t="e">
        <f>INDEX([19]Listas!$F$6:$J$10,MATCH(AI51,[19]Listas!$D$6:$D$10,0),MATCH(AK51,[19]Listas!$F$4:$J$4,0))</f>
        <v>#N/A</v>
      </c>
      <c r="AN51" s="432"/>
      <c r="AO51" s="432"/>
      <c r="AP51" s="432"/>
    </row>
    <row r="52" spans="1:42" s="4" customFormat="1" ht="78" hidden="1" customHeight="1" x14ac:dyDescent="0.2">
      <c r="A52" s="375"/>
      <c r="B52" s="378"/>
      <c r="C52" s="961"/>
      <c r="D52" s="962"/>
      <c r="E52" s="963"/>
      <c r="F52" s="85"/>
      <c r="G52" s="961"/>
      <c r="H52" s="962"/>
      <c r="I52" s="963"/>
      <c r="J52" s="978"/>
      <c r="K52" s="978"/>
      <c r="L52" s="978"/>
      <c r="M52" s="375"/>
      <c r="N52" s="375"/>
      <c r="O52" s="375"/>
      <c r="P52" s="375"/>
      <c r="Q52" s="378"/>
      <c r="R52" s="378"/>
      <c r="S52" s="106"/>
      <c r="T52" s="81" t="e">
        <f>VLOOKUP(Q52,[19]Listas!$D$6:$E$10,2,0)</f>
        <v>#N/A</v>
      </c>
      <c r="U52" s="81" t="e">
        <f>HLOOKUP(R52,[19]Listas!$F$4:$J$5,2,0)</f>
        <v>#N/A</v>
      </c>
      <c r="V52" s="84" t="e">
        <f>INDEX([19]Listas!$F$6:$J$10,MATCH(Q52,[19]Listas!$D$6:$D$10,0),MATCH(R52,[19]Listas!$F$4:$J$4,0))</f>
        <v>#N/A</v>
      </c>
      <c r="W52" s="106"/>
      <c r="X52" s="961"/>
      <c r="Y52" s="962"/>
      <c r="Z52" s="963"/>
      <c r="AA52" s="85"/>
      <c r="AB52" s="112"/>
      <c r="AC52" s="375"/>
      <c r="AD52" s="85"/>
      <c r="AE52" s="106"/>
      <c r="AF52" s="81">
        <f t="shared" si="8"/>
        <v>0</v>
      </c>
      <c r="AG52" s="108" t="e">
        <f t="shared" si="9"/>
        <v>#N/A</v>
      </c>
      <c r="AH52" s="86" t="e">
        <f>IF(AG52&lt;=1,"Remota",VLOOKUP(AG52,[19]Listas!$C$6:$D$10,2,0))</f>
        <v>#N/A</v>
      </c>
      <c r="AI52" s="108" t="e">
        <f t="shared" si="10"/>
        <v>#N/A</v>
      </c>
      <c r="AJ52" s="86" t="e">
        <f>IF(AI52&lt;=1,"Insignificante",HLOOKUP(AI52,[19]Listas!$F$3:$J$4,2,0))</f>
        <v>#N/A</v>
      </c>
      <c r="AK52" s="82" t="e">
        <f t="shared" si="11"/>
        <v>#N/A</v>
      </c>
      <c r="AL52" s="84" t="e">
        <f>INDEX([19]Listas!$F$6:$J$10,MATCH(AH52,[19]Listas!$D$6:$D$10,0),MATCH(AJ52,[19]Listas!$F$4:$J$4,0))</f>
        <v>#N/A</v>
      </c>
      <c r="AM52" s="436" t="e">
        <f>INDEX([19]Listas!$F$6:$J$10,MATCH(AI52,[19]Listas!$D$6:$D$10,0),MATCH(AK52,[19]Listas!$F$4:$J$4,0))</f>
        <v>#N/A</v>
      </c>
      <c r="AN52" s="432"/>
      <c r="AO52" s="432"/>
      <c r="AP52" s="432"/>
    </row>
    <row r="53" spans="1:42" s="4" customFormat="1" ht="78" hidden="1" customHeight="1" x14ac:dyDescent="0.2">
      <c r="A53" s="375"/>
      <c r="B53" s="378"/>
      <c r="C53" s="961"/>
      <c r="D53" s="962"/>
      <c r="E53" s="963"/>
      <c r="F53" s="85"/>
      <c r="G53" s="1348"/>
      <c r="H53" s="1349"/>
      <c r="I53" s="1350"/>
      <c r="J53" s="978"/>
      <c r="K53" s="978"/>
      <c r="L53" s="978"/>
      <c r="M53" s="375"/>
      <c r="N53" s="375"/>
      <c r="O53" s="375"/>
      <c r="P53" s="375"/>
      <c r="Q53" s="378"/>
      <c r="R53" s="378"/>
      <c r="S53" s="106"/>
      <c r="T53" s="81" t="e">
        <f>VLOOKUP(Q53,[19]Listas!$D$6:$E$10,2,0)</f>
        <v>#N/A</v>
      </c>
      <c r="U53" s="81" t="e">
        <f>HLOOKUP(R53,[19]Listas!$F$4:$J$5,2,0)</f>
        <v>#N/A</v>
      </c>
      <c r="V53" s="84" t="e">
        <f>INDEX([19]Listas!$F$6:$J$10,MATCH(Q53,[19]Listas!$D$6:$D$10,0),MATCH(R53,[19]Listas!$F$4:$J$4,0))</f>
        <v>#N/A</v>
      </c>
      <c r="W53" s="106"/>
      <c r="X53" s="961"/>
      <c r="Y53" s="962"/>
      <c r="Z53" s="963"/>
      <c r="AA53" s="85"/>
      <c r="AB53" s="112"/>
      <c r="AC53" s="375"/>
      <c r="AD53" s="85"/>
      <c r="AE53" s="106"/>
      <c r="AF53" s="81">
        <f t="shared" si="8"/>
        <v>0</v>
      </c>
      <c r="AG53" s="108" t="e">
        <f t="shared" si="9"/>
        <v>#N/A</v>
      </c>
      <c r="AH53" s="86" t="e">
        <f>IF(AG53&lt;=1,"Remota",VLOOKUP(AG53,[19]Listas!$C$6:$D$10,2,0))</f>
        <v>#N/A</v>
      </c>
      <c r="AI53" s="108" t="e">
        <f t="shared" si="10"/>
        <v>#N/A</v>
      </c>
      <c r="AJ53" s="86" t="e">
        <f>IF(AI53&lt;=1,"Insignificante",HLOOKUP(AI53,[19]Listas!$F$3:$J$4,2,0))</f>
        <v>#N/A</v>
      </c>
      <c r="AK53" s="82" t="e">
        <f t="shared" si="11"/>
        <v>#N/A</v>
      </c>
      <c r="AL53" s="84" t="e">
        <f>INDEX([19]Listas!$F$6:$J$10,MATCH(AH53,[19]Listas!$D$6:$D$10,0),MATCH(AJ53,[19]Listas!$F$4:$J$4,0))</f>
        <v>#N/A</v>
      </c>
      <c r="AM53" s="436" t="e">
        <f>INDEX([19]Listas!$F$6:$J$10,MATCH(AI53,[19]Listas!$D$6:$D$10,0),MATCH(AK53,[19]Listas!$F$4:$J$4,0))</f>
        <v>#N/A</v>
      </c>
      <c r="AN53" s="432"/>
      <c r="AO53" s="432"/>
      <c r="AP53" s="432"/>
    </row>
    <row r="54" spans="1:42" s="4" customFormat="1" ht="78" hidden="1" customHeight="1" x14ac:dyDescent="0.2">
      <c r="A54" s="375"/>
      <c r="B54" s="378"/>
      <c r="C54" s="961"/>
      <c r="D54" s="962"/>
      <c r="E54" s="963"/>
      <c r="F54" s="85"/>
      <c r="G54" s="1348"/>
      <c r="H54" s="1349"/>
      <c r="I54" s="1350"/>
      <c r="J54" s="978"/>
      <c r="K54" s="978"/>
      <c r="L54" s="978"/>
      <c r="M54" s="375"/>
      <c r="N54" s="375"/>
      <c r="O54" s="375"/>
      <c r="P54" s="375"/>
      <c r="Q54" s="378"/>
      <c r="R54" s="378"/>
      <c r="S54" s="106"/>
      <c r="T54" s="81" t="e">
        <f>VLOOKUP(Q54,[19]Listas!$D$6:$E$10,2,0)</f>
        <v>#N/A</v>
      </c>
      <c r="U54" s="81" t="e">
        <f>HLOOKUP(R54,[19]Listas!$F$4:$J$5,2,0)</f>
        <v>#N/A</v>
      </c>
      <c r="V54" s="84" t="e">
        <f>INDEX([19]Listas!$F$6:$J$10,MATCH(Q54,[19]Listas!$D$6:$D$10,0),MATCH(R54,[19]Listas!$F$4:$J$4,0))</f>
        <v>#N/A</v>
      </c>
      <c r="W54" s="106"/>
      <c r="X54" s="961"/>
      <c r="Y54" s="962"/>
      <c r="Z54" s="963"/>
      <c r="AA54" s="85"/>
      <c r="AB54" s="112"/>
      <c r="AC54" s="375"/>
      <c r="AD54" s="85"/>
      <c r="AE54" s="106"/>
      <c r="AF54" s="81">
        <f t="shared" si="8"/>
        <v>0</v>
      </c>
      <c r="AG54" s="108" t="e">
        <f t="shared" si="9"/>
        <v>#N/A</v>
      </c>
      <c r="AH54" s="86" t="e">
        <f>IF(AG54&lt;=1,"Remota",VLOOKUP(AG54,[19]Listas!$C$6:$D$10,2,0))</f>
        <v>#N/A</v>
      </c>
      <c r="AI54" s="108" t="e">
        <f t="shared" si="10"/>
        <v>#N/A</v>
      </c>
      <c r="AJ54" s="86" t="e">
        <f>IF(AI54&lt;=1,"Insignificante",HLOOKUP(AI54,[19]Listas!$F$3:$J$4,2,0))</f>
        <v>#N/A</v>
      </c>
      <c r="AK54" s="82" t="e">
        <f t="shared" si="11"/>
        <v>#N/A</v>
      </c>
      <c r="AL54" s="84" t="e">
        <f>INDEX([19]Listas!$F$6:$J$10,MATCH(AH54,[19]Listas!$D$6:$D$10,0),MATCH(AJ54,[19]Listas!$F$4:$J$4,0))</f>
        <v>#N/A</v>
      </c>
      <c r="AM54" s="436" t="e">
        <f>INDEX([19]Listas!$F$6:$J$10,MATCH(AI54,[19]Listas!$D$6:$D$10,0),MATCH(AK54,[19]Listas!$F$4:$J$4,0))</f>
        <v>#N/A</v>
      </c>
      <c r="AN54" s="432"/>
      <c r="AO54" s="432"/>
      <c r="AP54" s="432"/>
    </row>
    <row r="55" spans="1:42" s="4" customFormat="1" ht="78" hidden="1" customHeight="1" x14ac:dyDescent="0.2">
      <c r="A55" s="375"/>
      <c r="B55" s="378"/>
      <c r="C55" s="961"/>
      <c r="D55" s="962"/>
      <c r="E55" s="963"/>
      <c r="F55" s="85"/>
      <c r="G55" s="961"/>
      <c r="H55" s="962"/>
      <c r="I55" s="963"/>
      <c r="J55" s="978"/>
      <c r="K55" s="978"/>
      <c r="L55" s="978"/>
      <c r="M55" s="375"/>
      <c r="N55" s="375"/>
      <c r="O55" s="375"/>
      <c r="P55" s="375"/>
      <c r="Q55" s="378"/>
      <c r="R55" s="378"/>
      <c r="S55" s="106"/>
      <c r="T55" s="81" t="e">
        <f>VLOOKUP(Q55,[19]Listas!$D$6:$E$10,2,0)</f>
        <v>#N/A</v>
      </c>
      <c r="U55" s="81" t="e">
        <f>HLOOKUP(R55,[19]Listas!$F$4:$J$5,2,0)</f>
        <v>#N/A</v>
      </c>
      <c r="V55" s="84" t="e">
        <f>INDEX([19]Listas!$F$6:$J$10,MATCH(Q55,[19]Listas!$D$6:$D$10,0),MATCH(R55,[19]Listas!$F$4:$J$4,0))</f>
        <v>#N/A</v>
      </c>
      <c r="W55" s="106"/>
      <c r="X55" s="961"/>
      <c r="Y55" s="962"/>
      <c r="Z55" s="963"/>
      <c r="AA55" s="85"/>
      <c r="AB55" s="112"/>
      <c r="AC55" s="375"/>
      <c r="AD55" s="85"/>
      <c r="AE55" s="106"/>
      <c r="AF55" s="81">
        <f t="shared" si="8"/>
        <v>0</v>
      </c>
      <c r="AG55" s="108" t="e">
        <f t="shared" si="9"/>
        <v>#N/A</v>
      </c>
      <c r="AH55" s="86" t="e">
        <f>IF(AG55&lt;=1,"Remota",VLOOKUP(AG55,[19]Listas!$C$6:$D$10,2,0))</f>
        <v>#N/A</v>
      </c>
      <c r="AI55" s="108" t="e">
        <f t="shared" si="10"/>
        <v>#N/A</v>
      </c>
      <c r="AJ55" s="86" t="e">
        <f>IF(AI55&lt;=1,"Insignificante",HLOOKUP(AI55,[19]Listas!$F$3:$J$4,2,0))</f>
        <v>#N/A</v>
      </c>
      <c r="AK55" s="82" t="e">
        <f t="shared" si="11"/>
        <v>#N/A</v>
      </c>
      <c r="AL55" s="84" t="e">
        <f>INDEX([19]Listas!$F$6:$J$10,MATCH(AH55,[19]Listas!$D$6:$D$10,0),MATCH(AJ55,[19]Listas!$F$4:$J$4,0))</f>
        <v>#N/A</v>
      </c>
      <c r="AM55" s="436" t="e">
        <f>INDEX([19]Listas!$F$6:$J$10,MATCH(AI55,[19]Listas!$D$6:$D$10,0),MATCH(AK55,[19]Listas!$F$4:$J$4,0))</f>
        <v>#N/A</v>
      </c>
      <c r="AN55" s="432"/>
      <c r="AO55" s="432"/>
      <c r="AP55" s="432"/>
    </row>
    <row r="56" spans="1:42" s="4" customFormat="1" ht="78" hidden="1" customHeight="1" x14ac:dyDescent="0.2">
      <c r="A56" s="375"/>
      <c r="B56" s="378"/>
      <c r="C56" s="961"/>
      <c r="D56" s="962"/>
      <c r="E56" s="963"/>
      <c r="F56" s="85"/>
      <c r="G56" s="1348"/>
      <c r="H56" s="1349"/>
      <c r="I56" s="1350"/>
      <c r="J56" s="978"/>
      <c r="K56" s="978"/>
      <c r="L56" s="978"/>
      <c r="M56" s="375"/>
      <c r="N56" s="375"/>
      <c r="O56" s="375"/>
      <c r="P56" s="375"/>
      <c r="Q56" s="378"/>
      <c r="R56" s="378"/>
      <c r="S56" s="106"/>
      <c r="T56" s="81" t="e">
        <f>VLOOKUP(Q56,[19]Listas!$D$6:$E$10,2,0)</f>
        <v>#N/A</v>
      </c>
      <c r="U56" s="81" t="e">
        <f>HLOOKUP(R56,[19]Listas!$F$4:$J$5,2,0)</f>
        <v>#N/A</v>
      </c>
      <c r="V56" s="84" t="e">
        <f>INDEX([19]Listas!$F$6:$J$10,MATCH(Q56,[19]Listas!$D$6:$D$10,0),MATCH(R56,[19]Listas!$F$4:$J$4,0))</f>
        <v>#N/A</v>
      </c>
      <c r="W56" s="106"/>
      <c r="X56" s="961"/>
      <c r="Y56" s="962"/>
      <c r="Z56" s="963"/>
      <c r="AA56" s="85"/>
      <c r="AB56" s="112"/>
      <c r="AC56" s="375"/>
      <c r="AD56" s="85"/>
      <c r="AE56" s="106"/>
      <c r="AF56" s="81">
        <f t="shared" si="8"/>
        <v>0</v>
      </c>
      <c r="AG56" s="108" t="e">
        <f t="shared" si="9"/>
        <v>#N/A</v>
      </c>
      <c r="AH56" s="86" t="e">
        <f>IF(AG56&lt;=1,"Remota",VLOOKUP(AG56,[19]Listas!$C$6:$D$10,2,0))</f>
        <v>#N/A</v>
      </c>
      <c r="AI56" s="108" t="e">
        <f t="shared" si="10"/>
        <v>#N/A</v>
      </c>
      <c r="AJ56" s="86" t="e">
        <f>IF(AI56&lt;=1,"Insignificante",HLOOKUP(AI56,[19]Listas!$F$3:$J$4,2,0))</f>
        <v>#N/A</v>
      </c>
      <c r="AK56" s="82" t="e">
        <f t="shared" si="11"/>
        <v>#N/A</v>
      </c>
      <c r="AL56" s="84" t="e">
        <f>INDEX([19]Listas!$F$6:$J$10,MATCH(AH56,[19]Listas!$D$6:$D$10,0),MATCH(AJ56,[19]Listas!$F$4:$J$4,0))</f>
        <v>#N/A</v>
      </c>
      <c r="AM56" s="436" t="e">
        <f>INDEX([19]Listas!$F$6:$J$10,MATCH(AI56,[19]Listas!$D$6:$D$10,0),MATCH(AK56,[19]Listas!$F$4:$J$4,0))</f>
        <v>#N/A</v>
      </c>
      <c r="AN56" s="432"/>
      <c r="AO56" s="432"/>
      <c r="AP56" s="432"/>
    </row>
    <row r="57" spans="1:42" s="4" customFormat="1" ht="78" hidden="1" customHeight="1" x14ac:dyDescent="0.2">
      <c r="A57" s="375"/>
      <c r="B57" s="378"/>
      <c r="C57" s="961"/>
      <c r="D57" s="962"/>
      <c r="E57" s="963"/>
      <c r="F57" s="85"/>
      <c r="G57" s="1348"/>
      <c r="H57" s="1349"/>
      <c r="I57" s="1350"/>
      <c r="J57" s="978"/>
      <c r="K57" s="978"/>
      <c r="L57" s="978"/>
      <c r="M57" s="375"/>
      <c r="N57" s="375"/>
      <c r="O57" s="375"/>
      <c r="P57" s="375"/>
      <c r="Q57" s="378"/>
      <c r="R57" s="378"/>
      <c r="S57" s="106"/>
      <c r="T57" s="81" t="e">
        <f>VLOOKUP(Q57,[19]Listas!$D$6:$E$10,2,0)</f>
        <v>#N/A</v>
      </c>
      <c r="U57" s="81" t="e">
        <f>HLOOKUP(R57,[19]Listas!$F$4:$J$5,2,0)</f>
        <v>#N/A</v>
      </c>
      <c r="V57" s="84" t="e">
        <f>INDEX([19]Listas!$F$6:$J$10,MATCH(Q57,[19]Listas!$D$6:$D$10,0),MATCH(R57,[19]Listas!$F$4:$J$4,0))</f>
        <v>#N/A</v>
      </c>
      <c r="W57" s="106"/>
      <c r="X57" s="961"/>
      <c r="Y57" s="962"/>
      <c r="Z57" s="963"/>
      <c r="AA57" s="85"/>
      <c r="AB57" s="112"/>
      <c r="AC57" s="375"/>
      <c r="AD57" s="85"/>
      <c r="AE57" s="106"/>
      <c r="AF57" s="81">
        <f t="shared" si="8"/>
        <v>0</v>
      </c>
      <c r="AG57" s="108" t="e">
        <f t="shared" si="9"/>
        <v>#N/A</v>
      </c>
      <c r="AH57" s="86" t="e">
        <f>IF(AG57&lt;=1,"Remota",VLOOKUP(AG57,[19]Listas!$C$6:$D$10,2,0))</f>
        <v>#N/A</v>
      </c>
      <c r="AI57" s="108" t="e">
        <f t="shared" si="10"/>
        <v>#N/A</v>
      </c>
      <c r="AJ57" s="86" t="e">
        <f>IF(AI57&lt;=1,"Insignificante",HLOOKUP(AI57,[19]Listas!$F$3:$J$4,2,0))</f>
        <v>#N/A</v>
      </c>
      <c r="AK57" s="82" t="e">
        <f t="shared" si="11"/>
        <v>#N/A</v>
      </c>
      <c r="AL57" s="84" t="e">
        <f>INDEX([19]Listas!$F$6:$J$10,MATCH(AH57,[19]Listas!$D$6:$D$10,0),MATCH(AJ57,[19]Listas!$F$4:$J$4,0))</f>
        <v>#N/A</v>
      </c>
      <c r="AM57" s="436" t="e">
        <f>INDEX([19]Listas!$F$6:$J$10,MATCH(AI57,[19]Listas!$D$6:$D$10,0),MATCH(AK57,[19]Listas!$F$4:$J$4,0))</f>
        <v>#N/A</v>
      </c>
      <c r="AN57" s="432"/>
      <c r="AO57" s="432"/>
      <c r="AP57" s="432"/>
    </row>
    <row r="58" spans="1:42" s="4" customFormat="1" ht="78" hidden="1" customHeight="1" x14ac:dyDescent="0.2">
      <c r="A58" s="375"/>
      <c r="B58" s="378"/>
      <c r="C58" s="961"/>
      <c r="D58" s="962"/>
      <c r="E58" s="963"/>
      <c r="F58" s="85"/>
      <c r="G58" s="961"/>
      <c r="H58" s="962"/>
      <c r="I58" s="963"/>
      <c r="J58" s="978"/>
      <c r="K58" s="978"/>
      <c r="L58" s="978"/>
      <c r="M58" s="375"/>
      <c r="N58" s="375"/>
      <c r="O58" s="375"/>
      <c r="P58" s="375"/>
      <c r="Q58" s="378"/>
      <c r="R58" s="378"/>
      <c r="S58" s="106"/>
      <c r="T58" s="81" t="e">
        <f>VLOOKUP(Q58,[19]Listas!$D$6:$E$10,2,0)</f>
        <v>#N/A</v>
      </c>
      <c r="U58" s="81" t="e">
        <f>HLOOKUP(R58,[19]Listas!$F$4:$J$5,2,0)</f>
        <v>#N/A</v>
      </c>
      <c r="V58" s="84" t="e">
        <f>INDEX([19]Listas!$F$6:$J$10,MATCH(Q58,[19]Listas!$D$6:$D$10,0),MATCH(R58,[19]Listas!$F$4:$J$4,0))</f>
        <v>#N/A</v>
      </c>
      <c r="W58" s="106"/>
      <c r="X58" s="961"/>
      <c r="Y58" s="962"/>
      <c r="Z58" s="963"/>
      <c r="AA58" s="85"/>
      <c r="AB58" s="112"/>
      <c r="AC58" s="375"/>
      <c r="AD58" s="85"/>
      <c r="AE58" s="106"/>
      <c r="AF58" s="81">
        <f t="shared" si="8"/>
        <v>0</v>
      </c>
      <c r="AG58" s="108" t="e">
        <f t="shared" si="9"/>
        <v>#N/A</v>
      </c>
      <c r="AH58" s="86" t="e">
        <f>IF(AG58&lt;=1,"Remota",VLOOKUP(AG58,[19]Listas!$C$6:$D$10,2,0))</f>
        <v>#N/A</v>
      </c>
      <c r="AI58" s="108" t="e">
        <f t="shared" si="10"/>
        <v>#N/A</v>
      </c>
      <c r="AJ58" s="86" t="e">
        <f>IF(AI58&lt;=1,"Insignificante",HLOOKUP(AI58,[19]Listas!$F$3:$J$4,2,0))</f>
        <v>#N/A</v>
      </c>
      <c r="AK58" s="82" t="e">
        <f t="shared" si="11"/>
        <v>#N/A</v>
      </c>
      <c r="AL58" s="84" t="e">
        <f>INDEX([19]Listas!$F$6:$J$10,MATCH(AH58,[19]Listas!$D$6:$D$10,0),MATCH(AJ58,[19]Listas!$F$4:$J$4,0))</f>
        <v>#N/A</v>
      </c>
      <c r="AM58" s="436" t="e">
        <f>INDEX([19]Listas!$F$6:$J$10,MATCH(AI58,[19]Listas!$D$6:$D$10,0),MATCH(AK58,[19]Listas!$F$4:$J$4,0))</f>
        <v>#N/A</v>
      </c>
      <c r="AN58" s="432"/>
      <c r="AO58" s="432"/>
      <c r="AP58" s="432"/>
    </row>
    <row r="59" spans="1:42" s="4" customFormat="1" ht="78" hidden="1" customHeight="1" x14ac:dyDescent="0.2">
      <c r="A59" s="375"/>
      <c r="B59" s="378"/>
      <c r="C59" s="961"/>
      <c r="D59" s="962"/>
      <c r="E59" s="963"/>
      <c r="F59" s="85"/>
      <c r="G59" s="1348"/>
      <c r="H59" s="1349"/>
      <c r="I59" s="1350"/>
      <c r="J59" s="978"/>
      <c r="K59" s="978"/>
      <c r="L59" s="978"/>
      <c r="M59" s="375"/>
      <c r="N59" s="375"/>
      <c r="O59" s="375"/>
      <c r="P59" s="375"/>
      <c r="Q59" s="378"/>
      <c r="R59" s="378"/>
      <c r="S59" s="106"/>
      <c r="T59" s="81" t="e">
        <f>VLOOKUP(Q59,[19]Listas!$D$6:$E$10,2,0)</f>
        <v>#N/A</v>
      </c>
      <c r="U59" s="81" t="e">
        <f>HLOOKUP(R59,[19]Listas!$F$4:$J$5,2,0)</f>
        <v>#N/A</v>
      </c>
      <c r="V59" s="84" t="e">
        <f>INDEX([19]Listas!$F$6:$J$10,MATCH(Q59,[19]Listas!$D$6:$D$10,0),MATCH(R59,[19]Listas!$F$4:$J$4,0))</f>
        <v>#N/A</v>
      </c>
      <c r="W59" s="106"/>
      <c r="X59" s="961"/>
      <c r="Y59" s="962"/>
      <c r="Z59" s="963"/>
      <c r="AA59" s="85"/>
      <c r="AB59" s="112"/>
      <c r="AC59" s="375"/>
      <c r="AD59" s="85"/>
      <c r="AE59" s="106"/>
      <c r="AF59" s="81">
        <f t="shared" si="8"/>
        <v>0</v>
      </c>
      <c r="AG59" s="108" t="e">
        <f t="shared" si="9"/>
        <v>#N/A</v>
      </c>
      <c r="AH59" s="86" t="e">
        <f>IF(AG59&lt;=1,"Remota",VLOOKUP(AG59,[19]Listas!$C$6:$D$10,2,0))</f>
        <v>#N/A</v>
      </c>
      <c r="AI59" s="108" t="e">
        <f t="shared" si="10"/>
        <v>#N/A</v>
      </c>
      <c r="AJ59" s="86" t="e">
        <f>IF(AI59&lt;=1,"Insignificante",HLOOKUP(AI59,[19]Listas!$F$3:$J$4,2,0))</f>
        <v>#N/A</v>
      </c>
      <c r="AK59" s="82" t="e">
        <f t="shared" si="11"/>
        <v>#N/A</v>
      </c>
      <c r="AL59" s="84" t="e">
        <f>INDEX([19]Listas!$F$6:$J$10,MATCH(AH59,[19]Listas!$D$6:$D$10,0),MATCH(AJ59,[19]Listas!$F$4:$J$4,0))</f>
        <v>#N/A</v>
      </c>
      <c r="AM59" s="436" t="e">
        <f>INDEX([19]Listas!$F$6:$J$10,MATCH(AI59,[19]Listas!$D$6:$D$10,0),MATCH(AK59,[19]Listas!$F$4:$J$4,0))</f>
        <v>#N/A</v>
      </c>
      <c r="AN59" s="432"/>
      <c r="AO59" s="432"/>
      <c r="AP59" s="432"/>
    </row>
    <row r="60" spans="1:42" s="4" customFormat="1" ht="78" hidden="1" customHeight="1" x14ac:dyDescent="0.2">
      <c r="A60" s="375"/>
      <c r="B60" s="378"/>
      <c r="C60" s="961"/>
      <c r="D60" s="962"/>
      <c r="E60" s="963"/>
      <c r="F60" s="85"/>
      <c r="G60" s="1348"/>
      <c r="H60" s="1349"/>
      <c r="I60" s="1350"/>
      <c r="J60" s="978"/>
      <c r="K60" s="978"/>
      <c r="L60" s="978"/>
      <c r="M60" s="375"/>
      <c r="N60" s="375"/>
      <c r="O60" s="375"/>
      <c r="P60" s="375"/>
      <c r="Q60" s="378"/>
      <c r="R60" s="378"/>
      <c r="S60" s="106"/>
      <c r="T60" s="81" t="e">
        <f>VLOOKUP(Q60,[19]Listas!$D$6:$E$10,2,0)</f>
        <v>#N/A</v>
      </c>
      <c r="U60" s="81" t="e">
        <f>HLOOKUP(R60,[19]Listas!$F$4:$J$5,2,0)</f>
        <v>#N/A</v>
      </c>
      <c r="V60" s="84" t="e">
        <f>INDEX([19]Listas!$F$6:$J$10,MATCH(Q60,[19]Listas!$D$6:$D$10,0),MATCH(R60,[19]Listas!$F$4:$J$4,0))</f>
        <v>#N/A</v>
      </c>
      <c r="W60" s="106"/>
      <c r="X60" s="961"/>
      <c r="Y60" s="962"/>
      <c r="Z60" s="963"/>
      <c r="AA60" s="85"/>
      <c r="AB60" s="112"/>
      <c r="AC60" s="375"/>
      <c r="AD60" s="85"/>
      <c r="AE60" s="106"/>
      <c r="AF60" s="81">
        <f t="shared" si="8"/>
        <v>0</v>
      </c>
      <c r="AG60" s="108" t="e">
        <f t="shared" si="9"/>
        <v>#N/A</v>
      </c>
      <c r="AH60" s="86" t="e">
        <f>IF(AG60&lt;=1,"Remota",VLOOKUP(AG60,[19]Listas!$C$6:$D$10,2,0))</f>
        <v>#N/A</v>
      </c>
      <c r="AI60" s="108" t="e">
        <f t="shared" si="10"/>
        <v>#N/A</v>
      </c>
      <c r="AJ60" s="86" t="e">
        <f>IF(AI60&lt;=1,"Insignificante",HLOOKUP(AI60,[19]Listas!$F$3:$J$4,2,0))</f>
        <v>#N/A</v>
      </c>
      <c r="AK60" s="82" t="e">
        <f t="shared" si="11"/>
        <v>#N/A</v>
      </c>
      <c r="AL60" s="84" t="e">
        <f>INDEX([19]Listas!$F$6:$J$10,MATCH(AH60,[19]Listas!$D$6:$D$10,0),MATCH(AJ60,[19]Listas!$F$4:$J$4,0))</f>
        <v>#N/A</v>
      </c>
      <c r="AM60" s="436" t="e">
        <f>INDEX([19]Listas!$F$6:$J$10,MATCH(AI60,[19]Listas!$D$6:$D$10,0),MATCH(AK60,[19]Listas!$F$4:$J$4,0))</f>
        <v>#N/A</v>
      </c>
      <c r="AN60" s="432"/>
      <c r="AO60" s="432"/>
      <c r="AP60" s="432"/>
    </row>
    <row r="61" spans="1:42" ht="13.5" customHeight="1" x14ac:dyDescent="0.2">
      <c r="A61" s="33"/>
      <c r="B61" s="27"/>
      <c r="C61" s="27"/>
      <c r="D61" s="27"/>
      <c r="E61" s="33"/>
      <c r="F61" s="33"/>
      <c r="G61" s="34"/>
      <c r="H61" s="34"/>
      <c r="I61" s="34"/>
      <c r="J61" s="33"/>
      <c r="L61" s="87"/>
      <c r="M61" s="87"/>
      <c r="N61" s="87"/>
      <c r="O61" s="87"/>
      <c r="P61" s="87"/>
      <c r="Q61" s="87"/>
      <c r="R61" s="87"/>
      <c r="S61" s="87"/>
      <c r="T61" s="87"/>
      <c r="U61" s="87"/>
      <c r="V61" s="33"/>
      <c r="W61" s="33"/>
      <c r="X61" s="34"/>
      <c r="Y61" s="34"/>
      <c r="Z61" s="34"/>
      <c r="AA61" s="34"/>
      <c r="AB61" s="34"/>
      <c r="AC61" s="33"/>
      <c r="AD61" s="33"/>
      <c r="AE61" s="33"/>
      <c r="AF61" s="33"/>
      <c r="AG61" s="33"/>
      <c r="AH61" s="33"/>
      <c r="AI61" s="33"/>
      <c r="AJ61" s="33"/>
      <c r="AK61" s="33"/>
      <c r="AL61" s="28"/>
      <c r="AM61" s="437"/>
      <c r="AN61" s="429"/>
      <c r="AO61" s="429"/>
      <c r="AP61" s="429"/>
    </row>
    <row r="62" spans="1:42" ht="21.75" customHeight="1" x14ac:dyDescent="0.2">
      <c r="A62" s="979" t="s">
        <v>260</v>
      </c>
      <c r="B62" s="980"/>
      <c r="C62" s="980"/>
      <c r="D62" s="980"/>
      <c r="E62" s="980"/>
      <c r="F62" s="980"/>
      <c r="G62" s="980"/>
      <c r="H62" s="980"/>
      <c r="I62" s="980"/>
      <c r="J62" s="980"/>
      <c r="K62" s="980"/>
      <c r="L62" s="981"/>
      <c r="N62" s="87" t="s">
        <v>257</v>
      </c>
      <c r="O62" s="87"/>
      <c r="AI62" s="33"/>
      <c r="AJ62" s="33"/>
      <c r="AK62" s="33"/>
      <c r="AL62" s="28"/>
      <c r="AM62" s="437"/>
      <c r="AN62" s="429"/>
      <c r="AO62" s="429"/>
      <c r="AP62" s="429"/>
    </row>
    <row r="63" spans="1:42" ht="18" customHeight="1" x14ac:dyDescent="0.2">
      <c r="A63" s="982"/>
      <c r="B63" s="983"/>
      <c r="C63" s="983"/>
      <c r="D63" s="983"/>
      <c r="E63" s="983"/>
      <c r="F63" s="983"/>
      <c r="G63" s="983"/>
      <c r="H63" s="983"/>
      <c r="I63" s="983"/>
      <c r="J63" s="983"/>
      <c r="K63" s="983"/>
      <c r="L63" s="984"/>
      <c r="M63" s="88"/>
      <c r="N63" s="975" t="s">
        <v>125</v>
      </c>
      <c r="O63" s="976"/>
      <c r="P63" s="976"/>
      <c r="Q63" s="976"/>
      <c r="R63" s="977"/>
      <c r="S63" s="89"/>
      <c r="T63" s="89"/>
      <c r="U63" s="89"/>
      <c r="V63" s="975" t="s">
        <v>67</v>
      </c>
      <c r="W63" s="976"/>
      <c r="X63" s="976"/>
      <c r="Y63" s="976"/>
      <c r="Z63" s="977"/>
      <c r="AA63" s="975" t="s">
        <v>68</v>
      </c>
      <c r="AB63" s="977"/>
      <c r="AC63" s="975" t="s">
        <v>69</v>
      </c>
      <c r="AD63" s="976"/>
      <c r="AE63" s="976"/>
      <c r="AF63" s="976"/>
      <c r="AG63" s="976"/>
      <c r="AH63" s="976"/>
      <c r="AI63" s="976"/>
      <c r="AJ63" s="976"/>
      <c r="AK63" s="976"/>
      <c r="AL63" s="977"/>
      <c r="AM63" s="438"/>
      <c r="AN63" s="429"/>
      <c r="AO63" s="429"/>
      <c r="AP63" s="429"/>
    </row>
    <row r="64" spans="1:42" s="2" customFormat="1" ht="30" customHeight="1" x14ac:dyDescent="0.2">
      <c r="A64" s="1351" t="s">
        <v>1075</v>
      </c>
      <c r="B64" s="986"/>
      <c r="C64" s="986"/>
      <c r="D64" s="986"/>
      <c r="E64" s="986"/>
      <c r="F64" s="986"/>
      <c r="G64" s="986"/>
      <c r="H64" s="986"/>
      <c r="I64" s="986"/>
      <c r="J64" s="986"/>
      <c r="K64" s="986"/>
      <c r="L64" s="987"/>
      <c r="M64" s="90"/>
      <c r="N64" s="970" t="s">
        <v>3</v>
      </c>
      <c r="O64" s="971"/>
      <c r="P64" s="971"/>
      <c r="Q64" s="971"/>
      <c r="R64" s="972"/>
      <c r="S64" s="91"/>
      <c r="T64" s="91"/>
      <c r="U64" s="91"/>
      <c r="V64" s="970" t="s">
        <v>344</v>
      </c>
      <c r="W64" s="971"/>
      <c r="X64" s="971"/>
      <c r="Y64" s="971"/>
      <c r="Z64" s="972"/>
      <c r="AA64" s="970" t="s">
        <v>1073</v>
      </c>
      <c r="AB64" s="972"/>
      <c r="AC64" s="970"/>
      <c r="AD64" s="971"/>
      <c r="AE64" s="971"/>
      <c r="AF64" s="971"/>
      <c r="AG64" s="971"/>
      <c r="AH64" s="971"/>
      <c r="AI64" s="971"/>
      <c r="AJ64" s="971"/>
      <c r="AK64" s="971"/>
      <c r="AL64" s="972"/>
      <c r="AM64" s="428"/>
      <c r="AN64" s="427"/>
      <c r="AO64" s="427"/>
      <c r="AP64" s="427"/>
    </row>
    <row r="65" spans="1:42" s="2" customFormat="1" ht="30" customHeight="1" x14ac:dyDescent="0.2">
      <c r="A65" s="985"/>
      <c r="B65" s="986"/>
      <c r="C65" s="986"/>
      <c r="D65" s="986"/>
      <c r="E65" s="986"/>
      <c r="F65" s="986"/>
      <c r="G65" s="986"/>
      <c r="H65" s="986"/>
      <c r="I65" s="986"/>
      <c r="J65" s="986"/>
      <c r="K65" s="986"/>
      <c r="L65" s="987"/>
      <c r="M65" s="90"/>
      <c r="N65" s="970" t="s">
        <v>2</v>
      </c>
      <c r="O65" s="971"/>
      <c r="P65" s="971"/>
      <c r="Q65" s="971"/>
      <c r="R65" s="972"/>
      <c r="S65" s="91"/>
      <c r="T65" s="91"/>
      <c r="U65" s="91"/>
      <c r="V65" s="970" t="s">
        <v>339</v>
      </c>
      <c r="W65" s="971"/>
      <c r="X65" s="971"/>
      <c r="Y65" s="971"/>
      <c r="Z65" s="972"/>
      <c r="AA65" s="970" t="s">
        <v>84</v>
      </c>
      <c r="AB65" s="972"/>
      <c r="AC65" s="970"/>
      <c r="AD65" s="971"/>
      <c r="AE65" s="971"/>
      <c r="AF65" s="971"/>
      <c r="AG65" s="971"/>
      <c r="AH65" s="971"/>
      <c r="AI65" s="971"/>
      <c r="AJ65" s="971"/>
      <c r="AK65" s="971"/>
      <c r="AL65" s="972"/>
      <c r="AM65" s="428"/>
      <c r="AN65" s="427"/>
      <c r="AO65" s="427"/>
      <c r="AP65" s="427"/>
    </row>
    <row r="66" spans="1:42" s="2" customFormat="1" ht="40.5" customHeight="1" x14ac:dyDescent="0.2">
      <c r="A66" s="985"/>
      <c r="B66" s="986"/>
      <c r="C66" s="986"/>
      <c r="D66" s="986"/>
      <c r="E66" s="986"/>
      <c r="F66" s="986"/>
      <c r="G66" s="986"/>
      <c r="H66" s="986"/>
      <c r="I66" s="986"/>
      <c r="J66" s="986"/>
      <c r="K66" s="986"/>
      <c r="L66" s="987"/>
      <c r="M66" s="90"/>
      <c r="N66" s="970" t="s">
        <v>29</v>
      </c>
      <c r="O66" s="971"/>
      <c r="P66" s="971"/>
      <c r="Q66" s="971"/>
      <c r="R66" s="972"/>
      <c r="S66" s="91"/>
      <c r="T66" s="91"/>
      <c r="U66" s="91"/>
      <c r="V66" s="970" t="s">
        <v>127</v>
      </c>
      <c r="W66" s="971"/>
      <c r="X66" s="971"/>
      <c r="Y66" s="971"/>
      <c r="Z66" s="972"/>
      <c r="AA66" s="970" t="s">
        <v>61</v>
      </c>
      <c r="AB66" s="972"/>
      <c r="AC66" s="970"/>
      <c r="AD66" s="971"/>
      <c r="AE66" s="971"/>
      <c r="AF66" s="971"/>
      <c r="AG66" s="971"/>
      <c r="AH66" s="971"/>
      <c r="AI66" s="971"/>
      <c r="AJ66" s="971"/>
      <c r="AK66" s="971"/>
      <c r="AL66" s="972"/>
      <c r="AM66" s="428"/>
      <c r="AN66" s="427"/>
      <c r="AO66" s="427"/>
      <c r="AP66" s="427"/>
    </row>
    <row r="67" spans="1:42" s="2" customFormat="1" ht="30" customHeight="1" x14ac:dyDescent="0.2">
      <c r="A67" s="988"/>
      <c r="B67" s="989"/>
      <c r="C67" s="989"/>
      <c r="D67" s="989"/>
      <c r="E67" s="989"/>
      <c r="F67" s="989"/>
      <c r="G67" s="989"/>
      <c r="H67" s="989"/>
      <c r="I67" s="989"/>
      <c r="J67" s="989"/>
      <c r="K67" s="989"/>
      <c r="L67" s="990"/>
      <c r="M67" s="90"/>
      <c r="N67" s="970"/>
      <c r="O67" s="971"/>
      <c r="P67" s="971"/>
      <c r="Q67" s="971"/>
      <c r="R67" s="972"/>
      <c r="S67" s="91"/>
      <c r="T67" s="91"/>
      <c r="U67" s="91"/>
      <c r="V67" s="970"/>
      <c r="W67" s="971"/>
      <c r="X67" s="971"/>
      <c r="Y67" s="971"/>
      <c r="Z67" s="972"/>
      <c r="AA67" s="970"/>
      <c r="AB67" s="972"/>
      <c r="AC67" s="970"/>
      <c r="AD67" s="971"/>
      <c r="AE67" s="971"/>
      <c r="AF67" s="971"/>
      <c r="AG67" s="971"/>
      <c r="AH67" s="971"/>
      <c r="AI67" s="971"/>
      <c r="AJ67" s="971"/>
      <c r="AK67" s="971"/>
      <c r="AL67" s="972"/>
      <c r="AM67" s="428"/>
      <c r="AN67" s="427"/>
      <c r="AO67" s="427"/>
      <c r="AP67" s="427"/>
    </row>
    <row r="68" spans="1:42" s="2" customFormat="1" ht="30" customHeight="1" x14ac:dyDescent="0.2">
      <c r="A68" s="92"/>
      <c r="B68" s="92"/>
      <c r="C68" s="92"/>
      <c r="D68" s="92"/>
      <c r="E68" s="92"/>
      <c r="F68" s="92"/>
      <c r="G68" s="92"/>
      <c r="H68" s="92"/>
      <c r="I68" s="92"/>
      <c r="J68" s="92"/>
      <c r="K68" s="92"/>
      <c r="L68" s="92"/>
      <c r="M68" s="90"/>
      <c r="N68" s="974"/>
      <c r="O68" s="974"/>
      <c r="P68" s="974"/>
      <c r="Q68" s="974"/>
      <c r="R68" s="974"/>
      <c r="S68" s="93"/>
      <c r="T68" s="93"/>
      <c r="U68" s="93"/>
      <c r="V68" s="974"/>
      <c r="W68" s="974"/>
      <c r="X68" s="974"/>
      <c r="Y68" s="974"/>
      <c r="Z68" s="974"/>
      <c r="AA68" s="374"/>
      <c r="AB68" s="374"/>
      <c r="AC68" s="93"/>
      <c r="AD68" s="93"/>
      <c r="AE68" s="93"/>
      <c r="AF68" s="93"/>
      <c r="AG68" s="93"/>
      <c r="AH68" s="93"/>
      <c r="AI68" s="93"/>
      <c r="AJ68" s="93"/>
      <c r="AK68" s="93"/>
      <c r="AL68" s="93"/>
      <c r="AM68" s="439"/>
    </row>
    <row r="69" spans="1:42" s="2" customFormat="1" ht="30" customHeight="1" x14ac:dyDescent="0.2">
      <c r="A69" s="92"/>
      <c r="B69" s="92"/>
      <c r="C69" s="92"/>
      <c r="D69" s="92"/>
      <c r="E69" s="92"/>
      <c r="F69" s="92"/>
      <c r="G69" s="92"/>
      <c r="H69" s="92"/>
      <c r="I69" s="92"/>
      <c r="J69" s="92"/>
      <c r="K69" s="92"/>
      <c r="L69" s="92"/>
      <c r="M69" s="90"/>
      <c r="N69" s="973"/>
      <c r="O69" s="973"/>
      <c r="P69" s="973"/>
      <c r="Q69" s="973"/>
      <c r="R69" s="973"/>
      <c r="S69" s="90"/>
      <c r="T69" s="90"/>
      <c r="U69" s="90"/>
      <c r="V69" s="973"/>
      <c r="W69" s="973"/>
      <c r="X69" s="973"/>
      <c r="Y69" s="973"/>
      <c r="Z69" s="973"/>
      <c r="AA69" s="373"/>
      <c r="AB69" s="373"/>
      <c r="AC69" s="90"/>
      <c r="AD69" s="90"/>
      <c r="AE69" s="90"/>
      <c r="AF69" s="90"/>
      <c r="AG69" s="90"/>
      <c r="AH69" s="90"/>
      <c r="AI69" s="90"/>
      <c r="AJ69" s="90"/>
      <c r="AK69" s="90"/>
      <c r="AL69" s="90"/>
      <c r="AM69" s="440"/>
    </row>
    <row r="70" spans="1:42" s="2" customFormat="1" ht="30" customHeight="1" x14ac:dyDescent="0.2">
      <c r="A70" s="92"/>
      <c r="B70" s="92"/>
      <c r="C70" s="92"/>
      <c r="D70" s="92"/>
      <c r="E70" s="92"/>
      <c r="F70" s="92"/>
      <c r="G70" s="92"/>
      <c r="H70" s="92"/>
      <c r="I70" s="92"/>
      <c r="J70" s="92"/>
      <c r="K70" s="92"/>
      <c r="L70" s="92"/>
      <c r="M70" s="90"/>
      <c r="N70" s="973"/>
      <c r="O70" s="973"/>
      <c r="P70" s="973"/>
      <c r="Q70" s="973"/>
      <c r="R70" s="973"/>
      <c r="S70" s="90"/>
      <c r="T70" s="90"/>
      <c r="U70" s="90"/>
      <c r="V70" s="973"/>
      <c r="W70" s="973"/>
      <c r="X70" s="973"/>
      <c r="Y70" s="973"/>
      <c r="Z70" s="973"/>
      <c r="AA70" s="373"/>
      <c r="AB70" s="373"/>
      <c r="AC70" s="90"/>
      <c r="AD70" s="90"/>
      <c r="AE70" s="90"/>
      <c r="AF70" s="90"/>
      <c r="AG70" s="90"/>
      <c r="AH70" s="90"/>
      <c r="AI70" s="90"/>
      <c r="AJ70" s="90"/>
      <c r="AK70" s="90"/>
      <c r="AL70" s="90"/>
      <c r="AM70" s="440"/>
    </row>
    <row r="71" spans="1:42" s="2" customFormat="1" ht="30" customHeight="1" x14ac:dyDescent="0.2">
      <c r="A71" s="29"/>
      <c r="B71" s="29"/>
      <c r="C71" s="29"/>
      <c r="D71" s="29"/>
      <c r="E71" s="60"/>
      <c r="F71" s="29"/>
      <c r="G71" s="60"/>
      <c r="H71" s="60"/>
      <c r="I71" s="60"/>
      <c r="J71" s="60"/>
      <c r="K71" s="94"/>
      <c r="L71" s="94"/>
      <c r="M71" s="90"/>
      <c r="N71" s="973"/>
      <c r="O71" s="973"/>
      <c r="P71" s="973"/>
      <c r="Q71" s="973"/>
      <c r="R71" s="973"/>
      <c r="S71" s="90"/>
      <c r="T71" s="90"/>
      <c r="U71" s="90"/>
      <c r="V71" s="973"/>
      <c r="W71" s="973"/>
      <c r="X71" s="973"/>
      <c r="Y71" s="973"/>
      <c r="Z71" s="973"/>
      <c r="AA71" s="373"/>
      <c r="AB71" s="373"/>
      <c r="AC71" s="90"/>
      <c r="AD71" s="90"/>
      <c r="AE71" s="90"/>
      <c r="AF71" s="90"/>
      <c r="AG71" s="90"/>
      <c r="AH71" s="90"/>
      <c r="AI71" s="90"/>
      <c r="AJ71" s="90"/>
      <c r="AK71" s="90"/>
      <c r="AL71" s="90"/>
      <c r="AM71" s="440"/>
    </row>
    <row r="72" spans="1:42" x14ac:dyDescent="0.2">
      <c r="A72" s="8"/>
      <c r="B72" s="64"/>
      <c r="C72" s="64"/>
      <c r="D72" s="64"/>
      <c r="E72" s="8"/>
      <c r="F72" s="8"/>
      <c r="G72" s="35"/>
      <c r="H72" s="35"/>
      <c r="I72" s="35"/>
      <c r="J72" s="8"/>
      <c r="K72" s="8"/>
      <c r="L72" s="8"/>
      <c r="M72" s="8"/>
      <c r="N72" s="8"/>
      <c r="O72" s="8"/>
      <c r="P72" s="8"/>
      <c r="Q72" s="8"/>
      <c r="R72" s="8"/>
      <c r="S72" s="8"/>
      <c r="T72" s="8"/>
      <c r="U72" s="8"/>
      <c r="V72" s="8"/>
      <c r="W72" s="8"/>
      <c r="X72" s="35"/>
      <c r="Y72" s="35"/>
      <c r="Z72" s="35"/>
      <c r="AA72" s="35"/>
      <c r="AB72" s="35"/>
      <c r="AC72" s="8"/>
      <c r="AD72" s="8"/>
      <c r="AE72" s="8"/>
      <c r="AF72" s="8"/>
      <c r="AG72" s="8"/>
      <c r="AH72" s="8"/>
      <c r="AI72" s="8"/>
      <c r="AJ72" s="8"/>
      <c r="AK72" s="8"/>
      <c r="AL72" s="30"/>
      <c r="AM72" s="441"/>
    </row>
    <row r="73" spans="1:42" x14ac:dyDescent="0.2">
      <c r="A73" s="8"/>
      <c r="B73" s="64"/>
      <c r="C73" s="64"/>
      <c r="D73" s="64"/>
      <c r="E73" s="8"/>
      <c r="F73" s="8"/>
      <c r="G73" s="35"/>
      <c r="H73" s="35"/>
      <c r="I73" s="35"/>
      <c r="J73" s="8"/>
      <c r="K73" s="8"/>
      <c r="L73" s="8"/>
      <c r="M73" s="8"/>
      <c r="N73" s="8"/>
      <c r="O73" s="8"/>
      <c r="P73" s="8"/>
      <c r="Q73" s="8"/>
      <c r="R73" s="8"/>
      <c r="S73" s="8"/>
      <c r="T73" s="8"/>
      <c r="U73" s="8"/>
      <c r="V73" s="8"/>
      <c r="W73" s="8"/>
      <c r="X73" s="35"/>
      <c r="Y73" s="35"/>
      <c r="Z73" s="35"/>
      <c r="AA73" s="35"/>
      <c r="AB73" s="35"/>
      <c r="AC73" s="8"/>
      <c r="AD73" s="8"/>
      <c r="AE73" s="8"/>
      <c r="AF73" s="8"/>
      <c r="AG73" s="8"/>
      <c r="AH73" s="8"/>
      <c r="AI73" s="8"/>
      <c r="AJ73" s="8"/>
      <c r="AK73" s="8"/>
      <c r="AL73" s="30"/>
      <c r="AM73" s="441"/>
    </row>
    <row r="74" spans="1:42" x14ac:dyDescent="0.2">
      <c r="A74" s="8"/>
      <c r="B74" s="64"/>
      <c r="C74" s="64"/>
      <c r="D74" s="64"/>
      <c r="E74" s="8"/>
      <c r="F74" s="8"/>
      <c r="G74" s="35"/>
      <c r="H74" s="35"/>
      <c r="I74" s="35"/>
      <c r="J74" s="8"/>
      <c r="K74" s="8"/>
      <c r="L74" s="8"/>
      <c r="M74" s="8"/>
      <c r="N74" s="8"/>
      <c r="O74" s="8"/>
      <c r="P74" s="8"/>
      <c r="Q74" s="8"/>
      <c r="R74" s="8"/>
      <c r="S74" s="8"/>
      <c r="T74" s="8"/>
      <c r="U74" s="8"/>
      <c r="V74" s="8"/>
      <c r="W74" s="8"/>
      <c r="X74" s="35"/>
      <c r="Y74" s="35"/>
      <c r="Z74" s="35"/>
      <c r="AA74" s="35"/>
      <c r="AB74" s="35"/>
      <c r="AC74" s="8"/>
      <c r="AD74" s="8"/>
      <c r="AE74" s="8"/>
      <c r="AF74" s="8"/>
      <c r="AG74" s="8"/>
      <c r="AH74" s="8"/>
      <c r="AI74" s="8"/>
      <c r="AJ74" s="8"/>
      <c r="AK74" s="8"/>
      <c r="AL74" s="30"/>
      <c r="AM74" s="441"/>
    </row>
    <row r="75" spans="1:42" x14ac:dyDescent="0.2">
      <c r="A75" s="8"/>
      <c r="B75" s="64"/>
      <c r="C75" s="64"/>
      <c r="D75" s="64"/>
      <c r="E75" s="8"/>
      <c r="F75" s="8"/>
      <c r="G75" s="35"/>
      <c r="H75" s="35"/>
      <c r="I75" s="35"/>
      <c r="J75" s="8"/>
      <c r="K75" s="8"/>
      <c r="L75" s="8"/>
      <c r="M75" s="8"/>
      <c r="N75" s="8"/>
      <c r="O75" s="8"/>
      <c r="P75" s="8"/>
      <c r="Q75" s="8"/>
      <c r="R75" s="8"/>
      <c r="S75" s="8"/>
      <c r="T75" s="8"/>
      <c r="U75" s="8"/>
      <c r="V75" s="8"/>
      <c r="W75" s="8"/>
      <c r="X75" s="35"/>
      <c r="Y75" s="35"/>
      <c r="Z75" s="35"/>
      <c r="AA75" s="35"/>
      <c r="AB75" s="35"/>
      <c r="AC75" s="8"/>
      <c r="AD75" s="8"/>
      <c r="AE75" s="8"/>
      <c r="AF75" s="8"/>
      <c r="AG75" s="8"/>
      <c r="AH75" s="8"/>
      <c r="AI75" s="8"/>
      <c r="AJ75" s="8"/>
      <c r="AK75" s="8"/>
      <c r="AL75" s="30"/>
      <c r="AM75" s="441"/>
    </row>
    <row r="76" spans="1:42" x14ac:dyDescent="0.2">
      <c r="A76" s="8"/>
      <c r="B76" s="64"/>
      <c r="C76" s="64"/>
      <c r="D76" s="64"/>
      <c r="E76" s="8"/>
      <c r="F76" s="8"/>
      <c r="G76" s="35"/>
      <c r="H76" s="35"/>
      <c r="I76" s="35"/>
      <c r="J76" s="8"/>
      <c r="K76" s="8"/>
      <c r="L76" s="8"/>
      <c r="M76" s="8"/>
      <c r="N76" s="8"/>
      <c r="O76" s="8"/>
      <c r="P76" s="8"/>
      <c r="Q76" s="8"/>
      <c r="R76" s="8"/>
      <c r="S76" s="8"/>
      <c r="T76" s="8"/>
      <c r="U76" s="8"/>
      <c r="V76" s="8"/>
      <c r="W76" s="8"/>
      <c r="X76" s="35"/>
      <c r="Y76" s="35"/>
      <c r="Z76" s="35"/>
      <c r="AA76" s="35"/>
      <c r="AB76" s="35"/>
      <c r="AC76" s="8"/>
      <c r="AD76" s="8"/>
      <c r="AE76" s="8"/>
      <c r="AF76" s="8"/>
      <c r="AG76" s="8"/>
      <c r="AH76" s="8"/>
      <c r="AI76" s="8"/>
      <c r="AJ76" s="8"/>
      <c r="AK76" s="8"/>
      <c r="AL76" s="30"/>
      <c r="AM76" s="441"/>
    </row>
  </sheetData>
  <sheetProtection formatCells="0" formatColumns="0" formatRows="0" insertRows="0" sort="0" autoFilter="0" pivotTables="0"/>
  <mergeCells count="315">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Q13:Q20"/>
    <mergeCell ref="R13:R20"/>
    <mergeCell ref="A13:A20"/>
    <mergeCell ref="B13:B20"/>
    <mergeCell ref="C13:E20"/>
    <mergeCell ref="F13:F20"/>
    <mergeCell ref="G13:I13"/>
    <mergeCell ref="J13:L20"/>
    <mergeCell ref="G18:I18"/>
    <mergeCell ref="G19:I19"/>
    <mergeCell ref="G20:I20"/>
    <mergeCell ref="AJ13:AJ20"/>
    <mergeCell ref="AL13:AL20"/>
    <mergeCell ref="AM13:AM20"/>
    <mergeCell ref="G14:I14"/>
    <mergeCell ref="X14:Z14"/>
    <mergeCell ref="G15:I15"/>
    <mergeCell ref="X15:Z15"/>
    <mergeCell ref="G16:I16"/>
    <mergeCell ref="X16:Z16"/>
    <mergeCell ref="G17:I17"/>
    <mergeCell ref="V13:V20"/>
    <mergeCell ref="X13:Z13"/>
    <mergeCell ref="AB13:AB20"/>
    <mergeCell ref="AC13:AC20"/>
    <mergeCell ref="AD13:AD20"/>
    <mergeCell ref="AH13:AH20"/>
    <mergeCell ref="X17:Z17"/>
    <mergeCell ref="X18:Z18"/>
    <mergeCell ref="X19:Z19"/>
    <mergeCell ref="X20:Z20"/>
    <mergeCell ref="M13:M20"/>
    <mergeCell ref="N13:N20"/>
    <mergeCell ref="O13:O20"/>
    <mergeCell ref="P13:P20"/>
    <mergeCell ref="AM21:AM24"/>
    <mergeCell ref="G22:I22"/>
    <mergeCell ref="X22:Z22"/>
    <mergeCell ref="G23:I23"/>
    <mergeCell ref="X23:Z23"/>
    <mergeCell ref="G24:I24"/>
    <mergeCell ref="X24:Z24"/>
    <mergeCell ref="V21:V24"/>
    <mergeCell ref="X21:Z21"/>
    <mergeCell ref="AB21:AB24"/>
    <mergeCell ref="AC21:AC24"/>
    <mergeCell ref="AD21:AD24"/>
    <mergeCell ref="AH21:AH24"/>
    <mergeCell ref="M21:M24"/>
    <mergeCell ref="N21:N24"/>
    <mergeCell ref="O21:O24"/>
    <mergeCell ref="P21:P24"/>
    <mergeCell ref="Q21:Q24"/>
    <mergeCell ref="R21:R24"/>
    <mergeCell ref="G21:I21"/>
    <mergeCell ref="J21:L24"/>
    <mergeCell ref="A25:A30"/>
    <mergeCell ref="B25:B30"/>
    <mergeCell ref="C25:E30"/>
    <mergeCell ref="F25:F30"/>
    <mergeCell ref="G25:I25"/>
    <mergeCell ref="J25:L30"/>
    <mergeCell ref="G30:I30"/>
    <mergeCell ref="AJ21:AJ24"/>
    <mergeCell ref="AL21:AL24"/>
    <mergeCell ref="A21:A24"/>
    <mergeCell ref="B21:B24"/>
    <mergeCell ref="C21:E24"/>
    <mergeCell ref="F21:F24"/>
    <mergeCell ref="AJ25:AJ30"/>
    <mergeCell ref="AL25:AL30"/>
    <mergeCell ref="AM25:AM30"/>
    <mergeCell ref="G26:I26"/>
    <mergeCell ref="X26:Z26"/>
    <mergeCell ref="G27:I27"/>
    <mergeCell ref="X27:Z27"/>
    <mergeCell ref="G28:I28"/>
    <mergeCell ref="X28:Z28"/>
    <mergeCell ref="G29:I29"/>
    <mergeCell ref="V25:V30"/>
    <mergeCell ref="X25:Z25"/>
    <mergeCell ref="AB25:AB30"/>
    <mergeCell ref="AC25:AC30"/>
    <mergeCell ref="AD25:AD30"/>
    <mergeCell ref="AH25:AH30"/>
    <mergeCell ref="X29:Z29"/>
    <mergeCell ref="X30:Z30"/>
    <mergeCell ref="M25:M30"/>
    <mergeCell ref="N25:N30"/>
    <mergeCell ref="O25:O30"/>
    <mergeCell ref="P25:P30"/>
    <mergeCell ref="Q25:Q30"/>
    <mergeCell ref="R25:R30"/>
    <mergeCell ref="O31:O35"/>
    <mergeCell ref="P31:P35"/>
    <mergeCell ref="Q31:Q35"/>
    <mergeCell ref="R31:R35"/>
    <mergeCell ref="A31:A35"/>
    <mergeCell ref="B31:B35"/>
    <mergeCell ref="C31:E35"/>
    <mergeCell ref="F31:F35"/>
    <mergeCell ref="G31:I31"/>
    <mergeCell ref="J31:L35"/>
    <mergeCell ref="A36:A40"/>
    <mergeCell ref="B36:B40"/>
    <mergeCell ref="C36:E40"/>
    <mergeCell ref="F36:F40"/>
    <mergeCell ref="G36:I36"/>
    <mergeCell ref="J36:L40"/>
    <mergeCell ref="AJ31:AJ35"/>
    <mergeCell ref="AL31:AL35"/>
    <mergeCell ref="G32:I32"/>
    <mergeCell ref="X32:Z32"/>
    <mergeCell ref="G33:I33"/>
    <mergeCell ref="X33:Z33"/>
    <mergeCell ref="G34:I34"/>
    <mergeCell ref="X34:Z34"/>
    <mergeCell ref="G35:I35"/>
    <mergeCell ref="X35:Z35"/>
    <mergeCell ref="V31:V35"/>
    <mergeCell ref="X31:Z31"/>
    <mergeCell ref="AB31:AB35"/>
    <mergeCell ref="AC31:AC35"/>
    <mergeCell ref="AD31:AD35"/>
    <mergeCell ref="AH31:AH35"/>
    <mergeCell ref="M31:M35"/>
    <mergeCell ref="N31:N35"/>
    <mergeCell ref="AL36:AL40"/>
    <mergeCell ref="G37:I37"/>
    <mergeCell ref="X37:Z37"/>
    <mergeCell ref="G38:I38"/>
    <mergeCell ref="X38:Z38"/>
    <mergeCell ref="G39:I39"/>
    <mergeCell ref="X39:Z39"/>
    <mergeCell ref="G40:I40"/>
    <mergeCell ref="X40:Z40"/>
    <mergeCell ref="V36:V40"/>
    <mergeCell ref="X36:Z36"/>
    <mergeCell ref="AC36:AC40"/>
    <mergeCell ref="AD36:AD40"/>
    <mergeCell ref="AH36:AH40"/>
    <mergeCell ref="AJ36:AJ40"/>
    <mergeCell ref="M36:M40"/>
    <mergeCell ref="N36:N40"/>
    <mergeCell ref="O36:O40"/>
    <mergeCell ref="P36:P40"/>
    <mergeCell ref="Q36:Q40"/>
    <mergeCell ref="R36:R40"/>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AA63:AB63"/>
    <mergeCell ref="AC63:AL63"/>
    <mergeCell ref="A64:L67"/>
    <mergeCell ref="N64:R64"/>
    <mergeCell ref="V64:Z64"/>
    <mergeCell ref="AA64:AB64"/>
    <mergeCell ref="AC64:AL64"/>
    <mergeCell ref="AC67:AL67"/>
    <mergeCell ref="C59:E59"/>
    <mergeCell ref="G59:I59"/>
    <mergeCell ref="J59:L59"/>
    <mergeCell ref="X59:Z59"/>
    <mergeCell ref="C60:E60"/>
    <mergeCell ref="G60:I60"/>
    <mergeCell ref="J60:L60"/>
    <mergeCell ref="X60:Z60"/>
    <mergeCell ref="AA67:AB67"/>
    <mergeCell ref="N68:R68"/>
    <mergeCell ref="V68:Z68"/>
    <mergeCell ref="N65:R65"/>
    <mergeCell ref="V65:Z65"/>
    <mergeCell ref="AA65:AB65"/>
    <mergeCell ref="AC65:AL65"/>
    <mergeCell ref="N66:R66"/>
    <mergeCell ref="V66:Z66"/>
    <mergeCell ref="AA66:AB66"/>
    <mergeCell ref="AC66:AL66"/>
    <mergeCell ref="G10:I10"/>
    <mergeCell ref="X10:Z10"/>
    <mergeCell ref="G11:I11"/>
    <mergeCell ref="N69:R69"/>
    <mergeCell ref="V69:Z69"/>
    <mergeCell ref="N70:R70"/>
    <mergeCell ref="V70:Z70"/>
    <mergeCell ref="N71:R71"/>
    <mergeCell ref="V71:Z71"/>
    <mergeCell ref="N67:R67"/>
    <mergeCell ref="V67:Z67"/>
    <mergeCell ref="A62:L63"/>
    <mergeCell ref="N63:R63"/>
    <mergeCell ref="V63:Z63"/>
    <mergeCell ref="C57:E57"/>
    <mergeCell ref="G57:I57"/>
    <mergeCell ref="J57:L57"/>
    <mergeCell ref="X57:Z57"/>
    <mergeCell ref="C58:E58"/>
    <mergeCell ref="G58:I58"/>
    <mergeCell ref="J58:L58"/>
    <mergeCell ref="X58:Z58"/>
    <mergeCell ref="C55:E55"/>
    <mergeCell ref="G55:I55"/>
    <mergeCell ref="X11:Z11"/>
    <mergeCell ref="G12:I12"/>
    <mergeCell ref="X12:Z12"/>
    <mergeCell ref="AN12:AP12"/>
    <mergeCell ref="A9:A12"/>
    <mergeCell ref="B9:B12"/>
    <mergeCell ref="C9:E12"/>
    <mergeCell ref="F9:F12"/>
    <mergeCell ref="G9:I9"/>
    <mergeCell ref="J9:L12"/>
    <mergeCell ref="M9:M12"/>
    <mergeCell ref="N9:N12"/>
    <mergeCell ref="O9:O12"/>
    <mergeCell ref="P9:P12"/>
    <mergeCell ref="Q9:Q12"/>
    <mergeCell ref="R9:R12"/>
    <mergeCell ref="V9:V12"/>
    <mergeCell ref="X9:Z9"/>
    <mergeCell ref="AC9:AC12"/>
    <mergeCell ref="AD9:AD12"/>
    <mergeCell ref="AH9:AH12"/>
    <mergeCell ref="AJ9:AJ12"/>
    <mergeCell ref="AL9:AL12"/>
    <mergeCell ref="AM9:AM12"/>
  </mergeCells>
  <dataValidations count="5">
    <dataValidation type="whole" allowBlank="1" showInputMessage="1" showErrorMessage="1" sqref="AC13 AC21 AC25 AC31 AC36 AC41:AC60 AC9">
      <formula1>0</formula1>
      <formula2>100</formula2>
    </dataValidation>
    <dataValidation showInputMessage="1" showErrorMessage="1" sqref="AH41:AH60 AH13 AJ13 AH21 AJ21 AH25 AJ25 AH31 AJ31 AH36 AJ36 AJ41:AJ60 AI9:AI60 AF9:AG60 AH9 AJ9"/>
    <dataValidation type="list" showInputMessage="1" showErrorMessage="1" errorTitle="Rechazado" error="Solo son validadas las opciones de la lista" sqref="AD13 AD21 AD25 AD31 AD36 AD41:AD60 AD9">
      <formula1>Efecto</formula1>
    </dataValidation>
    <dataValidation type="list" allowBlank="1" showInputMessage="1" showErrorMessage="1" sqref="R13 R21 R25 R31 R36 R41:R60 R9">
      <formula1>IMPACTO</formula1>
    </dataValidation>
    <dataValidation type="list" allowBlank="1" showInputMessage="1" showErrorMessage="1" sqref="Q13 Q21 Q25 Q31 Q36 Q41:Q60 Q9">
      <formula1>PROBAB</formula1>
    </dataValidation>
  </dataValidations>
  <printOptions horizontalCentered="1"/>
  <pageMargins left="0.19685039370078741" right="0.19685039370078741" top="0.59055118110236227" bottom="0.39370078740157483" header="0" footer="0.19685039370078741"/>
  <pageSetup paperSize="14" scale="61" fitToHeight="9" orientation="landscape" r:id="rId1"/>
  <headerFooter alignWithMargins="0">
    <oddFooter xml:space="preserve">&amp;LFormato: FO-AC-07 Versión: 2&amp;CPágina &amp;P&amp;R </oddFooter>
  </headerFooter>
  <rowBreaks count="3" manualBreakCount="3">
    <brk id="24" max="37" man="1"/>
    <brk id="30" max="37" man="1"/>
    <brk id="35" max="37"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S32"/>
  <sheetViews>
    <sheetView workbookViewId="0">
      <selection activeCell="Q30" sqref="Q30"/>
    </sheetView>
  </sheetViews>
  <sheetFormatPr baseColWidth="10" defaultRowHeight="15" x14ac:dyDescent="0.25"/>
  <cols>
    <col min="6" max="7" width="14.28515625" customWidth="1"/>
    <col min="9" max="9" width="24.140625" customWidth="1"/>
    <col min="16" max="16" width="5.5703125" customWidth="1"/>
    <col min="262" max="263" width="14.28515625" customWidth="1"/>
    <col min="265" max="265" width="24.140625" customWidth="1"/>
    <col min="272" max="272" width="5.5703125" customWidth="1"/>
    <col min="518" max="519" width="14.28515625" customWidth="1"/>
    <col min="521" max="521" width="24.140625" customWidth="1"/>
    <col min="528" max="528" width="5.5703125" customWidth="1"/>
    <col min="774" max="775" width="14.28515625" customWidth="1"/>
    <col min="777" max="777" width="24.140625" customWidth="1"/>
    <col min="784" max="784" width="5.5703125" customWidth="1"/>
    <col min="1030" max="1031" width="14.28515625" customWidth="1"/>
    <col min="1033" max="1033" width="24.140625" customWidth="1"/>
    <col min="1040" max="1040" width="5.5703125" customWidth="1"/>
    <col min="1286" max="1287" width="14.28515625" customWidth="1"/>
    <col min="1289" max="1289" width="24.140625" customWidth="1"/>
    <col min="1296" max="1296" width="5.5703125" customWidth="1"/>
    <col min="1542" max="1543" width="14.28515625" customWidth="1"/>
    <col min="1545" max="1545" width="24.140625" customWidth="1"/>
    <col min="1552" max="1552" width="5.5703125" customWidth="1"/>
    <col min="1798" max="1799" width="14.28515625" customWidth="1"/>
    <col min="1801" max="1801" width="24.140625" customWidth="1"/>
    <col min="1808" max="1808" width="5.5703125" customWidth="1"/>
    <col min="2054" max="2055" width="14.28515625" customWidth="1"/>
    <col min="2057" max="2057" width="24.140625" customWidth="1"/>
    <col min="2064" max="2064" width="5.5703125" customWidth="1"/>
    <col min="2310" max="2311" width="14.28515625" customWidth="1"/>
    <col min="2313" max="2313" width="24.140625" customWidth="1"/>
    <col min="2320" max="2320" width="5.5703125" customWidth="1"/>
    <col min="2566" max="2567" width="14.28515625" customWidth="1"/>
    <col min="2569" max="2569" width="24.140625" customWidth="1"/>
    <col min="2576" max="2576" width="5.5703125" customWidth="1"/>
    <col min="2822" max="2823" width="14.28515625" customWidth="1"/>
    <col min="2825" max="2825" width="24.140625" customWidth="1"/>
    <col min="2832" max="2832" width="5.5703125" customWidth="1"/>
    <col min="3078" max="3079" width="14.28515625" customWidth="1"/>
    <col min="3081" max="3081" width="24.140625" customWidth="1"/>
    <col min="3088" max="3088" width="5.5703125" customWidth="1"/>
    <col min="3334" max="3335" width="14.28515625" customWidth="1"/>
    <col min="3337" max="3337" width="24.140625" customWidth="1"/>
    <col min="3344" max="3344" width="5.5703125" customWidth="1"/>
    <col min="3590" max="3591" width="14.28515625" customWidth="1"/>
    <col min="3593" max="3593" width="24.140625" customWidth="1"/>
    <col min="3600" max="3600" width="5.5703125" customWidth="1"/>
    <col min="3846" max="3847" width="14.28515625" customWidth="1"/>
    <col min="3849" max="3849" width="24.140625" customWidth="1"/>
    <col min="3856" max="3856" width="5.5703125" customWidth="1"/>
    <col min="4102" max="4103" width="14.28515625" customWidth="1"/>
    <col min="4105" max="4105" width="24.140625" customWidth="1"/>
    <col min="4112" max="4112" width="5.5703125" customWidth="1"/>
    <col min="4358" max="4359" width="14.28515625" customWidth="1"/>
    <col min="4361" max="4361" width="24.140625" customWidth="1"/>
    <col min="4368" max="4368" width="5.5703125" customWidth="1"/>
    <col min="4614" max="4615" width="14.28515625" customWidth="1"/>
    <col min="4617" max="4617" width="24.140625" customWidth="1"/>
    <col min="4624" max="4624" width="5.5703125" customWidth="1"/>
    <col min="4870" max="4871" width="14.28515625" customWidth="1"/>
    <col min="4873" max="4873" width="24.140625" customWidth="1"/>
    <col min="4880" max="4880" width="5.5703125" customWidth="1"/>
    <col min="5126" max="5127" width="14.28515625" customWidth="1"/>
    <col min="5129" max="5129" width="24.140625" customWidth="1"/>
    <col min="5136" max="5136" width="5.5703125" customWidth="1"/>
    <col min="5382" max="5383" width="14.28515625" customWidth="1"/>
    <col min="5385" max="5385" width="24.140625" customWidth="1"/>
    <col min="5392" max="5392" width="5.5703125" customWidth="1"/>
    <col min="5638" max="5639" width="14.28515625" customWidth="1"/>
    <col min="5641" max="5641" width="24.140625" customWidth="1"/>
    <col min="5648" max="5648" width="5.5703125" customWidth="1"/>
    <col min="5894" max="5895" width="14.28515625" customWidth="1"/>
    <col min="5897" max="5897" width="24.140625" customWidth="1"/>
    <col min="5904" max="5904" width="5.5703125" customWidth="1"/>
    <col min="6150" max="6151" width="14.28515625" customWidth="1"/>
    <col min="6153" max="6153" width="24.140625" customWidth="1"/>
    <col min="6160" max="6160" width="5.5703125" customWidth="1"/>
    <col min="6406" max="6407" width="14.28515625" customWidth="1"/>
    <col min="6409" max="6409" width="24.140625" customWidth="1"/>
    <col min="6416" max="6416" width="5.5703125" customWidth="1"/>
    <col min="6662" max="6663" width="14.28515625" customWidth="1"/>
    <col min="6665" max="6665" width="24.140625" customWidth="1"/>
    <col min="6672" max="6672" width="5.5703125" customWidth="1"/>
    <col min="6918" max="6919" width="14.28515625" customWidth="1"/>
    <col min="6921" max="6921" width="24.140625" customWidth="1"/>
    <col min="6928" max="6928" width="5.5703125" customWidth="1"/>
    <col min="7174" max="7175" width="14.28515625" customWidth="1"/>
    <col min="7177" max="7177" width="24.140625" customWidth="1"/>
    <col min="7184" max="7184" width="5.5703125" customWidth="1"/>
    <col min="7430" max="7431" width="14.28515625" customWidth="1"/>
    <col min="7433" max="7433" width="24.140625" customWidth="1"/>
    <col min="7440" max="7440" width="5.5703125" customWidth="1"/>
    <col min="7686" max="7687" width="14.28515625" customWidth="1"/>
    <col min="7689" max="7689" width="24.140625" customWidth="1"/>
    <col min="7696" max="7696" width="5.5703125" customWidth="1"/>
    <col min="7942" max="7943" width="14.28515625" customWidth="1"/>
    <col min="7945" max="7945" width="24.140625" customWidth="1"/>
    <col min="7952" max="7952" width="5.5703125" customWidth="1"/>
    <col min="8198" max="8199" width="14.28515625" customWidth="1"/>
    <col min="8201" max="8201" width="24.140625" customWidth="1"/>
    <col min="8208" max="8208" width="5.5703125" customWidth="1"/>
    <col min="8454" max="8455" width="14.28515625" customWidth="1"/>
    <col min="8457" max="8457" width="24.140625" customWidth="1"/>
    <col min="8464" max="8464" width="5.5703125" customWidth="1"/>
    <col min="8710" max="8711" width="14.28515625" customWidth="1"/>
    <col min="8713" max="8713" width="24.140625" customWidth="1"/>
    <col min="8720" max="8720" width="5.5703125" customWidth="1"/>
    <col min="8966" max="8967" width="14.28515625" customWidth="1"/>
    <col min="8969" max="8969" width="24.140625" customWidth="1"/>
    <col min="8976" max="8976" width="5.5703125" customWidth="1"/>
    <col min="9222" max="9223" width="14.28515625" customWidth="1"/>
    <col min="9225" max="9225" width="24.140625" customWidth="1"/>
    <col min="9232" max="9232" width="5.5703125" customWidth="1"/>
    <col min="9478" max="9479" width="14.28515625" customWidth="1"/>
    <col min="9481" max="9481" width="24.140625" customWidth="1"/>
    <col min="9488" max="9488" width="5.5703125" customWidth="1"/>
    <col min="9734" max="9735" width="14.28515625" customWidth="1"/>
    <col min="9737" max="9737" width="24.140625" customWidth="1"/>
    <col min="9744" max="9744" width="5.5703125" customWidth="1"/>
    <col min="9990" max="9991" width="14.28515625" customWidth="1"/>
    <col min="9993" max="9993" width="24.140625" customWidth="1"/>
    <col min="10000" max="10000" width="5.5703125" customWidth="1"/>
    <col min="10246" max="10247" width="14.28515625" customWidth="1"/>
    <col min="10249" max="10249" width="24.140625" customWidth="1"/>
    <col min="10256" max="10256" width="5.5703125" customWidth="1"/>
    <col min="10502" max="10503" width="14.28515625" customWidth="1"/>
    <col min="10505" max="10505" width="24.140625" customWidth="1"/>
    <col min="10512" max="10512" width="5.5703125" customWidth="1"/>
    <col min="10758" max="10759" width="14.28515625" customWidth="1"/>
    <col min="10761" max="10761" width="24.140625" customWidth="1"/>
    <col min="10768" max="10768" width="5.5703125" customWidth="1"/>
    <col min="11014" max="11015" width="14.28515625" customWidth="1"/>
    <col min="11017" max="11017" width="24.140625" customWidth="1"/>
    <col min="11024" max="11024" width="5.5703125" customWidth="1"/>
    <col min="11270" max="11271" width="14.28515625" customWidth="1"/>
    <col min="11273" max="11273" width="24.140625" customWidth="1"/>
    <col min="11280" max="11280" width="5.5703125" customWidth="1"/>
    <col min="11526" max="11527" width="14.28515625" customWidth="1"/>
    <col min="11529" max="11529" width="24.140625" customWidth="1"/>
    <col min="11536" max="11536" width="5.5703125" customWidth="1"/>
    <col min="11782" max="11783" width="14.28515625" customWidth="1"/>
    <col min="11785" max="11785" width="24.140625" customWidth="1"/>
    <col min="11792" max="11792" width="5.5703125" customWidth="1"/>
    <col min="12038" max="12039" width="14.28515625" customWidth="1"/>
    <col min="12041" max="12041" width="24.140625" customWidth="1"/>
    <col min="12048" max="12048" width="5.5703125" customWidth="1"/>
    <col min="12294" max="12295" width="14.28515625" customWidth="1"/>
    <col min="12297" max="12297" width="24.140625" customWidth="1"/>
    <col min="12304" max="12304" width="5.5703125" customWidth="1"/>
    <col min="12550" max="12551" width="14.28515625" customWidth="1"/>
    <col min="12553" max="12553" width="24.140625" customWidth="1"/>
    <col min="12560" max="12560" width="5.5703125" customWidth="1"/>
    <col min="12806" max="12807" width="14.28515625" customWidth="1"/>
    <col min="12809" max="12809" width="24.140625" customWidth="1"/>
    <col min="12816" max="12816" width="5.5703125" customWidth="1"/>
    <col min="13062" max="13063" width="14.28515625" customWidth="1"/>
    <col min="13065" max="13065" width="24.140625" customWidth="1"/>
    <col min="13072" max="13072" width="5.5703125" customWidth="1"/>
    <col min="13318" max="13319" width="14.28515625" customWidth="1"/>
    <col min="13321" max="13321" width="24.140625" customWidth="1"/>
    <col min="13328" max="13328" width="5.5703125" customWidth="1"/>
    <col min="13574" max="13575" width="14.28515625" customWidth="1"/>
    <col min="13577" max="13577" width="24.140625" customWidth="1"/>
    <col min="13584" max="13584" width="5.5703125" customWidth="1"/>
    <col min="13830" max="13831" width="14.28515625" customWidth="1"/>
    <col min="13833" max="13833" width="24.140625" customWidth="1"/>
    <col min="13840" max="13840" width="5.5703125" customWidth="1"/>
    <col min="14086" max="14087" width="14.28515625" customWidth="1"/>
    <col min="14089" max="14089" width="24.140625" customWidth="1"/>
    <col min="14096" max="14096" width="5.5703125" customWidth="1"/>
    <col min="14342" max="14343" width="14.28515625" customWidth="1"/>
    <col min="14345" max="14345" width="24.140625" customWidth="1"/>
    <col min="14352" max="14352" width="5.5703125" customWidth="1"/>
    <col min="14598" max="14599" width="14.28515625" customWidth="1"/>
    <col min="14601" max="14601" width="24.140625" customWidth="1"/>
    <col min="14608" max="14608" width="5.5703125" customWidth="1"/>
    <col min="14854" max="14855" width="14.28515625" customWidth="1"/>
    <col min="14857" max="14857" width="24.140625" customWidth="1"/>
    <col min="14864" max="14864" width="5.5703125" customWidth="1"/>
    <col min="15110" max="15111" width="14.28515625" customWidth="1"/>
    <col min="15113" max="15113" width="24.140625" customWidth="1"/>
    <col min="15120" max="15120" width="5.5703125" customWidth="1"/>
    <col min="15366" max="15367" width="14.28515625" customWidth="1"/>
    <col min="15369" max="15369" width="24.140625" customWidth="1"/>
    <col min="15376" max="15376" width="5.5703125" customWidth="1"/>
    <col min="15622" max="15623" width="14.28515625" customWidth="1"/>
    <col min="15625" max="15625" width="24.140625" customWidth="1"/>
    <col min="15632" max="15632" width="5.5703125" customWidth="1"/>
    <col min="15878" max="15879" width="14.28515625" customWidth="1"/>
    <col min="15881" max="15881" width="24.140625" customWidth="1"/>
    <col min="15888" max="15888" width="5.5703125" customWidth="1"/>
    <col min="16134" max="16135" width="14.28515625" customWidth="1"/>
    <col min="16137" max="16137" width="24.140625" customWidth="1"/>
    <col min="16144" max="16144" width="5.5703125" customWidth="1"/>
  </cols>
  <sheetData>
    <row r="2" spans="2:19" x14ac:dyDescent="0.25">
      <c r="B2" s="1356" t="s">
        <v>111</v>
      </c>
      <c r="C2" s="1356"/>
      <c r="D2" s="1356"/>
      <c r="E2" s="1356"/>
      <c r="F2" s="1356"/>
      <c r="G2" s="1356"/>
      <c r="H2" s="1356"/>
    </row>
    <row r="3" spans="2:19" x14ac:dyDescent="0.25">
      <c r="B3" s="1357" t="s">
        <v>167</v>
      </c>
      <c r="C3" s="1357"/>
      <c r="D3" s="1358" t="s">
        <v>168</v>
      </c>
      <c r="E3" s="1359"/>
      <c r="F3" s="1357" t="s">
        <v>118</v>
      </c>
      <c r="G3" s="1357"/>
      <c r="H3" s="39" t="s">
        <v>169</v>
      </c>
    </row>
    <row r="4" spans="2:19" ht="19.5" customHeight="1" x14ac:dyDescent="0.25">
      <c r="B4" s="1360" t="s">
        <v>128</v>
      </c>
      <c r="C4" s="1360"/>
      <c r="D4" s="1361" t="s">
        <v>170</v>
      </c>
      <c r="E4" s="1362"/>
      <c r="F4" s="1360" t="s">
        <v>171</v>
      </c>
      <c r="G4" s="1360"/>
      <c r="H4" s="37">
        <v>1</v>
      </c>
      <c r="P4" s="40"/>
    </row>
    <row r="5" spans="2:19" ht="19.5" customHeight="1" x14ac:dyDescent="0.25">
      <c r="B5" s="1360" t="s">
        <v>129</v>
      </c>
      <c r="C5" s="1360"/>
      <c r="D5" s="1361" t="s">
        <v>172</v>
      </c>
      <c r="E5" s="1362"/>
      <c r="F5" s="1360" t="s">
        <v>173</v>
      </c>
      <c r="G5" s="1360"/>
      <c r="H5" s="37">
        <v>2</v>
      </c>
      <c r="P5" s="40"/>
      <c r="Q5" s="1363" t="s">
        <v>113</v>
      </c>
      <c r="R5" s="1363"/>
      <c r="S5" s="1363"/>
    </row>
    <row r="6" spans="2:19" ht="19.5" customHeight="1" x14ac:dyDescent="0.25">
      <c r="B6" s="1360" t="s">
        <v>15</v>
      </c>
      <c r="C6" s="1360"/>
      <c r="D6" s="1361" t="s">
        <v>174</v>
      </c>
      <c r="E6" s="1362"/>
      <c r="F6" s="1360" t="s">
        <v>175</v>
      </c>
      <c r="G6" s="1360"/>
      <c r="H6" s="37">
        <v>3</v>
      </c>
      <c r="Q6" s="41" t="s">
        <v>123</v>
      </c>
      <c r="R6" s="41" t="s">
        <v>121</v>
      </c>
      <c r="S6" s="41" t="s">
        <v>130</v>
      </c>
    </row>
    <row r="7" spans="2:19" ht="19.5" customHeight="1" x14ac:dyDescent="0.25">
      <c r="B7" s="1360" t="s">
        <v>133</v>
      </c>
      <c r="C7" s="1360"/>
      <c r="D7" s="1361" t="s">
        <v>176</v>
      </c>
      <c r="E7" s="1362"/>
      <c r="F7" s="1360" t="s">
        <v>177</v>
      </c>
      <c r="G7" s="1360"/>
      <c r="H7" s="37">
        <v>4</v>
      </c>
      <c r="Q7" s="38">
        <v>5</v>
      </c>
      <c r="R7" s="38">
        <v>10</v>
      </c>
      <c r="S7" s="38">
        <v>20</v>
      </c>
    </row>
    <row r="8" spans="2:19" ht="28.5" customHeight="1" x14ac:dyDescent="0.25">
      <c r="B8" s="1360" t="s">
        <v>178</v>
      </c>
      <c r="C8" s="1360"/>
      <c r="D8" s="1366" t="s">
        <v>179</v>
      </c>
      <c r="E8" s="1367"/>
      <c r="F8" s="1360" t="s">
        <v>180</v>
      </c>
      <c r="G8" s="1360"/>
      <c r="H8" s="37">
        <v>5</v>
      </c>
      <c r="N8" s="1368" t="s">
        <v>111</v>
      </c>
      <c r="O8" s="41" t="s">
        <v>8</v>
      </c>
      <c r="P8" s="38">
        <v>5</v>
      </c>
      <c r="Q8" s="42" t="s">
        <v>181</v>
      </c>
      <c r="R8" s="43" t="s">
        <v>182</v>
      </c>
      <c r="S8" s="44" t="s">
        <v>183</v>
      </c>
    </row>
    <row r="9" spans="2:19" ht="22.5" x14ac:dyDescent="0.25">
      <c r="N9" s="1368"/>
      <c r="O9" s="41" t="s">
        <v>133</v>
      </c>
      <c r="P9" s="38">
        <v>4</v>
      </c>
      <c r="Q9" s="42" t="s">
        <v>164</v>
      </c>
      <c r="R9" s="43" t="s">
        <v>165</v>
      </c>
      <c r="S9" s="44" t="s">
        <v>184</v>
      </c>
    </row>
    <row r="10" spans="2:19" ht="22.5" x14ac:dyDescent="0.25">
      <c r="N10" s="1368"/>
      <c r="O10" s="41" t="s">
        <v>15</v>
      </c>
      <c r="P10" s="38">
        <v>3</v>
      </c>
      <c r="Q10" s="42" t="s">
        <v>185</v>
      </c>
      <c r="R10" s="43" t="s">
        <v>186</v>
      </c>
      <c r="S10" s="44" t="s">
        <v>187</v>
      </c>
    </row>
    <row r="11" spans="2:19" ht="22.5" x14ac:dyDescent="0.25">
      <c r="B11" s="1369" t="s">
        <v>113</v>
      </c>
      <c r="C11" s="1369"/>
      <c r="D11" s="1369"/>
      <c r="E11" s="1369"/>
      <c r="F11" s="1369"/>
      <c r="G11" s="1369"/>
      <c r="N11" s="1368"/>
      <c r="O11" s="41" t="s">
        <v>129</v>
      </c>
      <c r="P11" s="38">
        <v>2</v>
      </c>
      <c r="Q11" s="45" t="s">
        <v>154</v>
      </c>
      <c r="R11" s="42" t="s">
        <v>164</v>
      </c>
      <c r="S11" s="43" t="s">
        <v>165</v>
      </c>
    </row>
    <row r="12" spans="2:19" ht="22.5" x14ac:dyDescent="0.25">
      <c r="B12" s="1369" t="s">
        <v>188</v>
      </c>
      <c r="C12" s="1369"/>
      <c r="D12" s="1369" t="s">
        <v>168</v>
      </c>
      <c r="E12" s="1369"/>
      <c r="F12" s="1369" t="s">
        <v>169</v>
      </c>
      <c r="G12" s="1369"/>
      <c r="N12" s="1368"/>
      <c r="O12" s="41" t="s">
        <v>128</v>
      </c>
      <c r="P12" s="38">
        <v>1</v>
      </c>
      <c r="Q12" s="45" t="s">
        <v>155</v>
      </c>
      <c r="R12" s="45" t="s">
        <v>154</v>
      </c>
      <c r="S12" s="42" t="s">
        <v>164</v>
      </c>
    </row>
    <row r="13" spans="2:19" x14ac:dyDescent="0.25">
      <c r="B13" s="1364" t="s">
        <v>189</v>
      </c>
      <c r="C13" s="1364"/>
      <c r="D13" s="1365" t="s">
        <v>123</v>
      </c>
      <c r="E13" s="1365"/>
      <c r="F13" s="1365">
        <v>5</v>
      </c>
      <c r="G13" s="1365"/>
    </row>
    <row r="14" spans="2:19" x14ac:dyDescent="0.25">
      <c r="B14" s="1364" t="s">
        <v>190</v>
      </c>
      <c r="C14" s="1364"/>
      <c r="D14" s="1365" t="s">
        <v>121</v>
      </c>
      <c r="E14" s="1365"/>
      <c r="F14" s="1365">
        <v>10</v>
      </c>
      <c r="G14" s="1365"/>
    </row>
    <row r="15" spans="2:19" x14ac:dyDescent="0.25">
      <c r="B15" s="1364" t="s">
        <v>191</v>
      </c>
      <c r="C15" s="1364"/>
      <c r="D15" s="1365" t="s">
        <v>130</v>
      </c>
      <c r="E15" s="1365"/>
      <c r="F15" s="1365">
        <v>20</v>
      </c>
      <c r="G15" s="1365"/>
    </row>
    <row r="18" spans="2:10" ht="15" customHeight="1" x14ac:dyDescent="0.25">
      <c r="B18" s="1357" t="s">
        <v>192</v>
      </c>
      <c r="C18" s="1357"/>
      <c r="D18" s="1357"/>
      <c r="E18" s="1357"/>
      <c r="F18" s="1357"/>
      <c r="G18" s="1357"/>
      <c r="H18" s="1357"/>
      <c r="I18" s="1357"/>
      <c r="J18" s="1357"/>
    </row>
    <row r="19" spans="2:10" ht="15" customHeight="1" x14ac:dyDescent="0.25">
      <c r="B19" s="1357" t="s">
        <v>56</v>
      </c>
      <c r="C19" s="1357"/>
      <c r="D19" s="1357" t="s">
        <v>193</v>
      </c>
      <c r="E19" s="1357"/>
      <c r="F19" s="1357" t="s">
        <v>194</v>
      </c>
      <c r="G19" s="1357"/>
      <c r="H19" s="1357"/>
      <c r="I19" s="1357"/>
      <c r="J19" s="46" t="s">
        <v>195</v>
      </c>
    </row>
    <row r="20" spans="2:10" x14ac:dyDescent="0.25">
      <c r="B20" s="1370">
        <v>1</v>
      </c>
      <c r="C20" s="1370"/>
      <c r="D20" s="1363" t="s">
        <v>54</v>
      </c>
      <c r="E20" s="1363"/>
      <c r="F20" s="1371" t="s">
        <v>196</v>
      </c>
      <c r="G20" s="1371"/>
      <c r="H20" s="1371"/>
      <c r="I20" s="1371"/>
      <c r="J20" s="47">
        <v>15</v>
      </c>
    </row>
    <row r="21" spans="2:10" x14ac:dyDescent="0.25">
      <c r="B21" s="1370">
        <v>2</v>
      </c>
      <c r="C21" s="1370"/>
      <c r="D21" s="1363" t="s">
        <v>115</v>
      </c>
      <c r="E21" s="1363"/>
      <c r="F21" s="1371" t="s">
        <v>197</v>
      </c>
      <c r="G21" s="1371"/>
      <c r="H21" s="1371"/>
      <c r="I21" s="1371"/>
      <c r="J21" s="47">
        <v>5</v>
      </c>
    </row>
    <row r="22" spans="2:10" x14ac:dyDescent="0.25">
      <c r="B22" s="1370">
        <v>3</v>
      </c>
      <c r="C22" s="1370"/>
      <c r="D22" s="1363" t="s">
        <v>116</v>
      </c>
      <c r="E22" s="1363"/>
      <c r="F22" s="1371" t="s">
        <v>198</v>
      </c>
      <c r="G22" s="1371"/>
      <c r="H22" s="1371"/>
      <c r="I22" s="1371"/>
      <c r="J22" s="47">
        <v>15</v>
      </c>
    </row>
    <row r="23" spans="2:10" x14ac:dyDescent="0.25">
      <c r="B23" s="1370">
        <v>4</v>
      </c>
      <c r="C23" s="1370"/>
      <c r="D23" s="1363" t="s">
        <v>117</v>
      </c>
      <c r="E23" s="1363"/>
      <c r="F23" s="1371" t="s">
        <v>199</v>
      </c>
      <c r="G23" s="1371"/>
      <c r="H23" s="1371"/>
      <c r="I23" s="1371"/>
      <c r="J23" s="47">
        <v>10</v>
      </c>
    </row>
    <row r="24" spans="2:10" x14ac:dyDescent="0.25">
      <c r="B24" s="1370">
        <v>5</v>
      </c>
      <c r="C24" s="1370"/>
      <c r="D24" s="1363" t="s">
        <v>118</v>
      </c>
      <c r="E24" s="1363"/>
      <c r="F24" s="1372" t="s">
        <v>200</v>
      </c>
      <c r="G24" s="1371"/>
      <c r="H24" s="1371"/>
      <c r="I24" s="1371"/>
      <c r="J24" s="47">
        <v>15</v>
      </c>
    </row>
    <row r="25" spans="2:10" x14ac:dyDescent="0.25">
      <c r="B25" s="1370">
        <v>6</v>
      </c>
      <c r="C25" s="1370"/>
      <c r="D25" s="1363" t="s">
        <v>201</v>
      </c>
      <c r="E25" s="1363"/>
      <c r="F25" s="1371" t="s">
        <v>202</v>
      </c>
      <c r="G25" s="1371"/>
      <c r="H25" s="1371"/>
      <c r="I25" s="1371"/>
      <c r="J25" s="47">
        <v>10</v>
      </c>
    </row>
    <row r="26" spans="2:10" x14ac:dyDescent="0.25">
      <c r="B26" s="1370">
        <v>7</v>
      </c>
      <c r="C26" s="1370"/>
      <c r="D26" s="1363" t="s">
        <v>14</v>
      </c>
      <c r="E26" s="1363"/>
      <c r="F26" s="1371" t="s">
        <v>203</v>
      </c>
      <c r="G26" s="1371"/>
      <c r="H26" s="1371"/>
      <c r="I26" s="1371"/>
      <c r="J26" s="47">
        <v>30</v>
      </c>
    </row>
    <row r="27" spans="2:10" x14ac:dyDescent="0.25">
      <c r="J27" s="48"/>
    </row>
    <row r="29" spans="2:10" x14ac:dyDescent="0.25">
      <c r="B29" s="1374" t="s">
        <v>204</v>
      </c>
      <c r="C29" s="1374"/>
      <c r="D29" s="1374"/>
      <c r="E29" s="1374" t="s">
        <v>205</v>
      </c>
      <c r="F29" s="1374"/>
    </row>
    <row r="30" spans="2:10" x14ac:dyDescent="0.25">
      <c r="B30" s="1365" t="s">
        <v>206</v>
      </c>
      <c r="C30" s="1365"/>
      <c r="D30" s="1365"/>
      <c r="E30" s="1373">
        <v>0</v>
      </c>
      <c r="F30" s="1373"/>
    </row>
    <row r="31" spans="2:10" x14ac:dyDescent="0.25">
      <c r="B31" s="1365" t="s">
        <v>207</v>
      </c>
      <c r="C31" s="1365"/>
      <c r="D31" s="1365"/>
      <c r="E31" s="1373">
        <v>1</v>
      </c>
      <c r="F31" s="1373"/>
    </row>
    <row r="32" spans="2:10" x14ac:dyDescent="0.25">
      <c r="B32" s="1365" t="s">
        <v>208</v>
      </c>
      <c r="C32" s="1365"/>
      <c r="D32" s="1365"/>
      <c r="E32" s="1373">
        <v>2</v>
      </c>
      <c r="F32" s="1373"/>
    </row>
  </sheetData>
  <mergeCells count="67">
    <mergeCell ref="B32:D32"/>
    <mergeCell ref="E32:F32"/>
    <mergeCell ref="B29:D29"/>
    <mergeCell ref="E29:F29"/>
    <mergeCell ref="B30:D30"/>
    <mergeCell ref="E30:F30"/>
    <mergeCell ref="B31:D31"/>
    <mergeCell ref="E31:F31"/>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8:J18"/>
    <mergeCell ref="B19:C19"/>
    <mergeCell ref="D19:E19"/>
    <mergeCell ref="F19:I19"/>
    <mergeCell ref="B20:C20"/>
    <mergeCell ref="D20:E20"/>
    <mergeCell ref="F20:I20"/>
    <mergeCell ref="B14:C14"/>
    <mergeCell ref="D14:E14"/>
    <mergeCell ref="F14:G14"/>
    <mergeCell ref="B15:C15"/>
    <mergeCell ref="D15:E15"/>
    <mergeCell ref="F15:G15"/>
    <mergeCell ref="N8:N12"/>
    <mergeCell ref="B11:G11"/>
    <mergeCell ref="B12:C12"/>
    <mergeCell ref="D12:E12"/>
    <mergeCell ref="F12:G12"/>
    <mergeCell ref="B13:C13"/>
    <mergeCell ref="D13:E13"/>
    <mergeCell ref="F13:G13"/>
    <mergeCell ref="B7:C7"/>
    <mergeCell ref="D7:E7"/>
    <mergeCell ref="F7:G7"/>
    <mergeCell ref="B8:C8"/>
    <mergeCell ref="D8:E8"/>
    <mergeCell ref="F8:G8"/>
    <mergeCell ref="B5:C5"/>
    <mergeCell ref="D5:E5"/>
    <mergeCell ref="F5:G5"/>
    <mergeCell ref="Q5:S5"/>
    <mergeCell ref="B6:C6"/>
    <mergeCell ref="D6:E6"/>
    <mergeCell ref="F6:G6"/>
    <mergeCell ref="B2:H2"/>
    <mergeCell ref="B3:C3"/>
    <mergeCell ref="D3:E3"/>
    <mergeCell ref="F3:G3"/>
    <mergeCell ref="B4:C4"/>
    <mergeCell ref="D4:E4"/>
    <mergeCell ref="F4:G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WVI50"/>
  <sheetViews>
    <sheetView showGridLines="0" view="pageBreakPreview" zoomScaleNormal="100" zoomScaleSheetLayoutView="100" workbookViewId="0">
      <selection activeCell="J19" sqref="J19"/>
    </sheetView>
  </sheetViews>
  <sheetFormatPr baseColWidth="10" defaultColWidth="0" defaultRowHeight="11.25" zeroHeight="1" x14ac:dyDescent="0.2"/>
  <cols>
    <col min="1" max="1" width="8.85546875" style="2" customWidth="1"/>
    <col min="2" max="10" width="8" style="2" customWidth="1"/>
    <col min="11" max="11" width="10.28515625" style="2" customWidth="1"/>
    <col min="12" max="13" width="0" style="2" hidden="1" customWidth="1"/>
    <col min="14" max="16384" width="11.42578125" style="2" hidden="1"/>
  </cols>
  <sheetData>
    <row r="1" spans="1:11" ht="11.25" customHeight="1" x14ac:dyDescent="0.2">
      <c r="A1" s="1375" t="s">
        <v>39</v>
      </c>
      <c r="B1" s="1376"/>
      <c r="C1" s="1376"/>
      <c r="D1" s="1376"/>
      <c r="E1" s="1376"/>
      <c r="F1" s="1376"/>
      <c r="G1" s="1376"/>
      <c r="H1" s="1376"/>
      <c r="I1" s="1377"/>
      <c r="J1" s="1378"/>
      <c r="K1" s="1379"/>
    </row>
    <row r="2" spans="1:11" ht="14.25" customHeight="1" x14ac:dyDescent="0.2">
      <c r="A2" s="1384" t="s">
        <v>101</v>
      </c>
      <c r="B2" s="1385"/>
      <c r="C2" s="1385"/>
      <c r="D2" s="1385"/>
      <c r="E2" s="1385"/>
      <c r="F2" s="1385"/>
      <c r="G2" s="1385"/>
      <c r="H2" s="1385"/>
      <c r="I2" s="1386"/>
      <c r="J2" s="1380"/>
      <c r="K2" s="1381"/>
    </row>
    <row r="3" spans="1:11" ht="11.25" customHeight="1" x14ac:dyDescent="0.2">
      <c r="A3" s="1375" t="s">
        <v>41</v>
      </c>
      <c r="B3" s="1377"/>
      <c r="C3" s="1376" t="s">
        <v>42</v>
      </c>
      <c r="D3" s="1376"/>
      <c r="E3" s="1376"/>
      <c r="F3" s="1376"/>
      <c r="G3" s="1376"/>
      <c r="H3" s="1375" t="s">
        <v>43</v>
      </c>
      <c r="I3" s="1377"/>
      <c r="J3" s="1380"/>
      <c r="K3" s="1381"/>
    </row>
    <row r="4" spans="1:11" ht="14.25" customHeight="1" x14ac:dyDescent="0.2">
      <c r="A4" s="1384" t="s">
        <v>91</v>
      </c>
      <c r="B4" s="1386"/>
      <c r="C4" s="1385" t="s">
        <v>19</v>
      </c>
      <c r="D4" s="1385"/>
      <c r="E4" s="1385"/>
      <c r="F4" s="1385"/>
      <c r="G4" s="1385"/>
      <c r="H4" s="1384">
        <v>1</v>
      </c>
      <c r="I4" s="1386"/>
      <c r="J4" s="1382"/>
      <c r="K4" s="1383"/>
    </row>
    <row r="5" spans="1:11" ht="6" customHeight="1" x14ac:dyDescent="0.2"/>
    <row r="6" spans="1:11" ht="15.75" x14ac:dyDescent="0.25">
      <c r="A6" s="1387" t="s">
        <v>92</v>
      </c>
      <c r="B6" s="1387"/>
      <c r="C6" s="1387"/>
      <c r="D6" s="1387"/>
      <c r="E6" s="1387"/>
      <c r="F6" s="1387"/>
      <c r="G6" s="1387"/>
      <c r="H6" s="1387"/>
      <c r="I6" s="1387"/>
      <c r="J6" s="1387"/>
      <c r="K6" s="1387"/>
    </row>
    <row r="7" spans="1:11" x14ac:dyDescent="0.2"/>
    <row r="8" spans="1:11" x14ac:dyDescent="0.2"/>
    <row r="9" spans="1:11" x14ac:dyDescent="0.2"/>
    <row r="10" spans="1:11" x14ac:dyDescent="0.2"/>
    <row r="11" spans="1:11" x14ac:dyDescent="0.2"/>
    <row r="12" spans="1:11" x14ac:dyDescent="0.2"/>
    <row r="13" spans="1:11" ht="12.75" customHeight="1" x14ac:dyDescent="0.2">
      <c r="A13" s="1388" t="s">
        <v>93</v>
      </c>
      <c r="B13" s="1388"/>
      <c r="C13" s="1388"/>
      <c r="D13" s="1388"/>
      <c r="E13" s="1388"/>
      <c r="F13" s="1388"/>
      <c r="G13" s="1388"/>
      <c r="H13" s="1388"/>
      <c r="I13" s="1388"/>
      <c r="J13" s="1388"/>
      <c r="K13" s="1388"/>
    </row>
    <row r="14" spans="1:11" ht="12.75" customHeight="1" x14ac:dyDescent="0.2">
      <c r="A14" s="1388" t="s">
        <v>102</v>
      </c>
      <c r="B14" s="1388"/>
      <c r="C14" s="1388"/>
      <c r="D14" s="1388"/>
      <c r="E14" s="1388"/>
      <c r="F14" s="1388"/>
      <c r="G14" s="1388"/>
      <c r="H14" s="1388"/>
      <c r="I14" s="1388"/>
      <c r="J14" s="1388"/>
      <c r="K14" s="1388"/>
    </row>
    <row r="15" spans="1:11" ht="12.75" customHeight="1" x14ac:dyDescent="0.2">
      <c r="A15" s="1388" t="s">
        <v>103</v>
      </c>
      <c r="B15" s="1388"/>
      <c r="C15" s="1388"/>
      <c r="D15" s="1388"/>
      <c r="E15" s="1388"/>
      <c r="F15" s="1388"/>
      <c r="G15" s="1388"/>
      <c r="H15" s="1388"/>
      <c r="I15" s="1388"/>
      <c r="J15" s="1388"/>
      <c r="K15" s="1388"/>
    </row>
    <row r="16" spans="1:11" ht="12.75" customHeight="1" x14ac:dyDescent="0.2">
      <c r="A16" s="1388"/>
      <c r="B16" s="1388"/>
      <c r="C16" s="1388"/>
      <c r="D16" s="1388"/>
      <c r="E16" s="1388"/>
      <c r="F16" s="1388"/>
      <c r="G16" s="1388"/>
      <c r="H16" s="1388"/>
      <c r="I16" s="1388"/>
      <c r="J16" s="1388"/>
      <c r="K16" s="1388"/>
    </row>
    <row r="17" spans="1:11" ht="12.75" customHeight="1" x14ac:dyDescent="0.2">
      <c r="A17" s="1388" t="s">
        <v>94</v>
      </c>
      <c r="B17" s="1388"/>
      <c r="C17" s="1388"/>
      <c r="D17" s="1388"/>
      <c r="E17" s="1388"/>
      <c r="F17" s="1388"/>
      <c r="G17" s="1388"/>
      <c r="H17" s="1388"/>
      <c r="I17" s="1388"/>
      <c r="J17" s="1388"/>
      <c r="K17" s="1388"/>
    </row>
    <row r="18" spans="1:11" ht="12" x14ac:dyDescent="0.2">
      <c r="A18" s="1388" t="s">
        <v>95</v>
      </c>
      <c r="B18" s="1388"/>
      <c r="C18" s="1388"/>
      <c r="D18" s="1388"/>
      <c r="E18" s="1388"/>
      <c r="F18" s="1388"/>
      <c r="G18" s="1388"/>
      <c r="H18" s="1388"/>
      <c r="I18" s="1388"/>
      <c r="J18" s="1388"/>
      <c r="K18" s="1388"/>
    </row>
    <row r="19" spans="1:11" ht="12" x14ac:dyDescent="0.2">
      <c r="A19" s="12"/>
      <c r="B19" s="12"/>
      <c r="C19" s="12"/>
      <c r="D19" s="12"/>
      <c r="E19" s="12"/>
      <c r="F19" s="12"/>
      <c r="G19" s="12"/>
      <c r="H19" s="12"/>
      <c r="I19" s="12"/>
      <c r="J19" s="12"/>
      <c r="K19" s="12"/>
    </row>
    <row r="20" spans="1:11" ht="12" x14ac:dyDescent="0.2">
      <c r="A20" s="12"/>
      <c r="B20" s="12"/>
      <c r="C20" s="12"/>
      <c r="D20" s="12"/>
      <c r="E20" s="12"/>
      <c r="F20" s="12"/>
      <c r="G20" s="12"/>
      <c r="H20" s="12"/>
      <c r="I20" s="12"/>
      <c r="J20" s="12"/>
      <c r="K20" s="12"/>
    </row>
    <row r="21" spans="1:11" ht="14.25" customHeight="1" x14ac:dyDescent="0.25">
      <c r="A21" s="1396" t="s">
        <v>96</v>
      </c>
      <c r="B21" s="1396"/>
      <c r="C21" s="1396"/>
      <c r="D21" s="1396"/>
      <c r="E21" s="1396"/>
      <c r="F21" s="1396"/>
      <c r="G21" s="1396"/>
      <c r="H21" s="1396"/>
      <c r="I21" s="1396"/>
      <c r="J21" s="1396"/>
      <c r="K21" s="1396"/>
    </row>
    <row r="22" spans="1:11" ht="14.25" customHeight="1" x14ac:dyDescent="0.2">
      <c r="A22" s="13" t="s">
        <v>97</v>
      </c>
      <c r="B22" s="1397" t="s">
        <v>98</v>
      </c>
      <c r="C22" s="1397"/>
      <c r="D22" s="1397" t="s">
        <v>99</v>
      </c>
      <c r="E22" s="1397"/>
      <c r="F22" s="1397"/>
      <c r="G22" s="1397"/>
      <c r="H22" s="1397"/>
      <c r="I22" s="1397"/>
      <c r="J22" s="1397"/>
      <c r="K22" s="13" t="s">
        <v>100</v>
      </c>
    </row>
    <row r="23" spans="1:11" ht="30.75" customHeight="1" x14ac:dyDescent="0.2">
      <c r="A23" s="10">
        <v>1</v>
      </c>
      <c r="B23" s="1393">
        <v>42124</v>
      </c>
      <c r="C23" s="1394"/>
      <c r="D23" s="1390" t="s">
        <v>104</v>
      </c>
      <c r="E23" s="1391"/>
      <c r="F23" s="1391"/>
      <c r="G23" s="1391"/>
      <c r="H23" s="1391"/>
      <c r="I23" s="1391"/>
      <c r="J23" s="1392"/>
      <c r="K23" s="10" t="s">
        <v>160</v>
      </c>
    </row>
    <row r="24" spans="1:11" ht="27.75" customHeight="1" x14ac:dyDescent="0.2">
      <c r="A24" s="10">
        <v>2</v>
      </c>
      <c r="B24" s="1393">
        <v>42246</v>
      </c>
      <c r="C24" s="1394"/>
      <c r="D24" s="1390" t="s">
        <v>105</v>
      </c>
      <c r="E24" s="1391"/>
      <c r="F24" s="1391"/>
      <c r="G24" s="1391"/>
      <c r="H24" s="1391"/>
      <c r="I24" s="1391"/>
      <c r="J24" s="1392"/>
      <c r="K24" s="20" t="s">
        <v>160</v>
      </c>
    </row>
    <row r="25" spans="1:11" ht="19.5" customHeight="1" x14ac:dyDescent="0.2">
      <c r="A25" s="10">
        <v>3</v>
      </c>
      <c r="B25" s="1393">
        <v>42263</v>
      </c>
      <c r="C25" s="1394"/>
      <c r="D25" s="1390" t="s">
        <v>106</v>
      </c>
      <c r="E25" s="1391"/>
      <c r="F25" s="1391"/>
      <c r="G25" s="1391"/>
      <c r="H25" s="1391"/>
      <c r="I25" s="1391"/>
      <c r="J25" s="1392"/>
      <c r="K25" s="20" t="s">
        <v>160</v>
      </c>
    </row>
    <row r="26" spans="1:11" ht="35.25" customHeight="1" x14ac:dyDescent="0.2">
      <c r="A26" s="11">
        <v>4</v>
      </c>
      <c r="B26" s="1393">
        <v>42352</v>
      </c>
      <c r="C26" s="1394"/>
      <c r="D26" s="1390" t="s">
        <v>108</v>
      </c>
      <c r="E26" s="1391"/>
      <c r="F26" s="1391"/>
      <c r="G26" s="1391"/>
      <c r="H26" s="1391"/>
      <c r="I26" s="1391"/>
      <c r="J26" s="1392"/>
      <c r="K26" s="20" t="s">
        <v>160</v>
      </c>
    </row>
    <row r="27" spans="1:11" ht="34.5" customHeight="1" x14ac:dyDescent="0.2">
      <c r="A27" s="19">
        <v>5</v>
      </c>
      <c r="B27" s="1393">
        <v>42362</v>
      </c>
      <c r="C27" s="1394"/>
      <c r="D27" s="1390" t="s">
        <v>110</v>
      </c>
      <c r="E27" s="1391"/>
      <c r="F27" s="1391"/>
      <c r="G27" s="1391"/>
      <c r="H27" s="1391"/>
      <c r="I27" s="1391"/>
      <c r="J27" s="1392"/>
      <c r="K27" s="20" t="s">
        <v>160</v>
      </c>
    </row>
    <row r="28" spans="1:11" ht="96" customHeight="1" x14ac:dyDescent="0.2">
      <c r="A28" s="20">
        <v>6</v>
      </c>
      <c r="B28" s="1393">
        <v>42401</v>
      </c>
      <c r="C28" s="1394"/>
      <c r="D28" s="1390" t="s">
        <v>149</v>
      </c>
      <c r="E28" s="1391"/>
      <c r="F28" s="1391"/>
      <c r="G28" s="1391"/>
      <c r="H28" s="1391"/>
      <c r="I28" s="1391"/>
      <c r="J28" s="1392"/>
      <c r="K28" s="20" t="s">
        <v>160</v>
      </c>
    </row>
    <row r="29" spans="1:11" ht="62.25" customHeight="1" x14ac:dyDescent="0.2">
      <c r="A29" s="20">
        <v>7</v>
      </c>
      <c r="B29" s="1393">
        <v>42566</v>
      </c>
      <c r="C29" s="1394"/>
      <c r="D29" s="1390" t="s">
        <v>158</v>
      </c>
      <c r="E29" s="1391"/>
      <c r="F29" s="1391"/>
      <c r="G29" s="1391"/>
      <c r="H29" s="1391"/>
      <c r="I29" s="1391"/>
      <c r="J29" s="1392"/>
      <c r="K29" s="20" t="s">
        <v>160</v>
      </c>
    </row>
    <row r="30" spans="1:11" ht="104.25" customHeight="1" x14ac:dyDescent="0.2">
      <c r="A30" s="20">
        <v>8</v>
      </c>
      <c r="B30" s="1393">
        <v>42583</v>
      </c>
      <c r="C30" s="1394"/>
      <c r="D30" s="1390" t="s">
        <v>159</v>
      </c>
      <c r="E30" s="1391"/>
      <c r="F30" s="1391"/>
      <c r="G30" s="1391"/>
      <c r="H30" s="1391"/>
      <c r="I30" s="1391"/>
      <c r="J30" s="1392"/>
      <c r="K30" s="20" t="s">
        <v>160</v>
      </c>
    </row>
    <row r="31" spans="1:11" x14ac:dyDescent="0.2"/>
    <row r="32" spans="1:11" x14ac:dyDescent="0.2">
      <c r="A32" s="1389" t="s">
        <v>107</v>
      </c>
      <c r="B32" s="1389"/>
      <c r="C32" s="1389"/>
      <c r="D32" s="1389"/>
      <c r="E32" s="1389"/>
      <c r="F32" s="1389"/>
      <c r="G32" s="1389"/>
      <c r="H32" s="1389"/>
      <c r="I32" s="1389"/>
      <c r="J32" s="1389"/>
      <c r="K32" s="1389"/>
    </row>
    <row r="33" spans="1:11 16129:16129" x14ac:dyDescent="0.2">
      <c r="A33" s="1389"/>
      <c r="B33" s="1389"/>
      <c r="C33" s="1389"/>
      <c r="D33" s="1389"/>
      <c r="E33" s="1389"/>
      <c r="F33" s="1389"/>
      <c r="G33" s="1389"/>
      <c r="H33" s="1389"/>
      <c r="I33" s="1389"/>
      <c r="J33" s="1389"/>
      <c r="K33" s="1389"/>
    </row>
    <row r="34" spans="1:11 16129:16129" x14ac:dyDescent="0.2">
      <c r="A34" s="1389"/>
      <c r="B34" s="1389"/>
      <c r="C34" s="1389"/>
      <c r="D34" s="1389"/>
      <c r="E34" s="1389"/>
      <c r="F34" s="1389"/>
      <c r="G34" s="1389"/>
      <c r="H34" s="1389"/>
      <c r="I34" s="1389"/>
      <c r="J34" s="1389"/>
      <c r="K34" s="1389"/>
    </row>
    <row r="35" spans="1:11 16129:16129" x14ac:dyDescent="0.2">
      <c r="A35" s="1389"/>
      <c r="B35" s="1389"/>
      <c r="C35" s="1389"/>
      <c r="D35" s="1389"/>
      <c r="E35" s="1389"/>
      <c r="F35" s="1389"/>
      <c r="G35" s="1389"/>
      <c r="H35" s="1389"/>
      <c r="I35" s="1389"/>
      <c r="J35" s="1389"/>
      <c r="K35" s="1389"/>
    </row>
    <row r="36" spans="1:11 16129:16129" x14ac:dyDescent="0.2">
      <c r="A36" s="1389" t="s">
        <v>60</v>
      </c>
      <c r="B36" s="1389"/>
      <c r="C36" s="1389"/>
      <c r="D36" s="1389"/>
      <c r="E36" s="1389"/>
      <c r="F36" s="1389"/>
      <c r="G36" s="1389"/>
      <c r="H36" s="1389"/>
      <c r="I36" s="1389"/>
      <c r="J36" s="1389"/>
      <c r="K36" s="1389"/>
    </row>
    <row r="37" spans="1:11 16129:16129" x14ac:dyDescent="0.2">
      <c r="A37" s="1395" t="s">
        <v>83</v>
      </c>
      <c r="B37" s="1395"/>
      <c r="C37" s="1395"/>
      <c r="D37" s="1395"/>
      <c r="E37" s="1395"/>
      <c r="F37" s="1395"/>
      <c r="G37" s="1395"/>
      <c r="H37" s="1395"/>
      <c r="I37" s="1395"/>
      <c r="J37" s="1395"/>
      <c r="K37" s="1395"/>
    </row>
    <row r="38" spans="1:11 16129:16129" x14ac:dyDescent="0.2">
      <c r="A38" s="15"/>
      <c r="B38" s="15"/>
      <c r="C38" s="15"/>
      <c r="D38" s="15"/>
      <c r="E38" s="15"/>
      <c r="F38" s="14"/>
      <c r="G38" s="16"/>
      <c r="H38" s="16"/>
      <c r="I38" s="16"/>
      <c r="J38" s="16"/>
      <c r="K38" s="16"/>
    </row>
    <row r="39" spans="1:11 16129:16129" x14ac:dyDescent="0.2">
      <c r="F39" s="14"/>
      <c r="G39" s="17"/>
      <c r="H39" s="17"/>
      <c r="I39" s="17"/>
      <c r="J39" s="17"/>
      <c r="K39" s="17"/>
      <c r="WVI39" s="18"/>
    </row>
    <row r="40" spans="1:11 16129:16129" x14ac:dyDescent="0.2"/>
    <row r="41" spans="1:11 16129:16129" x14ac:dyDescent="0.2"/>
    <row r="42" spans="1:11 16129:16129" x14ac:dyDescent="0.2"/>
    <row r="43" spans="1:11 16129:16129" x14ac:dyDescent="0.2"/>
    <row r="44" spans="1:11 16129:16129" x14ac:dyDescent="0.2"/>
    <row r="45" spans="1:11 16129:16129" x14ac:dyDescent="0.2"/>
    <row r="46" spans="1:11 16129:16129" x14ac:dyDescent="0.2"/>
    <row r="47" spans="1:11 16129:16129" x14ac:dyDescent="0.2"/>
    <row r="48" spans="1:11 16129:16129" x14ac:dyDescent="0.2"/>
    <row r="49" x14ac:dyDescent="0.2"/>
    <row r="50" x14ac:dyDescent="0.2"/>
  </sheetData>
  <mergeCells count="39">
    <mergeCell ref="A33:K35"/>
    <mergeCell ref="A37:K37"/>
    <mergeCell ref="A36:K36"/>
    <mergeCell ref="A18:K18"/>
    <mergeCell ref="A21:K21"/>
    <mergeCell ref="B22:C22"/>
    <mergeCell ref="D22:J22"/>
    <mergeCell ref="B23:C23"/>
    <mergeCell ref="D23:J23"/>
    <mergeCell ref="B26:C26"/>
    <mergeCell ref="D26:J26"/>
    <mergeCell ref="B24:C24"/>
    <mergeCell ref="D24:J24"/>
    <mergeCell ref="B25:C25"/>
    <mergeCell ref="B28:C28"/>
    <mergeCell ref="D28:J28"/>
    <mergeCell ref="A6:K6"/>
    <mergeCell ref="A13:K13"/>
    <mergeCell ref="A14:K14"/>
    <mergeCell ref="A32:K32"/>
    <mergeCell ref="A16:K16"/>
    <mergeCell ref="A15:K15"/>
    <mergeCell ref="D25:J25"/>
    <mergeCell ref="B27:C27"/>
    <mergeCell ref="D27:J27"/>
    <mergeCell ref="A17:K17"/>
    <mergeCell ref="B29:C29"/>
    <mergeCell ref="D29:J29"/>
    <mergeCell ref="B30:C30"/>
    <mergeCell ref="D30:J30"/>
    <mergeCell ref="A1:I1"/>
    <mergeCell ref="J1:K4"/>
    <mergeCell ref="A2:I2"/>
    <mergeCell ref="A3:B3"/>
    <mergeCell ref="C3:G3"/>
    <mergeCell ref="H3:I3"/>
    <mergeCell ref="A4:B4"/>
    <mergeCell ref="C4:G4"/>
    <mergeCell ref="H4:I4"/>
  </mergeCells>
  <printOptions horizontalCentered="1" verticalCentered="1"/>
  <pageMargins left="0.78740157480314965" right="0.78740157480314965" top="0.59055118110236227" bottom="0.59055118110236227" header="0" footer="0.27559055118110237"/>
  <pageSetup scale="91" orientation="portrait" r:id="rId1"/>
  <headerFooter alignWithMargins="0">
    <oddFooter>&amp;L&amp;9Formato: FO-AC-07 Versión: 2&amp;C&amp;9Página &amp;P&amp;R&amp;9Vo. Bo.: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Q97"/>
  <sheetViews>
    <sheetView zoomScale="115" zoomScaleNormal="115" workbookViewId="0">
      <selection activeCell="H47" sqref="H47"/>
    </sheetView>
  </sheetViews>
  <sheetFormatPr baseColWidth="10" defaultRowHeight="15" x14ac:dyDescent="0.25"/>
  <cols>
    <col min="1" max="1" width="12.28515625" style="48" bestFit="1" customWidth="1"/>
    <col min="2" max="2" width="11.42578125" style="48"/>
    <col min="3" max="3" width="10.7109375" style="48" bestFit="1" customWidth="1"/>
    <col min="4" max="4" width="10.85546875" style="48" bestFit="1" customWidth="1"/>
    <col min="5" max="5" width="14.42578125" bestFit="1" customWidth="1"/>
    <col min="6" max="8" width="22.28515625" customWidth="1"/>
    <col min="9" max="9" width="47.140625" customWidth="1"/>
    <col min="10" max="10" width="3.28515625" customWidth="1"/>
    <col min="12" max="12" width="1.85546875" bestFit="1" customWidth="1"/>
    <col min="14" max="14" width="1.85546875" bestFit="1" customWidth="1"/>
  </cols>
  <sheetData>
    <row r="1" spans="1:3" x14ac:dyDescent="0.25">
      <c r="A1" s="59" t="s">
        <v>59</v>
      </c>
    </row>
    <row r="2" spans="1:3" x14ac:dyDescent="0.25">
      <c r="A2" s="40" t="s">
        <v>128</v>
      </c>
    </row>
    <row r="3" spans="1:3" x14ac:dyDescent="0.25">
      <c r="A3" s="40" t="s">
        <v>129</v>
      </c>
    </row>
    <row r="4" spans="1:3" x14ac:dyDescent="0.25">
      <c r="A4" s="40" t="s">
        <v>15</v>
      </c>
    </row>
    <row r="5" spans="1:3" x14ac:dyDescent="0.25">
      <c r="A5" s="40" t="s">
        <v>133</v>
      </c>
    </row>
    <row r="6" spans="1:3" x14ac:dyDescent="0.25">
      <c r="A6" s="40" t="s">
        <v>8</v>
      </c>
    </row>
    <row r="8" spans="1:3" x14ac:dyDescent="0.25">
      <c r="B8" s="59" t="s">
        <v>57</v>
      </c>
    </row>
    <row r="9" spans="1:3" x14ac:dyDescent="0.25">
      <c r="B9" s="40" t="s">
        <v>123</v>
      </c>
    </row>
    <row r="10" spans="1:3" x14ac:dyDescent="0.25">
      <c r="B10" s="40" t="s">
        <v>121</v>
      </c>
    </row>
    <row r="11" spans="1:3" x14ac:dyDescent="0.25">
      <c r="B11" s="40" t="s">
        <v>130</v>
      </c>
    </row>
    <row r="12" spans="1:3" x14ac:dyDescent="0.25">
      <c r="B12" s="40"/>
      <c r="C12" s="59"/>
    </row>
    <row r="13" spans="1:3" x14ac:dyDescent="0.25">
      <c r="C13" s="59" t="s">
        <v>240</v>
      </c>
    </row>
    <row r="14" spans="1:3" x14ac:dyDescent="0.25">
      <c r="C14" s="48" t="s">
        <v>239</v>
      </c>
    </row>
    <row r="15" spans="1:3" x14ac:dyDescent="0.25">
      <c r="C15" s="40" t="s">
        <v>238</v>
      </c>
    </row>
    <row r="16" spans="1:3" x14ac:dyDescent="0.25">
      <c r="C16" s="40" t="s">
        <v>237</v>
      </c>
    </row>
    <row r="17" spans="4:14" x14ac:dyDescent="0.25">
      <c r="D17" s="59"/>
    </row>
    <row r="18" spans="4:14" x14ac:dyDescent="0.25">
      <c r="D18" s="59" t="s">
        <v>14</v>
      </c>
    </row>
    <row r="19" spans="4:14" x14ac:dyDescent="0.25">
      <c r="D19" s="40" t="s">
        <v>16</v>
      </c>
    </row>
    <row r="20" spans="4:14" x14ac:dyDescent="0.25">
      <c r="D20" s="40" t="s">
        <v>7</v>
      </c>
    </row>
    <row r="22" spans="4:14" x14ac:dyDescent="0.25">
      <c r="E22" s="59" t="s">
        <v>236</v>
      </c>
      <c r="F22" s="59"/>
      <c r="G22" s="59"/>
      <c r="H22" s="59"/>
      <c r="I22" s="59"/>
      <c r="J22" s="59"/>
      <c r="N22" s="59"/>
    </row>
    <row r="23" spans="4:14" x14ac:dyDescent="0.25">
      <c r="E23" s="40" t="s">
        <v>235</v>
      </c>
      <c r="F23" s="40"/>
      <c r="G23" s="40"/>
      <c r="H23" s="40"/>
      <c r="I23" s="40"/>
      <c r="J23" s="40"/>
      <c r="N23" s="40"/>
    </row>
    <row r="24" spans="4:14" x14ac:dyDescent="0.25">
      <c r="E24" s="40" t="s">
        <v>234</v>
      </c>
      <c r="F24" s="40"/>
      <c r="G24" s="40"/>
      <c r="H24" s="40"/>
      <c r="I24" s="40"/>
      <c r="J24" s="40"/>
      <c r="N24" s="40"/>
    </row>
    <row r="25" spans="4:14" x14ac:dyDescent="0.25">
      <c r="E25" s="40"/>
      <c r="F25" s="40"/>
      <c r="G25" s="40"/>
      <c r="H25" s="40"/>
      <c r="I25" s="40"/>
      <c r="J25" s="40"/>
      <c r="N25" s="40"/>
    </row>
    <row r="26" spans="4:14" x14ac:dyDescent="0.25">
      <c r="E26" s="40"/>
      <c r="F26" s="58" t="s">
        <v>233</v>
      </c>
      <c r="G26" s="58"/>
      <c r="H26" s="58"/>
      <c r="I26" s="58"/>
      <c r="J26" s="58"/>
      <c r="N26" s="40"/>
    </row>
    <row r="27" spans="4:14" x14ac:dyDescent="0.25">
      <c r="E27" s="40"/>
      <c r="F27" s="40" t="s">
        <v>146</v>
      </c>
      <c r="G27" s="40"/>
      <c r="H27" s="40"/>
      <c r="I27" s="40"/>
      <c r="J27" s="40"/>
      <c r="N27" s="40"/>
    </row>
    <row r="28" spans="4:14" x14ac:dyDescent="0.25">
      <c r="E28" s="40"/>
      <c r="F28" s="40" t="s">
        <v>141</v>
      </c>
      <c r="G28" s="40"/>
      <c r="H28" s="40"/>
      <c r="I28" s="40"/>
      <c r="J28" s="40"/>
      <c r="N28" s="40"/>
    </row>
    <row r="29" spans="4:14" x14ac:dyDescent="0.25">
      <c r="E29" s="40"/>
      <c r="F29" s="40" t="s">
        <v>145</v>
      </c>
      <c r="G29" s="40"/>
      <c r="H29" s="40"/>
      <c r="I29" s="40"/>
      <c r="J29" s="40"/>
      <c r="N29" s="40"/>
    </row>
    <row r="30" spans="4:14" x14ac:dyDescent="0.25">
      <c r="E30" s="40"/>
      <c r="F30" s="40" t="s">
        <v>124</v>
      </c>
      <c r="G30" s="40"/>
      <c r="H30" s="40"/>
      <c r="I30" s="40"/>
      <c r="J30" s="40"/>
      <c r="N30" s="40"/>
    </row>
    <row r="31" spans="4:14" x14ac:dyDescent="0.25">
      <c r="E31" s="40"/>
      <c r="F31" s="40" t="s">
        <v>232</v>
      </c>
      <c r="G31" s="40"/>
      <c r="H31" s="40"/>
      <c r="I31" s="40"/>
      <c r="J31" s="40"/>
      <c r="N31" s="40"/>
    </row>
    <row r="32" spans="4:14" x14ac:dyDescent="0.25">
      <c r="E32" s="40"/>
      <c r="F32" s="40" t="s">
        <v>231</v>
      </c>
      <c r="G32" s="40"/>
      <c r="H32" s="40"/>
      <c r="I32" s="40"/>
      <c r="J32" s="40"/>
      <c r="N32" s="40"/>
    </row>
    <row r="33" spans="5:14" x14ac:dyDescent="0.25">
      <c r="E33" s="40"/>
      <c r="F33" s="40" t="s">
        <v>230</v>
      </c>
      <c r="G33" s="40"/>
      <c r="H33" s="40"/>
      <c r="I33" s="40"/>
      <c r="J33" s="40"/>
      <c r="N33" s="40"/>
    </row>
    <row r="34" spans="5:14" x14ac:dyDescent="0.25">
      <c r="E34" s="40"/>
      <c r="F34" s="40" t="s">
        <v>122</v>
      </c>
      <c r="G34" s="40"/>
      <c r="H34" s="40"/>
      <c r="I34" s="40"/>
      <c r="J34" s="40"/>
      <c r="N34" s="40"/>
    </row>
    <row r="35" spans="5:14" x14ac:dyDescent="0.25">
      <c r="E35" s="40"/>
      <c r="F35" s="40"/>
      <c r="G35" s="40"/>
      <c r="H35" s="40"/>
      <c r="I35" s="40"/>
      <c r="J35" s="40"/>
      <c r="N35" s="40"/>
    </row>
    <row r="36" spans="5:14" x14ac:dyDescent="0.25">
      <c r="E36" s="40"/>
      <c r="G36" s="58" t="s">
        <v>229</v>
      </c>
      <c r="H36" s="58"/>
      <c r="I36" s="58"/>
      <c r="J36" s="58"/>
      <c r="N36" s="40"/>
    </row>
    <row r="37" spans="5:14" x14ac:dyDescent="0.25">
      <c r="E37" s="40"/>
      <c r="G37" s="40" t="s">
        <v>135</v>
      </c>
      <c r="H37" s="40"/>
      <c r="I37" s="40"/>
      <c r="J37" s="40"/>
    </row>
    <row r="38" spans="5:14" x14ac:dyDescent="0.25">
      <c r="E38" s="40"/>
      <c r="G38" s="40" t="s">
        <v>161</v>
      </c>
      <c r="H38" s="40"/>
      <c r="I38" s="40"/>
      <c r="J38" s="40"/>
    </row>
    <row r="39" spans="5:14" x14ac:dyDescent="0.25">
      <c r="G39" s="40" t="s">
        <v>166</v>
      </c>
      <c r="H39" s="40"/>
      <c r="I39" s="40"/>
      <c r="J39" s="40"/>
    </row>
    <row r="41" spans="5:14" x14ac:dyDescent="0.25">
      <c r="H41" s="55" t="s">
        <v>228</v>
      </c>
      <c r="I41" s="55"/>
      <c r="J41" s="55"/>
    </row>
    <row r="42" spans="5:14" x14ac:dyDescent="0.25">
      <c r="H42" s="57" t="s">
        <v>34</v>
      </c>
    </row>
    <row r="43" spans="5:14" ht="22.5" x14ac:dyDescent="0.25">
      <c r="H43" s="57" t="s">
        <v>35</v>
      </c>
    </row>
    <row r="44" spans="5:14" x14ac:dyDescent="0.25">
      <c r="H44" s="57" t="s">
        <v>36</v>
      </c>
    </row>
    <row r="45" spans="5:14" x14ac:dyDescent="0.25">
      <c r="H45" s="57" t="s">
        <v>6</v>
      </c>
    </row>
    <row r="46" spans="5:14" x14ac:dyDescent="0.25">
      <c r="H46" s="57" t="s">
        <v>23</v>
      </c>
      <c r="M46" s="40"/>
    </row>
    <row r="47" spans="5:14" ht="22.5" x14ac:dyDescent="0.25">
      <c r="H47" s="57" t="s">
        <v>62</v>
      </c>
      <c r="M47" s="40"/>
    </row>
    <row r="48" spans="5:14" ht="22.5" x14ac:dyDescent="0.25">
      <c r="H48" s="57" t="s">
        <v>134</v>
      </c>
      <c r="M48" s="40"/>
    </row>
    <row r="49" spans="8:13" x14ac:dyDescent="0.25">
      <c r="H49" s="57" t="s">
        <v>27</v>
      </c>
      <c r="M49" s="40"/>
    </row>
    <row r="50" spans="8:13" ht="33.75" x14ac:dyDescent="0.25">
      <c r="H50" s="57" t="s">
        <v>63</v>
      </c>
    </row>
    <row r="51" spans="8:13" ht="22.5" x14ac:dyDescent="0.25">
      <c r="H51" s="57" t="s">
        <v>25</v>
      </c>
    </row>
    <row r="52" spans="8:13" x14ac:dyDescent="0.25">
      <c r="H52" s="57" t="s">
        <v>22</v>
      </c>
    </row>
    <row r="53" spans="8:13" x14ac:dyDescent="0.25">
      <c r="H53" s="57" t="s">
        <v>24</v>
      </c>
    </row>
    <row r="54" spans="8:13" ht="22.5" x14ac:dyDescent="0.25">
      <c r="H54" s="57" t="s">
        <v>144</v>
      </c>
    </row>
    <row r="55" spans="8:13" ht="22.5" x14ac:dyDescent="0.25">
      <c r="H55" s="57" t="s">
        <v>33</v>
      </c>
    </row>
    <row r="56" spans="8:13" x14ac:dyDescent="0.25">
      <c r="H56" s="57" t="s">
        <v>28</v>
      </c>
    </row>
    <row r="57" spans="8:13" x14ac:dyDescent="0.25">
      <c r="H57" s="57" t="s">
        <v>37</v>
      </c>
    </row>
    <row r="58" spans="8:13" ht="22.5" x14ac:dyDescent="0.25">
      <c r="H58" s="57" t="s">
        <v>32</v>
      </c>
    </row>
    <row r="59" spans="8:13" ht="33.75" x14ac:dyDescent="0.25">
      <c r="H59" s="57" t="s">
        <v>140</v>
      </c>
    </row>
    <row r="60" spans="8:13" ht="22.5" x14ac:dyDescent="0.25">
      <c r="H60" s="57" t="s">
        <v>17</v>
      </c>
    </row>
    <row r="61" spans="8:13" x14ac:dyDescent="0.25">
      <c r="H61" s="57" t="s">
        <v>13</v>
      </c>
    </row>
    <row r="62" spans="8:13" x14ac:dyDescent="0.25">
      <c r="H62" s="57" t="s">
        <v>45</v>
      </c>
    </row>
    <row r="63" spans="8:13" x14ac:dyDescent="0.25">
      <c r="H63" s="57" t="s">
        <v>31</v>
      </c>
    </row>
    <row r="64" spans="8:13" x14ac:dyDescent="0.25">
      <c r="H64" s="56"/>
      <c r="I64" s="55" t="s">
        <v>125</v>
      </c>
      <c r="J64" s="55"/>
    </row>
    <row r="65" spans="9:17" x14ac:dyDescent="0.25">
      <c r="I65" s="49" t="s">
        <v>227</v>
      </c>
      <c r="J65" s="49"/>
      <c r="N65" s="40"/>
      <c r="O65" s="1363" t="s">
        <v>113</v>
      </c>
      <c r="P65" s="1363"/>
      <c r="Q65" s="1363"/>
    </row>
    <row r="66" spans="9:17" x14ac:dyDescent="0.25">
      <c r="I66" s="49" t="s">
        <v>126</v>
      </c>
      <c r="J66" s="49"/>
      <c r="N66" s="40"/>
      <c r="O66" s="54">
        <v>5</v>
      </c>
      <c r="P66" s="54">
        <v>10</v>
      </c>
      <c r="Q66" s="54">
        <v>20</v>
      </c>
    </row>
    <row r="67" spans="9:17" x14ac:dyDescent="0.25">
      <c r="I67" s="49" t="s">
        <v>73</v>
      </c>
      <c r="J67" s="49"/>
      <c r="O67" s="41" t="s">
        <v>123</v>
      </c>
      <c r="P67" s="41" t="s">
        <v>121</v>
      </c>
      <c r="Q67" s="41" t="s">
        <v>130</v>
      </c>
    </row>
    <row r="68" spans="9:17" x14ac:dyDescent="0.25">
      <c r="I68" s="49" t="s">
        <v>226</v>
      </c>
      <c r="J68" s="49"/>
      <c r="O68" s="38">
        <v>5</v>
      </c>
      <c r="P68" s="38">
        <v>10</v>
      </c>
      <c r="Q68" s="38">
        <v>20</v>
      </c>
    </row>
    <row r="69" spans="9:17" ht="22.5" x14ac:dyDescent="0.25">
      <c r="I69" s="49" t="s">
        <v>148</v>
      </c>
      <c r="J69" s="49"/>
      <c r="K69" s="1368" t="s">
        <v>111</v>
      </c>
      <c r="L69" s="38">
        <v>5</v>
      </c>
      <c r="M69" s="41" t="s">
        <v>8</v>
      </c>
      <c r="N69" s="38">
        <v>5</v>
      </c>
      <c r="O69" s="50" t="s">
        <v>181</v>
      </c>
      <c r="P69" s="52" t="s">
        <v>182</v>
      </c>
      <c r="Q69" s="53" t="s">
        <v>183</v>
      </c>
    </row>
    <row r="70" spans="9:17" ht="22.5" x14ac:dyDescent="0.25">
      <c r="I70" s="49" t="s">
        <v>71</v>
      </c>
      <c r="J70" s="49"/>
      <c r="K70" s="1368"/>
      <c r="L70" s="38">
        <v>4</v>
      </c>
      <c r="M70" s="41" t="s">
        <v>133</v>
      </c>
      <c r="N70" s="38">
        <v>4</v>
      </c>
      <c r="O70" s="50" t="s">
        <v>164</v>
      </c>
      <c r="P70" s="52" t="s">
        <v>165</v>
      </c>
      <c r="Q70" s="53" t="s">
        <v>184</v>
      </c>
    </row>
    <row r="71" spans="9:17" ht="22.5" x14ac:dyDescent="0.25">
      <c r="I71" s="49" t="s">
        <v>131</v>
      </c>
      <c r="J71" s="49"/>
      <c r="K71" s="1368"/>
      <c r="L71" s="38">
        <v>3</v>
      </c>
      <c r="M71" s="41" t="s">
        <v>15</v>
      </c>
      <c r="N71" s="38">
        <v>3</v>
      </c>
      <c r="O71" s="50" t="s">
        <v>185</v>
      </c>
      <c r="P71" s="52" t="s">
        <v>186</v>
      </c>
      <c r="Q71" s="53" t="s">
        <v>187</v>
      </c>
    </row>
    <row r="72" spans="9:17" ht="22.5" x14ac:dyDescent="0.25">
      <c r="I72" s="49" t="s">
        <v>225</v>
      </c>
      <c r="J72" s="49"/>
      <c r="K72" s="1368"/>
      <c r="L72" s="38">
        <v>2</v>
      </c>
      <c r="M72" s="41" t="s">
        <v>129</v>
      </c>
      <c r="N72" s="38">
        <v>2</v>
      </c>
      <c r="O72" s="51" t="s">
        <v>154</v>
      </c>
      <c r="P72" s="50" t="s">
        <v>164</v>
      </c>
      <c r="Q72" s="52" t="s">
        <v>165</v>
      </c>
    </row>
    <row r="73" spans="9:17" ht="22.5" x14ac:dyDescent="0.25">
      <c r="I73" s="49" t="s">
        <v>224</v>
      </c>
      <c r="J73" s="49"/>
      <c r="K73" s="1368"/>
      <c r="L73" s="38">
        <v>1</v>
      </c>
      <c r="M73" s="41" t="s">
        <v>128</v>
      </c>
      <c r="N73" s="38">
        <v>1</v>
      </c>
      <c r="O73" s="51" t="s">
        <v>155</v>
      </c>
      <c r="P73" s="51" t="s">
        <v>154</v>
      </c>
      <c r="Q73" s="50" t="s">
        <v>164</v>
      </c>
    </row>
    <row r="74" spans="9:17" x14ac:dyDescent="0.25">
      <c r="I74" s="49" t="s">
        <v>136</v>
      </c>
      <c r="J74" s="49"/>
    </row>
    <row r="75" spans="9:17" x14ac:dyDescent="0.25">
      <c r="I75" s="49" t="s">
        <v>223</v>
      </c>
      <c r="J75" s="49"/>
    </row>
    <row r="76" spans="9:17" x14ac:dyDescent="0.25">
      <c r="I76" s="49" t="s">
        <v>132</v>
      </c>
      <c r="J76" s="49"/>
    </row>
    <row r="77" spans="9:17" x14ac:dyDescent="0.25">
      <c r="I77" s="49" t="s">
        <v>222</v>
      </c>
      <c r="J77" s="49"/>
    </row>
    <row r="78" spans="9:17" x14ac:dyDescent="0.25">
      <c r="I78" s="49" t="s">
        <v>38</v>
      </c>
      <c r="J78" s="49"/>
    </row>
    <row r="79" spans="9:17" x14ac:dyDescent="0.25">
      <c r="I79" s="49" t="s">
        <v>89</v>
      </c>
      <c r="J79" s="49"/>
    </row>
    <row r="80" spans="9:17" x14ac:dyDescent="0.25">
      <c r="I80" s="49" t="s">
        <v>221</v>
      </c>
      <c r="J80" s="49"/>
    </row>
    <row r="81" spans="9:10" x14ac:dyDescent="0.25">
      <c r="I81" s="49" t="s">
        <v>220</v>
      </c>
      <c r="J81" s="49"/>
    </row>
    <row r="82" spans="9:10" x14ac:dyDescent="0.25">
      <c r="I82" s="49" t="s">
        <v>219</v>
      </c>
      <c r="J82" s="49"/>
    </row>
    <row r="83" spans="9:10" x14ac:dyDescent="0.25">
      <c r="I83" s="49" t="s">
        <v>153</v>
      </c>
      <c r="J83" s="49"/>
    </row>
    <row r="84" spans="9:10" x14ac:dyDescent="0.25">
      <c r="I84" s="49" t="s">
        <v>218</v>
      </c>
      <c r="J84" s="49"/>
    </row>
    <row r="85" spans="9:10" x14ac:dyDescent="0.25">
      <c r="I85" s="49" t="s">
        <v>139</v>
      </c>
      <c r="J85" s="49"/>
    </row>
    <row r="86" spans="9:10" x14ac:dyDescent="0.25">
      <c r="I86" s="49" t="s">
        <v>217</v>
      </c>
      <c r="J86" s="49"/>
    </row>
    <row r="87" spans="9:10" x14ac:dyDescent="0.25">
      <c r="I87" s="49" t="s">
        <v>216</v>
      </c>
      <c r="J87" s="49"/>
    </row>
    <row r="88" spans="9:10" x14ac:dyDescent="0.25">
      <c r="I88" s="49" t="s">
        <v>215</v>
      </c>
      <c r="J88" s="49"/>
    </row>
    <row r="89" spans="9:10" x14ac:dyDescent="0.25">
      <c r="I89" s="49" t="s">
        <v>214</v>
      </c>
      <c r="J89" s="49"/>
    </row>
    <row r="90" spans="9:10" x14ac:dyDescent="0.25">
      <c r="I90" s="49" t="s">
        <v>213</v>
      </c>
      <c r="J90" s="49"/>
    </row>
    <row r="91" spans="9:10" x14ac:dyDescent="0.25">
      <c r="I91" s="49" t="s">
        <v>26</v>
      </c>
      <c r="J91" s="49"/>
    </row>
    <row r="92" spans="9:10" x14ac:dyDescent="0.25">
      <c r="I92" s="49" t="s">
        <v>82</v>
      </c>
      <c r="J92" s="49"/>
    </row>
    <row r="93" spans="9:10" x14ac:dyDescent="0.25">
      <c r="I93" s="49" t="s">
        <v>212</v>
      </c>
      <c r="J93" s="49"/>
    </row>
    <row r="94" spans="9:10" x14ac:dyDescent="0.25">
      <c r="I94" s="49" t="s">
        <v>143</v>
      </c>
      <c r="J94" s="49"/>
    </row>
    <row r="95" spans="9:10" x14ac:dyDescent="0.25">
      <c r="I95" s="49" t="s">
        <v>211</v>
      </c>
      <c r="J95" s="49"/>
    </row>
    <row r="96" spans="9:10" x14ac:dyDescent="0.25">
      <c r="I96" s="49" t="s">
        <v>210</v>
      </c>
      <c r="J96" s="49"/>
    </row>
    <row r="97" spans="9:10" x14ac:dyDescent="0.25">
      <c r="I97" s="49" t="s">
        <v>209</v>
      </c>
      <c r="J97" s="49"/>
    </row>
  </sheetData>
  <sheetProtection sheet="1"/>
  <mergeCells count="2">
    <mergeCell ref="O65:Q65"/>
    <mergeCell ref="K69:K7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2"/>
  <sheetViews>
    <sheetView showGridLines="0" zoomScale="110" zoomScaleNormal="110" zoomScaleSheetLayoutView="65" workbookViewId="0">
      <selection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7.140625" style="182" customWidth="1"/>
    <col min="7" max="7" width="3.85546875" style="185" customWidth="1"/>
    <col min="8" max="8" width="14.85546875" style="185" customWidth="1"/>
    <col min="9" max="9" width="12.140625" style="185" customWidth="1"/>
    <col min="10" max="10" width="2.5703125" style="185" customWidth="1"/>
    <col min="11" max="11" width="10.7109375" style="185" customWidth="1"/>
    <col min="12" max="12" width="11.42578125" style="185" customWidth="1"/>
    <col min="13" max="13" width="4" style="182" customWidth="1"/>
    <col min="14"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5" width="9.28515625" style="185" customWidth="1"/>
    <col min="26" max="26" width="10.42578125" style="185" customWidth="1"/>
    <col min="27" max="27" width="9.5703125" style="185" customWidth="1"/>
    <col min="28" max="28" width="20.85546875" style="185" customWidth="1"/>
    <col min="29" max="29" width="4.140625" style="182" customWidth="1"/>
    <col min="30" max="30" width="3" style="182" customWidth="1"/>
    <col min="31" max="31" width="1" style="182" hidden="1" customWidth="1"/>
    <col min="32" max="32" width="3.85546875" style="182" hidden="1" customWidth="1"/>
    <col min="33" max="33" width="0.42578125" style="182" hidden="1" customWidth="1"/>
    <col min="34" max="34" width="3" style="182" customWidth="1"/>
    <col min="35" max="35" width="3.85546875" style="182" hidden="1" customWidth="1"/>
    <col min="36" max="36" width="3" style="182" customWidth="1"/>
    <col min="37" max="37" width="2.7109375" style="182" customWidth="1"/>
    <col min="38" max="38" width="2.8554687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7.140625" style="165" customWidth="1"/>
    <col min="263" max="263" width="3.85546875" style="165" customWidth="1"/>
    <col min="264" max="264" width="14.85546875" style="165" customWidth="1"/>
    <col min="265" max="265" width="12.140625" style="165" customWidth="1"/>
    <col min="266" max="266" width="2.5703125" style="165" customWidth="1"/>
    <col min="267" max="267" width="10.7109375" style="165" customWidth="1"/>
    <col min="268" max="268" width="11.4257812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1" width="9.28515625" style="165" customWidth="1"/>
    <col min="282" max="282" width="10.42578125" style="165" customWidth="1"/>
    <col min="283" max="283" width="9.5703125" style="165" customWidth="1"/>
    <col min="284" max="284" width="20.8554687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2.7109375" style="165" customWidth="1"/>
    <col min="294" max="294" width="9"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7.140625" style="165" customWidth="1"/>
    <col min="519" max="519" width="3.85546875" style="165" customWidth="1"/>
    <col min="520" max="520" width="14.85546875" style="165" customWidth="1"/>
    <col min="521" max="521" width="12.140625" style="165" customWidth="1"/>
    <col min="522" max="522" width="2.5703125" style="165" customWidth="1"/>
    <col min="523" max="523" width="10.7109375" style="165" customWidth="1"/>
    <col min="524" max="524" width="11.4257812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7" width="9.28515625" style="165" customWidth="1"/>
    <col min="538" max="538" width="10.42578125" style="165" customWidth="1"/>
    <col min="539" max="539" width="9.5703125" style="165" customWidth="1"/>
    <col min="540" max="540" width="20.8554687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2.7109375" style="165" customWidth="1"/>
    <col min="550" max="550" width="9"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7.140625" style="165" customWidth="1"/>
    <col min="775" max="775" width="3.85546875" style="165" customWidth="1"/>
    <col min="776" max="776" width="14.85546875" style="165" customWidth="1"/>
    <col min="777" max="777" width="12.140625" style="165" customWidth="1"/>
    <col min="778" max="778" width="2.5703125" style="165" customWidth="1"/>
    <col min="779" max="779" width="10.7109375" style="165" customWidth="1"/>
    <col min="780" max="780" width="11.4257812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3" width="9.28515625" style="165" customWidth="1"/>
    <col min="794" max="794" width="10.42578125" style="165" customWidth="1"/>
    <col min="795" max="795" width="9.5703125" style="165" customWidth="1"/>
    <col min="796" max="796" width="20.8554687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2.7109375" style="165" customWidth="1"/>
    <col min="806" max="806" width="9"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7.140625" style="165" customWidth="1"/>
    <col min="1031" max="1031" width="3.85546875" style="165" customWidth="1"/>
    <col min="1032" max="1032" width="14.85546875" style="165" customWidth="1"/>
    <col min="1033" max="1033" width="12.140625" style="165" customWidth="1"/>
    <col min="1034" max="1034" width="2.5703125" style="165" customWidth="1"/>
    <col min="1035" max="1035" width="10.7109375" style="165" customWidth="1"/>
    <col min="1036" max="1036" width="11.4257812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49" width="9.28515625" style="165" customWidth="1"/>
    <col min="1050" max="1050" width="10.42578125" style="165" customWidth="1"/>
    <col min="1051" max="1051" width="9.5703125" style="165" customWidth="1"/>
    <col min="1052" max="1052" width="20.8554687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2.7109375" style="165" customWidth="1"/>
    <col min="1062" max="1062" width="9"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7.140625" style="165" customWidth="1"/>
    <col min="1287" max="1287" width="3.85546875" style="165" customWidth="1"/>
    <col min="1288" max="1288" width="14.85546875" style="165" customWidth="1"/>
    <col min="1289" max="1289" width="12.140625" style="165" customWidth="1"/>
    <col min="1290" max="1290" width="2.5703125" style="165" customWidth="1"/>
    <col min="1291" max="1291" width="10.7109375" style="165" customWidth="1"/>
    <col min="1292" max="1292" width="11.4257812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5" width="9.28515625" style="165" customWidth="1"/>
    <col min="1306" max="1306" width="10.42578125" style="165" customWidth="1"/>
    <col min="1307" max="1307" width="9.5703125" style="165" customWidth="1"/>
    <col min="1308" max="1308" width="20.8554687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2.7109375" style="165" customWidth="1"/>
    <col min="1318" max="1318" width="9"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7.140625" style="165" customWidth="1"/>
    <col min="1543" max="1543" width="3.85546875" style="165" customWidth="1"/>
    <col min="1544" max="1544" width="14.85546875" style="165" customWidth="1"/>
    <col min="1545" max="1545" width="12.140625" style="165" customWidth="1"/>
    <col min="1546" max="1546" width="2.5703125" style="165" customWidth="1"/>
    <col min="1547" max="1547" width="10.7109375" style="165" customWidth="1"/>
    <col min="1548" max="1548" width="11.4257812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1" width="9.28515625" style="165" customWidth="1"/>
    <col min="1562" max="1562" width="10.42578125" style="165" customWidth="1"/>
    <col min="1563" max="1563" width="9.5703125" style="165" customWidth="1"/>
    <col min="1564" max="1564" width="20.8554687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2.7109375" style="165" customWidth="1"/>
    <col min="1574" max="1574" width="9"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7.140625" style="165" customWidth="1"/>
    <col min="1799" max="1799" width="3.85546875" style="165" customWidth="1"/>
    <col min="1800" max="1800" width="14.85546875" style="165" customWidth="1"/>
    <col min="1801" max="1801" width="12.140625" style="165" customWidth="1"/>
    <col min="1802" max="1802" width="2.5703125" style="165" customWidth="1"/>
    <col min="1803" max="1803" width="10.7109375" style="165" customWidth="1"/>
    <col min="1804" max="1804" width="11.4257812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7" width="9.28515625" style="165" customWidth="1"/>
    <col min="1818" max="1818" width="10.42578125" style="165" customWidth="1"/>
    <col min="1819" max="1819" width="9.5703125" style="165" customWidth="1"/>
    <col min="1820" max="1820" width="20.8554687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2.7109375" style="165" customWidth="1"/>
    <col min="1830" max="1830" width="9"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7.140625" style="165" customWidth="1"/>
    <col min="2055" max="2055" width="3.85546875" style="165" customWidth="1"/>
    <col min="2056" max="2056" width="14.85546875" style="165" customWidth="1"/>
    <col min="2057" max="2057" width="12.140625" style="165" customWidth="1"/>
    <col min="2058" max="2058" width="2.5703125" style="165" customWidth="1"/>
    <col min="2059" max="2059" width="10.7109375" style="165" customWidth="1"/>
    <col min="2060" max="2060" width="11.4257812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3" width="9.28515625" style="165" customWidth="1"/>
    <col min="2074" max="2074" width="10.42578125" style="165" customWidth="1"/>
    <col min="2075" max="2075" width="9.5703125" style="165" customWidth="1"/>
    <col min="2076" max="2076" width="20.8554687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2.7109375" style="165" customWidth="1"/>
    <col min="2086" max="2086" width="9"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7.140625" style="165" customWidth="1"/>
    <col min="2311" max="2311" width="3.85546875" style="165" customWidth="1"/>
    <col min="2312" max="2312" width="14.85546875" style="165" customWidth="1"/>
    <col min="2313" max="2313" width="12.140625" style="165" customWidth="1"/>
    <col min="2314" max="2314" width="2.5703125" style="165" customWidth="1"/>
    <col min="2315" max="2315" width="10.7109375" style="165" customWidth="1"/>
    <col min="2316" max="2316" width="11.4257812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29" width="9.28515625" style="165" customWidth="1"/>
    <col min="2330" max="2330" width="10.42578125" style="165" customWidth="1"/>
    <col min="2331" max="2331" width="9.5703125" style="165" customWidth="1"/>
    <col min="2332" max="2332" width="20.8554687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2.7109375" style="165" customWidth="1"/>
    <col min="2342" max="2342" width="9"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7.140625" style="165" customWidth="1"/>
    <col min="2567" max="2567" width="3.85546875" style="165" customWidth="1"/>
    <col min="2568" max="2568" width="14.85546875" style="165" customWidth="1"/>
    <col min="2569" max="2569" width="12.140625" style="165" customWidth="1"/>
    <col min="2570" max="2570" width="2.5703125" style="165" customWidth="1"/>
    <col min="2571" max="2571" width="10.7109375" style="165" customWidth="1"/>
    <col min="2572" max="2572" width="11.4257812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5" width="9.28515625" style="165" customWidth="1"/>
    <col min="2586" max="2586" width="10.42578125" style="165" customWidth="1"/>
    <col min="2587" max="2587" width="9.5703125" style="165" customWidth="1"/>
    <col min="2588" max="2588" width="20.8554687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2.7109375" style="165" customWidth="1"/>
    <col min="2598" max="2598" width="9"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7.140625" style="165" customWidth="1"/>
    <col min="2823" max="2823" width="3.85546875" style="165" customWidth="1"/>
    <col min="2824" max="2824" width="14.85546875" style="165" customWidth="1"/>
    <col min="2825" max="2825" width="12.140625" style="165" customWidth="1"/>
    <col min="2826" max="2826" width="2.5703125" style="165" customWidth="1"/>
    <col min="2827" max="2827" width="10.7109375" style="165" customWidth="1"/>
    <col min="2828" max="2828" width="11.4257812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1" width="9.28515625" style="165" customWidth="1"/>
    <col min="2842" max="2842" width="10.42578125" style="165" customWidth="1"/>
    <col min="2843" max="2843" width="9.5703125" style="165" customWidth="1"/>
    <col min="2844" max="2844" width="20.8554687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2.7109375" style="165" customWidth="1"/>
    <col min="2854" max="2854" width="9"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7.140625" style="165" customWidth="1"/>
    <col min="3079" max="3079" width="3.85546875" style="165" customWidth="1"/>
    <col min="3080" max="3080" width="14.85546875" style="165" customWidth="1"/>
    <col min="3081" max="3081" width="12.140625" style="165" customWidth="1"/>
    <col min="3082" max="3082" width="2.5703125" style="165" customWidth="1"/>
    <col min="3083" max="3083" width="10.7109375" style="165" customWidth="1"/>
    <col min="3084" max="3084" width="11.4257812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7" width="9.28515625" style="165" customWidth="1"/>
    <col min="3098" max="3098" width="10.42578125" style="165" customWidth="1"/>
    <col min="3099" max="3099" width="9.5703125" style="165" customWidth="1"/>
    <col min="3100" max="3100" width="20.8554687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2.7109375" style="165" customWidth="1"/>
    <col min="3110" max="3110" width="9"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7.140625" style="165" customWidth="1"/>
    <col min="3335" max="3335" width="3.85546875" style="165" customWidth="1"/>
    <col min="3336" max="3336" width="14.85546875" style="165" customWidth="1"/>
    <col min="3337" max="3337" width="12.140625" style="165" customWidth="1"/>
    <col min="3338" max="3338" width="2.5703125" style="165" customWidth="1"/>
    <col min="3339" max="3339" width="10.7109375" style="165" customWidth="1"/>
    <col min="3340" max="3340" width="11.4257812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3" width="9.28515625" style="165" customWidth="1"/>
    <col min="3354" max="3354" width="10.42578125" style="165" customWidth="1"/>
    <col min="3355" max="3355" width="9.5703125" style="165" customWidth="1"/>
    <col min="3356" max="3356" width="20.8554687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2.7109375" style="165" customWidth="1"/>
    <col min="3366" max="3366" width="9"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7.140625" style="165" customWidth="1"/>
    <col min="3591" max="3591" width="3.85546875" style="165" customWidth="1"/>
    <col min="3592" max="3592" width="14.85546875" style="165" customWidth="1"/>
    <col min="3593" max="3593" width="12.140625" style="165" customWidth="1"/>
    <col min="3594" max="3594" width="2.5703125" style="165" customWidth="1"/>
    <col min="3595" max="3595" width="10.7109375" style="165" customWidth="1"/>
    <col min="3596" max="3596" width="11.4257812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09" width="9.28515625" style="165" customWidth="1"/>
    <col min="3610" max="3610" width="10.42578125" style="165" customWidth="1"/>
    <col min="3611" max="3611" width="9.5703125" style="165" customWidth="1"/>
    <col min="3612" max="3612" width="20.8554687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2.7109375" style="165" customWidth="1"/>
    <col min="3622" max="3622" width="9"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7.140625" style="165" customWidth="1"/>
    <col min="3847" max="3847" width="3.85546875" style="165" customWidth="1"/>
    <col min="3848" max="3848" width="14.85546875" style="165" customWidth="1"/>
    <col min="3849" max="3849" width="12.140625" style="165" customWidth="1"/>
    <col min="3850" max="3850" width="2.5703125" style="165" customWidth="1"/>
    <col min="3851" max="3851" width="10.7109375" style="165" customWidth="1"/>
    <col min="3852" max="3852" width="11.4257812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5" width="9.28515625" style="165" customWidth="1"/>
    <col min="3866" max="3866" width="10.42578125" style="165" customWidth="1"/>
    <col min="3867" max="3867" width="9.5703125" style="165" customWidth="1"/>
    <col min="3868" max="3868" width="20.8554687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2.7109375" style="165" customWidth="1"/>
    <col min="3878" max="3878" width="9"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7.140625" style="165" customWidth="1"/>
    <col min="4103" max="4103" width="3.85546875" style="165" customWidth="1"/>
    <col min="4104" max="4104" width="14.85546875" style="165" customWidth="1"/>
    <col min="4105" max="4105" width="12.140625" style="165" customWidth="1"/>
    <col min="4106" max="4106" width="2.5703125" style="165" customWidth="1"/>
    <col min="4107" max="4107" width="10.7109375" style="165" customWidth="1"/>
    <col min="4108" max="4108" width="11.4257812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1" width="9.28515625" style="165" customWidth="1"/>
    <col min="4122" max="4122" width="10.42578125" style="165" customWidth="1"/>
    <col min="4123" max="4123" width="9.5703125" style="165" customWidth="1"/>
    <col min="4124" max="4124" width="20.8554687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2.7109375" style="165" customWidth="1"/>
    <col min="4134" max="4134" width="9"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7.140625" style="165" customWidth="1"/>
    <col min="4359" max="4359" width="3.85546875" style="165" customWidth="1"/>
    <col min="4360" max="4360" width="14.85546875" style="165" customWidth="1"/>
    <col min="4361" max="4361" width="12.140625" style="165" customWidth="1"/>
    <col min="4362" max="4362" width="2.5703125" style="165" customWidth="1"/>
    <col min="4363" max="4363" width="10.7109375" style="165" customWidth="1"/>
    <col min="4364" max="4364" width="11.4257812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7" width="9.28515625" style="165" customWidth="1"/>
    <col min="4378" max="4378" width="10.42578125" style="165" customWidth="1"/>
    <col min="4379" max="4379" width="9.5703125" style="165" customWidth="1"/>
    <col min="4380" max="4380" width="20.8554687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2.7109375" style="165" customWidth="1"/>
    <col min="4390" max="4390" width="9"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7.140625" style="165" customWidth="1"/>
    <col min="4615" max="4615" width="3.85546875" style="165" customWidth="1"/>
    <col min="4616" max="4616" width="14.85546875" style="165" customWidth="1"/>
    <col min="4617" max="4617" width="12.140625" style="165" customWidth="1"/>
    <col min="4618" max="4618" width="2.5703125" style="165" customWidth="1"/>
    <col min="4619" max="4619" width="10.7109375" style="165" customWidth="1"/>
    <col min="4620" max="4620" width="11.4257812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3" width="9.28515625" style="165" customWidth="1"/>
    <col min="4634" max="4634" width="10.42578125" style="165" customWidth="1"/>
    <col min="4635" max="4635" width="9.5703125" style="165" customWidth="1"/>
    <col min="4636" max="4636" width="20.8554687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2.7109375" style="165" customWidth="1"/>
    <col min="4646" max="4646" width="9"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7.140625" style="165" customWidth="1"/>
    <col min="4871" max="4871" width="3.85546875" style="165" customWidth="1"/>
    <col min="4872" max="4872" width="14.85546875" style="165" customWidth="1"/>
    <col min="4873" max="4873" width="12.140625" style="165" customWidth="1"/>
    <col min="4874" max="4874" width="2.5703125" style="165" customWidth="1"/>
    <col min="4875" max="4875" width="10.7109375" style="165" customWidth="1"/>
    <col min="4876" max="4876" width="11.4257812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89" width="9.28515625" style="165" customWidth="1"/>
    <col min="4890" max="4890" width="10.42578125" style="165" customWidth="1"/>
    <col min="4891" max="4891" width="9.5703125" style="165" customWidth="1"/>
    <col min="4892" max="4892" width="20.8554687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2.7109375" style="165" customWidth="1"/>
    <col min="4902" max="4902" width="9"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7.140625" style="165" customWidth="1"/>
    <col min="5127" max="5127" width="3.85546875" style="165" customWidth="1"/>
    <col min="5128" max="5128" width="14.85546875" style="165" customWidth="1"/>
    <col min="5129" max="5129" width="12.140625" style="165" customWidth="1"/>
    <col min="5130" max="5130" width="2.5703125" style="165" customWidth="1"/>
    <col min="5131" max="5131" width="10.7109375" style="165" customWidth="1"/>
    <col min="5132" max="5132" width="11.4257812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5" width="9.28515625" style="165" customWidth="1"/>
    <col min="5146" max="5146" width="10.42578125" style="165" customWidth="1"/>
    <col min="5147" max="5147" width="9.5703125" style="165" customWidth="1"/>
    <col min="5148" max="5148" width="20.8554687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2.7109375" style="165" customWidth="1"/>
    <col min="5158" max="5158" width="9"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7.140625" style="165" customWidth="1"/>
    <col min="5383" max="5383" width="3.85546875" style="165" customWidth="1"/>
    <col min="5384" max="5384" width="14.85546875" style="165" customWidth="1"/>
    <col min="5385" max="5385" width="12.140625" style="165" customWidth="1"/>
    <col min="5386" max="5386" width="2.5703125" style="165" customWidth="1"/>
    <col min="5387" max="5387" width="10.7109375" style="165" customWidth="1"/>
    <col min="5388" max="5388" width="11.4257812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1" width="9.28515625" style="165" customWidth="1"/>
    <col min="5402" max="5402" width="10.42578125" style="165" customWidth="1"/>
    <col min="5403" max="5403" width="9.5703125" style="165" customWidth="1"/>
    <col min="5404" max="5404" width="20.8554687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2.7109375" style="165" customWidth="1"/>
    <col min="5414" max="5414" width="9"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7.140625" style="165" customWidth="1"/>
    <col min="5639" max="5639" width="3.85546875" style="165" customWidth="1"/>
    <col min="5640" max="5640" width="14.85546875" style="165" customWidth="1"/>
    <col min="5641" max="5641" width="12.140625" style="165" customWidth="1"/>
    <col min="5642" max="5642" width="2.5703125" style="165" customWidth="1"/>
    <col min="5643" max="5643" width="10.7109375" style="165" customWidth="1"/>
    <col min="5644" max="5644" width="11.4257812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7" width="9.28515625" style="165" customWidth="1"/>
    <col min="5658" max="5658" width="10.42578125" style="165" customWidth="1"/>
    <col min="5659" max="5659" width="9.5703125" style="165" customWidth="1"/>
    <col min="5660" max="5660" width="20.8554687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2.7109375" style="165" customWidth="1"/>
    <col min="5670" max="5670" width="9"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7.140625" style="165" customWidth="1"/>
    <col min="5895" max="5895" width="3.85546875" style="165" customWidth="1"/>
    <col min="5896" max="5896" width="14.85546875" style="165" customWidth="1"/>
    <col min="5897" max="5897" width="12.140625" style="165" customWidth="1"/>
    <col min="5898" max="5898" width="2.5703125" style="165" customWidth="1"/>
    <col min="5899" max="5899" width="10.7109375" style="165" customWidth="1"/>
    <col min="5900" max="5900" width="11.4257812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3" width="9.28515625" style="165" customWidth="1"/>
    <col min="5914" max="5914" width="10.42578125" style="165" customWidth="1"/>
    <col min="5915" max="5915" width="9.5703125" style="165" customWidth="1"/>
    <col min="5916" max="5916" width="20.8554687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2.7109375" style="165" customWidth="1"/>
    <col min="5926" max="5926" width="9"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7.140625" style="165" customWidth="1"/>
    <col min="6151" max="6151" width="3.85546875" style="165" customWidth="1"/>
    <col min="6152" max="6152" width="14.85546875" style="165" customWidth="1"/>
    <col min="6153" max="6153" width="12.140625" style="165" customWidth="1"/>
    <col min="6154" max="6154" width="2.5703125" style="165" customWidth="1"/>
    <col min="6155" max="6155" width="10.7109375" style="165" customWidth="1"/>
    <col min="6156" max="6156" width="11.4257812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69" width="9.28515625" style="165" customWidth="1"/>
    <col min="6170" max="6170" width="10.42578125" style="165" customWidth="1"/>
    <col min="6171" max="6171" width="9.5703125" style="165" customWidth="1"/>
    <col min="6172" max="6172" width="20.8554687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2.7109375" style="165" customWidth="1"/>
    <col min="6182" max="6182" width="9"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7.140625" style="165" customWidth="1"/>
    <col min="6407" max="6407" width="3.85546875" style="165" customWidth="1"/>
    <col min="6408" max="6408" width="14.85546875" style="165" customWidth="1"/>
    <col min="6409" max="6409" width="12.140625" style="165" customWidth="1"/>
    <col min="6410" max="6410" width="2.5703125" style="165" customWidth="1"/>
    <col min="6411" max="6411" width="10.7109375" style="165" customWidth="1"/>
    <col min="6412" max="6412" width="11.4257812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5" width="9.28515625" style="165" customWidth="1"/>
    <col min="6426" max="6426" width="10.42578125" style="165" customWidth="1"/>
    <col min="6427" max="6427" width="9.5703125" style="165" customWidth="1"/>
    <col min="6428" max="6428" width="20.8554687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2.7109375" style="165" customWidth="1"/>
    <col min="6438" max="6438" width="9"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7.140625" style="165" customWidth="1"/>
    <col min="6663" max="6663" width="3.85546875" style="165" customWidth="1"/>
    <col min="6664" max="6664" width="14.85546875" style="165" customWidth="1"/>
    <col min="6665" max="6665" width="12.140625" style="165" customWidth="1"/>
    <col min="6666" max="6666" width="2.5703125" style="165" customWidth="1"/>
    <col min="6667" max="6667" width="10.7109375" style="165" customWidth="1"/>
    <col min="6668" max="6668" width="11.4257812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1" width="9.28515625" style="165" customWidth="1"/>
    <col min="6682" max="6682" width="10.42578125" style="165" customWidth="1"/>
    <col min="6683" max="6683" width="9.5703125" style="165" customWidth="1"/>
    <col min="6684" max="6684" width="20.8554687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2.7109375" style="165" customWidth="1"/>
    <col min="6694" max="6694" width="9"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7.140625" style="165" customWidth="1"/>
    <col min="6919" max="6919" width="3.85546875" style="165" customWidth="1"/>
    <col min="6920" max="6920" width="14.85546875" style="165" customWidth="1"/>
    <col min="6921" max="6921" width="12.140625" style="165" customWidth="1"/>
    <col min="6922" max="6922" width="2.5703125" style="165" customWidth="1"/>
    <col min="6923" max="6923" width="10.7109375" style="165" customWidth="1"/>
    <col min="6924" max="6924" width="11.4257812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7" width="9.28515625" style="165" customWidth="1"/>
    <col min="6938" max="6938" width="10.42578125" style="165" customWidth="1"/>
    <col min="6939" max="6939" width="9.5703125" style="165" customWidth="1"/>
    <col min="6940" max="6940" width="20.8554687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2.7109375" style="165" customWidth="1"/>
    <col min="6950" max="6950" width="9"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7.140625" style="165" customWidth="1"/>
    <col min="7175" max="7175" width="3.85546875" style="165" customWidth="1"/>
    <col min="7176" max="7176" width="14.85546875" style="165" customWidth="1"/>
    <col min="7177" max="7177" width="12.140625" style="165" customWidth="1"/>
    <col min="7178" max="7178" width="2.5703125" style="165" customWidth="1"/>
    <col min="7179" max="7179" width="10.7109375" style="165" customWidth="1"/>
    <col min="7180" max="7180" width="11.4257812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3" width="9.28515625" style="165" customWidth="1"/>
    <col min="7194" max="7194" width="10.42578125" style="165" customWidth="1"/>
    <col min="7195" max="7195" width="9.5703125" style="165" customWidth="1"/>
    <col min="7196" max="7196" width="20.8554687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2.7109375" style="165" customWidth="1"/>
    <col min="7206" max="7206" width="9"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7.140625" style="165" customWidth="1"/>
    <col min="7431" max="7431" width="3.85546875" style="165" customWidth="1"/>
    <col min="7432" max="7432" width="14.85546875" style="165" customWidth="1"/>
    <col min="7433" max="7433" width="12.140625" style="165" customWidth="1"/>
    <col min="7434" max="7434" width="2.5703125" style="165" customWidth="1"/>
    <col min="7435" max="7435" width="10.7109375" style="165" customWidth="1"/>
    <col min="7436" max="7436" width="11.4257812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49" width="9.28515625" style="165" customWidth="1"/>
    <col min="7450" max="7450" width="10.42578125" style="165" customWidth="1"/>
    <col min="7451" max="7451" width="9.5703125" style="165" customWidth="1"/>
    <col min="7452" max="7452" width="20.8554687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2.7109375" style="165" customWidth="1"/>
    <col min="7462" max="7462" width="9"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7.140625" style="165" customWidth="1"/>
    <col min="7687" max="7687" width="3.85546875" style="165" customWidth="1"/>
    <col min="7688" max="7688" width="14.85546875" style="165" customWidth="1"/>
    <col min="7689" max="7689" width="12.140625" style="165" customWidth="1"/>
    <col min="7690" max="7690" width="2.5703125" style="165" customWidth="1"/>
    <col min="7691" max="7691" width="10.7109375" style="165" customWidth="1"/>
    <col min="7692" max="7692" width="11.4257812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5" width="9.28515625" style="165" customWidth="1"/>
    <col min="7706" max="7706" width="10.42578125" style="165" customWidth="1"/>
    <col min="7707" max="7707" width="9.5703125" style="165" customWidth="1"/>
    <col min="7708" max="7708" width="20.8554687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2.7109375" style="165" customWidth="1"/>
    <col min="7718" max="7718" width="9"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7.140625" style="165" customWidth="1"/>
    <col min="7943" max="7943" width="3.85546875" style="165" customWidth="1"/>
    <col min="7944" max="7944" width="14.85546875" style="165" customWidth="1"/>
    <col min="7945" max="7945" width="12.140625" style="165" customWidth="1"/>
    <col min="7946" max="7946" width="2.5703125" style="165" customWidth="1"/>
    <col min="7947" max="7947" width="10.7109375" style="165" customWidth="1"/>
    <col min="7948" max="7948" width="11.4257812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1" width="9.28515625" style="165" customWidth="1"/>
    <col min="7962" max="7962" width="10.42578125" style="165" customWidth="1"/>
    <col min="7963" max="7963" width="9.5703125" style="165" customWidth="1"/>
    <col min="7964" max="7964" width="20.8554687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2.7109375" style="165" customWidth="1"/>
    <col min="7974" max="7974" width="9"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7.140625" style="165" customWidth="1"/>
    <col min="8199" max="8199" width="3.85546875" style="165" customWidth="1"/>
    <col min="8200" max="8200" width="14.85546875" style="165" customWidth="1"/>
    <col min="8201" max="8201" width="12.140625" style="165" customWidth="1"/>
    <col min="8202" max="8202" width="2.5703125" style="165" customWidth="1"/>
    <col min="8203" max="8203" width="10.7109375" style="165" customWidth="1"/>
    <col min="8204" max="8204" width="11.4257812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7" width="9.28515625" style="165" customWidth="1"/>
    <col min="8218" max="8218" width="10.42578125" style="165" customWidth="1"/>
    <col min="8219" max="8219" width="9.5703125" style="165" customWidth="1"/>
    <col min="8220" max="8220" width="20.8554687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2.7109375" style="165" customWidth="1"/>
    <col min="8230" max="8230" width="9"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7.140625" style="165" customWidth="1"/>
    <col min="8455" max="8455" width="3.85546875" style="165" customWidth="1"/>
    <col min="8456" max="8456" width="14.85546875" style="165" customWidth="1"/>
    <col min="8457" max="8457" width="12.140625" style="165" customWidth="1"/>
    <col min="8458" max="8458" width="2.5703125" style="165" customWidth="1"/>
    <col min="8459" max="8459" width="10.7109375" style="165" customWidth="1"/>
    <col min="8460" max="8460" width="11.4257812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3" width="9.28515625" style="165" customWidth="1"/>
    <col min="8474" max="8474" width="10.42578125" style="165" customWidth="1"/>
    <col min="8475" max="8475" width="9.5703125" style="165" customWidth="1"/>
    <col min="8476" max="8476" width="20.8554687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2.7109375" style="165" customWidth="1"/>
    <col min="8486" max="8486" width="9"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7.140625" style="165" customWidth="1"/>
    <col min="8711" max="8711" width="3.85546875" style="165" customWidth="1"/>
    <col min="8712" max="8712" width="14.85546875" style="165" customWidth="1"/>
    <col min="8713" max="8713" width="12.140625" style="165" customWidth="1"/>
    <col min="8714" max="8714" width="2.5703125" style="165" customWidth="1"/>
    <col min="8715" max="8715" width="10.7109375" style="165" customWidth="1"/>
    <col min="8716" max="8716" width="11.4257812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29" width="9.28515625" style="165" customWidth="1"/>
    <col min="8730" max="8730" width="10.42578125" style="165" customWidth="1"/>
    <col min="8731" max="8731" width="9.5703125" style="165" customWidth="1"/>
    <col min="8732" max="8732" width="20.8554687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2.7109375" style="165" customWidth="1"/>
    <col min="8742" max="8742" width="9"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7.140625" style="165" customWidth="1"/>
    <col min="8967" max="8967" width="3.85546875" style="165" customWidth="1"/>
    <col min="8968" max="8968" width="14.85546875" style="165" customWidth="1"/>
    <col min="8969" max="8969" width="12.140625" style="165" customWidth="1"/>
    <col min="8970" max="8970" width="2.5703125" style="165" customWidth="1"/>
    <col min="8971" max="8971" width="10.7109375" style="165" customWidth="1"/>
    <col min="8972" max="8972" width="11.4257812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5" width="9.28515625" style="165" customWidth="1"/>
    <col min="8986" max="8986" width="10.42578125" style="165" customWidth="1"/>
    <col min="8987" max="8987" width="9.5703125" style="165" customWidth="1"/>
    <col min="8988" max="8988" width="20.8554687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2.7109375" style="165" customWidth="1"/>
    <col min="8998" max="8998" width="9"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7.140625" style="165" customWidth="1"/>
    <col min="9223" max="9223" width="3.85546875" style="165" customWidth="1"/>
    <col min="9224" max="9224" width="14.85546875" style="165" customWidth="1"/>
    <col min="9225" max="9225" width="12.140625" style="165" customWidth="1"/>
    <col min="9226" max="9226" width="2.5703125" style="165" customWidth="1"/>
    <col min="9227" max="9227" width="10.7109375" style="165" customWidth="1"/>
    <col min="9228" max="9228" width="11.4257812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1" width="9.28515625" style="165" customWidth="1"/>
    <col min="9242" max="9242" width="10.42578125" style="165" customWidth="1"/>
    <col min="9243" max="9243" width="9.5703125" style="165" customWidth="1"/>
    <col min="9244" max="9244" width="20.8554687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2.7109375" style="165" customWidth="1"/>
    <col min="9254" max="9254" width="9"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7.140625" style="165" customWidth="1"/>
    <col min="9479" max="9479" width="3.85546875" style="165" customWidth="1"/>
    <col min="9480" max="9480" width="14.85546875" style="165" customWidth="1"/>
    <col min="9481" max="9481" width="12.140625" style="165" customWidth="1"/>
    <col min="9482" max="9482" width="2.5703125" style="165" customWidth="1"/>
    <col min="9483" max="9483" width="10.7109375" style="165" customWidth="1"/>
    <col min="9484" max="9484" width="11.4257812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7" width="9.28515625" style="165" customWidth="1"/>
    <col min="9498" max="9498" width="10.42578125" style="165" customWidth="1"/>
    <col min="9499" max="9499" width="9.5703125" style="165" customWidth="1"/>
    <col min="9500" max="9500" width="20.8554687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2.7109375" style="165" customWidth="1"/>
    <col min="9510" max="9510" width="9"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7.140625" style="165" customWidth="1"/>
    <col min="9735" max="9735" width="3.85546875" style="165" customWidth="1"/>
    <col min="9736" max="9736" width="14.85546875" style="165" customWidth="1"/>
    <col min="9737" max="9737" width="12.140625" style="165" customWidth="1"/>
    <col min="9738" max="9738" width="2.5703125" style="165" customWidth="1"/>
    <col min="9739" max="9739" width="10.7109375" style="165" customWidth="1"/>
    <col min="9740" max="9740" width="11.4257812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3" width="9.28515625" style="165" customWidth="1"/>
    <col min="9754" max="9754" width="10.42578125" style="165" customWidth="1"/>
    <col min="9755" max="9755" width="9.5703125" style="165" customWidth="1"/>
    <col min="9756" max="9756" width="20.8554687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2.7109375" style="165" customWidth="1"/>
    <col min="9766" max="9766" width="9"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7.140625" style="165" customWidth="1"/>
    <col min="9991" max="9991" width="3.85546875" style="165" customWidth="1"/>
    <col min="9992" max="9992" width="14.85546875" style="165" customWidth="1"/>
    <col min="9993" max="9993" width="12.140625" style="165" customWidth="1"/>
    <col min="9994" max="9994" width="2.5703125" style="165" customWidth="1"/>
    <col min="9995" max="9995" width="10.7109375" style="165" customWidth="1"/>
    <col min="9996" max="9996" width="11.4257812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09" width="9.28515625" style="165" customWidth="1"/>
    <col min="10010" max="10010" width="10.42578125" style="165" customWidth="1"/>
    <col min="10011" max="10011" width="9.5703125" style="165" customWidth="1"/>
    <col min="10012" max="10012" width="20.8554687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2.7109375" style="165" customWidth="1"/>
    <col min="10022" max="10022" width="9"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7.140625" style="165" customWidth="1"/>
    <col min="10247" max="10247" width="3.85546875" style="165" customWidth="1"/>
    <col min="10248" max="10248" width="14.85546875" style="165" customWidth="1"/>
    <col min="10249" max="10249" width="12.140625" style="165" customWidth="1"/>
    <col min="10250" max="10250" width="2.5703125" style="165" customWidth="1"/>
    <col min="10251" max="10251" width="10.7109375" style="165" customWidth="1"/>
    <col min="10252" max="10252" width="11.4257812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5" width="9.28515625" style="165" customWidth="1"/>
    <col min="10266" max="10266" width="10.42578125" style="165" customWidth="1"/>
    <col min="10267" max="10267" width="9.5703125" style="165" customWidth="1"/>
    <col min="10268" max="10268" width="20.8554687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2.7109375" style="165" customWidth="1"/>
    <col min="10278" max="10278" width="9"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7.140625" style="165" customWidth="1"/>
    <col min="10503" max="10503" width="3.85546875" style="165" customWidth="1"/>
    <col min="10504" max="10504" width="14.85546875" style="165" customWidth="1"/>
    <col min="10505" max="10505" width="12.140625" style="165" customWidth="1"/>
    <col min="10506" max="10506" width="2.5703125" style="165" customWidth="1"/>
    <col min="10507" max="10507" width="10.7109375" style="165" customWidth="1"/>
    <col min="10508" max="10508" width="11.4257812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1" width="9.28515625" style="165" customWidth="1"/>
    <col min="10522" max="10522" width="10.42578125" style="165" customWidth="1"/>
    <col min="10523" max="10523" width="9.5703125" style="165" customWidth="1"/>
    <col min="10524" max="10524" width="20.8554687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2.7109375" style="165" customWidth="1"/>
    <col min="10534" max="10534" width="9"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7.140625" style="165" customWidth="1"/>
    <col min="10759" max="10759" width="3.85546875" style="165" customWidth="1"/>
    <col min="10760" max="10760" width="14.85546875" style="165" customWidth="1"/>
    <col min="10761" max="10761" width="12.140625" style="165" customWidth="1"/>
    <col min="10762" max="10762" width="2.5703125" style="165" customWidth="1"/>
    <col min="10763" max="10763" width="10.7109375" style="165" customWidth="1"/>
    <col min="10764" max="10764" width="11.4257812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7" width="9.28515625" style="165" customWidth="1"/>
    <col min="10778" max="10778" width="10.42578125" style="165" customWidth="1"/>
    <col min="10779" max="10779" width="9.5703125" style="165" customWidth="1"/>
    <col min="10780" max="10780" width="20.8554687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2.7109375" style="165" customWidth="1"/>
    <col min="10790" max="10790" width="9"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7.140625" style="165" customWidth="1"/>
    <col min="11015" max="11015" width="3.85546875" style="165" customWidth="1"/>
    <col min="11016" max="11016" width="14.85546875" style="165" customWidth="1"/>
    <col min="11017" max="11017" width="12.140625" style="165" customWidth="1"/>
    <col min="11018" max="11018" width="2.5703125" style="165" customWidth="1"/>
    <col min="11019" max="11019" width="10.7109375" style="165" customWidth="1"/>
    <col min="11020" max="11020" width="11.4257812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3" width="9.28515625" style="165" customWidth="1"/>
    <col min="11034" max="11034" width="10.42578125" style="165" customWidth="1"/>
    <col min="11035" max="11035" width="9.5703125" style="165" customWidth="1"/>
    <col min="11036" max="11036" width="20.8554687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2.7109375" style="165" customWidth="1"/>
    <col min="11046" max="11046" width="9"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7.140625" style="165" customWidth="1"/>
    <col min="11271" max="11271" width="3.85546875" style="165" customWidth="1"/>
    <col min="11272" max="11272" width="14.85546875" style="165" customWidth="1"/>
    <col min="11273" max="11273" width="12.140625" style="165" customWidth="1"/>
    <col min="11274" max="11274" width="2.5703125" style="165" customWidth="1"/>
    <col min="11275" max="11275" width="10.7109375" style="165" customWidth="1"/>
    <col min="11276" max="11276" width="11.4257812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89" width="9.28515625" style="165" customWidth="1"/>
    <col min="11290" max="11290" width="10.42578125" style="165" customWidth="1"/>
    <col min="11291" max="11291" width="9.5703125" style="165" customWidth="1"/>
    <col min="11292" max="11292" width="20.8554687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2.7109375" style="165" customWidth="1"/>
    <col min="11302" max="11302" width="9"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7.140625" style="165" customWidth="1"/>
    <col min="11527" max="11527" width="3.85546875" style="165" customWidth="1"/>
    <col min="11528" max="11528" width="14.85546875" style="165" customWidth="1"/>
    <col min="11529" max="11529" width="12.140625" style="165" customWidth="1"/>
    <col min="11530" max="11530" width="2.5703125" style="165" customWidth="1"/>
    <col min="11531" max="11531" width="10.7109375" style="165" customWidth="1"/>
    <col min="11532" max="11532" width="11.4257812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5" width="9.28515625" style="165" customWidth="1"/>
    <col min="11546" max="11546" width="10.42578125" style="165" customWidth="1"/>
    <col min="11547" max="11547" width="9.5703125" style="165" customWidth="1"/>
    <col min="11548" max="11548" width="20.8554687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2.7109375" style="165" customWidth="1"/>
    <col min="11558" max="11558" width="9"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7.140625" style="165" customWidth="1"/>
    <col min="11783" max="11783" width="3.85546875" style="165" customWidth="1"/>
    <col min="11784" max="11784" width="14.85546875" style="165" customWidth="1"/>
    <col min="11785" max="11785" width="12.140625" style="165" customWidth="1"/>
    <col min="11786" max="11786" width="2.5703125" style="165" customWidth="1"/>
    <col min="11787" max="11787" width="10.7109375" style="165" customWidth="1"/>
    <col min="11788" max="11788" width="11.4257812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1" width="9.28515625" style="165" customWidth="1"/>
    <col min="11802" max="11802" width="10.42578125" style="165" customWidth="1"/>
    <col min="11803" max="11803" width="9.5703125" style="165" customWidth="1"/>
    <col min="11804" max="11804" width="20.8554687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2.7109375" style="165" customWidth="1"/>
    <col min="11814" max="11814" width="9"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7.140625" style="165" customWidth="1"/>
    <col min="12039" max="12039" width="3.85546875" style="165" customWidth="1"/>
    <col min="12040" max="12040" width="14.85546875" style="165" customWidth="1"/>
    <col min="12041" max="12041" width="12.140625" style="165" customWidth="1"/>
    <col min="12042" max="12042" width="2.5703125" style="165" customWidth="1"/>
    <col min="12043" max="12043" width="10.7109375" style="165" customWidth="1"/>
    <col min="12044" max="12044" width="11.4257812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7" width="9.28515625" style="165" customWidth="1"/>
    <col min="12058" max="12058" width="10.42578125" style="165" customWidth="1"/>
    <col min="12059" max="12059" width="9.5703125" style="165" customWidth="1"/>
    <col min="12060" max="12060" width="20.8554687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2.7109375" style="165" customWidth="1"/>
    <col min="12070" max="12070" width="9"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7.140625" style="165" customWidth="1"/>
    <col min="12295" max="12295" width="3.85546875" style="165" customWidth="1"/>
    <col min="12296" max="12296" width="14.85546875" style="165" customWidth="1"/>
    <col min="12297" max="12297" width="12.140625" style="165" customWidth="1"/>
    <col min="12298" max="12298" width="2.5703125" style="165" customWidth="1"/>
    <col min="12299" max="12299" width="10.7109375" style="165" customWidth="1"/>
    <col min="12300" max="12300" width="11.4257812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3" width="9.28515625" style="165" customWidth="1"/>
    <col min="12314" max="12314" width="10.42578125" style="165" customWidth="1"/>
    <col min="12315" max="12315" width="9.5703125" style="165" customWidth="1"/>
    <col min="12316" max="12316" width="20.8554687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2.7109375" style="165" customWidth="1"/>
    <col min="12326" max="12326" width="9"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7.140625" style="165" customWidth="1"/>
    <col min="12551" max="12551" width="3.85546875" style="165" customWidth="1"/>
    <col min="12552" max="12552" width="14.85546875" style="165" customWidth="1"/>
    <col min="12553" max="12553" width="12.140625" style="165" customWidth="1"/>
    <col min="12554" max="12554" width="2.5703125" style="165" customWidth="1"/>
    <col min="12555" max="12555" width="10.7109375" style="165" customWidth="1"/>
    <col min="12556" max="12556" width="11.4257812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69" width="9.28515625" style="165" customWidth="1"/>
    <col min="12570" max="12570" width="10.42578125" style="165" customWidth="1"/>
    <col min="12571" max="12571" width="9.5703125" style="165" customWidth="1"/>
    <col min="12572" max="12572" width="20.8554687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2.7109375" style="165" customWidth="1"/>
    <col min="12582" max="12582" width="9"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7.140625" style="165" customWidth="1"/>
    <col min="12807" max="12807" width="3.85546875" style="165" customWidth="1"/>
    <col min="12808" max="12808" width="14.85546875" style="165" customWidth="1"/>
    <col min="12809" max="12809" width="12.140625" style="165" customWidth="1"/>
    <col min="12810" max="12810" width="2.5703125" style="165" customWidth="1"/>
    <col min="12811" max="12811" width="10.7109375" style="165" customWidth="1"/>
    <col min="12812" max="12812" width="11.4257812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5" width="9.28515625" style="165" customWidth="1"/>
    <col min="12826" max="12826" width="10.42578125" style="165" customWidth="1"/>
    <col min="12827" max="12827" width="9.5703125" style="165" customWidth="1"/>
    <col min="12828" max="12828" width="20.8554687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2.7109375" style="165" customWidth="1"/>
    <col min="12838" max="12838" width="9"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7.140625" style="165" customWidth="1"/>
    <col min="13063" max="13063" width="3.85546875" style="165" customWidth="1"/>
    <col min="13064" max="13064" width="14.85546875" style="165" customWidth="1"/>
    <col min="13065" max="13065" width="12.140625" style="165" customWidth="1"/>
    <col min="13066" max="13066" width="2.5703125" style="165" customWidth="1"/>
    <col min="13067" max="13067" width="10.7109375" style="165" customWidth="1"/>
    <col min="13068" max="13068" width="11.4257812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1" width="9.28515625" style="165" customWidth="1"/>
    <col min="13082" max="13082" width="10.42578125" style="165" customWidth="1"/>
    <col min="13083" max="13083" width="9.5703125" style="165" customWidth="1"/>
    <col min="13084" max="13084" width="20.8554687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2.7109375" style="165" customWidth="1"/>
    <col min="13094" max="13094" width="9"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7.140625" style="165" customWidth="1"/>
    <col min="13319" max="13319" width="3.85546875" style="165" customWidth="1"/>
    <col min="13320" max="13320" width="14.85546875" style="165" customWidth="1"/>
    <col min="13321" max="13321" width="12.140625" style="165" customWidth="1"/>
    <col min="13322" max="13322" width="2.5703125" style="165" customWidth="1"/>
    <col min="13323" max="13323" width="10.7109375" style="165" customWidth="1"/>
    <col min="13324" max="13324" width="11.4257812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7" width="9.28515625" style="165" customWidth="1"/>
    <col min="13338" max="13338" width="10.42578125" style="165" customWidth="1"/>
    <col min="13339" max="13339" width="9.5703125" style="165" customWidth="1"/>
    <col min="13340" max="13340" width="20.8554687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2.7109375" style="165" customWidth="1"/>
    <col min="13350" max="13350" width="9"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7.140625" style="165" customWidth="1"/>
    <col min="13575" max="13575" width="3.85546875" style="165" customWidth="1"/>
    <col min="13576" max="13576" width="14.85546875" style="165" customWidth="1"/>
    <col min="13577" max="13577" width="12.140625" style="165" customWidth="1"/>
    <col min="13578" max="13578" width="2.5703125" style="165" customWidth="1"/>
    <col min="13579" max="13579" width="10.7109375" style="165" customWidth="1"/>
    <col min="13580" max="13580" width="11.4257812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3" width="9.28515625" style="165" customWidth="1"/>
    <col min="13594" max="13594" width="10.42578125" style="165" customWidth="1"/>
    <col min="13595" max="13595" width="9.5703125" style="165" customWidth="1"/>
    <col min="13596" max="13596" width="20.8554687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2.7109375" style="165" customWidth="1"/>
    <col min="13606" max="13606" width="9"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7.140625" style="165" customWidth="1"/>
    <col min="13831" max="13831" width="3.85546875" style="165" customWidth="1"/>
    <col min="13832" max="13832" width="14.85546875" style="165" customWidth="1"/>
    <col min="13833" max="13833" width="12.140625" style="165" customWidth="1"/>
    <col min="13834" max="13834" width="2.5703125" style="165" customWidth="1"/>
    <col min="13835" max="13835" width="10.7109375" style="165" customWidth="1"/>
    <col min="13836" max="13836" width="11.4257812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49" width="9.28515625" style="165" customWidth="1"/>
    <col min="13850" max="13850" width="10.42578125" style="165" customWidth="1"/>
    <col min="13851" max="13851" width="9.5703125" style="165" customWidth="1"/>
    <col min="13852" max="13852" width="20.8554687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2.7109375" style="165" customWidth="1"/>
    <col min="13862" max="13862" width="9"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7.140625" style="165" customWidth="1"/>
    <col min="14087" max="14087" width="3.85546875" style="165" customWidth="1"/>
    <col min="14088" max="14088" width="14.85546875" style="165" customWidth="1"/>
    <col min="14089" max="14089" width="12.140625" style="165" customWidth="1"/>
    <col min="14090" max="14090" width="2.5703125" style="165" customWidth="1"/>
    <col min="14091" max="14091" width="10.7109375" style="165" customWidth="1"/>
    <col min="14092" max="14092" width="11.4257812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5" width="9.28515625" style="165" customWidth="1"/>
    <col min="14106" max="14106" width="10.42578125" style="165" customWidth="1"/>
    <col min="14107" max="14107" width="9.5703125" style="165" customWidth="1"/>
    <col min="14108" max="14108" width="20.8554687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2.7109375" style="165" customWidth="1"/>
    <col min="14118" max="14118" width="9"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7.140625" style="165" customWidth="1"/>
    <col min="14343" max="14343" width="3.85546875" style="165" customWidth="1"/>
    <col min="14344" max="14344" width="14.85546875" style="165" customWidth="1"/>
    <col min="14345" max="14345" width="12.140625" style="165" customWidth="1"/>
    <col min="14346" max="14346" width="2.5703125" style="165" customWidth="1"/>
    <col min="14347" max="14347" width="10.7109375" style="165" customWidth="1"/>
    <col min="14348" max="14348" width="11.4257812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1" width="9.28515625" style="165" customWidth="1"/>
    <col min="14362" max="14362" width="10.42578125" style="165" customWidth="1"/>
    <col min="14363" max="14363" width="9.5703125" style="165" customWidth="1"/>
    <col min="14364" max="14364" width="20.8554687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2.7109375" style="165" customWidth="1"/>
    <col min="14374" max="14374" width="9"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7.140625" style="165" customWidth="1"/>
    <col min="14599" max="14599" width="3.85546875" style="165" customWidth="1"/>
    <col min="14600" max="14600" width="14.85546875" style="165" customWidth="1"/>
    <col min="14601" max="14601" width="12.140625" style="165" customWidth="1"/>
    <col min="14602" max="14602" width="2.5703125" style="165" customWidth="1"/>
    <col min="14603" max="14603" width="10.7109375" style="165" customWidth="1"/>
    <col min="14604" max="14604" width="11.4257812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7" width="9.28515625" style="165" customWidth="1"/>
    <col min="14618" max="14618" width="10.42578125" style="165" customWidth="1"/>
    <col min="14619" max="14619" width="9.5703125" style="165" customWidth="1"/>
    <col min="14620" max="14620" width="20.8554687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2.7109375" style="165" customWidth="1"/>
    <col min="14630" max="14630" width="9"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7.140625" style="165" customWidth="1"/>
    <col min="14855" max="14855" width="3.85546875" style="165" customWidth="1"/>
    <col min="14856" max="14856" width="14.85546875" style="165" customWidth="1"/>
    <col min="14857" max="14857" width="12.140625" style="165" customWidth="1"/>
    <col min="14858" max="14858" width="2.5703125" style="165" customWidth="1"/>
    <col min="14859" max="14859" width="10.7109375" style="165" customWidth="1"/>
    <col min="14860" max="14860" width="11.4257812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3" width="9.28515625" style="165" customWidth="1"/>
    <col min="14874" max="14874" width="10.42578125" style="165" customWidth="1"/>
    <col min="14875" max="14875" width="9.5703125" style="165" customWidth="1"/>
    <col min="14876" max="14876" width="20.8554687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2.7109375" style="165" customWidth="1"/>
    <col min="14886" max="14886" width="9"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7.140625" style="165" customWidth="1"/>
    <col min="15111" max="15111" width="3.85546875" style="165" customWidth="1"/>
    <col min="15112" max="15112" width="14.85546875" style="165" customWidth="1"/>
    <col min="15113" max="15113" width="12.140625" style="165" customWidth="1"/>
    <col min="15114" max="15114" width="2.5703125" style="165" customWidth="1"/>
    <col min="15115" max="15115" width="10.7109375" style="165" customWidth="1"/>
    <col min="15116" max="15116" width="11.4257812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29" width="9.28515625" style="165" customWidth="1"/>
    <col min="15130" max="15130" width="10.42578125" style="165" customWidth="1"/>
    <col min="15131" max="15131" width="9.5703125" style="165" customWidth="1"/>
    <col min="15132" max="15132" width="20.8554687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2.7109375" style="165" customWidth="1"/>
    <col min="15142" max="15142" width="9"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7.140625" style="165" customWidth="1"/>
    <col min="15367" max="15367" width="3.85546875" style="165" customWidth="1"/>
    <col min="15368" max="15368" width="14.85546875" style="165" customWidth="1"/>
    <col min="15369" max="15369" width="12.140625" style="165" customWidth="1"/>
    <col min="15370" max="15370" width="2.5703125" style="165" customWidth="1"/>
    <col min="15371" max="15371" width="10.7109375" style="165" customWidth="1"/>
    <col min="15372" max="15372" width="11.4257812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5" width="9.28515625" style="165" customWidth="1"/>
    <col min="15386" max="15386" width="10.42578125" style="165" customWidth="1"/>
    <col min="15387" max="15387" width="9.5703125" style="165" customWidth="1"/>
    <col min="15388" max="15388" width="20.8554687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2.7109375" style="165" customWidth="1"/>
    <col min="15398" max="15398" width="9"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7.140625" style="165" customWidth="1"/>
    <col min="15623" max="15623" width="3.85546875" style="165" customWidth="1"/>
    <col min="15624" max="15624" width="14.85546875" style="165" customWidth="1"/>
    <col min="15625" max="15625" width="12.140625" style="165" customWidth="1"/>
    <col min="15626" max="15626" width="2.5703125" style="165" customWidth="1"/>
    <col min="15627" max="15627" width="10.7109375" style="165" customWidth="1"/>
    <col min="15628" max="15628" width="11.4257812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1" width="9.28515625" style="165" customWidth="1"/>
    <col min="15642" max="15642" width="10.42578125" style="165" customWidth="1"/>
    <col min="15643" max="15643" width="9.5703125" style="165" customWidth="1"/>
    <col min="15644" max="15644" width="20.8554687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2.7109375" style="165" customWidth="1"/>
    <col min="15654" max="15654" width="9"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7.140625" style="165" customWidth="1"/>
    <col min="15879" max="15879" width="3.85546875" style="165" customWidth="1"/>
    <col min="15880" max="15880" width="14.85546875" style="165" customWidth="1"/>
    <col min="15881" max="15881" width="12.140625" style="165" customWidth="1"/>
    <col min="15882" max="15882" width="2.5703125" style="165" customWidth="1"/>
    <col min="15883" max="15883" width="10.7109375" style="165" customWidth="1"/>
    <col min="15884" max="15884" width="11.4257812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7" width="9.28515625" style="165" customWidth="1"/>
    <col min="15898" max="15898" width="10.42578125" style="165" customWidth="1"/>
    <col min="15899" max="15899" width="9.5703125" style="165" customWidth="1"/>
    <col min="15900" max="15900" width="20.8554687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2.7109375" style="165" customWidth="1"/>
    <col min="15910" max="15910" width="9"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7.140625" style="165" customWidth="1"/>
    <col min="16135" max="16135" width="3.85546875" style="165" customWidth="1"/>
    <col min="16136" max="16136" width="14.85546875" style="165" customWidth="1"/>
    <col min="16137" max="16137" width="12.140625" style="165" customWidth="1"/>
    <col min="16138" max="16138" width="2.5703125" style="165" customWidth="1"/>
    <col min="16139" max="16139" width="10.7109375" style="165" customWidth="1"/>
    <col min="16140" max="16140" width="11.4257812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3" width="9.28515625" style="165" customWidth="1"/>
    <col min="16154" max="16154" width="10.42578125" style="165" customWidth="1"/>
    <col min="16155" max="16155" width="9.5703125" style="165" customWidth="1"/>
    <col min="16156" max="16156" width="20.8554687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2.7109375" style="165" customWidth="1"/>
    <col min="16166" max="16166" width="9"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78"/>
      <c r="L1" s="679"/>
      <c r="M1" s="135"/>
      <c r="N1" s="628" t="s">
        <v>40</v>
      </c>
      <c r="O1" s="629"/>
      <c r="P1" s="629"/>
      <c r="Q1" s="629"/>
      <c r="R1" s="629"/>
      <c r="S1" s="629"/>
      <c r="T1" s="629"/>
      <c r="U1" s="629"/>
      <c r="V1" s="630"/>
      <c r="W1" s="136"/>
      <c r="X1" s="684" t="s">
        <v>245</v>
      </c>
      <c r="Y1" s="686" t="s">
        <v>268</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80"/>
      <c r="L2" s="681"/>
      <c r="M2" s="135"/>
      <c r="N2" s="631"/>
      <c r="O2" s="632"/>
      <c r="P2" s="632"/>
      <c r="Q2" s="632"/>
      <c r="R2" s="632"/>
      <c r="S2" s="632"/>
      <c r="T2" s="632"/>
      <c r="U2" s="632"/>
      <c r="V2" s="633"/>
      <c r="W2" s="136"/>
      <c r="X2" s="68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80"/>
      <c r="L3" s="681"/>
      <c r="M3" s="145"/>
      <c r="N3" s="645">
        <v>43269</v>
      </c>
      <c r="O3" s="646"/>
      <c r="P3" s="647"/>
      <c r="Q3" s="647"/>
      <c r="R3" s="647"/>
      <c r="S3" s="647"/>
      <c r="T3" s="647"/>
      <c r="U3" s="647"/>
      <c r="V3" s="648"/>
      <c r="W3" s="136"/>
      <c r="X3" s="652" t="s">
        <v>247</v>
      </c>
      <c r="Y3" s="690" t="s">
        <v>269</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82"/>
      <c r="L4" s="683"/>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3"/>
      <c r="K5" s="153"/>
      <c r="L5" s="153"/>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6" t="s">
        <v>386</v>
      </c>
      <c r="B7" s="600" t="s">
        <v>251</v>
      </c>
      <c r="C7" s="615" t="s">
        <v>385</v>
      </c>
      <c r="D7" s="616"/>
      <c r="E7" s="604"/>
      <c r="F7" s="606"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6" t="s">
        <v>382</v>
      </c>
      <c r="AB7" s="606" t="s">
        <v>252</v>
      </c>
      <c r="AC7" s="601"/>
      <c r="AD7" s="603"/>
      <c r="AE7" s="158"/>
      <c r="AF7" s="590"/>
      <c r="AG7" s="591"/>
      <c r="AH7" s="591"/>
      <c r="AI7" s="591"/>
      <c r="AJ7" s="591"/>
      <c r="AK7" s="591"/>
      <c r="AL7" s="592"/>
    </row>
    <row r="8" spans="1:47" ht="18" customHeight="1" x14ac:dyDescent="0.2">
      <c r="A8" s="607"/>
      <c r="B8" s="602"/>
      <c r="C8" s="617"/>
      <c r="D8" s="618"/>
      <c r="E8" s="605"/>
      <c r="F8" s="607"/>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7"/>
      <c r="AB8" s="607"/>
      <c r="AC8" s="602"/>
      <c r="AD8" s="603"/>
      <c r="AE8" s="162"/>
      <c r="AF8" s="163" t="s">
        <v>253</v>
      </c>
      <c r="AG8" s="163" t="s">
        <v>119</v>
      </c>
      <c r="AH8" s="160" t="s">
        <v>51</v>
      </c>
      <c r="AI8" s="164" t="s">
        <v>120</v>
      </c>
      <c r="AJ8" s="160" t="s">
        <v>52</v>
      </c>
      <c r="AK8" s="161" t="s">
        <v>55</v>
      </c>
      <c r="AL8" s="160" t="s">
        <v>55</v>
      </c>
    </row>
    <row r="9" spans="1:47" s="171" customFormat="1" ht="332.25" customHeight="1" x14ac:dyDescent="0.2">
      <c r="A9" s="450" t="s">
        <v>1116</v>
      </c>
      <c r="B9" s="474" t="s">
        <v>1117</v>
      </c>
      <c r="C9" s="535" t="s">
        <v>1118</v>
      </c>
      <c r="D9" s="575"/>
      <c r="E9" s="536"/>
      <c r="F9" s="451" t="s">
        <v>1119</v>
      </c>
      <c r="G9" s="551" t="s">
        <v>1120</v>
      </c>
      <c r="H9" s="552"/>
      <c r="I9" s="553"/>
      <c r="J9" s="551" t="s">
        <v>1121</v>
      </c>
      <c r="K9" s="552"/>
      <c r="L9" s="553"/>
      <c r="M9" s="450" t="s">
        <v>0</v>
      </c>
      <c r="N9" s="450">
        <v>1</v>
      </c>
      <c r="O9" s="484" t="s">
        <v>0</v>
      </c>
      <c r="P9" s="450" t="s">
        <v>0</v>
      </c>
      <c r="Q9" s="451" t="s">
        <v>15</v>
      </c>
      <c r="R9" s="451" t="s">
        <v>121</v>
      </c>
      <c r="S9" s="221"/>
      <c r="T9" s="456"/>
      <c r="U9" s="456"/>
      <c r="V9" s="454" t="str">
        <f>INDEX([33]Listas!$F$6:$J$10,MATCH(Q9,[33]Listas!$D$6:$D$10,0),MATCH(R9,[33]Listas!$F$4:$J$4,0))</f>
        <v>12
ALTO</v>
      </c>
      <c r="W9" s="221"/>
      <c r="X9" s="551" t="s">
        <v>1122</v>
      </c>
      <c r="Y9" s="552"/>
      <c r="Z9" s="553"/>
      <c r="AA9" s="451" t="s">
        <v>1123</v>
      </c>
      <c r="AB9" s="201" t="s">
        <v>1124</v>
      </c>
      <c r="AC9" s="450">
        <v>76</v>
      </c>
      <c r="AD9" s="449" t="s">
        <v>58</v>
      </c>
      <c r="AE9" s="221"/>
      <c r="AF9" s="456"/>
      <c r="AG9" s="458">
        <f t="shared" ref="AG9:AG10" si="0">IF(OR(AD9="Probabilidad",AD9="Ambos"),T9-AF9,T9)</f>
        <v>0</v>
      </c>
      <c r="AH9" s="455" t="str">
        <f>IF(AG9&lt;=1,"Remota",VLOOKUP(AG9,[33]Listas!$C$6:$D$10,2,0))</f>
        <v>Remota</v>
      </c>
      <c r="AI9" s="458">
        <f>IF(OR(AD9="Impacto",AD9="Ambos"),U9-AF9,U9)</f>
        <v>0</v>
      </c>
      <c r="AJ9" s="455" t="str">
        <f>IF(AI9&lt;=1,"Insignificante",HLOOKUP(AI9,[33]Listas!$F$3:$J$4,2,0))</f>
        <v>Insignificante</v>
      </c>
      <c r="AK9" s="457">
        <f>AG9*AI9</f>
        <v>0</v>
      </c>
      <c r="AL9" s="454" t="str">
        <f>INDEX([33]Listas!$F$6:$J$10,MATCH(AH9,[33]Listas!$D$6:$D$10,0),MATCH(AJ9,[33]Listas!$F$4:$J$4,0))</f>
        <v>1
INFERIOR</v>
      </c>
    </row>
    <row r="10" spans="1:47" s="171" customFormat="1" ht="217.5" customHeight="1" x14ac:dyDescent="0.2">
      <c r="A10" s="459" t="s">
        <v>1107</v>
      </c>
      <c r="B10" s="473" t="s">
        <v>1108</v>
      </c>
      <c r="C10" s="535" t="s">
        <v>1109</v>
      </c>
      <c r="D10" s="575"/>
      <c r="E10" s="536"/>
      <c r="F10" s="451" t="s">
        <v>1110</v>
      </c>
      <c r="G10" s="675" t="s">
        <v>1111</v>
      </c>
      <c r="H10" s="676"/>
      <c r="I10" s="677"/>
      <c r="J10" s="583" t="s">
        <v>1112</v>
      </c>
      <c r="K10" s="583"/>
      <c r="L10" s="583"/>
      <c r="M10" s="450"/>
      <c r="N10" s="450">
        <v>1</v>
      </c>
      <c r="O10" s="484" t="s">
        <v>0</v>
      </c>
      <c r="P10" s="450" t="s">
        <v>0</v>
      </c>
      <c r="Q10" s="451" t="s">
        <v>259</v>
      </c>
      <c r="R10" s="451" t="s">
        <v>123</v>
      </c>
      <c r="S10" s="221"/>
      <c r="T10" s="456">
        <f>VLOOKUP(Q10,[33]Listas!$D$6:$E$10,2,0)</f>
        <v>2</v>
      </c>
      <c r="U10" s="456">
        <f>HLOOKUP(R10,[33]Listas!$F$4:$J$5,2,0)</f>
        <v>3</v>
      </c>
      <c r="V10" s="454" t="str">
        <f>INDEX([33]Listas!$F$6:$J$10,MATCH(Q10,[33]Listas!$D$6:$D$10,0),MATCH(R10,[33]Listas!$F$4:$J$4,0))</f>
        <v>6
MODERADO</v>
      </c>
      <c r="W10" s="221"/>
      <c r="X10" s="675" t="s">
        <v>1113</v>
      </c>
      <c r="Y10" s="676"/>
      <c r="Z10" s="677"/>
      <c r="AA10" s="451" t="s">
        <v>1114</v>
      </c>
      <c r="AB10" s="472" t="s">
        <v>1115</v>
      </c>
      <c r="AC10" s="450">
        <v>87</v>
      </c>
      <c r="AD10" s="449" t="s">
        <v>58</v>
      </c>
      <c r="AE10" s="221"/>
      <c r="AF10" s="456">
        <f t="shared" ref="AF10" si="1">IF(AC10&lt;=33,0,IF(AC10&gt;81,2,1))</f>
        <v>2</v>
      </c>
      <c r="AG10" s="458">
        <f t="shared" si="0"/>
        <v>0</v>
      </c>
      <c r="AH10" s="455" t="str">
        <f>IF(AG10&lt;=1,"Remota",VLOOKUP(AG10,[33]Listas!$C$6:$D$10,2,0))</f>
        <v>Remota</v>
      </c>
      <c r="AI10" s="458">
        <f t="shared" ref="AI10" si="2">IF(OR(AD10="Impacto",AD10="Ambos"),U10-AF10,U10)</f>
        <v>1</v>
      </c>
      <c r="AJ10" s="455" t="str">
        <f>IF(AI10&lt;=1,"Insignificante",HLOOKUP(AI10,[33]Listas!$F$3:$J$4,2,0))</f>
        <v>Insignificante</v>
      </c>
      <c r="AK10" s="457">
        <f t="shared" ref="AK10" si="3">AG10*AI10</f>
        <v>0</v>
      </c>
      <c r="AL10" s="454" t="str">
        <f>INDEX([33]Listas!$F$6:$J$10,MATCH(AH10,[33]Listas!$D$6:$D$10,0),MATCH(AJ10,[33]Listas!$F$4:$J$4,0))</f>
        <v>1
INFERIOR</v>
      </c>
    </row>
    <row r="11" spans="1:47" s="171" customFormat="1" ht="309.75" customHeight="1" x14ac:dyDescent="0.2">
      <c r="A11" s="166" t="s">
        <v>539</v>
      </c>
      <c r="B11" s="473" t="s">
        <v>1105</v>
      </c>
      <c r="C11" s="535" t="s">
        <v>540</v>
      </c>
      <c r="D11" s="575"/>
      <c r="E11" s="536"/>
      <c r="F11" s="174" t="s">
        <v>541</v>
      </c>
      <c r="G11" s="675" t="s">
        <v>542</v>
      </c>
      <c r="H11" s="676"/>
      <c r="I11" s="677"/>
      <c r="J11" s="551" t="s">
        <v>377</v>
      </c>
      <c r="K11" s="552"/>
      <c r="L11" s="553"/>
      <c r="M11" s="166"/>
      <c r="N11" s="166">
        <v>5</v>
      </c>
      <c r="O11" s="166" t="s">
        <v>0</v>
      </c>
      <c r="P11" s="166" t="s">
        <v>0</v>
      </c>
      <c r="Q11" s="176" t="s">
        <v>259</v>
      </c>
      <c r="R11" s="176" t="s">
        <v>123</v>
      </c>
      <c r="S11" s="241"/>
      <c r="T11" s="242"/>
      <c r="U11" s="242"/>
      <c r="V11" s="245" t="str">
        <f>INDEX([27]Listas!$F$6:$J$10,MATCH(Q11,[27]Listas!$D$6:$D$10,0),MATCH(R11,[27]Listas!$F$4:$J$4,0))</f>
        <v>6
MODERADO</v>
      </c>
      <c r="W11" s="241"/>
      <c r="X11" s="675" t="s">
        <v>543</v>
      </c>
      <c r="Y11" s="676"/>
      <c r="Z11" s="677"/>
      <c r="AA11" s="174" t="s">
        <v>544</v>
      </c>
      <c r="AB11" s="201" t="s">
        <v>545</v>
      </c>
      <c r="AC11" s="166">
        <v>47</v>
      </c>
      <c r="AD11" s="174" t="s">
        <v>59</v>
      </c>
      <c r="AE11" s="241"/>
      <c r="AF11" s="242">
        <f t="shared" ref="AF11:AF54" si="4">IF(AC11&lt;=33,0,IF(AC11&gt;81,2,1))</f>
        <v>1</v>
      </c>
      <c r="AG11" s="249"/>
      <c r="AH11" s="178" t="str">
        <f>IF(AG11&lt;=1,"Remota",VLOOKUP(AG11,[27]Listas!$C$6:$D$10,2,0))</f>
        <v>Remota</v>
      </c>
      <c r="AI11" s="250"/>
      <c r="AJ11" s="178" t="str">
        <f>IF(AI11&lt;=1,"Insignificante",HLOOKUP(AI11,[27]Listas!$F$3:$J$4,2,0))</f>
        <v>Insignificante</v>
      </c>
      <c r="AK11" s="170">
        <f t="shared" ref="AK11:AK54" si="5">AG11*AI11</f>
        <v>0</v>
      </c>
      <c r="AL11" s="177" t="str">
        <f>INDEX([27]Listas!$F$6:$J$10,MATCH(AH11,[27]Listas!$D$6:$D$10,0),MATCH(AJ11,[27]Listas!$F$4:$J$4,0))</f>
        <v>1
INFERIOR</v>
      </c>
      <c r="AM11" s="248"/>
    </row>
    <row r="12" spans="1:47" s="171" customFormat="1" ht="124.5" hidden="1" customHeight="1" x14ac:dyDescent="0.2">
      <c r="A12" s="166"/>
      <c r="B12" s="486"/>
      <c r="C12" s="535"/>
      <c r="D12" s="575"/>
      <c r="E12" s="536"/>
      <c r="F12" s="174"/>
      <c r="G12" s="551"/>
      <c r="H12" s="552"/>
      <c r="I12" s="553"/>
      <c r="J12" s="583"/>
      <c r="K12" s="583"/>
      <c r="L12" s="583"/>
      <c r="M12" s="166"/>
      <c r="N12" s="166"/>
      <c r="O12" s="166"/>
      <c r="P12" s="166"/>
      <c r="Q12" s="176"/>
      <c r="R12" s="176"/>
      <c r="S12" s="167"/>
      <c r="T12" s="168" t="e">
        <f>VLOOKUP(Q12,[27]Listas!$D$6:$E$10,2,0)</f>
        <v>#N/A</v>
      </c>
      <c r="U12" s="168" t="e">
        <f>HLOOKUP(R12,[27]Listas!$F$4:$J$5,2,0)</f>
        <v>#N/A</v>
      </c>
      <c r="V12" s="177" t="e">
        <f>INDEX([27]Listas!$F$6:$J$10,MATCH(Q12,[27]Listas!$D$6:$D$10,0),MATCH(R12,[27]Listas!$F$4:$J$4,0))</f>
        <v>#N/A</v>
      </c>
      <c r="W12" s="167"/>
      <c r="X12" s="551"/>
      <c r="Y12" s="552"/>
      <c r="Z12" s="553"/>
      <c r="AA12" s="174"/>
      <c r="AB12" s="201"/>
      <c r="AC12" s="166"/>
      <c r="AD12" s="174"/>
      <c r="AE12" s="167"/>
      <c r="AF12" s="168">
        <f t="shared" si="4"/>
        <v>0</v>
      </c>
      <c r="AG12" s="169" t="e">
        <f t="shared" ref="AG12:AG54" si="6">IF(OR(AD12="Probabilidad",AD12="Ambos"),T12-AF12,T12)</f>
        <v>#N/A</v>
      </c>
      <c r="AH12" s="178" t="e">
        <f>IF(AG12&lt;=1,"Remota",VLOOKUP(AG12,[27]Listas!$C$6:$D$10,2,0))</f>
        <v>#N/A</v>
      </c>
      <c r="AI12" s="169" t="e">
        <f t="shared" ref="AI12:AI54" si="7">IF(OR(AD12="Impacto",AD12="Ambos"),U12-AF12,U12)</f>
        <v>#N/A</v>
      </c>
      <c r="AJ12" s="178" t="e">
        <f>IF(AI12&lt;=1,"Insignificante",HLOOKUP(AI12,[27]Listas!$F$3:$J$4,2,0))</f>
        <v>#N/A</v>
      </c>
      <c r="AK12" s="170" t="e">
        <f t="shared" si="5"/>
        <v>#N/A</v>
      </c>
      <c r="AL12" s="177" t="e">
        <f>INDEX([27]Listas!$F$6:$J$10,MATCH(AH12,[27]Listas!$D$6:$D$10,0),MATCH(AJ12,[27]Listas!$F$4:$J$4,0))</f>
        <v>#N/A</v>
      </c>
    </row>
    <row r="13" spans="1:47" s="171" customFormat="1" ht="124.5" hidden="1" customHeight="1" x14ac:dyDescent="0.2">
      <c r="A13" s="166"/>
      <c r="B13" s="486"/>
      <c r="C13" s="535"/>
      <c r="D13" s="575"/>
      <c r="E13" s="536"/>
      <c r="F13" s="174"/>
      <c r="G13" s="551"/>
      <c r="H13" s="552"/>
      <c r="I13" s="553"/>
      <c r="J13" s="583"/>
      <c r="K13" s="583"/>
      <c r="L13" s="583"/>
      <c r="M13" s="166"/>
      <c r="N13" s="166"/>
      <c r="O13" s="166"/>
      <c r="P13" s="166"/>
      <c r="Q13" s="176"/>
      <c r="R13" s="176"/>
      <c r="S13" s="167"/>
      <c r="T13" s="168" t="e">
        <f>VLOOKUP(Q13,[27]Listas!$D$6:$E$10,2,0)</f>
        <v>#N/A</v>
      </c>
      <c r="U13" s="168" t="e">
        <f>HLOOKUP(R13,[27]Listas!$F$4:$J$5,2,0)</f>
        <v>#N/A</v>
      </c>
      <c r="V13" s="177" t="e">
        <f>INDEX([27]Listas!$F$6:$J$10,MATCH(Q13,[27]Listas!$D$6:$D$10,0),MATCH(R13,[27]Listas!$F$4:$J$4,0))</f>
        <v>#N/A</v>
      </c>
      <c r="W13" s="167"/>
      <c r="X13" s="551"/>
      <c r="Y13" s="552"/>
      <c r="Z13" s="553"/>
      <c r="AA13" s="174"/>
      <c r="AB13" s="201"/>
      <c r="AC13" s="166"/>
      <c r="AD13" s="174"/>
      <c r="AE13" s="167"/>
      <c r="AF13" s="168">
        <f t="shared" si="4"/>
        <v>0</v>
      </c>
      <c r="AG13" s="169" t="e">
        <f t="shared" si="6"/>
        <v>#N/A</v>
      </c>
      <c r="AH13" s="178" t="e">
        <f>IF(AG13&lt;=1,"Remota",VLOOKUP(AG13,[27]Listas!$C$6:$D$10,2,0))</f>
        <v>#N/A</v>
      </c>
      <c r="AI13" s="169" t="e">
        <f t="shared" si="7"/>
        <v>#N/A</v>
      </c>
      <c r="AJ13" s="178" t="e">
        <f>IF(AI13&lt;=1,"Insignificante",HLOOKUP(AI13,[27]Listas!$F$3:$J$4,2,0))</f>
        <v>#N/A</v>
      </c>
      <c r="AK13" s="170" t="e">
        <f t="shared" si="5"/>
        <v>#N/A</v>
      </c>
      <c r="AL13" s="177" t="e">
        <f>INDEX([27]Listas!$F$6:$J$10,MATCH(AH13,[27]Listas!$D$6:$D$10,0),MATCH(AJ13,[27]Listas!$F$4:$J$4,0))</f>
        <v>#N/A</v>
      </c>
    </row>
    <row r="14" spans="1:47" s="171" customFormat="1" ht="78" hidden="1" customHeight="1" x14ac:dyDescent="0.2">
      <c r="A14" s="166"/>
      <c r="B14" s="486"/>
      <c r="C14" s="535"/>
      <c r="D14" s="575"/>
      <c r="E14" s="536"/>
      <c r="F14" s="174"/>
      <c r="G14" s="551"/>
      <c r="H14" s="552"/>
      <c r="I14" s="553"/>
      <c r="J14" s="583"/>
      <c r="K14" s="583"/>
      <c r="L14" s="583"/>
      <c r="M14" s="166"/>
      <c r="N14" s="166"/>
      <c r="O14" s="166"/>
      <c r="P14" s="166"/>
      <c r="Q14" s="176"/>
      <c r="R14" s="176"/>
      <c r="S14" s="167"/>
      <c r="T14" s="168" t="e">
        <f>VLOOKUP(Q14,[27]Listas!$D$6:$E$10,2,0)</f>
        <v>#N/A</v>
      </c>
      <c r="U14" s="168" t="e">
        <f>HLOOKUP(R14,[27]Listas!$F$4:$J$5,2,0)</f>
        <v>#N/A</v>
      </c>
      <c r="V14" s="177" t="e">
        <f>INDEX([27]Listas!$F$6:$J$10,MATCH(Q14,[27]Listas!$D$6:$D$10,0),MATCH(R14,[27]Listas!$F$4:$J$4,0))</f>
        <v>#N/A</v>
      </c>
      <c r="W14" s="167"/>
      <c r="X14" s="551"/>
      <c r="Y14" s="552"/>
      <c r="Z14" s="553"/>
      <c r="AA14" s="174"/>
      <c r="AB14" s="201"/>
      <c r="AC14" s="166"/>
      <c r="AD14" s="174"/>
      <c r="AE14" s="167"/>
      <c r="AF14" s="168">
        <f t="shared" si="4"/>
        <v>0</v>
      </c>
      <c r="AG14" s="169" t="e">
        <f t="shared" si="6"/>
        <v>#N/A</v>
      </c>
      <c r="AH14" s="178" t="e">
        <f>IF(AG14&lt;=1,"Remota",VLOOKUP(AG14,[27]Listas!$C$6:$D$10,2,0))</f>
        <v>#N/A</v>
      </c>
      <c r="AI14" s="169" t="e">
        <f t="shared" si="7"/>
        <v>#N/A</v>
      </c>
      <c r="AJ14" s="178" t="e">
        <f>IF(AI14&lt;=1,"Insignificante",HLOOKUP(AI14,[27]Listas!$F$3:$J$4,2,0))</f>
        <v>#N/A</v>
      </c>
      <c r="AK14" s="170" t="e">
        <f t="shared" si="5"/>
        <v>#N/A</v>
      </c>
      <c r="AL14" s="177" t="e">
        <f>INDEX([27]Listas!$F$6:$J$10,MATCH(AH14,[27]Listas!$D$6:$D$10,0),MATCH(AJ14,[27]Listas!$F$4:$J$4,0))</f>
        <v>#N/A</v>
      </c>
    </row>
    <row r="15" spans="1:47" s="171" customFormat="1" ht="78" hidden="1" customHeight="1" x14ac:dyDescent="0.2">
      <c r="A15" s="166"/>
      <c r="B15" s="486"/>
      <c r="C15" s="535"/>
      <c r="D15" s="575"/>
      <c r="E15" s="536"/>
      <c r="F15" s="174"/>
      <c r="G15" s="551"/>
      <c r="H15" s="552"/>
      <c r="I15" s="553"/>
      <c r="J15" s="583"/>
      <c r="K15" s="583"/>
      <c r="L15" s="583"/>
      <c r="M15" s="166"/>
      <c r="N15" s="166"/>
      <c r="O15" s="166"/>
      <c r="P15" s="166"/>
      <c r="Q15" s="176"/>
      <c r="R15" s="176"/>
      <c r="S15" s="167"/>
      <c r="T15" s="168" t="e">
        <f>VLOOKUP(Q15,[27]Listas!$D$6:$E$10,2,0)</f>
        <v>#N/A</v>
      </c>
      <c r="U15" s="168" t="e">
        <f>HLOOKUP(R15,[27]Listas!$F$4:$J$5,2,0)</f>
        <v>#N/A</v>
      </c>
      <c r="V15" s="177" t="e">
        <f>INDEX([27]Listas!$F$6:$J$10,MATCH(Q15,[27]Listas!$D$6:$D$10,0),MATCH(R15,[27]Listas!$F$4:$J$4,0))</f>
        <v>#N/A</v>
      </c>
      <c r="W15" s="167"/>
      <c r="X15" s="551"/>
      <c r="Y15" s="552"/>
      <c r="Z15" s="553"/>
      <c r="AA15" s="174"/>
      <c r="AB15" s="201"/>
      <c r="AC15" s="166"/>
      <c r="AD15" s="174"/>
      <c r="AE15" s="167"/>
      <c r="AF15" s="168">
        <f t="shared" si="4"/>
        <v>0</v>
      </c>
      <c r="AG15" s="169" t="e">
        <f t="shared" si="6"/>
        <v>#N/A</v>
      </c>
      <c r="AH15" s="178" t="e">
        <f>IF(AG15&lt;=1,"Remota",VLOOKUP(AG15,[27]Listas!$C$6:$D$10,2,0))</f>
        <v>#N/A</v>
      </c>
      <c r="AI15" s="169" t="e">
        <f t="shared" si="7"/>
        <v>#N/A</v>
      </c>
      <c r="AJ15" s="178" t="e">
        <f>IF(AI15&lt;=1,"Insignificante",HLOOKUP(AI15,[27]Listas!$F$3:$J$4,2,0))</f>
        <v>#N/A</v>
      </c>
      <c r="AK15" s="170" t="e">
        <f t="shared" si="5"/>
        <v>#N/A</v>
      </c>
      <c r="AL15" s="177" t="e">
        <f>INDEX([27]Listas!$F$6:$J$10,MATCH(AH15,[27]Listas!$D$6:$D$10,0),MATCH(AJ15,[27]Listas!$F$4:$J$4,0))</f>
        <v>#N/A</v>
      </c>
    </row>
    <row r="16" spans="1:47" s="171" customFormat="1" ht="78" hidden="1" customHeight="1" x14ac:dyDescent="0.2">
      <c r="A16" s="166"/>
      <c r="B16" s="486"/>
      <c r="C16" s="535"/>
      <c r="D16" s="575"/>
      <c r="E16" s="536"/>
      <c r="F16" s="174"/>
      <c r="G16" s="551"/>
      <c r="H16" s="552"/>
      <c r="I16" s="553"/>
      <c r="J16" s="583"/>
      <c r="K16" s="583"/>
      <c r="L16" s="583"/>
      <c r="M16" s="166"/>
      <c r="N16" s="166"/>
      <c r="O16" s="166"/>
      <c r="P16" s="166"/>
      <c r="Q16" s="176"/>
      <c r="R16" s="176"/>
      <c r="S16" s="167"/>
      <c r="T16" s="168" t="e">
        <f>VLOOKUP(Q16,[27]Listas!$D$6:$E$10,2,0)</f>
        <v>#N/A</v>
      </c>
      <c r="U16" s="168" t="e">
        <f>HLOOKUP(R16,[27]Listas!$F$4:$J$5,2,0)</f>
        <v>#N/A</v>
      </c>
      <c r="V16" s="177" t="e">
        <f>INDEX([27]Listas!$F$6:$J$10,MATCH(Q16,[27]Listas!$D$6:$D$10,0),MATCH(R16,[27]Listas!$F$4:$J$4,0))</f>
        <v>#N/A</v>
      </c>
      <c r="W16" s="167"/>
      <c r="X16" s="551"/>
      <c r="Y16" s="552"/>
      <c r="Z16" s="553"/>
      <c r="AA16" s="174"/>
      <c r="AB16" s="201"/>
      <c r="AC16" s="166"/>
      <c r="AD16" s="174"/>
      <c r="AE16" s="167"/>
      <c r="AF16" s="168">
        <f t="shared" si="4"/>
        <v>0</v>
      </c>
      <c r="AG16" s="169" t="e">
        <f t="shared" si="6"/>
        <v>#N/A</v>
      </c>
      <c r="AH16" s="178" t="e">
        <f>IF(AG16&lt;=1,"Remota",VLOOKUP(AG16,[27]Listas!$C$6:$D$10,2,0))</f>
        <v>#N/A</v>
      </c>
      <c r="AI16" s="169" t="e">
        <f t="shared" si="7"/>
        <v>#N/A</v>
      </c>
      <c r="AJ16" s="178" t="e">
        <f>IF(AI16&lt;=1,"Insignificante",HLOOKUP(AI16,[27]Listas!$F$3:$J$4,2,0))</f>
        <v>#N/A</v>
      </c>
      <c r="AK16" s="170" t="e">
        <f t="shared" si="5"/>
        <v>#N/A</v>
      </c>
      <c r="AL16" s="177" t="e">
        <f>INDEX([27]Listas!$F$6:$J$10,MATCH(AH16,[27]Listas!$D$6:$D$10,0),MATCH(AJ16,[27]Listas!$F$4:$J$4,0))</f>
        <v>#N/A</v>
      </c>
    </row>
    <row r="17" spans="1:38" s="171" customFormat="1" ht="78" hidden="1" customHeight="1" x14ac:dyDescent="0.2">
      <c r="A17" s="166"/>
      <c r="B17" s="486"/>
      <c r="C17" s="535"/>
      <c r="D17" s="575"/>
      <c r="E17" s="536"/>
      <c r="F17" s="174"/>
      <c r="G17" s="551"/>
      <c r="H17" s="552"/>
      <c r="I17" s="553"/>
      <c r="J17" s="583"/>
      <c r="K17" s="583"/>
      <c r="L17" s="583"/>
      <c r="M17" s="166"/>
      <c r="N17" s="166"/>
      <c r="O17" s="166"/>
      <c r="P17" s="166"/>
      <c r="Q17" s="176"/>
      <c r="R17" s="176"/>
      <c r="S17" s="167"/>
      <c r="T17" s="168" t="e">
        <f>VLOOKUP(Q17,[27]Listas!$D$6:$E$10,2,0)</f>
        <v>#N/A</v>
      </c>
      <c r="U17" s="168" t="e">
        <f>HLOOKUP(R17,[27]Listas!$F$4:$J$5,2,0)</f>
        <v>#N/A</v>
      </c>
      <c r="V17" s="177" t="e">
        <f>INDEX([27]Listas!$F$6:$J$10,MATCH(Q17,[27]Listas!$D$6:$D$10,0),MATCH(R17,[27]Listas!$F$4:$J$4,0))</f>
        <v>#N/A</v>
      </c>
      <c r="W17" s="167"/>
      <c r="X17" s="551"/>
      <c r="Y17" s="552"/>
      <c r="Z17" s="553"/>
      <c r="AA17" s="174"/>
      <c r="AB17" s="201"/>
      <c r="AC17" s="166"/>
      <c r="AD17" s="174"/>
      <c r="AE17" s="167"/>
      <c r="AF17" s="168">
        <f t="shared" si="4"/>
        <v>0</v>
      </c>
      <c r="AG17" s="169" t="e">
        <f t="shared" si="6"/>
        <v>#N/A</v>
      </c>
      <c r="AH17" s="178" t="e">
        <f>IF(AG17&lt;=1,"Remota",VLOOKUP(AG17,[27]Listas!$C$6:$D$10,2,0))</f>
        <v>#N/A</v>
      </c>
      <c r="AI17" s="169" t="e">
        <f t="shared" si="7"/>
        <v>#N/A</v>
      </c>
      <c r="AJ17" s="178" t="e">
        <f>IF(AI17&lt;=1,"Insignificante",HLOOKUP(AI17,[27]Listas!$F$3:$J$4,2,0))</f>
        <v>#N/A</v>
      </c>
      <c r="AK17" s="170" t="e">
        <f t="shared" si="5"/>
        <v>#N/A</v>
      </c>
      <c r="AL17" s="177" t="e">
        <f>INDEX([27]Listas!$F$6:$J$10,MATCH(AH17,[27]Listas!$D$6:$D$10,0),MATCH(AJ17,[27]Listas!$F$4:$J$4,0))</f>
        <v>#N/A</v>
      </c>
    </row>
    <row r="18" spans="1:38" s="171" customFormat="1" ht="78" hidden="1" customHeight="1" x14ac:dyDescent="0.2">
      <c r="A18" s="166"/>
      <c r="B18" s="486"/>
      <c r="C18" s="535"/>
      <c r="D18" s="575"/>
      <c r="E18" s="536"/>
      <c r="F18" s="174"/>
      <c r="G18" s="551"/>
      <c r="H18" s="552"/>
      <c r="I18" s="553"/>
      <c r="J18" s="583"/>
      <c r="K18" s="583"/>
      <c r="L18" s="583"/>
      <c r="M18" s="166"/>
      <c r="N18" s="166"/>
      <c r="O18" s="166"/>
      <c r="P18" s="166"/>
      <c r="Q18" s="176"/>
      <c r="R18" s="176"/>
      <c r="S18" s="167"/>
      <c r="T18" s="168" t="e">
        <f>VLOOKUP(Q18,[27]Listas!$D$6:$E$10,2,0)</f>
        <v>#N/A</v>
      </c>
      <c r="U18" s="168" t="e">
        <f>HLOOKUP(R18,[27]Listas!$F$4:$J$5,2,0)</f>
        <v>#N/A</v>
      </c>
      <c r="V18" s="177" t="e">
        <f>INDEX([27]Listas!$F$6:$J$10,MATCH(Q18,[27]Listas!$D$6:$D$10,0),MATCH(R18,[27]Listas!$F$4:$J$4,0))</f>
        <v>#N/A</v>
      </c>
      <c r="W18" s="167"/>
      <c r="X18" s="551"/>
      <c r="Y18" s="552"/>
      <c r="Z18" s="553"/>
      <c r="AA18" s="174"/>
      <c r="AB18" s="201"/>
      <c r="AC18" s="166"/>
      <c r="AD18" s="174"/>
      <c r="AE18" s="167"/>
      <c r="AF18" s="168">
        <f t="shared" si="4"/>
        <v>0</v>
      </c>
      <c r="AG18" s="169" t="e">
        <f t="shared" si="6"/>
        <v>#N/A</v>
      </c>
      <c r="AH18" s="178" t="e">
        <f>IF(AG18&lt;=1,"Remota",VLOOKUP(AG18,[27]Listas!$C$6:$D$10,2,0))</f>
        <v>#N/A</v>
      </c>
      <c r="AI18" s="169" t="e">
        <f t="shared" si="7"/>
        <v>#N/A</v>
      </c>
      <c r="AJ18" s="178" t="e">
        <f>IF(AI18&lt;=1,"Insignificante",HLOOKUP(AI18,[27]Listas!$F$3:$J$4,2,0))</f>
        <v>#N/A</v>
      </c>
      <c r="AK18" s="170" t="e">
        <f t="shared" si="5"/>
        <v>#N/A</v>
      </c>
      <c r="AL18" s="177" t="e">
        <f>INDEX([27]Listas!$F$6:$J$10,MATCH(AH18,[27]Listas!$D$6:$D$10,0),MATCH(AJ18,[27]Listas!$F$4:$J$4,0))</f>
        <v>#N/A</v>
      </c>
    </row>
    <row r="19" spans="1:38" s="171" customFormat="1" ht="78" hidden="1" customHeight="1" x14ac:dyDescent="0.2">
      <c r="A19" s="166"/>
      <c r="B19" s="486"/>
      <c r="C19" s="535"/>
      <c r="D19" s="575"/>
      <c r="E19" s="536"/>
      <c r="F19" s="174"/>
      <c r="G19" s="551"/>
      <c r="H19" s="552"/>
      <c r="I19" s="553"/>
      <c r="J19" s="583"/>
      <c r="K19" s="583"/>
      <c r="L19" s="583"/>
      <c r="M19" s="166"/>
      <c r="N19" s="166"/>
      <c r="O19" s="166"/>
      <c r="P19" s="166"/>
      <c r="Q19" s="176"/>
      <c r="R19" s="176"/>
      <c r="S19" s="167"/>
      <c r="T19" s="168" t="e">
        <f>VLOOKUP(Q19,[27]Listas!$D$6:$E$10,2,0)</f>
        <v>#N/A</v>
      </c>
      <c r="U19" s="168" t="e">
        <f>HLOOKUP(R19,[27]Listas!$F$4:$J$5,2,0)</f>
        <v>#N/A</v>
      </c>
      <c r="V19" s="177" t="e">
        <f>INDEX([27]Listas!$F$6:$J$10,MATCH(Q19,[27]Listas!$D$6:$D$10,0),MATCH(R19,[27]Listas!$F$4:$J$4,0))</f>
        <v>#N/A</v>
      </c>
      <c r="W19" s="167"/>
      <c r="X19" s="551"/>
      <c r="Y19" s="552"/>
      <c r="Z19" s="553"/>
      <c r="AA19" s="174"/>
      <c r="AB19" s="201"/>
      <c r="AC19" s="166"/>
      <c r="AD19" s="174"/>
      <c r="AE19" s="167"/>
      <c r="AF19" s="168">
        <f t="shared" si="4"/>
        <v>0</v>
      </c>
      <c r="AG19" s="169" t="e">
        <f t="shared" si="6"/>
        <v>#N/A</v>
      </c>
      <c r="AH19" s="178" t="e">
        <f>IF(AG19&lt;=1,"Remota",VLOOKUP(AG19,[27]Listas!$C$6:$D$10,2,0))</f>
        <v>#N/A</v>
      </c>
      <c r="AI19" s="169" t="e">
        <f t="shared" si="7"/>
        <v>#N/A</v>
      </c>
      <c r="AJ19" s="178" t="e">
        <f>IF(AI19&lt;=1,"Insignificante",HLOOKUP(AI19,[27]Listas!$F$3:$J$4,2,0))</f>
        <v>#N/A</v>
      </c>
      <c r="AK19" s="170" t="e">
        <f t="shared" si="5"/>
        <v>#N/A</v>
      </c>
      <c r="AL19" s="177" t="e">
        <f>INDEX([27]Listas!$F$6:$J$10,MATCH(AH19,[27]Listas!$D$6:$D$10,0),MATCH(AJ19,[27]Listas!$F$4:$J$4,0))</f>
        <v>#N/A</v>
      </c>
    </row>
    <row r="20" spans="1:38" s="171" customFormat="1" ht="78" hidden="1" customHeight="1" x14ac:dyDescent="0.2">
      <c r="A20" s="166"/>
      <c r="B20" s="486"/>
      <c r="C20" s="535"/>
      <c r="D20" s="575"/>
      <c r="E20" s="536"/>
      <c r="F20" s="174"/>
      <c r="G20" s="551"/>
      <c r="H20" s="552"/>
      <c r="I20" s="553"/>
      <c r="J20" s="583"/>
      <c r="K20" s="583"/>
      <c r="L20" s="583"/>
      <c r="M20" s="166"/>
      <c r="N20" s="166"/>
      <c r="O20" s="166"/>
      <c r="P20" s="166"/>
      <c r="Q20" s="176"/>
      <c r="R20" s="176"/>
      <c r="S20" s="167"/>
      <c r="T20" s="168" t="e">
        <f>VLOOKUP(Q20,[27]Listas!$D$6:$E$10,2,0)</f>
        <v>#N/A</v>
      </c>
      <c r="U20" s="168" t="e">
        <f>HLOOKUP(R20,[27]Listas!$F$4:$J$5,2,0)</f>
        <v>#N/A</v>
      </c>
      <c r="V20" s="177" t="e">
        <f>INDEX([27]Listas!$F$6:$J$10,MATCH(Q20,[27]Listas!$D$6:$D$10,0),MATCH(R20,[27]Listas!$F$4:$J$4,0))</f>
        <v>#N/A</v>
      </c>
      <c r="W20" s="167"/>
      <c r="X20" s="551"/>
      <c r="Y20" s="552"/>
      <c r="Z20" s="553"/>
      <c r="AA20" s="174"/>
      <c r="AB20" s="201"/>
      <c r="AC20" s="166"/>
      <c r="AD20" s="174"/>
      <c r="AE20" s="167"/>
      <c r="AF20" s="168">
        <f t="shared" si="4"/>
        <v>0</v>
      </c>
      <c r="AG20" s="169" t="e">
        <f t="shared" si="6"/>
        <v>#N/A</v>
      </c>
      <c r="AH20" s="178" t="e">
        <f>IF(AG20&lt;=1,"Remota",VLOOKUP(AG20,[27]Listas!$C$6:$D$10,2,0))</f>
        <v>#N/A</v>
      </c>
      <c r="AI20" s="169" t="e">
        <f t="shared" si="7"/>
        <v>#N/A</v>
      </c>
      <c r="AJ20" s="178" t="e">
        <f>IF(AI20&lt;=1,"Insignificante",HLOOKUP(AI20,[27]Listas!$F$3:$J$4,2,0))</f>
        <v>#N/A</v>
      </c>
      <c r="AK20" s="170" t="e">
        <f t="shared" si="5"/>
        <v>#N/A</v>
      </c>
      <c r="AL20" s="177" t="e">
        <f>INDEX([27]Listas!$F$6:$J$10,MATCH(AH20,[27]Listas!$D$6:$D$10,0),MATCH(AJ20,[27]Listas!$F$4:$J$4,0))</f>
        <v>#N/A</v>
      </c>
    </row>
    <row r="21" spans="1:38" s="171" customFormat="1" ht="78" hidden="1" customHeight="1" x14ac:dyDescent="0.2">
      <c r="A21" s="166"/>
      <c r="B21" s="486"/>
      <c r="C21" s="535"/>
      <c r="D21" s="575"/>
      <c r="E21" s="536"/>
      <c r="F21" s="174"/>
      <c r="G21" s="551"/>
      <c r="H21" s="552"/>
      <c r="I21" s="553"/>
      <c r="J21" s="583"/>
      <c r="K21" s="583"/>
      <c r="L21" s="583"/>
      <c r="M21" s="166"/>
      <c r="N21" s="166"/>
      <c r="O21" s="166"/>
      <c r="P21" s="166"/>
      <c r="Q21" s="176"/>
      <c r="R21" s="176"/>
      <c r="S21" s="167"/>
      <c r="T21" s="168" t="e">
        <f>VLOOKUP(Q21,[27]Listas!$D$6:$E$10,2,0)</f>
        <v>#N/A</v>
      </c>
      <c r="U21" s="168" t="e">
        <f>HLOOKUP(R21,[27]Listas!$F$4:$J$5,2,0)</f>
        <v>#N/A</v>
      </c>
      <c r="V21" s="177" t="e">
        <f>INDEX([27]Listas!$F$6:$J$10,MATCH(Q21,[27]Listas!$D$6:$D$10,0),MATCH(R21,[27]Listas!$F$4:$J$4,0))</f>
        <v>#N/A</v>
      </c>
      <c r="W21" s="167"/>
      <c r="X21" s="551"/>
      <c r="Y21" s="552"/>
      <c r="Z21" s="553"/>
      <c r="AA21" s="174"/>
      <c r="AB21" s="201"/>
      <c r="AC21" s="166"/>
      <c r="AD21" s="174"/>
      <c r="AE21" s="167"/>
      <c r="AF21" s="168">
        <f t="shared" si="4"/>
        <v>0</v>
      </c>
      <c r="AG21" s="169" t="e">
        <f t="shared" si="6"/>
        <v>#N/A</v>
      </c>
      <c r="AH21" s="178" t="e">
        <f>IF(AG21&lt;=1,"Remota",VLOOKUP(AG21,[27]Listas!$C$6:$D$10,2,0))</f>
        <v>#N/A</v>
      </c>
      <c r="AI21" s="169" t="e">
        <f t="shared" si="7"/>
        <v>#N/A</v>
      </c>
      <c r="AJ21" s="178" t="e">
        <f>IF(AI21&lt;=1,"Insignificante",HLOOKUP(AI21,[27]Listas!$F$3:$J$4,2,0))</f>
        <v>#N/A</v>
      </c>
      <c r="AK21" s="170" t="e">
        <f t="shared" si="5"/>
        <v>#N/A</v>
      </c>
      <c r="AL21" s="177" t="e">
        <f>INDEX([27]Listas!$F$6:$J$10,MATCH(AH21,[27]Listas!$D$6:$D$10,0),MATCH(AJ21,[27]Listas!$F$4:$J$4,0))</f>
        <v>#N/A</v>
      </c>
    </row>
    <row r="22" spans="1:38" s="171" customFormat="1" ht="78" hidden="1" customHeight="1" x14ac:dyDescent="0.2">
      <c r="A22" s="166"/>
      <c r="B22" s="486"/>
      <c r="C22" s="535"/>
      <c r="D22" s="575"/>
      <c r="E22" s="536"/>
      <c r="F22" s="174"/>
      <c r="G22" s="551"/>
      <c r="H22" s="552"/>
      <c r="I22" s="553"/>
      <c r="J22" s="583"/>
      <c r="K22" s="583"/>
      <c r="L22" s="583"/>
      <c r="M22" s="166"/>
      <c r="N22" s="166"/>
      <c r="O22" s="166"/>
      <c r="P22" s="166"/>
      <c r="Q22" s="176"/>
      <c r="R22" s="176"/>
      <c r="S22" s="167"/>
      <c r="T22" s="168" t="e">
        <f>VLOOKUP(Q22,[27]Listas!$D$6:$E$10,2,0)</f>
        <v>#N/A</v>
      </c>
      <c r="U22" s="168" t="e">
        <f>HLOOKUP(R22,[27]Listas!$F$4:$J$5,2,0)</f>
        <v>#N/A</v>
      </c>
      <c r="V22" s="177" t="e">
        <f>INDEX([27]Listas!$F$6:$J$10,MATCH(Q22,[27]Listas!$D$6:$D$10,0),MATCH(R22,[27]Listas!$F$4:$J$4,0))</f>
        <v>#N/A</v>
      </c>
      <c r="W22" s="167"/>
      <c r="X22" s="551"/>
      <c r="Y22" s="552"/>
      <c r="Z22" s="553"/>
      <c r="AA22" s="174"/>
      <c r="AB22" s="201"/>
      <c r="AC22" s="166"/>
      <c r="AD22" s="174"/>
      <c r="AE22" s="167"/>
      <c r="AF22" s="168">
        <f t="shared" si="4"/>
        <v>0</v>
      </c>
      <c r="AG22" s="169" t="e">
        <f t="shared" si="6"/>
        <v>#N/A</v>
      </c>
      <c r="AH22" s="178" t="e">
        <f>IF(AG22&lt;=1,"Remota",VLOOKUP(AG22,[27]Listas!$C$6:$D$10,2,0))</f>
        <v>#N/A</v>
      </c>
      <c r="AI22" s="169" t="e">
        <f t="shared" si="7"/>
        <v>#N/A</v>
      </c>
      <c r="AJ22" s="178" t="e">
        <f>IF(AI22&lt;=1,"Insignificante",HLOOKUP(AI22,[27]Listas!$F$3:$J$4,2,0))</f>
        <v>#N/A</v>
      </c>
      <c r="AK22" s="170" t="e">
        <f t="shared" si="5"/>
        <v>#N/A</v>
      </c>
      <c r="AL22" s="177" t="e">
        <f>INDEX([27]Listas!$F$6:$J$10,MATCH(AH22,[27]Listas!$D$6:$D$10,0),MATCH(AJ22,[27]Listas!$F$4:$J$4,0))</f>
        <v>#N/A</v>
      </c>
    </row>
    <row r="23" spans="1:38" s="171" customFormat="1" ht="78" hidden="1" customHeight="1" x14ac:dyDescent="0.2">
      <c r="A23" s="166"/>
      <c r="B23" s="486"/>
      <c r="C23" s="535"/>
      <c r="D23" s="575"/>
      <c r="E23" s="536"/>
      <c r="F23" s="174"/>
      <c r="G23" s="551"/>
      <c r="H23" s="552"/>
      <c r="I23" s="553"/>
      <c r="J23" s="583"/>
      <c r="K23" s="583"/>
      <c r="L23" s="583"/>
      <c r="M23" s="166"/>
      <c r="N23" s="166"/>
      <c r="O23" s="166"/>
      <c r="P23" s="166"/>
      <c r="Q23" s="176"/>
      <c r="R23" s="176"/>
      <c r="S23" s="167"/>
      <c r="T23" s="168" t="e">
        <f>VLOOKUP(Q23,[27]Listas!$D$6:$E$10,2,0)</f>
        <v>#N/A</v>
      </c>
      <c r="U23" s="168" t="e">
        <f>HLOOKUP(R23,[27]Listas!$F$4:$J$5,2,0)</f>
        <v>#N/A</v>
      </c>
      <c r="V23" s="177" t="e">
        <f>INDEX([27]Listas!$F$6:$J$10,MATCH(Q23,[27]Listas!$D$6:$D$10,0),MATCH(R23,[27]Listas!$F$4:$J$4,0))</f>
        <v>#N/A</v>
      </c>
      <c r="W23" s="167"/>
      <c r="X23" s="551"/>
      <c r="Y23" s="552"/>
      <c r="Z23" s="553"/>
      <c r="AA23" s="174"/>
      <c r="AB23" s="201"/>
      <c r="AC23" s="166"/>
      <c r="AD23" s="174"/>
      <c r="AE23" s="167"/>
      <c r="AF23" s="168">
        <f t="shared" si="4"/>
        <v>0</v>
      </c>
      <c r="AG23" s="169" t="e">
        <f t="shared" si="6"/>
        <v>#N/A</v>
      </c>
      <c r="AH23" s="178" t="e">
        <f>IF(AG23&lt;=1,"Remota",VLOOKUP(AG23,[27]Listas!$C$6:$D$10,2,0))</f>
        <v>#N/A</v>
      </c>
      <c r="AI23" s="169" t="e">
        <f t="shared" si="7"/>
        <v>#N/A</v>
      </c>
      <c r="AJ23" s="178" t="e">
        <f>IF(AI23&lt;=1,"Insignificante",HLOOKUP(AI23,[27]Listas!$F$3:$J$4,2,0))</f>
        <v>#N/A</v>
      </c>
      <c r="AK23" s="170" t="e">
        <f t="shared" si="5"/>
        <v>#N/A</v>
      </c>
      <c r="AL23" s="177" t="e">
        <f>INDEX([27]Listas!$F$6:$J$10,MATCH(AH23,[27]Listas!$D$6:$D$10,0),MATCH(AJ23,[27]Listas!$F$4:$J$4,0))</f>
        <v>#N/A</v>
      </c>
    </row>
    <row r="24" spans="1:38" s="171" customFormat="1" ht="78" hidden="1" customHeight="1" x14ac:dyDescent="0.2">
      <c r="A24" s="166"/>
      <c r="B24" s="486"/>
      <c r="C24" s="535"/>
      <c r="D24" s="575"/>
      <c r="E24" s="536"/>
      <c r="F24" s="174"/>
      <c r="G24" s="551"/>
      <c r="H24" s="552"/>
      <c r="I24" s="553"/>
      <c r="J24" s="583"/>
      <c r="K24" s="583"/>
      <c r="L24" s="583"/>
      <c r="M24" s="166"/>
      <c r="N24" s="166"/>
      <c r="O24" s="166"/>
      <c r="P24" s="166"/>
      <c r="Q24" s="176"/>
      <c r="R24" s="176"/>
      <c r="S24" s="167"/>
      <c r="T24" s="168" t="e">
        <f>VLOOKUP(Q24,[27]Listas!$D$6:$E$10,2,0)</f>
        <v>#N/A</v>
      </c>
      <c r="U24" s="168" t="e">
        <f>HLOOKUP(R24,[27]Listas!$F$4:$J$5,2,0)</f>
        <v>#N/A</v>
      </c>
      <c r="V24" s="177" t="e">
        <f>INDEX([27]Listas!$F$6:$J$10,MATCH(Q24,[27]Listas!$D$6:$D$10,0),MATCH(R24,[27]Listas!$F$4:$J$4,0))</f>
        <v>#N/A</v>
      </c>
      <c r="W24" s="167"/>
      <c r="X24" s="551"/>
      <c r="Y24" s="552"/>
      <c r="Z24" s="553"/>
      <c r="AA24" s="174"/>
      <c r="AB24" s="201"/>
      <c r="AC24" s="166"/>
      <c r="AD24" s="174"/>
      <c r="AE24" s="167"/>
      <c r="AF24" s="168">
        <f t="shared" si="4"/>
        <v>0</v>
      </c>
      <c r="AG24" s="169" t="e">
        <f t="shared" si="6"/>
        <v>#N/A</v>
      </c>
      <c r="AH24" s="178" t="e">
        <f>IF(AG24&lt;=1,"Remota",VLOOKUP(AG24,[27]Listas!$C$6:$D$10,2,0))</f>
        <v>#N/A</v>
      </c>
      <c r="AI24" s="169" t="e">
        <f t="shared" si="7"/>
        <v>#N/A</v>
      </c>
      <c r="AJ24" s="178" t="e">
        <f>IF(AI24&lt;=1,"Insignificante",HLOOKUP(AI24,[27]Listas!$F$3:$J$4,2,0))</f>
        <v>#N/A</v>
      </c>
      <c r="AK24" s="170" t="e">
        <f t="shared" si="5"/>
        <v>#N/A</v>
      </c>
      <c r="AL24" s="177" t="e">
        <f>INDEX([27]Listas!$F$6:$J$10,MATCH(AH24,[27]Listas!$D$6:$D$10,0),MATCH(AJ24,[27]Listas!$F$4:$J$4,0))</f>
        <v>#N/A</v>
      </c>
    </row>
    <row r="25" spans="1:38" s="171" customFormat="1" ht="78" hidden="1" customHeight="1" x14ac:dyDescent="0.2">
      <c r="A25" s="166"/>
      <c r="B25" s="486"/>
      <c r="C25" s="535"/>
      <c r="D25" s="575"/>
      <c r="E25" s="536"/>
      <c r="F25" s="174"/>
      <c r="G25" s="551"/>
      <c r="H25" s="552"/>
      <c r="I25" s="553"/>
      <c r="J25" s="583"/>
      <c r="K25" s="583"/>
      <c r="L25" s="583"/>
      <c r="M25" s="166"/>
      <c r="N25" s="166"/>
      <c r="O25" s="166"/>
      <c r="P25" s="166"/>
      <c r="Q25" s="176"/>
      <c r="R25" s="176"/>
      <c r="S25" s="167"/>
      <c r="T25" s="168" t="e">
        <f>VLOOKUP(Q25,[27]Listas!$D$6:$E$10,2,0)</f>
        <v>#N/A</v>
      </c>
      <c r="U25" s="168" t="e">
        <f>HLOOKUP(R25,[27]Listas!$F$4:$J$5,2,0)</f>
        <v>#N/A</v>
      </c>
      <c r="V25" s="177" t="e">
        <f>INDEX([27]Listas!$F$6:$J$10,MATCH(Q25,[27]Listas!$D$6:$D$10,0),MATCH(R25,[27]Listas!$F$4:$J$4,0))</f>
        <v>#N/A</v>
      </c>
      <c r="W25" s="167"/>
      <c r="X25" s="551"/>
      <c r="Y25" s="552"/>
      <c r="Z25" s="553"/>
      <c r="AA25" s="174"/>
      <c r="AB25" s="201"/>
      <c r="AC25" s="166"/>
      <c r="AD25" s="174"/>
      <c r="AE25" s="167"/>
      <c r="AF25" s="168">
        <f t="shared" si="4"/>
        <v>0</v>
      </c>
      <c r="AG25" s="169" t="e">
        <f t="shared" si="6"/>
        <v>#N/A</v>
      </c>
      <c r="AH25" s="178" t="e">
        <f>IF(AG25&lt;=1,"Remota",VLOOKUP(AG25,[27]Listas!$C$6:$D$10,2,0))</f>
        <v>#N/A</v>
      </c>
      <c r="AI25" s="169" t="e">
        <f t="shared" si="7"/>
        <v>#N/A</v>
      </c>
      <c r="AJ25" s="178" t="e">
        <f>IF(AI25&lt;=1,"Insignificante",HLOOKUP(AI25,[27]Listas!$F$3:$J$4,2,0))</f>
        <v>#N/A</v>
      </c>
      <c r="AK25" s="170" t="e">
        <f t="shared" si="5"/>
        <v>#N/A</v>
      </c>
      <c r="AL25" s="177" t="e">
        <f>INDEX([27]Listas!$F$6:$J$10,MATCH(AH25,[27]Listas!$D$6:$D$10,0),MATCH(AJ25,[27]Listas!$F$4:$J$4,0))</f>
        <v>#N/A</v>
      </c>
    </row>
    <row r="26" spans="1:38" s="171" customFormat="1" ht="78" hidden="1" customHeight="1" x14ac:dyDescent="0.2">
      <c r="A26" s="166"/>
      <c r="B26" s="486"/>
      <c r="C26" s="535"/>
      <c r="D26" s="575"/>
      <c r="E26" s="536"/>
      <c r="F26" s="174"/>
      <c r="G26" s="551"/>
      <c r="H26" s="552"/>
      <c r="I26" s="553"/>
      <c r="J26" s="583"/>
      <c r="K26" s="583"/>
      <c r="L26" s="583"/>
      <c r="M26" s="166"/>
      <c r="N26" s="166"/>
      <c r="O26" s="166"/>
      <c r="P26" s="166"/>
      <c r="Q26" s="176"/>
      <c r="R26" s="176"/>
      <c r="S26" s="167"/>
      <c r="T26" s="168" t="e">
        <f>VLOOKUP(Q26,[27]Listas!$D$6:$E$10,2,0)</f>
        <v>#N/A</v>
      </c>
      <c r="U26" s="168" t="e">
        <f>HLOOKUP(R26,[27]Listas!$F$4:$J$5,2,0)</f>
        <v>#N/A</v>
      </c>
      <c r="V26" s="177" t="e">
        <f>INDEX([27]Listas!$F$6:$J$10,MATCH(Q26,[27]Listas!$D$6:$D$10,0),MATCH(R26,[27]Listas!$F$4:$J$4,0))</f>
        <v>#N/A</v>
      </c>
      <c r="W26" s="167"/>
      <c r="X26" s="551"/>
      <c r="Y26" s="552"/>
      <c r="Z26" s="553"/>
      <c r="AA26" s="174"/>
      <c r="AB26" s="201"/>
      <c r="AC26" s="166"/>
      <c r="AD26" s="174"/>
      <c r="AE26" s="167"/>
      <c r="AF26" s="168">
        <f t="shared" si="4"/>
        <v>0</v>
      </c>
      <c r="AG26" s="169" t="e">
        <f t="shared" si="6"/>
        <v>#N/A</v>
      </c>
      <c r="AH26" s="178" t="e">
        <f>IF(AG26&lt;=1,"Remota",VLOOKUP(AG26,[27]Listas!$C$6:$D$10,2,0))</f>
        <v>#N/A</v>
      </c>
      <c r="AI26" s="169" t="e">
        <f t="shared" si="7"/>
        <v>#N/A</v>
      </c>
      <c r="AJ26" s="178" t="e">
        <f>IF(AI26&lt;=1,"Insignificante",HLOOKUP(AI26,[27]Listas!$F$3:$J$4,2,0))</f>
        <v>#N/A</v>
      </c>
      <c r="AK26" s="170" t="e">
        <f t="shared" si="5"/>
        <v>#N/A</v>
      </c>
      <c r="AL26" s="177" t="e">
        <f>INDEX([27]Listas!$F$6:$J$10,MATCH(AH26,[27]Listas!$D$6:$D$10,0),MATCH(AJ26,[27]Listas!$F$4:$J$4,0))</f>
        <v>#N/A</v>
      </c>
    </row>
    <row r="27" spans="1:38" s="171" customFormat="1" ht="78" hidden="1" customHeight="1" x14ac:dyDescent="0.2">
      <c r="A27" s="166"/>
      <c r="B27" s="486"/>
      <c r="C27" s="535"/>
      <c r="D27" s="575"/>
      <c r="E27" s="536"/>
      <c r="F27" s="174"/>
      <c r="G27" s="551"/>
      <c r="H27" s="552"/>
      <c r="I27" s="553"/>
      <c r="J27" s="583"/>
      <c r="K27" s="583"/>
      <c r="L27" s="583"/>
      <c r="M27" s="166"/>
      <c r="N27" s="166"/>
      <c r="O27" s="166"/>
      <c r="P27" s="166"/>
      <c r="Q27" s="176"/>
      <c r="R27" s="176"/>
      <c r="S27" s="167"/>
      <c r="T27" s="168" t="e">
        <f>VLOOKUP(Q27,[27]Listas!$D$6:$E$10,2,0)</f>
        <v>#N/A</v>
      </c>
      <c r="U27" s="168" t="e">
        <f>HLOOKUP(R27,[27]Listas!$F$4:$J$5,2,0)</f>
        <v>#N/A</v>
      </c>
      <c r="V27" s="177" t="e">
        <f>INDEX([27]Listas!$F$6:$J$10,MATCH(Q27,[27]Listas!$D$6:$D$10,0),MATCH(R27,[27]Listas!$F$4:$J$4,0))</f>
        <v>#N/A</v>
      </c>
      <c r="W27" s="167"/>
      <c r="X27" s="551"/>
      <c r="Y27" s="552"/>
      <c r="Z27" s="553"/>
      <c r="AA27" s="174"/>
      <c r="AB27" s="201"/>
      <c r="AC27" s="166"/>
      <c r="AD27" s="174"/>
      <c r="AE27" s="167"/>
      <c r="AF27" s="168">
        <f t="shared" si="4"/>
        <v>0</v>
      </c>
      <c r="AG27" s="169" t="e">
        <f t="shared" si="6"/>
        <v>#N/A</v>
      </c>
      <c r="AH27" s="178" t="e">
        <f>IF(AG27&lt;=1,"Remota",VLOOKUP(AG27,[27]Listas!$C$6:$D$10,2,0))</f>
        <v>#N/A</v>
      </c>
      <c r="AI27" s="169" t="e">
        <f t="shared" si="7"/>
        <v>#N/A</v>
      </c>
      <c r="AJ27" s="178" t="e">
        <f>IF(AI27&lt;=1,"Insignificante",HLOOKUP(AI27,[27]Listas!$F$3:$J$4,2,0))</f>
        <v>#N/A</v>
      </c>
      <c r="AK27" s="170" t="e">
        <f t="shared" si="5"/>
        <v>#N/A</v>
      </c>
      <c r="AL27" s="177" t="e">
        <f>INDEX([27]Listas!$F$6:$J$10,MATCH(AH27,[27]Listas!$D$6:$D$10,0),MATCH(AJ27,[27]Listas!$F$4:$J$4,0))</f>
        <v>#N/A</v>
      </c>
    </row>
    <row r="28" spans="1:38" s="171" customFormat="1" ht="78" hidden="1" customHeight="1" x14ac:dyDescent="0.2">
      <c r="A28" s="166"/>
      <c r="B28" s="486"/>
      <c r="C28" s="535"/>
      <c r="D28" s="575"/>
      <c r="E28" s="536"/>
      <c r="F28" s="174"/>
      <c r="G28" s="551"/>
      <c r="H28" s="552"/>
      <c r="I28" s="553"/>
      <c r="J28" s="583"/>
      <c r="K28" s="583"/>
      <c r="L28" s="583"/>
      <c r="M28" s="166"/>
      <c r="N28" s="166"/>
      <c r="O28" s="166"/>
      <c r="P28" s="166"/>
      <c r="Q28" s="176"/>
      <c r="R28" s="176"/>
      <c r="S28" s="167"/>
      <c r="T28" s="168" t="e">
        <f>VLOOKUP(Q28,[27]Listas!$D$6:$E$10,2,0)</f>
        <v>#N/A</v>
      </c>
      <c r="U28" s="168" t="e">
        <f>HLOOKUP(R28,[27]Listas!$F$4:$J$5,2,0)</f>
        <v>#N/A</v>
      </c>
      <c r="V28" s="177" t="e">
        <f>INDEX([27]Listas!$F$6:$J$10,MATCH(Q28,[27]Listas!$D$6:$D$10,0),MATCH(R28,[27]Listas!$F$4:$J$4,0))</f>
        <v>#N/A</v>
      </c>
      <c r="W28" s="167"/>
      <c r="X28" s="551"/>
      <c r="Y28" s="552"/>
      <c r="Z28" s="553"/>
      <c r="AA28" s="174"/>
      <c r="AB28" s="201"/>
      <c r="AC28" s="166"/>
      <c r="AD28" s="174"/>
      <c r="AE28" s="167"/>
      <c r="AF28" s="168">
        <f t="shared" si="4"/>
        <v>0</v>
      </c>
      <c r="AG28" s="169" t="e">
        <f t="shared" si="6"/>
        <v>#N/A</v>
      </c>
      <c r="AH28" s="178" t="e">
        <f>IF(AG28&lt;=1,"Remota",VLOOKUP(AG28,[27]Listas!$C$6:$D$10,2,0))</f>
        <v>#N/A</v>
      </c>
      <c r="AI28" s="169" t="e">
        <f t="shared" si="7"/>
        <v>#N/A</v>
      </c>
      <c r="AJ28" s="178" t="e">
        <f>IF(AI28&lt;=1,"Insignificante",HLOOKUP(AI28,[27]Listas!$F$3:$J$4,2,0))</f>
        <v>#N/A</v>
      </c>
      <c r="AK28" s="170" t="e">
        <f t="shared" si="5"/>
        <v>#N/A</v>
      </c>
      <c r="AL28" s="177" t="e">
        <f>INDEX([27]Listas!$F$6:$J$10,MATCH(AH28,[27]Listas!$D$6:$D$10,0),MATCH(AJ28,[27]Listas!$F$4:$J$4,0))</f>
        <v>#N/A</v>
      </c>
    </row>
    <row r="29" spans="1:38" s="171" customFormat="1" ht="78" hidden="1" customHeight="1" x14ac:dyDescent="0.2">
      <c r="A29" s="166"/>
      <c r="B29" s="486"/>
      <c r="C29" s="535"/>
      <c r="D29" s="575"/>
      <c r="E29" s="536"/>
      <c r="F29" s="174"/>
      <c r="G29" s="551"/>
      <c r="H29" s="552"/>
      <c r="I29" s="553"/>
      <c r="J29" s="583"/>
      <c r="K29" s="583"/>
      <c r="L29" s="583"/>
      <c r="M29" s="166"/>
      <c r="N29" s="166"/>
      <c r="O29" s="166"/>
      <c r="P29" s="166"/>
      <c r="Q29" s="176"/>
      <c r="R29" s="176"/>
      <c r="S29" s="167"/>
      <c r="T29" s="168" t="e">
        <f>VLOOKUP(Q29,[27]Listas!$D$6:$E$10,2,0)</f>
        <v>#N/A</v>
      </c>
      <c r="U29" s="168" t="e">
        <f>HLOOKUP(R29,[27]Listas!$F$4:$J$5,2,0)</f>
        <v>#N/A</v>
      </c>
      <c r="V29" s="177" t="e">
        <f>INDEX([27]Listas!$F$6:$J$10,MATCH(Q29,[27]Listas!$D$6:$D$10,0),MATCH(R29,[27]Listas!$F$4:$J$4,0))</f>
        <v>#N/A</v>
      </c>
      <c r="W29" s="167"/>
      <c r="X29" s="551"/>
      <c r="Y29" s="552"/>
      <c r="Z29" s="553"/>
      <c r="AA29" s="174"/>
      <c r="AB29" s="201"/>
      <c r="AC29" s="166"/>
      <c r="AD29" s="174"/>
      <c r="AE29" s="167"/>
      <c r="AF29" s="168">
        <f t="shared" si="4"/>
        <v>0</v>
      </c>
      <c r="AG29" s="169" t="e">
        <f t="shared" si="6"/>
        <v>#N/A</v>
      </c>
      <c r="AH29" s="178" t="e">
        <f>IF(AG29&lt;=1,"Remota",VLOOKUP(AG29,[27]Listas!$C$6:$D$10,2,0))</f>
        <v>#N/A</v>
      </c>
      <c r="AI29" s="169" t="e">
        <f t="shared" si="7"/>
        <v>#N/A</v>
      </c>
      <c r="AJ29" s="178" t="e">
        <f>IF(AI29&lt;=1,"Insignificante",HLOOKUP(AI29,[27]Listas!$F$3:$J$4,2,0))</f>
        <v>#N/A</v>
      </c>
      <c r="AK29" s="170" t="e">
        <f t="shared" si="5"/>
        <v>#N/A</v>
      </c>
      <c r="AL29" s="177" t="e">
        <f>INDEX([27]Listas!$F$6:$J$10,MATCH(AH29,[27]Listas!$D$6:$D$10,0),MATCH(AJ29,[27]Listas!$F$4:$J$4,0))</f>
        <v>#N/A</v>
      </c>
    </row>
    <row r="30" spans="1:38" s="171" customFormat="1" ht="124.5" hidden="1" customHeight="1" x14ac:dyDescent="0.2">
      <c r="A30" s="166"/>
      <c r="B30" s="486"/>
      <c r="C30" s="535"/>
      <c r="D30" s="575"/>
      <c r="E30" s="536"/>
      <c r="F30" s="174"/>
      <c r="G30" s="551"/>
      <c r="H30" s="552"/>
      <c r="I30" s="553"/>
      <c r="J30" s="583"/>
      <c r="K30" s="583"/>
      <c r="L30" s="583"/>
      <c r="M30" s="166"/>
      <c r="N30" s="166"/>
      <c r="O30" s="166"/>
      <c r="P30" s="166"/>
      <c r="Q30" s="176"/>
      <c r="R30" s="176"/>
      <c r="S30" s="167"/>
      <c r="T30" s="168" t="e">
        <f>VLOOKUP(Q30,[27]Listas!$D$6:$E$10,2,0)</f>
        <v>#N/A</v>
      </c>
      <c r="U30" s="168" t="e">
        <f>HLOOKUP(R30,[27]Listas!$F$4:$J$5,2,0)</f>
        <v>#N/A</v>
      </c>
      <c r="V30" s="177" t="e">
        <f>INDEX([27]Listas!$F$6:$J$10,MATCH(Q30,[27]Listas!$D$6:$D$10,0),MATCH(R30,[27]Listas!$F$4:$J$4,0))</f>
        <v>#N/A</v>
      </c>
      <c r="W30" s="167"/>
      <c r="X30" s="551"/>
      <c r="Y30" s="552"/>
      <c r="Z30" s="553"/>
      <c r="AA30" s="174"/>
      <c r="AB30" s="201"/>
      <c r="AC30" s="166"/>
      <c r="AD30" s="174"/>
      <c r="AE30" s="167"/>
      <c r="AF30" s="168">
        <f t="shared" si="4"/>
        <v>0</v>
      </c>
      <c r="AG30" s="169" t="e">
        <f t="shared" si="6"/>
        <v>#N/A</v>
      </c>
      <c r="AH30" s="178" t="e">
        <f>IF(AG30&lt;=1,"Remota",VLOOKUP(AG30,[27]Listas!$C$6:$D$10,2,0))</f>
        <v>#N/A</v>
      </c>
      <c r="AI30" s="169" t="e">
        <f t="shared" si="7"/>
        <v>#N/A</v>
      </c>
      <c r="AJ30" s="178" t="e">
        <f>IF(AI30&lt;=1,"Insignificante",HLOOKUP(AI30,[27]Listas!$F$3:$J$4,2,0))</f>
        <v>#N/A</v>
      </c>
      <c r="AK30" s="170" t="e">
        <f t="shared" si="5"/>
        <v>#N/A</v>
      </c>
      <c r="AL30" s="177" t="e">
        <f>INDEX([27]Listas!$F$6:$J$10,MATCH(AH30,[27]Listas!$D$6:$D$10,0),MATCH(AJ30,[27]Listas!$F$4:$J$4,0))</f>
        <v>#N/A</v>
      </c>
    </row>
    <row r="31" spans="1:38" s="171" customFormat="1" ht="124.5" hidden="1" customHeight="1" x14ac:dyDescent="0.2">
      <c r="A31" s="166"/>
      <c r="B31" s="486"/>
      <c r="C31" s="535"/>
      <c r="D31" s="575"/>
      <c r="E31" s="536"/>
      <c r="F31" s="174"/>
      <c r="G31" s="551"/>
      <c r="H31" s="552"/>
      <c r="I31" s="553"/>
      <c r="J31" s="583"/>
      <c r="K31" s="583"/>
      <c r="L31" s="583"/>
      <c r="M31" s="166"/>
      <c r="N31" s="166"/>
      <c r="O31" s="166"/>
      <c r="P31" s="166"/>
      <c r="Q31" s="176"/>
      <c r="R31" s="176"/>
      <c r="S31" s="167"/>
      <c r="T31" s="168" t="e">
        <f>VLOOKUP(Q31,[27]Listas!$D$6:$E$10,2,0)</f>
        <v>#N/A</v>
      </c>
      <c r="U31" s="168" t="e">
        <f>HLOOKUP(R31,[27]Listas!$F$4:$J$5,2,0)</f>
        <v>#N/A</v>
      </c>
      <c r="V31" s="177" t="e">
        <f>INDEX([27]Listas!$F$6:$J$10,MATCH(Q31,[27]Listas!$D$6:$D$10,0),MATCH(R31,[27]Listas!$F$4:$J$4,0))</f>
        <v>#N/A</v>
      </c>
      <c r="W31" s="167"/>
      <c r="X31" s="551"/>
      <c r="Y31" s="552"/>
      <c r="Z31" s="553"/>
      <c r="AA31" s="174"/>
      <c r="AB31" s="201"/>
      <c r="AC31" s="166"/>
      <c r="AD31" s="174"/>
      <c r="AE31" s="167"/>
      <c r="AF31" s="168">
        <f t="shared" si="4"/>
        <v>0</v>
      </c>
      <c r="AG31" s="169" t="e">
        <f t="shared" si="6"/>
        <v>#N/A</v>
      </c>
      <c r="AH31" s="178" t="e">
        <f>IF(AG31&lt;=1,"Remota",VLOOKUP(AG31,[27]Listas!$C$6:$D$10,2,0))</f>
        <v>#N/A</v>
      </c>
      <c r="AI31" s="169" t="e">
        <f t="shared" si="7"/>
        <v>#N/A</v>
      </c>
      <c r="AJ31" s="178" t="e">
        <f>IF(AI31&lt;=1,"Insignificante",HLOOKUP(AI31,[27]Listas!$F$3:$J$4,2,0))</f>
        <v>#N/A</v>
      </c>
      <c r="AK31" s="170" t="e">
        <f t="shared" si="5"/>
        <v>#N/A</v>
      </c>
      <c r="AL31" s="177" t="e">
        <f>INDEX([27]Listas!$F$6:$J$10,MATCH(AH31,[27]Listas!$D$6:$D$10,0),MATCH(AJ31,[27]Listas!$F$4:$J$4,0))</f>
        <v>#N/A</v>
      </c>
    </row>
    <row r="32" spans="1:38" s="171" customFormat="1" ht="124.5" hidden="1" customHeight="1" x14ac:dyDescent="0.2">
      <c r="A32" s="166"/>
      <c r="B32" s="486"/>
      <c r="C32" s="535"/>
      <c r="D32" s="575"/>
      <c r="E32" s="536"/>
      <c r="F32" s="174"/>
      <c r="G32" s="551"/>
      <c r="H32" s="552"/>
      <c r="I32" s="553"/>
      <c r="J32" s="583"/>
      <c r="K32" s="583"/>
      <c r="L32" s="583"/>
      <c r="M32" s="166"/>
      <c r="N32" s="166"/>
      <c r="O32" s="166"/>
      <c r="P32" s="166"/>
      <c r="Q32" s="176"/>
      <c r="R32" s="176"/>
      <c r="S32" s="167"/>
      <c r="T32" s="168" t="e">
        <f>VLOOKUP(Q32,[27]Listas!$D$6:$E$10,2,0)</f>
        <v>#N/A</v>
      </c>
      <c r="U32" s="168" t="e">
        <f>HLOOKUP(R32,[27]Listas!$F$4:$J$5,2,0)</f>
        <v>#N/A</v>
      </c>
      <c r="V32" s="177" t="e">
        <f>INDEX([27]Listas!$F$6:$J$10,MATCH(Q32,[27]Listas!$D$6:$D$10,0),MATCH(R32,[27]Listas!$F$4:$J$4,0))</f>
        <v>#N/A</v>
      </c>
      <c r="W32" s="167"/>
      <c r="X32" s="551"/>
      <c r="Y32" s="552"/>
      <c r="Z32" s="553"/>
      <c r="AA32" s="174"/>
      <c r="AB32" s="201"/>
      <c r="AC32" s="166"/>
      <c r="AD32" s="174"/>
      <c r="AE32" s="167"/>
      <c r="AF32" s="168">
        <f t="shared" si="4"/>
        <v>0</v>
      </c>
      <c r="AG32" s="169" t="e">
        <f t="shared" si="6"/>
        <v>#N/A</v>
      </c>
      <c r="AH32" s="178" t="e">
        <f>IF(AG32&lt;=1,"Remota",VLOOKUP(AG32,[27]Listas!$C$6:$D$10,2,0))</f>
        <v>#N/A</v>
      </c>
      <c r="AI32" s="169" t="e">
        <f t="shared" si="7"/>
        <v>#N/A</v>
      </c>
      <c r="AJ32" s="178" t="e">
        <f>IF(AI32&lt;=1,"Insignificante",HLOOKUP(AI32,[27]Listas!$F$3:$J$4,2,0))</f>
        <v>#N/A</v>
      </c>
      <c r="AK32" s="170" t="e">
        <f t="shared" si="5"/>
        <v>#N/A</v>
      </c>
      <c r="AL32" s="177" t="e">
        <f>INDEX([27]Listas!$F$6:$J$10,MATCH(AH32,[27]Listas!$D$6:$D$10,0),MATCH(AJ32,[27]Listas!$F$4:$J$4,0))</f>
        <v>#N/A</v>
      </c>
    </row>
    <row r="33" spans="1:38" s="171" customFormat="1" ht="78" hidden="1" customHeight="1" x14ac:dyDescent="0.2">
      <c r="A33" s="166"/>
      <c r="B33" s="486"/>
      <c r="C33" s="535"/>
      <c r="D33" s="575"/>
      <c r="E33" s="536"/>
      <c r="F33" s="174"/>
      <c r="G33" s="551"/>
      <c r="H33" s="552"/>
      <c r="I33" s="553"/>
      <c r="J33" s="583"/>
      <c r="K33" s="583"/>
      <c r="L33" s="583"/>
      <c r="M33" s="166"/>
      <c r="N33" s="166"/>
      <c r="O33" s="166"/>
      <c r="P33" s="166"/>
      <c r="Q33" s="176"/>
      <c r="R33" s="176"/>
      <c r="S33" s="167"/>
      <c r="T33" s="168" t="e">
        <f>VLOOKUP(Q33,[27]Listas!$D$6:$E$10,2,0)</f>
        <v>#N/A</v>
      </c>
      <c r="U33" s="168" t="e">
        <f>HLOOKUP(R33,[27]Listas!$F$4:$J$5,2,0)</f>
        <v>#N/A</v>
      </c>
      <c r="V33" s="177" t="e">
        <f>INDEX([27]Listas!$F$6:$J$10,MATCH(Q33,[27]Listas!$D$6:$D$10,0),MATCH(R33,[27]Listas!$F$4:$J$4,0))</f>
        <v>#N/A</v>
      </c>
      <c r="W33" s="167"/>
      <c r="X33" s="551"/>
      <c r="Y33" s="552"/>
      <c r="Z33" s="553"/>
      <c r="AA33" s="174"/>
      <c r="AB33" s="201"/>
      <c r="AC33" s="166"/>
      <c r="AD33" s="174"/>
      <c r="AE33" s="167"/>
      <c r="AF33" s="168">
        <f t="shared" si="4"/>
        <v>0</v>
      </c>
      <c r="AG33" s="169" t="e">
        <f t="shared" si="6"/>
        <v>#N/A</v>
      </c>
      <c r="AH33" s="178" t="e">
        <f>IF(AG33&lt;=1,"Remota",VLOOKUP(AG33,[27]Listas!$C$6:$D$10,2,0))</f>
        <v>#N/A</v>
      </c>
      <c r="AI33" s="169" t="e">
        <f t="shared" si="7"/>
        <v>#N/A</v>
      </c>
      <c r="AJ33" s="178" t="e">
        <f>IF(AI33&lt;=1,"Insignificante",HLOOKUP(AI33,[27]Listas!$F$3:$J$4,2,0))</f>
        <v>#N/A</v>
      </c>
      <c r="AK33" s="170" t="e">
        <f t="shared" si="5"/>
        <v>#N/A</v>
      </c>
      <c r="AL33" s="177" t="e">
        <f>INDEX([27]Listas!$F$6:$J$10,MATCH(AH33,[27]Listas!$D$6:$D$10,0),MATCH(AJ33,[27]Listas!$F$4:$J$4,0))</f>
        <v>#N/A</v>
      </c>
    </row>
    <row r="34" spans="1:38" s="171" customFormat="1" ht="78" hidden="1" customHeight="1" x14ac:dyDescent="0.2">
      <c r="A34" s="166"/>
      <c r="B34" s="486"/>
      <c r="C34" s="535"/>
      <c r="D34" s="575"/>
      <c r="E34" s="536"/>
      <c r="F34" s="174"/>
      <c r="G34" s="551"/>
      <c r="H34" s="552"/>
      <c r="I34" s="553"/>
      <c r="J34" s="583"/>
      <c r="K34" s="583"/>
      <c r="L34" s="583"/>
      <c r="M34" s="166"/>
      <c r="N34" s="166"/>
      <c r="O34" s="166"/>
      <c r="P34" s="166"/>
      <c r="Q34" s="176"/>
      <c r="R34" s="176"/>
      <c r="S34" s="167"/>
      <c r="T34" s="168" t="e">
        <f>VLOOKUP(Q34,[27]Listas!$D$6:$E$10,2,0)</f>
        <v>#N/A</v>
      </c>
      <c r="U34" s="168" t="e">
        <f>HLOOKUP(R34,[27]Listas!$F$4:$J$5,2,0)</f>
        <v>#N/A</v>
      </c>
      <c r="V34" s="177" t="e">
        <f>INDEX([27]Listas!$F$6:$J$10,MATCH(Q34,[27]Listas!$D$6:$D$10,0),MATCH(R34,[27]Listas!$F$4:$J$4,0))</f>
        <v>#N/A</v>
      </c>
      <c r="W34" s="167"/>
      <c r="X34" s="551"/>
      <c r="Y34" s="552"/>
      <c r="Z34" s="553"/>
      <c r="AA34" s="174"/>
      <c r="AB34" s="201"/>
      <c r="AC34" s="166"/>
      <c r="AD34" s="174"/>
      <c r="AE34" s="167"/>
      <c r="AF34" s="168">
        <f t="shared" si="4"/>
        <v>0</v>
      </c>
      <c r="AG34" s="169" t="e">
        <f t="shared" si="6"/>
        <v>#N/A</v>
      </c>
      <c r="AH34" s="178" t="e">
        <f>IF(AG34&lt;=1,"Remota",VLOOKUP(AG34,[27]Listas!$C$6:$D$10,2,0))</f>
        <v>#N/A</v>
      </c>
      <c r="AI34" s="169" t="e">
        <f t="shared" si="7"/>
        <v>#N/A</v>
      </c>
      <c r="AJ34" s="178" t="e">
        <f>IF(AI34&lt;=1,"Insignificante",HLOOKUP(AI34,[27]Listas!$F$3:$J$4,2,0))</f>
        <v>#N/A</v>
      </c>
      <c r="AK34" s="170" t="e">
        <f t="shared" si="5"/>
        <v>#N/A</v>
      </c>
      <c r="AL34" s="177" t="e">
        <f>INDEX([27]Listas!$F$6:$J$10,MATCH(AH34,[27]Listas!$D$6:$D$10,0),MATCH(AJ34,[27]Listas!$F$4:$J$4,0))</f>
        <v>#N/A</v>
      </c>
    </row>
    <row r="35" spans="1:38" s="171" customFormat="1" ht="78" hidden="1" customHeight="1" x14ac:dyDescent="0.2">
      <c r="A35" s="166"/>
      <c r="B35" s="486"/>
      <c r="C35" s="535"/>
      <c r="D35" s="575"/>
      <c r="E35" s="536"/>
      <c r="F35" s="174"/>
      <c r="G35" s="551"/>
      <c r="H35" s="552"/>
      <c r="I35" s="553"/>
      <c r="J35" s="583"/>
      <c r="K35" s="583"/>
      <c r="L35" s="583"/>
      <c r="M35" s="166"/>
      <c r="N35" s="166"/>
      <c r="O35" s="166"/>
      <c r="P35" s="166"/>
      <c r="Q35" s="176"/>
      <c r="R35" s="176"/>
      <c r="S35" s="167"/>
      <c r="T35" s="168" t="e">
        <f>VLOOKUP(Q35,[27]Listas!$D$6:$E$10,2,0)</f>
        <v>#N/A</v>
      </c>
      <c r="U35" s="168" t="e">
        <f>HLOOKUP(R35,[27]Listas!$F$4:$J$5,2,0)</f>
        <v>#N/A</v>
      </c>
      <c r="V35" s="177" t="e">
        <f>INDEX([27]Listas!$F$6:$J$10,MATCH(Q35,[27]Listas!$D$6:$D$10,0),MATCH(R35,[27]Listas!$F$4:$J$4,0))</f>
        <v>#N/A</v>
      </c>
      <c r="W35" s="167"/>
      <c r="X35" s="551"/>
      <c r="Y35" s="552"/>
      <c r="Z35" s="553"/>
      <c r="AA35" s="174"/>
      <c r="AB35" s="201"/>
      <c r="AC35" s="166"/>
      <c r="AD35" s="174"/>
      <c r="AE35" s="167"/>
      <c r="AF35" s="168">
        <f t="shared" si="4"/>
        <v>0</v>
      </c>
      <c r="AG35" s="169" t="e">
        <f t="shared" si="6"/>
        <v>#N/A</v>
      </c>
      <c r="AH35" s="178" t="e">
        <f>IF(AG35&lt;=1,"Remota",VLOOKUP(AG35,[27]Listas!$C$6:$D$10,2,0))</f>
        <v>#N/A</v>
      </c>
      <c r="AI35" s="169" t="e">
        <f t="shared" si="7"/>
        <v>#N/A</v>
      </c>
      <c r="AJ35" s="178" t="e">
        <f>IF(AI35&lt;=1,"Insignificante",HLOOKUP(AI35,[27]Listas!$F$3:$J$4,2,0))</f>
        <v>#N/A</v>
      </c>
      <c r="AK35" s="170" t="e">
        <f t="shared" si="5"/>
        <v>#N/A</v>
      </c>
      <c r="AL35" s="177" t="e">
        <f>INDEX([27]Listas!$F$6:$J$10,MATCH(AH35,[27]Listas!$D$6:$D$10,0),MATCH(AJ35,[27]Listas!$F$4:$J$4,0))</f>
        <v>#N/A</v>
      </c>
    </row>
    <row r="36" spans="1:38" s="171" customFormat="1" ht="78" hidden="1" customHeight="1" x14ac:dyDescent="0.2">
      <c r="A36" s="166"/>
      <c r="B36" s="486"/>
      <c r="C36" s="535"/>
      <c r="D36" s="575"/>
      <c r="E36" s="536"/>
      <c r="F36" s="174"/>
      <c r="G36" s="551"/>
      <c r="H36" s="552"/>
      <c r="I36" s="553"/>
      <c r="J36" s="583"/>
      <c r="K36" s="583"/>
      <c r="L36" s="583"/>
      <c r="M36" s="166"/>
      <c r="N36" s="166"/>
      <c r="O36" s="166"/>
      <c r="P36" s="166"/>
      <c r="Q36" s="176"/>
      <c r="R36" s="176"/>
      <c r="S36" s="167"/>
      <c r="T36" s="168" t="e">
        <f>VLOOKUP(Q36,[27]Listas!$D$6:$E$10,2,0)</f>
        <v>#N/A</v>
      </c>
      <c r="U36" s="168" t="e">
        <f>HLOOKUP(R36,[27]Listas!$F$4:$J$5,2,0)</f>
        <v>#N/A</v>
      </c>
      <c r="V36" s="177" t="e">
        <f>INDEX([27]Listas!$F$6:$J$10,MATCH(Q36,[27]Listas!$D$6:$D$10,0),MATCH(R36,[27]Listas!$F$4:$J$4,0))</f>
        <v>#N/A</v>
      </c>
      <c r="W36" s="167"/>
      <c r="X36" s="551"/>
      <c r="Y36" s="552"/>
      <c r="Z36" s="553"/>
      <c r="AA36" s="174"/>
      <c r="AB36" s="201"/>
      <c r="AC36" s="166"/>
      <c r="AD36" s="174"/>
      <c r="AE36" s="167"/>
      <c r="AF36" s="168">
        <f t="shared" si="4"/>
        <v>0</v>
      </c>
      <c r="AG36" s="169" t="e">
        <f t="shared" si="6"/>
        <v>#N/A</v>
      </c>
      <c r="AH36" s="178" t="e">
        <f>IF(AG36&lt;=1,"Remota",VLOOKUP(AG36,[27]Listas!$C$6:$D$10,2,0))</f>
        <v>#N/A</v>
      </c>
      <c r="AI36" s="169" t="e">
        <f t="shared" si="7"/>
        <v>#N/A</v>
      </c>
      <c r="AJ36" s="178" t="e">
        <f>IF(AI36&lt;=1,"Insignificante",HLOOKUP(AI36,[27]Listas!$F$3:$J$4,2,0))</f>
        <v>#N/A</v>
      </c>
      <c r="AK36" s="170" t="e">
        <f t="shared" si="5"/>
        <v>#N/A</v>
      </c>
      <c r="AL36" s="177" t="e">
        <f>INDEX([27]Listas!$F$6:$J$10,MATCH(AH36,[27]Listas!$D$6:$D$10,0),MATCH(AJ36,[27]Listas!$F$4:$J$4,0))</f>
        <v>#N/A</v>
      </c>
    </row>
    <row r="37" spans="1:38" s="171" customFormat="1" ht="78" hidden="1" customHeight="1" x14ac:dyDescent="0.2">
      <c r="A37" s="166"/>
      <c r="B37" s="486"/>
      <c r="C37" s="535"/>
      <c r="D37" s="575"/>
      <c r="E37" s="536"/>
      <c r="F37" s="174"/>
      <c r="G37" s="551"/>
      <c r="H37" s="552"/>
      <c r="I37" s="553"/>
      <c r="J37" s="583"/>
      <c r="K37" s="583"/>
      <c r="L37" s="583"/>
      <c r="M37" s="166"/>
      <c r="N37" s="166"/>
      <c r="O37" s="166"/>
      <c r="P37" s="166"/>
      <c r="Q37" s="176"/>
      <c r="R37" s="176"/>
      <c r="S37" s="167"/>
      <c r="T37" s="168" t="e">
        <f>VLOOKUP(Q37,[27]Listas!$D$6:$E$10,2,0)</f>
        <v>#N/A</v>
      </c>
      <c r="U37" s="168" t="e">
        <f>HLOOKUP(R37,[27]Listas!$F$4:$J$5,2,0)</f>
        <v>#N/A</v>
      </c>
      <c r="V37" s="177" t="e">
        <f>INDEX([27]Listas!$F$6:$J$10,MATCH(Q37,[27]Listas!$D$6:$D$10,0),MATCH(R37,[27]Listas!$F$4:$J$4,0))</f>
        <v>#N/A</v>
      </c>
      <c r="W37" s="167"/>
      <c r="X37" s="551"/>
      <c r="Y37" s="552"/>
      <c r="Z37" s="553"/>
      <c r="AA37" s="174"/>
      <c r="AB37" s="201"/>
      <c r="AC37" s="166"/>
      <c r="AD37" s="174"/>
      <c r="AE37" s="167"/>
      <c r="AF37" s="168">
        <f t="shared" si="4"/>
        <v>0</v>
      </c>
      <c r="AG37" s="169" t="e">
        <f t="shared" si="6"/>
        <v>#N/A</v>
      </c>
      <c r="AH37" s="178" t="e">
        <f>IF(AG37&lt;=1,"Remota",VLOOKUP(AG37,[27]Listas!$C$6:$D$10,2,0))</f>
        <v>#N/A</v>
      </c>
      <c r="AI37" s="169" t="e">
        <f t="shared" si="7"/>
        <v>#N/A</v>
      </c>
      <c r="AJ37" s="178" t="e">
        <f>IF(AI37&lt;=1,"Insignificante",HLOOKUP(AI37,[27]Listas!$F$3:$J$4,2,0))</f>
        <v>#N/A</v>
      </c>
      <c r="AK37" s="170" t="e">
        <f t="shared" si="5"/>
        <v>#N/A</v>
      </c>
      <c r="AL37" s="177" t="e">
        <f>INDEX([27]Listas!$F$6:$J$10,MATCH(AH37,[27]Listas!$D$6:$D$10,0),MATCH(AJ37,[27]Listas!$F$4:$J$4,0))</f>
        <v>#N/A</v>
      </c>
    </row>
    <row r="38" spans="1:38" s="171" customFormat="1" ht="78" hidden="1" customHeight="1" x14ac:dyDescent="0.2">
      <c r="A38" s="166"/>
      <c r="B38" s="486"/>
      <c r="C38" s="535"/>
      <c r="D38" s="575"/>
      <c r="E38" s="536"/>
      <c r="F38" s="174"/>
      <c r="G38" s="551"/>
      <c r="H38" s="552"/>
      <c r="I38" s="553"/>
      <c r="J38" s="583"/>
      <c r="K38" s="583"/>
      <c r="L38" s="583"/>
      <c r="M38" s="166"/>
      <c r="N38" s="166"/>
      <c r="O38" s="166"/>
      <c r="P38" s="166"/>
      <c r="Q38" s="176"/>
      <c r="R38" s="176"/>
      <c r="S38" s="167"/>
      <c r="T38" s="168" t="e">
        <f>VLOOKUP(Q38,[27]Listas!$D$6:$E$10,2,0)</f>
        <v>#N/A</v>
      </c>
      <c r="U38" s="168" t="e">
        <f>HLOOKUP(R38,[27]Listas!$F$4:$J$5,2,0)</f>
        <v>#N/A</v>
      </c>
      <c r="V38" s="177" t="e">
        <f>INDEX([27]Listas!$F$6:$J$10,MATCH(Q38,[27]Listas!$D$6:$D$10,0),MATCH(R38,[27]Listas!$F$4:$J$4,0))</f>
        <v>#N/A</v>
      </c>
      <c r="W38" s="167"/>
      <c r="X38" s="551"/>
      <c r="Y38" s="552"/>
      <c r="Z38" s="553"/>
      <c r="AA38" s="174"/>
      <c r="AB38" s="201"/>
      <c r="AC38" s="166"/>
      <c r="AD38" s="174"/>
      <c r="AE38" s="167"/>
      <c r="AF38" s="168">
        <f t="shared" si="4"/>
        <v>0</v>
      </c>
      <c r="AG38" s="169" t="e">
        <f t="shared" si="6"/>
        <v>#N/A</v>
      </c>
      <c r="AH38" s="178" t="e">
        <f>IF(AG38&lt;=1,"Remota",VLOOKUP(AG38,[27]Listas!$C$6:$D$10,2,0))</f>
        <v>#N/A</v>
      </c>
      <c r="AI38" s="169" t="e">
        <f t="shared" si="7"/>
        <v>#N/A</v>
      </c>
      <c r="AJ38" s="178" t="e">
        <f>IF(AI38&lt;=1,"Insignificante",HLOOKUP(AI38,[27]Listas!$F$3:$J$4,2,0))</f>
        <v>#N/A</v>
      </c>
      <c r="AK38" s="170" t="e">
        <f t="shared" si="5"/>
        <v>#N/A</v>
      </c>
      <c r="AL38" s="177" t="e">
        <f>INDEX([27]Listas!$F$6:$J$10,MATCH(AH38,[27]Listas!$D$6:$D$10,0),MATCH(AJ38,[27]Listas!$F$4:$J$4,0))</f>
        <v>#N/A</v>
      </c>
    </row>
    <row r="39" spans="1:38" s="171" customFormat="1" ht="78" hidden="1" customHeight="1" x14ac:dyDescent="0.2">
      <c r="A39" s="166"/>
      <c r="B39" s="486"/>
      <c r="C39" s="535"/>
      <c r="D39" s="575"/>
      <c r="E39" s="536"/>
      <c r="F39" s="174"/>
      <c r="G39" s="551"/>
      <c r="H39" s="552"/>
      <c r="I39" s="553"/>
      <c r="J39" s="583"/>
      <c r="K39" s="583"/>
      <c r="L39" s="583"/>
      <c r="M39" s="166"/>
      <c r="N39" s="166"/>
      <c r="O39" s="166"/>
      <c r="P39" s="166"/>
      <c r="Q39" s="176"/>
      <c r="R39" s="176"/>
      <c r="S39" s="167"/>
      <c r="T39" s="168" t="e">
        <f>VLOOKUP(Q39,[27]Listas!$D$6:$E$10,2,0)</f>
        <v>#N/A</v>
      </c>
      <c r="U39" s="168" t="e">
        <f>HLOOKUP(R39,[27]Listas!$F$4:$J$5,2,0)</f>
        <v>#N/A</v>
      </c>
      <c r="V39" s="177" t="e">
        <f>INDEX([27]Listas!$F$6:$J$10,MATCH(Q39,[27]Listas!$D$6:$D$10,0),MATCH(R39,[27]Listas!$F$4:$J$4,0))</f>
        <v>#N/A</v>
      </c>
      <c r="W39" s="167"/>
      <c r="X39" s="551"/>
      <c r="Y39" s="552"/>
      <c r="Z39" s="553"/>
      <c r="AA39" s="174"/>
      <c r="AB39" s="201"/>
      <c r="AC39" s="166"/>
      <c r="AD39" s="174"/>
      <c r="AE39" s="167"/>
      <c r="AF39" s="168">
        <f t="shared" si="4"/>
        <v>0</v>
      </c>
      <c r="AG39" s="169" t="e">
        <f t="shared" si="6"/>
        <v>#N/A</v>
      </c>
      <c r="AH39" s="178" t="e">
        <f>IF(AG39&lt;=1,"Remota",VLOOKUP(AG39,[27]Listas!$C$6:$D$10,2,0))</f>
        <v>#N/A</v>
      </c>
      <c r="AI39" s="169" t="e">
        <f t="shared" si="7"/>
        <v>#N/A</v>
      </c>
      <c r="AJ39" s="178" t="e">
        <f>IF(AI39&lt;=1,"Insignificante",HLOOKUP(AI39,[27]Listas!$F$3:$J$4,2,0))</f>
        <v>#N/A</v>
      </c>
      <c r="AK39" s="170" t="e">
        <f t="shared" si="5"/>
        <v>#N/A</v>
      </c>
      <c r="AL39" s="177" t="e">
        <f>INDEX([27]Listas!$F$6:$J$10,MATCH(AH39,[27]Listas!$D$6:$D$10,0),MATCH(AJ39,[27]Listas!$F$4:$J$4,0))</f>
        <v>#N/A</v>
      </c>
    </row>
    <row r="40" spans="1:38" s="171" customFormat="1" ht="78" hidden="1" customHeight="1" x14ac:dyDescent="0.2">
      <c r="A40" s="166"/>
      <c r="B40" s="486"/>
      <c r="C40" s="535"/>
      <c r="D40" s="575"/>
      <c r="E40" s="536"/>
      <c r="F40" s="174"/>
      <c r="G40" s="551"/>
      <c r="H40" s="552"/>
      <c r="I40" s="553"/>
      <c r="J40" s="583"/>
      <c r="K40" s="583"/>
      <c r="L40" s="583"/>
      <c r="M40" s="166"/>
      <c r="N40" s="166"/>
      <c r="O40" s="166"/>
      <c r="P40" s="166"/>
      <c r="Q40" s="176"/>
      <c r="R40" s="176"/>
      <c r="S40" s="167"/>
      <c r="T40" s="168" t="e">
        <f>VLOOKUP(Q40,[27]Listas!$D$6:$E$10,2,0)</f>
        <v>#N/A</v>
      </c>
      <c r="U40" s="168" t="e">
        <f>HLOOKUP(R40,[27]Listas!$F$4:$J$5,2,0)</f>
        <v>#N/A</v>
      </c>
      <c r="V40" s="177" t="e">
        <f>INDEX([27]Listas!$F$6:$J$10,MATCH(Q40,[27]Listas!$D$6:$D$10,0),MATCH(R40,[27]Listas!$F$4:$J$4,0))</f>
        <v>#N/A</v>
      </c>
      <c r="W40" s="167"/>
      <c r="X40" s="551"/>
      <c r="Y40" s="552"/>
      <c r="Z40" s="553"/>
      <c r="AA40" s="174"/>
      <c r="AB40" s="201"/>
      <c r="AC40" s="166"/>
      <c r="AD40" s="174"/>
      <c r="AE40" s="167"/>
      <c r="AF40" s="168">
        <f t="shared" si="4"/>
        <v>0</v>
      </c>
      <c r="AG40" s="169" t="e">
        <f t="shared" si="6"/>
        <v>#N/A</v>
      </c>
      <c r="AH40" s="178" t="e">
        <f>IF(AG40&lt;=1,"Remota",VLOOKUP(AG40,[27]Listas!$C$6:$D$10,2,0))</f>
        <v>#N/A</v>
      </c>
      <c r="AI40" s="169" t="e">
        <f t="shared" si="7"/>
        <v>#N/A</v>
      </c>
      <c r="AJ40" s="178" t="e">
        <f>IF(AI40&lt;=1,"Insignificante",HLOOKUP(AI40,[27]Listas!$F$3:$J$4,2,0))</f>
        <v>#N/A</v>
      </c>
      <c r="AK40" s="170" t="e">
        <f t="shared" si="5"/>
        <v>#N/A</v>
      </c>
      <c r="AL40" s="177" t="e">
        <f>INDEX([27]Listas!$F$6:$J$10,MATCH(AH40,[27]Listas!$D$6:$D$10,0),MATCH(AJ40,[27]Listas!$F$4:$J$4,0))</f>
        <v>#N/A</v>
      </c>
    </row>
    <row r="41" spans="1:38" s="171" customFormat="1" ht="78" hidden="1" customHeight="1" x14ac:dyDescent="0.2">
      <c r="A41" s="166"/>
      <c r="B41" s="486"/>
      <c r="C41" s="535"/>
      <c r="D41" s="575"/>
      <c r="E41" s="536"/>
      <c r="F41" s="174"/>
      <c r="G41" s="551"/>
      <c r="H41" s="552"/>
      <c r="I41" s="553"/>
      <c r="J41" s="583"/>
      <c r="K41" s="583"/>
      <c r="L41" s="583"/>
      <c r="M41" s="166"/>
      <c r="N41" s="166"/>
      <c r="O41" s="166"/>
      <c r="P41" s="166"/>
      <c r="Q41" s="176"/>
      <c r="R41" s="176"/>
      <c r="S41" s="167"/>
      <c r="T41" s="168" t="e">
        <f>VLOOKUP(Q41,[27]Listas!$D$6:$E$10,2,0)</f>
        <v>#N/A</v>
      </c>
      <c r="U41" s="168" t="e">
        <f>HLOOKUP(R41,[27]Listas!$F$4:$J$5,2,0)</f>
        <v>#N/A</v>
      </c>
      <c r="V41" s="177" t="e">
        <f>INDEX([27]Listas!$F$6:$J$10,MATCH(Q41,[27]Listas!$D$6:$D$10,0),MATCH(R41,[27]Listas!$F$4:$J$4,0))</f>
        <v>#N/A</v>
      </c>
      <c r="W41" s="167"/>
      <c r="X41" s="551"/>
      <c r="Y41" s="552"/>
      <c r="Z41" s="553"/>
      <c r="AA41" s="174"/>
      <c r="AB41" s="201"/>
      <c r="AC41" s="166"/>
      <c r="AD41" s="174"/>
      <c r="AE41" s="167"/>
      <c r="AF41" s="168">
        <f t="shared" si="4"/>
        <v>0</v>
      </c>
      <c r="AG41" s="169" t="e">
        <f t="shared" si="6"/>
        <v>#N/A</v>
      </c>
      <c r="AH41" s="178" t="e">
        <f>IF(AG41&lt;=1,"Remota",VLOOKUP(AG41,[27]Listas!$C$6:$D$10,2,0))</f>
        <v>#N/A</v>
      </c>
      <c r="AI41" s="169" t="e">
        <f t="shared" si="7"/>
        <v>#N/A</v>
      </c>
      <c r="AJ41" s="178" t="e">
        <f>IF(AI41&lt;=1,"Insignificante",HLOOKUP(AI41,[27]Listas!$F$3:$J$4,2,0))</f>
        <v>#N/A</v>
      </c>
      <c r="AK41" s="170" t="e">
        <f t="shared" si="5"/>
        <v>#N/A</v>
      </c>
      <c r="AL41" s="177" t="e">
        <f>INDEX([27]Listas!$F$6:$J$10,MATCH(AH41,[27]Listas!$D$6:$D$10,0),MATCH(AJ41,[27]Listas!$F$4:$J$4,0))</f>
        <v>#N/A</v>
      </c>
    </row>
    <row r="42" spans="1:38" s="171" customFormat="1" ht="78" hidden="1" customHeight="1" x14ac:dyDescent="0.2">
      <c r="A42" s="166"/>
      <c r="B42" s="486"/>
      <c r="C42" s="535"/>
      <c r="D42" s="575"/>
      <c r="E42" s="536"/>
      <c r="F42" s="174"/>
      <c r="G42" s="551"/>
      <c r="H42" s="552"/>
      <c r="I42" s="553"/>
      <c r="J42" s="583"/>
      <c r="K42" s="583"/>
      <c r="L42" s="583"/>
      <c r="M42" s="166"/>
      <c r="N42" s="166"/>
      <c r="O42" s="166"/>
      <c r="P42" s="166"/>
      <c r="Q42" s="176"/>
      <c r="R42" s="176"/>
      <c r="S42" s="167"/>
      <c r="T42" s="168" t="e">
        <f>VLOOKUP(Q42,[27]Listas!$D$6:$E$10,2,0)</f>
        <v>#N/A</v>
      </c>
      <c r="U42" s="168" t="e">
        <f>HLOOKUP(R42,[27]Listas!$F$4:$J$5,2,0)</f>
        <v>#N/A</v>
      </c>
      <c r="V42" s="177" t="e">
        <f>INDEX([27]Listas!$F$6:$J$10,MATCH(Q42,[27]Listas!$D$6:$D$10,0),MATCH(R42,[27]Listas!$F$4:$J$4,0))</f>
        <v>#N/A</v>
      </c>
      <c r="W42" s="167"/>
      <c r="X42" s="551"/>
      <c r="Y42" s="552"/>
      <c r="Z42" s="553"/>
      <c r="AA42" s="174"/>
      <c r="AB42" s="201"/>
      <c r="AC42" s="166"/>
      <c r="AD42" s="174"/>
      <c r="AE42" s="167"/>
      <c r="AF42" s="168">
        <f t="shared" si="4"/>
        <v>0</v>
      </c>
      <c r="AG42" s="169" t="e">
        <f t="shared" si="6"/>
        <v>#N/A</v>
      </c>
      <c r="AH42" s="178" t="e">
        <f>IF(AG42&lt;=1,"Remota",VLOOKUP(AG42,[27]Listas!$C$6:$D$10,2,0))</f>
        <v>#N/A</v>
      </c>
      <c r="AI42" s="169" t="e">
        <f t="shared" si="7"/>
        <v>#N/A</v>
      </c>
      <c r="AJ42" s="178" t="e">
        <f>IF(AI42&lt;=1,"Insignificante",HLOOKUP(AI42,[27]Listas!$F$3:$J$4,2,0))</f>
        <v>#N/A</v>
      </c>
      <c r="AK42" s="170" t="e">
        <f t="shared" si="5"/>
        <v>#N/A</v>
      </c>
      <c r="AL42" s="177" t="e">
        <f>INDEX([27]Listas!$F$6:$J$10,MATCH(AH42,[27]Listas!$D$6:$D$10,0),MATCH(AJ42,[27]Listas!$F$4:$J$4,0))</f>
        <v>#N/A</v>
      </c>
    </row>
    <row r="43" spans="1:38" s="171" customFormat="1" ht="78" hidden="1" customHeight="1" x14ac:dyDescent="0.2">
      <c r="A43" s="166"/>
      <c r="B43" s="486"/>
      <c r="C43" s="535"/>
      <c r="D43" s="575"/>
      <c r="E43" s="536"/>
      <c r="F43" s="174"/>
      <c r="G43" s="551"/>
      <c r="H43" s="552"/>
      <c r="I43" s="553"/>
      <c r="J43" s="583"/>
      <c r="K43" s="583"/>
      <c r="L43" s="583"/>
      <c r="M43" s="166"/>
      <c r="N43" s="166"/>
      <c r="O43" s="166"/>
      <c r="P43" s="166"/>
      <c r="Q43" s="176"/>
      <c r="R43" s="176"/>
      <c r="S43" s="167"/>
      <c r="T43" s="168" t="e">
        <f>VLOOKUP(Q43,[27]Listas!$D$6:$E$10,2,0)</f>
        <v>#N/A</v>
      </c>
      <c r="U43" s="168" t="e">
        <f>HLOOKUP(R43,[27]Listas!$F$4:$J$5,2,0)</f>
        <v>#N/A</v>
      </c>
      <c r="V43" s="177" t="e">
        <f>INDEX([27]Listas!$F$6:$J$10,MATCH(Q43,[27]Listas!$D$6:$D$10,0),MATCH(R43,[27]Listas!$F$4:$J$4,0))</f>
        <v>#N/A</v>
      </c>
      <c r="W43" s="167"/>
      <c r="X43" s="551"/>
      <c r="Y43" s="552"/>
      <c r="Z43" s="553"/>
      <c r="AA43" s="174"/>
      <c r="AB43" s="201"/>
      <c r="AC43" s="166"/>
      <c r="AD43" s="174"/>
      <c r="AE43" s="167"/>
      <c r="AF43" s="168">
        <f t="shared" si="4"/>
        <v>0</v>
      </c>
      <c r="AG43" s="169" t="e">
        <f t="shared" si="6"/>
        <v>#N/A</v>
      </c>
      <c r="AH43" s="178" t="e">
        <f>IF(AG43&lt;=1,"Remota",VLOOKUP(AG43,[27]Listas!$C$6:$D$10,2,0))</f>
        <v>#N/A</v>
      </c>
      <c r="AI43" s="169" t="e">
        <f t="shared" si="7"/>
        <v>#N/A</v>
      </c>
      <c r="AJ43" s="178" t="e">
        <f>IF(AI43&lt;=1,"Insignificante",HLOOKUP(AI43,[27]Listas!$F$3:$J$4,2,0))</f>
        <v>#N/A</v>
      </c>
      <c r="AK43" s="170" t="e">
        <f t="shared" si="5"/>
        <v>#N/A</v>
      </c>
      <c r="AL43" s="177" t="e">
        <f>INDEX([27]Listas!$F$6:$J$10,MATCH(AH43,[27]Listas!$D$6:$D$10,0),MATCH(AJ43,[27]Listas!$F$4:$J$4,0))</f>
        <v>#N/A</v>
      </c>
    </row>
    <row r="44" spans="1:38" s="171" customFormat="1" ht="78" hidden="1" customHeight="1" x14ac:dyDescent="0.2">
      <c r="A44" s="166"/>
      <c r="B44" s="486"/>
      <c r="C44" s="535"/>
      <c r="D44" s="575"/>
      <c r="E44" s="536"/>
      <c r="F44" s="174"/>
      <c r="G44" s="551"/>
      <c r="H44" s="552"/>
      <c r="I44" s="553"/>
      <c r="J44" s="583"/>
      <c r="K44" s="583"/>
      <c r="L44" s="583"/>
      <c r="M44" s="166"/>
      <c r="N44" s="166"/>
      <c r="O44" s="166"/>
      <c r="P44" s="166"/>
      <c r="Q44" s="176"/>
      <c r="R44" s="176"/>
      <c r="S44" s="167"/>
      <c r="T44" s="168" t="e">
        <f>VLOOKUP(Q44,[27]Listas!$D$6:$E$10,2,0)</f>
        <v>#N/A</v>
      </c>
      <c r="U44" s="168" t="e">
        <f>HLOOKUP(R44,[27]Listas!$F$4:$J$5,2,0)</f>
        <v>#N/A</v>
      </c>
      <c r="V44" s="177" t="e">
        <f>INDEX([27]Listas!$F$6:$J$10,MATCH(Q44,[27]Listas!$D$6:$D$10,0),MATCH(R44,[27]Listas!$F$4:$J$4,0))</f>
        <v>#N/A</v>
      </c>
      <c r="W44" s="167"/>
      <c r="X44" s="551"/>
      <c r="Y44" s="552"/>
      <c r="Z44" s="553"/>
      <c r="AA44" s="174"/>
      <c r="AB44" s="201"/>
      <c r="AC44" s="166"/>
      <c r="AD44" s="174"/>
      <c r="AE44" s="167"/>
      <c r="AF44" s="168">
        <f t="shared" si="4"/>
        <v>0</v>
      </c>
      <c r="AG44" s="169" t="e">
        <f t="shared" si="6"/>
        <v>#N/A</v>
      </c>
      <c r="AH44" s="178" t="e">
        <f>IF(AG44&lt;=1,"Remota",VLOOKUP(AG44,[27]Listas!$C$6:$D$10,2,0))</f>
        <v>#N/A</v>
      </c>
      <c r="AI44" s="169" t="e">
        <f t="shared" si="7"/>
        <v>#N/A</v>
      </c>
      <c r="AJ44" s="178" t="e">
        <f>IF(AI44&lt;=1,"Insignificante",HLOOKUP(AI44,[27]Listas!$F$3:$J$4,2,0))</f>
        <v>#N/A</v>
      </c>
      <c r="AK44" s="170" t="e">
        <f t="shared" si="5"/>
        <v>#N/A</v>
      </c>
      <c r="AL44" s="177" t="e">
        <f>INDEX([27]Listas!$F$6:$J$10,MATCH(AH44,[27]Listas!$D$6:$D$10,0),MATCH(AJ44,[27]Listas!$F$4:$J$4,0))</f>
        <v>#N/A</v>
      </c>
    </row>
    <row r="45" spans="1:38" s="171" customFormat="1" ht="78" hidden="1" customHeight="1" x14ac:dyDescent="0.2">
      <c r="A45" s="166"/>
      <c r="B45" s="486"/>
      <c r="C45" s="535"/>
      <c r="D45" s="575"/>
      <c r="E45" s="536"/>
      <c r="F45" s="174"/>
      <c r="G45" s="551"/>
      <c r="H45" s="552"/>
      <c r="I45" s="553"/>
      <c r="J45" s="583"/>
      <c r="K45" s="583"/>
      <c r="L45" s="583"/>
      <c r="M45" s="166"/>
      <c r="N45" s="166"/>
      <c r="O45" s="166"/>
      <c r="P45" s="166"/>
      <c r="Q45" s="176"/>
      <c r="R45" s="176"/>
      <c r="S45" s="167"/>
      <c r="T45" s="168" t="e">
        <f>VLOOKUP(Q45,[27]Listas!$D$6:$E$10,2,0)</f>
        <v>#N/A</v>
      </c>
      <c r="U45" s="168" t="e">
        <f>HLOOKUP(R45,[27]Listas!$F$4:$J$5,2,0)</f>
        <v>#N/A</v>
      </c>
      <c r="V45" s="177" t="e">
        <f>INDEX([27]Listas!$F$6:$J$10,MATCH(Q45,[27]Listas!$D$6:$D$10,0),MATCH(R45,[27]Listas!$F$4:$J$4,0))</f>
        <v>#N/A</v>
      </c>
      <c r="W45" s="167"/>
      <c r="X45" s="551"/>
      <c r="Y45" s="552"/>
      <c r="Z45" s="553"/>
      <c r="AA45" s="174"/>
      <c r="AB45" s="201"/>
      <c r="AC45" s="166"/>
      <c r="AD45" s="174"/>
      <c r="AE45" s="167"/>
      <c r="AF45" s="168">
        <f t="shared" si="4"/>
        <v>0</v>
      </c>
      <c r="AG45" s="169" t="e">
        <f t="shared" si="6"/>
        <v>#N/A</v>
      </c>
      <c r="AH45" s="178" t="e">
        <f>IF(AG45&lt;=1,"Remota",VLOOKUP(AG45,[27]Listas!$C$6:$D$10,2,0))</f>
        <v>#N/A</v>
      </c>
      <c r="AI45" s="169" t="e">
        <f t="shared" si="7"/>
        <v>#N/A</v>
      </c>
      <c r="AJ45" s="178" t="e">
        <f>IF(AI45&lt;=1,"Insignificante",HLOOKUP(AI45,[27]Listas!$F$3:$J$4,2,0))</f>
        <v>#N/A</v>
      </c>
      <c r="AK45" s="170" t="e">
        <f t="shared" si="5"/>
        <v>#N/A</v>
      </c>
      <c r="AL45" s="177" t="e">
        <f>INDEX([27]Listas!$F$6:$J$10,MATCH(AH45,[27]Listas!$D$6:$D$10,0),MATCH(AJ45,[27]Listas!$F$4:$J$4,0))</f>
        <v>#N/A</v>
      </c>
    </row>
    <row r="46" spans="1:38" s="171" customFormat="1" ht="78" hidden="1" customHeight="1" x14ac:dyDescent="0.2">
      <c r="A46" s="166"/>
      <c r="B46" s="486"/>
      <c r="C46" s="535"/>
      <c r="D46" s="575"/>
      <c r="E46" s="536"/>
      <c r="F46" s="174"/>
      <c r="G46" s="551"/>
      <c r="H46" s="552"/>
      <c r="I46" s="553"/>
      <c r="J46" s="583"/>
      <c r="K46" s="583"/>
      <c r="L46" s="583"/>
      <c r="M46" s="166"/>
      <c r="N46" s="166"/>
      <c r="O46" s="166"/>
      <c r="P46" s="166"/>
      <c r="Q46" s="176"/>
      <c r="R46" s="176"/>
      <c r="S46" s="167"/>
      <c r="T46" s="168" t="e">
        <f>VLOOKUP(Q46,[27]Listas!$D$6:$E$10,2,0)</f>
        <v>#N/A</v>
      </c>
      <c r="U46" s="168" t="e">
        <f>HLOOKUP(R46,[27]Listas!$F$4:$J$5,2,0)</f>
        <v>#N/A</v>
      </c>
      <c r="V46" s="177" t="e">
        <f>INDEX([27]Listas!$F$6:$J$10,MATCH(Q46,[27]Listas!$D$6:$D$10,0),MATCH(R46,[27]Listas!$F$4:$J$4,0))</f>
        <v>#N/A</v>
      </c>
      <c r="W46" s="167"/>
      <c r="X46" s="551"/>
      <c r="Y46" s="552"/>
      <c r="Z46" s="553"/>
      <c r="AA46" s="174"/>
      <c r="AB46" s="201"/>
      <c r="AC46" s="166"/>
      <c r="AD46" s="174"/>
      <c r="AE46" s="167"/>
      <c r="AF46" s="168">
        <f t="shared" si="4"/>
        <v>0</v>
      </c>
      <c r="AG46" s="169" t="e">
        <f t="shared" si="6"/>
        <v>#N/A</v>
      </c>
      <c r="AH46" s="178" t="e">
        <f>IF(AG46&lt;=1,"Remota",VLOOKUP(AG46,[27]Listas!$C$6:$D$10,2,0))</f>
        <v>#N/A</v>
      </c>
      <c r="AI46" s="169" t="e">
        <f t="shared" si="7"/>
        <v>#N/A</v>
      </c>
      <c r="AJ46" s="178" t="e">
        <f>IF(AI46&lt;=1,"Insignificante",HLOOKUP(AI46,[27]Listas!$F$3:$J$4,2,0))</f>
        <v>#N/A</v>
      </c>
      <c r="AK46" s="170" t="e">
        <f t="shared" si="5"/>
        <v>#N/A</v>
      </c>
      <c r="AL46" s="177" t="e">
        <f>INDEX([27]Listas!$F$6:$J$10,MATCH(AH46,[27]Listas!$D$6:$D$10,0),MATCH(AJ46,[27]Listas!$F$4:$J$4,0))</f>
        <v>#N/A</v>
      </c>
    </row>
    <row r="47" spans="1:38" s="171" customFormat="1" ht="78" hidden="1" customHeight="1" x14ac:dyDescent="0.2">
      <c r="A47" s="166"/>
      <c r="B47" s="486"/>
      <c r="C47" s="535"/>
      <c r="D47" s="575"/>
      <c r="E47" s="536"/>
      <c r="F47" s="174"/>
      <c r="G47" s="551"/>
      <c r="H47" s="552"/>
      <c r="I47" s="553"/>
      <c r="J47" s="583"/>
      <c r="K47" s="583"/>
      <c r="L47" s="583"/>
      <c r="M47" s="166"/>
      <c r="N47" s="166"/>
      <c r="O47" s="166"/>
      <c r="P47" s="166"/>
      <c r="Q47" s="176"/>
      <c r="R47" s="176"/>
      <c r="S47" s="167"/>
      <c r="T47" s="168" t="e">
        <f>VLOOKUP(Q47,[27]Listas!$D$6:$E$10,2,0)</f>
        <v>#N/A</v>
      </c>
      <c r="U47" s="168" t="e">
        <f>HLOOKUP(R47,[27]Listas!$F$4:$J$5,2,0)</f>
        <v>#N/A</v>
      </c>
      <c r="V47" s="177" t="e">
        <f>INDEX([27]Listas!$F$6:$J$10,MATCH(Q47,[27]Listas!$D$6:$D$10,0),MATCH(R47,[27]Listas!$F$4:$J$4,0))</f>
        <v>#N/A</v>
      </c>
      <c r="W47" s="167"/>
      <c r="X47" s="551"/>
      <c r="Y47" s="552"/>
      <c r="Z47" s="553"/>
      <c r="AA47" s="174"/>
      <c r="AB47" s="201"/>
      <c r="AC47" s="166"/>
      <c r="AD47" s="174"/>
      <c r="AE47" s="167"/>
      <c r="AF47" s="168">
        <f t="shared" si="4"/>
        <v>0</v>
      </c>
      <c r="AG47" s="169" t="e">
        <f t="shared" si="6"/>
        <v>#N/A</v>
      </c>
      <c r="AH47" s="178" t="e">
        <f>IF(AG47&lt;=1,"Remota",VLOOKUP(AG47,[27]Listas!$C$6:$D$10,2,0))</f>
        <v>#N/A</v>
      </c>
      <c r="AI47" s="169" t="e">
        <f t="shared" si="7"/>
        <v>#N/A</v>
      </c>
      <c r="AJ47" s="178" t="e">
        <f>IF(AI47&lt;=1,"Insignificante",HLOOKUP(AI47,[27]Listas!$F$3:$J$4,2,0))</f>
        <v>#N/A</v>
      </c>
      <c r="AK47" s="170" t="e">
        <f t="shared" si="5"/>
        <v>#N/A</v>
      </c>
      <c r="AL47" s="177" t="e">
        <f>INDEX([27]Listas!$F$6:$J$10,MATCH(AH47,[27]Listas!$D$6:$D$10,0),MATCH(AJ47,[27]Listas!$F$4:$J$4,0))</f>
        <v>#N/A</v>
      </c>
    </row>
    <row r="48" spans="1:38" s="171" customFormat="1" ht="78" hidden="1" customHeight="1" x14ac:dyDescent="0.2">
      <c r="A48" s="166"/>
      <c r="B48" s="486"/>
      <c r="C48" s="535"/>
      <c r="D48" s="575"/>
      <c r="E48" s="536"/>
      <c r="F48" s="174"/>
      <c r="G48" s="551"/>
      <c r="H48" s="552"/>
      <c r="I48" s="553"/>
      <c r="J48" s="583"/>
      <c r="K48" s="583"/>
      <c r="L48" s="583"/>
      <c r="M48" s="166"/>
      <c r="N48" s="166"/>
      <c r="O48" s="166"/>
      <c r="P48" s="166"/>
      <c r="Q48" s="176"/>
      <c r="R48" s="176"/>
      <c r="S48" s="167"/>
      <c r="T48" s="168" t="e">
        <f>VLOOKUP(Q48,[27]Listas!$D$6:$E$10,2,0)</f>
        <v>#N/A</v>
      </c>
      <c r="U48" s="168" t="e">
        <f>HLOOKUP(R48,[27]Listas!$F$4:$J$5,2,0)</f>
        <v>#N/A</v>
      </c>
      <c r="V48" s="177" t="e">
        <f>INDEX([27]Listas!$F$6:$J$10,MATCH(Q48,[27]Listas!$D$6:$D$10,0),MATCH(R48,[27]Listas!$F$4:$J$4,0))</f>
        <v>#N/A</v>
      </c>
      <c r="W48" s="167"/>
      <c r="X48" s="551"/>
      <c r="Y48" s="552"/>
      <c r="Z48" s="553"/>
      <c r="AA48" s="174"/>
      <c r="AB48" s="201"/>
      <c r="AC48" s="166"/>
      <c r="AD48" s="174"/>
      <c r="AE48" s="167"/>
      <c r="AF48" s="168">
        <f t="shared" si="4"/>
        <v>0</v>
      </c>
      <c r="AG48" s="169" t="e">
        <f t="shared" si="6"/>
        <v>#N/A</v>
      </c>
      <c r="AH48" s="178" t="e">
        <f>IF(AG48&lt;=1,"Remota",VLOOKUP(AG48,[27]Listas!$C$6:$D$10,2,0))</f>
        <v>#N/A</v>
      </c>
      <c r="AI48" s="169" t="e">
        <f t="shared" si="7"/>
        <v>#N/A</v>
      </c>
      <c r="AJ48" s="178" t="e">
        <f>IF(AI48&lt;=1,"Insignificante",HLOOKUP(AI48,[27]Listas!$F$3:$J$4,2,0))</f>
        <v>#N/A</v>
      </c>
      <c r="AK48" s="170" t="e">
        <f t="shared" si="5"/>
        <v>#N/A</v>
      </c>
      <c r="AL48" s="177" t="e">
        <f>INDEX([27]Listas!$F$6:$J$10,MATCH(AH48,[27]Listas!$D$6:$D$10,0),MATCH(AJ48,[27]Listas!$F$4:$J$4,0))</f>
        <v>#N/A</v>
      </c>
    </row>
    <row r="49" spans="1:39" s="171" customFormat="1" ht="78" hidden="1" customHeight="1" x14ac:dyDescent="0.2">
      <c r="A49" s="166"/>
      <c r="B49" s="486"/>
      <c r="C49" s="535"/>
      <c r="D49" s="575"/>
      <c r="E49" s="536"/>
      <c r="F49" s="174"/>
      <c r="G49" s="551"/>
      <c r="H49" s="552"/>
      <c r="I49" s="553"/>
      <c r="J49" s="583"/>
      <c r="K49" s="583"/>
      <c r="L49" s="583"/>
      <c r="M49" s="166"/>
      <c r="N49" s="166"/>
      <c r="O49" s="166"/>
      <c r="P49" s="166"/>
      <c r="Q49" s="176"/>
      <c r="R49" s="176"/>
      <c r="S49" s="167"/>
      <c r="T49" s="168" t="e">
        <f>VLOOKUP(Q49,[27]Listas!$D$6:$E$10,2,0)</f>
        <v>#N/A</v>
      </c>
      <c r="U49" s="168" t="e">
        <f>HLOOKUP(R49,[27]Listas!$F$4:$J$5,2,0)</f>
        <v>#N/A</v>
      </c>
      <c r="V49" s="177" t="e">
        <f>INDEX([27]Listas!$F$6:$J$10,MATCH(Q49,[27]Listas!$D$6:$D$10,0),MATCH(R49,[27]Listas!$F$4:$J$4,0))</f>
        <v>#N/A</v>
      </c>
      <c r="W49" s="167"/>
      <c r="X49" s="551"/>
      <c r="Y49" s="552"/>
      <c r="Z49" s="553"/>
      <c r="AA49" s="174"/>
      <c r="AB49" s="201"/>
      <c r="AC49" s="166"/>
      <c r="AD49" s="174"/>
      <c r="AE49" s="167"/>
      <c r="AF49" s="168">
        <f t="shared" si="4"/>
        <v>0</v>
      </c>
      <c r="AG49" s="169" t="e">
        <f t="shared" si="6"/>
        <v>#N/A</v>
      </c>
      <c r="AH49" s="178" t="e">
        <f>IF(AG49&lt;=1,"Remota",VLOOKUP(AG49,[27]Listas!$C$6:$D$10,2,0))</f>
        <v>#N/A</v>
      </c>
      <c r="AI49" s="169" t="e">
        <f t="shared" si="7"/>
        <v>#N/A</v>
      </c>
      <c r="AJ49" s="178" t="e">
        <f>IF(AI49&lt;=1,"Insignificante",HLOOKUP(AI49,[27]Listas!$F$3:$J$4,2,0))</f>
        <v>#N/A</v>
      </c>
      <c r="AK49" s="170" t="e">
        <f t="shared" si="5"/>
        <v>#N/A</v>
      </c>
      <c r="AL49" s="177" t="e">
        <f>INDEX([27]Listas!$F$6:$J$10,MATCH(AH49,[27]Listas!$D$6:$D$10,0),MATCH(AJ49,[27]Listas!$F$4:$J$4,0))</f>
        <v>#N/A</v>
      </c>
    </row>
    <row r="50" spans="1:39" s="171" customFormat="1" ht="78" hidden="1" customHeight="1" x14ac:dyDescent="0.2">
      <c r="A50" s="166"/>
      <c r="B50" s="486"/>
      <c r="C50" s="535"/>
      <c r="D50" s="575"/>
      <c r="E50" s="536"/>
      <c r="F50" s="174"/>
      <c r="G50" s="551"/>
      <c r="H50" s="552"/>
      <c r="I50" s="553"/>
      <c r="J50" s="583"/>
      <c r="K50" s="583"/>
      <c r="L50" s="583"/>
      <c r="M50" s="166"/>
      <c r="N50" s="166"/>
      <c r="O50" s="166"/>
      <c r="P50" s="166"/>
      <c r="Q50" s="176"/>
      <c r="R50" s="176"/>
      <c r="S50" s="167"/>
      <c r="T50" s="168" t="e">
        <f>VLOOKUP(Q50,[27]Listas!$D$6:$E$10,2,0)</f>
        <v>#N/A</v>
      </c>
      <c r="U50" s="168" t="e">
        <f>HLOOKUP(R50,[27]Listas!$F$4:$J$5,2,0)</f>
        <v>#N/A</v>
      </c>
      <c r="V50" s="177" t="e">
        <f>INDEX([27]Listas!$F$6:$J$10,MATCH(Q50,[27]Listas!$D$6:$D$10,0),MATCH(R50,[27]Listas!$F$4:$J$4,0))</f>
        <v>#N/A</v>
      </c>
      <c r="W50" s="167"/>
      <c r="X50" s="551"/>
      <c r="Y50" s="552"/>
      <c r="Z50" s="553"/>
      <c r="AA50" s="174"/>
      <c r="AB50" s="201"/>
      <c r="AC50" s="166"/>
      <c r="AD50" s="174"/>
      <c r="AE50" s="167"/>
      <c r="AF50" s="168">
        <f t="shared" si="4"/>
        <v>0</v>
      </c>
      <c r="AG50" s="169" t="e">
        <f t="shared" si="6"/>
        <v>#N/A</v>
      </c>
      <c r="AH50" s="178" t="e">
        <f>IF(AG50&lt;=1,"Remota",VLOOKUP(AG50,[27]Listas!$C$6:$D$10,2,0))</f>
        <v>#N/A</v>
      </c>
      <c r="AI50" s="169" t="e">
        <f t="shared" si="7"/>
        <v>#N/A</v>
      </c>
      <c r="AJ50" s="178" t="e">
        <f>IF(AI50&lt;=1,"Insignificante",HLOOKUP(AI50,[27]Listas!$F$3:$J$4,2,0))</f>
        <v>#N/A</v>
      </c>
      <c r="AK50" s="170" t="e">
        <f t="shared" si="5"/>
        <v>#N/A</v>
      </c>
      <c r="AL50" s="177" t="e">
        <f>INDEX([27]Listas!$F$6:$J$10,MATCH(AH50,[27]Listas!$D$6:$D$10,0),MATCH(AJ50,[27]Listas!$F$4:$J$4,0))</f>
        <v>#N/A</v>
      </c>
    </row>
    <row r="51" spans="1:39" s="171" customFormat="1" ht="78" hidden="1" customHeight="1" x14ac:dyDescent="0.2">
      <c r="A51" s="166"/>
      <c r="B51" s="486"/>
      <c r="C51" s="535"/>
      <c r="D51" s="575"/>
      <c r="E51" s="536"/>
      <c r="F51" s="174"/>
      <c r="G51" s="551"/>
      <c r="H51" s="552"/>
      <c r="I51" s="553"/>
      <c r="J51" s="583"/>
      <c r="K51" s="583"/>
      <c r="L51" s="583"/>
      <c r="M51" s="166"/>
      <c r="N51" s="166"/>
      <c r="O51" s="166"/>
      <c r="P51" s="166"/>
      <c r="Q51" s="176"/>
      <c r="R51" s="176"/>
      <c r="S51" s="167"/>
      <c r="T51" s="168" t="e">
        <f>VLOOKUP(Q51,[27]Listas!$D$6:$E$10,2,0)</f>
        <v>#N/A</v>
      </c>
      <c r="U51" s="168" t="e">
        <f>HLOOKUP(R51,[27]Listas!$F$4:$J$5,2,0)</f>
        <v>#N/A</v>
      </c>
      <c r="V51" s="177" t="e">
        <f>INDEX([27]Listas!$F$6:$J$10,MATCH(Q51,[27]Listas!$D$6:$D$10,0),MATCH(R51,[27]Listas!$F$4:$J$4,0))</f>
        <v>#N/A</v>
      </c>
      <c r="W51" s="167"/>
      <c r="X51" s="551"/>
      <c r="Y51" s="552"/>
      <c r="Z51" s="553"/>
      <c r="AA51" s="174"/>
      <c r="AB51" s="201"/>
      <c r="AC51" s="166"/>
      <c r="AD51" s="174"/>
      <c r="AE51" s="167"/>
      <c r="AF51" s="168">
        <f t="shared" si="4"/>
        <v>0</v>
      </c>
      <c r="AG51" s="169" t="e">
        <f t="shared" si="6"/>
        <v>#N/A</v>
      </c>
      <c r="AH51" s="178" t="e">
        <f>IF(AG51&lt;=1,"Remota",VLOOKUP(AG51,[27]Listas!$C$6:$D$10,2,0))</f>
        <v>#N/A</v>
      </c>
      <c r="AI51" s="169" t="e">
        <f t="shared" si="7"/>
        <v>#N/A</v>
      </c>
      <c r="AJ51" s="178" t="e">
        <f>IF(AI51&lt;=1,"Insignificante",HLOOKUP(AI51,[27]Listas!$F$3:$J$4,2,0))</f>
        <v>#N/A</v>
      </c>
      <c r="AK51" s="170" t="e">
        <f t="shared" si="5"/>
        <v>#N/A</v>
      </c>
      <c r="AL51" s="177" t="e">
        <f>INDEX([27]Listas!$F$6:$J$10,MATCH(AH51,[27]Listas!$D$6:$D$10,0),MATCH(AJ51,[27]Listas!$F$4:$J$4,0))</f>
        <v>#N/A</v>
      </c>
    </row>
    <row r="52" spans="1:39" s="171" customFormat="1" ht="78" hidden="1" customHeight="1" x14ac:dyDescent="0.2">
      <c r="A52" s="166"/>
      <c r="B52" s="486"/>
      <c r="C52" s="535"/>
      <c r="D52" s="575"/>
      <c r="E52" s="536"/>
      <c r="F52" s="174"/>
      <c r="G52" s="551"/>
      <c r="H52" s="552"/>
      <c r="I52" s="553"/>
      <c r="J52" s="583"/>
      <c r="K52" s="583"/>
      <c r="L52" s="583"/>
      <c r="M52" s="166"/>
      <c r="N52" s="166"/>
      <c r="O52" s="166"/>
      <c r="P52" s="166"/>
      <c r="Q52" s="176"/>
      <c r="R52" s="176"/>
      <c r="S52" s="167"/>
      <c r="T52" s="168" t="e">
        <f>VLOOKUP(Q52,[27]Listas!$D$6:$E$10,2,0)</f>
        <v>#N/A</v>
      </c>
      <c r="U52" s="168" t="e">
        <f>HLOOKUP(R52,[27]Listas!$F$4:$J$5,2,0)</f>
        <v>#N/A</v>
      </c>
      <c r="V52" s="177" t="e">
        <f>INDEX([27]Listas!$F$6:$J$10,MATCH(Q52,[27]Listas!$D$6:$D$10,0),MATCH(R52,[27]Listas!$F$4:$J$4,0))</f>
        <v>#N/A</v>
      </c>
      <c r="W52" s="167"/>
      <c r="X52" s="551"/>
      <c r="Y52" s="552"/>
      <c r="Z52" s="553"/>
      <c r="AA52" s="174"/>
      <c r="AB52" s="201"/>
      <c r="AC52" s="166"/>
      <c r="AD52" s="174"/>
      <c r="AE52" s="167"/>
      <c r="AF52" s="168">
        <f t="shared" si="4"/>
        <v>0</v>
      </c>
      <c r="AG52" s="169" t="e">
        <f t="shared" si="6"/>
        <v>#N/A</v>
      </c>
      <c r="AH52" s="178" t="e">
        <f>IF(AG52&lt;=1,"Remota",VLOOKUP(AG52,[27]Listas!$C$6:$D$10,2,0))</f>
        <v>#N/A</v>
      </c>
      <c r="AI52" s="169" t="e">
        <f t="shared" si="7"/>
        <v>#N/A</v>
      </c>
      <c r="AJ52" s="178" t="e">
        <f>IF(AI52&lt;=1,"Insignificante",HLOOKUP(AI52,[27]Listas!$F$3:$J$4,2,0))</f>
        <v>#N/A</v>
      </c>
      <c r="AK52" s="170" t="e">
        <f t="shared" si="5"/>
        <v>#N/A</v>
      </c>
      <c r="AL52" s="177" t="e">
        <f>INDEX([27]Listas!$F$6:$J$10,MATCH(AH52,[27]Listas!$D$6:$D$10,0),MATCH(AJ52,[27]Listas!$F$4:$J$4,0))</f>
        <v>#N/A</v>
      </c>
    </row>
    <row r="53" spans="1:39" s="171" customFormat="1" ht="78" hidden="1" customHeight="1" x14ac:dyDescent="0.2">
      <c r="A53" s="166"/>
      <c r="B53" s="486"/>
      <c r="C53" s="535"/>
      <c r="D53" s="575"/>
      <c r="E53" s="536"/>
      <c r="F53" s="174"/>
      <c r="G53" s="551"/>
      <c r="H53" s="552"/>
      <c r="I53" s="553"/>
      <c r="J53" s="583"/>
      <c r="K53" s="583"/>
      <c r="L53" s="583"/>
      <c r="M53" s="166"/>
      <c r="N53" s="166"/>
      <c r="O53" s="166"/>
      <c r="P53" s="166"/>
      <c r="Q53" s="176"/>
      <c r="R53" s="176"/>
      <c r="S53" s="167"/>
      <c r="T53" s="168" t="e">
        <f>VLOOKUP(Q53,[27]Listas!$D$6:$E$10,2,0)</f>
        <v>#N/A</v>
      </c>
      <c r="U53" s="168" t="e">
        <f>HLOOKUP(R53,[27]Listas!$F$4:$J$5,2,0)</f>
        <v>#N/A</v>
      </c>
      <c r="V53" s="177" t="e">
        <f>INDEX([27]Listas!$F$6:$J$10,MATCH(Q53,[27]Listas!$D$6:$D$10,0),MATCH(R53,[27]Listas!$F$4:$J$4,0))</f>
        <v>#N/A</v>
      </c>
      <c r="W53" s="167"/>
      <c r="X53" s="551"/>
      <c r="Y53" s="552"/>
      <c r="Z53" s="553"/>
      <c r="AA53" s="174"/>
      <c r="AB53" s="201"/>
      <c r="AC53" s="166"/>
      <c r="AD53" s="174"/>
      <c r="AE53" s="167"/>
      <c r="AF53" s="168">
        <f t="shared" si="4"/>
        <v>0</v>
      </c>
      <c r="AG53" s="169" t="e">
        <f t="shared" si="6"/>
        <v>#N/A</v>
      </c>
      <c r="AH53" s="178" t="e">
        <f>IF(AG53&lt;=1,"Remota",VLOOKUP(AG53,[27]Listas!$C$6:$D$10,2,0))</f>
        <v>#N/A</v>
      </c>
      <c r="AI53" s="169" t="e">
        <f t="shared" si="7"/>
        <v>#N/A</v>
      </c>
      <c r="AJ53" s="178" t="e">
        <f>IF(AI53&lt;=1,"Insignificante",HLOOKUP(AI53,[27]Listas!$F$3:$J$4,2,0))</f>
        <v>#N/A</v>
      </c>
      <c r="AK53" s="170" t="e">
        <f t="shared" si="5"/>
        <v>#N/A</v>
      </c>
      <c r="AL53" s="177" t="e">
        <f>INDEX([27]Listas!$F$6:$J$10,MATCH(AH53,[27]Listas!$D$6:$D$10,0),MATCH(AJ53,[27]Listas!$F$4:$J$4,0))</f>
        <v>#N/A</v>
      </c>
    </row>
    <row r="54" spans="1:39" s="171" customFormat="1" ht="78" hidden="1" customHeight="1" x14ac:dyDescent="0.2">
      <c r="A54" s="166"/>
      <c r="B54" s="486"/>
      <c r="C54" s="212"/>
      <c r="D54" s="213"/>
      <c r="E54" s="214"/>
      <c r="F54" s="174"/>
      <c r="G54" s="551"/>
      <c r="H54" s="552"/>
      <c r="I54" s="553"/>
      <c r="J54" s="551"/>
      <c r="K54" s="552"/>
      <c r="L54" s="553"/>
      <c r="M54" s="166"/>
      <c r="N54" s="166"/>
      <c r="O54" s="166"/>
      <c r="P54" s="166"/>
      <c r="Q54" s="176"/>
      <c r="R54" s="176"/>
      <c r="S54" s="167"/>
      <c r="T54" s="168" t="e">
        <f>VLOOKUP(Q54,[27]Listas!$D$6:$E$10,2,0)</f>
        <v>#N/A</v>
      </c>
      <c r="U54" s="168" t="e">
        <f>HLOOKUP(R54,[27]Listas!$F$4:$J$5,2,0)</f>
        <v>#N/A</v>
      </c>
      <c r="V54" s="177" t="e">
        <f>INDEX([27]Listas!$F$6:$J$10,MATCH(Q54,[27]Listas!$D$6:$D$10,0),MATCH(R54,[27]Listas!$F$4:$J$4,0))</f>
        <v>#N/A</v>
      </c>
      <c r="W54" s="167"/>
      <c r="X54" s="551"/>
      <c r="Y54" s="552"/>
      <c r="Z54" s="553"/>
      <c r="AA54" s="174"/>
      <c r="AB54" s="201"/>
      <c r="AC54" s="166"/>
      <c r="AD54" s="174"/>
      <c r="AE54" s="167"/>
      <c r="AF54" s="168">
        <f t="shared" si="4"/>
        <v>0</v>
      </c>
      <c r="AG54" s="169" t="e">
        <f t="shared" si="6"/>
        <v>#N/A</v>
      </c>
      <c r="AH54" s="178" t="e">
        <f>IF(AG54&lt;=1,"Remota",VLOOKUP(AG54,[27]Listas!$C$6:$D$10,2,0))</f>
        <v>#N/A</v>
      </c>
      <c r="AI54" s="169" t="e">
        <f t="shared" si="7"/>
        <v>#N/A</v>
      </c>
      <c r="AJ54" s="178" t="e">
        <f>IF(AI54&lt;=1,"Insignificante",HLOOKUP(AI54,[27]Listas!$F$3:$J$4,2,0))</f>
        <v>#N/A</v>
      </c>
      <c r="AK54" s="170" t="e">
        <f t="shared" si="5"/>
        <v>#N/A</v>
      </c>
      <c r="AL54" s="177" t="e">
        <f>INDEX([27]Listas!$F$6:$J$10,MATCH(AH54,[27]Listas!$D$6:$D$10,0),MATCH(AJ54,[27]Listas!$F$4:$J$4,0))</f>
        <v>#N/A</v>
      </c>
    </row>
    <row r="55" spans="1:39" s="171" customFormat="1" ht="120" customHeight="1" x14ac:dyDescent="0.2">
      <c r="A55" s="215" t="s">
        <v>546</v>
      </c>
      <c r="B55" s="492" t="s">
        <v>1106</v>
      </c>
      <c r="C55" s="535" t="s">
        <v>547</v>
      </c>
      <c r="D55" s="575"/>
      <c r="E55" s="536"/>
      <c r="F55" s="228" t="s">
        <v>4</v>
      </c>
      <c r="G55" s="551" t="s">
        <v>548</v>
      </c>
      <c r="H55" s="552"/>
      <c r="I55" s="553"/>
      <c r="J55" s="551" t="s">
        <v>549</v>
      </c>
      <c r="K55" s="552"/>
      <c r="L55" s="553"/>
      <c r="M55" s="215"/>
      <c r="N55" s="215">
        <v>5</v>
      </c>
      <c r="O55" s="215" t="s">
        <v>0</v>
      </c>
      <c r="P55" s="215" t="s">
        <v>0</v>
      </c>
      <c r="Q55" s="227" t="s">
        <v>15</v>
      </c>
      <c r="R55" s="227" t="s">
        <v>121</v>
      </c>
      <c r="S55" s="244"/>
      <c r="T55" s="242"/>
      <c r="U55" s="242"/>
      <c r="V55" s="251" t="str">
        <f>INDEX([27]Listas!$F$6:$J$10,MATCH(Q55,[27]Listas!$D$6:$D$10,0),MATCH(R55,[27]Listas!$F$4:$J$4,0))</f>
        <v>12
ALTO</v>
      </c>
      <c r="W55" s="244"/>
      <c r="X55" s="672" t="s">
        <v>550</v>
      </c>
      <c r="Y55" s="673"/>
      <c r="Z55" s="674"/>
      <c r="AA55" s="228" t="s">
        <v>4</v>
      </c>
      <c r="AB55" s="252" t="s">
        <v>551</v>
      </c>
      <c r="AC55" s="215">
        <v>55</v>
      </c>
      <c r="AD55" s="228" t="s">
        <v>59</v>
      </c>
      <c r="AE55" s="244"/>
      <c r="AF55" s="242">
        <f>IF(AC55&lt;=33,0,IF(AC55&gt;81,2,1))</f>
        <v>1</v>
      </c>
      <c r="AG55" s="246"/>
      <c r="AH55" s="178" t="str">
        <f>IF(AG55&lt;=1,"Remota",VLOOKUP(AG55,[27]Listas!$C$6:$D$10,2,0))</f>
        <v>Remota</v>
      </c>
      <c r="AI55" s="247"/>
      <c r="AJ55" s="178" t="str">
        <f>IF(AI55&lt;=1,"Insignificante",HLOOKUP(AI55,[27]Listas!$F$3:$J$4,2,0))</f>
        <v>Insignificante</v>
      </c>
      <c r="AK55" s="170">
        <f>AG55*AI55</f>
        <v>0</v>
      </c>
      <c r="AL55" s="177" t="str">
        <f>INDEX([27]Listas!$F$6:$J$10,MATCH(AH55,[27]Listas!$D$6:$D$10,0),MATCH(AJ55,[27]Listas!$F$4:$J$4,0))</f>
        <v>1
INFERIOR</v>
      </c>
      <c r="AM55" s="248"/>
    </row>
    <row r="56" spans="1:39" s="171" customFormat="1" ht="1.5" customHeight="1" x14ac:dyDescent="0.2">
      <c r="A56" s="253"/>
      <c r="B56" s="254"/>
      <c r="C56" s="575"/>
      <c r="D56" s="575"/>
      <c r="E56" s="575"/>
      <c r="F56" s="254"/>
      <c r="G56" s="255"/>
      <c r="H56" s="256"/>
      <c r="I56" s="256"/>
      <c r="J56" s="256"/>
      <c r="K56" s="256"/>
      <c r="L56" s="256"/>
      <c r="M56" s="212"/>
      <c r="N56" s="213"/>
      <c r="O56" s="213"/>
      <c r="P56" s="213"/>
      <c r="Q56" s="257"/>
      <c r="R56" s="257"/>
      <c r="S56" s="258"/>
      <c r="T56" s="259"/>
      <c r="U56" s="259"/>
      <c r="V56" s="260"/>
      <c r="W56" s="258"/>
      <c r="X56" s="261"/>
      <c r="Y56" s="261"/>
      <c r="Z56" s="261"/>
      <c r="AA56" s="262"/>
      <c r="AB56" s="263"/>
      <c r="AC56" s="213"/>
      <c r="AD56" s="262"/>
      <c r="AE56" s="258"/>
      <c r="AF56" s="259"/>
      <c r="AG56" s="264"/>
      <c r="AH56" s="265"/>
      <c r="AI56" s="264"/>
      <c r="AJ56" s="265"/>
      <c r="AK56" s="266"/>
      <c r="AL56" s="260"/>
    </row>
    <row r="57" spans="1:39" s="171" customFormat="1" ht="11.25" customHeight="1" x14ac:dyDescent="0.2">
      <c r="A57" s="267"/>
      <c r="B57" s="268"/>
      <c r="C57" s="269"/>
      <c r="D57" s="269"/>
      <c r="E57" s="269"/>
      <c r="F57" s="268"/>
      <c r="G57" s="270"/>
      <c r="H57" s="270"/>
      <c r="I57" s="270"/>
      <c r="J57" s="270"/>
      <c r="K57" s="270"/>
      <c r="L57" s="271"/>
      <c r="M57" s="269"/>
      <c r="N57" s="269"/>
      <c r="O57" s="269"/>
      <c r="P57" s="269"/>
      <c r="Q57" s="272"/>
      <c r="R57" s="272"/>
      <c r="S57" s="273"/>
      <c r="T57" s="274"/>
      <c r="U57" s="274"/>
      <c r="V57" s="275"/>
      <c r="W57" s="273"/>
      <c r="X57" s="276"/>
      <c r="Y57" s="276"/>
      <c r="Z57" s="276"/>
      <c r="AA57" s="268"/>
      <c r="AB57" s="151"/>
      <c r="AC57" s="269"/>
      <c r="AD57" s="277"/>
      <c r="AE57" s="273"/>
      <c r="AF57" s="274"/>
      <c r="AG57" s="278"/>
      <c r="AH57" s="279"/>
      <c r="AI57" s="280"/>
      <c r="AJ57" s="279"/>
      <c r="AK57" s="281"/>
      <c r="AL57" s="275"/>
    </row>
    <row r="58" spans="1:39" ht="11.25" customHeight="1" x14ac:dyDescent="0.2">
      <c r="A58" s="669" t="s">
        <v>256</v>
      </c>
      <c r="B58" s="670"/>
      <c r="C58" s="670"/>
      <c r="D58" s="670"/>
      <c r="E58" s="670"/>
      <c r="F58" s="670"/>
      <c r="G58" s="670"/>
      <c r="H58" s="670"/>
      <c r="I58" s="670"/>
      <c r="J58" s="670"/>
      <c r="K58" s="670"/>
      <c r="L58" s="671"/>
      <c r="N58" s="183" t="s">
        <v>257</v>
      </c>
      <c r="O58" s="183"/>
      <c r="AI58" s="179"/>
      <c r="AJ58" s="179"/>
      <c r="AK58" s="179"/>
      <c r="AL58" s="184"/>
    </row>
    <row r="59" spans="1:39" x14ac:dyDescent="0.2">
      <c r="A59" s="669"/>
      <c r="B59" s="670"/>
      <c r="C59" s="670"/>
      <c r="D59" s="670"/>
      <c r="E59" s="670"/>
      <c r="F59" s="670"/>
      <c r="G59" s="670"/>
      <c r="H59" s="670"/>
      <c r="I59" s="670"/>
      <c r="J59" s="670"/>
      <c r="K59" s="670"/>
      <c r="L59" s="671"/>
      <c r="M59" s="186"/>
      <c r="N59" s="539" t="s">
        <v>125</v>
      </c>
      <c r="O59" s="540"/>
      <c r="P59" s="540"/>
      <c r="Q59" s="540"/>
      <c r="R59" s="541"/>
      <c r="S59" s="187"/>
      <c r="T59" s="187"/>
      <c r="U59" s="187"/>
      <c r="V59" s="539" t="s">
        <v>67</v>
      </c>
      <c r="W59" s="540"/>
      <c r="X59" s="540"/>
      <c r="Y59" s="540"/>
      <c r="Z59" s="541"/>
      <c r="AA59" s="539" t="s">
        <v>68</v>
      </c>
      <c r="AB59" s="541"/>
      <c r="AC59" s="539" t="s">
        <v>69</v>
      </c>
      <c r="AD59" s="540"/>
      <c r="AE59" s="540"/>
      <c r="AF59" s="540"/>
      <c r="AG59" s="540"/>
      <c r="AH59" s="540"/>
      <c r="AI59" s="540"/>
      <c r="AJ59" s="540"/>
      <c r="AK59" s="540"/>
      <c r="AL59" s="541"/>
    </row>
    <row r="60" spans="1:39" s="154" customFormat="1" ht="56.25" customHeight="1" x14ac:dyDescent="0.2">
      <c r="A60" s="663" t="s">
        <v>552</v>
      </c>
      <c r="B60" s="664"/>
      <c r="C60" s="664"/>
      <c r="D60" s="664"/>
      <c r="E60" s="664"/>
      <c r="F60" s="664"/>
      <c r="G60" s="664"/>
      <c r="H60" s="664"/>
      <c r="I60" s="664"/>
      <c r="J60" s="664"/>
      <c r="K60" s="664"/>
      <c r="L60" s="665"/>
      <c r="M60" s="188"/>
      <c r="N60" s="532" t="s">
        <v>77</v>
      </c>
      <c r="O60" s="533"/>
      <c r="P60" s="533"/>
      <c r="Q60" s="533"/>
      <c r="R60" s="534"/>
      <c r="S60" s="189"/>
      <c r="T60" s="189"/>
      <c r="U60" s="189"/>
      <c r="V60" s="532" t="s">
        <v>553</v>
      </c>
      <c r="W60" s="533"/>
      <c r="X60" s="533"/>
      <c r="Y60" s="533"/>
      <c r="Z60" s="534"/>
      <c r="AA60" s="535" t="s">
        <v>554</v>
      </c>
      <c r="AB60" s="536"/>
      <c r="AC60" s="532"/>
      <c r="AD60" s="533"/>
      <c r="AE60" s="533"/>
      <c r="AF60" s="533"/>
      <c r="AG60" s="533"/>
      <c r="AH60" s="533"/>
      <c r="AI60" s="533"/>
      <c r="AJ60" s="533"/>
      <c r="AK60" s="533"/>
      <c r="AL60" s="534"/>
    </row>
    <row r="61" spans="1:39" s="154" customFormat="1" ht="71.25" customHeight="1" x14ac:dyDescent="0.2">
      <c r="A61" s="663"/>
      <c r="B61" s="664"/>
      <c r="C61" s="664"/>
      <c r="D61" s="664"/>
      <c r="E61" s="664"/>
      <c r="F61" s="664"/>
      <c r="G61" s="664"/>
      <c r="H61" s="664"/>
      <c r="I61" s="664"/>
      <c r="J61" s="664"/>
      <c r="K61" s="664"/>
      <c r="L61" s="665"/>
      <c r="M61" s="188"/>
      <c r="N61" s="532" t="s">
        <v>85</v>
      </c>
      <c r="O61" s="533"/>
      <c r="P61" s="533"/>
      <c r="Q61" s="533"/>
      <c r="R61" s="534"/>
      <c r="S61" s="189"/>
      <c r="T61" s="189"/>
      <c r="U61" s="189"/>
      <c r="V61" s="532" t="s">
        <v>150</v>
      </c>
      <c r="W61" s="533"/>
      <c r="X61" s="533"/>
      <c r="Y61" s="533"/>
      <c r="Z61" s="534"/>
      <c r="AA61" s="535" t="s">
        <v>270</v>
      </c>
      <c r="AB61" s="536"/>
      <c r="AC61" s="532"/>
      <c r="AD61" s="533"/>
      <c r="AE61" s="533"/>
      <c r="AF61" s="533"/>
      <c r="AG61" s="533"/>
      <c r="AH61" s="533"/>
      <c r="AI61" s="533"/>
      <c r="AJ61" s="533"/>
      <c r="AK61" s="533"/>
      <c r="AL61" s="534"/>
    </row>
    <row r="62" spans="1:39" s="154" customFormat="1" ht="75.75" customHeight="1" x14ac:dyDescent="0.2">
      <c r="A62" s="663"/>
      <c r="B62" s="664"/>
      <c r="C62" s="664"/>
      <c r="D62" s="664"/>
      <c r="E62" s="664"/>
      <c r="F62" s="664"/>
      <c r="G62" s="664"/>
      <c r="H62" s="664"/>
      <c r="I62" s="664"/>
      <c r="J62" s="664"/>
      <c r="K62" s="664"/>
      <c r="L62" s="665"/>
      <c r="M62" s="188"/>
      <c r="N62" s="532" t="s">
        <v>9</v>
      </c>
      <c r="O62" s="533"/>
      <c r="P62" s="533"/>
      <c r="Q62" s="533"/>
      <c r="R62" s="534"/>
      <c r="S62" s="189"/>
      <c r="T62" s="189"/>
      <c r="U62" s="189"/>
      <c r="V62" s="532" t="s">
        <v>271</v>
      </c>
      <c r="W62" s="533"/>
      <c r="X62" s="533"/>
      <c r="Y62" s="533"/>
      <c r="Z62" s="534"/>
      <c r="AA62" s="535" t="s">
        <v>272</v>
      </c>
      <c r="AB62" s="536"/>
      <c r="AC62" s="532"/>
      <c r="AD62" s="533"/>
      <c r="AE62" s="533"/>
      <c r="AF62" s="533"/>
      <c r="AG62" s="533"/>
      <c r="AH62" s="533"/>
      <c r="AI62" s="533"/>
      <c r="AJ62" s="533"/>
      <c r="AK62" s="533"/>
      <c r="AL62" s="534"/>
    </row>
    <row r="63" spans="1:39" s="154" customFormat="1" ht="91.5" customHeight="1" x14ac:dyDescent="0.2">
      <c r="A63" s="666"/>
      <c r="B63" s="667"/>
      <c r="C63" s="667"/>
      <c r="D63" s="667"/>
      <c r="E63" s="667"/>
      <c r="F63" s="667"/>
      <c r="G63" s="667"/>
      <c r="H63" s="667"/>
      <c r="I63" s="667"/>
      <c r="J63" s="667"/>
      <c r="K63" s="667"/>
      <c r="L63" s="668"/>
      <c r="M63" s="188"/>
      <c r="N63" s="532" t="s">
        <v>10</v>
      </c>
      <c r="O63" s="533"/>
      <c r="P63" s="533"/>
      <c r="Q63" s="533"/>
      <c r="R63" s="534"/>
      <c r="S63" s="189"/>
      <c r="T63" s="189"/>
      <c r="U63" s="189"/>
      <c r="V63" s="532" t="s">
        <v>151</v>
      </c>
      <c r="W63" s="533"/>
      <c r="X63" s="533"/>
      <c r="Y63" s="533"/>
      <c r="Z63" s="534"/>
      <c r="AA63" s="535" t="s">
        <v>273</v>
      </c>
      <c r="AB63" s="536"/>
      <c r="AC63" s="532"/>
      <c r="AD63" s="533"/>
      <c r="AE63" s="533"/>
      <c r="AF63" s="533"/>
      <c r="AG63" s="533"/>
      <c r="AH63" s="533"/>
      <c r="AI63" s="533"/>
      <c r="AJ63" s="533"/>
      <c r="AK63" s="533"/>
      <c r="AL63" s="534"/>
    </row>
    <row r="64" spans="1:39" s="154" customFormat="1" ht="30" customHeight="1" x14ac:dyDescent="0.2">
      <c r="A64" s="190"/>
      <c r="B64" s="190"/>
      <c r="C64" s="282"/>
      <c r="D64" s="282"/>
      <c r="E64" s="282"/>
      <c r="F64" s="190"/>
      <c r="G64" s="283"/>
      <c r="H64" s="283"/>
      <c r="I64" s="283"/>
      <c r="J64" s="283"/>
      <c r="K64" s="283"/>
      <c r="L64" s="283"/>
      <c r="M64" s="188"/>
      <c r="N64" s="662"/>
      <c r="O64" s="662"/>
      <c r="P64" s="662"/>
      <c r="Q64" s="662"/>
      <c r="R64" s="662"/>
      <c r="S64" s="191"/>
      <c r="T64" s="191"/>
      <c r="U64" s="191"/>
      <c r="V64" s="662"/>
      <c r="W64" s="662"/>
      <c r="X64" s="662"/>
      <c r="Y64" s="662"/>
      <c r="Z64" s="662"/>
      <c r="AA64" s="209"/>
      <c r="AB64" s="209"/>
      <c r="AC64" s="191"/>
      <c r="AD64" s="191"/>
      <c r="AE64" s="191"/>
      <c r="AF64" s="191"/>
      <c r="AG64" s="191"/>
      <c r="AH64" s="191"/>
      <c r="AI64" s="191"/>
      <c r="AJ64" s="191"/>
      <c r="AK64" s="191"/>
      <c r="AL64" s="191"/>
    </row>
    <row r="65" spans="1:38" s="154" customFormat="1" ht="30" customHeight="1" x14ac:dyDescent="0.2">
      <c r="A65" s="190"/>
      <c r="B65" s="190"/>
      <c r="C65" s="282"/>
      <c r="D65" s="282"/>
      <c r="E65" s="282"/>
      <c r="F65" s="190"/>
      <c r="G65" s="283"/>
      <c r="H65" s="283"/>
      <c r="I65" s="283"/>
      <c r="J65" s="283"/>
      <c r="K65" s="283"/>
      <c r="L65" s="283"/>
      <c r="M65" s="188"/>
      <c r="N65" s="537"/>
      <c r="O65" s="537"/>
      <c r="P65" s="537"/>
      <c r="Q65" s="537"/>
      <c r="R65" s="537"/>
      <c r="S65" s="188"/>
      <c r="T65" s="188"/>
      <c r="U65" s="188"/>
      <c r="V65" s="537"/>
      <c r="W65" s="537"/>
      <c r="X65" s="537"/>
      <c r="Y65" s="537"/>
      <c r="Z65" s="537"/>
      <c r="AA65" s="210"/>
      <c r="AB65" s="210"/>
      <c r="AC65" s="188"/>
      <c r="AD65" s="188"/>
      <c r="AE65" s="188"/>
      <c r="AF65" s="188"/>
      <c r="AG65" s="188"/>
      <c r="AH65" s="188"/>
      <c r="AI65" s="188"/>
      <c r="AJ65" s="188"/>
      <c r="AK65" s="188"/>
      <c r="AL65" s="188"/>
    </row>
    <row r="66" spans="1:38" s="154" customFormat="1" ht="30" customHeight="1" x14ac:dyDescent="0.2">
      <c r="A66" s="190"/>
      <c r="B66" s="190"/>
      <c r="C66" s="282"/>
      <c r="D66" s="282"/>
      <c r="E66" s="282"/>
      <c r="F66" s="190"/>
      <c r="G66" s="283"/>
      <c r="H66" s="283"/>
      <c r="I66" s="283"/>
      <c r="J66" s="283"/>
      <c r="K66" s="283"/>
      <c r="L66" s="283"/>
      <c r="M66" s="188"/>
      <c r="N66" s="537"/>
      <c r="O66" s="537"/>
      <c r="P66" s="537"/>
      <c r="Q66" s="537"/>
      <c r="R66" s="537"/>
      <c r="S66" s="188"/>
      <c r="T66" s="188"/>
      <c r="U66" s="188"/>
      <c r="V66" s="537"/>
      <c r="W66" s="537"/>
      <c r="X66" s="537"/>
      <c r="Y66" s="537"/>
      <c r="Z66" s="537"/>
      <c r="AA66" s="210"/>
      <c r="AB66" s="210"/>
      <c r="AC66" s="188"/>
      <c r="AD66" s="188"/>
      <c r="AE66" s="188"/>
      <c r="AF66" s="188"/>
      <c r="AG66" s="188"/>
      <c r="AH66" s="188"/>
      <c r="AI66" s="188"/>
      <c r="AJ66" s="188"/>
      <c r="AK66" s="188"/>
      <c r="AL66" s="188"/>
    </row>
    <row r="67" spans="1:38" s="154" customFormat="1" ht="30" customHeight="1" x14ac:dyDescent="0.2">
      <c r="A67" s="192"/>
      <c r="B67" s="192"/>
      <c r="C67" s="284"/>
      <c r="D67" s="284"/>
      <c r="E67" s="193"/>
      <c r="F67" s="192"/>
      <c r="G67" s="285"/>
      <c r="H67" s="285"/>
      <c r="I67" s="285"/>
      <c r="J67" s="285"/>
      <c r="K67" s="286"/>
      <c r="L67" s="286"/>
      <c r="M67" s="188"/>
      <c r="N67" s="537"/>
      <c r="O67" s="537"/>
      <c r="P67" s="537"/>
      <c r="Q67" s="537"/>
      <c r="R67" s="537"/>
      <c r="S67" s="188"/>
      <c r="T67" s="188"/>
      <c r="U67" s="188"/>
      <c r="V67" s="537"/>
      <c r="W67" s="537"/>
      <c r="X67" s="537"/>
      <c r="Y67" s="537"/>
      <c r="Z67" s="537"/>
      <c r="AA67" s="210"/>
      <c r="AB67" s="210"/>
      <c r="AC67" s="188"/>
      <c r="AD67" s="188"/>
      <c r="AE67" s="188"/>
      <c r="AF67" s="188"/>
      <c r="AG67" s="188"/>
      <c r="AH67" s="188"/>
      <c r="AI67" s="188"/>
      <c r="AJ67" s="188"/>
      <c r="AK67" s="188"/>
      <c r="AL67" s="188"/>
    </row>
    <row r="68" spans="1:38" x14ac:dyDescent="0.2">
      <c r="A68" s="195"/>
      <c r="B68" s="196"/>
      <c r="C68" s="196"/>
      <c r="D68" s="196"/>
      <c r="E68" s="195"/>
      <c r="F68" s="195"/>
      <c r="G68" s="197"/>
      <c r="H68" s="197"/>
      <c r="I68" s="197"/>
      <c r="J68" s="197"/>
      <c r="K68" s="197"/>
      <c r="L68" s="197"/>
      <c r="M68" s="195"/>
      <c r="N68" s="195"/>
      <c r="O68" s="195"/>
      <c r="P68" s="195"/>
      <c r="Q68" s="195"/>
      <c r="R68" s="195"/>
      <c r="S68" s="195"/>
      <c r="T68" s="195"/>
      <c r="U68" s="195"/>
      <c r="V68" s="195"/>
      <c r="W68" s="195"/>
      <c r="X68" s="197"/>
      <c r="Y68" s="197"/>
      <c r="Z68" s="197"/>
      <c r="AA68" s="197"/>
      <c r="AB68" s="197"/>
      <c r="AC68" s="195"/>
      <c r="AD68" s="195"/>
      <c r="AE68" s="195"/>
      <c r="AF68" s="195"/>
      <c r="AG68" s="195"/>
      <c r="AH68" s="195"/>
      <c r="AI68" s="195"/>
      <c r="AJ68" s="195"/>
      <c r="AK68" s="195"/>
      <c r="AL68" s="198"/>
    </row>
    <row r="69" spans="1:38" x14ac:dyDescent="0.2">
      <c r="A69" s="195"/>
      <c r="B69" s="196"/>
      <c r="C69" s="196"/>
      <c r="D69" s="196"/>
      <c r="E69" s="195"/>
      <c r="F69" s="195"/>
      <c r="G69" s="197"/>
      <c r="H69" s="197"/>
      <c r="I69" s="197"/>
      <c r="J69" s="197"/>
      <c r="K69" s="197"/>
      <c r="L69" s="197"/>
      <c r="M69" s="195"/>
      <c r="N69" s="195"/>
      <c r="O69" s="195"/>
      <c r="P69" s="195"/>
      <c r="Q69" s="195"/>
      <c r="R69" s="195"/>
      <c r="S69" s="195"/>
      <c r="T69" s="195"/>
      <c r="U69" s="195"/>
      <c r="V69" s="195"/>
      <c r="W69" s="195"/>
      <c r="X69" s="197"/>
      <c r="Y69" s="197"/>
      <c r="Z69" s="197"/>
      <c r="AA69" s="197"/>
      <c r="AB69" s="197"/>
      <c r="AC69" s="195"/>
      <c r="AD69" s="195"/>
      <c r="AE69" s="195"/>
      <c r="AF69" s="195"/>
      <c r="AG69" s="195"/>
      <c r="AH69" s="195"/>
      <c r="AI69" s="195"/>
      <c r="AJ69" s="195"/>
      <c r="AK69" s="195"/>
      <c r="AL69" s="198"/>
    </row>
    <row r="70" spans="1:38" x14ac:dyDescent="0.2">
      <c r="A70" s="195"/>
      <c r="B70" s="196"/>
      <c r="C70" s="196"/>
      <c r="D70" s="196"/>
      <c r="E70" s="195"/>
      <c r="F70" s="195"/>
      <c r="G70" s="197"/>
      <c r="H70" s="197"/>
      <c r="I70" s="197"/>
      <c r="J70" s="197"/>
      <c r="K70" s="197"/>
      <c r="L70" s="197"/>
      <c r="M70" s="195"/>
      <c r="N70" s="195"/>
      <c r="O70" s="195"/>
      <c r="P70" s="195"/>
      <c r="Q70" s="195"/>
      <c r="R70" s="195"/>
      <c r="S70" s="195"/>
      <c r="T70" s="195"/>
      <c r="U70" s="195"/>
      <c r="V70" s="195"/>
      <c r="W70" s="195"/>
      <c r="X70" s="197"/>
      <c r="Y70" s="197"/>
      <c r="Z70" s="197"/>
      <c r="AA70" s="197"/>
      <c r="AB70" s="197"/>
      <c r="AC70" s="195"/>
      <c r="AD70" s="195"/>
      <c r="AE70" s="195"/>
      <c r="AF70" s="195"/>
      <c r="AG70" s="195"/>
      <c r="AH70" s="195"/>
      <c r="AI70" s="195"/>
      <c r="AJ70" s="195"/>
      <c r="AK70" s="195"/>
      <c r="AL70" s="198"/>
    </row>
    <row r="71" spans="1:38" x14ac:dyDescent="0.2">
      <c r="A71" s="195"/>
      <c r="B71" s="196"/>
      <c r="C71" s="196"/>
      <c r="D71" s="196"/>
      <c r="E71" s="195"/>
      <c r="F71" s="195"/>
      <c r="G71" s="197"/>
      <c r="H71" s="197"/>
      <c r="I71" s="197"/>
      <c r="J71" s="197"/>
      <c r="K71" s="197"/>
      <c r="L71" s="197"/>
      <c r="M71" s="195"/>
      <c r="N71" s="195"/>
      <c r="O71" s="195"/>
      <c r="P71" s="195"/>
      <c r="Q71" s="195"/>
      <c r="R71" s="195"/>
      <c r="S71" s="195"/>
      <c r="T71" s="195"/>
      <c r="U71" s="195"/>
      <c r="V71" s="195"/>
      <c r="W71" s="195"/>
      <c r="X71" s="197"/>
      <c r="Y71" s="197"/>
      <c r="Z71" s="197"/>
      <c r="AA71" s="197"/>
      <c r="AB71" s="197"/>
      <c r="AC71" s="195"/>
      <c r="AD71" s="195"/>
      <c r="AE71" s="195"/>
      <c r="AF71" s="195"/>
      <c r="AG71" s="195"/>
      <c r="AH71" s="195"/>
      <c r="AI71" s="195"/>
      <c r="AJ71" s="195"/>
      <c r="AK71" s="195"/>
      <c r="AL71" s="198"/>
    </row>
    <row r="72" spans="1:38" x14ac:dyDescent="0.2">
      <c r="A72" s="195"/>
      <c r="B72" s="196"/>
      <c r="C72" s="196"/>
      <c r="D72" s="196"/>
      <c r="E72" s="195"/>
      <c r="F72" s="195"/>
      <c r="G72" s="197"/>
      <c r="H72" s="197"/>
      <c r="I72" s="197"/>
      <c r="J72" s="197"/>
      <c r="K72" s="197"/>
      <c r="L72" s="197"/>
      <c r="M72" s="195"/>
      <c r="N72" s="195"/>
      <c r="O72" s="195"/>
      <c r="P72" s="195"/>
      <c r="Q72" s="195"/>
      <c r="R72" s="195"/>
      <c r="S72" s="195"/>
      <c r="T72" s="195"/>
      <c r="U72" s="195"/>
      <c r="V72" s="195"/>
      <c r="W72" s="195"/>
      <c r="X72" s="197"/>
      <c r="Y72" s="197"/>
      <c r="Z72" s="197"/>
      <c r="AA72" s="197"/>
      <c r="AB72" s="197"/>
      <c r="AC72" s="195"/>
      <c r="AD72" s="195"/>
      <c r="AE72" s="195"/>
      <c r="AF72" s="195"/>
      <c r="AG72" s="195"/>
      <c r="AH72" s="195"/>
      <c r="AI72" s="195"/>
      <c r="AJ72" s="195"/>
      <c r="AK72" s="195"/>
      <c r="AL72" s="198"/>
    </row>
  </sheetData>
  <sheetProtection formatCells="0" formatColumns="0" formatRows="0" insertRows="0" sort="0" autoFilter="0" pivotTables="0"/>
  <mergeCells count="248">
    <mergeCell ref="C10:E10"/>
    <mergeCell ref="G10:I10"/>
    <mergeCell ref="J10:L10"/>
    <mergeCell ref="X10:Z10"/>
    <mergeCell ref="C9:E9"/>
    <mergeCell ref="G9:I9"/>
    <mergeCell ref="J9:L9"/>
    <mergeCell ref="X9:Z9"/>
    <mergeCell ref="A1:J1"/>
    <mergeCell ref="K1:L4"/>
    <mergeCell ref="N1:V2"/>
    <mergeCell ref="X1:X2"/>
    <mergeCell ref="Y1:AD2"/>
    <mergeCell ref="A2:J2"/>
    <mergeCell ref="B3:H3"/>
    <mergeCell ref="I3:J3"/>
    <mergeCell ref="N3:V4"/>
    <mergeCell ref="X3:X4"/>
    <mergeCell ref="Y3:AD4"/>
    <mergeCell ref="B4:H4"/>
    <mergeCell ref="I4:J4"/>
    <mergeCell ref="AF6:AL7"/>
    <mergeCell ref="A6:P6"/>
    <mergeCell ref="Q6:V6"/>
    <mergeCell ref="X6:AB6"/>
    <mergeCell ref="AC6:AC8"/>
    <mergeCell ref="AD6:AD8"/>
    <mergeCell ref="AA7:AA8"/>
    <mergeCell ref="AB7:AB8"/>
    <mergeCell ref="A7:A8"/>
    <mergeCell ref="B7:B8"/>
    <mergeCell ref="C7:E8"/>
    <mergeCell ref="F7:F8"/>
    <mergeCell ref="G7:I8"/>
    <mergeCell ref="J7:L8"/>
    <mergeCell ref="M7:P7"/>
    <mergeCell ref="Q7:V7"/>
    <mergeCell ref="X7:Z8"/>
    <mergeCell ref="C12:E12"/>
    <mergeCell ref="G12:I12"/>
    <mergeCell ref="J12:L12"/>
    <mergeCell ref="X12:Z12"/>
    <mergeCell ref="C13:E13"/>
    <mergeCell ref="G13:I13"/>
    <mergeCell ref="J13:L13"/>
    <mergeCell ref="X13:Z13"/>
    <mergeCell ref="C11:E11"/>
    <mergeCell ref="G11:I11"/>
    <mergeCell ref="J11:L11"/>
    <mergeCell ref="X11:Z11"/>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A58:L59"/>
    <mergeCell ref="N59:R59"/>
    <mergeCell ref="V59:Z59"/>
    <mergeCell ref="AA59:AB59"/>
    <mergeCell ref="AC59:AL59"/>
    <mergeCell ref="G54:I54"/>
    <mergeCell ref="J54:L54"/>
    <mergeCell ref="X54:Z54"/>
    <mergeCell ref="C55:E55"/>
    <mergeCell ref="G55:I55"/>
    <mergeCell ref="J55:L55"/>
    <mergeCell ref="X55:Z55"/>
    <mergeCell ref="AA62:AB62"/>
    <mergeCell ref="AC62:AL62"/>
    <mergeCell ref="N63:R63"/>
    <mergeCell ref="V63:Z63"/>
    <mergeCell ref="AA63:AB63"/>
    <mergeCell ref="AC63:AL63"/>
    <mergeCell ref="A60:L63"/>
    <mergeCell ref="N60:R60"/>
    <mergeCell ref="V60:Z60"/>
    <mergeCell ref="AA60:AB60"/>
    <mergeCell ref="AC60:AL60"/>
    <mergeCell ref="N61:R61"/>
    <mergeCell ref="V61:Z61"/>
    <mergeCell ref="AA61:AB61"/>
    <mergeCell ref="AC61:AL61"/>
    <mergeCell ref="N62:R62"/>
    <mergeCell ref="N67:R67"/>
    <mergeCell ref="V67:Z67"/>
    <mergeCell ref="N64:R64"/>
    <mergeCell ref="V64:Z64"/>
    <mergeCell ref="N65:R65"/>
    <mergeCell ref="V65:Z65"/>
    <mergeCell ref="N66:R66"/>
    <mergeCell ref="V66:Z66"/>
    <mergeCell ref="V62:Z62"/>
  </mergeCells>
  <dataValidations count="5">
    <dataValidation showInputMessage="1" showErrorMessage="1" sqref="AF65540:AJ65593 KB65540:KF65593 TX65540:UB65593 ADT65540:ADX65593 ANP65540:ANT65593 AXL65540:AXP65593 BHH65540:BHL65593 BRD65540:BRH65593 CAZ65540:CBD65593 CKV65540:CKZ65593 CUR65540:CUV65593 DEN65540:DER65593 DOJ65540:DON65593 DYF65540:DYJ65593 EIB65540:EIF65593 ERX65540:ESB65593 FBT65540:FBX65593 FLP65540:FLT65593 FVL65540:FVP65593 GFH65540:GFL65593 GPD65540:GPH65593 GYZ65540:GZD65593 HIV65540:HIZ65593 HSR65540:HSV65593 ICN65540:ICR65593 IMJ65540:IMN65593 IWF65540:IWJ65593 JGB65540:JGF65593 JPX65540:JQB65593 JZT65540:JZX65593 KJP65540:KJT65593 KTL65540:KTP65593 LDH65540:LDL65593 LND65540:LNH65593 LWZ65540:LXD65593 MGV65540:MGZ65593 MQR65540:MQV65593 NAN65540:NAR65593 NKJ65540:NKN65593 NUF65540:NUJ65593 OEB65540:OEF65593 ONX65540:OOB65593 OXT65540:OXX65593 PHP65540:PHT65593 PRL65540:PRP65593 QBH65540:QBL65593 QLD65540:QLH65593 QUZ65540:QVD65593 REV65540:REZ65593 ROR65540:ROV65593 RYN65540:RYR65593 SIJ65540:SIN65593 SSF65540:SSJ65593 TCB65540:TCF65593 TLX65540:TMB65593 TVT65540:TVX65593 UFP65540:UFT65593 UPL65540:UPP65593 UZH65540:UZL65593 VJD65540:VJH65593 VSZ65540:VTD65593 WCV65540:WCZ65593 WMR65540:WMV65593 WWN65540:WWR65593 AF131076:AJ131129 KB131076:KF131129 TX131076:UB131129 ADT131076:ADX131129 ANP131076:ANT131129 AXL131076:AXP131129 BHH131076:BHL131129 BRD131076:BRH131129 CAZ131076:CBD131129 CKV131076:CKZ131129 CUR131076:CUV131129 DEN131076:DER131129 DOJ131076:DON131129 DYF131076:DYJ131129 EIB131076:EIF131129 ERX131076:ESB131129 FBT131076:FBX131129 FLP131076:FLT131129 FVL131076:FVP131129 GFH131076:GFL131129 GPD131076:GPH131129 GYZ131076:GZD131129 HIV131076:HIZ131129 HSR131076:HSV131129 ICN131076:ICR131129 IMJ131076:IMN131129 IWF131076:IWJ131129 JGB131076:JGF131129 JPX131076:JQB131129 JZT131076:JZX131129 KJP131076:KJT131129 KTL131076:KTP131129 LDH131076:LDL131129 LND131076:LNH131129 LWZ131076:LXD131129 MGV131076:MGZ131129 MQR131076:MQV131129 NAN131076:NAR131129 NKJ131076:NKN131129 NUF131076:NUJ131129 OEB131076:OEF131129 ONX131076:OOB131129 OXT131076:OXX131129 PHP131076:PHT131129 PRL131076:PRP131129 QBH131076:QBL131129 QLD131076:QLH131129 QUZ131076:QVD131129 REV131076:REZ131129 ROR131076:ROV131129 RYN131076:RYR131129 SIJ131076:SIN131129 SSF131076:SSJ131129 TCB131076:TCF131129 TLX131076:TMB131129 TVT131076:TVX131129 UFP131076:UFT131129 UPL131076:UPP131129 UZH131076:UZL131129 VJD131076:VJH131129 VSZ131076:VTD131129 WCV131076:WCZ131129 WMR131076:WMV131129 WWN131076:WWR131129 AF196612:AJ196665 KB196612:KF196665 TX196612:UB196665 ADT196612:ADX196665 ANP196612:ANT196665 AXL196612:AXP196665 BHH196612:BHL196665 BRD196612:BRH196665 CAZ196612:CBD196665 CKV196612:CKZ196665 CUR196612:CUV196665 DEN196612:DER196665 DOJ196612:DON196665 DYF196612:DYJ196665 EIB196612:EIF196665 ERX196612:ESB196665 FBT196612:FBX196665 FLP196612:FLT196665 FVL196612:FVP196665 GFH196612:GFL196665 GPD196612:GPH196665 GYZ196612:GZD196665 HIV196612:HIZ196665 HSR196612:HSV196665 ICN196612:ICR196665 IMJ196612:IMN196665 IWF196612:IWJ196665 JGB196612:JGF196665 JPX196612:JQB196665 JZT196612:JZX196665 KJP196612:KJT196665 KTL196612:KTP196665 LDH196612:LDL196665 LND196612:LNH196665 LWZ196612:LXD196665 MGV196612:MGZ196665 MQR196612:MQV196665 NAN196612:NAR196665 NKJ196612:NKN196665 NUF196612:NUJ196665 OEB196612:OEF196665 ONX196612:OOB196665 OXT196612:OXX196665 PHP196612:PHT196665 PRL196612:PRP196665 QBH196612:QBL196665 QLD196612:QLH196665 QUZ196612:QVD196665 REV196612:REZ196665 ROR196612:ROV196665 RYN196612:RYR196665 SIJ196612:SIN196665 SSF196612:SSJ196665 TCB196612:TCF196665 TLX196612:TMB196665 TVT196612:TVX196665 UFP196612:UFT196665 UPL196612:UPP196665 UZH196612:UZL196665 VJD196612:VJH196665 VSZ196612:VTD196665 WCV196612:WCZ196665 WMR196612:WMV196665 WWN196612:WWR196665 AF262148:AJ262201 KB262148:KF262201 TX262148:UB262201 ADT262148:ADX262201 ANP262148:ANT262201 AXL262148:AXP262201 BHH262148:BHL262201 BRD262148:BRH262201 CAZ262148:CBD262201 CKV262148:CKZ262201 CUR262148:CUV262201 DEN262148:DER262201 DOJ262148:DON262201 DYF262148:DYJ262201 EIB262148:EIF262201 ERX262148:ESB262201 FBT262148:FBX262201 FLP262148:FLT262201 FVL262148:FVP262201 GFH262148:GFL262201 GPD262148:GPH262201 GYZ262148:GZD262201 HIV262148:HIZ262201 HSR262148:HSV262201 ICN262148:ICR262201 IMJ262148:IMN262201 IWF262148:IWJ262201 JGB262148:JGF262201 JPX262148:JQB262201 JZT262148:JZX262201 KJP262148:KJT262201 KTL262148:KTP262201 LDH262148:LDL262201 LND262148:LNH262201 LWZ262148:LXD262201 MGV262148:MGZ262201 MQR262148:MQV262201 NAN262148:NAR262201 NKJ262148:NKN262201 NUF262148:NUJ262201 OEB262148:OEF262201 ONX262148:OOB262201 OXT262148:OXX262201 PHP262148:PHT262201 PRL262148:PRP262201 QBH262148:QBL262201 QLD262148:QLH262201 QUZ262148:QVD262201 REV262148:REZ262201 ROR262148:ROV262201 RYN262148:RYR262201 SIJ262148:SIN262201 SSF262148:SSJ262201 TCB262148:TCF262201 TLX262148:TMB262201 TVT262148:TVX262201 UFP262148:UFT262201 UPL262148:UPP262201 UZH262148:UZL262201 VJD262148:VJH262201 VSZ262148:VTD262201 WCV262148:WCZ262201 WMR262148:WMV262201 WWN262148:WWR262201 AF327684:AJ327737 KB327684:KF327737 TX327684:UB327737 ADT327684:ADX327737 ANP327684:ANT327737 AXL327684:AXP327737 BHH327684:BHL327737 BRD327684:BRH327737 CAZ327684:CBD327737 CKV327684:CKZ327737 CUR327684:CUV327737 DEN327684:DER327737 DOJ327684:DON327737 DYF327684:DYJ327737 EIB327684:EIF327737 ERX327684:ESB327737 FBT327684:FBX327737 FLP327684:FLT327737 FVL327684:FVP327737 GFH327684:GFL327737 GPD327684:GPH327737 GYZ327684:GZD327737 HIV327684:HIZ327737 HSR327684:HSV327737 ICN327684:ICR327737 IMJ327684:IMN327737 IWF327684:IWJ327737 JGB327684:JGF327737 JPX327684:JQB327737 JZT327684:JZX327737 KJP327684:KJT327737 KTL327684:KTP327737 LDH327684:LDL327737 LND327684:LNH327737 LWZ327684:LXD327737 MGV327684:MGZ327737 MQR327684:MQV327737 NAN327684:NAR327737 NKJ327684:NKN327737 NUF327684:NUJ327737 OEB327684:OEF327737 ONX327684:OOB327737 OXT327684:OXX327737 PHP327684:PHT327737 PRL327684:PRP327737 QBH327684:QBL327737 QLD327684:QLH327737 QUZ327684:QVD327737 REV327684:REZ327737 ROR327684:ROV327737 RYN327684:RYR327737 SIJ327684:SIN327737 SSF327684:SSJ327737 TCB327684:TCF327737 TLX327684:TMB327737 TVT327684:TVX327737 UFP327684:UFT327737 UPL327684:UPP327737 UZH327684:UZL327737 VJD327684:VJH327737 VSZ327684:VTD327737 WCV327684:WCZ327737 WMR327684:WMV327737 WWN327684:WWR327737 AF393220:AJ393273 KB393220:KF393273 TX393220:UB393273 ADT393220:ADX393273 ANP393220:ANT393273 AXL393220:AXP393273 BHH393220:BHL393273 BRD393220:BRH393273 CAZ393220:CBD393273 CKV393220:CKZ393273 CUR393220:CUV393273 DEN393220:DER393273 DOJ393220:DON393273 DYF393220:DYJ393273 EIB393220:EIF393273 ERX393220:ESB393273 FBT393220:FBX393273 FLP393220:FLT393273 FVL393220:FVP393273 GFH393220:GFL393273 GPD393220:GPH393273 GYZ393220:GZD393273 HIV393220:HIZ393273 HSR393220:HSV393273 ICN393220:ICR393273 IMJ393220:IMN393273 IWF393220:IWJ393273 JGB393220:JGF393273 JPX393220:JQB393273 JZT393220:JZX393273 KJP393220:KJT393273 KTL393220:KTP393273 LDH393220:LDL393273 LND393220:LNH393273 LWZ393220:LXD393273 MGV393220:MGZ393273 MQR393220:MQV393273 NAN393220:NAR393273 NKJ393220:NKN393273 NUF393220:NUJ393273 OEB393220:OEF393273 ONX393220:OOB393273 OXT393220:OXX393273 PHP393220:PHT393273 PRL393220:PRP393273 QBH393220:QBL393273 QLD393220:QLH393273 QUZ393220:QVD393273 REV393220:REZ393273 ROR393220:ROV393273 RYN393220:RYR393273 SIJ393220:SIN393273 SSF393220:SSJ393273 TCB393220:TCF393273 TLX393220:TMB393273 TVT393220:TVX393273 UFP393220:UFT393273 UPL393220:UPP393273 UZH393220:UZL393273 VJD393220:VJH393273 VSZ393220:VTD393273 WCV393220:WCZ393273 WMR393220:WMV393273 WWN393220:WWR393273 AF458756:AJ458809 KB458756:KF458809 TX458756:UB458809 ADT458756:ADX458809 ANP458756:ANT458809 AXL458756:AXP458809 BHH458756:BHL458809 BRD458756:BRH458809 CAZ458756:CBD458809 CKV458756:CKZ458809 CUR458756:CUV458809 DEN458756:DER458809 DOJ458756:DON458809 DYF458756:DYJ458809 EIB458756:EIF458809 ERX458756:ESB458809 FBT458756:FBX458809 FLP458756:FLT458809 FVL458756:FVP458809 GFH458756:GFL458809 GPD458756:GPH458809 GYZ458756:GZD458809 HIV458756:HIZ458809 HSR458756:HSV458809 ICN458756:ICR458809 IMJ458756:IMN458809 IWF458756:IWJ458809 JGB458756:JGF458809 JPX458756:JQB458809 JZT458756:JZX458809 KJP458756:KJT458809 KTL458756:KTP458809 LDH458756:LDL458809 LND458756:LNH458809 LWZ458756:LXD458809 MGV458756:MGZ458809 MQR458756:MQV458809 NAN458756:NAR458809 NKJ458756:NKN458809 NUF458756:NUJ458809 OEB458756:OEF458809 ONX458756:OOB458809 OXT458756:OXX458809 PHP458756:PHT458809 PRL458756:PRP458809 QBH458756:QBL458809 QLD458756:QLH458809 QUZ458756:QVD458809 REV458756:REZ458809 ROR458756:ROV458809 RYN458756:RYR458809 SIJ458756:SIN458809 SSF458756:SSJ458809 TCB458756:TCF458809 TLX458756:TMB458809 TVT458756:TVX458809 UFP458756:UFT458809 UPL458756:UPP458809 UZH458756:UZL458809 VJD458756:VJH458809 VSZ458756:VTD458809 WCV458756:WCZ458809 WMR458756:WMV458809 WWN458756:WWR458809 AF524292:AJ524345 KB524292:KF524345 TX524292:UB524345 ADT524292:ADX524345 ANP524292:ANT524345 AXL524292:AXP524345 BHH524292:BHL524345 BRD524292:BRH524345 CAZ524292:CBD524345 CKV524292:CKZ524345 CUR524292:CUV524345 DEN524292:DER524345 DOJ524292:DON524345 DYF524292:DYJ524345 EIB524292:EIF524345 ERX524292:ESB524345 FBT524292:FBX524345 FLP524292:FLT524345 FVL524292:FVP524345 GFH524292:GFL524345 GPD524292:GPH524345 GYZ524292:GZD524345 HIV524292:HIZ524345 HSR524292:HSV524345 ICN524292:ICR524345 IMJ524292:IMN524345 IWF524292:IWJ524345 JGB524292:JGF524345 JPX524292:JQB524345 JZT524292:JZX524345 KJP524292:KJT524345 KTL524292:KTP524345 LDH524292:LDL524345 LND524292:LNH524345 LWZ524292:LXD524345 MGV524292:MGZ524345 MQR524292:MQV524345 NAN524292:NAR524345 NKJ524292:NKN524345 NUF524292:NUJ524345 OEB524292:OEF524345 ONX524292:OOB524345 OXT524292:OXX524345 PHP524292:PHT524345 PRL524292:PRP524345 QBH524292:QBL524345 QLD524292:QLH524345 QUZ524292:QVD524345 REV524292:REZ524345 ROR524292:ROV524345 RYN524292:RYR524345 SIJ524292:SIN524345 SSF524292:SSJ524345 TCB524292:TCF524345 TLX524292:TMB524345 TVT524292:TVX524345 UFP524292:UFT524345 UPL524292:UPP524345 UZH524292:UZL524345 VJD524292:VJH524345 VSZ524292:VTD524345 WCV524292:WCZ524345 WMR524292:WMV524345 WWN524292:WWR524345 AF589828:AJ589881 KB589828:KF589881 TX589828:UB589881 ADT589828:ADX589881 ANP589828:ANT589881 AXL589828:AXP589881 BHH589828:BHL589881 BRD589828:BRH589881 CAZ589828:CBD589881 CKV589828:CKZ589881 CUR589828:CUV589881 DEN589828:DER589881 DOJ589828:DON589881 DYF589828:DYJ589881 EIB589828:EIF589881 ERX589828:ESB589881 FBT589828:FBX589881 FLP589828:FLT589881 FVL589828:FVP589881 GFH589828:GFL589881 GPD589828:GPH589881 GYZ589828:GZD589881 HIV589828:HIZ589881 HSR589828:HSV589881 ICN589828:ICR589881 IMJ589828:IMN589881 IWF589828:IWJ589881 JGB589828:JGF589881 JPX589828:JQB589881 JZT589828:JZX589881 KJP589828:KJT589881 KTL589828:KTP589881 LDH589828:LDL589881 LND589828:LNH589881 LWZ589828:LXD589881 MGV589828:MGZ589881 MQR589828:MQV589881 NAN589828:NAR589881 NKJ589828:NKN589881 NUF589828:NUJ589881 OEB589828:OEF589881 ONX589828:OOB589881 OXT589828:OXX589881 PHP589828:PHT589881 PRL589828:PRP589881 QBH589828:QBL589881 QLD589828:QLH589881 QUZ589828:QVD589881 REV589828:REZ589881 ROR589828:ROV589881 RYN589828:RYR589881 SIJ589828:SIN589881 SSF589828:SSJ589881 TCB589828:TCF589881 TLX589828:TMB589881 TVT589828:TVX589881 UFP589828:UFT589881 UPL589828:UPP589881 UZH589828:UZL589881 VJD589828:VJH589881 VSZ589828:VTD589881 WCV589828:WCZ589881 WMR589828:WMV589881 WWN589828:WWR589881 AF655364:AJ655417 KB655364:KF655417 TX655364:UB655417 ADT655364:ADX655417 ANP655364:ANT655417 AXL655364:AXP655417 BHH655364:BHL655417 BRD655364:BRH655417 CAZ655364:CBD655417 CKV655364:CKZ655417 CUR655364:CUV655417 DEN655364:DER655417 DOJ655364:DON655417 DYF655364:DYJ655417 EIB655364:EIF655417 ERX655364:ESB655417 FBT655364:FBX655417 FLP655364:FLT655417 FVL655364:FVP655417 GFH655364:GFL655417 GPD655364:GPH655417 GYZ655364:GZD655417 HIV655364:HIZ655417 HSR655364:HSV655417 ICN655364:ICR655417 IMJ655364:IMN655417 IWF655364:IWJ655417 JGB655364:JGF655417 JPX655364:JQB655417 JZT655364:JZX655417 KJP655364:KJT655417 KTL655364:KTP655417 LDH655364:LDL655417 LND655364:LNH655417 LWZ655364:LXD655417 MGV655364:MGZ655417 MQR655364:MQV655417 NAN655364:NAR655417 NKJ655364:NKN655417 NUF655364:NUJ655417 OEB655364:OEF655417 ONX655364:OOB655417 OXT655364:OXX655417 PHP655364:PHT655417 PRL655364:PRP655417 QBH655364:QBL655417 QLD655364:QLH655417 QUZ655364:QVD655417 REV655364:REZ655417 ROR655364:ROV655417 RYN655364:RYR655417 SIJ655364:SIN655417 SSF655364:SSJ655417 TCB655364:TCF655417 TLX655364:TMB655417 TVT655364:TVX655417 UFP655364:UFT655417 UPL655364:UPP655417 UZH655364:UZL655417 VJD655364:VJH655417 VSZ655364:VTD655417 WCV655364:WCZ655417 WMR655364:WMV655417 WWN655364:WWR655417 AF720900:AJ720953 KB720900:KF720953 TX720900:UB720953 ADT720900:ADX720953 ANP720900:ANT720953 AXL720900:AXP720953 BHH720900:BHL720953 BRD720900:BRH720953 CAZ720900:CBD720953 CKV720900:CKZ720953 CUR720900:CUV720953 DEN720900:DER720953 DOJ720900:DON720953 DYF720900:DYJ720953 EIB720900:EIF720953 ERX720900:ESB720953 FBT720900:FBX720953 FLP720900:FLT720953 FVL720900:FVP720953 GFH720900:GFL720953 GPD720900:GPH720953 GYZ720900:GZD720953 HIV720900:HIZ720953 HSR720900:HSV720953 ICN720900:ICR720953 IMJ720900:IMN720953 IWF720900:IWJ720953 JGB720900:JGF720953 JPX720900:JQB720953 JZT720900:JZX720953 KJP720900:KJT720953 KTL720900:KTP720953 LDH720900:LDL720953 LND720900:LNH720953 LWZ720900:LXD720953 MGV720900:MGZ720953 MQR720900:MQV720953 NAN720900:NAR720953 NKJ720900:NKN720953 NUF720900:NUJ720953 OEB720900:OEF720953 ONX720900:OOB720953 OXT720900:OXX720953 PHP720900:PHT720953 PRL720900:PRP720953 QBH720900:QBL720953 QLD720900:QLH720953 QUZ720900:QVD720953 REV720900:REZ720953 ROR720900:ROV720953 RYN720900:RYR720953 SIJ720900:SIN720953 SSF720900:SSJ720953 TCB720900:TCF720953 TLX720900:TMB720953 TVT720900:TVX720953 UFP720900:UFT720953 UPL720900:UPP720953 UZH720900:UZL720953 VJD720900:VJH720953 VSZ720900:VTD720953 WCV720900:WCZ720953 WMR720900:WMV720953 WWN720900:WWR720953 AF786436:AJ786489 KB786436:KF786489 TX786436:UB786489 ADT786436:ADX786489 ANP786436:ANT786489 AXL786436:AXP786489 BHH786436:BHL786489 BRD786436:BRH786489 CAZ786436:CBD786489 CKV786436:CKZ786489 CUR786436:CUV786489 DEN786436:DER786489 DOJ786436:DON786489 DYF786436:DYJ786489 EIB786436:EIF786489 ERX786436:ESB786489 FBT786436:FBX786489 FLP786436:FLT786489 FVL786436:FVP786489 GFH786436:GFL786489 GPD786436:GPH786489 GYZ786436:GZD786489 HIV786436:HIZ786489 HSR786436:HSV786489 ICN786436:ICR786489 IMJ786436:IMN786489 IWF786436:IWJ786489 JGB786436:JGF786489 JPX786436:JQB786489 JZT786436:JZX786489 KJP786436:KJT786489 KTL786436:KTP786489 LDH786436:LDL786489 LND786436:LNH786489 LWZ786436:LXD786489 MGV786436:MGZ786489 MQR786436:MQV786489 NAN786436:NAR786489 NKJ786436:NKN786489 NUF786436:NUJ786489 OEB786436:OEF786489 ONX786436:OOB786489 OXT786436:OXX786489 PHP786436:PHT786489 PRL786436:PRP786489 QBH786436:QBL786489 QLD786436:QLH786489 QUZ786436:QVD786489 REV786436:REZ786489 ROR786436:ROV786489 RYN786436:RYR786489 SIJ786436:SIN786489 SSF786436:SSJ786489 TCB786436:TCF786489 TLX786436:TMB786489 TVT786436:TVX786489 UFP786436:UFT786489 UPL786436:UPP786489 UZH786436:UZL786489 VJD786436:VJH786489 VSZ786436:VTD786489 WCV786436:WCZ786489 WMR786436:WMV786489 WWN786436:WWR786489 AF851972:AJ852025 KB851972:KF852025 TX851972:UB852025 ADT851972:ADX852025 ANP851972:ANT852025 AXL851972:AXP852025 BHH851972:BHL852025 BRD851972:BRH852025 CAZ851972:CBD852025 CKV851972:CKZ852025 CUR851972:CUV852025 DEN851972:DER852025 DOJ851972:DON852025 DYF851972:DYJ852025 EIB851972:EIF852025 ERX851972:ESB852025 FBT851972:FBX852025 FLP851972:FLT852025 FVL851972:FVP852025 GFH851972:GFL852025 GPD851972:GPH852025 GYZ851972:GZD852025 HIV851972:HIZ852025 HSR851972:HSV852025 ICN851972:ICR852025 IMJ851972:IMN852025 IWF851972:IWJ852025 JGB851972:JGF852025 JPX851972:JQB852025 JZT851972:JZX852025 KJP851972:KJT852025 KTL851972:KTP852025 LDH851972:LDL852025 LND851972:LNH852025 LWZ851972:LXD852025 MGV851972:MGZ852025 MQR851972:MQV852025 NAN851972:NAR852025 NKJ851972:NKN852025 NUF851972:NUJ852025 OEB851972:OEF852025 ONX851972:OOB852025 OXT851972:OXX852025 PHP851972:PHT852025 PRL851972:PRP852025 QBH851972:QBL852025 QLD851972:QLH852025 QUZ851972:QVD852025 REV851972:REZ852025 ROR851972:ROV852025 RYN851972:RYR852025 SIJ851972:SIN852025 SSF851972:SSJ852025 TCB851972:TCF852025 TLX851972:TMB852025 TVT851972:TVX852025 UFP851972:UFT852025 UPL851972:UPP852025 UZH851972:UZL852025 VJD851972:VJH852025 VSZ851972:VTD852025 WCV851972:WCZ852025 WMR851972:WMV852025 WWN851972:WWR852025 AF917508:AJ917561 KB917508:KF917561 TX917508:UB917561 ADT917508:ADX917561 ANP917508:ANT917561 AXL917508:AXP917561 BHH917508:BHL917561 BRD917508:BRH917561 CAZ917508:CBD917561 CKV917508:CKZ917561 CUR917508:CUV917561 DEN917508:DER917561 DOJ917508:DON917561 DYF917508:DYJ917561 EIB917508:EIF917561 ERX917508:ESB917561 FBT917508:FBX917561 FLP917508:FLT917561 FVL917508:FVP917561 GFH917508:GFL917561 GPD917508:GPH917561 GYZ917508:GZD917561 HIV917508:HIZ917561 HSR917508:HSV917561 ICN917508:ICR917561 IMJ917508:IMN917561 IWF917508:IWJ917561 JGB917508:JGF917561 JPX917508:JQB917561 JZT917508:JZX917561 KJP917508:KJT917561 KTL917508:KTP917561 LDH917508:LDL917561 LND917508:LNH917561 LWZ917508:LXD917561 MGV917508:MGZ917561 MQR917508:MQV917561 NAN917508:NAR917561 NKJ917508:NKN917561 NUF917508:NUJ917561 OEB917508:OEF917561 ONX917508:OOB917561 OXT917508:OXX917561 PHP917508:PHT917561 PRL917508:PRP917561 QBH917508:QBL917561 QLD917508:QLH917561 QUZ917508:QVD917561 REV917508:REZ917561 ROR917508:ROV917561 RYN917508:RYR917561 SIJ917508:SIN917561 SSF917508:SSJ917561 TCB917508:TCF917561 TLX917508:TMB917561 TVT917508:TVX917561 UFP917508:UFT917561 UPL917508:UPP917561 UZH917508:UZL917561 VJD917508:VJH917561 VSZ917508:VTD917561 WCV917508:WCZ917561 WMR917508:WMV917561 WWN917508:WWR917561 AF983044:AJ983097 KB983044:KF983097 TX983044:UB983097 ADT983044:ADX983097 ANP983044:ANT983097 AXL983044:AXP983097 BHH983044:BHL983097 BRD983044:BRH983097 CAZ983044:CBD983097 CKV983044:CKZ983097 CUR983044:CUV983097 DEN983044:DER983097 DOJ983044:DON983097 DYF983044:DYJ983097 EIB983044:EIF983097 ERX983044:ESB983097 FBT983044:FBX983097 FLP983044:FLT983097 FVL983044:FVP983097 GFH983044:GFL983097 GPD983044:GPH983097 GYZ983044:GZD983097 HIV983044:HIZ983097 HSR983044:HSV983097 ICN983044:ICR983097 IMJ983044:IMN983097 IWF983044:IWJ983097 JGB983044:JGF983097 JPX983044:JQB983097 JZT983044:JZX983097 KJP983044:KJT983097 KTL983044:KTP983097 LDH983044:LDL983097 LND983044:LNH983097 LWZ983044:LXD983097 MGV983044:MGZ983097 MQR983044:MQV983097 NAN983044:NAR983097 NKJ983044:NKN983097 NUF983044:NUJ983097 OEB983044:OEF983097 ONX983044:OOB983097 OXT983044:OXX983097 PHP983044:PHT983097 PRL983044:PRP983097 QBH983044:QBL983097 QLD983044:QLH983097 QUZ983044:QVD983097 REV983044:REZ983097 ROR983044:ROV983097 RYN983044:RYR983097 SIJ983044:SIN983097 SSF983044:SSJ983097 TCB983044:TCF983097 TLX983044:TMB983097 TVT983044:TVX983097 UFP983044:UFT983097 UPL983044:UPP983097 UZH983044:UZL983097 VJD983044:VJH983097 VSZ983044:VTD983097 WCV983044:WCZ983097 WMR983044:WMV983097 WWN983044:WWR983097 WWN9:WWR57 WMR9:WMV57 WCV9:WCZ57 VSZ9:VTD57 VJD9:VJH57 UZH9:UZL57 UPL9:UPP57 UFP9:UFT57 TVT9:TVX57 TLX9:TMB57 TCB9:TCF57 SSF9:SSJ57 SIJ9:SIN57 RYN9:RYR57 ROR9:ROV57 REV9:REZ57 QUZ9:QVD57 QLD9:QLH57 QBH9:QBL57 PRL9:PRP57 PHP9:PHT57 OXT9:OXX57 ONX9:OOB57 OEB9:OEF57 NUF9:NUJ57 NKJ9:NKN57 NAN9:NAR57 MQR9:MQV57 MGV9:MGZ57 LWZ9:LXD57 LND9:LNH57 LDH9:LDL57 KTL9:KTP57 KJP9:KJT57 JZT9:JZX57 JPX9:JQB57 JGB9:JGF57 IWF9:IWJ57 IMJ9:IMN57 ICN9:ICR57 HSR9:HSV57 HIV9:HIZ57 GYZ9:GZD57 GPD9:GPH57 GFH9:GFL57 FVL9:FVP57 FLP9:FLT57 FBT9:FBX57 ERX9:ESB57 EIB9:EIF57 DYF9:DYJ57 DOJ9:DON57 DEN9:DER57 CUR9:CUV57 CKV9:CKZ57 CAZ9:CBD57 BRD9:BRH57 BHH9:BHL57 AXL9:AXP57 ANP9:ANT57 ADT9:ADX57 TX9:UB57 KB9:KF57 AF9:AJ57"/>
    <dataValidation type="whole" allowBlank="1" showInputMessage="1" showErrorMessage="1" sqref="AC65540:AC65593 JY65540:JY65593 TU65540:TU65593 ADQ65540:ADQ65593 ANM65540:ANM65593 AXI65540:AXI65593 BHE65540:BHE65593 BRA65540:BRA65593 CAW65540:CAW65593 CKS65540:CKS65593 CUO65540:CUO65593 DEK65540:DEK65593 DOG65540:DOG65593 DYC65540:DYC65593 EHY65540:EHY65593 ERU65540:ERU65593 FBQ65540:FBQ65593 FLM65540:FLM65593 FVI65540:FVI65593 GFE65540:GFE65593 GPA65540:GPA65593 GYW65540:GYW65593 HIS65540:HIS65593 HSO65540:HSO65593 ICK65540:ICK65593 IMG65540:IMG65593 IWC65540:IWC65593 JFY65540:JFY65593 JPU65540:JPU65593 JZQ65540:JZQ65593 KJM65540:KJM65593 KTI65540:KTI65593 LDE65540:LDE65593 LNA65540:LNA65593 LWW65540:LWW65593 MGS65540:MGS65593 MQO65540:MQO65593 NAK65540:NAK65593 NKG65540:NKG65593 NUC65540:NUC65593 ODY65540:ODY65593 ONU65540:ONU65593 OXQ65540:OXQ65593 PHM65540:PHM65593 PRI65540:PRI65593 QBE65540:QBE65593 QLA65540:QLA65593 QUW65540:QUW65593 RES65540:RES65593 ROO65540:ROO65593 RYK65540:RYK65593 SIG65540:SIG65593 SSC65540:SSC65593 TBY65540:TBY65593 TLU65540:TLU65593 TVQ65540:TVQ65593 UFM65540:UFM65593 UPI65540:UPI65593 UZE65540:UZE65593 VJA65540:VJA65593 VSW65540:VSW65593 WCS65540:WCS65593 WMO65540:WMO65593 WWK65540:WWK65593 AC131076:AC131129 JY131076:JY131129 TU131076:TU131129 ADQ131076:ADQ131129 ANM131076:ANM131129 AXI131076:AXI131129 BHE131076:BHE131129 BRA131076:BRA131129 CAW131076:CAW131129 CKS131076:CKS131129 CUO131076:CUO131129 DEK131076:DEK131129 DOG131076:DOG131129 DYC131076:DYC131129 EHY131076:EHY131129 ERU131076:ERU131129 FBQ131076:FBQ131129 FLM131076:FLM131129 FVI131076:FVI131129 GFE131076:GFE131129 GPA131076:GPA131129 GYW131076:GYW131129 HIS131076:HIS131129 HSO131076:HSO131129 ICK131076:ICK131129 IMG131076:IMG131129 IWC131076:IWC131129 JFY131076:JFY131129 JPU131076:JPU131129 JZQ131076:JZQ131129 KJM131076:KJM131129 KTI131076:KTI131129 LDE131076:LDE131129 LNA131076:LNA131129 LWW131076:LWW131129 MGS131076:MGS131129 MQO131076:MQO131129 NAK131076:NAK131129 NKG131076:NKG131129 NUC131076:NUC131129 ODY131076:ODY131129 ONU131076:ONU131129 OXQ131076:OXQ131129 PHM131076:PHM131129 PRI131076:PRI131129 QBE131076:QBE131129 QLA131076:QLA131129 QUW131076:QUW131129 RES131076:RES131129 ROO131076:ROO131129 RYK131076:RYK131129 SIG131076:SIG131129 SSC131076:SSC131129 TBY131076:TBY131129 TLU131076:TLU131129 TVQ131076:TVQ131129 UFM131076:UFM131129 UPI131076:UPI131129 UZE131076:UZE131129 VJA131076:VJA131129 VSW131076:VSW131129 WCS131076:WCS131129 WMO131076:WMO131129 WWK131076:WWK131129 AC196612:AC196665 JY196612:JY196665 TU196612:TU196665 ADQ196612:ADQ196665 ANM196612:ANM196665 AXI196612:AXI196665 BHE196612:BHE196665 BRA196612:BRA196665 CAW196612:CAW196665 CKS196612:CKS196665 CUO196612:CUO196665 DEK196612:DEK196665 DOG196612:DOG196665 DYC196612:DYC196665 EHY196612:EHY196665 ERU196612:ERU196665 FBQ196612:FBQ196665 FLM196612:FLM196665 FVI196612:FVI196665 GFE196612:GFE196665 GPA196612:GPA196665 GYW196612:GYW196665 HIS196612:HIS196665 HSO196612:HSO196665 ICK196612:ICK196665 IMG196612:IMG196665 IWC196612:IWC196665 JFY196612:JFY196665 JPU196612:JPU196665 JZQ196612:JZQ196665 KJM196612:KJM196665 KTI196612:KTI196665 LDE196612:LDE196665 LNA196612:LNA196665 LWW196612:LWW196665 MGS196612:MGS196665 MQO196612:MQO196665 NAK196612:NAK196665 NKG196612:NKG196665 NUC196612:NUC196665 ODY196612:ODY196665 ONU196612:ONU196665 OXQ196612:OXQ196665 PHM196612:PHM196665 PRI196612:PRI196665 QBE196612:QBE196665 QLA196612:QLA196665 QUW196612:QUW196665 RES196612:RES196665 ROO196612:ROO196665 RYK196612:RYK196665 SIG196612:SIG196665 SSC196612:SSC196665 TBY196612:TBY196665 TLU196612:TLU196665 TVQ196612:TVQ196665 UFM196612:UFM196665 UPI196612:UPI196665 UZE196612:UZE196665 VJA196612:VJA196665 VSW196612:VSW196665 WCS196612:WCS196665 WMO196612:WMO196665 WWK196612:WWK196665 AC262148:AC262201 JY262148:JY262201 TU262148:TU262201 ADQ262148:ADQ262201 ANM262148:ANM262201 AXI262148:AXI262201 BHE262148:BHE262201 BRA262148:BRA262201 CAW262148:CAW262201 CKS262148:CKS262201 CUO262148:CUO262201 DEK262148:DEK262201 DOG262148:DOG262201 DYC262148:DYC262201 EHY262148:EHY262201 ERU262148:ERU262201 FBQ262148:FBQ262201 FLM262148:FLM262201 FVI262148:FVI262201 GFE262148:GFE262201 GPA262148:GPA262201 GYW262148:GYW262201 HIS262148:HIS262201 HSO262148:HSO262201 ICK262148:ICK262201 IMG262148:IMG262201 IWC262148:IWC262201 JFY262148:JFY262201 JPU262148:JPU262201 JZQ262148:JZQ262201 KJM262148:KJM262201 KTI262148:KTI262201 LDE262148:LDE262201 LNA262148:LNA262201 LWW262148:LWW262201 MGS262148:MGS262201 MQO262148:MQO262201 NAK262148:NAK262201 NKG262148:NKG262201 NUC262148:NUC262201 ODY262148:ODY262201 ONU262148:ONU262201 OXQ262148:OXQ262201 PHM262148:PHM262201 PRI262148:PRI262201 QBE262148:QBE262201 QLA262148:QLA262201 QUW262148:QUW262201 RES262148:RES262201 ROO262148:ROO262201 RYK262148:RYK262201 SIG262148:SIG262201 SSC262148:SSC262201 TBY262148:TBY262201 TLU262148:TLU262201 TVQ262148:TVQ262201 UFM262148:UFM262201 UPI262148:UPI262201 UZE262148:UZE262201 VJA262148:VJA262201 VSW262148:VSW262201 WCS262148:WCS262201 WMO262148:WMO262201 WWK262148:WWK262201 AC327684:AC327737 JY327684:JY327737 TU327684:TU327737 ADQ327684:ADQ327737 ANM327684:ANM327737 AXI327684:AXI327737 BHE327684:BHE327737 BRA327684:BRA327737 CAW327684:CAW327737 CKS327684:CKS327737 CUO327684:CUO327737 DEK327684:DEK327737 DOG327684:DOG327737 DYC327684:DYC327737 EHY327684:EHY327737 ERU327684:ERU327737 FBQ327684:FBQ327737 FLM327684:FLM327737 FVI327684:FVI327737 GFE327684:GFE327737 GPA327684:GPA327737 GYW327684:GYW327737 HIS327684:HIS327737 HSO327684:HSO327737 ICK327684:ICK327737 IMG327684:IMG327737 IWC327684:IWC327737 JFY327684:JFY327737 JPU327684:JPU327737 JZQ327684:JZQ327737 KJM327684:KJM327737 KTI327684:KTI327737 LDE327684:LDE327737 LNA327684:LNA327737 LWW327684:LWW327737 MGS327684:MGS327737 MQO327684:MQO327737 NAK327684:NAK327737 NKG327684:NKG327737 NUC327684:NUC327737 ODY327684:ODY327737 ONU327684:ONU327737 OXQ327684:OXQ327737 PHM327684:PHM327737 PRI327684:PRI327737 QBE327684:QBE327737 QLA327684:QLA327737 QUW327684:QUW327737 RES327684:RES327737 ROO327684:ROO327737 RYK327684:RYK327737 SIG327684:SIG327737 SSC327684:SSC327737 TBY327684:TBY327737 TLU327684:TLU327737 TVQ327684:TVQ327737 UFM327684:UFM327737 UPI327684:UPI327737 UZE327684:UZE327737 VJA327684:VJA327737 VSW327684:VSW327737 WCS327684:WCS327737 WMO327684:WMO327737 WWK327684:WWK327737 AC393220:AC393273 JY393220:JY393273 TU393220:TU393273 ADQ393220:ADQ393273 ANM393220:ANM393273 AXI393220:AXI393273 BHE393220:BHE393273 BRA393220:BRA393273 CAW393220:CAW393273 CKS393220:CKS393273 CUO393220:CUO393273 DEK393220:DEK393273 DOG393220:DOG393273 DYC393220:DYC393273 EHY393220:EHY393273 ERU393220:ERU393273 FBQ393220:FBQ393273 FLM393220:FLM393273 FVI393220:FVI393273 GFE393220:GFE393273 GPA393220:GPA393273 GYW393220:GYW393273 HIS393220:HIS393273 HSO393220:HSO393273 ICK393220:ICK393273 IMG393220:IMG393273 IWC393220:IWC393273 JFY393220:JFY393273 JPU393220:JPU393273 JZQ393220:JZQ393273 KJM393220:KJM393273 KTI393220:KTI393273 LDE393220:LDE393273 LNA393220:LNA393273 LWW393220:LWW393273 MGS393220:MGS393273 MQO393220:MQO393273 NAK393220:NAK393273 NKG393220:NKG393273 NUC393220:NUC393273 ODY393220:ODY393273 ONU393220:ONU393273 OXQ393220:OXQ393273 PHM393220:PHM393273 PRI393220:PRI393273 QBE393220:QBE393273 QLA393220:QLA393273 QUW393220:QUW393273 RES393220:RES393273 ROO393220:ROO393273 RYK393220:RYK393273 SIG393220:SIG393273 SSC393220:SSC393273 TBY393220:TBY393273 TLU393220:TLU393273 TVQ393220:TVQ393273 UFM393220:UFM393273 UPI393220:UPI393273 UZE393220:UZE393273 VJA393220:VJA393273 VSW393220:VSW393273 WCS393220:WCS393273 WMO393220:WMO393273 WWK393220:WWK393273 AC458756:AC458809 JY458756:JY458809 TU458756:TU458809 ADQ458756:ADQ458809 ANM458756:ANM458809 AXI458756:AXI458809 BHE458756:BHE458809 BRA458756:BRA458809 CAW458756:CAW458809 CKS458756:CKS458809 CUO458756:CUO458809 DEK458756:DEK458809 DOG458756:DOG458809 DYC458756:DYC458809 EHY458756:EHY458809 ERU458756:ERU458809 FBQ458756:FBQ458809 FLM458756:FLM458809 FVI458756:FVI458809 GFE458756:GFE458809 GPA458756:GPA458809 GYW458756:GYW458809 HIS458756:HIS458809 HSO458756:HSO458809 ICK458756:ICK458809 IMG458756:IMG458809 IWC458756:IWC458809 JFY458756:JFY458809 JPU458756:JPU458809 JZQ458756:JZQ458809 KJM458756:KJM458809 KTI458756:KTI458809 LDE458756:LDE458809 LNA458756:LNA458809 LWW458756:LWW458809 MGS458756:MGS458809 MQO458756:MQO458809 NAK458756:NAK458809 NKG458756:NKG458809 NUC458756:NUC458809 ODY458756:ODY458809 ONU458756:ONU458809 OXQ458756:OXQ458809 PHM458756:PHM458809 PRI458756:PRI458809 QBE458756:QBE458809 QLA458756:QLA458809 QUW458756:QUW458809 RES458756:RES458809 ROO458756:ROO458809 RYK458756:RYK458809 SIG458756:SIG458809 SSC458756:SSC458809 TBY458756:TBY458809 TLU458756:TLU458809 TVQ458756:TVQ458809 UFM458756:UFM458809 UPI458756:UPI458809 UZE458756:UZE458809 VJA458756:VJA458809 VSW458756:VSW458809 WCS458756:WCS458809 WMO458756:WMO458809 WWK458756:WWK458809 AC524292:AC524345 JY524292:JY524345 TU524292:TU524345 ADQ524292:ADQ524345 ANM524292:ANM524345 AXI524292:AXI524345 BHE524292:BHE524345 BRA524292:BRA524345 CAW524292:CAW524345 CKS524292:CKS524345 CUO524292:CUO524345 DEK524292:DEK524345 DOG524292:DOG524345 DYC524292:DYC524345 EHY524292:EHY524345 ERU524292:ERU524345 FBQ524292:FBQ524345 FLM524292:FLM524345 FVI524292:FVI524345 GFE524292:GFE524345 GPA524292:GPA524345 GYW524292:GYW524345 HIS524292:HIS524345 HSO524292:HSO524345 ICK524292:ICK524345 IMG524292:IMG524345 IWC524292:IWC524345 JFY524292:JFY524345 JPU524292:JPU524345 JZQ524292:JZQ524345 KJM524292:KJM524345 KTI524292:KTI524345 LDE524292:LDE524345 LNA524292:LNA524345 LWW524292:LWW524345 MGS524292:MGS524345 MQO524292:MQO524345 NAK524292:NAK524345 NKG524292:NKG524345 NUC524292:NUC524345 ODY524292:ODY524345 ONU524292:ONU524345 OXQ524292:OXQ524345 PHM524292:PHM524345 PRI524292:PRI524345 QBE524292:QBE524345 QLA524292:QLA524345 QUW524292:QUW524345 RES524292:RES524345 ROO524292:ROO524345 RYK524292:RYK524345 SIG524292:SIG524345 SSC524292:SSC524345 TBY524292:TBY524345 TLU524292:TLU524345 TVQ524292:TVQ524345 UFM524292:UFM524345 UPI524292:UPI524345 UZE524292:UZE524345 VJA524292:VJA524345 VSW524292:VSW524345 WCS524292:WCS524345 WMO524292:WMO524345 WWK524292:WWK524345 AC589828:AC589881 JY589828:JY589881 TU589828:TU589881 ADQ589828:ADQ589881 ANM589828:ANM589881 AXI589828:AXI589881 BHE589828:BHE589881 BRA589828:BRA589881 CAW589828:CAW589881 CKS589828:CKS589881 CUO589828:CUO589881 DEK589828:DEK589881 DOG589828:DOG589881 DYC589828:DYC589881 EHY589828:EHY589881 ERU589828:ERU589881 FBQ589828:FBQ589881 FLM589828:FLM589881 FVI589828:FVI589881 GFE589828:GFE589881 GPA589828:GPA589881 GYW589828:GYW589881 HIS589828:HIS589881 HSO589828:HSO589881 ICK589828:ICK589881 IMG589828:IMG589881 IWC589828:IWC589881 JFY589828:JFY589881 JPU589828:JPU589881 JZQ589828:JZQ589881 KJM589828:KJM589881 KTI589828:KTI589881 LDE589828:LDE589881 LNA589828:LNA589881 LWW589828:LWW589881 MGS589828:MGS589881 MQO589828:MQO589881 NAK589828:NAK589881 NKG589828:NKG589881 NUC589828:NUC589881 ODY589828:ODY589881 ONU589828:ONU589881 OXQ589828:OXQ589881 PHM589828:PHM589881 PRI589828:PRI589881 QBE589828:QBE589881 QLA589828:QLA589881 QUW589828:QUW589881 RES589828:RES589881 ROO589828:ROO589881 RYK589828:RYK589881 SIG589828:SIG589881 SSC589828:SSC589881 TBY589828:TBY589881 TLU589828:TLU589881 TVQ589828:TVQ589881 UFM589828:UFM589881 UPI589828:UPI589881 UZE589828:UZE589881 VJA589828:VJA589881 VSW589828:VSW589881 WCS589828:WCS589881 WMO589828:WMO589881 WWK589828:WWK589881 AC655364:AC655417 JY655364:JY655417 TU655364:TU655417 ADQ655364:ADQ655417 ANM655364:ANM655417 AXI655364:AXI655417 BHE655364:BHE655417 BRA655364:BRA655417 CAW655364:CAW655417 CKS655364:CKS655417 CUO655364:CUO655417 DEK655364:DEK655417 DOG655364:DOG655417 DYC655364:DYC655417 EHY655364:EHY655417 ERU655364:ERU655417 FBQ655364:FBQ655417 FLM655364:FLM655417 FVI655364:FVI655417 GFE655364:GFE655417 GPA655364:GPA655417 GYW655364:GYW655417 HIS655364:HIS655417 HSO655364:HSO655417 ICK655364:ICK655417 IMG655364:IMG655417 IWC655364:IWC655417 JFY655364:JFY655417 JPU655364:JPU655417 JZQ655364:JZQ655417 KJM655364:KJM655417 KTI655364:KTI655417 LDE655364:LDE655417 LNA655364:LNA655417 LWW655364:LWW655417 MGS655364:MGS655417 MQO655364:MQO655417 NAK655364:NAK655417 NKG655364:NKG655417 NUC655364:NUC655417 ODY655364:ODY655417 ONU655364:ONU655417 OXQ655364:OXQ655417 PHM655364:PHM655417 PRI655364:PRI655417 QBE655364:QBE655417 QLA655364:QLA655417 QUW655364:QUW655417 RES655364:RES655417 ROO655364:ROO655417 RYK655364:RYK655417 SIG655364:SIG655417 SSC655364:SSC655417 TBY655364:TBY655417 TLU655364:TLU655417 TVQ655364:TVQ655417 UFM655364:UFM655417 UPI655364:UPI655417 UZE655364:UZE655417 VJA655364:VJA655417 VSW655364:VSW655417 WCS655364:WCS655417 WMO655364:WMO655417 WWK655364:WWK655417 AC720900:AC720953 JY720900:JY720953 TU720900:TU720953 ADQ720900:ADQ720953 ANM720900:ANM720953 AXI720900:AXI720953 BHE720900:BHE720953 BRA720900:BRA720953 CAW720900:CAW720953 CKS720900:CKS720953 CUO720900:CUO720953 DEK720900:DEK720953 DOG720900:DOG720953 DYC720900:DYC720953 EHY720900:EHY720953 ERU720900:ERU720953 FBQ720900:FBQ720953 FLM720900:FLM720953 FVI720900:FVI720953 GFE720900:GFE720953 GPA720900:GPA720953 GYW720900:GYW720953 HIS720900:HIS720953 HSO720900:HSO720953 ICK720900:ICK720953 IMG720900:IMG720953 IWC720900:IWC720953 JFY720900:JFY720953 JPU720900:JPU720953 JZQ720900:JZQ720953 KJM720900:KJM720953 KTI720900:KTI720953 LDE720900:LDE720953 LNA720900:LNA720953 LWW720900:LWW720953 MGS720900:MGS720953 MQO720900:MQO720953 NAK720900:NAK720953 NKG720900:NKG720953 NUC720900:NUC720953 ODY720900:ODY720953 ONU720900:ONU720953 OXQ720900:OXQ720953 PHM720900:PHM720953 PRI720900:PRI720953 QBE720900:QBE720953 QLA720900:QLA720953 QUW720900:QUW720953 RES720900:RES720953 ROO720900:ROO720953 RYK720900:RYK720953 SIG720900:SIG720953 SSC720900:SSC720953 TBY720900:TBY720953 TLU720900:TLU720953 TVQ720900:TVQ720953 UFM720900:UFM720953 UPI720900:UPI720953 UZE720900:UZE720953 VJA720900:VJA720953 VSW720900:VSW720953 WCS720900:WCS720953 WMO720900:WMO720953 WWK720900:WWK720953 AC786436:AC786489 JY786436:JY786489 TU786436:TU786489 ADQ786436:ADQ786489 ANM786436:ANM786489 AXI786436:AXI786489 BHE786436:BHE786489 BRA786436:BRA786489 CAW786436:CAW786489 CKS786436:CKS786489 CUO786436:CUO786489 DEK786436:DEK786489 DOG786436:DOG786489 DYC786436:DYC786489 EHY786436:EHY786489 ERU786436:ERU786489 FBQ786436:FBQ786489 FLM786436:FLM786489 FVI786436:FVI786489 GFE786436:GFE786489 GPA786436:GPA786489 GYW786436:GYW786489 HIS786436:HIS786489 HSO786436:HSO786489 ICK786436:ICK786489 IMG786436:IMG786489 IWC786436:IWC786489 JFY786436:JFY786489 JPU786436:JPU786489 JZQ786436:JZQ786489 KJM786436:KJM786489 KTI786436:KTI786489 LDE786436:LDE786489 LNA786436:LNA786489 LWW786436:LWW786489 MGS786436:MGS786489 MQO786436:MQO786489 NAK786436:NAK786489 NKG786436:NKG786489 NUC786436:NUC786489 ODY786436:ODY786489 ONU786436:ONU786489 OXQ786436:OXQ786489 PHM786436:PHM786489 PRI786436:PRI786489 QBE786436:QBE786489 QLA786436:QLA786489 QUW786436:QUW786489 RES786436:RES786489 ROO786436:ROO786489 RYK786436:RYK786489 SIG786436:SIG786489 SSC786436:SSC786489 TBY786436:TBY786489 TLU786436:TLU786489 TVQ786436:TVQ786489 UFM786436:UFM786489 UPI786436:UPI786489 UZE786436:UZE786489 VJA786436:VJA786489 VSW786436:VSW786489 WCS786436:WCS786489 WMO786436:WMO786489 WWK786436:WWK786489 AC851972:AC852025 JY851972:JY852025 TU851972:TU852025 ADQ851972:ADQ852025 ANM851972:ANM852025 AXI851972:AXI852025 BHE851972:BHE852025 BRA851972:BRA852025 CAW851972:CAW852025 CKS851972:CKS852025 CUO851972:CUO852025 DEK851972:DEK852025 DOG851972:DOG852025 DYC851972:DYC852025 EHY851972:EHY852025 ERU851972:ERU852025 FBQ851972:FBQ852025 FLM851972:FLM852025 FVI851972:FVI852025 GFE851972:GFE852025 GPA851972:GPA852025 GYW851972:GYW852025 HIS851972:HIS852025 HSO851972:HSO852025 ICK851972:ICK852025 IMG851972:IMG852025 IWC851972:IWC852025 JFY851972:JFY852025 JPU851972:JPU852025 JZQ851972:JZQ852025 KJM851972:KJM852025 KTI851972:KTI852025 LDE851972:LDE852025 LNA851972:LNA852025 LWW851972:LWW852025 MGS851972:MGS852025 MQO851972:MQO852025 NAK851972:NAK852025 NKG851972:NKG852025 NUC851972:NUC852025 ODY851972:ODY852025 ONU851972:ONU852025 OXQ851972:OXQ852025 PHM851972:PHM852025 PRI851972:PRI852025 QBE851972:QBE852025 QLA851972:QLA852025 QUW851972:QUW852025 RES851972:RES852025 ROO851972:ROO852025 RYK851972:RYK852025 SIG851972:SIG852025 SSC851972:SSC852025 TBY851972:TBY852025 TLU851972:TLU852025 TVQ851972:TVQ852025 UFM851972:UFM852025 UPI851972:UPI852025 UZE851972:UZE852025 VJA851972:VJA852025 VSW851972:VSW852025 WCS851972:WCS852025 WMO851972:WMO852025 WWK851972:WWK852025 AC917508:AC917561 JY917508:JY917561 TU917508:TU917561 ADQ917508:ADQ917561 ANM917508:ANM917561 AXI917508:AXI917561 BHE917508:BHE917561 BRA917508:BRA917561 CAW917508:CAW917561 CKS917508:CKS917561 CUO917508:CUO917561 DEK917508:DEK917561 DOG917508:DOG917561 DYC917508:DYC917561 EHY917508:EHY917561 ERU917508:ERU917561 FBQ917508:FBQ917561 FLM917508:FLM917561 FVI917508:FVI917561 GFE917508:GFE917561 GPA917508:GPA917561 GYW917508:GYW917561 HIS917508:HIS917561 HSO917508:HSO917561 ICK917508:ICK917561 IMG917508:IMG917561 IWC917508:IWC917561 JFY917508:JFY917561 JPU917508:JPU917561 JZQ917508:JZQ917561 KJM917508:KJM917561 KTI917508:KTI917561 LDE917508:LDE917561 LNA917508:LNA917561 LWW917508:LWW917561 MGS917508:MGS917561 MQO917508:MQO917561 NAK917508:NAK917561 NKG917508:NKG917561 NUC917508:NUC917561 ODY917508:ODY917561 ONU917508:ONU917561 OXQ917508:OXQ917561 PHM917508:PHM917561 PRI917508:PRI917561 QBE917508:QBE917561 QLA917508:QLA917561 QUW917508:QUW917561 RES917508:RES917561 ROO917508:ROO917561 RYK917508:RYK917561 SIG917508:SIG917561 SSC917508:SSC917561 TBY917508:TBY917561 TLU917508:TLU917561 TVQ917508:TVQ917561 UFM917508:UFM917561 UPI917508:UPI917561 UZE917508:UZE917561 VJA917508:VJA917561 VSW917508:VSW917561 WCS917508:WCS917561 WMO917508:WMO917561 WWK917508:WWK917561 AC983044:AC983097 JY983044:JY983097 TU983044:TU983097 ADQ983044:ADQ983097 ANM983044:ANM983097 AXI983044:AXI983097 BHE983044:BHE983097 BRA983044:BRA983097 CAW983044:CAW983097 CKS983044:CKS983097 CUO983044:CUO983097 DEK983044:DEK983097 DOG983044:DOG983097 DYC983044:DYC983097 EHY983044:EHY983097 ERU983044:ERU983097 FBQ983044:FBQ983097 FLM983044:FLM983097 FVI983044:FVI983097 GFE983044:GFE983097 GPA983044:GPA983097 GYW983044:GYW983097 HIS983044:HIS983097 HSO983044:HSO983097 ICK983044:ICK983097 IMG983044:IMG983097 IWC983044:IWC983097 JFY983044:JFY983097 JPU983044:JPU983097 JZQ983044:JZQ983097 KJM983044:KJM983097 KTI983044:KTI983097 LDE983044:LDE983097 LNA983044:LNA983097 LWW983044:LWW983097 MGS983044:MGS983097 MQO983044:MQO983097 NAK983044:NAK983097 NKG983044:NKG983097 NUC983044:NUC983097 ODY983044:ODY983097 ONU983044:ONU983097 OXQ983044:OXQ983097 PHM983044:PHM983097 PRI983044:PRI983097 QBE983044:QBE983097 QLA983044:QLA983097 QUW983044:QUW983097 RES983044:RES983097 ROO983044:ROO983097 RYK983044:RYK983097 SIG983044:SIG983097 SSC983044:SSC983097 TBY983044:TBY983097 TLU983044:TLU983097 TVQ983044:TVQ983097 UFM983044:UFM983097 UPI983044:UPI983097 UZE983044:UZE983097 VJA983044:VJA983097 VSW983044:VSW983097 WCS983044:WCS983097 WMO983044:WMO983097 WWK983044:WWK983097 WWK9:WWK57 WMO9:WMO57 WCS9:WCS57 VSW9:VSW57 VJA9:VJA57 UZE9:UZE57 UPI9:UPI57 UFM9:UFM57 TVQ9:TVQ57 TLU9:TLU57 TBY9:TBY57 SSC9:SSC57 SIG9:SIG57 RYK9:RYK57 ROO9:ROO57 RES9:RES57 QUW9:QUW57 QLA9:QLA57 QBE9:QBE57 PRI9:PRI57 PHM9:PHM57 OXQ9:OXQ57 ONU9:ONU57 ODY9:ODY57 NUC9:NUC57 NKG9:NKG57 NAK9:NAK57 MQO9:MQO57 MGS9:MGS57 LWW9:LWW57 LNA9:LNA57 LDE9:LDE57 KTI9:KTI57 KJM9:KJM57 JZQ9:JZQ57 JPU9:JPU57 JFY9:JFY57 IWC9:IWC57 IMG9:IMG57 ICK9:ICK57 HSO9:HSO57 HIS9:HIS57 GYW9:GYW57 GPA9:GPA57 GFE9:GFE57 FVI9:FVI57 FLM9:FLM57 FBQ9:FBQ57 ERU9:ERU57 EHY9:EHY57 DYC9:DYC57 DOG9:DOG57 DEK9:DEK57 CUO9:CUO57 CKS9:CKS57 CAW9:CAW57 BRA9:BRA57 BHE9:BHE57 AXI9:AXI57 ANM9:ANM57 ADQ9:ADQ57 TU9:TU57 JY9:JY57 AC9:AC57">
      <formula1>0</formula1>
      <formula2>100</formula2>
    </dataValidation>
    <dataValidation type="list" showInputMessage="1" showErrorMessage="1" errorTitle="Rechazado" error="Solo son validadas las opciones de la lista" sqref="AD65540:AD65593 JZ65540:JZ65593 TV65540:TV65593 ADR65540:ADR65593 ANN65540:ANN65593 AXJ65540:AXJ65593 BHF65540:BHF65593 BRB65540:BRB65593 CAX65540:CAX65593 CKT65540:CKT65593 CUP65540:CUP65593 DEL65540:DEL65593 DOH65540:DOH65593 DYD65540:DYD65593 EHZ65540:EHZ65593 ERV65540:ERV65593 FBR65540:FBR65593 FLN65540:FLN65593 FVJ65540:FVJ65593 GFF65540:GFF65593 GPB65540:GPB65593 GYX65540:GYX65593 HIT65540:HIT65593 HSP65540:HSP65593 ICL65540:ICL65593 IMH65540:IMH65593 IWD65540:IWD65593 JFZ65540:JFZ65593 JPV65540:JPV65593 JZR65540:JZR65593 KJN65540:KJN65593 KTJ65540:KTJ65593 LDF65540:LDF65593 LNB65540:LNB65593 LWX65540:LWX65593 MGT65540:MGT65593 MQP65540:MQP65593 NAL65540:NAL65593 NKH65540:NKH65593 NUD65540:NUD65593 ODZ65540:ODZ65593 ONV65540:ONV65593 OXR65540:OXR65593 PHN65540:PHN65593 PRJ65540:PRJ65593 QBF65540:QBF65593 QLB65540:QLB65593 QUX65540:QUX65593 RET65540:RET65593 ROP65540:ROP65593 RYL65540:RYL65593 SIH65540:SIH65593 SSD65540:SSD65593 TBZ65540:TBZ65593 TLV65540:TLV65593 TVR65540:TVR65593 UFN65540:UFN65593 UPJ65540:UPJ65593 UZF65540:UZF65593 VJB65540:VJB65593 VSX65540:VSX65593 WCT65540:WCT65593 WMP65540:WMP65593 WWL65540:WWL65593 AD131076:AD131129 JZ131076:JZ131129 TV131076:TV131129 ADR131076:ADR131129 ANN131076:ANN131129 AXJ131076:AXJ131129 BHF131076:BHF131129 BRB131076:BRB131129 CAX131076:CAX131129 CKT131076:CKT131129 CUP131076:CUP131129 DEL131076:DEL131129 DOH131076:DOH131129 DYD131076:DYD131129 EHZ131076:EHZ131129 ERV131076:ERV131129 FBR131076:FBR131129 FLN131076:FLN131129 FVJ131076:FVJ131129 GFF131076:GFF131129 GPB131076:GPB131129 GYX131076:GYX131129 HIT131076:HIT131129 HSP131076:HSP131129 ICL131076:ICL131129 IMH131076:IMH131129 IWD131076:IWD131129 JFZ131076:JFZ131129 JPV131076:JPV131129 JZR131076:JZR131129 KJN131076:KJN131129 KTJ131076:KTJ131129 LDF131076:LDF131129 LNB131076:LNB131129 LWX131076:LWX131129 MGT131076:MGT131129 MQP131076:MQP131129 NAL131076:NAL131129 NKH131076:NKH131129 NUD131076:NUD131129 ODZ131076:ODZ131129 ONV131076:ONV131129 OXR131076:OXR131129 PHN131076:PHN131129 PRJ131076:PRJ131129 QBF131076:QBF131129 QLB131076:QLB131129 QUX131076:QUX131129 RET131076:RET131129 ROP131076:ROP131129 RYL131076:RYL131129 SIH131076:SIH131129 SSD131076:SSD131129 TBZ131076:TBZ131129 TLV131076:TLV131129 TVR131076:TVR131129 UFN131076:UFN131129 UPJ131076:UPJ131129 UZF131076:UZF131129 VJB131076:VJB131129 VSX131076:VSX131129 WCT131076:WCT131129 WMP131076:WMP131129 WWL131076:WWL131129 AD196612:AD196665 JZ196612:JZ196665 TV196612:TV196665 ADR196612:ADR196665 ANN196612:ANN196665 AXJ196612:AXJ196665 BHF196612:BHF196665 BRB196612:BRB196665 CAX196612:CAX196665 CKT196612:CKT196665 CUP196612:CUP196665 DEL196612:DEL196665 DOH196612:DOH196665 DYD196612:DYD196665 EHZ196612:EHZ196665 ERV196612:ERV196665 FBR196612:FBR196665 FLN196612:FLN196665 FVJ196612:FVJ196665 GFF196612:GFF196665 GPB196612:GPB196665 GYX196612:GYX196665 HIT196612:HIT196665 HSP196612:HSP196665 ICL196612:ICL196665 IMH196612:IMH196665 IWD196612:IWD196665 JFZ196612:JFZ196665 JPV196612:JPV196665 JZR196612:JZR196665 KJN196612:KJN196665 KTJ196612:KTJ196665 LDF196612:LDF196665 LNB196612:LNB196665 LWX196612:LWX196665 MGT196612:MGT196665 MQP196612:MQP196665 NAL196612:NAL196665 NKH196612:NKH196665 NUD196612:NUD196665 ODZ196612:ODZ196665 ONV196612:ONV196665 OXR196612:OXR196665 PHN196612:PHN196665 PRJ196612:PRJ196665 QBF196612:QBF196665 QLB196612:QLB196665 QUX196612:QUX196665 RET196612:RET196665 ROP196612:ROP196665 RYL196612:RYL196665 SIH196612:SIH196665 SSD196612:SSD196665 TBZ196612:TBZ196665 TLV196612:TLV196665 TVR196612:TVR196665 UFN196612:UFN196665 UPJ196612:UPJ196665 UZF196612:UZF196665 VJB196612:VJB196665 VSX196612:VSX196665 WCT196612:WCT196665 WMP196612:WMP196665 WWL196612:WWL196665 AD262148:AD262201 JZ262148:JZ262201 TV262148:TV262201 ADR262148:ADR262201 ANN262148:ANN262201 AXJ262148:AXJ262201 BHF262148:BHF262201 BRB262148:BRB262201 CAX262148:CAX262201 CKT262148:CKT262201 CUP262148:CUP262201 DEL262148:DEL262201 DOH262148:DOH262201 DYD262148:DYD262201 EHZ262148:EHZ262201 ERV262148:ERV262201 FBR262148:FBR262201 FLN262148:FLN262201 FVJ262148:FVJ262201 GFF262148:GFF262201 GPB262148:GPB262201 GYX262148:GYX262201 HIT262148:HIT262201 HSP262148:HSP262201 ICL262148:ICL262201 IMH262148:IMH262201 IWD262148:IWD262201 JFZ262148:JFZ262201 JPV262148:JPV262201 JZR262148:JZR262201 KJN262148:KJN262201 KTJ262148:KTJ262201 LDF262148:LDF262201 LNB262148:LNB262201 LWX262148:LWX262201 MGT262148:MGT262201 MQP262148:MQP262201 NAL262148:NAL262201 NKH262148:NKH262201 NUD262148:NUD262201 ODZ262148:ODZ262201 ONV262148:ONV262201 OXR262148:OXR262201 PHN262148:PHN262201 PRJ262148:PRJ262201 QBF262148:QBF262201 QLB262148:QLB262201 QUX262148:QUX262201 RET262148:RET262201 ROP262148:ROP262201 RYL262148:RYL262201 SIH262148:SIH262201 SSD262148:SSD262201 TBZ262148:TBZ262201 TLV262148:TLV262201 TVR262148:TVR262201 UFN262148:UFN262201 UPJ262148:UPJ262201 UZF262148:UZF262201 VJB262148:VJB262201 VSX262148:VSX262201 WCT262148:WCT262201 WMP262148:WMP262201 WWL262148:WWL262201 AD327684:AD327737 JZ327684:JZ327737 TV327684:TV327737 ADR327684:ADR327737 ANN327684:ANN327737 AXJ327684:AXJ327737 BHF327684:BHF327737 BRB327684:BRB327737 CAX327684:CAX327737 CKT327684:CKT327737 CUP327684:CUP327737 DEL327684:DEL327737 DOH327684:DOH327737 DYD327684:DYD327737 EHZ327684:EHZ327737 ERV327684:ERV327737 FBR327684:FBR327737 FLN327684:FLN327737 FVJ327684:FVJ327737 GFF327684:GFF327737 GPB327684:GPB327737 GYX327684:GYX327737 HIT327684:HIT327737 HSP327684:HSP327737 ICL327684:ICL327737 IMH327684:IMH327737 IWD327684:IWD327737 JFZ327684:JFZ327737 JPV327684:JPV327737 JZR327684:JZR327737 KJN327684:KJN327737 KTJ327684:KTJ327737 LDF327684:LDF327737 LNB327684:LNB327737 LWX327684:LWX327737 MGT327684:MGT327737 MQP327684:MQP327737 NAL327684:NAL327737 NKH327684:NKH327737 NUD327684:NUD327737 ODZ327684:ODZ327737 ONV327684:ONV327737 OXR327684:OXR327737 PHN327684:PHN327737 PRJ327684:PRJ327737 QBF327684:QBF327737 QLB327684:QLB327737 QUX327684:QUX327737 RET327684:RET327737 ROP327684:ROP327737 RYL327684:RYL327737 SIH327684:SIH327737 SSD327684:SSD327737 TBZ327684:TBZ327737 TLV327684:TLV327737 TVR327684:TVR327737 UFN327684:UFN327737 UPJ327684:UPJ327737 UZF327684:UZF327737 VJB327684:VJB327737 VSX327684:VSX327737 WCT327684:WCT327737 WMP327684:WMP327737 WWL327684:WWL327737 AD393220:AD393273 JZ393220:JZ393273 TV393220:TV393273 ADR393220:ADR393273 ANN393220:ANN393273 AXJ393220:AXJ393273 BHF393220:BHF393273 BRB393220:BRB393273 CAX393220:CAX393273 CKT393220:CKT393273 CUP393220:CUP393273 DEL393220:DEL393273 DOH393220:DOH393273 DYD393220:DYD393273 EHZ393220:EHZ393273 ERV393220:ERV393273 FBR393220:FBR393273 FLN393220:FLN393273 FVJ393220:FVJ393273 GFF393220:GFF393273 GPB393220:GPB393273 GYX393220:GYX393273 HIT393220:HIT393273 HSP393220:HSP393273 ICL393220:ICL393273 IMH393220:IMH393273 IWD393220:IWD393273 JFZ393220:JFZ393273 JPV393220:JPV393273 JZR393220:JZR393273 KJN393220:KJN393273 KTJ393220:KTJ393273 LDF393220:LDF393273 LNB393220:LNB393273 LWX393220:LWX393273 MGT393220:MGT393273 MQP393220:MQP393273 NAL393220:NAL393273 NKH393220:NKH393273 NUD393220:NUD393273 ODZ393220:ODZ393273 ONV393220:ONV393273 OXR393220:OXR393273 PHN393220:PHN393273 PRJ393220:PRJ393273 QBF393220:QBF393273 QLB393220:QLB393273 QUX393220:QUX393273 RET393220:RET393273 ROP393220:ROP393273 RYL393220:RYL393273 SIH393220:SIH393273 SSD393220:SSD393273 TBZ393220:TBZ393273 TLV393220:TLV393273 TVR393220:TVR393273 UFN393220:UFN393273 UPJ393220:UPJ393273 UZF393220:UZF393273 VJB393220:VJB393273 VSX393220:VSX393273 WCT393220:WCT393273 WMP393220:WMP393273 WWL393220:WWL393273 AD458756:AD458809 JZ458756:JZ458809 TV458756:TV458809 ADR458756:ADR458809 ANN458756:ANN458809 AXJ458756:AXJ458809 BHF458756:BHF458809 BRB458756:BRB458809 CAX458756:CAX458809 CKT458756:CKT458809 CUP458756:CUP458809 DEL458756:DEL458809 DOH458756:DOH458809 DYD458756:DYD458809 EHZ458756:EHZ458809 ERV458756:ERV458809 FBR458756:FBR458809 FLN458756:FLN458809 FVJ458756:FVJ458809 GFF458756:GFF458809 GPB458756:GPB458809 GYX458756:GYX458809 HIT458756:HIT458809 HSP458756:HSP458809 ICL458756:ICL458809 IMH458756:IMH458809 IWD458756:IWD458809 JFZ458756:JFZ458809 JPV458756:JPV458809 JZR458756:JZR458809 KJN458756:KJN458809 KTJ458756:KTJ458809 LDF458756:LDF458809 LNB458756:LNB458809 LWX458756:LWX458809 MGT458756:MGT458809 MQP458756:MQP458809 NAL458756:NAL458809 NKH458756:NKH458809 NUD458756:NUD458809 ODZ458756:ODZ458809 ONV458756:ONV458809 OXR458756:OXR458809 PHN458756:PHN458809 PRJ458756:PRJ458809 QBF458756:QBF458809 QLB458756:QLB458809 QUX458756:QUX458809 RET458756:RET458809 ROP458756:ROP458809 RYL458756:RYL458809 SIH458756:SIH458809 SSD458756:SSD458809 TBZ458756:TBZ458809 TLV458756:TLV458809 TVR458756:TVR458809 UFN458756:UFN458809 UPJ458756:UPJ458809 UZF458756:UZF458809 VJB458756:VJB458809 VSX458756:VSX458809 WCT458756:WCT458809 WMP458756:WMP458809 WWL458756:WWL458809 AD524292:AD524345 JZ524292:JZ524345 TV524292:TV524345 ADR524292:ADR524345 ANN524292:ANN524345 AXJ524292:AXJ524345 BHF524292:BHF524345 BRB524292:BRB524345 CAX524292:CAX524345 CKT524292:CKT524345 CUP524292:CUP524345 DEL524292:DEL524345 DOH524292:DOH524345 DYD524292:DYD524345 EHZ524292:EHZ524345 ERV524292:ERV524345 FBR524292:FBR524345 FLN524292:FLN524345 FVJ524292:FVJ524345 GFF524292:GFF524345 GPB524292:GPB524345 GYX524292:GYX524345 HIT524292:HIT524345 HSP524292:HSP524345 ICL524292:ICL524345 IMH524292:IMH524345 IWD524292:IWD524345 JFZ524292:JFZ524345 JPV524292:JPV524345 JZR524292:JZR524345 KJN524292:KJN524345 KTJ524292:KTJ524345 LDF524292:LDF524345 LNB524292:LNB524345 LWX524292:LWX524345 MGT524292:MGT524345 MQP524292:MQP524345 NAL524292:NAL524345 NKH524292:NKH524345 NUD524292:NUD524345 ODZ524292:ODZ524345 ONV524292:ONV524345 OXR524292:OXR524345 PHN524292:PHN524345 PRJ524292:PRJ524345 QBF524292:QBF524345 QLB524292:QLB524345 QUX524292:QUX524345 RET524292:RET524345 ROP524292:ROP524345 RYL524292:RYL524345 SIH524292:SIH524345 SSD524292:SSD524345 TBZ524292:TBZ524345 TLV524292:TLV524345 TVR524292:TVR524345 UFN524292:UFN524345 UPJ524292:UPJ524345 UZF524292:UZF524345 VJB524292:VJB524345 VSX524292:VSX524345 WCT524292:WCT524345 WMP524292:WMP524345 WWL524292:WWL524345 AD589828:AD589881 JZ589828:JZ589881 TV589828:TV589881 ADR589828:ADR589881 ANN589828:ANN589881 AXJ589828:AXJ589881 BHF589828:BHF589881 BRB589828:BRB589881 CAX589828:CAX589881 CKT589828:CKT589881 CUP589828:CUP589881 DEL589828:DEL589881 DOH589828:DOH589881 DYD589828:DYD589881 EHZ589828:EHZ589881 ERV589828:ERV589881 FBR589828:FBR589881 FLN589828:FLN589881 FVJ589828:FVJ589881 GFF589828:GFF589881 GPB589828:GPB589881 GYX589828:GYX589881 HIT589828:HIT589881 HSP589828:HSP589881 ICL589828:ICL589881 IMH589828:IMH589881 IWD589828:IWD589881 JFZ589828:JFZ589881 JPV589828:JPV589881 JZR589828:JZR589881 KJN589828:KJN589881 KTJ589828:KTJ589881 LDF589828:LDF589881 LNB589828:LNB589881 LWX589828:LWX589881 MGT589828:MGT589881 MQP589828:MQP589881 NAL589828:NAL589881 NKH589828:NKH589881 NUD589828:NUD589881 ODZ589828:ODZ589881 ONV589828:ONV589881 OXR589828:OXR589881 PHN589828:PHN589881 PRJ589828:PRJ589881 QBF589828:QBF589881 QLB589828:QLB589881 QUX589828:QUX589881 RET589828:RET589881 ROP589828:ROP589881 RYL589828:RYL589881 SIH589828:SIH589881 SSD589828:SSD589881 TBZ589828:TBZ589881 TLV589828:TLV589881 TVR589828:TVR589881 UFN589828:UFN589881 UPJ589828:UPJ589881 UZF589828:UZF589881 VJB589828:VJB589881 VSX589828:VSX589881 WCT589828:WCT589881 WMP589828:WMP589881 WWL589828:WWL589881 AD655364:AD655417 JZ655364:JZ655417 TV655364:TV655417 ADR655364:ADR655417 ANN655364:ANN655417 AXJ655364:AXJ655417 BHF655364:BHF655417 BRB655364:BRB655417 CAX655364:CAX655417 CKT655364:CKT655417 CUP655364:CUP655417 DEL655364:DEL655417 DOH655364:DOH655417 DYD655364:DYD655417 EHZ655364:EHZ655417 ERV655364:ERV655417 FBR655364:FBR655417 FLN655364:FLN655417 FVJ655364:FVJ655417 GFF655364:GFF655417 GPB655364:GPB655417 GYX655364:GYX655417 HIT655364:HIT655417 HSP655364:HSP655417 ICL655364:ICL655417 IMH655364:IMH655417 IWD655364:IWD655417 JFZ655364:JFZ655417 JPV655364:JPV655417 JZR655364:JZR655417 KJN655364:KJN655417 KTJ655364:KTJ655417 LDF655364:LDF655417 LNB655364:LNB655417 LWX655364:LWX655417 MGT655364:MGT655417 MQP655364:MQP655417 NAL655364:NAL655417 NKH655364:NKH655417 NUD655364:NUD655417 ODZ655364:ODZ655417 ONV655364:ONV655417 OXR655364:OXR655417 PHN655364:PHN655417 PRJ655364:PRJ655417 QBF655364:QBF655417 QLB655364:QLB655417 QUX655364:QUX655417 RET655364:RET655417 ROP655364:ROP655417 RYL655364:RYL655417 SIH655364:SIH655417 SSD655364:SSD655417 TBZ655364:TBZ655417 TLV655364:TLV655417 TVR655364:TVR655417 UFN655364:UFN655417 UPJ655364:UPJ655417 UZF655364:UZF655417 VJB655364:VJB655417 VSX655364:VSX655417 WCT655364:WCT655417 WMP655364:WMP655417 WWL655364:WWL655417 AD720900:AD720953 JZ720900:JZ720953 TV720900:TV720953 ADR720900:ADR720953 ANN720900:ANN720953 AXJ720900:AXJ720953 BHF720900:BHF720953 BRB720900:BRB720953 CAX720900:CAX720953 CKT720900:CKT720953 CUP720900:CUP720953 DEL720900:DEL720953 DOH720900:DOH720953 DYD720900:DYD720953 EHZ720900:EHZ720953 ERV720900:ERV720953 FBR720900:FBR720953 FLN720900:FLN720953 FVJ720900:FVJ720953 GFF720900:GFF720953 GPB720900:GPB720953 GYX720900:GYX720953 HIT720900:HIT720953 HSP720900:HSP720953 ICL720900:ICL720953 IMH720900:IMH720953 IWD720900:IWD720953 JFZ720900:JFZ720953 JPV720900:JPV720953 JZR720900:JZR720953 KJN720900:KJN720953 KTJ720900:KTJ720953 LDF720900:LDF720953 LNB720900:LNB720953 LWX720900:LWX720953 MGT720900:MGT720953 MQP720900:MQP720953 NAL720900:NAL720953 NKH720900:NKH720953 NUD720900:NUD720953 ODZ720900:ODZ720953 ONV720900:ONV720953 OXR720900:OXR720953 PHN720900:PHN720953 PRJ720900:PRJ720953 QBF720900:QBF720953 QLB720900:QLB720953 QUX720900:QUX720953 RET720900:RET720953 ROP720900:ROP720953 RYL720900:RYL720953 SIH720900:SIH720953 SSD720900:SSD720953 TBZ720900:TBZ720953 TLV720900:TLV720953 TVR720900:TVR720953 UFN720900:UFN720953 UPJ720900:UPJ720953 UZF720900:UZF720953 VJB720900:VJB720953 VSX720900:VSX720953 WCT720900:WCT720953 WMP720900:WMP720953 WWL720900:WWL720953 AD786436:AD786489 JZ786436:JZ786489 TV786436:TV786489 ADR786436:ADR786489 ANN786436:ANN786489 AXJ786436:AXJ786489 BHF786436:BHF786489 BRB786436:BRB786489 CAX786436:CAX786489 CKT786436:CKT786489 CUP786436:CUP786489 DEL786436:DEL786489 DOH786436:DOH786489 DYD786436:DYD786489 EHZ786436:EHZ786489 ERV786436:ERV786489 FBR786436:FBR786489 FLN786436:FLN786489 FVJ786436:FVJ786489 GFF786436:GFF786489 GPB786436:GPB786489 GYX786436:GYX786489 HIT786436:HIT786489 HSP786436:HSP786489 ICL786436:ICL786489 IMH786436:IMH786489 IWD786436:IWD786489 JFZ786436:JFZ786489 JPV786436:JPV786489 JZR786436:JZR786489 KJN786436:KJN786489 KTJ786436:KTJ786489 LDF786436:LDF786489 LNB786436:LNB786489 LWX786436:LWX786489 MGT786436:MGT786489 MQP786436:MQP786489 NAL786436:NAL786489 NKH786436:NKH786489 NUD786436:NUD786489 ODZ786436:ODZ786489 ONV786436:ONV786489 OXR786436:OXR786489 PHN786436:PHN786489 PRJ786436:PRJ786489 QBF786436:QBF786489 QLB786436:QLB786489 QUX786436:QUX786489 RET786436:RET786489 ROP786436:ROP786489 RYL786436:RYL786489 SIH786436:SIH786489 SSD786436:SSD786489 TBZ786436:TBZ786489 TLV786436:TLV786489 TVR786436:TVR786489 UFN786436:UFN786489 UPJ786436:UPJ786489 UZF786436:UZF786489 VJB786436:VJB786489 VSX786436:VSX786489 WCT786436:WCT786489 WMP786436:WMP786489 WWL786436:WWL786489 AD851972:AD852025 JZ851972:JZ852025 TV851972:TV852025 ADR851972:ADR852025 ANN851972:ANN852025 AXJ851972:AXJ852025 BHF851972:BHF852025 BRB851972:BRB852025 CAX851972:CAX852025 CKT851972:CKT852025 CUP851972:CUP852025 DEL851972:DEL852025 DOH851972:DOH852025 DYD851972:DYD852025 EHZ851972:EHZ852025 ERV851972:ERV852025 FBR851972:FBR852025 FLN851972:FLN852025 FVJ851972:FVJ852025 GFF851972:GFF852025 GPB851972:GPB852025 GYX851972:GYX852025 HIT851972:HIT852025 HSP851972:HSP852025 ICL851972:ICL852025 IMH851972:IMH852025 IWD851972:IWD852025 JFZ851972:JFZ852025 JPV851972:JPV852025 JZR851972:JZR852025 KJN851972:KJN852025 KTJ851972:KTJ852025 LDF851972:LDF852025 LNB851972:LNB852025 LWX851972:LWX852025 MGT851972:MGT852025 MQP851972:MQP852025 NAL851972:NAL852025 NKH851972:NKH852025 NUD851972:NUD852025 ODZ851972:ODZ852025 ONV851972:ONV852025 OXR851972:OXR852025 PHN851972:PHN852025 PRJ851972:PRJ852025 QBF851972:QBF852025 QLB851972:QLB852025 QUX851972:QUX852025 RET851972:RET852025 ROP851972:ROP852025 RYL851972:RYL852025 SIH851972:SIH852025 SSD851972:SSD852025 TBZ851972:TBZ852025 TLV851972:TLV852025 TVR851972:TVR852025 UFN851972:UFN852025 UPJ851972:UPJ852025 UZF851972:UZF852025 VJB851972:VJB852025 VSX851972:VSX852025 WCT851972:WCT852025 WMP851972:WMP852025 WWL851972:WWL852025 AD917508:AD917561 JZ917508:JZ917561 TV917508:TV917561 ADR917508:ADR917561 ANN917508:ANN917561 AXJ917508:AXJ917561 BHF917508:BHF917561 BRB917508:BRB917561 CAX917508:CAX917561 CKT917508:CKT917561 CUP917508:CUP917561 DEL917508:DEL917561 DOH917508:DOH917561 DYD917508:DYD917561 EHZ917508:EHZ917561 ERV917508:ERV917561 FBR917508:FBR917561 FLN917508:FLN917561 FVJ917508:FVJ917561 GFF917508:GFF917561 GPB917508:GPB917561 GYX917508:GYX917561 HIT917508:HIT917561 HSP917508:HSP917561 ICL917508:ICL917561 IMH917508:IMH917561 IWD917508:IWD917561 JFZ917508:JFZ917561 JPV917508:JPV917561 JZR917508:JZR917561 KJN917508:KJN917561 KTJ917508:KTJ917561 LDF917508:LDF917561 LNB917508:LNB917561 LWX917508:LWX917561 MGT917508:MGT917561 MQP917508:MQP917561 NAL917508:NAL917561 NKH917508:NKH917561 NUD917508:NUD917561 ODZ917508:ODZ917561 ONV917508:ONV917561 OXR917508:OXR917561 PHN917508:PHN917561 PRJ917508:PRJ917561 QBF917508:QBF917561 QLB917508:QLB917561 QUX917508:QUX917561 RET917508:RET917561 ROP917508:ROP917561 RYL917508:RYL917561 SIH917508:SIH917561 SSD917508:SSD917561 TBZ917508:TBZ917561 TLV917508:TLV917561 TVR917508:TVR917561 UFN917508:UFN917561 UPJ917508:UPJ917561 UZF917508:UZF917561 VJB917508:VJB917561 VSX917508:VSX917561 WCT917508:WCT917561 WMP917508:WMP917561 WWL917508:WWL917561 AD983044:AD983097 JZ983044:JZ983097 TV983044:TV983097 ADR983044:ADR983097 ANN983044:ANN983097 AXJ983044:AXJ983097 BHF983044:BHF983097 BRB983044:BRB983097 CAX983044:CAX983097 CKT983044:CKT983097 CUP983044:CUP983097 DEL983044:DEL983097 DOH983044:DOH983097 DYD983044:DYD983097 EHZ983044:EHZ983097 ERV983044:ERV983097 FBR983044:FBR983097 FLN983044:FLN983097 FVJ983044:FVJ983097 GFF983044:GFF983097 GPB983044:GPB983097 GYX983044:GYX983097 HIT983044:HIT983097 HSP983044:HSP983097 ICL983044:ICL983097 IMH983044:IMH983097 IWD983044:IWD983097 JFZ983044:JFZ983097 JPV983044:JPV983097 JZR983044:JZR983097 KJN983044:KJN983097 KTJ983044:KTJ983097 LDF983044:LDF983097 LNB983044:LNB983097 LWX983044:LWX983097 MGT983044:MGT983097 MQP983044:MQP983097 NAL983044:NAL983097 NKH983044:NKH983097 NUD983044:NUD983097 ODZ983044:ODZ983097 ONV983044:ONV983097 OXR983044:OXR983097 PHN983044:PHN983097 PRJ983044:PRJ983097 QBF983044:QBF983097 QLB983044:QLB983097 QUX983044:QUX983097 RET983044:RET983097 ROP983044:ROP983097 RYL983044:RYL983097 SIH983044:SIH983097 SSD983044:SSD983097 TBZ983044:TBZ983097 TLV983044:TLV983097 TVR983044:TVR983097 UFN983044:UFN983097 UPJ983044:UPJ983097 UZF983044:UZF983097 VJB983044:VJB983097 VSX983044:VSX983097 WCT983044:WCT983097 WMP983044:WMP983097 WWL983044:WWL983097 WWL9:WWL57 WMP9:WMP57 WCT9:WCT57 VSX9:VSX57 VJB9:VJB57 UZF9:UZF57 UPJ9:UPJ57 UFN9:UFN57 TVR9:TVR57 TLV9:TLV57 TBZ9:TBZ57 SSD9:SSD57 SIH9:SIH57 RYL9:RYL57 ROP9:ROP57 RET9:RET57 QUX9:QUX57 QLB9:QLB57 QBF9:QBF57 PRJ9:PRJ57 PHN9:PHN57 OXR9:OXR57 ONV9:ONV57 ODZ9:ODZ57 NUD9:NUD57 NKH9:NKH57 NAL9:NAL57 MQP9:MQP57 MGT9:MGT57 LWX9:LWX57 LNB9:LNB57 LDF9:LDF57 KTJ9:KTJ57 KJN9:KJN57 JZR9:JZR57 JPV9:JPV57 JFZ9:JFZ57 IWD9:IWD57 IMH9:IMH57 ICL9:ICL57 HSP9:HSP57 HIT9:HIT57 GYX9:GYX57 GPB9:GPB57 GFF9:GFF57 FVJ9:FVJ57 FLN9:FLN57 FBR9:FBR57 ERV9:ERV57 EHZ9:EHZ57 DYD9:DYD57 DOH9:DOH57 DEL9:DEL57 CUP9:CUP57 CKT9:CKT57 CAX9:CAX57 BRB9:BRB57 BHF9:BHF57 AXJ9:AXJ57 ANN9:ANN57 ADR9:ADR57 TV9:TV57 JZ9:JZ57 AD9:AD57">
      <formula1>Efecto</formula1>
    </dataValidation>
    <dataValidation type="list" allowBlank="1" showInputMessage="1" showErrorMessage="1" sqref="R65540:R65593 JN65540:JN65593 TJ65540:TJ65593 ADF65540:ADF65593 ANB65540:ANB65593 AWX65540:AWX65593 BGT65540:BGT65593 BQP65540:BQP65593 CAL65540:CAL65593 CKH65540:CKH65593 CUD65540:CUD65593 DDZ65540:DDZ65593 DNV65540:DNV65593 DXR65540:DXR65593 EHN65540:EHN65593 ERJ65540:ERJ65593 FBF65540:FBF65593 FLB65540:FLB65593 FUX65540:FUX65593 GET65540:GET65593 GOP65540:GOP65593 GYL65540:GYL65593 HIH65540:HIH65593 HSD65540:HSD65593 IBZ65540:IBZ65593 ILV65540:ILV65593 IVR65540:IVR65593 JFN65540:JFN65593 JPJ65540:JPJ65593 JZF65540:JZF65593 KJB65540:KJB65593 KSX65540:KSX65593 LCT65540:LCT65593 LMP65540:LMP65593 LWL65540:LWL65593 MGH65540:MGH65593 MQD65540:MQD65593 MZZ65540:MZZ65593 NJV65540:NJV65593 NTR65540:NTR65593 ODN65540:ODN65593 ONJ65540:ONJ65593 OXF65540:OXF65593 PHB65540:PHB65593 PQX65540:PQX65593 QAT65540:QAT65593 QKP65540:QKP65593 QUL65540:QUL65593 REH65540:REH65593 ROD65540:ROD65593 RXZ65540:RXZ65593 SHV65540:SHV65593 SRR65540:SRR65593 TBN65540:TBN65593 TLJ65540:TLJ65593 TVF65540:TVF65593 UFB65540:UFB65593 UOX65540:UOX65593 UYT65540:UYT65593 VIP65540:VIP65593 VSL65540:VSL65593 WCH65540:WCH65593 WMD65540:WMD65593 WVZ65540:WVZ65593 R131076:R131129 JN131076:JN131129 TJ131076:TJ131129 ADF131076:ADF131129 ANB131076:ANB131129 AWX131076:AWX131129 BGT131076:BGT131129 BQP131076:BQP131129 CAL131076:CAL131129 CKH131076:CKH131129 CUD131076:CUD131129 DDZ131076:DDZ131129 DNV131076:DNV131129 DXR131076:DXR131129 EHN131076:EHN131129 ERJ131076:ERJ131129 FBF131076:FBF131129 FLB131076:FLB131129 FUX131076:FUX131129 GET131076:GET131129 GOP131076:GOP131129 GYL131076:GYL131129 HIH131076:HIH131129 HSD131076:HSD131129 IBZ131076:IBZ131129 ILV131076:ILV131129 IVR131076:IVR131129 JFN131076:JFN131129 JPJ131076:JPJ131129 JZF131076:JZF131129 KJB131076:KJB131129 KSX131076:KSX131129 LCT131076:LCT131129 LMP131076:LMP131129 LWL131076:LWL131129 MGH131076:MGH131129 MQD131076:MQD131129 MZZ131076:MZZ131129 NJV131076:NJV131129 NTR131076:NTR131129 ODN131076:ODN131129 ONJ131076:ONJ131129 OXF131076:OXF131129 PHB131076:PHB131129 PQX131076:PQX131129 QAT131076:QAT131129 QKP131076:QKP131129 QUL131076:QUL131129 REH131076:REH131129 ROD131076:ROD131129 RXZ131076:RXZ131129 SHV131076:SHV131129 SRR131076:SRR131129 TBN131076:TBN131129 TLJ131076:TLJ131129 TVF131076:TVF131129 UFB131076:UFB131129 UOX131076:UOX131129 UYT131076:UYT131129 VIP131076:VIP131129 VSL131076:VSL131129 WCH131076:WCH131129 WMD131076:WMD131129 WVZ131076:WVZ131129 R196612:R196665 JN196612:JN196665 TJ196612:TJ196665 ADF196612:ADF196665 ANB196612:ANB196665 AWX196612:AWX196665 BGT196612:BGT196665 BQP196612:BQP196665 CAL196612:CAL196665 CKH196612:CKH196665 CUD196612:CUD196665 DDZ196612:DDZ196665 DNV196612:DNV196665 DXR196612:DXR196665 EHN196612:EHN196665 ERJ196612:ERJ196665 FBF196612:FBF196665 FLB196612:FLB196665 FUX196612:FUX196665 GET196612:GET196665 GOP196612:GOP196665 GYL196612:GYL196665 HIH196612:HIH196665 HSD196612:HSD196665 IBZ196612:IBZ196665 ILV196612:ILV196665 IVR196612:IVR196665 JFN196612:JFN196665 JPJ196612:JPJ196665 JZF196612:JZF196665 KJB196612:KJB196665 KSX196612:KSX196665 LCT196612:LCT196665 LMP196612:LMP196665 LWL196612:LWL196665 MGH196612:MGH196665 MQD196612:MQD196665 MZZ196612:MZZ196665 NJV196612:NJV196665 NTR196612:NTR196665 ODN196612:ODN196665 ONJ196612:ONJ196665 OXF196612:OXF196665 PHB196612:PHB196665 PQX196612:PQX196665 QAT196612:QAT196665 QKP196612:QKP196665 QUL196612:QUL196665 REH196612:REH196665 ROD196612:ROD196665 RXZ196612:RXZ196665 SHV196612:SHV196665 SRR196612:SRR196665 TBN196612:TBN196665 TLJ196612:TLJ196665 TVF196612:TVF196665 UFB196612:UFB196665 UOX196612:UOX196665 UYT196612:UYT196665 VIP196612:VIP196665 VSL196612:VSL196665 WCH196612:WCH196665 WMD196612:WMD196665 WVZ196612:WVZ196665 R262148:R262201 JN262148:JN262201 TJ262148:TJ262201 ADF262148:ADF262201 ANB262148:ANB262201 AWX262148:AWX262201 BGT262148:BGT262201 BQP262148:BQP262201 CAL262148:CAL262201 CKH262148:CKH262201 CUD262148:CUD262201 DDZ262148:DDZ262201 DNV262148:DNV262201 DXR262148:DXR262201 EHN262148:EHN262201 ERJ262148:ERJ262201 FBF262148:FBF262201 FLB262148:FLB262201 FUX262148:FUX262201 GET262148:GET262201 GOP262148:GOP262201 GYL262148:GYL262201 HIH262148:HIH262201 HSD262148:HSD262201 IBZ262148:IBZ262201 ILV262148:ILV262201 IVR262148:IVR262201 JFN262148:JFN262201 JPJ262148:JPJ262201 JZF262148:JZF262201 KJB262148:KJB262201 KSX262148:KSX262201 LCT262148:LCT262201 LMP262148:LMP262201 LWL262148:LWL262201 MGH262148:MGH262201 MQD262148:MQD262201 MZZ262148:MZZ262201 NJV262148:NJV262201 NTR262148:NTR262201 ODN262148:ODN262201 ONJ262148:ONJ262201 OXF262148:OXF262201 PHB262148:PHB262201 PQX262148:PQX262201 QAT262148:QAT262201 QKP262148:QKP262201 QUL262148:QUL262201 REH262148:REH262201 ROD262148:ROD262201 RXZ262148:RXZ262201 SHV262148:SHV262201 SRR262148:SRR262201 TBN262148:TBN262201 TLJ262148:TLJ262201 TVF262148:TVF262201 UFB262148:UFB262201 UOX262148:UOX262201 UYT262148:UYT262201 VIP262148:VIP262201 VSL262148:VSL262201 WCH262148:WCH262201 WMD262148:WMD262201 WVZ262148:WVZ262201 R327684:R327737 JN327684:JN327737 TJ327684:TJ327737 ADF327684:ADF327737 ANB327684:ANB327737 AWX327684:AWX327737 BGT327684:BGT327737 BQP327684:BQP327737 CAL327684:CAL327737 CKH327684:CKH327737 CUD327684:CUD327737 DDZ327684:DDZ327737 DNV327684:DNV327737 DXR327684:DXR327737 EHN327684:EHN327737 ERJ327684:ERJ327737 FBF327684:FBF327737 FLB327684:FLB327737 FUX327684:FUX327737 GET327684:GET327737 GOP327684:GOP327737 GYL327684:GYL327737 HIH327684:HIH327737 HSD327684:HSD327737 IBZ327684:IBZ327737 ILV327684:ILV327737 IVR327684:IVR327737 JFN327684:JFN327737 JPJ327684:JPJ327737 JZF327684:JZF327737 KJB327684:KJB327737 KSX327684:KSX327737 LCT327684:LCT327737 LMP327684:LMP327737 LWL327684:LWL327737 MGH327684:MGH327737 MQD327684:MQD327737 MZZ327684:MZZ327737 NJV327684:NJV327737 NTR327684:NTR327737 ODN327684:ODN327737 ONJ327684:ONJ327737 OXF327684:OXF327737 PHB327684:PHB327737 PQX327684:PQX327737 QAT327684:QAT327737 QKP327684:QKP327737 QUL327684:QUL327737 REH327684:REH327737 ROD327684:ROD327737 RXZ327684:RXZ327737 SHV327684:SHV327737 SRR327684:SRR327737 TBN327684:TBN327737 TLJ327684:TLJ327737 TVF327684:TVF327737 UFB327684:UFB327737 UOX327684:UOX327737 UYT327684:UYT327737 VIP327684:VIP327737 VSL327684:VSL327737 WCH327684:WCH327737 WMD327684:WMD327737 WVZ327684:WVZ327737 R393220:R393273 JN393220:JN393273 TJ393220:TJ393273 ADF393220:ADF393273 ANB393220:ANB393273 AWX393220:AWX393273 BGT393220:BGT393273 BQP393220:BQP393273 CAL393220:CAL393273 CKH393220:CKH393273 CUD393220:CUD393273 DDZ393220:DDZ393273 DNV393220:DNV393273 DXR393220:DXR393273 EHN393220:EHN393273 ERJ393220:ERJ393273 FBF393220:FBF393273 FLB393220:FLB393273 FUX393220:FUX393273 GET393220:GET393273 GOP393220:GOP393273 GYL393220:GYL393273 HIH393220:HIH393273 HSD393220:HSD393273 IBZ393220:IBZ393273 ILV393220:ILV393273 IVR393220:IVR393273 JFN393220:JFN393273 JPJ393220:JPJ393273 JZF393220:JZF393273 KJB393220:KJB393273 KSX393220:KSX393273 LCT393220:LCT393273 LMP393220:LMP393273 LWL393220:LWL393273 MGH393220:MGH393273 MQD393220:MQD393273 MZZ393220:MZZ393273 NJV393220:NJV393273 NTR393220:NTR393273 ODN393220:ODN393273 ONJ393220:ONJ393273 OXF393220:OXF393273 PHB393220:PHB393273 PQX393220:PQX393273 QAT393220:QAT393273 QKP393220:QKP393273 QUL393220:QUL393273 REH393220:REH393273 ROD393220:ROD393273 RXZ393220:RXZ393273 SHV393220:SHV393273 SRR393220:SRR393273 TBN393220:TBN393273 TLJ393220:TLJ393273 TVF393220:TVF393273 UFB393220:UFB393273 UOX393220:UOX393273 UYT393220:UYT393273 VIP393220:VIP393273 VSL393220:VSL393273 WCH393220:WCH393273 WMD393220:WMD393273 WVZ393220:WVZ393273 R458756:R458809 JN458756:JN458809 TJ458756:TJ458809 ADF458756:ADF458809 ANB458756:ANB458809 AWX458756:AWX458809 BGT458756:BGT458809 BQP458756:BQP458809 CAL458756:CAL458809 CKH458756:CKH458809 CUD458756:CUD458809 DDZ458756:DDZ458809 DNV458756:DNV458809 DXR458756:DXR458809 EHN458756:EHN458809 ERJ458756:ERJ458809 FBF458756:FBF458809 FLB458756:FLB458809 FUX458756:FUX458809 GET458756:GET458809 GOP458756:GOP458809 GYL458756:GYL458809 HIH458756:HIH458809 HSD458756:HSD458809 IBZ458756:IBZ458809 ILV458756:ILV458809 IVR458756:IVR458809 JFN458756:JFN458809 JPJ458756:JPJ458809 JZF458756:JZF458809 KJB458756:KJB458809 KSX458756:KSX458809 LCT458756:LCT458809 LMP458756:LMP458809 LWL458756:LWL458809 MGH458756:MGH458809 MQD458756:MQD458809 MZZ458756:MZZ458809 NJV458756:NJV458809 NTR458756:NTR458809 ODN458756:ODN458809 ONJ458756:ONJ458809 OXF458756:OXF458809 PHB458756:PHB458809 PQX458756:PQX458809 QAT458756:QAT458809 QKP458756:QKP458809 QUL458756:QUL458809 REH458756:REH458809 ROD458756:ROD458809 RXZ458756:RXZ458809 SHV458756:SHV458809 SRR458756:SRR458809 TBN458756:TBN458809 TLJ458756:TLJ458809 TVF458756:TVF458809 UFB458756:UFB458809 UOX458756:UOX458809 UYT458756:UYT458809 VIP458756:VIP458809 VSL458756:VSL458809 WCH458756:WCH458809 WMD458756:WMD458809 WVZ458756:WVZ458809 R524292:R524345 JN524292:JN524345 TJ524292:TJ524345 ADF524292:ADF524345 ANB524292:ANB524345 AWX524292:AWX524345 BGT524292:BGT524345 BQP524292:BQP524345 CAL524292:CAL524345 CKH524292:CKH524345 CUD524292:CUD524345 DDZ524292:DDZ524345 DNV524292:DNV524345 DXR524292:DXR524345 EHN524292:EHN524345 ERJ524292:ERJ524345 FBF524292:FBF524345 FLB524292:FLB524345 FUX524292:FUX524345 GET524292:GET524345 GOP524292:GOP524345 GYL524292:GYL524345 HIH524292:HIH524345 HSD524292:HSD524345 IBZ524292:IBZ524345 ILV524292:ILV524345 IVR524292:IVR524345 JFN524292:JFN524345 JPJ524292:JPJ524345 JZF524292:JZF524345 KJB524292:KJB524345 KSX524292:KSX524345 LCT524292:LCT524345 LMP524292:LMP524345 LWL524292:LWL524345 MGH524292:MGH524345 MQD524292:MQD524345 MZZ524292:MZZ524345 NJV524292:NJV524345 NTR524292:NTR524345 ODN524292:ODN524345 ONJ524292:ONJ524345 OXF524292:OXF524345 PHB524292:PHB524345 PQX524292:PQX524345 QAT524292:QAT524345 QKP524292:QKP524345 QUL524292:QUL524345 REH524292:REH524345 ROD524292:ROD524345 RXZ524292:RXZ524345 SHV524292:SHV524345 SRR524292:SRR524345 TBN524292:TBN524345 TLJ524292:TLJ524345 TVF524292:TVF524345 UFB524292:UFB524345 UOX524292:UOX524345 UYT524292:UYT524345 VIP524292:VIP524345 VSL524292:VSL524345 WCH524292:WCH524345 WMD524292:WMD524345 WVZ524292:WVZ524345 R589828:R589881 JN589828:JN589881 TJ589828:TJ589881 ADF589828:ADF589881 ANB589828:ANB589881 AWX589828:AWX589881 BGT589828:BGT589881 BQP589828:BQP589881 CAL589828:CAL589881 CKH589828:CKH589881 CUD589828:CUD589881 DDZ589828:DDZ589881 DNV589828:DNV589881 DXR589828:DXR589881 EHN589828:EHN589881 ERJ589828:ERJ589881 FBF589828:FBF589881 FLB589828:FLB589881 FUX589828:FUX589881 GET589828:GET589881 GOP589828:GOP589881 GYL589828:GYL589881 HIH589828:HIH589881 HSD589828:HSD589881 IBZ589828:IBZ589881 ILV589828:ILV589881 IVR589828:IVR589881 JFN589828:JFN589881 JPJ589828:JPJ589881 JZF589828:JZF589881 KJB589828:KJB589881 KSX589828:KSX589881 LCT589828:LCT589881 LMP589828:LMP589881 LWL589828:LWL589881 MGH589828:MGH589881 MQD589828:MQD589881 MZZ589828:MZZ589881 NJV589828:NJV589881 NTR589828:NTR589881 ODN589828:ODN589881 ONJ589828:ONJ589881 OXF589828:OXF589881 PHB589828:PHB589881 PQX589828:PQX589881 QAT589828:QAT589881 QKP589828:QKP589881 QUL589828:QUL589881 REH589828:REH589881 ROD589828:ROD589881 RXZ589828:RXZ589881 SHV589828:SHV589881 SRR589828:SRR589881 TBN589828:TBN589881 TLJ589828:TLJ589881 TVF589828:TVF589881 UFB589828:UFB589881 UOX589828:UOX589881 UYT589828:UYT589881 VIP589828:VIP589881 VSL589828:VSL589881 WCH589828:WCH589881 WMD589828:WMD589881 WVZ589828:WVZ589881 R655364:R655417 JN655364:JN655417 TJ655364:TJ655417 ADF655364:ADF655417 ANB655364:ANB655417 AWX655364:AWX655417 BGT655364:BGT655417 BQP655364:BQP655417 CAL655364:CAL655417 CKH655364:CKH655417 CUD655364:CUD655417 DDZ655364:DDZ655417 DNV655364:DNV655417 DXR655364:DXR655417 EHN655364:EHN655417 ERJ655364:ERJ655417 FBF655364:FBF655417 FLB655364:FLB655417 FUX655364:FUX655417 GET655364:GET655417 GOP655364:GOP655417 GYL655364:GYL655417 HIH655364:HIH655417 HSD655364:HSD655417 IBZ655364:IBZ655417 ILV655364:ILV655417 IVR655364:IVR655417 JFN655364:JFN655417 JPJ655364:JPJ655417 JZF655364:JZF655417 KJB655364:KJB655417 KSX655364:KSX655417 LCT655364:LCT655417 LMP655364:LMP655417 LWL655364:LWL655417 MGH655364:MGH655417 MQD655364:MQD655417 MZZ655364:MZZ655417 NJV655364:NJV655417 NTR655364:NTR655417 ODN655364:ODN655417 ONJ655364:ONJ655417 OXF655364:OXF655417 PHB655364:PHB655417 PQX655364:PQX655417 QAT655364:QAT655417 QKP655364:QKP655417 QUL655364:QUL655417 REH655364:REH655417 ROD655364:ROD655417 RXZ655364:RXZ655417 SHV655364:SHV655417 SRR655364:SRR655417 TBN655364:TBN655417 TLJ655364:TLJ655417 TVF655364:TVF655417 UFB655364:UFB655417 UOX655364:UOX655417 UYT655364:UYT655417 VIP655364:VIP655417 VSL655364:VSL655417 WCH655364:WCH655417 WMD655364:WMD655417 WVZ655364:WVZ655417 R720900:R720953 JN720900:JN720953 TJ720900:TJ720953 ADF720900:ADF720953 ANB720900:ANB720953 AWX720900:AWX720953 BGT720900:BGT720953 BQP720900:BQP720953 CAL720900:CAL720953 CKH720900:CKH720953 CUD720900:CUD720953 DDZ720900:DDZ720953 DNV720900:DNV720953 DXR720900:DXR720953 EHN720900:EHN720953 ERJ720900:ERJ720953 FBF720900:FBF720953 FLB720900:FLB720953 FUX720900:FUX720953 GET720900:GET720953 GOP720900:GOP720953 GYL720900:GYL720953 HIH720900:HIH720953 HSD720900:HSD720953 IBZ720900:IBZ720953 ILV720900:ILV720953 IVR720900:IVR720953 JFN720900:JFN720953 JPJ720900:JPJ720953 JZF720900:JZF720953 KJB720900:KJB720953 KSX720900:KSX720953 LCT720900:LCT720953 LMP720900:LMP720953 LWL720900:LWL720953 MGH720900:MGH720953 MQD720900:MQD720953 MZZ720900:MZZ720953 NJV720900:NJV720953 NTR720900:NTR720953 ODN720900:ODN720953 ONJ720900:ONJ720953 OXF720900:OXF720953 PHB720900:PHB720953 PQX720900:PQX720953 QAT720900:QAT720953 QKP720900:QKP720953 QUL720900:QUL720953 REH720900:REH720953 ROD720900:ROD720953 RXZ720900:RXZ720953 SHV720900:SHV720953 SRR720900:SRR720953 TBN720900:TBN720953 TLJ720900:TLJ720953 TVF720900:TVF720953 UFB720900:UFB720953 UOX720900:UOX720953 UYT720900:UYT720953 VIP720900:VIP720953 VSL720900:VSL720953 WCH720900:WCH720953 WMD720900:WMD720953 WVZ720900:WVZ720953 R786436:R786489 JN786436:JN786489 TJ786436:TJ786489 ADF786436:ADF786489 ANB786436:ANB786489 AWX786436:AWX786489 BGT786436:BGT786489 BQP786436:BQP786489 CAL786436:CAL786489 CKH786436:CKH786489 CUD786436:CUD786489 DDZ786436:DDZ786489 DNV786436:DNV786489 DXR786436:DXR786489 EHN786436:EHN786489 ERJ786436:ERJ786489 FBF786436:FBF786489 FLB786436:FLB786489 FUX786436:FUX786489 GET786436:GET786489 GOP786436:GOP786489 GYL786436:GYL786489 HIH786436:HIH786489 HSD786436:HSD786489 IBZ786436:IBZ786489 ILV786436:ILV786489 IVR786436:IVR786489 JFN786436:JFN786489 JPJ786436:JPJ786489 JZF786436:JZF786489 KJB786436:KJB786489 KSX786436:KSX786489 LCT786436:LCT786489 LMP786436:LMP786489 LWL786436:LWL786489 MGH786436:MGH786489 MQD786436:MQD786489 MZZ786436:MZZ786489 NJV786436:NJV786489 NTR786436:NTR786489 ODN786436:ODN786489 ONJ786436:ONJ786489 OXF786436:OXF786489 PHB786436:PHB786489 PQX786436:PQX786489 QAT786436:QAT786489 QKP786436:QKP786489 QUL786436:QUL786489 REH786436:REH786489 ROD786436:ROD786489 RXZ786436:RXZ786489 SHV786436:SHV786489 SRR786436:SRR786489 TBN786436:TBN786489 TLJ786436:TLJ786489 TVF786436:TVF786489 UFB786436:UFB786489 UOX786436:UOX786489 UYT786436:UYT786489 VIP786436:VIP786489 VSL786436:VSL786489 WCH786436:WCH786489 WMD786436:WMD786489 WVZ786436:WVZ786489 R851972:R852025 JN851972:JN852025 TJ851972:TJ852025 ADF851972:ADF852025 ANB851972:ANB852025 AWX851972:AWX852025 BGT851972:BGT852025 BQP851972:BQP852025 CAL851972:CAL852025 CKH851972:CKH852025 CUD851972:CUD852025 DDZ851972:DDZ852025 DNV851972:DNV852025 DXR851972:DXR852025 EHN851972:EHN852025 ERJ851972:ERJ852025 FBF851972:FBF852025 FLB851972:FLB852025 FUX851972:FUX852025 GET851972:GET852025 GOP851972:GOP852025 GYL851972:GYL852025 HIH851972:HIH852025 HSD851972:HSD852025 IBZ851972:IBZ852025 ILV851972:ILV852025 IVR851972:IVR852025 JFN851972:JFN852025 JPJ851972:JPJ852025 JZF851972:JZF852025 KJB851972:KJB852025 KSX851972:KSX852025 LCT851972:LCT852025 LMP851972:LMP852025 LWL851972:LWL852025 MGH851972:MGH852025 MQD851972:MQD852025 MZZ851972:MZZ852025 NJV851972:NJV852025 NTR851972:NTR852025 ODN851972:ODN852025 ONJ851972:ONJ852025 OXF851972:OXF852025 PHB851972:PHB852025 PQX851972:PQX852025 QAT851972:QAT852025 QKP851972:QKP852025 QUL851972:QUL852025 REH851972:REH852025 ROD851972:ROD852025 RXZ851972:RXZ852025 SHV851972:SHV852025 SRR851972:SRR852025 TBN851972:TBN852025 TLJ851972:TLJ852025 TVF851972:TVF852025 UFB851972:UFB852025 UOX851972:UOX852025 UYT851972:UYT852025 VIP851972:VIP852025 VSL851972:VSL852025 WCH851972:WCH852025 WMD851972:WMD852025 WVZ851972:WVZ852025 R917508:R917561 JN917508:JN917561 TJ917508:TJ917561 ADF917508:ADF917561 ANB917508:ANB917561 AWX917508:AWX917561 BGT917508:BGT917561 BQP917508:BQP917561 CAL917508:CAL917561 CKH917508:CKH917561 CUD917508:CUD917561 DDZ917508:DDZ917561 DNV917508:DNV917561 DXR917508:DXR917561 EHN917508:EHN917561 ERJ917508:ERJ917561 FBF917508:FBF917561 FLB917508:FLB917561 FUX917508:FUX917561 GET917508:GET917561 GOP917508:GOP917561 GYL917508:GYL917561 HIH917508:HIH917561 HSD917508:HSD917561 IBZ917508:IBZ917561 ILV917508:ILV917561 IVR917508:IVR917561 JFN917508:JFN917561 JPJ917508:JPJ917561 JZF917508:JZF917561 KJB917508:KJB917561 KSX917508:KSX917561 LCT917508:LCT917561 LMP917508:LMP917561 LWL917508:LWL917561 MGH917508:MGH917561 MQD917508:MQD917561 MZZ917508:MZZ917561 NJV917508:NJV917561 NTR917508:NTR917561 ODN917508:ODN917561 ONJ917508:ONJ917561 OXF917508:OXF917561 PHB917508:PHB917561 PQX917508:PQX917561 QAT917508:QAT917561 QKP917508:QKP917561 QUL917508:QUL917561 REH917508:REH917561 ROD917508:ROD917561 RXZ917508:RXZ917561 SHV917508:SHV917561 SRR917508:SRR917561 TBN917508:TBN917561 TLJ917508:TLJ917561 TVF917508:TVF917561 UFB917508:UFB917561 UOX917508:UOX917561 UYT917508:UYT917561 VIP917508:VIP917561 VSL917508:VSL917561 WCH917508:WCH917561 WMD917508:WMD917561 WVZ917508:WVZ917561 R983044:R983097 JN983044:JN983097 TJ983044:TJ983097 ADF983044:ADF983097 ANB983044:ANB983097 AWX983044:AWX983097 BGT983044:BGT983097 BQP983044:BQP983097 CAL983044:CAL983097 CKH983044:CKH983097 CUD983044:CUD983097 DDZ983044:DDZ983097 DNV983044:DNV983097 DXR983044:DXR983097 EHN983044:EHN983097 ERJ983044:ERJ983097 FBF983044:FBF983097 FLB983044:FLB983097 FUX983044:FUX983097 GET983044:GET983097 GOP983044:GOP983097 GYL983044:GYL983097 HIH983044:HIH983097 HSD983044:HSD983097 IBZ983044:IBZ983097 ILV983044:ILV983097 IVR983044:IVR983097 JFN983044:JFN983097 JPJ983044:JPJ983097 JZF983044:JZF983097 KJB983044:KJB983097 KSX983044:KSX983097 LCT983044:LCT983097 LMP983044:LMP983097 LWL983044:LWL983097 MGH983044:MGH983097 MQD983044:MQD983097 MZZ983044:MZZ983097 NJV983044:NJV983097 NTR983044:NTR983097 ODN983044:ODN983097 ONJ983044:ONJ983097 OXF983044:OXF983097 PHB983044:PHB983097 PQX983044:PQX983097 QAT983044:QAT983097 QKP983044:QKP983097 QUL983044:QUL983097 REH983044:REH983097 ROD983044:ROD983097 RXZ983044:RXZ983097 SHV983044:SHV983097 SRR983044:SRR983097 TBN983044:TBN983097 TLJ983044:TLJ983097 TVF983044:TVF983097 UFB983044:UFB983097 UOX983044:UOX983097 UYT983044:UYT983097 VIP983044:VIP983097 VSL983044:VSL983097 WCH983044:WCH983097 WMD983044:WMD983097 WVZ983044:WVZ983097 WVZ9:WVZ57 WMD9:WMD57 WCH9:WCH57 VSL9:VSL57 VIP9:VIP57 UYT9:UYT57 UOX9:UOX57 UFB9:UFB57 TVF9:TVF57 TLJ9:TLJ57 TBN9:TBN57 SRR9:SRR57 SHV9:SHV57 RXZ9:RXZ57 ROD9:ROD57 REH9:REH57 QUL9:QUL57 QKP9:QKP57 QAT9:QAT57 PQX9:PQX57 PHB9:PHB57 OXF9:OXF57 ONJ9:ONJ57 ODN9:ODN57 NTR9:NTR57 NJV9:NJV57 MZZ9:MZZ57 MQD9:MQD57 MGH9:MGH57 LWL9:LWL57 LMP9:LMP57 LCT9:LCT57 KSX9:KSX57 KJB9:KJB57 JZF9:JZF57 JPJ9:JPJ57 JFN9:JFN57 IVR9:IVR57 ILV9:ILV57 IBZ9:IBZ57 HSD9:HSD57 HIH9:HIH57 GYL9:GYL57 GOP9:GOP57 GET9:GET57 FUX9:FUX57 FLB9:FLB57 FBF9:FBF57 ERJ9:ERJ57 EHN9:EHN57 DXR9:DXR57 DNV9:DNV57 DDZ9:DDZ57 CUD9:CUD57 CKH9:CKH57 CAL9:CAL57 BQP9:BQP57 BGT9:BGT57 AWX9:AWX57 ANB9:ANB57 ADF9:ADF57 TJ9:TJ57 JN9:JN57 R9:R57">
      <formula1>IMPACTO</formula1>
    </dataValidation>
    <dataValidation type="list" allowBlank="1" showInputMessage="1" showErrorMessage="1" sqref="Q65540:Q65593 JM65540:JM65593 TI65540:TI65593 ADE65540:ADE65593 ANA65540:ANA65593 AWW65540:AWW65593 BGS65540:BGS65593 BQO65540:BQO65593 CAK65540:CAK65593 CKG65540:CKG65593 CUC65540:CUC65593 DDY65540:DDY65593 DNU65540:DNU65593 DXQ65540:DXQ65593 EHM65540:EHM65593 ERI65540:ERI65593 FBE65540:FBE65593 FLA65540:FLA65593 FUW65540:FUW65593 GES65540:GES65593 GOO65540:GOO65593 GYK65540:GYK65593 HIG65540:HIG65593 HSC65540:HSC65593 IBY65540:IBY65593 ILU65540:ILU65593 IVQ65540:IVQ65593 JFM65540:JFM65593 JPI65540:JPI65593 JZE65540:JZE65593 KJA65540:KJA65593 KSW65540:KSW65593 LCS65540:LCS65593 LMO65540:LMO65593 LWK65540:LWK65593 MGG65540:MGG65593 MQC65540:MQC65593 MZY65540:MZY65593 NJU65540:NJU65593 NTQ65540:NTQ65593 ODM65540:ODM65593 ONI65540:ONI65593 OXE65540:OXE65593 PHA65540:PHA65593 PQW65540:PQW65593 QAS65540:QAS65593 QKO65540:QKO65593 QUK65540:QUK65593 REG65540:REG65593 ROC65540:ROC65593 RXY65540:RXY65593 SHU65540:SHU65593 SRQ65540:SRQ65593 TBM65540:TBM65593 TLI65540:TLI65593 TVE65540:TVE65593 UFA65540:UFA65593 UOW65540:UOW65593 UYS65540:UYS65593 VIO65540:VIO65593 VSK65540:VSK65593 WCG65540:WCG65593 WMC65540:WMC65593 WVY65540:WVY65593 Q131076:Q131129 JM131076:JM131129 TI131076:TI131129 ADE131076:ADE131129 ANA131076:ANA131129 AWW131076:AWW131129 BGS131076:BGS131129 BQO131076:BQO131129 CAK131076:CAK131129 CKG131076:CKG131129 CUC131076:CUC131129 DDY131076:DDY131129 DNU131076:DNU131129 DXQ131076:DXQ131129 EHM131076:EHM131129 ERI131076:ERI131129 FBE131076:FBE131129 FLA131076:FLA131129 FUW131076:FUW131129 GES131076:GES131129 GOO131076:GOO131129 GYK131076:GYK131129 HIG131076:HIG131129 HSC131076:HSC131129 IBY131076:IBY131129 ILU131076:ILU131129 IVQ131076:IVQ131129 JFM131076:JFM131129 JPI131076:JPI131129 JZE131076:JZE131129 KJA131076:KJA131129 KSW131076:KSW131129 LCS131076:LCS131129 LMO131076:LMO131129 LWK131076:LWK131129 MGG131076:MGG131129 MQC131076:MQC131129 MZY131076:MZY131129 NJU131076:NJU131129 NTQ131076:NTQ131129 ODM131076:ODM131129 ONI131076:ONI131129 OXE131076:OXE131129 PHA131076:PHA131129 PQW131076:PQW131129 QAS131076:QAS131129 QKO131076:QKO131129 QUK131076:QUK131129 REG131076:REG131129 ROC131076:ROC131129 RXY131076:RXY131129 SHU131076:SHU131129 SRQ131076:SRQ131129 TBM131076:TBM131129 TLI131076:TLI131129 TVE131076:TVE131129 UFA131076:UFA131129 UOW131076:UOW131129 UYS131076:UYS131129 VIO131076:VIO131129 VSK131076:VSK131129 WCG131076:WCG131129 WMC131076:WMC131129 WVY131076:WVY131129 Q196612:Q196665 JM196612:JM196665 TI196612:TI196665 ADE196612:ADE196665 ANA196612:ANA196665 AWW196612:AWW196665 BGS196612:BGS196665 BQO196612:BQO196665 CAK196612:CAK196665 CKG196612:CKG196665 CUC196612:CUC196665 DDY196612:DDY196665 DNU196612:DNU196665 DXQ196612:DXQ196665 EHM196612:EHM196665 ERI196612:ERI196665 FBE196612:FBE196665 FLA196612:FLA196665 FUW196612:FUW196665 GES196612:GES196665 GOO196612:GOO196665 GYK196612:GYK196665 HIG196612:HIG196665 HSC196612:HSC196665 IBY196612:IBY196665 ILU196612:ILU196665 IVQ196612:IVQ196665 JFM196612:JFM196665 JPI196612:JPI196665 JZE196612:JZE196665 KJA196612:KJA196665 KSW196612:KSW196665 LCS196612:LCS196665 LMO196612:LMO196665 LWK196612:LWK196665 MGG196612:MGG196665 MQC196612:MQC196665 MZY196612:MZY196665 NJU196612:NJU196665 NTQ196612:NTQ196665 ODM196612:ODM196665 ONI196612:ONI196665 OXE196612:OXE196665 PHA196612:PHA196665 PQW196612:PQW196665 QAS196612:QAS196665 QKO196612:QKO196665 QUK196612:QUK196665 REG196612:REG196665 ROC196612:ROC196665 RXY196612:RXY196665 SHU196612:SHU196665 SRQ196612:SRQ196665 TBM196612:TBM196665 TLI196612:TLI196665 TVE196612:TVE196665 UFA196612:UFA196665 UOW196612:UOW196665 UYS196612:UYS196665 VIO196612:VIO196665 VSK196612:VSK196665 WCG196612:WCG196665 WMC196612:WMC196665 WVY196612:WVY196665 Q262148:Q262201 JM262148:JM262201 TI262148:TI262201 ADE262148:ADE262201 ANA262148:ANA262201 AWW262148:AWW262201 BGS262148:BGS262201 BQO262148:BQO262201 CAK262148:CAK262201 CKG262148:CKG262201 CUC262148:CUC262201 DDY262148:DDY262201 DNU262148:DNU262201 DXQ262148:DXQ262201 EHM262148:EHM262201 ERI262148:ERI262201 FBE262148:FBE262201 FLA262148:FLA262201 FUW262148:FUW262201 GES262148:GES262201 GOO262148:GOO262201 GYK262148:GYK262201 HIG262148:HIG262201 HSC262148:HSC262201 IBY262148:IBY262201 ILU262148:ILU262201 IVQ262148:IVQ262201 JFM262148:JFM262201 JPI262148:JPI262201 JZE262148:JZE262201 KJA262148:KJA262201 KSW262148:KSW262201 LCS262148:LCS262201 LMO262148:LMO262201 LWK262148:LWK262201 MGG262148:MGG262201 MQC262148:MQC262201 MZY262148:MZY262201 NJU262148:NJU262201 NTQ262148:NTQ262201 ODM262148:ODM262201 ONI262148:ONI262201 OXE262148:OXE262201 PHA262148:PHA262201 PQW262148:PQW262201 QAS262148:QAS262201 QKO262148:QKO262201 QUK262148:QUK262201 REG262148:REG262201 ROC262148:ROC262201 RXY262148:RXY262201 SHU262148:SHU262201 SRQ262148:SRQ262201 TBM262148:TBM262201 TLI262148:TLI262201 TVE262148:TVE262201 UFA262148:UFA262201 UOW262148:UOW262201 UYS262148:UYS262201 VIO262148:VIO262201 VSK262148:VSK262201 WCG262148:WCG262201 WMC262148:WMC262201 WVY262148:WVY262201 Q327684:Q327737 JM327684:JM327737 TI327684:TI327737 ADE327684:ADE327737 ANA327684:ANA327737 AWW327684:AWW327737 BGS327684:BGS327737 BQO327684:BQO327737 CAK327684:CAK327737 CKG327684:CKG327737 CUC327684:CUC327737 DDY327684:DDY327737 DNU327684:DNU327737 DXQ327684:DXQ327737 EHM327684:EHM327737 ERI327684:ERI327737 FBE327684:FBE327737 FLA327684:FLA327737 FUW327684:FUW327737 GES327684:GES327737 GOO327684:GOO327737 GYK327684:GYK327737 HIG327684:HIG327737 HSC327684:HSC327737 IBY327684:IBY327737 ILU327684:ILU327737 IVQ327684:IVQ327737 JFM327684:JFM327737 JPI327684:JPI327737 JZE327684:JZE327737 KJA327684:KJA327737 KSW327684:KSW327737 LCS327684:LCS327737 LMO327684:LMO327737 LWK327684:LWK327737 MGG327684:MGG327737 MQC327684:MQC327737 MZY327684:MZY327737 NJU327684:NJU327737 NTQ327684:NTQ327737 ODM327684:ODM327737 ONI327684:ONI327737 OXE327684:OXE327737 PHA327684:PHA327737 PQW327684:PQW327737 QAS327684:QAS327737 QKO327684:QKO327737 QUK327684:QUK327737 REG327684:REG327737 ROC327684:ROC327737 RXY327684:RXY327737 SHU327684:SHU327737 SRQ327684:SRQ327737 TBM327684:TBM327737 TLI327684:TLI327737 TVE327684:TVE327737 UFA327684:UFA327737 UOW327684:UOW327737 UYS327684:UYS327737 VIO327684:VIO327737 VSK327684:VSK327737 WCG327684:WCG327737 WMC327684:WMC327737 WVY327684:WVY327737 Q393220:Q393273 JM393220:JM393273 TI393220:TI393273 ADE393220:ADE393273 ANA393220:ANA393273 AWW393220:AWW393273 BGS393220:BGS393273 BQO393220:BQO393273 CAK393220:CAK393273 CKG393220:CKG393273 CUC393220:CUC393273 DDY393220:DDY393273 DNU393220:DNU393273 DXQ393220:DXQ393273 EHM393220:EHM393273 ERI393220:ERI393273 FBE393220:FBE393273 FLA393220:FLA393273 FUW393220:FUW393273 GES393220:GES393273 GOO393220:GOO393273 GYK393220:GYK393273 HIG393220:HIG393273 HSC393220:HSC393273 IBY393220:IBY393273 ILU393220:ILU393273 IVQ393220:IVQ393273 JFM393220:JFM393273 JPI393220:JPI393273 JZE393220:JZE393273 KJA393220:KJA393273 KSW393220:KSW393273 LCS393220:LCS393273 LMO393220:LMO393273 LWK393220:LWK393273 MGG393220:MGG393273 MQC393220:MQC393273 MZY393220:MZY393273 NJU393220:NJU393273 NTQ393220:NTQ393273 ODM393220:ODM393273 ONI393220:ONI393273 OXE393220:OXE393273 PHA393220:PHA393273 PQW393220:PQW393273 QAS393220:QAS393273 QKO393220:QKO393273 QUK393220:QUK393273 REG393220:REG393273 ROC393220:ROC393273 RXY393220:RXY393273 SHU393220:SHU393273 SRQ393220:SRQ393273 TBM393220:TBM393273 TLI393220:TLI393273 TVE393220:TVE393273 UFA393220:UFA393273 UOW393220:UOW393273 UYS393220:UYS393273 VIO393220:VIO393273 VSK393220:VSK393273 WCG393220:WCG393273 WMC393220:WMC393273 WVY393220:WVY393273 Q458756:Q458809 JM458756:JM458809 TI458756:TI458809 ADE458756:ADE458809 ANA458756:ANA458809 AWW458756:AWW458809 BGS458756:BGS458809 BQO458756:BQO458809 CAK458756:CAK458809 CKG458756:CKG458809 CUC458756:CUC458809 DDY458756:DDY458809 DNU458756:DNU458809 DXQ458756:DXQ458809 EHM458756:EHM458809 ERI458756:ERI458809 FBE458756:FBE458809 FLA458756:FLA458809 FUW458756:FUW458809 GES458756:GES458809 GOO458756:GOO458809 GYK458756:GYK458809 HIG458756:HIG458809 HSC458756:HSC458809 IBY458756:IBY458809 ILU458756:ILU458809 IVQ458756:IVQ458809 JFM458756:JFM458809 JPI458756:JPI458809 JZE458756:JZE458809 KJA458756:KJA458809 KSW458756:KSW458809 LCS458756:LCS458809 LMO458756:LMO458809 LWK458756:LWK458809 MGG458756:MGG458809 MQC458756:MQC458809 MZY458756:MZY458809 NJU458756:NJU458809 NTQ458756:NTQ458809 ODM458756:ODM458809 ONI458756:ONI458809 OXE458756:OXE458809 PHA458756:PHA458809 PQW458756:PQW458809 QAS458756:QAS458809 QKO458756:QKO458809 QUK458756:QUK458809 REG458756:REG458809 ROC458756:ROC458809 RXY458756:RXY458809 SHU458756:SHU458809 SRQ458756:SRQ458809 TBM458756:TBM458809 TLI458756:TLI458809 TVE458756:TVE458809 UFA458756:UFA458809 UOW458756:UOW458809 UYS458756:UYS458809 VIO458756:VIO458809 VSK458756:VSK458809 WCG458756:WCG458809 WMC458756:WMC458809 WVY458756:WVY458809 Q524292:Q524345 JM524292:JM524345 TI524292:TI524345 ADE524292:ADE524345 ANA524292:ANA524345 AWW524292:AWW524345 BGS524292:BGS524345 BQO524292:BQO524345 CAK524292:CAK524345 CKG524292:CKG524345 CUC524292:CUC524345 DDY524292:DDY524345 DNU524292:DNU524345 DXQ524292:DXQ524345 EHM524292:EHM524345 ERI524292:ERI524345 FBE524292:FBE524345 FLA524292:FLA524345 FUW524292:FUW524345 GES524292:GES524345 GOO524292:GOO524345 GYK524292:GYK524345 HIG524292:HIG524345 HSC524292:HSC524345 IBY524292:IBY524345 ILU524292:ILU524345 IVQ524292:IVQ524345 JFM524292:JFM524345 JPI524292:JPI524345 JZE524292:JZE524345 KJA524292:KJA524345 KSW524292:KSW524345 LCS524292:LCS524345 LMO524292:LMO524345 LWK524292:LWK524345 MGG524292:MGG524345 MQC524292:MQC524345 MZY524292:MZY524345 NJU524292:NJU524345 NTQ524292:NTQ524345 ODM524292:ODM524345 ONI524292:ONI524345 OXE524292:OXE524345 PHA524292:PHA524345 PQW524292:PQW524345 QAS524292:QAS524345 QKO524292:QKO524345 QUK524292:QUK524345 REG524292:REG524345 ROC524292:ROC524345 RXY524292:RXY524345 SHU524292:SHU524345 SRQ524292:SRQ524345 TBM524292:TBM524345 TLI524292:TLI524345 TVE524292:TVE524345 UFA524292:UFA524345 UOW524292:UOW524345 UYS524292:UYS524345 VIO524292:VIO524345 VSK524292:VSK524345 WCG524292:WCG524345 WMC524292:WMC524345 WVY524292:WVY524345 Q589828:Q589881 JM589828:JM589881 TI589828:TI589881 ADE589828:ADE589881 ANA589828:ANA589881 AWW589828:AWW589881 BGS589828:BGS589881 BQO589828:BQO589881 CAK589828:CAK589881 CKG589828:CKG589881 CUC589828:CUC589881 DDY589828:DDY589881 DNU589828:DNU589881 DXQ589828:DXQ589881 EHM589828:EHM589881 ERI589828:ERI589881 FBE589828:FBE589881 FLA589828:FLA589881 FUW589828:FUW589881 GES589828:GES589881 GOO589828:GOO589881 GYK589828:GYK589881 HIG589828:HIG589881 HSC589828:HSC589881 IBY589828:IBY589881 ILU589828:ILU589881 IVQ589828:IVQ589881 JFM589828:JFM589881 JPI589828:JPI589881 JZE589828:JZE589881 KJA589828:KJA589881 KSW589828:KSW589881 LCS589828:LCS589881 LMO589828:LMO589881 LWK589828:LWK589881 MGG589828:MGG589881 MQC589828:MQC589881 MZY589828:MZY589881 NJU589828:NJU589881 NTQ589828:NTQ589881 ODM589828:ODM589881 ONI589828:ONI589881 OXE589828:OXE589881 PHA589828:PHA589881 PQW589828:PQW589881 QAS589828:QAS589881 QKO589828:QKO589881 QUK589828:QUK589881 REG589828:REG589881 ROC589828:ROC589881 RXY589828:RXY589881 SHU589828:SHU589881 SRQ589828:SRQ589881 TBM589828:TBM589881 TLI589828:TLI589881 TVE589828:TVE589881 UFA589828:UFA589881 UOW589828:UOW589881 UYS589828:UYS589881 VIO589828:VIO589881 VSK589828:VSK589881 WCG589828:WCG589881 WMC589828:WMC589881 WVY589828:WVY589881 Q655364:Q655417 JM655364:JM655417 TI655364:TI655417 ADE655364:ADE655417 ANA655364:ANA655417 AWW655364:AWW655417 BGS655364:BGS655417 BQO655364:BQO655417 CAK655364:CAK655417 CKG655364:CKG655417 CUC655364:CUC655417 DDY655364:DDY655417 DNU655364:DNU655417 DXQ655364:DXQ655417 EHM655364:EHM655417 ERI655364:ERI655417 FBE655364:FBE655417 FLA655364:FLA655417 FUW655364:FUW655417 GES655364:GES655417 GOO655364:GOO655417 GYK655364:GYK655417 HIG655364:HIG655417 HSC655364:HSC655417 IBY655364:IBY655417 ILU655364:ILU655417 IVQ655364:IVQ655417 JFM655364:JFM655417 JPI655364:JPI655417 JZE655364:JZE655417 KJA655364:KJA655417 KSW655364:KSW655417 LCS655364:LCS655417 LMO655364:LMO655417 LWK655364:LWK655417 MGG655364:MGG655417 MQC655364:MQC655417 MZY655364:MZY655417 NJU655364:NJU655417 NTQ655364:NTQ655417 ODM655364:ODM655417 ONI655364:ONI655417 OXE655364:OXE655417 PHA655364:PHA655417 PQW655364:PQW655417 QAS655364:QAS655417 QKO655364:QKO655417 QUK655364:QUK655417 REG655364:REG655417 ROC655364:ROC655417 RXY655364:RXY655417 SHU655364:SHU655417 SRQ655364:SRQ655417 TBM655364:TBM655417 TLI655364:TLI655417 TVE655364:TVE655417 UFA655364:UFA655417 UOW655364:UOW655417 UYS655364:UYS655417 VIO655364:VIO655417 VSK655364:VSK655417 WCG655364:WCG655417 WMC655364:WMC655417 WVY655364:WVY655417 Q720900:Q720953 JM720900:JM720953 TI720900:TI720953 ADE720900:ADE720953 ANA720900:ANA720953 AWW720900:AWW720953 BGS720900:BGS720953 BQO720900:BQO720953 CAK720900:CAK720953 CKG720900:CKG720953 CUC720900:CUC720953 DDY720900:DDY720953 DNU720900:DNU720953 DXQ720900:DXQ720953 EHM720900:EHM720953 ERI720900:ERI720953 FBE720900:FBE720953 FLA720900:FLA720953 FUW720900:FUW720953 GES720900:GES720953 GOO720900:GOO720953 GYK720900:GYK720953 HIG720900:HIG720953 HSC720900:HSC720953 IBY720900:IBY720953 ILU720900:ILU720953 IVQ720900:IVQ720953 JFM720900:JFM720953 JPI720900:JPI720953 JZE720900:JZE720953 KJA720900:KJA720953 KSW720900:KSW720953 LCS720900:LCS720953 LMO720900:LMO720953 LWK720900:LWK720953 MGG720900:MGG720953 MQC720900:MQC720953 MZY720900:MZY720953 NJU720900:NJU720953 NTQ720900:NTQ720953 ODM720900:ODM720953 ONI720900:ONI720953 OXE720900:OXE720953 PHA720900:PHA720953 PQW720900:PQW720953 QAS720900:QAS720953 QKO720900:QKO720953 QUK720900:QUK720953 REG720900:REG720953 ROC720900:ROC720953 RXY720900:RXY720953 SHU720900:SHU720953 SRQ720900:SRQ720953 TBM720900:TBM720953 TLI720900:TLI720953 TVE720900:TVE720953 UFA720900:UFA720953 UOW720900:UOW720953 UYS720900:UYS720953 VIO720900:VIO720953 VSK720900:VSK720953 WCG720900:WCG720953 WMC720900:WMC720953 WVY720900:WVY720953 Q786436:Q786489 JM786436:JM786489 TI786436:TI786489 ADE786436:ADE786489 ANA786436:ANA786489 AWW786436:AWW786489 BGS786436:BGS786489 BQO786436:BQO786489 CAK786436:CAK786489 CKG786436:CKG786489 CUC786436:CUC786489 DDY786436:DDY786489 DNU786436:DNU786489 DXQ786436:DXQ786489 EHM786436:EHM786489 ERI786436:ERI786489 FBE786436:FBE786489 FLA786436:FLA786489 FUW786436:FUW786489 GES786436:GES786489 GOO786436:GOO786489 GYK786436:GYK786489 HIG786436:HIG786489 HSC786436:HSC786489 IBY786436:IBY786489 ILU786436:ILU786489 IVQ786436:IVQ786489 JFM786436:JFM786489 JPI786436:JPI786489 JZE786436:JZE786489 KJA786436:KJA786489 KSW786436:KSW786489 LCS786436:LCS786489 LMO786436:LMO786489 LWK786436:LWK786489 MGG786436:MGG786489 MQC786436:MQC786489 MZY786436:MZY786489 NJU786436:NJU786489 NTQ786436:NTQ786489 ODM786436:ODM786489 ONI786436:ONI786489 OXE786436:OXE786489 PHA786436:PHA786489 PQW786436:PQW786489 QAS786436:QAS786489 QKO786436:QKO786489 QUK786436:QUK786489 REG786436:REG786489 ROC786436:ROC786489 RXY786436:RXY786489 SHU786436:SHU786489 SRQ786436:SRQ786489 TBM786436:TBM786489 TLI786436:TLI786489 TVE786436:TVE786489 UFA786436:UFA786489 UOW786436:UOW786489 UYS786436:UYS786489 VIO786436:VIO786489 VSK786436:VSK786489 WCG786436:WCG786489 WMC786436:WMC786489 WVY786436:WVY786489 Q851972:Q852025 JM851972:JM852025 TI851972:TI852025 ADE851972:ADE852025 ANA851972:ANA852025 AWW851972:AWW852025 BGS851972:BGS852025 BQO851972:BQO852025 CAK851972:CAK852025 CKG851972:CKG852025 CUC851972:CUC852025 DDY851972:DDY852025 DNU851972:DNU852025 DXQ851972:DXQ852025 EHM851972:EHM852025 ERI851972:ERI852025 FBE851972:FBE852025 FLA851972:FLA852025 FUW851972:FUW852025 GES851972:GES852025 GOO851972:GOO852025 GYK851972:GYK852025 HIG851972:HIG852025 HSC851972:HSC852025 IBY851972:IBY852025 ILU851972:ILU852025 IVQ851972:IVQ852025 JFM851972:JFM852025 JPI851972:JPI852025 JZE851972:JZE852025 KJA851972:KJA852025 KSW851972:KSW852025 LCS851972:LCS852025 LMO851972:LMO852025 LWK851972:LWK852025 MGG851972:MGG852025 MQC851972:MQC852025 MZY851972:MZY852025 NJU851972:NJU852025 NTQ851972:NTQ852025 ODM851972:ODM852025 ONI851972:ONI852025 OXE851972:OXE852025 PHA851972:PHA852025 PQW851972:PQW852025 QAS851972:QAS852025 QKO851972:QKO852025 QUK851972:QUK852025 REG851972:REG852025 ROC851972:ROC852025 RXY851972:RXY852025 SHU851972:SHU852025 SRQ851972:SRQ852025 TBM851972:TBM852025 TLI851972:TLI852025 TVE851972:TVE852025 UFA851972:UFA852025 UOW851972:UOW852025 UYS851972:UYS852025 VIO851972:VIO852025 VSK851972:VSK852025 WCG851972:WCG852025 WMC851972:WMC852025 WVY851972:WVY852025 Q917508:Q917561 JM917508:JM917561 TI917508:TI917561 ADE917508:ADE917561 ANA917508:ANA917561 AWW917508:AWW917561 BGS917508:BGS917561 BQO917508:BQO917561 CAK917508:CAK917561 CKG917508:CKG917561 CUC917508:CUC917561 DDY917508:DDY917561 DNU917508:DNU917561 DXQ917508:DXQ917561 EHM917508:EHM917561 ERI917508:ERI917561 FBE917508:FBE917561 FLA917508:FLA917561 FUW917508:FUW917561 GES917508:GES917561 GOO917508:GOO917561 GYK917508:GYK917561 HIG917508:HIG917561 HSC917508:HSC917561 IBY917508:IBY917561 ILU917508:ILU917561 IVQ917508:IVQ917561 JFM917508:JFM917561 JPI917508:JPI917561 JZE917508:JZE917561 KJA917508:KJA917561 KSW917508:KSW917561 LCS917508:LCS917561 LMO917508:LMO917561 LWK917508:LWK917561 MGG917508:MGG917561 MQC917508:MQC917561 MZY917508:MZY917561 NJU917508:NJU917561 NTQ917508:NTQ917561 ODM917508:ODM917561 ONI917508:ONI917561 OXE917508:OXE917561 PHA917508:PHA917561 PQW917508:PQW917561 QAS917508:QAS917561 QKO917508:QKO917561 QUK917508:QUK917561 REG917508:REG917561 ROC917508:ROC917561 RXY917508:RXY917561 SHU917508:SHU917561 SRQ917508:SRQ917561 TBM917508:TBM917561 TLI917508:TLI917561 TVE917508:TVE917561 UFA917508:UFA917561 UOW917508:UOW917561 UYS917508:UYS917561 VIO917508:VIO917561 VSK917508:VSK917561 WCG917508:WCG917561 WMC917508:WMC917561 WVY917508:WVY917561 Q983044:Q983097 JM983044:JM983097 TI983044:TI983097 ADE983044:ADE983097 ANA983044:ANA983097 AWW983044:AWW983097 BGS983044:BGS983097 BQO983044:BQO983097 CAK983044:CAK983097 CKG983044:CKG983097 CUC983044:CUC983097 DDY983044:DDY983097 DNU983044:DNU983097 DXQ983044:DXQ983097 EHM983044:EHM983097 ERI983044:ERI983097 FBE983044:FBE983097 FLA983044:FLA983097 FUW983044:FUW983097 GES983044:GES983097 GOO983044:GOO983097 GYK983044:GYK983097 HIG983044:HIG983097 HSC983044:HSC983097 IBY983044:IBY983097 ILU983044:ILU983097 IVQ983044:IVQ983097 JFM983044:JFM983097 JPI983044:JPI983097 JZE983044:JZE983097 KJA983044:KJA983097 KSW983044:KSW983097 LCS983044:LCS983097 LMO983044:LMO983097 LWK983044:LWK983097 MGG983044:MGG983097 MQC983044:MQC983097 MZY983044:MZY983097 NJU983044:NJU983097 NTQ983044:NTQ983097 ODM983044:ODM983097 ONI983044:ONI983097 OXE983044:OXE983097 PHA983044:PHA983097 PQW983044:PQW983097 QAS983044:QAS983097 QKO983044:QKO983097 QUK983044:QUK983097 REG983044:REG983097 ROC983044:ROC983097 RXY983044:RXY983097 SHU983044:SHU983097 SRQ983044:SRQ983097 TBM983044:TBM983097 TLI983044:TLI983097 TVE983044:TVE983097 UFA983044:UFA983097 UOW983044:UOW983097 UYS983044:UYS983097 VIO983044:VIO983097 VSK983044:VSK983097 WCG983044:WCG983097 WMC983044:WMC983097 WVY983044:WVY983097 WVY9:WVY57 WMC9:WMC57 WCG9:WCG57 VSK9:VSK57 VIO9:VIO57 UYS9:UYS57 UOW9:UOW57 UFA9:UFA57 TVE9:TVE57 TLI9:TLI57 TBM9:TBM57 SRQ9:SRQ57 SHU9:SHU57 RXY9:RXY57 ROC9:ROC57 REG9:REG57 QUK9:QUK57 QKO9:QKO57 QAS9:QAS57 PQW9:PQW57 PHA9:PHA57 OXE9:OXE57 ONI9:ONI57 ODM9:ODM57 NTQ9:NTQ57 NJU9:NJU57 MZY9:MZY57 MQC9:MQC57 MGG9:MGG57 LWK9:LWK57 LMO9:LMO57 LCS9:LCS57 KSW9:KSW57 KJA9:KJA57 JZE9:JZE57 JPI9:JPI57 JFM9:JFM57 IVQ9:IVQ57 ILU9:ILU57 IBY9:IBY57 HSC9:HSC57 HIG9:HIG57 GYK9:GYK57 GOO9:GOO57 GES9:GES57 FUW9:FUW57 FLA9:FLA57 FBE9:FBE57 ERI9:ERI57 EHM9:EHM57 DXQ9:DXQ57 DNU9:DNU57 DDY9:DDY57 CUC9:CUC57 CKG9:CKG57 CAK9:CAK57 BQO9:BQO57 BGS9:BGS57 AWW9:AWW57 ANA9:ANA57 ADE9:ADE57 TI9:TI57 JM9:JM57 Q9:Q57">
      <formula1>PROBAB</formula1>
    </dataValidation>
  </dataValidations>
  <printOptions horizontalCentered="1" verticalCentered="1"/>
  <pageMargins left="0.23622047244094491" right="0.23622047244094491" top="0.74803149606299213" bottom="0.74803149606299213" header="0.31496062992125984" footer="0.31496062992125984"/>
  <pageSetup paperSize="14" scale="70" orientation="landscape" r:id="rId1"/>
  <headerFooter alignWithMargins="0">
    <oddFooter xml:space="preserve">&amp;LFormato: FO-AC-07 Versión: 2&amp;CPágina &amp;P&amp;R </oddFooter>
  </headerFooter>
  <rowBreaks count="1" manualBreakCount="1">
    <brk id="11"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17"/>
  <sheetViews>
    <sheetView showGridLines="0" view="pageBreakPreview" zoomScale="115" zoomScaleNormal="8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6.5703125" style="199" customWidth="1"/>
    <col min="5" max="5" width="5.85546875" style="182" customWidth="1"/>
    <col min="6" max="6" width="6.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6" width="13.5703125" style="185" customWidth="1"/>
    <col min="27" max="27" width="6.42578125" style="185" customWidth="1"/>
    <col min="28" max="28" width="32.710937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0" width="6.5703125" style="165" customWidth="1"/>
    <col min="261" max="261" width="5.85546875" style="165" customWidth="1"/>
    <col min="262" max="262" width="6.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2" width="13.5703125" style="165" customWidth="1"/>
    <col min="283" max="283" width="6.42578125" style="165" customWidth="1"/>
    <col min="284" max="284" width="32.710937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6" width="6.5703125" style="165" customWidth="1"/>
    <col min="517" max="517" width="5.85546875" style="165" customWidth="1"/>
    <col min="518" max="518" width="6.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8" width="13.5703125" style="165" customWidth="1"/>
    <col min="539" max="539" width="6.42578125" style="165" customWidth="1"/>
    <col min="540" max="540" width="32.710937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2" width="6.5703125" style="165" customWidth="1"/>
    <col min="773" max="773" width="5.85546875" style="165" customWidth="1"/>
    <col min="774" max="774" width="6.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4" width="13.5703125" style="165" customWidth="1"/>
    <col min="795" max="795" width="6.42578125" style="165" customWidth="1"/>
    <col min="796" max="796" width="32.710937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8" width="6.5703125" style="165" customWidth="1"/>
    <col min="1029" max="1029" width="5.85546875" style="165" customWidth="1"/>
    <col min="1030" max="1030" width="6.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50" width="13.5703125" style="165" customWidth="1"/>
    <col min="1051" max="1051" width="6.42578125" style="165" customWidth="1"/>
    <col min="1052" max="1052" width="32.710937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4" width="6.5703125" style="165" customWidth="1"/>
    <col min="1285" max="1285" width="5.85546875" style="165" customWidth="1"/>
    <col min="1286" max="1286" width="6.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6" width="13.5703125" style="165" customWidth="1"/>
    <col min="1307" max="1307" width="6.42578125" style="165" customWidth="1"/>
    <col min="1308" max="1308" width="32.710937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0" width="6.5703125" style="165" customWidth="1"/>
    <col min="1541" max="1541" width="5.85546875" style="165" customWidth="1"/>
    <col min="1542" max="1542" width="6.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2" width="13.5703125" style="165" customWidth="1"/>
    <col min="1563" max="1563" width="6.42578125" style="165" customWidth="1"/>
    <col min="1564" max="1564" width="32.710937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6" width="6.5703125" style="165" customWidth="1"/>
    <col min="1797" max="1797" width="5.85546875" style="165" customWidth="1"/>
    <col min="1798" max="1798" width="6.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8" width="13.5703125" style="165" customWidth="1"/>
    <col min="1819" max="1819" width="6.42578125" style="165" customWidth="1"/>
    <col min="1820" max="1820" width="32.710937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2" width="6.5703125" style="165" customWidth="1"/>
    <col min="2053" max="2053" width="5.85546875" style="165" customWidth="1"/>
    <col min="2054" max="2054" width="6.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4" width="13.5703125" style="165" customWidth="1"/>
    <col min="2075" max="2075" width="6.42578125" style="165" customWidth="1"/>
    <col min="2076" max="2076" width="32.710937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8" width="6.5703125" style="165" customWidth="1"/>
    <col min="2309" max="2309" width="5.85546875" style="165" customWidth="1"/>
    <col min="2310" max="2310" width="6.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30" width="13.5703125" style="165" customWidth="1"/>
    <col min="2331" max="2331" width="6.42578125" style="165" customWidth="1"/>
    <col min="2332" max="2332" width="32.710937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4" width="6.5703125" style="165" customWidth="1"/>
    <col min="2565" max="2565" width="5.85546875" style="165" customWidth="1"/>
    <col min="2566" max="2566" width="6.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6" width="13.5703125" style="165" customWidth="1"/>
    <col min="2587" max="2587" width="6.42578125" style="165" customWidth="1"/>
    <col min="2588" max="2588" width="32.710937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0" width="6.5703125" style="165" customWidth="1"/>
    <col min="2821" max="2821" width="5.85546875" style="165" customWidth="1"/>
    <col min="2822" max="2822" width="6.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2" width="13.5703125" style="165" customWidth="1"/>
    <col min="2843" max="2843" width="6.42578125" style="165" customWidth="1"/>
    <col min="2844" max="2844" width="32.710937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6" width="6.5703125" style="165" customWidth="1"/>
    <col min="3077" max="3077" width="5.85546875" style="165" customWidth="1"/>
    <col min="3078" max="3078" width="6.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8" width="13.5703125" style="165" customWidth="1"/>
    <col min="3099" max="3099" width="6.42578125" style="165" customWidth="1"/>
    <col min="3100" max="3100" width="32.710937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2" width="6.5703125" style="165" customWidth="1"/>
    <col min="3333" max="3333" width="5.85546875" style="165" customWidth="1"/>
    <col min="3334" max="3334" width="6.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4" width="13.5703125" style="165" customWidth="1"/>
    <col min="3355" max="3355" width="6.42578125" style="165" customWidth="1"/>
    <col min="3356" max="3356" width="32.710937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8" width="6.5703125" style="165" customWidth="1"/>
    <col min="3589" max="3589" width="5.85546875" style="165" customWidth="1"/>
    <col min="3590" max="3590" width="6.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10" width="13.5703125" style="165" customWidth="1"/>
    <col min="3611" max="3611" width="6.42578125" style="165" customWidth="1"/>
    <col min="3612" max="3612" width="32.710937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4" width="6.5703125" style="165" customWidth="1"/>
    <col min="3845" max="3845" width="5.85546875" style="165" customWidth="1"/>
    <col min="3846" max="3846" width="6.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6" width="13.5703125" style="165" customWidth="1"/>
    <col min="3867" max="3867" width="6.42578125" style="165" customWidth="1"/>
    <col min="3868" max="3868" width="32.710937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0" width="6.5703125" style="165" customWidth="1"/>
    <col min="4101" max="4101" width="5.85546875" style="165" customWidth="1"/>
    <col min="4102" max="4102" width="6.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2" width="13.5703125" style="165" customWidth="1"/>
    <col min="4123" max="4123" width="6.42578125" style="165" customWidth="1"/>
    <col min="4124" max="4124" width="32.710937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6" width="6.5703125" style="165" customWidth="1"/>
    <col min="4357" max="4357" width="5.85546875" style="165" customWidth="1"/>
    <col min="4358" max="4358" width="6.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8" width="13.5703125" style="165" customWidth="1"/>
    <col min="4379" max="4379" width="6.42578125" style="165" customWidth="1"/>
    <col min="4380" max="4380" width="32.710937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2" width="6.5703125" style="165" customWidth="1"/>
    <col min="4613" max="4613" width="5.85546875" style="165" customWidth="1"/>
    <col min="4614" max="4614" width="6.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4" width="13.5703125" style="165" customWidth="1"/>
    <col min="4635" max="4635" width="6.42578125" style="165" customWidth="1"/>
    <col min="4636" max="4636" width="32.710937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8" width="6.5703125" style="165" customWidth="1"/>
    <col min="4869" max="4869" width="5.85546875" style="165" customWidth="1"/>
    <col min="4870" max="4870" width="6.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90" width="13.5703125" style="165" customWidth="1"/>
    <col min="4891" max="4891" width="6.42578125" style="165" customWidth="1"/>
    <col min="4892" max="4892" width="32.710937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4" width="6.5703125" style="165" customWidth="1"/>
    <col min="5125" max="5125" width="5.85546875" style="165" customWidth="1"/>
    <col min="5126" max="5126" width="6.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6" width="13.5703125" style="165" customWidth="1"/>
    <col min="5147" max="5147" width="6.42578125" style="165" customWidth="1"/>
    <col min="5148" max="5148" width="32.710937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0" width="6.5703125" style="165" customWidth="1"/>
    <col min="5381" max="5381" width="5.85546875" style="165" customWidth="1"/>
    <col min="5382" max="5382" width="6.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2" width="13.5703125" style="165" customWidth="1"/>
    <col min="5403" max="5403" width="6.42578125" style="165" customWidth="1"/>
    <col min="5404" max="5404" width="32.710937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6" width="6.5703125" style="165" customWidth="1"/>
    <col min="5637" max="5637" width="5.85546875" style="165" customWidth="1"/>
    <col min="5638" max="5638" width="6.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8" width="13.5703125" style="165" customWidth="1"/>
    <col min="5659" max="5659" width="6.42578125" style="165" customWidth="1"/>
    <col min="5660" max="5660" width="32.710937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2" width="6.5703125" style="165" customWidth="1"/>
    <col min="5893" max="5893" width="5.85546875" style="165" customWidth="1"/>
    <col min="5894" max="5894" width="6.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4" width="13.5703125" style="165" customWidth="1"/>
    <col min="5915" max="5915" width="6.42578125" style="165" customWidth="1"/>
    <col min="5916" max="5916" width="32.710937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8" width="6.5703125" style="165" customWidth="1"/>
    <col min="6149" max="6149" width="5.85546875" style="165" customWidth="1"/>
    <col min="6150" max="6150" width="6.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70" width="13.5703125" style="165" customWidth="1"/>
    <col min="6171" max="6171" width="6.42578125" style="165" customWidth="1"/>
    <col min="6172" max="6172" width="32.710937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4" width="6.5703125" style="165" customWidth="1"/>
    <col min="6405" max="6405" width="5.85546875" style="165" customWidth="1"/>
    <col min="6406" max="6406" width="6.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6" width="13.5703125" style="165" customWidth="1"/>
    <col min="6427" max="6427" width="6.42578125" style="165" customWidth="1"/>
    <col min="6428" max="6428" width="32.710937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0" width="6.5703125" style="165" customWidth="1"/>
    <col min="6661" max="6661" width="5.85546875" style="165" customWidth="1"/>
    <col min="6662" max="6662" width="6.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2" width="13.5703125" style="165" customWidth="1"/>
    <col min="6683" max="6683" width="6.42578125" style="165" customWidth="1"/>
    <col min="6684" max="6684" width="32.710937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6" width="6.5703125" style="165" customWidth="1"/>
    <col min="6917" max="6917" width="5.85546875" style="165" customWidth="1"/>
    <col min="6918" max="6918" width="6.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8" width="13.5703125" style="165" customWidth="1"/>
    <col min="6939" max="6939" width="6.42578125" style="165" customWidth="1"/>
    <col min="6940" max="6940" width="32.710937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2" width="6.5703125" style="165" customWidth="1"/>
    <col min="7173" max="7173" width="5.85546875" style="165" customWidth="1"/>
    <col min="7174" max="7174" width="6.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4" width="13.5703125" style="165" customWidth="1"/>
    <col min="7195" max="7195" width="6.42578125" style="165" customWidth="1"/>
    <col min="7196" max="7196" width="32.710937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8" width="6.5703125" style="165" customWidth="1"/>
    <col min="7429" max="7429" width="5.85546875" style="165" customWidth="1"/>
    <col min="7430" max="7430" width="6.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50" width="13.5703125" style="165" customWidth="1"/>
    <col min="7451" max="7451" width="6.42578125" style="165" customWidth="1"/>
    <col min="7452" max="7452" width="32.710937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4" width="6.5703125" style="165" customWidth="1"/>
    <col min="7685" max="7685" width="5.85546875" style="165" customWidth="1"/>
    <col min="7686" max="7686" width="6.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6" width="13.5703125" style="165" customWidth="1"/>
    <col min="7707" max="7707" width="6.42578125" style="165" customWidth="1"/>
    <col min="7708" max="7708" width="32.710937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0" width="6.5703125" style="165" customWidth="1"/>
    <col min="7941" max="7941" width="5.85546875" style="165" customWidth="1"/>
    <col min="7942" max="7942" width="6.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2" width="13.5703125" style="165" customWidth="1"/>
    <col min="7963" max="7963" width="6.42578125" style="165" customWidth="1"/>
    <col min="7964" max="7964" width="32.710937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6" width="6.5703125" style="165" customWidth="1"/>
    <col min="8197" max="8197" width="5.85546875" style="165" customWidth="1"/>
    <col min="8198" max="8198" width="6.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8" width="13.5703125" style="165" customWidth="1"/>
    <col min="8219" max="8219" width="6.42578125" style="165" customWidth="1"/>
    <col min="8220" max="8220" width="32.710937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2" width="6.5703125" style="165" customWidth="1"/>
    <col min="8453" max="8453" width="5.85546875" style="165" customWidth="1"/>
    <col min="8454" max="8454" width="6.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4" width="13.5703125" style="165" customWidth="1"/>
    <col min="8475" max="8475" width="6.42578125" style="165" customWidth="1"/>
    <col min="8476" max="8476" width="32.710937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8" width="6.5703125" style="165" customWidth="1"/>
    <col min="8709" max="8709" width="5.85546875" style="165" customWidth="1"/>
    <col min="8710" max="8710" width="6.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30" width="13.5703125" style="165" customWidth="1"/>
    <col min="8731" max="8731" width="6.42578125" style="165" customWidth="1"/>
    <col min="8732" max="8732" width="32.710937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4" width="6.5703125" style="165" customWidth="1"/>
    <col min="8965" max="8965" width="5.85546875" style="165" customWidth="1"/>
    <col min="8966" max="8966" width="6.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6" width="13.5703125" style="165" customWidth="1"/>
    <col min="8987" max="8987" width="6.42578125" style="165" customWidth="1"/>
    <col min="8988" max="8988" width="32.710937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0" width="6.5703125" style="165" customWidth="1"/>
    <col min="9221" max="9221" width="5.85546875" style="165" customWidth="1"/>
    <col min="9222" max="9222" width="6.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2" width="13.5703125" style="165" customWidth="1"/>
    <col min="9243" max="9243" width="6.42578125" style="165" customWidth="1"/>
    <col min="9244" max="9244" width="32.710937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6" width="6.5703125" style="165" customWidth="1"/>
    <col min="9477" max="9477" width="5.85546875" style="165" customWidth="1"/>
    <col min="9478" max="9478" width="6.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8" width="13.5703125" style="165" customWidth="1"/>
    <col min="9499" max="9499" width="6.42578125" style="165" customWidth="1"/>
    <col min="9500" max="9500" width="32.710937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2" width="6.5703125" style="165" customWidth="1"/>
    <col min="9733" max="9733" width="5.85546875" style="165" customWidth="1"/>
    <col min="9734" max="9734" width="6.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4" width="13.5703125" style="165" customWidth="1"/>
    <col min="9755" max="9755" width="6.42578125" style="165" customWidth="1"/>
    <col min="9756" max="9756" width="32.710937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8" width="6.5703125" style="165" customWidth="1"/>
    <col min="9989" max="9989" width="5.85546875" style="165" customWidth="1"/>
    <col min="9990" max="9990" width="6.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10" width="13.5703125" style="165" customWidth="1"/>
    <col min="10011" max="10011" width="6.42578125" style="165" customWidth="1"/>
    <col min="10012" max="10012" width="32.710937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4" width="6.5703125" style="165" customWidth="1"/>
    <col min="10245" max="10245" width="5.85546875" style="165" customWidth="1"/>
    <col min="10246" max="10246" width="6.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6" width="13.5703125" style="165" customWidth="1"/>
    <col min="10267" max="10267" width="6.42578125" style="165" customWidth="1"/>
    <col min="10268" max="10268" width="32.710937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0" width="6.5703125" style="165" customWidth="1"/>
    <col min="10501" max="10501" width="5.85546875" style="165" customWidth="1"/>
    <col min="10502" max="10502" width="6.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2" width="13.5703125" style="165" customWidth="1"/>
    <col min="10523" max="10523" width="6.42578125" style="165" customWidth="1"/>
    <col min="10524" max="10524" width="32.710937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6" width="6.5703125" style="165" customWidth="1"/>
    <col min="10757" max="10757" width="5.85546875" style="165" customWidth="1"/>
    <col min="10758" max="10758" width="6.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8" width="13.5703125" style="165" customWidth="1"/>
    <col min="10779" max="10779" width="6.42578125" style="165" customWidth="1"/>
    <col min="10780" max="10780" width="32.710937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2" width="6.5703125" style="165" customWidth="1"/>
    <col min="11013" max="11013" width="5.85546875" style="165" customWidth="1"/>
    <col min="11014" max="11014" width="6.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4" width="13.5703125" style="165" customWidth="1"/>
    <col min="11035" max="11035" width="6.42578125" style="165" customWidth="1"/>
    <col min="11036" max="11036" width="32.710937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8" width="6.5703125" style="165" customWidth="1"/>
    <col min="11269" max="11269" width="5.85546875" style="165" customWidth="1"/>
    <col min="11270" max="11270" width="6.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90" width="13.5703125" style="165" customWidth="1"/>
    <col min="11291" max="11291" width="6.42578125" style="165" customWidth="1"/>
    <col min="11292" max="11292" width="32.710937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4" width="6.5703125" style="165" customWidth="1"/>
    <col min="11525" max="11525" width="5.85546875" style="165" customWidth="1"/>
    <col min="11526" max="11526" width="6.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6" width="13.5703125" style="165" customWidth="1"/>
    <col min="11547" max="11547" width="6.42578125" style="165" customWidth="1"/>
    <col min="11548" max="11548" width="32.710937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0" width="6.5703125" style="165" customWidth="1"/>
    <col min="11781" max="11781" width="5.85546875" style="165" customWidth="1"/>
    <col min="11782" max="11782" width="6.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2" width="13.5703125" style="165" customWidth="1"/>
    <col min="11803" max="11803" width="6.42578125" style="165" customWidth="1"/>
    <col min="11804" max="11804" width="32.710937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6" width="6.5703125" style="165" customWidth="1"/>
    <col min="12037" max="12037" width="5.85546875" style="165" customWidth="1"/>
    <col min="12038" max="12038" width="6.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8" width="13.5703125" style="165" customWidth="1"/>
    <col min="12059" max="12059" width="6.42578125" style="165" customWidth="1"/>
    <col min="12060" max="12060" width="32.710937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2" width="6.5703125" style="165" customWidth="1"/>
    <col min="12293" max="12293" width="5.85546875" style="165" customWidth="1"/>
    <col min="12294" max="12294" width="6.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4" width="13.5703125" style="165" customWidth="1"/>
    <col min="12315" max="12315" width="6.42578125" style="165" customWidth="1"/>
    <col min="12316" max="12316" width="32.710937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8" width="6.5703125" style="165" customWidth="1"/>
    <col min="12549" max="12549" width="5.85546875" style="165" customWidth="1"/>
    <col min="12550" max="12550" width="6.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70" width="13.5703125" style="165" customWidth="1"/>
    <col min="12571" max="12571" width="6.42578125" style="165" customWidth="1"/>
    <col min="12572" max="12572" width="32.710937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4" width="6.5703125" style="165" customWidth="1"/>
    <col min="12805" max="12805" width="5.85546875" style="165" customWidth="1"/>
    <col min="12806" max="12806" width="6.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6" width="13.5703125" style="165" customWidth="1"/>
    <col min="12827" max="12827" width="6.42578125" style="165" customWidth="1"/>
    <col min="12828" max="12828" width="32.710937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0" width="6.5703125" style="165" customWidth="1"/>
    <col min="13061" max="13061" width="5.85546875" style="165" customWidth="1"/>
    <col min="13062" max="13062" width="6.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2" width="13.5703125" style="165" customWidth="1"/>
    <col min="13083" max="13083" width="6.42578125" style="165" customWidth="1"/>
    <col min="13084" max="13084" width="32.710937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6" width="6.5703125" style="165" customWidth="1"/>
    <col min="13317" max="13317" width="5.85546875" style="165" customWidth="1"/>
    <col min="13318" max="13318" width="6.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8" width="13.5703125" style="165" customWidth="1"/>
    <col min="13339" max="13339" width="6.42578125" style="165" customWidth="1"/>
    <col min="13340" max="13340" width="32.710937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2" width="6.5703125" style="165" customWidth="1"/>
    <col min="13573" max="13573" width="5.85546875" style="165" customWidth="1"/>
    <col min="13574" max="13574" width="6.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4" width="13.5703125" style="165" customWidth="1"/>
    <col min="13595" max="13595" width="6.42578125" style="165" customWidth="1"/>
    <col min="13596" max="13596" width="32.710937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8" width="6.5703125" style="165" customWidth="1"/>
    <col min="13829" max="13829" width="5.85546875" style="165" customWidth="1"/>
    <col min="13830" max="13830" width="6.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50" width="13.5703125" style="165" customWidth="1"/>
    <col min="13851" max="13851" width="6.42578125" style="165" customWidth="1"/>
    <col min="13852" max="13852" width="32.710937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4" width="6.5703125" style="165" customWidth="1"/>
    <col min="14085" max="14085" width="5.85546875" style="165" customWidth="1"/>
    <col min="14086" max="14086" width="6.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6" width="13.5703125" style="165" customWidth="1"/>
    <col min="14107" max="14107" width="6.42578125" style="165" customWidth="1"/>
    <col min="14108" max="14108" width="32.710937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0" width="6.5703125" style="165" customWidth="1"/>
    <col min="14341" max="14341" width="5.85546875" style="165" customWidth="1"/>
    <col min="14342" max="14342" width="6.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2" width="13.5703125" style="165" customWidth="1"/>
    <col min="14363" max="14363" width="6.42578125" style="165" customWidth="1"/>
    <col min="14364" max="14364" width="32.710937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6" width="6.5703125" style="165" customWidth="1"/>
    <col min="14597" max="14597" width="5.85546875" style="165" customWidth="1"/>
    <col min="14598" max="14598" width="6.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8" width="13.5703125" style="165" customWidth="1"/>
    <col min="14619" max="14619" width="6.42578125" style="165" customWidth="1"/>
    <col min="14620" max="14620" width="32.710937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2" width="6.5703125" style="165" customWidth="1"/>
    <col min="14853" max="14853" width="5.85546875" style="165" customWidth="1"/>
    <col min="14854" max="14854" width="6.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4" width="13.5703125" style="165" customWidth="1"/>
    <col min="14875" max="14875" width="6.42578125" style="165" customWidth="1"/>
    <col min="14876" max="14876" width="32.710937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8" width="6.5703125" style="165" customWidth="1"/>
    <col min="15109" max="15109" width="5.85546875" style="165" customWidth="1"/>
    <col min="15110" max="15110" width="6.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30" width="13.5703125" style="165" customWidth="1"/>
    <col min="15131" max="15131" width="6.42578125" style="165" customWidth="1"/>
    <col min="15132" max="15132" width="32.710937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4" width="6.5703125" style="165" customWidth="1"/>
    <col min="15365" max="15365" width="5.85546875" style="165" customWidth="1"/>
    <col min="15366" max="15366" width="6.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6" width="13.5703125" style="165" customWidth="1"/>
    <col min="15387" max="15387" width="6.42578125" style="165" customWidth="1"/>
    <col min="15388" max="15388" width="32.710937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0" width="6.5703125" style="165" customWidth="1"/>
    <col min="15621" max="15621" width="5.85546875" style="165" customWidth="1"/>
    <col min="15622" max="15622" width="6.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2" width="13.5703125" style="165" customWidth="1"/>
    <col min="15643" max="15643" width="6.42578125" style="165" customWidth="1"/>
    <col min="15644" max="15644" width="32.710937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6" width="6.5703125" style="165" customWidth="1"/>
    <col min="15877" max="15877" width="5.85546875" style="165" customWidth="1"/>
    <col min="15878" max="15878" width="6.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8" width="13.5703125" style="165" customWidth="1"/>
    <col min="15899" max="15899" width="6.42578125" style="165" customWidth="1"/>
    <col min="15900" max="15900" width="32.710937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2" width="6.5703125" style="165" customWidth="1"/>
    <col min="16133" max="16133" width="5.85546875" style="165" customWidth="1"/>
    <col min="16134" max="16134" width="6.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4" width="13.5703125" style="165" customWidth="1"/>
    <col min="16155" max="16155" width="6.42578125" style="165" customWidth="1"/>
    <col min="16156" max="16156" width="32.710937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36</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43278</v>
      </c>
      <c r="O3" s="646"/>
      <c r="P3" s="647"/>
      <c r="Q3" s="647"/>
      <c r="R3" s="647"/>
      <c r="S3" s="647"/>
      <c r="T3" s="647"/>
      <c r="U3" s="647"/>
      <c r="V3" s="648"/>
      <c r="W3" s="136"/>
      <c r="X3" s="652" t="s">
        <v>247</v>
      </c>
      <c r="Y3" s="690" t="s">
        <v>66</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389</v>
      </c>
      <c r="B7" s="603" t="s">
        <v>251</v>
      </c>
      <c r="C7" s="609" t="s">
        <v>385</v>
      </c>
      <c r="D7" s="610"/>
      <c r="E7" s="611"/>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2"/>
      <c r="D8" s="613"/>
      <c r="E8" s="614"/>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3" customFormat="1" ht="30" customHeight="1" x14ac:dyDescent="0.2">
      <c r="A9" s="750" t="s">
        <v>499</v>
      </c>
      <c r="B9" s="753" t="s">
        <v>555</v>
      </c>
      <c r="C9" s="729" t="s">
        <v>278</v>
      </c>
      <c r="D9" s="730"/>
      <c r="E9" s="731"/>
      <c r="F9" s="738" t="s">
        <v>66</v>
      </c>
      <c r="G9" s="730" t="s">
        <v>378</v>
      </c>
      <c r="H9" s="730"/>
      <c r="I9" s="731"/>
      <c r="J9" s="729" t="s">
        <v>556</v>
      </c>
      <c r="K9" s="730"/>
      <c r="L9" s="731"/>
      <c r="M9" s="759"/>
      <c r="N9" s="738"/>
      <c r="O9" s="761" t="s">
        <v>0</v>
      </c>
      <c r="P9" s="557"/>
      <c r="Q9" s="572" t="s">
        <v>259</v>
      </c>
      <c r="R9" s="572" t="s">
        <v>254</v>
      </c>
      <c r="S9" s="167"/>
      <c r="T9" s="168">
        <f>VLOOKUP(Q9,[23]Listas!$D$6:$E$10,2,0)</f>
        <v>2</v>
      </c>
      <c r="U9" s="168">
        <f>HLOOKUP(R9,[23]Listas!$F$4:$J$5,2,0)</f>
        <v>2</v>
      </c>
      <c r="V9" s="547" t="str">
        <f>INDEX([23]Listas!$F$6:$J$10,MATCH(Q9,[23]Listas!$D$6:$D$10,0),MATCH(R9,[23]Listas!$F$4:$J$4,0))</f>
        <v>4
INFERIOR</v>
      </c>
      <c r="W9" s="756" t="s">
        <v>502</v>
      </c>
      <c r="X9" s="757"/>
      <c r="Y9" s="757"/>
      <c r="Z9" s="758"/>
      <c r="AA9" s="554" t="s">
        <v>4</v>
      </c>
      <c r="AB9" s="557" t="s">
        <v>557</v>
      </c>
      <c r="AC9" s="557">
        <v>33</v>
      </c>
      <c r="AD9" s="554" t="s">
        <v>58</v>
      </c>
      <c r="AE9" s="244"/>
      <c r="AF9" s="242">
        <f>IF(AC9&lt;=33,0,IF(AC9&gt;81,2,1))</f>
        <v>0</v>
      </c>
      <c r="AG9" s="246">
        <f>IF(OR(AD9="Probabilidad",AD9="Ambos"),T9-AF9,T9)</f>
        <v>2</v>
      </c>
      <c r="AH9" s="719" t="str">
        <f>IF(AG9&lt;=1,"Remota",VLOOKUP(AG9,[23]Listas!$C$6:$D$10,2,0))</f>
        <v>Baja</v>
      </c>
      <c r="AI9" s="249">
        <f>IF(OR(AD9="Impacto",AD9="Ambos"),U9-AF9,U9)</f>
        <v>2</v>
      </c>
      <c r="AJ9" s="719" t="str">
        <f>IF(AI9&lt;=1,"Insignificante",HLOOKUP(AI9,[23]Listas!$F$3:$J$4,2,0))</f>
        <v>Menor</v>
      </c>
      <c r="AK9" s="289">
        <f>AG9*AI9</f>
        <v>4</v>
      </c>
      <c r="AL9" s="708" t="str">
        <f>INDEX([23]Listas!$F$6:$J$10,MATCH(AH9,[23]Listas!$D$6:$D$10,0),MATCH(AJ9,[23]Listas!$F$4:$J$4,0))</f>
        <v>4
INFERIOR</v>
      </c>
    </row>
    <row r="10" spans="1:47" s="4" customFormat="1" ht="26.25" customHeight="1" x14ac:dyDescent="0.2">
      <c r="A10" s="751"/>
      <c r="B10" s="754"/>
      <c r="C10" s="732"/>
      <c r="D10" s="733"/>
      <c r="E10" s="734"/>
      <c r="F10" s="739"/>
      <c r="G10" s="736"/>
      <c r="H10" s="736"/>
      <c r="I10" s="737"/>
      <c r="J10" s="732"/>
      <c r="K10" s="733"/>
      <c r="L10" s="734"/>
      <c r="M10" s="760"/>
      <c r="N10" s="739"/>
      <c r="O10" s="762"/>
      <c r="P10" s="558"/>
      <c r="Q10" s="573"/>
      <c r="R10" s="573"/>
      <c r="S10" s="167"/>
      <c r="T10" s="168"/>
      <c r="U10" s="168"/>
      <c r="V10" s="548"/>
      <c r="W10" s="712" t="s">
        <v>506</v>
      </c>
      <c r="X10" s="713"/>
      <c r="Y10" s="713"/>
      <c r="Z10" s="714"/>
      <c r="AA10" s="555"/>
      <c r="AB10" s="558"/>
      <c r="AC10" s="558"/>
      <c r="AD10" s="555"/>
      <c r="AE10" s="290">
        <f>IF(OR(AA9="Probabilidad",AA9="Ambos"),S10-AD10,S10)</f>
        <v>0</v>
      </c>
      <c r="AF10" s="291"/>
      <c r="AG10" s="292">
        <f>IF(OR(AA9="Impacto",AA9="Ambos"),T10-AD10,T10)</f>
        <v>0</v>
      </c>
      <c r="AH10" s="719"/>
      <c r="AI10" s="293">
        <f>AE10*AG10</f>
        <v>0</v>
      </c>
      <c r="AJ10" s="719"/>
      <c r="AK10" s="294"/>
      <c r="AL10" s="708"/>
    </row>
    <row r="11" spans="1:47" s="4" customFormat="1" ht="26.25" customHeight="1" x14ac:dyDescent="0.2">
      <c r="A11" s="751"/>
      <c r="B11" s="754"/>
      <c r="C11" s="732"/>
      <c r="D11" s="733"/>
      <c r="E11" s="734"/>
      <c r="F11" s="739"/>
      <c r="G11" s="729" t="s">
        <v>375</v>
      </c>
      <c r="H11" s="730"/>
      <c r="I11" s="731"/>
      <c r="J11" s="732"/>
      <c r="K11" s="733"/>
      <c r="L11" s="734"/>
      <c r="M11" s="760"/>
      <c r="N11" s="739"/>
      <c r="O11" s="762"/>
      <c r="P11" s="558"/>
      <c r="Q11" s="573"/>
      <c r="R11" s="573"/>
      <c r="S11" s="167"/>
      <c r="T11" s="168"/>
      <c r="U11" s="168"/>
      <c r="V11" s="548"/>
      <c r="W11" s="712" t="s">
        <v>508</v>
      </c>
      <c r="X11" s="713"/>
      <c r="Y11" s="713"/>
      <c r="Z11" s="714"/>
      <c r="AA11" s="555"/>
      <c r="AB11" s="558"/>
      <c r="AC11" s="558"/>
      <c r="AD11" s="555"/>
      <c r="AE11" s="295"/>
      <c r="AF11" s="291"/>
      <c r="AG11" s="291"/>
      <c r="AH11" s="719"/>
      <c r="AI11" s="293"/>
      <c r="AJ11" s="719"/>
      <c r="AK11" s="294"/>
      <c r="AL11" s="708"/>
    </row>
    <row r="12" spans="1:47" s="4" customFormat="1" ht="25.5" customHeight="1" x14ac:dyDescent="0.2">
      <c r="A12" s="751"/>
      <c r="B12" s="754"/>
      <c r="C12" s="732"/>
      <c r="D12" s="733"/>
      <c r="E12" s="734"/>
      <c r="F12" s="739"/>
      <c r="G12" s="735"/>
      <c r="H12" s="736"/>
      <c r="I12" s="737"/>
      <c r="J12" s="732"/>
      <c r="K12" s="733"/>
      <c r="L12" s="734"/>
      <c r="M12" s="760"/>
      <c r="N12" s="739"/>
      <c r="O12" s="762"/>
      <c r="P12" s="558"/>
      <c r="Q12" s="573"/>
      <c r="R12" s="573"/>
      <c r="S12" s="167"/>
      <c r="T12" s="168"/>
      <c r="U12" s="168"/>
      <c r="V12" s="548"/>
      <c r="W12" s="712" t="s">
        <v>510</v>
      </c>
      <c r="X12" s="713"/>
      <c r="Y12" s="713"/>
      <c r="Z12" s="714"/>
      <c r="AA12" s="555"/>
      <c r="AB12" s="558"/>
      <c r="AC12" s="558"/>
      <c r="AD12" s="555"/>
      <c r="AE12" s="295">
        <f>IF(OR(AA12="Probabilidad",AA12="Ambos"),S12-AD12,S12)</f>
        <v>0</v>
      </c>
      <c r="AF12" s="291"/>
      <c r="AG12" s="291">
        <f>IF(OR(AA12="Impacto",AA12="Ambos"),T12-AD12,T12)</f>
        <v>0</v>
      </c>
      <c r="AH12" s="719"/>
      <c r="AI12" s="293">
        <f>AE12*AG12</f>
        <v>0</v>
      </c>
      <c r="AJ12" s="719"/>
      <c r="AK12" s="294"/>
      <c r="AL12" s="708"/>
    </row>
    <row r="13" spans="1:47" s="4" customFormat="1" ht="35.25" customHeight="1" x14ac:dyDescent="0.2">
      <c r="A13" s="751"/>
      <c r="B13" s="754"/>
      <c r="C13" s="732"/>
      <c r="D13" s="733"/>
      <c r="E13" s="734"/>
      <c r="F13" s="739"/>
      <c r="G13" s="709" t="s">
        <v>507</v>
      </c>
      <c r="H13" s="710"/>
      <c r="I13" s="711"/>
      <c r="J13" s="732"/>
      <c r="K13" s="733"/>
      <c r="L13" s="734"/>
      <c r="M13" s="760"/>
      <c r="N13" s="739"/>
      <c r="O13" s="762"/>
      <c r="P13" s="558"/>
      <c r="Q13" s="573"/>
      <c r="R13" s="573"/>
      <c r="S13" s="167"/>
      <c r="T13" s="168"/>
      <c r="U13" s="168"/>
      <c r="V13" s="548"/>
      <c r="W13" s="712" t="s">
        <v>512</v>
      </c>
      <c r="X13" s="713"/>
      <c r="Y13" s="713"/>
      <c r="Z13" s="714"/>
      <c r="AA13" s="555"/>
      <c r="AB13" s="558"/>
      <c r="AC13" s="558"/>
      <c r="AD13" s="555"/>
      <c r="AE13" s="295">
        <f t="shared" ref="AE13:AE26" si="0">IF(OR(AA13="Probabilidad",AA13="Ambos"),S13-AD13,S13)</f>
        <v>0</v>
      </c>
      <c r="AF13" s="291"/>
      <c r="AG13" s="291">
        <f t="shared" ref="AG13:AG26" si="1">IF(OR(AA13="Impacto",AA13="Ambos"),T13-AD13,T13)</f>
        <v>0</v>
      </c>
      <c r="AH13" s="719"/>
      <c r="AI13" s="293">
        <f t="shared" ref="AI13:AI26" si="2">AE13*AG13</f>
        <v>0</v>
      </c>
      <c r="AJ13" s="719"/>
      <c r="AK13" s="294"/>
      <c r="AL13" s="708"/>
    </row>
    <row r="14" spans="1:47" s="4" customFormat="1" ht="26.25" customHeight="1" x14ac:dyDescent="0.2">
      <c r="A14" s="751"/>
      <c r="B14" s="754"/>
      <c r="C14" s="732"/>
      <c r="D14" s="733"/>
      <c r="E14" s="734"/>
      <c r="F14" s="739"/>
      <c r="G14" s="709" t="s">
        <v>509</v>
      </c>
      <c r="H14" s="710"/>
      <c r="I14" s="711"/>
      <c r="J14" s="732"/>
      <c r="K14" s="733"/>
      <c r="L14" s="734"/>
      <c r="M14" s="760"/>
      <c r="N14" s="739"/>
      <c r="O14" s="762"/>
      <c r="P14" s="558"/>
      <c r="Q14" s="573"/>
      <c r="R14" s="573"/>
      <c r="S14" s="167"/>
      <c r="T14" s="168"/>
      <c r="U14" s="168"/>
      <c r="V14" s="548"/>
      <c r="W14" s="712" t="s">
        <v>513</v>
      </c>
      <c r="X14" s="713"/>
      <c r="Y14" s="713"/>
      <c r="Z14" s="714"/>
      <c r="AA14" s="555"/>
      <c r="AB14" s="558"/>
      <c r="AC14" s="558"/>
      <c r="AD14" s="555"/>
      <c r="AE14" s="295">
        <f t="shared" si="0"/>
        <v>0</v>
      </c>
      <c r="AF14" s="291"/>
      <c r="AG14" s="291">
        <f t="shared" si="1"/>
        <v>0</v>
      </c>
      <c r="AH14" s="719"/>
      <c r="AI14" s="293">
        <f t="shared" si="2"/>
        <v>0</v>
      </c>
      <c r="AJ14" s="719"/>
      <c r="AK14" s="294"/>
      <c r="AL14" s="708"/>
    </row>
    <row r="15" spans="1:47" s="4" customFormat="1" ht="39" customHeight="1" x14ac:dyDescent="0.2">
      <c r="A15" s="751"/>
      <c r="B15" s="754"/>
      <c r="C15" s="732"/>
      <c r="D15" s="733"/>
      <c r="E15" s="734"/>
      <c r="F15" s="739"/>
      <c r="G15" s="709" t="s">
        <v>511</v>
      </c>
      <c r="H15" s="710"/>
      <c r="I15" s="711"/>
      <c r="J15" s="732"/>
      <c r="K15" s="733"/>
      <c r="L15" s="734"/>
      <c r="M15" s="760"/>
      <c r="N15" s="739"/>
      <c r="O15" s="762"/>
      <c r="P15" s="558"/>
      <c r="Q15" s="573"/>
      <c r="R15" s="573"/>
      <c r="S15" s="167"/>
      <c r="T15" s="168"/>
      <c r="U15" s="168"/>
      <c r="V15" s="548"/>
      <c r="W15" s="712" t="s">
        <v>515</v>
      </c>
      <c r="X15" s="713"/>
      <c r="Y15" s="713"/>
      <c r="Z15" s="714"/>
      <c r="AA15" s="555"/>
      <c r="AB15" s="558"/>
      <c r="AC15" s="558"/>
      <c r="AD15" s="555"/>
      <c r="AE15" s="295">
        <f t="shared" si="0"/>
        <v>0</v>
      </c>
      <c r="AF15" s="291"/>
      <c r="AG15" s="291">
        <f t="shared" si="1"/>
        <v>0</v>
      </c>
      <c r="AH15" s="719"/>
      <c r="AI15" s="293">
        <f t="shared" si="2"/>
        <v>0</v>
      </c>
      <c r="AJ15" s="719"/>
      <c r="AK15" s="294"/>
      <c r="AL15" s="708"/>
    </row>
    <row r="16" spans="1:47" s="4" customFormat="1" ht="39" customHeight="1" x14ac:dyDescent="0.2">
      <c r="A16" s="751"/>
      <c r="B16" s="754"/>
      <c r="C16" s="732"/>
      <c r="D16" s="733"/>
      <c r="E16" s="734"/>
      <c r="F16" s="739"/>
      <c r="G16" s="709" t="s">
        <v>373</v>
      </c>
      <c r="H16" s="710"/>
      <c r="I16" s="711"/>
      <c r="J16" s="732"/>
      <c r="K16" s="733"/>
      <c r="L16" s="734"/>
      <c r="M16" s="760"/>
      <c r="N16" s="739"/>
      <c r="O16" s="762"/>
      <c r="P16" s="558"/>
      <c r="Q16" s="573"/>
      <c r="R16" s="573"/>
      <c r="S16" s="167"/>
      <c r="T16" s="168"/>
      <c r="U16" s="168"/>
      <c r="V16" s="548"/>
      <c r="W16" s="712" t="s">
        <v>514</v>
      </c>
      <c r="X16" s="713"/>
      <c r="Y16" s="713"/>
      <c r="Z16" s="714"/>
      <c r="AA16" s="555"/>
      <c r="AB16" s="558"/>
      <c r="AC16" s="558"/>
      <c r="AD16" s="555"/>
      <c r="AE16" s="295">
        <f t="shared" si="0"/>
        <v>0</v>
      </c>
      <c r="AF16" s="291"/>
      <c r="AG16" s="291">
        <f t="shared" si="1"/>
        <v>0</v>
      </c>
      <c r="AH16" s="719"/>
      <c r="AI16" s="293">
        <f t="shared" si="2"/>
        <v>0</v>
      </c>
      <c r="AJ16" s="719"/>
      <c r="AK16" s="294"/>
      <c r="AL16" s="708"/>
    </row>
    <row r="17" spans="1:39" s="4" customFormat="1" ht="48" customHeight="1" x14ac:dyDescent="0.2">
      <c r="A17" s="752"/>
      <c r="B17" s="755"/>
      <c r="C17" s="735"/>
      <c r="D17" s="736"/>
      <c r="E17" s="737"/>
      <c r="F17" s="740"/>
      <c r="G17" s="709" t="s">
        <v>371</v>
      </c>
      <c r="H17" s="710"/>
      <c r="I17" s="711"/>
      <c r="J17" s="732"/>
      <c r="K17" s="733"/>
      <c r="L17" s="734"/>
      <c r="M17" s="760"/>
      <c r="N17" s="739"/>
      <c r="O17" s="763"/>
      <c r="P17" s="559"/>
      <c r="Q17" s="574"/>
      <c r="R17" s="574"/>
      <c r="S17" s="167"/>
      <c r="T17" s="168"/>
      <c r="U17" s="168"/>
      <c r="V17" s="549"/>
      <c r="W17" s="712" t="s">
        <v>516</v>
      </c>
      <c r="X17" s="713"/>
      <c r="Y17" s="713"/>
      <c r="Z17" s="714"/>
      <c r="AA17" s="556"/>
      <c r="AB17" s="559"/>
      <c r="AC17" s="559"/>
      <c r="AD17" s="556"/>
      <c r="AE17" s="296">
        <f t="shared" si="0"/>
        <v>0</v>
      </c>
      <c r="AF17" s="297"/>
      <c r="AG17" s="297">
        <f t="shared" si="1"/>
        <v>0</v>
      </c>
      <c r="AH17" s="719"/>
      <c r="AI17" s="293">
        <f t="shared" si="2"/>
        <v>0</v>
      </c>
      <c r="AJ17" s="719"/>
      <c r="AK17" s="294"/>
      <c r="AL17" s="708"/>
    </row>
    <row r="18" spans="1:39" s="4" customFormat="1" ht="28.5" customHeight="1" x14ac:dyDescent="0.2">
      <c r="A18" s="744" t="s">
        <v>499</v>
      </c>
      <c r="B18" s="747" t="s">
        <v>558</v>
      </c>
      <c r="C18" s="729" t="s">
        <v>366</v>
      </c>
      <c r="D18" s="730"/>
      <c r="E18" s="731"/>
      <c r="F18" s="738" t="s">
        <v>66</v>
      </c>
      <c r="G18" s="709" t="s">
        <v>365</v>
      </c>
      <c r="H18" s="710"/>
      <c r="I18" s="711"/>
      <c r="J18" s="729" t="s">
        <v>364</v>
      </c>
      <c r="K18" s="730"/>
      <c r="L18" s="731"/>
      <c r="M18" s="729"/>
      <c r="N18" s="729"/>
      <c r="O18" s="741" t="s">
        <v>0</v>
      </c>
      <c r="P18" s="557"/>
      <c r="Q18" s="572" t="s">
        <v>258</v>
      </c>
      <c r="R18" s="572" t="s">
        <v>254</v>
      </c>
      <c r="S18" s="287"/>
      <c r="T18" s="288">
        <f>VLOOKUP(Q18,[23]Listas!$D$6:$E$10,2,0)</f>
        <v>1</v>
      </c>
      <c r="U18" s="288">
        <f>HLOOKUP(R18,[23]Listas!$F$4:$J$5,2,0)</f>
        <v>2</v>
      </c>
      <c r="V18" s="720" t="str">
        <f>INDEX([23]Listas!$F$6:$J$10,MATCH(Q18,[23]Listas!$D$6:$D$10,0),MATCH(R18,[23]Listas!$F$4:$J$4,0))</f>
        <v>2
INFERIOR</v>
      </c>
      <c r="W18" s="712" t="s">
        <v>519</v>
      </c>
      <c r="X18" s="713"/>
      <c r="Y18" s="713"/>
      <c r="Z18" s="714"/>
      <c r="AA18" s="554" t="s">
        <v>4</v>
      </c>
      <c r="AB18" s="557" t="s">
        <v>559</v>
      </c>
      <c r="AC18" s="550">
        <v>32</v>
      </c>
      <c r="AD18" s="562" t="s">
        <v>58</v>
      </c>
      <c r="AE18" s="241"/>
      <c r="AF18" s="242">
        <f>IF(AC18&lt;=33,0,IF(AC18&gt;81,2,1))</f>
        <v>0</v>
      </c>
      <c r="AG18" s="249">
        <f>IF(OR(AD18="Probabilidad",AD18="Ambos"),T18-AF18,T18)</f>
        <v>1</v>
      </c>
      <c r="AH18" s="719" t="str">
        <f>IF(AG18&lt;=1,"Remota",VLOOKUP(AG18,[23]Listas!$C$6:$D$10,2,0))</f>
        <v>Remota</v>
      </c>
      <c r="AI18" s="249">
        <f>IF(OR(AD18="Impacto",AD18="Ambos"),U18-AF18,U18)</f>
        <v>2</v>
      </c>
      <c r="AJ18" s="719" t="str">
        <f>IF(AI18&lt;=1,"Insignificante",HLOOKUP(AI18,[23]Listas!$F$3:$J$4,2,0))</f>
        <v>Menor</v>
      </c>
      <c r="AK18" s="289">
        <f>AG18*AI18</f>
        <v>2</v>
      </c>
      <c r="AL18" s="708" t="str">
        <f>INDEX([23]Listas!$F$6:$J$10,MATCH(AH18,[23]Listas!$D$6:$D$10,0),MATCH(AJ18,[23]Listas!$F$4:$J$4,0))</f>
        <v>2
INFERIOR</v>
      </c>
    </row>
    <row r="19" spans="1:39" s="4" customFormat="1" ht="47.25" customHeight="1" x14ac:dyDescent="0.2">
      <c r="A19" s="745"/>
      <c r="B19" s="748" t="s">
        <v>157</v>
      </c>
      <c r="C19" s="732"/>
      <c r="D19" s="733"/>
      <c r="E19" s="734"/>
      <c r="F19" s="739"/>
      <c r="G19" s="709" t="s">
        <v>362</v>
      </c>
      <c r="H19" s="710"/>
      <c r="I19" s="711"/>
      <c r="J19" s="732"/>
      <c r="K19" s="733"/>
      <c r="L19" s="734"/>
      <c r="M19" s="732"/>
      <c r="N19" s="732"/>
      <c r="O19" s="742"/>
      <c r="P19" s="558"/>
      <c r="Q19" s="573"/>
      <c r="R19" s="573"/>
      <c r="S19" s="295" t="e">
        <f>VLOOKUP(P19,[34]Listas!$D$6:$E$10,2,0)</f>
        <v>#N/A</v>
      </c>
      <c r="T19" s="295" t="e">
        <f>HLOOKUP(Q19,[34]Listas!$F$4:$J$5,2,0)</f>
        <v>#N/A</v>
      </c>
      <c r="U19" s="295"/>
      <c r="V19" s="721"/>
      <c r="W19" s="712" t="s">
        <v>521</v>
      </c>
      <c r="X19" s="713"/>
      <c r="Y19" s="713"/>
      <c r="Z19" s="714"/>
      <c r="AA19" s="555"/>
      <c r="AB19" s="558"/>
      <c r="AC19" s="550"/>
      <c r="AD19" s="562"/>
      <c r="AE19" s="298" t="e">
        <f t="shared" si="0"/>
        <v>#N/A</v>
      </c>
      <c r="AF19" s="293" t="e">
        <f>IF(AE19&lt;=1,"Remota",VLOOKUP(AE19,[34]Listas!$C$6:$D$10,2,0))</f>
        <v>#N/A</v>
      </c>
      <c r="AG19" s="298" t="e">
        <f t="shared" si="1"/>
        <v>#N/A</v>
      </c>
      <c r="AH19" s="719"/>
      <c r="AI19" s="298"/>
      <c r="AJ19" s="719"/>
      <c r="AK19" s="294"/>
      <c r="AL19" s="708"/>
    </row>
    <row r="20" spans="1:39" s="4" customFormat="1" ht="39" customHeight="1" x14ac:dyDescent="0.2">
      <c r="A20" s="745"/>
      <c r="B20" s="748" t="s">
        <v>157</v>
      </c>
      <c r="C20" s="732"/>
      <c r="D20" s="733"/>
      <c r="E20" s="734"/>
      <c r="F20" s="739"/>
      <c r="G20" s="709" t="s">
        <v>461</v>
      </c>
      <c r="H20" s="710"/>
      <c r="I20" s="711"/>
      <c r="J20" s="732"/>
      <c r="K20" s="733"/>
      <c r="L20" s="734"/>
      <c r="M20" s="732"/>
      <c r="N20" s="732"/>
      <c r="O20" s="742"/>
      <c r="P20" s="558"/>
      <c r="Q20" s="573"/>
      <c r="R20" s="573"/>
      <c r="S20" s="295" t="e">
        <f>VLOOKUP(P20,[34]Listas!$D$6:$E$10,2,0)</f>
        <v>#N/A</v>
      </c>
      <c r="T20" s="295" t="e">
        <f>HLOOKUP(Q20,[34]Listas!$F$4:$J$5,2,0)</f>
        <v>#N/A</v>
      </c>
      <c r="U20" s="295"/>
      <c r="V20" s="721"/>
      <c r="W20" s="712" t="s">
        <v>522</v>
      </c>
      <c r="X20" s="713"/>
      <c r="Y20" s="713"/>
      <c r="Z20" s="714"/>
      <c r="AA20" s="555"/>
      <c r="AB20" s="558"/>
      <c r="AC20" s="550"/>
      <c r="AD20" s="562"/>
      <c r="AE20" s="298" t="e">
        <f t="shared" si="0"/>
        <v>#N/A</v>
      </c>
      <c r="AF20" s="293" t="e">
        <f>IF(AE20&lt;=1,"Remota",VLOOKUP(AE20,[34]Listas!$C$6:$D$10,2,0))</f>
        <v>#N/A</v>
      </c>
      <c r="AG20" s="298" t="e">
        <f t="shared" si="1"/>
        <v>#N/A</v>
      </c>
      <c r="AH20" s="719"/>
      <c r="AI20" s="298"/>
      <c r="AJ20" s="719"/>
      <c r="AK20" s="294"/>
      <c r="AL20" s="708"/>
    </row>
    <row r="21" spans="1:39" s="4" customFormat="1" ht="39" customHeight="1" x14ac:dyDescent="0.2">
      <c r="A21" s="745"/>
      <c r="B21" s="748"/>
      <c r="C21" s="732"/>
      <c r="D21" s="733"/>
      <c r="E21" s="734"/>
      <c r="F21" s="739"/>
      <c r="G21" s="709" t="s">
        <v>461</v>
      </c>
      <c r="H21" s="710"/>
      <c r="I21" s="711"/>
      <c r="J21" s="732"/>
      <c r="K21" s="733"/>
      <c r="L21" s="734"/>
      <c r="M21" s="732"/>
      <c r="N21" s="732"/>
      <c r="O21" s="742"/>
      <c r="P21" s="558"/>
      <c r="Q21" s="573"/>
      <c r="R21" s="573"/>
      <c r="S21" s="295" t="e">
        <f>VLOOKUP(P21,[34]Listas!$D$6:$E$10,2,0)</f>
        <v>#N/A</v>
      </c>
      <c r="T21" s="295" t="e">
        <f>HLOOKUP(Q21,[34]Listas!$F$4:$J$5,2,0)</f>
        <v>#N/A</v>
      </c>
      <c r="U21" s="295"/>
      <c r="V21" s="721"/>
      <c r="W21" s="712" t="s">
        <v>522</v>
      </c>
      <c r="X21" s="713"/>
      <c r="Y21" s="713"/>
      <c r="Z21" s="714"/>
      <c r="AA21" s="555"/>
      <c r="AB21" s="558"/>
      <c r="AC21" s="550"/>
      <c r="AD21" s="562"/>
      <c r="AE21" s="298" t="e">
        <f>IF(OR(AA21="Probabilidad",AA21="Ambos"),S21-AD21,S21)</f>
        <v>#N/A</v>
      </c>
      <c r="AF21" s="293" t="e">
        <f>IF(AE21&lt;=1,"Remota",VLOOKUP(AE21,[34]Listas!$C$6:$D$10,2,0))</f>
        <v>#N/A</v>
      </c>
      <c r="AG21" s="298" t="e">
        <f>IF(OR(AA21="Impacto",AA21="Ambos"),T21-AD21,T21)</f>
        <v>#N/A</v>
      </c>
      <c r="AH21" s="719"/>
      <c r="AI21" s="298"/>
      <c r="AJ21" s="719"/>
      <c r="AK21" s="294"/>
      <c r="AL21" s="708"/>
    </row>
    <row r="22" spans="1:39" s="4" customFormat="1" ht="47.25" customHeight="1" x14ac:dyDescent="0.2">
      <c r="A22" s="746"/>
      <c r="B22" s="749" t="s">
        <v>157</v>
      </c>
      <c r="C22" s="735"/>
      <c r="D22" s="736"/>
      <c r="E22" s="737"/>
      <c r="F22" s="740"/>
      <c r="G22" s="709" t="s">
        <v>360</v>
      </c>
      <c r="H22" s="710"/>
      <c r="I22" s="711"/>
      <c r="J22" s="735"/>
      <c r="K22" s="736"/>
      <c r="L22" s="737"/>
      <c r="M22" s="735"/>
      <c r="N22" s="735"/>
      <c r="O22" s="743"/>
      <c r="P22" s="559"/>
      <c r="Q22" s="574"/>
      <c r="R22" s="574"/>
      <c r="S22" s="296" t="e">
        <f>VLOOKUP(P22,[34]Listas!$D$6:$E$10,2,0)</f>
        <v>#N/A</v>
      </c>
      <c r="T22" s="296" t="e">
        <f>HLOOKUP(Q22,[34]Listas!$F$4:$J$5,2,0)</f>
        <v>#N/A</v>
      </c>
      <c r="U22" s="296"/>
      <c r="V22" s="722"/>
      <c r="W22" s="712" t="s">
        <v>523</v>
      </c>
      <c r="X22" s="713"/>
      <c r="Y22" s="713"/>
      <c r="Z22" s="714"/>
      <c r="AA22" s="556"/>
      <c r="AB22" s="559"/>
      <c r="AC22" s="550"/>
      <c r="AD22" s="562"/>
      <c r="AE22" s="298" t="e">
        <f t="shared" si="0"/>
        <v>#N/A</v>
      </c>
      <c r="AF22" s="293" t="e">
        <f>IF(AE22&lt;=1,"Remota",VLOOKUP(AE22,[34]Listas!$C$6:$D$10,2,0))</f>
        <v>#N/A</v>
      </c>
      <c r="AG22" s="298" t="e">
        <f t="shared" si="1"/>
        <v>#N/A</v>
      </c>
      <c r="AH22" s="719"/>
      <c r="AI22" s="298"/>
      <c r="AJ22" s="719"/>
      <c r="AK22" s="294"/>
      <c r="AL22" s="708"/>
    </row>
    <row r="23" spans="1:39" s="4" customFormat="1" ht="47.25" customHeight="1" x14ac:dyDescent="0.2">
      <c r="A23" s="723" t="s">
        <v>499</v>
      </c>
      <c r="B23" s="726" t="s">
        <v>560</v>
      </c>
      <c r="C23" s="729" t="s">
        <v>357</v>
      </c>
      <c r="D23" s="730"/>
      <c r="E23" s="731"/>
      <c r="F23" s="738" t="s">
        <v>66</v>
      </c>
      <c r="G23" s="709" t="s">
        <v>356</v>
      </c>
      <c r="H23" s="710"/>
      <c r="I23" s="711"/>
      <c r="J23" s="729" t="s">
        <v>525</v>
      </c>
      <c r="K23" s="730"/>
      <c r="L23" s="731"/>
      <c r="M23" s="300"/>
      <c r="N23" s="300"/>
      <c r="O23" s="557" t="s">
        <v>0</v>
      </c>
      <c r="P23" s="557"/>
      <c r="Q23" s="572" t="s">
        <v>15</v>
      </c>
      <c r="R23" s="572" t="s">
        <v>254</v>
      </c>
      <c r="S23" s="244"/>
      <c r="T23" s="242">
        <f>VLOOKUP(Q23,[23]Listas!$D$6:$E$10,2,0)</f>
        <v>3</v>
      </c>
      <c r="U23" s="242">
        <f>HLOOKUP(R23,[23]Listas!$F$4:$J$5,2,0)</f>
        <v>2</v>
      </c>
      <c r="V23" s="720" t="str">
        <f>INDEX([23]Listas!$F$6:$J$10,MATCH(Q23,[23]Listas!$D$6:$D$10,0),MATCH(R23,[23]Listas!$F$4:$J$4,0))</f>
        <v>6
MODERADO</v>
      </c>
      <c r="W23" s="712" t="s">
        <v>527</v>
      </c>
      <c r="X23" s="713"/>
      <c r="Y23" s="713"/>
      <c r="Z23" s="714"/>
      <c r="AA23" s="554" t="s">
        <v>4</v>
      </c>
      <c r="AB23" s="557" t="s">
        <v>559</v>
      </c>
      <c r="AC23" s="550">
        <v>22</v>
      </c>
      <c r="AD23" s="562" t="s">
        <v>58</v>
      </c>
      <c r="AE23" s="241"/>
      <c r="AF23" s="242">
        <f>IF(AC23&lt;=33,0,IF(AC23&gt;81,2,1))</f>
        <v>0</v>
      </c>
      <c r="AG23" s="249">
        <f>IF(OR(AD23="Probabilidad",AD23="Ambos"),T23-AF23,T23)</f>
        <v>3</v>
      </c>
      <c r="AH23" s="719" t="str">
        <f>IF(AG23&lt;=1,"Remota",VLOOKUP(AG23,[23]Listas!$C$6:$D$10,2,0))</f>
        <v>Posible</v>
      </c>
      <c r="AI23" s="249">
        <f>IF(OR(AD23="Impacto",AD23="Ambos"),U23-AF23,U23)</f>
        <v>2</v>
      </c>
      <c r="AJ23" s="719" t="str">
        <f>IF(AI23&lt;=1,"Insignificante",HLOOKUP(AI23,[23]Listas!$F$3:$J$4,2,0))</f>
        <v>Menor</v>
      </c>
      <c r="AK23" s="289">
        <f>AG23*AI23</f>
        <v>6</v>
      </c>
      <c r="AL23" s="708" t="str">
        <f>INDEX([23]Listas!$F$6:$J$10,MATCH(AH23,[23]Listas!$D$6:$D$10,0),MATCH(AJ23,[23]Listas!$F$4:$J$4,0))</f>
        <v>6
MODERADO</v>
      </c>
      <c r="AM23" s="171"/>
    </row>
    <row r="24" spans="1:39" s="4" customFormat="1" ht="39" customHeight="1" x14ac:dyDescent="0.2">
      <c r="A24" s="724"/>
      <c r="B24" s="727"/>
      <c r="C24" s="732"/>
      <c r="D24" s="733"/>
      <c r="E24" s="734"/>
      <c r="F24" s="739"/>
      <c r="G24" s="709" t="s">
        <v>351</v>
      </c>
      <c r="H24" s="710"/>
      <c r="I24" s="711"/>
      <c r="J24" s="732"/>
      <c r="K24" s="733"/>
      <c r="L24" s="734"/>
      <c r="M24" s="301"/>
      <c r="N24" s="301"/>
      <c r="O24" s="558"/>
      <c r="P24" s="558"/>
      <c r="Q24" s="573"/>
      <c r="R24" s="573"/>
      <c r="S24" s="302" t="e">
        <f>VLOOKUP(P24,[34]Listas!$D$6:$E$10,2,0)</f>
        <v>#N/A</v>
      </c>
      <c r="T24" s="302" t="e">
        <f>HLOOKUP(Q24,[34]Listas!$F$4:$J$5,2,0)</f>
        <v>#N/A</v>
      </c>
      <c r="U24" s="302"/>
      <c r="V24" s="721"/>
      <c r="W24" s="712" t="s">
        <v>529</v>
      </c>
      <c r="X24" s="713"/>
      <c r="Y24" s="713"/>
      <c r="Z24" s="714"/>
      <c r="AA24" s="555"/>
      <c r="AB24" s="558"/>
      <c r="AC24" s="550"/>
      <c r="AD24" s="562"/>
      <c r="AE24" s="303" t="e">
        <f t="shared" si="0"/>
        <v>#N/A</v>
      </c>
      <c r="AF24" s="303"/>
      <c r="AG24" s="303" t="e">
        <f t="shared" si="1"/>
        <v>#N/A</v>
      </c>
      <c r="AH24" s="719"/>
      <c r="AI24" s="303" t="e">
        <f t="shared" si="2"/>
        <v>#N/A</v>
      </c>
      <c r="AJ24" s="719"/>
      <c r="AK24" s="294"/>
      <c r="AL24" s="708"/>
    </row>
    <row r="25" spans="1:39" s="4" customFormat="1" ht="39.75" customHeight="1" x14ac:dyDescent="0.2">
      <c r="A25" s="724"/>
      <c r="B25" s="727"/>
      <c r="C25" s="732"/>
      <c r="D25" s="733"/>
      <c r="E25" s="734"/>
      <c r="F25" s="739"/>
      <c r="G25" s="709" t="s">
        <v>468</v>
      </c>
      <c r="H25" s="710"/>
      <c r="I25" s="711"/>
      <c r="J25" s="732"/>
      <c r="K25" s="733"/>
      <c r="L25" s="734"/>
      <c r="M25" s="301"/>
      <c r="N25" s="301"/>
      <c r="O25" s="558"/>
      <c r="P25" s="558"/>
      <c r="Q25" s="573"/>
      <c r="R25" s="573"/>
      <c r="S25" s="302" t="e">
        <f>VLOOKUP(P25,[34]Listas!$D$6:$E$10,2,0)</f>
        <v>#N/A</v>
      </c>
      <c r="T25" s="302" t="e">
        <f>HLOOKUP(Q25,[34]Listas!$F$4:$J$5,2,0)</f>
        <v>#N/A</v>
      </c>
      <c r="U25" s="302"/>
      <c r="V25" s="721"/>
      <c r="W25" s="712" t="s">
        <v>530</v>
      </c>
      <c r="X25" s="713"/>
      <c r="Y25" s="713"/>
      <c r="Z25" s="714"/>
      <c r="AA25" s="555"/>
      <c r="AB25" s="558"/>
      <c r="AC25" s="550"/>
      <c r="AD25" s="562"/>
      <c r="AE25" s="303" t="e">
        <f t="shared" si="0"/>
        <v>#N/A</v>
      </c>
      <c r="AF25" s="303"/>
      <c r="AG25" s="303" t="e">
        <f t="shared" si="1"/>
        <v>#N/A</v>
      </c>
      <c r="AH25" s="719"/>
      <c r="AI25" s="303" t="e">
        <f t="shared" si="2"/>
        <v>#N/A</v>
      </c>
      <c r="AJ25" s="719"/>
      <c r="AK25" s="294"/>
      <c r="AL25" s="708"/>
    </row>
    <row r="26" spans="1:39" s="4" customFormat="1" ht="26.25" customHeight="1" x14ac:dyDescent="0.2">
      <c r="A26" s="724"/>
      <c r="B26" s="727"/>
      <c r="C26" s="732"/>
      <c r="D26" s="733"/>
      <c r="E26" s="734"/>
      <c r="F26" s="739"/>
      <c r="G26" s="709" t="s">
        <v>349</v>
      </c>
      <c r="H26" s="710"/>
      <c r="I26" s="711"/>
      <c r="J26" s="732"/>
      <c r="K26" s="733"/>
      <c r="L26" s="734"/>
      <c r="M26" s="301"/>
      <c r="N26" s="301"/>
      <c r="O26" s="558"/>
      <c r="P26" s="558"/>
      <c r="Q26" s="573"/>
      <c r="R26" s="573"/>
      <c r="S26" s="304" t="e">
        <f>VLOOKUP(P26,[34]Listas!$D$6:$E$10,2,0)</f>
        <v>#N/A</v>
      </c>
      <c r="T26" s="304" t="e">
        <f>HLOOKUP(Q26,[34]Listas!$F$4:$J$5,2,0)</f>
        <v>#N/A</v>
      </c>
      <c r="U26" s="302"/>
      <c r="V26" s="721"/>
      <c r="W26" s="712" t="s">
        <v>531</v>
      </c>
      <c r="X26" s="713"/>
      <c r="Y26" s="713"/>
      <c r="Z26" s="714"/>
      <c r="AA26" s="555"/>
      <c r="AB26" s="558"/>
      <c r="AC26" s="550"/>
      <c r="AD26" s="562"/>
      <c r="AE26" s="303" t="e">
        <f t="shared" si="0"/>
        <v>#N/A</v>
      </c>
      <c r="AF26" s="303"/>
      <c r="AG26" s="303" t="e">
        <f t="shared" si="1"/>
        <v>#N/A</v>
      </c>
      <c r="AH26" s="719"/>
      <c r="AI26" s="303" t="e">
        <f t="shared" si="2"/>
        <v>#N/A</v>
      </c>
      <c r="AJ26" s="719"/>
      <c r="AK26" s="294"/>
      <c r="AL26" s="708"/>
    </row>
    <row r="27" spans="1:39" s="4" customFormat="1" ht="26.25" customHeight="1" x14ac:dyDescent="0.2">
      <c r="A27" s="725"/>
      <c r="B27" s="728"/>
      <c r="C27" s="735"/>
      <c r="D27" s="736"/>
      <c r="E27" s="737"/>
      <c r="F27" s="740"/>
      <c r="G27" s="715" t="s">
        <v>532</v>
      </c>
      <c r="H27" s="716"/>
      <c r="I27" s="717"/>
      <c r="J27" s="735"/>
      <c r="K27" s="736"/>
      <c r="L27" s="737"/>
      <c r="M27" s="305"/>
      <c r="N27" s="305"/>
      <c r="O27" s="559"/>
      <c r="P27" s="559"/>
      <c r="Q27" s="574"/>
      <c r="R27" s="574"/>
      <c r="S27" s="128"/>
      <c r="T27" s="128"/>
      <c r="U27" s="304"/>
      <c r="V27" s="722"/>
      <c r="W27" s="718" t="s">
        <v>533</v>
      </c>
      <c r="X27" s="718"/>
      <c r="Y27" s="718"/>
      <c r="Z27" s="718"/>
      <c r="AA27" s="556"/>
      <c r="AB27" s="559"/>
      <c r="AC27" s="550"/>
      <c r="AD27" s="562"/>
      <c r="AE27" s="130"/>
      <c r="AF27" s="303"/>
      <c r="AG27" s="130"/>
      <c r="AH27" s="719"/>
      <c r="AI27" s="130"/>
      <c r="AJ27" s="719"/>
      <c r="AK27" s="294"/>
      <c r="AL27" s="708"/>
    </row>
    <row r="28" spans="1:39" s="171" customFormat="1" ht="78" hidden="1" customHeight="1" x14ac:dyDescent="0.2">
      <c r="A28" s="166"/>
      <c r="B28" s="176"/>
      <c r="C28" s="535"/>
      <c r="D28" s="575"/>
      <c r="E28" s="536"/>
      <c r="F28" s="174"/>
      <c r="G28" s="535"/>
      <c r="H28" s="575"/>
      <c r="I28" s="536"/>
      <c r="J28" s="535"/>
      <c r="K28" s="575"/>
      <c r="L28" s="536"/>
      <c r="M28" s="166"/>
      <c r="N28" s="166"/>
      <c r="O28" s="166"/>
      <c r="P28" s="166"/>
      <c r="Q28" s="176"/>
      <c r="R28" s="176"/>
      <c r="S28" s="167"/>
      <c r="T28" s="168" t="e">
        <f>VLOOKUP(Q28,[23]Listas!$D$6:$E$10,2,0)</f>
        <v>#N/A</v>
      </c>
      <c r="U28" s="168" t="e">
        <f>HLOOKUP(R28,[23]Listas!$F$4:$J$5,2,0)</f>
        <v>#N/A</v>
      </c>
      <c r="V28" s="177" t="e">
        <f>INDEX([23]Listas!$F$6:$J$10,MATCH(Q28,[23]Listas!$D$6:$D$10,0),MATCH(R28,[23]Listas!$F$4:$J$4,0))</f>
        <v>#N/A</v>
      </c>
      <c r="W28" s="167"/>
      <c r="X28" s="535"/>
      <c r="Y28" s="575"/>
      <c r="Z28" s="536"/>
      <c r="AA28" s="174"/>
      <c r="AB28" s="201"/>
      <c r="AC28" s="166"/>
      <c r="AD28" s="174"/>
      <c r="AE28" s="167"/>
      <c r="AF28" s="168">
        <f>IF(AC28&lt;=33,0,IF(AC28&gt;81,2,1))</f>
        <v>0</v>
      </c>
      <c r="AG28" s="169" t="e">
        <f>IF(OR(AD28="Probabilidad",AD28="Ambos"),T28-AF28,T28)</f>
        <v>#N/A</v>
      </c>
      <c r="AH28" s="178" t="e">
        <f>IF(AG28&lt;=1,"Remota",VLOOKUP(AG28,[23]Listas!$C$6:$D$10,2,0))</f>
        <v>#N/A</v>
      </c>
      <c r="AI28" s="169" t="e">
        <f>IF(OR(AD28="Impacto",AD28="Ambos"),U28-AF28,U28)</f>
        <v>#N/A</v>
      </c>
      <c r="AJ28" s="178" t="e">
        <f>IF(AI28&lt;=1,"Insignificante",HLOOKUP(AI28,[23]Listas!$F$3:$J$4,2,0))</f>
        <v>#N/A</v>
      </c>
      <c r="AK28" s="170" t="e">
        <f>AG28*AI28</f>
        <v>#N/A</v>
      </c>
      <c r="AL28" s="177" t="e">
        <f>INDEX([23]Listas!$F$6:$J$10,MATCH(AH28,[23]Listas!$D$6:$D$10,0),MATCH(AJ28,[23]Listas!$F$4:$J$4,0))</f>
        <v>#N/A</v>
      </c>
    </row>
    <row r="29" spans="1:39" s="171" customFormat="1" ht="78" hidden="1" customHeight="1" x14ac:dyDescent="0.2">
      <c r="A29" s="166"/>
      <c r="B29" s="176"/>
      <c r="C29" s="535"/>
      <c r="D29" s="575"/>
      <c r="E29" s="536"/>
      <c r="F29" s="174"/>
      <c r="G29" s="535"/>
      <c r="H29" s="575"/>
      <c r="I29" s="536"/>
      <c r="J29" s="535"/>
      <c r="K29" s="575"/>
      <c r="L29" s="536"/>
      <c r="M29" s="166"/>
      <c r="N29" s="166"/>
      <c r="O29" s="166"/>
      <c r="P29" s="166"/>
      <c r="Q29" s="176"/>
      <c r="R29" s="176"/>
      <c r="S29" s="167"/>
      <c r="T29" s="168" t="e">
        <f>VLOOKUP(Q29,[23]Listas!$D$6:$E$10,2,0)</f>
        <v>#N/A</v>
      </c>
      <c r="U29" s="168" t="e">
        <f>HLOOKUP(R29,[23]Listas!$F$4:$J$5,2,0)</f>
        <v>#N/A</v>
      </c>
      <c r="V29" s="177" t="e">
        <f>INDEX([23]Listas!$F$6:$J$10,MATCH(Q29,[23]Listas!$D$6:$D$10,0),MATCH(R29,[23]Listas!$F$4:$J$4,0))</f>
        <v>#N/A</v>
      </c>
      <c r="W29" s="167"/>
      <c r="X29" s="535"/>
      <c r="Y29" s="575"/>
      <c r="Z29" s="536"/>
      <c r="AA29" s="174"/>
      <c r="AB29" s="201"/>
      <c r="AC29" s="166"/>
      <c r="AD29" s="174"/>
      <c r="AE29" s="167"/>
      <c r="AF29" s="168">
        <f>IF(AC29&lt;=33,0,IF(AC29&gt;81,2,1))</f>
        <v>0</v>
      </c>
      <c r="AG29" s="169" t="e">
        <f>IF(OR(AD29="Probabilidad",AD29="Ambos"),T29-AF29,T29)</f>
        <v>#N/A</v>
      </c>
      <c r="AH29" s="178" t="e">
        <f>IF(AG29&lt;=1,"Remota",VLOOKUP(AG29,[23]Listas!$C$6:$D$10,2,0))</f>
        <v>#N/A</v>
      </c>
      <c r="AI29" s="169" t="e">
        <f>IF(OR(AD29="Impacto",AD29="Ambos"),U29-AF29,U29)</f>
        <v>#N/A</v>
      </c>
      <c r="AJ29" s="178" t="e">
        <f>IF(AI29&lt;=1,"Insignificante",HLOOKUP(AI29,[23]Listas!$F$3:$J$4,2,0))</f>
        <v>#N/A</v>
      </c>
      <c r="AK29" s="170" t="e">
        <f>AG29*AI29</f>
        <v>#N/A</v>
      </c>
      <c r="AL29" s="177" t="e">
        <f>INDEX([23]Listas!$F$6:$J$10,MATCH(AH29,[23]Listas!$D$6:$D$10,0),MATCH(AJ29,[23]Listas!$F$4:$J$4,0))</f>
        <v>#N/A</v>
      </c>
    </row>
    <row r="30" spans="1:39" s="171" customFormat="1" ht="78" hidden="1" customHeight="1" x14ac:dyDescent="0.2">
      <c r="A30" s="166"/>
      <c r="B30" s="176"/>
      <c r="C30" s="535"/>
      <c r="D30" s="575"/>
      <c r="E30" s="536"/>
      <c r="F30" s="174"/>
      <c r="G30" s="535"/>
      <c r="H30" s="575"/>
      <c r="I30" s="536"/>
      <c r="J30" s="535"/>
      <c r="K30" s="575"/>
      <c r="L30" s="536"/>
      <c r="M30" s="166"/>
      <c r="N30" s="166"/>
      <c r="O30" s="166"/>
      <c r="P30" s="166"/>
      <c r="Q30" s="176"/>
      <c r="R30" s="176"/>
      <c r="S30" s="167"/>
      <c r="T30" s="168" t="e">
        <f>VLOOKUP(Q30,[23]Listas!$D$6:$E$10,2,0)</f>
        <v>#N/A</v>
      </c>
      <c r="U30" s="168" t="e">
        <f>HLOOKUP(R30,[23]Listas!$F$4:$J$5,2,0)</f>
        <v>#N/A</v>
      </c>
      <c r="V30" s="177" t="e">
        <f>INDEX([23]Listas!$F$6:$J$10,MATCH(Q30,[23]Listas!$D$6:$D$10,0),MATCH(R30,[23]Listas!$F$4:$J$4,0))</f>
        <v>#N/A</v>
      </c>
      <c r="W30" s="167"/>
      <c r="X30" s="535"/>
      <c r="Y30" s="575"/>
      <c r="Z30" s="536"/>
      <c r="AA30" s="174"/>
      <c r="AB30" s="201"/>
      <c r="AC30" s="166"/>
      <c r="AD30" s="174"/>
      <c r="AE30" s="167"/>
      <c r="AF30" s="168">
        <f>IF(AC30&lt;=33,0,IF(AC30&gt;81,2,1))</f>
        <v>0</v>
      </c>
      <c r="AG30" s="169" t="e">
        <f>IF(OR(AD30="Probabilidad",AD30="Ambos"),T30-AF30,T30)</f>
        <v>#N/A</v>
      </c>
      <c r="AH30" s="178" t="e">
        <f>IF(AG30&lt;=1,"Remota",VLOOKUP(AG30,[23]Listas!$C$6:$D$10,2,0))</f>
        <v>#N/A</v>
      </c>
      <c r="AI30" s="169" t="e">
        <f>IF(OR(AD30="Impacto",AD30="Ambos"),U30-AF30,U30)</f>
        <v>#N/A</v>
      </c>
      <c r="AJ30" s="178" t="e">
        <f>IF(AI30&lt;=1,"Insignificante",HLOOKUP(AI30,[23]Listas!$F$3:$J$4,2,0))</f>
        <v>#N/A</v>
      </c>
      <c r="AK30" s="170" t="e">
        <f>AG30*AI30</f>
        <v>#N/A</v>
      </c>
      <c r="AL30" s="177" t="e">
        <f>INDEX([23]Listas!$F$6:$J$10,MATCH(AH30,[23]Listas!$D$6:$D$10,0),MATCH(AJ30,[23]Listas!$F$4:$J$4,0))</f>
        <v>#N/A</v>
      </c>
    </row>
    <row r="31" spans="1:39" s="171" customFormat="1" ht="78" hidden="1" customHeight="1" x14ac:dyDescent="0.2">
      <c r="A31" s="166"/>
      <c r="B31" s="176"/>
      <c r="C31" s="535"/>
      <c r="D31" s="575"/>
      <c r="E31" s="536"/>
      <c r="F31" s="174"/>
      <c r="G31" s="535"/>
      <c r="H31" s="575"/>
      <c r="I31" s="536"/>
      <c r="J31" s="535"/>
      <c r="K31" s="575"/>
      <c r="L31" s="536"/>
      <c r="M31" s="166"/>
      <c r="N31" s="166"/>
      <c r="O31" s="166"/>
      <c r="P31" s="166"/>
      <c r="Q31" s="176"/>
      <c r="R31" s="176"/>
      <c r="S31" s="167"/>
      <c r="T31" s="168" t="e">
        <f>VLOOKUP(Q31,[23]Listas!$D$6:$E$10,2,0)</f>
        <v>#N/A</v>
      </c>
      <c r="U31" s="168" t="e">
        <f>HLOOKUP(R31,[23]Listas!$F$4:$J$5,2,0)</f>
        <v>#N/A</v>
      </c>
      <c r="V31" s="177" t="e">
        <f>INDEX([23]Listas!$F$6:$J$10,MATCH(Q31,[23]Listas!$D$6:$D$10,0),MATCH(R31,[23]Listas!$F$4:$J$4,0))</f>
        <v>#N/A</v>
      </c>
      <c r="W31" s="167"/>
      <c r="X31" s="535"/>
      <c r="Y31" s="575"/>
      <c r="Z31" s="536"/>
      <c r="AA31" s="174"/>
      <c r="AB31" s="201"/>
      <c r="AC31" s="166"/>
      <c r="AD31" s="174"/>
      <c r="AE31" s="167"/>
      <c r="AF31" s="168">
        <f t="shared" ref="AF31:AF86" si="3">IF(AC31&lt;=33,0,IF(AC31&gt;81,2,1))</f>
        <v>0</v>
      </c>
      <c r="AG31" s="169" t="e">
        <f t="shared" ref="AG31:AG86" si="4">IF(OR(AD31="Probabilidad",AD31="Ambos"),T31-AF31,T31)</f>
        <v>#N/A</v>
      </c>
      <c r="AH31" s="178" t="e">
        <f>IF(AG31&lt;=1,"Remota",VLOOKUP(AG31,[23]Listas!$C$6:$D$10,2,0))</f>
        <v>#N/A</v>
      </c>
      <c r="AI31" s="169" t="e">
        <f t="shared" ref="AI31:AI86" si="5">IF(OR(AD31="Impacto",AD31="Ambos"),U31-AF31,U31)</f>
        <v>#N/A</v>
      </c>
      <c r="AJ31" s="178" t="e">
        <f>IF(AI31&lt;=1,"Insignificante",HLOOKUP(AI31,[23]Listas!$F$3:$J$4,2,0))</f>
        <v>#N/A</v>
      </c>
      <c r="AK31" s="170" t="e">
        <f t="shared" ref="AK31:AK86" si="6">AG31*AI31</f>
        <v>#N/A</v>
      </c>
      <c r="AL31" s="177" t="e">
        <f>INDEX([23]Listas!$F$6:$J$10,MATCH(AH31,[23]Listas!$D$6:$D$10,0),MATCH(AJ31,[23]Listas!$F$4:$J$4,0))</f>
        <v>#N/A</v>
      </c>
    </row>
    <row r="32" spans="1:39" s="171" customFormat="1" ht="78" hidden="1" customHeight="1" x14ac:dyDescent="0.2">
      <c r="A32" s="166"/>
      <c r="B32" s="176"/>
      <c r="C32" s="535"/>
      <c r="D32" s="575"/>
      <c r="E32" s="536"/>
      <c r="F32" s="174"/>
      <c r="G32" s="535"/>
      <c r="H32" s="575"/>
      <c r="I32" s="536"/>
      <c r="J32" s="535"/>
      <c r="K32" s="575"/>
      <c r="L32" s="536"/>
      <c r="M32" s="166"/>
      <c r="N32" s="166"/>
      <c r="O32" s="166"/>
      <c r="P32" s="166"/>
      <c r="Q32" s="176"/>
      <c r="R32" s="176"/>
      <c r="S32" s="167"/>
      <c r="T32" s="168" t="e">
        <f>VLOOKUP(Q32,[23]Listas!$D$6:$E$10,2,0)</f>
        <v>#N/A</v>
      </c>
      <c r="U32" s="168" t="e">
        <f>HLOOKUP(R32,[23]Listas!$F$4:$J$5,2,0)</f>
        <v>#N/A</v>
      </c>
      <c r="V32" s="177" t="e">
        <f>INDEX([23]Listas!$F$6:$J$10,MATCH(Q32,[23]Listas!$D$6:$D$10,0),MATCH(R32,[23]Listas!$F$4:$J$4,0))</f>
        <v>#N/A</v>
      </c>
      <c r="W32" s="167"/>
      <c r="X32" s="535"/>
      <c r="Y32" s="575"/>
      <c r="Z32" s="536"/>
      <c r="AA32" s="174"/>
      <c r="AB32" s="201"/>
      <c r="AC32" s="166"/>
      <c r="AD32" s="174"/>
      <c r="AE32" s="167"/>
      <c r="AF32" s="168">
        <f t="shared" si="3"/>
        <v>0</v>
      </c>
      <c r="AG32" s="169" t="e">
        <f t="shared" si="4"/>
        <v>#N/A</v>
      </c>
      <c r="AH32" s="178" t="e">
        <f>IF(AG32&lt;=1,"Remota",VLOOKUP(AG32,[23]Listas!$C$6:$D$10,2,0))</f>
        <v>#N/A</v>
      </c>
      <c r="AI32" s="169" t="e">
        <f t="shared" si="5"/>
        <v>#N/A</v>
      </c>
      <c r="AJ32" s="178" t="e">
        <f>IF(AI32&lt;=1,"Insignificante",HLOOKUP(AI32,[23]Listas!$F$3:$J$4,2,0))</f>
        <v>#N/A</v>
      </c>
      <c r="AK32" s="170" t="e">
        <f t="shared" si="6"/>
        <v>#N/A</v>
      </c>
      <c r="AL32" s="177" t="e">
        <f>INDEX([23]Listas!$F$6:$J$10,MATCH(AH32,[23]Listas!$D$6:$D$10,0),MATCH(AJ32,[23]Listas!$F$4:$J$4,0))</f>
        <v>#N/A</v>
      </c>
    </row>
    <row r="33" spans="1:38" s="171" customFormat="1" ht="78" hidden="1" customHeight="1" x14ac:dyDescent="0.2">
      <c r="A33" s="166"/>
      <c r="B33" s="176"/>
      <c r="C33" s="535"/>
      <c r="D33" s="575"/>
      <c r="E33" s="536"/>
      <c r="F33" s="174"/>
      <c r="G33" s="535"/>
      <c r="H33" s="575"/>
      <c r="I33" s="536"/>
      <c r="J33" s="535"/>
      <c r="K33" s="575"/>
      <c r="L33" s="536"/>
      <c r="M33" s="166"/>
      <c r="N33" s="166"/>
      <c r="O33" s="166"/>
      <c r="P33" s="166"/>
      <c r="Q33" s="176"/>
      <c r="R33" s="176"/>
      <c r="S33" s="167"/>
      <c r="T33" s="168" t="e">
        <f>VLOOKUP(Q33,[23]Listas!$D$6:$E$10,2,0)</f>
        <v>#N/A</v>
      </c>
      <c r="U33" s="168" t="e">
        <f>HLOOKUP(R33,[23]Listas!$F$4:$J$5,2,0)</f>
        <v>#N/A</v>
      </c>
      <c r="V33" s="177" t="e">
        <f>INDEX([23]Listas!$F$6:$J$10,MATCH(Q33,[23]Listas!$D$6:$D$10,0),MATCH(R33,[23]Listas!$F$4:$J$4,0))</f>
        <v>#N/A</v>
      </c>
      <c r="W33" s="167"/>
      <c r="X33" s="535"/>
      <c r="Y33" s="575"/>
      <c r="Z33" s="536"/>
      <c r="AA33" s="174"/>
      <c r="AB33" s="201"/>
      <c r="AC33" s="166"/>
      <c r="AD33" s="174"/>
      <c r="AE33" s="167"/>
      <c r="AF33" s="168">
        <f t="shared" si="3"/>
        <v>0</v>
      </c>
      <c r="AG33" s="169" t="e">
        <f t="shared" si="4"/>
        <v>#N/A</v>
      </c>
      <c r="AH33" s="178" t="e">
        <f>IF(AG33&lt;=1,"Remota",VLOOKUP(AG33,[23]Listas!$C$6:$D$10,2,0))</f>
        <v>#N/A</v>
      </c>
      <c r="AI33" s="169" t="e">
        <f t="shared" si="5"/>
        <v>#N/A</v>
      </c>
      <c r="AJ33" s="178" t="e">
        <f>IF(AI33&lt;=1,"Insignificante",HLOOKUP(AI33,[23]Listas!$F$3:$J$4,2,0))</f>
        <v>#N/A</v>
      </c>
      <c r="AK33" s="170" t="e">
        <f t="shared" si="6"/>
        <v>#N/A</v>
      </c>
      <c r="AL33" s="177" t="e">
        <f>INDEX([23]Listas!$F$6:$J$10,MATCH(AH33,[23]Listas!$D$6:$D$10,0),MATCH(AJ33,[23]Listas!$F$4:$J$4,0))</f>
        <v>#N/A</v>
      </c>
    </row>
    <row r="34" spans="1:38" s="171" customFormat="1" ht="78" hidden="1" customHeight="1" x14ac:dyDescent="0.2">
      <c r="A34" s="166"/>
      <c r="B34" s="176"/>
      <c r="C34" s="535"/>
      <c r="D34" s="575"/>
      <c r="E34" s="536"/>
      <c r="F34" s="174"/>
      <c r="G34" s="535"/>
      <c r="H34" s="575"/>
      <c r="I34" s="536"/>
      <c r="J34" s="535"/>
      <c r="K34" s="575"/>
      <c r="L34" s="536"/>
      <c r="M34" s="166"/>
      <c r="N34" s="166"/>
      <c r="O34" s="166"/>
      <c r="P34" s="166"/>
      <c r="Q34" s="176"/>
      <c r="R34" s="176"/>
      <c r="S34" s="167"/>
      <c r="T34" s="168" t="e">
        <f>VLOOKUP(Q34,[23]Listas!$D$6:$E$10,2,0)</f>
        <v>#N/A</v>
      </c>
      <c r="U34" s="168" t="e">
        <f>HLOOKUP(R34,[23]Listas!$F$4:$J$5,2,0)</f>
        <v>#N/A</v>
      </c>
      <c r="V34" s="177" t="e">
        <f>INDEX([23]Listas!$F$6:$J$10,MATCH(Q34,[23]Listas!$D$6:$D$10,0),MATCH(R34,[23]Listas!$F$4:$J$4,0))</f>
        <v>#N/A</v>
      </c>
      <c r="W34" s="167"/>
      <c r="X34" s="535"/>
      <c r="Y34" s="575"/>
      <c r="Z34" s="536"/>
      <c r="AA34" s="174"/>
      <c r="AB34" s="201"/>
      <c r="AC34" s="166"/>
      <c r="AD34" s="174"/>
      <c r="AE34" s="167"/>
      <c r="AF34" s="168">
        <f t="shared" si="3"/>
        <v>0</v>
      </c>
      <c r="AG34" s="169" t="e">
        <f t="shared" si="4"/>
        <v>#N/A</v>
      </c>
      <c r="AH34" s="178" t="e">
        <f>IF(AG34&lt;=1,"Remota",VLOOKUP(AG34,[23]Listas!$C$6:$D$10,2,0))</f>
        <v>#N/A</v>
      </c>
      <c r="AI34" s="169" t="e">
        <f t="shared" si="5"/>
        <v>#N/A</v>
      </c>
      <c r="AJ34" s="178" t="e">
        <f>IF(AI34&lt;=1,"Insignificante",HLOOKUP(AI34,[23]Listas!$F$3:$J$4,2,0))</f>
        <v>#N/A</v>
      </c>
      <c r="AK34" s="170" t="e">
        <f t="shared" si="6"/>
        <v>#N/A</v>
      </c>
      <c r="AL34" s="177" t="e">
        <f>INDEX([23]Listas!$F$6:$J$10,MATCH(AH34,[23]Listas!$D$6:$D$10,0),MATCH(AJ34,[23]Listas!$F$4:$J$4,0))</f>
        <v>#N/A</v>
      </c>
    </row>
    <row r="35" spans="1:38" s="171" customFormat="1" ht="78" hidden="1" customHeight="1" x14ac:dyDescent="0.2">
      <c r="A35" s="166"/>
      <c r="B35" s="176"/>
      <c r="C35" s="535"/>
      <c r="D35" s="575"/>
      <c r="E35" s="536"/>
      <c r="F35" s="174"/>
      <c r="G35" s="535"/>
      <c r="H35" s="575"/>
      <c r="I35" s="536"/>
      <c r="J35" s="535"/>
      <c r="K35" s="575"/>
      <c r="L35" s="536"/>
      <c r="M35" s="166"/>
      <c r="N35" s="166"/>
      <c r="O35" s="166"/>
      <c r="P35" s="166"/>
      <c r="Q35" s="176"/>
      <c r="R35" s="176"/>
      <c r="S35" s="167"/>
      <c r="T35" s="168" t="e">
        <f>VLOOKUP(Q35,[23]Listas!$D$6:$E$10,2,0)</f>
        <v>#N/A</v>
      </c>
      <c r="U35" s="168" t="e">
        <f>HLOOKUP(R35,[23]Listas!$F$4:$J$5,2,0)</f>
        <v>#N/A</v>
      </c>
      <c r="V35" s="177" t="e">
        <f>INDEX([23]Listas!$F$6:$J$10,MATCH(Q35,[23]Listas!$D$6:$D$10,0),MATCH(R35,[23]Listas!$F$4:$J$4,0))</f>
        <v>#N/A</v>
      </c>
      <c r="W35" s="167"/>
      <c r="X35" s="535"/>
      <c r="Y35" s="575"/>
      <c r="Z35" s="536"/>
      <c r="AA35" s="174"/>
      <c r="AB35" s="201"/>
      <c r="AC35" s="166"/>
      <c r="AD35" s="174"/>
      <c r="AE35" s="167"/>
      <c r="AF35" s="168">
        <f t="shared" si="3"/>
        <v>0</v>
      </c>
      <c r="AG35" s="169" t="e">
        <f t="shared" si="4"/>
        <v>#N/A</v>
      </c>
      <c r="AH35" s="178" t="e">
        <f>IF(AG35&lt;=1,"Remota",VLOOKUP(AG35,[23]Listas!$C$6:$D$10,2,0))</f>
        <v>#N/A</v>
      </c>
      <c r="AI35" s="169" t="e">
        <f t="shared" si="5"/>
        <v>#N/A</v>
      </c>
      <c r="AJ35" s="178" t="e">
        <f>IF(AI35&lt;=1,"Insignificante",HLOOKUP(AI35,[23]Listas!$F$3:$J$4,2,0))</f>
        <v>#N/A</v>
      </c>
      <c r="AK35" s="170" t="e">
        <f t="shared" si="6"/>
        <v>#N/A</v>
      </c>
      <c r="AL35" s="177" t="e">
        <f>INDEX([23]Listas!$F$6:$J$10,MATCH(AH35,[23]Listas!$D$6:$D$10,0),MATCH(AJ35,[23]Listas!$F$4:$J$4,0))</f>
        <v>#N/A</v>
      </c>
    </row>
    <row r="36" spans="1:38" s="171" customFormat="1" ht="78" hidden="1" customHeight="1" x14ac:dyDescent="0.2">
      <c r="A36" s="166"/>
      <c r="B36" s="176"/>
      <c r="C36" s="535"/>
      <c r="D36" s="575"/>
      <c r="E36" s="536"/>
      <c r="F36" s="174"/>
      <c r="G36" s="535"/>
      <c r="H36" s="575"/>
      <c r="I36" s="536"/>
      <c r="J36" s="535"/>
      <c r="K36" s="575"/>
      <c r="L36" s="536"/>
      <c r="M36" s="166"/>
      <c r="N36" s="166"/>
      <c r="O36" s="166"/>
      <c r="P36" s="166"/>
      <c r="Q36" s="176"/>
      <c r="R36" s="176"/>
      <c r="S36" s="167"/>
      <c r="T36" s="168" t="e">
        <f>VLOOKUP(Q36,[23]Listas!$D$6:$E$10,2,0)</f>
        <v>#N/A</v>
      </c>
      <c r="U36" s="168" t="e">
        <f>HLOOKUP(R36,[23]Listas!$F$4:$J$5,2,0)</f>
        <v>#N/A</v>
      </c>
      <c r="V36" s="177" t="e">
        <f>INDEX([23]Listas!$F$6:$J$10,MATCH(Q36,[23]Listas!$D$6:$D$10,0),MATCH(R36,[23]Listas!$F$4:$J$4,0))</f>
        <v>#N/A</v>
      </c>
      <c r="W36" s="167"/>
      <c r="X36" s="535"/>
      <c r="Y36" s="575"/>
      <c r="Z36" s="536"/>
      <c r="AA36" s="174"/>
      <c r="AB36" s="201"/>
      <c r="AC36" s="166"/>
      <c r="AD36" s="174"/>
      <c r="AE36" s="167"/>
      <c r="AF36" s="168">
        <f t="shared" si="3"/>
        <v>0</v>
      </c>
      <c r="AG36" s="169" t="e">
        <f t="shared" si="4"/>
        <v>#N/A</v>
      </c>
      <c r="AH36" s="178" t="e">
        <f>IF(AG36&lt;=1,"Remota",VLOOKUP(AG36,[23]Listas!$C$6:$D$10,2,0))</f>
        <v>#N/A</v>
      </c>
      <c r="AI36" s="169" t="e">
        <f t="shared" si="5"/>
        <v>#N/A</v>
      </c>
      <c r="AJ36" s="178" t="e">
        <f>IF(AI36&lt;=1,"Insignificante",HLOOKUP(AI36,[23]Listas!$F$3:$J$4,2,0))</f>
        <v>#N/A</v>
      </c>
      <c r="AK36" s="170" t="e">
        <f t="shared" si="6"/>
        <v>#N/A</v>
      </c>
      <c r="AL36" s="177" t="e">
        <f>INDEX([23]Listas!$F$6:$J$10,MATCH(AH36,[23]Listas!$D$6:$D$10,0),MATCH(AJ36,[23]Listas!$F$4:$J$4,0))</f>
        <v>#N/A</v>
      </c>
    </row>
    <row r="37" spans="1:38" s="171" customFormat="1" ht="78" hidden="1" customHeight="1" x14ac:dyDescent="0.2">
      <c r="A37" s="166"/>
      <c r="B37" s="176"/>
      <c r="C37" s="535"/>
      <c r="D37" s="575"/>
      <c r="E37" s="536"/>
      <c r="F37" s="174"/>
      <c r="G37" s="535"/>
      <c r="H37" s="575"/>
      <c r="I37" s="536"/>
      <c r="J37" s="535"/>
      <c r="K37" s="575"/>
      <c r="L37" s="536"/>
      <c r="M37" s="166"/>
      <c r="N37" s="166"/>
      <c r="O37" s="166"/>
      <c r="P37" s="166"/>
      <c r="Q37" s="176"/>
      <c r="R37" s="176"/>
      <c r="S37" s="167"/>
      <c r="T37" s="168" t="e">
        <f>VLOOKUP(Q37,[23]Listas!$D$6:$E$10,2,0)</f>
        <v>#N/A</v>
      </c>
      <c r="U37" s="168" t="e">
        <f>HLOOKUP(R37,[23]Listas!$F$4:$J$5,2,0)</f>
        <v>#N/A</v>
      </c>
      <c r="V37" s="177" t="e">
        <f>INDEX([23]Listas!$F$6:$J$10,MATCH(Q37,[23]Listas!$D$6:$D$10,0),MATCH(R37,[23]Listas!$F$4:$J$4,0))</f>
        <v>#N/A</v>
      </c>
      <c r="W37" s="167"/>
      <c r="X37" s="535"/>
      <c r="Y37" s="575"/>
      <c r="Z37" s="536"/>
      <c r="AA37" s="174"/>
      <c r="AB37" s="201"/>
      <c r="AC37" s="166"/>
      <c r="AD37" s="174"/>
      <c r="AE37" s="167"/>
      <c r="AF37" s="168">
        <f t="shared" si="3"/>
        <v>0</v>
      </c>
      <c r="AG37" s="169" t="e">
        <f t="shared" si="4"/>
        <v>#N/A</v>
      </c>
      <c r="AH37" s="178" t="e">
        <f>IF(AG37&lt;=1,"Remota",VLOOKUP(AG37,[23]Listas!$C$6:$D$10,2,0))</f>
        <v>#N/A</v>
      </c>
      <c r="AI37" s="169" t="e">
        <f t="shared" si="5"/>
        <v>#N/A</v>
      </c>
      <c r="AJ37" s="178" t="e">
        <f>IF(AI37&lt;=1,"Insignificante",HLOOKUP(AI37,[23]Listas!$F$3:$J$4,2,0))</f>
        <v>#N/A</v>
      </c>
      <c r="AK37" s="170" t="e">
        <f t="shared" si="6"/>
        <v>#N/A</v>
      </c>
      <c r="AL37" s="177" t="e">
        <f>INDEX([23]Listas!$F$6:$J$10,MATCH(AH37,[23]Listas!$D$6:$D$10,0),MATCH(AJ37,[23]Listas!$F$4:$J$4,0))</f>
        <v>#N/A</v>
      </c>
    </row>
    <row r="38" spans="1:38" s="171" customFormat="1" ht="78" hidden="1" customHeight="1" x14ac:dyDescent="0.2">
      <c r="A38" s="166"/>
      <c r="B38" s="176"/>
      <c r="C38" s="535"/>
      <c r="D38" s="575"/>
      <c r="E38" s="536"/>
      <c r="F38" s="174"/>
      <c r="G38" s="535"/>
      <c r="H38" s="575"/>
      <c r="I38" s="536"/>
      <c r="J38" s="535"/>
      <c r="K38" s="575"/>
      <c r="L38" s="536"/>
      <c r="M38" s="166"/>
      <c r="N38" s="166"/>
      <c r="O38" s="166"/>
      <c r="P38" s="166"/>
      <c r="Q38" s="176"/>
      <c r="R38" s="176"/>
      <c r="S38" s="167"/>
      <c r="T38" s="168" t="e">
        <f>VLOOKUP(Q38,[23]Listas!$D$6:$E$10,2,0)</f>
        <v>#N/A</v>
      </c>
      <c r="U38" s="168" t="e">
        <f>HLOOKUP(R38,[23]Listas!$F$4:$J$5,2,0)</f>
        <v>#N/A</v>
      </c>
      <c r="V38" s="177" t="e">
        <f>INDEX([23]Listas!$F$6:$J$10,MATCH(Q38,[23]Listas!$D$6:$D$10,0),MATCH(R38,[23]Listas!$F$4:$J$4,0))</f>
        <v>#N/A</v>
      </c>
      <c r="W38" s="167"/>
      <c r="X38" s="535"/>
      <c r="Y38" s="575"/>
      <c r="Z38" s="536"/>
      <c r="AA38" s="174"/>
      <c r="AB38" s="201"/>
      <c r="AC38" s="166"/>
      <c r="AD38" s="174"/>
      <c r="AE38" s="167"/>
      <c r="AF38" s="168">
        <f t="shared" si="3"/>
        <v>0</v>
      </c>
      <c r="AG38" s="169" t="e">
        <f t="shared" si="4"/>
        <v>#N/A</v>
      </c>
      <c r="AH38" s="178" t="e">
        <f>IF(AG38&lt;=1,"Remota",VLOOKUP(AG38,[23]Listas!$C$6:$D$10,2,0))</f>
        <v>#N/A</v>
      </c>
      <c r="AI38" s="169" t="e">
        <f t="shared" si="5"/>
        <v>#N/A</v>
      </c>
      <c r="AJ38" s="178" t="e">
        <f>IF(AI38&lt;=1,"Insignificante",HLOOKUP(AI38,[23]Listas!$F$3:$J$4,2,0))</f>
        <v>#N/A</v>
      </c>
      <c r="AK38" s="170" t="e">
        <f t="shared" si="6"/>
        <v>#N/A</v>
      </c>
      <c r="AL38" s="177" t="e">
        <f>INDEX([23]Listas!$F$6:$J$10,MATCH(AH38,[23]Listas!$D$6:$D$10,0),MATCH(AJ38,[23]Listas!$F$4:$J$4,0))</f>
        <v>#N/A</v>
      </c>
    </row>
    <row r="39" spans="1:38" s="171" customFormat="1" ht="78" hidden="1" customHeight="1" x14ac:dyDescent="0.2">
      <c r="A39" s="166"/>
      <c r="B39" s="176"/>
      <c r="C39" s="535"/>
      <c r="D39" s="575"/>
      <c r="E39" s="536"/>
      <c r="F39" s="174"/>
      <c r="G39" s="535"/>
      <c r="H39" s="575"/>
      <c r="I39" s="536"/>
      <c r="J39" s="535"/>
      <c r="K39" s="575"/>
      <c r="L39" s="536"/>
      <c r="M39" s="166"/>
      <c r="N39" s="166"/>
      <c r="O39" s="166"/>
      <c r="P39" s="166"/>
      <c r="Q39" s="176"/>
      <c r="R39" s="176"/>
      <c r="S39" s="167"/>
      <c r="T39" s="168" t="e">
        <f>VLOOKUP(Q39,[23]Listas!$D$6:$E$10,2,0)</f>
        <v>#N/A</v>
      </c>
      <c r="U39" s="168" t="e">
        <f>HLOOKUP(R39,[23]Listas!$F$4:$J$5,2,0)</f>
        <v>#N/A</v>
      </c>
      <c r="V39" s="177" t="e">
        <f>INDEX([23]Listas!$F$6:$J$10,MATCH(Q39,[23]Listas!$D$6:$D$10,0),MATCH(R39,[23]Listas!$F$4:$J$4,0))</f>
        <v>#N/A</v>
      </c>
      <c r="W39" s="167"/>
      <c r="X39" s="535"/>
      <c r="Y39" s="575"/>
      <c r="Z39" s="536"/>
      <c r="AA39" s="174"/>
      <c r="AB39" s="201"/>
      <c r="AC39" s="166"/>
      <c r="AD39" s="174"/>
      <c r="AE39" s="167"/>
      <c r="AF39" s="168">
        <f t="shared" si="3"/>
        <v>0</v>
      </c>
      <c r="AG39" s="169" t="e">
        <f t="shared" si="4"/>
        <v>#N/A</v>
      </c>
      <c r="AH39" s="178" t="e">
        <f>IF(AG39&lt;=1,"Remota",VLOOKUP(AG39,[23]Listas!$C$6:$D$10,2,0))</f>
        <v>#N/A</v>
      </c>
      <c r="AI39" s="169" t="e">
        <f t="shared" si="5"/>
        <v>#N/A</v>
      </c>
      <c r="AJ39" s="178" t="e">
        <f>IF(AI39&lt;=1,"Insignificante",HLOOKUP(AI39,[23]Listas!$F$3:$J$4,2,0))</f>
        <v>#N/A</v>
      </c>
      <c r="AK39" s="170" t="e">
        <f t="shared" si="6"/>
        <v>#N/A</v>
      </c>
      <c r="AL39" s="177" t="e">
        <f>INDEX([23]Listas!$F$6:$J$10,MATCH(AH39,[23]Listas!$D$6:$D$10,0),MATCH(AJ39,[23]Listas!$F$4:$J$4,0))</f>
        <v>#N/A</v>
      </c>
    </row>
    <row r="40" spans="1:38" s="171" customFormat="1" ht="78" hidden="1" customHeight="1" x14ac:dyDescent="0.2">
      <c r="A40" s="166"/>
      <c r="B40" s="176"/>
      <c r="C40" s="535"/>
      <c r="D40" s="575"/>
      <c r="E40" s="536"/>
      <c r="F40" s="174"/>
      <c r="G40" s="535"/>
      <c r="H40" s="575"/>
      <c r="I40" s="536"/>
      <c r="J40" s="535"/>
      <c r="K40" s="575"/>
      <c r="L40" s="536"/>
      <c r="M40" s="166"/>
      <c r="N40" s="166"/>
      <c r="O40" s="166"/>
      <c r="P40" s="166"/>
      <c r="Q40" s="176"/>
      <c r="R40" s="176"/>
      <c r="S40" s="167"/>
      <c r="T40" s="168" t="e">
        <f>VLOOKUP(Q40,[23]Listas!$D$6:$E$10,2,0)</f>
        <v>#N/A</v>
      </c>
      <c r="U40" s="168" t="e">
        <f>HLOOKUP(R40,[23]Listas!$F$4:$J$5,2,0)</f>
        <v>#N/A</v>
      </c>
      <c r="V40" s="177" t="e">
        <f>INDEX([23]Listas!$F$6:$J$10,MATCH(Q40,[23]Listas!$D$6:$D$10,0),MATCH(R40,[23]Listas!$F$4:$J$4,0))</f>
        <v>#N/A</v>
      </c>
      <c r="W40" s="167"/>
      <c r="X40" s="535"/>
      <c r="Y40" s="575"/>
      <c r="Z40" s="536"/>
      <c r="AA40" s="174"/>
      <c r="AB40" s="201"/>
      <c r="AC40" s="166"/>
      <c r="AD40" s="174"/>
      <c r="AE40" s="167"/>
      <c r="AF40" s="168">
        <f t="shared" si="3"/>
        <v>0</v>
      </c>
      <c r="AG40" s="169" t="e">
        <f t="shared" si="4"/>
        <v>#N/A</v>
      </c>
      <c r="AH40" s="178" t="e">
        <f>IF(AG40&lt;=1,"Remota",VLOOKUP(AG40,[23]Listas!$C$6:$D$10,2,0))</f>
        <v>#N/A</v>
      </c>
      <c r="AI40" s="169" t="e">
        <f t="shared" si="5"/>
        <v>#N/A</v>
      </c>
      <c r="AJ40" s="178" t="e">
        <f>IF(AI40&lt;=1,"Insignificante",HLOOKUP(AI40,[23]Listas!$F$3:$J$4,2,0))</f>
        <v>#N/A</v>
      </c>
      <c r="AK40" s="170" t="e">
        <f t="shared" si="6"/>
        <v>#N/A</v>
      </c>
      <c r="AL40" s="177" t="e">
        <f>INDEX([23]Listas!$F$6:$J$10,MATCH(AH40,[23]Listas!$D$6:$D$10,0),MATCH(AJ40,[23]Listas!$F$4:$J$4,0))</f>
        <v>#N/A</v>
      </c>
    </row>
    <row r="41" spans="1:38" s="171" customFormat="1" ht="124.5" hidden="1" customHeight="1" x14ac:dyDescent="0.2">
      <c r="A41" s="166"/>
      <c r="B41" s="176"/>
      <c r="C41" s="535"/>
      <c r="D41" s="575"/>
      <c r="E41" s="536"/>
      <c r="F41" s="174"/>
      <c r="G41" s="535"/>
      <c r="H41" s="575"/>
      <c r="I41" s="536"/>
      <c r="J41" s="535"/>
      <c r="K41" s="575"/>
      <c r="L41" s="536"/>
      <c r="M41" s="166"/>
      <c r="N41" s="166"/>
      <c r="O41" s="166"/>
      <c r="P41" s="166"/>
      <c r="Q41" s="176"/>
      <c r="R41" s="176"/>
      <c r="S41" s="167"/>
      <c r="T41" s="168" t="e">
        <f>VLOOKUP(Q41,[23]Listas!$D$6:$E$10,2,0)</f>
        <v>#N/A</v>
      </c>
      <c r="U41" s="168" t="e">
        <f>HLOOKUP(R41,[23]Listas!$F$4:$J$5,2,0)</f>
        <v>#N/A</v>
      </c>
      <c r="V41" s="177" t="e">
        <f>INDEX([23]Listas!$F$6:$J$10,MATCH(Q41,[23]Listas!$D$6:$D$10,0),MATCH(R41,[23]Listas!$F$4:$J$4,0))</f>
        <v>#N/A</v>
      </c>
      <c r="W41" s="167"/>
      <c r="X41" s="535"/>
      <c r="Y41" s="575"/>
      <c r="Z41" s="536"/>
      <c r="AA41" s="174"/>
      <c r="AB41" s="201"/>
      <c r="AC41" s="166"/>
      <c r="AD41" s="174"/>
      <c r="AE41" s="167"/>
      <c r="AF41" s="168">
        <f t="shared" si="3"/>
        <v>0</v>
      </c>
      <c r="AG41" s="169" t="e">
        <f t="shared" si="4"/>
        <v>#N/A</v>
      </c>
      <c r="AH41" s="178" t="e">
        <f>IF(AG41&lt;=1,"Remota",VLOOKUP(AG41,[23]Listas!$C$6:$D$10,2,0))</f>
        <v>#N/A</v>
      </c>
      <c r="AI41" s="169" t="e">
        <f t="shared" si="5"/>
        <v>#N/A</v>
      </c>
      <c r="AJ41" s="178" t="e">
        <f>IF(AI41&lt;=1,"Insignificante",HLOOKUP(AI41,[23]Listas!$F$3:$J$4,2,0))</f>
        <v>#N/A</v>
      </c>
      <c r="AK41" s="170" t="e">
        <f t="shared" si="6"/>
        <v>#N/A</v>
      </c>
      <c r="AL41" s="177" t="e">
        <f>INDEX([23]Listas!$F$6:$J$10,MATCH(AH41,[23]Listas!$D$6:$D$10,0),MATCH(AJ41,[23]Listas!$F$4:$J$4,0))</f>
        <v>#N/A</v>
      </c>
    </row>
    <row r="42" spans="1:38" s="171" customFormat="1" ht="124.5" hidden="1" customHeight="1" x14ac:dyDescent="0.2">
      <c r="A42" s="166"/>
      <c r="B42" s="176"/>
      <c r="C42" s="535"/>
      <c r="D42" s="575"/>
      <c r="E42" s="536"/>
      <c r="F42" s="174"/>
      <c r="G42" s="535"/>
      <c r="H42" s="575"/>
      <c r="I42" s="536"/>
      <c r="J42" s="535"/>
      <c r="K42" s="575"/>
      <c r="L42" s="536"/>
      <c r="M42" s="166"/>
      <c r="N42" s="166"/>
      <c r="O42" s="166"/>
      <c r="P42" s="166"/>
      <c r="Q42" s="176"/>
      <c r="R42" s="176"/>
      <c r="S42" s="167"/>
      <c r="T42" s="168" t="e">
        <f>VLOOKUP(Q42,[23]Listas!$D$6:$E$10,2,0)</f>
        <v>#N/A</v>
      </c>
      <c r="U42" s="168" t="e">
        <f>HLOOKUP(R42,[23]Listas!$F$4:$J$5,2,0)</f>
        <v>#N/A</v>
      </c>
      <c r="V42" s="177" t="e">
        <f>INDEX([23]Listas!$F$6:$J$10,MATCH(Q42,[23]Listas!$D$6:$D$10,0),MATCH(R42,[23]Listas!$F$4:$J$4,0))</f>
        <v>#N/A</v>
      </c>
      <c r="W42" s="167"/>
      <c r="X42" s="535"/>
      <c r="Y42" s="575"/>
      <c r="Z42" s="536"/>
      <c r="AA42" s="174"/>
      <c r="AB42" s="201"/>
      <c r="AC42" s="166"/>
      <c r="AD42" s="174"/>
      <c r="AE42" s="167"/>
      <c r="AF42" s="168">
        <f t="shared" si="3"/>
        <v>0</v>
      </c>
      <c r="AG42" s="169" t="e">
        <f t="shared" si="4"/>
        <v>#N/A</v>
      </c>
      <c r="AH42" s="178" t="e">
        <f>IF(AG42&lt;=1,"Remota",VLOOKUP(AG42,[23]Listas!$C$6:$D$10,2,0))</f>
        <v>#N/A</v>
      </c>
      <c r="AI42" s="169" t="e">
        <f t="shared" si="5"/>
        <v>#N/A</v>
      </c>
      <c r="AJ42" s="178" t="e">
        <f>IF(AI42&lt;=1,"Insignificante",HLOOKUP(AI42,[23]Listas!$F$3:$J$4,2,0))</f>
        <v>#N/A</v>
      </c>
      <c r="AK42" s="170" t="e">
        <f t="shared" si="6"/>
        <v>#N/A</v>
      </c>
      <c r="AL42" s="177" t="e">
        <f>INDEX([23]Listas!$F$6:$J$10,MATCH(AH42,[23]Listas!$D$6:$D$10,0),MATCH(AJ42,[23]Listas!$F$4:$J$4,0))</f>
        <v>#N/A</v>
      </c>
    </row>
    <row r="43" spans="1:38" s="171" customFormat="1" ht="124.5" hidden="1" customHeight="1" x14ac:dyDescent="0.2">
      <c r="A43" s="166"/>
      <c r="B43" s="176"/>
      <c r="C43" s="535"/>
      <c r="D43" s="575"/>
      <c r="E43" s="536"/>
      <c r="F43" s="174"/>
      <c r="G43" s="535"/>
      <c r="H43" s="575"/>
      <c r="I43" s="536"/>
      <c r="J43" s="535"/>
      <c r="K43" s="575"/>
      <c r="L43" s="536"/>
      <c r="M43" s="166"/>
      <c r="N43" s="166"/>
      <c r="O43" s="166"/>
      <c r="P43" s="166"/>
      <c r="Q43" s="176"/>
      <c r="R43" s="176"/>
      <c r="S43" s="167"/>
      <c r="T43" s="168" t="e">
        <f>VLOOKUP(Q43,[23]Listas!$D$6:$E$10,2,0)</f>
        <v>#N/A</v>
      </c>
      <c r="U43" s="168" t="e">
        <f>HLOOKUP(R43,[23]Listas!$F$4:$J$5,2,0)</f>
        <v>#N/A</v>
      </c>
      <c r="V43" s="177" t="e">
        <f>INDEX([23]Listas!$F$6:$J$10,MATCH(Q43,[23]Listas!$D$6:$D$10,0),MATCH(R43,[23]Listas!$F$4:$J$4,0))</f>
        <v>#N/A</v>
      </c>
      <c r="W43" s="167"/>
      <c r="X43" s="535"/>
      <c r="Y43" s="575"/>
      <c r="Z43" s="536"/>
      <c r="AA43" s="174"/>
      <c r="AB43" s="201"/>
      <c r="AC43" s="166"/>
      <c r="AD43" s="174"/>
      <c r="AE43" s="167"/>
      <c r="AF43" s="168">
        <f t="shared" si="3"/>
        <v>0</v>
      </c>
      <c r="AG43" s="169" t="e">
        <f t="shared" si="4"/>
        <v>#N/A</v>
      </c>
      <c r="AH43" s="178" t="e">
        <f>IF(AG43&lt;=1,"Remota",VLOOKUP(AG43,[23]Listas!$C$6:$D$10,2,0))</f>
        <v>#N/A</v>
      </c>
      <c r="AI43" s="169" t="e">
        <f t="shared" si="5"/>
        <v>#N/A</v>
      </c>
      <c r="AJ43" s="178" t="e">
        <f>IF(AI43&lt;=1,"Insignificante",HLOOKUP(AI43,[23]Listas!$F$3:$J$4,2,0))</f>
        <v>#N/A</v>
      </c>
      <c r="AK43" s="170" t="e">
        <f t="shared" si="6"/>
        <v>#N/A</v>
      </c>
      <c r="AL43" s="177" t="e">
        <f>INDEX([23]Listas!$F$6:$J$10,MATCH(AH43,[23]Listas!$D$6:$D$10,0),MATCH(AJ43,[23]Listas!$F$4:$J$4,0))</f>
        <v>#N/A</v>
      </c>
    </row>
    <row r="44" spans="1:38" s="171" customFormat="1" ht="78" hidden="1" customHeight="1" x14ac:dyDescent="0.2">
      <c r="A44" s="166"/>
      <c r="B44" s="176"/>
      <c r="C44" s="535"/>
      <c r="D44" s="575"/>
      <c r="E44" s="536"/>
      <c r="F44" s="174"/>
      <c r="G44" s="535"/>
      <c r="H44" s="575"/>
      <c r="I44" s="536"/>
      <c r="J44" s="535"/>
      <c r="K44" s="575"/>
      <c r="L44" s="536"/>
      <c r="M44" s="166"/>
      <c r="N44" s="166"/>
      <c r="O44" s="166"/>
      <c r="P44" s="166"/>
      <c r="Q44" s="176"/>
      <c r="R44" s="176"/>
      <c r="S44" s="167"/>
      <c r="T44" s="168" t="e">
        <f>VLOOKUP(Q44,[23]Listas!$D$6:$E$10,2,0)</f>
        <v>#N/A</v>
      </c>
      <c r="U44" s="168" t="e">
        <f>HLOOKUP(R44,[23]Listas!$F$4:$J$5,2,0)</f>
        <v>#N/A</v>
      </c>
      <c r="V44" s="177" t="e">
        <f>INDEX([23]Listas!$F$6:$J$10,MATCH(Q44,[23]Listas!$D$6:$D$10,0),MATCH(R44,[23]Listas!$F$4:$J$4,0))</f>
        <v>#N/A</v>
      </c>
      <c r="W44" s="167"/>
      <c r="X44" s="535"/>
      <c r="Y44" s="575"/>
      <c r="Z44" s="536"/>
      <c r="AA44" s="174"/>
      <c r="AB44" s="201"/>
      <c r="AC44" s="166"/>
      <c r="AD44" s="174"/>
      <c r="AE44" s="167"/>
      <c r="AF44" s="168">
        <f t="shared" si="3"/>
        <v>0</v>
      </c>
      <c r="AG44" s="169" t="e">
        <f t="shared" si="4"/>
        <v>#N/A</v>
      </c>
      <c r="AH44" s="178" t="e">
        <f>IF(AG44&lt;=1,"Remota",VLOOKUP(AG44,[23]Listas!$C$6:$D$10,2,0))</f>
        <v>#N/A</v>
      </c>
      <c r="AI44" s="169" t="e">
        <f t="shared" si="5"/>
        <v>#N/A</v>
      </c>
      <c r="AJ44" s="178" t="e">
        <f>IF(AI44&lt;=1,"Insignificante",HLOOKUP(AI44,[23]Listas!$F$3:$J$4,2,0))</f>
        <v>#N/A</v>
      </c>
      <c r="AK44" s="170" t="e">
        <f t="shared" si="6"/>
        <v>#N/A</v>
      </c>
      <c r="AL44" s="177" t="e">
        <f>INDEX([23]Listas!$F$6:$J$10,MATCH(AH44,[23]Listas!$D$6:$D$10,0),MATCH(AJ44,[23]Listas!$F$4:$J$4,0))</f>
        <v>#N/A</v>
      </c>
    </row>
    <row r="45" spans="1:38" s="171" customFormat="1" ht="78" hidden="1" customHeight="1" x14ac:dyDescent="0.2">
      <c r="A45" s="166"/>
      <c r="B45" s="176"/>
      <c r="C45" s="535"/>
      <c r="D45" s="575"/>
      <c r="E45" s="536"/>
      <c r="F45" s="174"/>
      <c r="G45" s="535"/>
      <c r="H45" s="575"/>
      <c r="I45" s="536"/>
      <c r="J45" s="535"/>
      <c r="K45" s="575"/>
      <c r="L45" s="536"/>
      <c r="M45" s="166"/>
      <c r="N45" s="166"/>
      <c r="O45" s="166"/>
      <c r="P45" s="166"/>
      <c r="Q45" s="176"/>
      <c r="R45" s="176"/>
      <c r="S45" s="167"/>
      <c r="T45" s="168" t="e">
        <f>VLOOKUP(Q45,[23]Listas!$D$6:$E$10,2,0)</f>
        <v>#N/A</v>
      </c>
      <c r="U45" s="168" t="e">
        <f>HLOOKUP(R45,[23]Listas!$F$4:$J$5,2,0)</f>
        <v>#N/A</v>
      </c>
      <c r="V45" s="177" t="e">
        <f>INDEX([23]Listas!$F$6:$J$10,MATCH(Q45,[23]Listas!$D$6:$D$10,0),MATCH(R45,[23]Listas!$F$4:$J$4,0))</f>
        <v>#N/A</v>
      </c>
      <c r="W45" s="167"/>
      <c r="X45" s="535"/>
      <c r="Y45" s="575"/>
      <c r="Z45" s="536"/>
      <c r="AA45" s="174"/>
      <c r="AB45" s="201"/>
      <c r="AC45" s="166"/>
      <c r="AD45" s="174"/>
      <c r="AE45" s="167"/>
      <c r="AF45" s="168">
        <f t="shared" si="3"/>
        <v>0</v>
      </c>
      <c r="AG45" s="169" t="e">
        <f t="shared" si="4"/>
        <v>#N/A</v>
      </c>
      <c r="AH45" s="178" t="e">
        <f>IF(AG45&lt;=1,"Remota",VLOOKUP(AG45,[23]Listas!$C$6:$D$10,2,0))</f>
        <v>#N/A</v>
      </c>
      <c r="AI45" s="169" t="e">
        <f t="shared" si="5"/>
        <v>#N/A</v>
      </c>
      <c r="AJ45" s="178" t="e">
        <f>IF(AI45&lt;=1,"Insignificante",HLOOKUP(AI45,[23]Listas!$F$3:$J$4,2,0))</f>
        <v>#N/A</v>
      </c>
      <c r="AK45" s="170" t="e">
        <f t="shared" si="6"/>
        <v>#N/A</v>
      </c>
      <c r="AL45" s="177" t="e">
        <f>INDEX([23]Listas!$F$6:$J$10,MATCH(AH45,[23]Listas!$D$6:$D$10,0),MATCH(AJ45,[23]Listas!$F$4:$J$4,0))</f>
        <v>#N/A</v>
      </c>
    </row>
    <row r="46" spans="1:38" s="171" customFormat="1" ht="78" hidden="1" customHeight="1" x14ac:dyDescent="0.2">
      <c r="A46" s="166"/>
      <c r="B46" s="176"/>
      <c r="C46" s="535"/>
      <c r="D46" s="575"/>
      <c r="E46" s="536"/>
      <c r="F46" s="174"/>
      <c r="G46" s="535"/>
      <c r="H46" s="575"/>
      <c r="I46" s="536"/>
      <c r="J46" s="535"/>
      <c r="K46" s="575"/>
      <c r="L46" s="536"/>
      <c r="M46" s="166"/>
      <c r="N46" s="166"/>
      <c r="O46" s="166"/>
      <c r="P46" s="166"/>
      <c r="Q46" s="176"/>
      <c r="R46" s="176"/>
      <c r="S46" s="167"/>
      <c r="T46" s="168" t="e">
        <f>VLOOKUP(Q46,[23]Listas!$D$6:$E$10,2,0)</f>
        <v>#N/A</v>
      </c>
      <c r="U46" s="168" t="e">
        <f>HLOOKUP(R46,[23]Listas!$F$4:$J$5,2,0)</f>
        <v>#N/A</v>
      </c>
      <c r="V46" s="177" t="e">
        <f>INDEX([23]Listas!$F$6:$J$10,MATCH(Q46,[23]Listas!$D$6:$D$10,0),MATCH(R46,[23]Listas!$F$4:$J$4,0))</f>
        <v>#N/A</v>
      </c>
      <c r="W46" s="167"/>
      <c r="X46" s="535"/>
      <c r="Y46" s="575"/>
      <c r="Z46" s="536"/>
      <c r="AA46" s="174"/>
      <c r="AB46" s="201"/>
      <c r="AC46" s="166"/>
      <c r="AD46" s="174"/>
      <c r="AE46" s="167"/>
      <c r="AF46" s="168">
        <f t="shared" si="3"/>
        <v>0</v>
      </c>
      <c r="AG46" s="169" t="e">
        <f t="shared" si="4"/>
        <v>#N/A</v>
      </c>
      <c r="AH46" s="178" t="e">
        <f>IF(AG46&lt;=1,"Remota",VLOOKUP(AG46,[23]Listas!$C$6:$D$10,2,0))</f>
        <v>#N/A</v>
      </c>
      <c r="AI46" s="169" t="e">
        <f t="shared" si="5"/>
        <v>#N/A</v>
      </c>
      <c r="AJ46" s="178" t="e">
        <f>IF(AI46&lt;=1,"Insignificante",HLOOKUP(AI46,[23]Listas!$F$3:$J$4,2,0))</f>
        <v>#N/A</v>
      </c>
      <c r="AK46" s="170" t="e">
        <f t="shared" si="6"/>
        <v>#N/A</v>
      </c>
      <c r="AL46" s="177" t="e">
        <f>INDEX([23]Listas!$F$6:$J$10,MATCH(AH46,[23]Listas!$D$6:$D$10,0),MATCH(AJ46,[23]Listas!$F$4:$J$4,0))</f>
        <v>#N/A</v>
      </c>
    </row>
    <row r="47" spans="1:38" s="171" customFormat="1" ht="78" hidden="1" customHeight="1" x14ac:dyDescent="0.2">
      <c r="A47" s="166"/>
      <c r="B47" s="176"/>
      <c r="C47" s="535"/>
      <c r="D47" s="575"/>
      <c r="E47" s="536"/>
      <c r="F47" s="174"/>
      <c r="G47" s="535"/>
      <c r="H47" s="575"/>
      <c r="I47" s="536"/>
      <c r="J47" s="535"/>
      <c r="K47" s="575"/>
      <c r="L47" s="536"/>
      <c r="M47" s="166"/>
      <c r="N47" s="166"/>
      <c r="O47" s="166"/>
      <c r="P47" s="166"/>
      <c r="Q47" s="176"/>
      <c r="R47" s="176"/>
      <c r="S47" s="167"/>
      <c r="T47" s="168" t="e">
        <f>VLOOKUP(Q47,[23]Listas!$D$6:$E$10,2,0)</f>
        <v>#N/A</v>
      </c>
      <c r="U47" s="168" t="e">
        <f>HLOOKUP(R47,[23]Listas!$F$4:$J$5,2,0)</f>
        <v>#N/A</v>
      </c>
      <c r="V47" s="177" t="e">
        <f>INDEX([23]Listas!$F$6:$J$10,MATCH(Q47,[23]Listas!$D$6:$D$10,0),MATCH(R47,[23]Listas!$F$4:$J$4,0))</f>
        <v>#N/A</v>
      </c>
      <c r="W47" s="167"/>
      <c r="X47" s="535"/>
      <c r="Y47" s="575"/>
      <c r="Z47" s="536"/>
      <c r="AA47" s="174"/>
      <c r="AB47" s="201"/>
      <c r="AC47" s="166"/>
      <c r="AD47" s="174"/>
      <c r="AE47" s="167"/>
      <c r="AF47" s="168">
        <f t="shared" si="3"/>
        <v>0</v>
      </c>
      <c r="AG47" s="169" t="e">
        <f t="shared" si="4"/>
        <v>#N/A</v>
      </c>
      <c r="AH47" s="178" t="e">
        <f>IF(AG47&lt;=1,"Remota",VLOOKUP(AG47,[23]Listas!$C$6:$D$10,2,0))</f>
        <v>#N/A</v>
      </c>
      <c r="AI47" s="169" t="e">
        <f t="shared" si="5"/>
        <v>#N/A</v>
      </c>
      <c r="AJ47" s="178" t="e">
        <f>IF(AI47&lt;=1,"Insignificante",HLOOKUP(AI47,[23]Listas!$F$3:$J$4,2,0))</f>
        <v>#N/A</v>
      </c>
      <c r="AK47" s="170" t="e">
        <f t="shared" si="6"/>
        <v>#N/A</v>
      </c>
      <c r="AL47" s="177" t="e">
        <f>INDEX([23]Listas!$F$6:$J$10,MATCH(AH47,[23]Listas!$D$6:$D$10,0),MATCH(AJ47,[23]Listas!$F$4:$J$4,0))</f>
        <v>#N/A</v>
      </c>
    </row>
    <row r="48" spans="1:38" s="171" customFormat="1" ht="78" hidden="1" customHeight="1" x14ac:dyDescent="0.2">
      <c r="A48" s="166"/>
      <c r="B48" s="176"/>
      <c r="C48" s="535"/>
      <c r="D48" s="575"/>
      <c r="E48" s="536"/>
      <c r="F48" s="174"/>
      <c r="G48" s="535"/>
      <c r="H48" s="575"/>
      <c r="I48" s="536"/>
      <c r="J48" s="535"/>
      <c r="K48" s="575"/>
      <c r="L48" s="536"/>
      <c r="M48" s="166"/>
      <c r="N48" s="166"/>
      <c r="O48" s="166"/>
      <c r="P48" s="166"/>
      <c r="Q48" s="176"/>
      <c r="R48" s="176"/>
      <c r="S48" s="167"/>
      <c r="T48" s="168" t="e">
        <f>VLOOKUP(Q48,[23]Listas!$D$6:$E$10,2,0)</f>
        <v>#N/A</v>
      </c>
      <c r="U48" s="168" t="e">
        <f>HLOOKUP(R48,[23]Listas!$F$4:$J$5,2,0)</f>
        <v>#N/A</v>
      </c>
      <c r="V48" s="177" t="e">
        <f>INDEX([23]Listas!$F$6:$J$10,MATCH(Q48,[23]Listas!$D$6:$D$10,0),MATCH(R48,[23]Listas!$F$4:$J$4,0))</f>
        <v>#N/A</v>
      </c>
      <c r="W48" s="167"/>
      <c r="X48" s="535"/>
      <c r="Y48" s="575"/>
      <c r="Z48" s="536"/>
      <c r="AA48" s="174"/>
      <c r="AB48" s="201"/>
      <c r="AC48" s="166"/>
      <c r="AD48" s="174"/>
      <c r="AE48" s="167"/>
      <c r="AF48" s="168">
        <f t="shared" si="3"/>
        <v>0</v>
      </c>
      <c r="AG48" s="169" t="e">
        <f t="shared" si="4"/>
        <v>#N/A</v>
      </c>
      <c r="AH48" s="178" t="e">
        <f>IF(AG48&lt;=1,"Remota",VLOOKUP(AG48,[23]Listas!$C$6:$D$10,2,0))</f>
        <v>#N/A</v>
      </c>
      <c r="AI48" s="169" t="e">
        <f t="shared" si="5"/>
        <v>#N/A</v>
      </c>
      <c r="AJ48" s="178" t="e">
        <f>IF(AI48&lt;=1,"Insignificante",HLOOKUP(AI48,[23]Listas!$F$3:$J$4,2,0))</f>
        <v>#N/A</v>
      </c>
      <c r="AK48" s="170" t="e">
        <f t="shared" si="6"/>
        <v>#N/A</v>
      </c>
      <c r="AL48" s="177" t="e">
        <f>INDEX([23]Listas!$F$6:$J$10,MATCH(AH48,[23]Listas!$D$6:$D$10,0),MATCH(AJ48,[23]Listas!$F$4:$J$4,0))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VLOOKUP(Q49,[23]Listas!$D$6:$E$10,2,0)</f>
        <v>#N/A</v>
      </c>
      <c r="U49" s="168" t="e">
        <f>HLOOKUP(R49,[23]Listas!$F$4:$J$5,2,0)</f>
        <v>#N/A</v>
      </c>
      <c r="V49" s="177" t="e">
        <f>INDEX([23]Listas!$F$6:$J$10,MATCH(Q49,[23]Listas!$D$6:$D$10,0),MATCH(R49,[23]Listas!$F$4:$J$4,0))</f>
        <v>#N/A</v>
      </c>
      <c r="W49" s="167"/>
      <c r="X49" s="535"/>
      <c r="Y49" s="575"/>
      <c r="Z49" s="536"/>
      <c r="AA49" s="174"/>
      <c r="AB49" s="201"/>
      <c r="AC49" s="166"/>
      <c r="AD49" s="174"/>
      <c r="AE49" s="167"/>
      <c r="AF49" s="168">
        <f t="shared" si="3"/>
        <v>0</v>
      </c>
      <c r="AG49" s="169" t="e">
        <f t="shared" si="4"/>
        <v>#N/A</v>
      </c>
      <c r="AH49" s="178" t="e">
        <f>IF(AG49&lt;=1,"Remota",VLOOKUP(AG49,[23]Listas!$C$6:$D$10,2,0))</f>
        <v>#N/A</v>
      </c>
      <c r="AI49" s="169" t="e">
        <f t="shared" si="5"/>
        <v>#N/A</v>
      </c>
      <c r="AJ49" s="178" t="e">
        <f>IF(AI49&lt;=1,"Insignificante",HLOOKUP(AI49,[23]Listas!$F$3:$J$4,2,0))</f>
        <v>#N/A</v>
      </c>
      <c r="AK49" s="170" t="e">
        <f t="shared" si="6"/>
        <v>#N/A</v>
      </c>
      <c r="AL49" s="177" t="e">
        <f>INDEX([23]Listas!$F$6:$J$10,MATCH(AH49,[23]Listas!$D$6:$D$10,0),MATCH(AJ49,[23]Listas!$F$4:$J$4,0))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VLOOKUP(Q50,[23]Listas!$D$6:$E$10,2,0)</f>
        <v>#N/A</v>
      </c>
      <c r="U50" s="168" t="e">
        <f>HLOOKUP(R50,[23]Listas!$F$4:$J$5,2,0)</f>
        <v>#N/A</v>
      </c>
      <c r="V50" s="177" t="e">
        <f>INDEX([23]Listas!$F$6:$J$10,MATCH(Q50,[23]Listas!$D$6:$D$10,0),MATCH(R50,[23]Listas!$F$4:$J$4,0))</f>
        <v>#N/A</v>
      </c>
      <c r="W50" s="167"/>
      <c r="X50" s="535"/>
      <c r="Y50" s="575"/>
      <c r="Z50" s="536"/>
      <c r="AA50" s="174"/>
      <c r="AB50" s="201"/>
      <c r="AC50" s="166"/>
      <c r="AD50" s="174"/>
      <c r="AE50" s="167"/>
      <c r="AF50" s="168">
        <f t="shared" si="3"/>
        <v>0</v>
      </c>
      <c r="AG50" s="169" t="e">
        <f t="shared" si="4"/>
        <v>#N/A</v>
      </c>
      <c r="AH50" s="178" t="e">
        <f>IF(AG50&lt;=1,"Remota",VLOOKUP(AG50,[23]Listas!$C$6:$D$10,2,0))</f>
        <v>#N/A</v>
      </c>
      <c r="AI50" s="169" t="e">
        <f t="shared" si="5"/>
        <v>#N/A</v>
      </c>
      <c r="AJ50" s="178" t="e">
        <f>IF(AI50&lt;=1,"Insignificante",HLOOKUP(AI50,[23]Listas!$F$3:$J$4,2,0))</f>
        <v>#N/A</v>
      </c>
      <c r="AK50" s="170" t="e">
        <f t="shared" si="6"/>
        <v>#N/A</v>
      </c>
      <c r="AL50" s="177" t="e">
        <f>INDEX([23]Listas!$F$6:$J$10,MATCH(AH50,[23]Listas!$D$6:$D$10,0),MATCH(AJ50,[23]Listas!$F$4:$J$4,0))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VLOOKUP(Q51,[23]Listas!$D$6:$E$10,2,0)</f>
        <v>#N/A</v>
      </c>
      <c r="U51" s="168" t="e">
        <f>HLOOKUP(R51,[23]Listas!$F$4:$J$5,2,0)</f>
        <v>#N/A</v>
      </c>
      <c r="V51" s="177" t="e">
        <f>INDEX([23]Listas!$F$6:$J$10,MATCH(Q51,[23]Listas!$D$6:$D$10,0),MATCH(R51,[23]Listas!$F$4:$J$4,0))</f>
        <v>#N/A</v>
      </c>
      <c r="W51" s="167"/>
      <c r="X51" s="535"/>
      <c r="Y51" s="575"/>
      <c r="Z51" s="536"/>
      <c r="AA51" s="174"/>
      <c r="AB51" s="201"/>
      <c r="AC51" s="166"/>
      <c r="AD51" s="174"/>
      <c r="AE51" s="167"/>
      <c r="AF51" s="168">
        <f t="shared" si="3"/>
        <v>0</v>
      </c>
      <c r="AG51" s="169" t="e">
        <f t="shared" si="4"/>
        <v>#N/A</v>
      </c>
      <c r="AH51" s="178" t="e">
        <f>IF(AG51&lt;=1,"Remota",VLOOKUP(AG51,[23]Listas!$C$6:$D$10,2,0))</f>
        <v>#N/A</v>
      </c>
      <c r="AI51" s="169" t="e">
        <f t="shared" si="5"/>
        <v>#N/A</v>
      </c>
      <c r="AJ51" s="178" t="e">
        <f>IF(AI51&lt;=1,"Insignificante",HLOOKUP(AI51,[23]Listas!$F$3:$J$4,2,0))</f>
        <v>#N/A</v>
      </c>
      <c r="AK51" s="170" t="e">
        <f t="shared" si="6"/>
        <v>#N/A</v>
      </c>
      <c r="AL51" s="177" t="e">
        <f>INDEX([23]Listas!$F$6:$J$10,MATCH(AH51,[23]Listas!$D$6:$D$10,0),MATCH(AJ51,[23]Listas!$F$4:$J$4,0))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VLOOKUP(Q52,[23]Listas!$D$6:$E$10,2,0)</f>
        <v>#N/A</v>
      </c>
      <c r="U52" s="168" t="e">
        <f>HLOOKUP(R52,[23]Listas!$F$4:$J$5,2,0)</f>
        <v>#N/A</v>
      </c>
      <c r="V52" s="177" t="e">
        <f>INDEX([23]Listas!$F$6:$J$10,MATCH(Q52,[23]Listas!$D$6:$D$10,0),MATCH(R52,[23]Listas!$F$4:$J$4,0))</f>
        <v>#N/A</v>
      </c>
      <c r="W52" s="167"/>
      <c r="X52" s="535"/>
      <c r="Y52" s="575"/>
      <c r="Z52" s="536"/>
      <c r="AA52" s="174"/>
      <c r="AB52" s="201"/>
      <c r="AC52" s="166"/>
      <c r="AD52" s="174"/>
      <c r="AE52" s="167"/>
      <c r="AF52" s="168">
        <f t="shared" si="3"/>
        <v>0</v>
      </c>
      <c r="AG52" s="169" t="e">
        <f t="shared" si="4"/>
        <v>#N/A</v>
      </c>
      <c r="AH52" s="178" t="e">
        <f>IF(AG52&lt;=1,"Remota",VLOOKUP(AG52,[23]Listas!$C$6:$D$10,2,0))</f>
        <v>#N/A</v>
      </c>
      <c r="AI52" s="169" t="e">
        <f t="shared" si="5"/>
        <v>#N/A</v>
      </c>
      <c r="AJ52" s="178" t="e">
        <f>IF(AI52&lt;=1,"Insignificante",HLOOKUP(AI52,[23]Listas!$F$3:$J$4,2,0))</f>
        <v>#N/A</v>
      </c>
      <c r="AK52" s="170" t="e">
        <f t="shared" si="6"/>
        <v>#N/A</v>
      </c>
      <c r="AL52" s="177" t="e">
        <f>INDEX([23]Listas!$F$6:$J$10,MATCH(AH52,[23]Listas!$D$6:$D$10,0),MATCH(AJ52,[23]Listas!$F$4:$J$4,0))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VLOOKUP(Q53,[23]Listas!$D$6:$E$10,2,0)</f>
        <v>#N/A</v>
      </c>
      <c r="U53" s="168" t="e">
        <f>HLOOKUP(R53,[23]Listas!$F$4:$J$5,2,0)</f>
        <v>#N/A</v>
      </c>
      <c r="V53" s="177" t="e">
        <f>INDEX([23]Listas!$F$6:$J$10,MATCH(Q53,[23]Listas!$D$6:$D$10,0),MATCH(R53,[23]Listas!$F$4:$J$4,0))</f>
        <v>#N/A</v>
      </c>
      <c r="W53" s="167"/>
      <c r="X53" s="535"/>
      <c r="Y53" s="575"/>
      <c r="Z53" s="536"/>
      <c r="AA53" s="174"/>
      <c r="AB53" s="201"/>
      <c r="AC53" s="166"/>
      <c r="AD53" s="174"/>
      <c r="AE53" s="167"/>
      <c r="AF53" s="168">
        <f t="shared" si="3"/>
        <v>0</v>
      </c>
      <c r="AG53" s="169" t="e">
        <f t="shared" si="4"/>
        <v>#N/A</v>
      </c>
      <c r="AH53" s="178" t="e">
        <f>IF(AG53&lt;=1,"Remota",VLOOKUP(AG53,[23]Listas!$C$6:$D$10,2,0))</f>
        <v>#N/A</v>
      </c>
      <c r="AI53" s="169" t="e">
        <f t="shared" si="5"/>
        <v>#N/A</v>
      </c>
      <c r="AJ53" s="178" t="e">
        <f>IF(AI53&lt;=1,"Insignificante",HLOOKUP(AI53,[23]Listas!$F$3:$J$4,2,0))</f>
        <v>#N/A</v>
      </c>
      <c r="AK53" s="170" t="e">
        <f t="shared" si="6"/>
        <v>#N/A</v>
      </c>
      <c r="AL53" s="177" t="e">
        <f>INDEX([23]Listas!$F$6:$J$10,MATCH(AH53,[23]Listas!$D$6:$D$10,0),MATCH(AJ53,[23]Listas!$F$4:$J$4,0))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VLOOKUP(Q54,[23]Listas!$D$6:$E$10,2,0)</f>
        <v>#N/A</v>
      </c>
      <c r="U54" s="168" t="e">
        <f>HLOOKUP(R54,[23]Listas!$F$4:$J$5,2,0)</f>
        <v>#N/A</v>
      </c>
      <c r="V54" s="177" t="e">
        <f>INDEX([23]Listas!$F$6:$J$10,MATCH(Q54,[23]Listas!$D$6:$D$10,0),MATCH(R54,[23]Listas!$F$4:$J$4,0))</f>
        <v>#N/A</v>
      </c>
      <c r="W54" s="167"/>
      <c r="X54" s="535"/>
      <c r="Y54" s="575"/>
      <c r="Z54" s="536"/>
      <c r="AA54" s="174"/>
      <c r="AB54" s="201"/>
      <c r="AC54" s="166"/>
      <c r="AD54" s="174"/>
      <c r="AE54" s="167"/>
      <c r="AF54" s="168">
        <f t="shared" si="3"/>
        <v>0</v>
      </c>
      <c r="AG54" s="169" t="e">
        <f t="shared" si="4"/>
        <v>#N/A</v>
      </c>
      <c r="AH54" s="178" t="e">
        <f>IF(AG54&lt;=1,"Remota",VLOOKUP(AG54,[23]Listas!$C$6:$D$10,2,0))</f>
        <v>#N/A</v>
      </c>
      <c r="AI54" s="169" t="e">
        <f t="shared" si="5"/>
        <v>#N/A</v>
      </c>
      <c r="AJ54" s="178" t="e">
        <f>IF(AI54&lt;=1,"Insignificante",HLOOKUP(AI54,[23]Listas!$F$3:$J$4,2,0))</f>
        <v>#N/A</v>
      </c>
      <c r="AK54" s="170" t="e">
        <f t="shared" si="6"/>
        <v>#N/A</v>
      </c>
      <c r="AL54" s="177" t="e">
        <f>INDEX([23]Listas!$F$6:$J$10,MATCH(AH54,[23]Listas!$D$6:$D$10,0),MATCH(AJ54,[23]Listas!$F$4:$J$4,0))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VLOOKUP(Q55,[23]Listas!$D$6:$E$10,2,0)</f>
        <v>#N/A</v>
      </c>
      <c r="U55" s="168" t="e">
        <f>HLOOKUP(R55,[23]Listas!$F$4:$J$5,2,0)</f>
        <v>#N/A</v>
      </c>
      <c r="V55" s="177" t="e">
        <f>INDEX([23]Listas!$F$6:$J$10,MATCH(Q55,[23]Listas!$D$6:$D$10,0),MATCH(R55,[23]Listas!$F$4:$J$4,0))</f>
        <v>#N/A</v>
      </c>
      <c r="W55" s="167"/>
      <c r="X55" s="535"/>
      <c r="Y55" s="575"/>
      <c r="Z55" s="536"/>
      <c r="AA55" s="174"/>
      <c r="AB55" s="201"/>
      <c r="AC55" s="166"/>
      <c r="AD55" s="174"/>
      <c r="AE55" s="167"/>
      <c r="AF55" s="168">
        <f t="shared" si="3"/>
        <v>0</v>
      </c>
      <c r="AG55" s="169" t="e">
        <f t="shared" si="4"/>
        <v>#N/A</v>
      </c>
      <c r="AH55" s="178" t="e">
        <f>IF(AG55&lt;=1,"Remota",VLOOKUP(AG55,[23]Listas!$C$6:$D$10,2,0))</f>
        <v>#N/A</v>
      </c>
      <c r="AI55" s="169" t="e">
        <f t="shared" si="5"/>
        <v>#N/A</v>
      </c>
      <c r="AJ55" s="178" t="e">
        <f>IF(AI55&lt;=1,"Insignificante",HLOOKUP(AI55,[23]Listas!$F$3:$J$4,2,0))</f>
        <v>#N/A</v>
      </c>
      <c r="AK55" s="170" t="e">
        <f t="shared" si="6"/>
        <v>#N/A</v>
      </c>
      <c r="AL55" s="177" t="e">
        <f>INDEX([23]Listas!$F$6:$J$10,MATCH(AH55,[23]Listas!$D$6:$D$10,0),MATCH(AJ55,[23]Listas!$F$4:$J$4,0))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VLOOKUP(Q56,[23]Listas!$D$6:$E$10,2,0)</f>
        <v>#N/A</v>
      </c>
      <c r="U56" s="168" t="e">
        <f>HLOOKUP(R56,[23]Listas!$F$4:$J$5,2,0)</f>
        <v>#N/A</v>
      </c>
      <c r="V56" s="177" t="e">
        <f>INDEX([23]Listas!$F$6:$J$10,MATCH(Q56,[23]Listas!$D$6:$D$10,0),MATCH(R56,[23]Listas!$F$4:$J$4,0))</f>
        <v>#N/A</v>
      </c>
      <c r="W56" s="167"/>
      <c r="X56" s="535"/>
      <c r="Y56" s="575"/>
      <c r="Z56" s="536"/>
      <c r="AA56" s="174"/>
      <c r="AB56" s="201"/>
      <c r="AC56" s="166"/>
      <c r="AD56" s="174"/>
      <c r="AE56" s="167"/>
      <c r="AF56" s="168">
        <f t="shared" si="3"/>
        <v>0</v>
      </c>
      <c r="AG56" s="169" t="e">
        <f t="shared" si="4"/>
        <v>#N/A</v>
      </c>
      <c r="AH56" s="178" t="e">
        <f>IF(AG56&lt;=1,"Remota",VLOOKUP(AG56,[23]Listas!$C$6:$D$10,2,0))</f>
        <v>#N/A</v>
      </c>
      <c r="AI56" s="169" t="e">
        <f t="shared" si="5"/>
        <v>#N/A</v>
      </c>
      <c r="AJ56" s="178" t="e">
        <f>IF(AI56&lt;=1,"Insignificante",HLOOKUP(AI56,[23]Listas!$F$3:$J$4,2,0))</f>
        <v>#N/A</v>
      </c>
      <c r="AK56" s="170" t="e">
        <f t="shared" si="6"/>
        <v>#N/A</v>
      </c>
      <c r="AL56" s="177" t="e">
        <f>INDEX([23]Listas!$F$6:$J$10,MATCH(AH56,[23]Listas!$D$6:$D$10,0),MATCH(AJ56,[23]Listas!$F$4:$J$4,0))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VLOOKUP(Q57,[23]Listas!$D$6:$E$10,2,0)</f>
        <v>#N/A</v>
      </c>
      <c r="U57" s="168" t="e">
        <f>HLOOKUP(R57,[23]Listas!$F$4:$J$5,2,0)</f>
        <v>#N/A</v>
      </c>
      <c r="V57" s="177" t="e">
        <f>INDEX([23]Listas!$F$6:$J$10,MATCH(Q57,[23]Listas!$D$6:$D$10,0),MATCH(R57,[23]Listas!$F$4:$J$4,0))</f>
        <v>#N/A</v>
      </c>
      <c r="W57" s="167"/>
      <c r="X57" s="535"/>
      <c r="Y57" s="575"/>
      <c r="Z57" s="536"/>
      <c r="AA57" s="174"/>
      <c r="AB57" s="201"/>
      <c r="AC57" s="166"/>
      <c r="AD57" s="174"/>
      <c r="AE57" s="167"/>
      <c r="AF57" s="168">
        <f t="shared" si="3"/>
        <v>0</v>
      </c>
      <c r="AG57" s="169" t="e">
        <f t="shared" si="4"/>
        <v>#N/A</v>
      </c>
      <c r="AH57" s="178" t="e">
        <f>IF(AG57&lt;=1,"Remota",VLOOKUP(AG57,[23]Listas!$C$6:$D$10,2,0))</f>
        <v>#N/A</v>
      </c>
      <c r="AI57" s="169" t="e">
        <f t="shared" si="5"/>
        <v>#N/A</v>
      </c>
      <c r="AJ57" s="178" t="e">
        <f>IF(AI57&lt;=1,"Insignificante",HLOOKUP(AI57,[23]Listas!$F$3:$J$4,2,0))</f>
        <v>#N/A</v>
      </c>
      <c r="AK57" s="170" t="e">
        <f t="shared" si="6"/>
        <v>#N/A</v>
      </c>
      <c r="AL57" s="177" t="e">
        <f>INDEX([23]Listas!$F$6:$J$10,MATCH(AH57,[23]Listas!$D$6:$D$10,0),MATCH(AJ57,[23]Listas!$F$4:$J$4,0))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VLOOKUP(Q58,[23]Listas!$D$6:$E$10,2,0)</f>
        <v>#N/A</v>
      </c>
      <c r="U58" s="168" t="e">
        <f>HLOOKUP(R58,[23]Listas!$F$4:$J$5,2,0)</f>
        <v>#N/A</v>
      </c>
      <c r="V58" s="177" t="e">
        <f>INDEX([23]Listas!$F$6:$J$10,MATCH(Q58,[23]Listas!$D$6:$D$10,0),MATCH(R58,[23]Listas!$F$4:$J$4,0))</f>
        <v>#N/A</v>
      </c>
      <c r="W58" s="167"/>
      <c r="X58" s="535"/>
      <c r="Y58" s="575"/>
      <c r="Z58" s="536"/>
      <c r="AA58" s="174"/>
      <c r="AB58" s="201"/>
      <c r="AC58" s="166"/>
      <c r="AD58" s="174"/>
      <c r="AE58" s="167"/>
      <c r="AF58" s="168">
        <f t="shared" si="3"/>
        <v>0</v>
      </c>
      <c r="AG58" s="169" t="e">
        <f t="shared" si="4"/>
        <v>#N/A</v>
      </c>
      <c r="AH58" s="178" t="e">
        <f>IF(AG58&lt;=1,"Remota",VLOOKUP(AG58,[23]Listas!$C$6:$D$10,2,0))</f>
        <v>#N/A</v>
      </c>
      <c r="AI58" s="169" t="e">
        <f t="shared" si="5"/>
        <v>#N/A</v>
      </c>
      <c r="AJ58" s="178" t="e">
        <f>IF(AI58&lt;=1,"Insignificante",HLOOKUP(AI58,[23]Listas!$F$3:$J$4,2,0))</f>
        <v>#N/A</v>
      </c>
      <c r="AK58" s="170" t="e">
        <f t="shared" si="6"/>
        <v>#N/A</v>
      </c>
      <c r="AL58" s="177" t="e">
        <f>INDEX([23]Listas!$F$6:$J$10,MATCH(AH58,[23]Listas!$D$6:$D$10,0),MATCH(AJ58,[23]Listas!$F$4:$J$4,0))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VLOOKUP(Q59,[23]Listas!$D$6:$E$10,2,0)</f>
        <v>#N/A</v>
      </c>
      <c r="U59" s="168" t="e">
        <f>HLOOKUP(R59,[23]Listas!$F$4:$J$5,2,0)</f>
        <v>#N/A</v>
      </c>
      <c r="V59" s="177" t="e">
        <f>INDEX([23]Listas!$F$6:$J$10,MATCH(Q59,[23]Listas!$D$6:$D$10,0),MATCH(R59,[23]Listas!$F$4:$J$4,0))</f>
        <v>#N/A</v>
      </c>
      <c r="W59" s="167"/>
      <c r="X59" s="535"/>
      <c r="Y59" s="575"/>
      <c r="Z59" s="536"/>
      <c r="AA59" s="174"/>
      <c r="AB59" s="201"/>
      <c r="AC59" s="166"/>
      <c r="AD59" s="174"/>
      <c r="AE59" s="167"/>
      <c r="AF59" s="168">
        <f t="shared" si="3"/>
        <v>0</v>
      </c>
      <c r="AG59" s="169" t="e">
        <f t="shared" si="4"/>
        <v>#N/A</v>
      </c>
      <c r="AH59" s="178" t="e">
        <f>IF(AG59&lt;=1,"Remota",VLOOKUP(AG59,[23]Listas!$C$6:$D$10,2,0))</f>
        <v>#N/A</v>
      </c>
      <c r="AI59" s="169" t="e">
        <f t="shared" si="5"/>
        <v>#N/A</v>
      </c>
      <c r="AJ59" s="178" t="e">
        <f>IF(AI59&lt;=1,"Insignificante",HLOOKUP(AI59,[23]Listas!$F$3:$J$4,2,0))</f>
        <v>#N/A</v>
      </c>
      <c r="AK59" s="170" t="e">
        <f t="shared" si="6"/>
        <v>#N/A</v>
      </c>
      <c r="AL59" s="177" t="e">
        <f>INDEX([23]Listas!$F$6:$J$10,MATCH(AH59,[23]Listas!$D$6:$D$10,0),MATCH(AJ59,[23]Listas!$F$4:$J$4,0))</f>
        <v>#N/A</v>
      </c>
    </row>
    <row r="60" spans="1:38" s="171" customFormat="1" ht="124.5"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VLOOKUP(Q60,[23]Listas!$D$6:$E$10,2,0)</f>
        <v>#N/A</v>
      </c>
      <c r="U60" s="168" t="e">
        <f>HLOOKUP(R60,[23]Listas!$F$4:$J$5,2,0)</f>
        <v>#N/A</v>
      </c>
      <c r="V60" s="177" t="e">
        <f>INDEX([23]Listas!$F$6:$J$10,MATCH(Q60,[23]Listas!$D$6:$D$10,0),MATCH(R60,[23]Listas!$F$4:$J$4,0))</f>
        <v>#N/A</v>
      </c>
      <c r="W60" s="167"/>
      <c r="X60" s="535"/>
      <c r="Y60" s="575"/>
      <c r="Z60" s="536"/>
      <c r="AA60" s="174"/>
      <c r="AB60" s="201"/>
      <c r="AC60" s="166"/>
      <c r="AD60" s="174"/>
      <c r="AE60" s="167"/>
      <c r="AF60" s="168">
        <f t="shared" si="3"/>
        <v>0</v>
      </c>
      <c r="AG60" s="169" t="e">
        <f t="shared" si="4"/>
        <v>#N/A</v>
      </c>
      <c r="AH60" s="178" t="e">
        <f>IF(AG60&lt;=1,"Remota",VLOOKUP(AG60,[23]Listas!$C$6:$D$10,2,0))</f>
        <v>#N/A</v>
      </c>
      <c r="AI60" s="169" t="e">
        <f t="shared" si="5"/>
        <v>#N/A</v>
      </c>
      <c r="AJ60" s="178" t="e">
        <f>IF(AI60&lt;=1,"Insignificante",HLOOKUP(AI60,[23]Listas!$F$3:$J$4,2,0))</f>
        <v>#N/A</v>
      </c>
      <c r="AK60" s="170" t="e">
        <f t="shared" si="6"/>
        <v>#N/A</v>
      </c>
      <c r="AL60" s="177" t="e">
        <f>INDEX([23]Listas!$F$6:$J$10,MATCH(AH60,[23]Listas!$D$6:$D$10,0),MATCH(AJ60,[23]Listas!$F$4:$J$4,0))</f>
        <v>#N/A</v>
      </c>
    </row>
    <row r="61" spans="1:38" s="171" customFormat="1" ht="124.5"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VLOOKUP(Q61,[23]Listas!$D$6:$E$10,2,0)</f>
        <v>#N/A</v>
      </c>
      <c r="U61" s="168" t="e">
        <f>HLOOKUP(R61,[23]Listas!$F$4:$J$5,2,0)</f>
        <v>#N/A</v>
      </c>
      <c r="V61" s="177" t="e">
        <f>INDEX([23]Listas!$F$6:$J$10,MATCH(Q61,[23]Listas!$D$6:$D$10,0),MATCH(R61,[23]Listas!$F$4:$J$4,0))</f>
        <v>#N/A</v>
      </c>
      <c r="W61" s="167"/>
      <c r="X61" s="535"/>
      <c r="Y61" s="575"/>
      <c r="Z61" s="536"/>
      <c r="AA61" s="174"/>
      <c r="AB61" s="201"/>
      <c r="AC61" s="166"/>
      <c r="AD61" s="174"/>
      <c r="AE61" s="167"/>
      <c r="AF61" s="168">
        <f t="shared" si="3"/>
        <v>0</v>
      </c>
      <c r="AG61" s="169" t="e">
        <f t="shared" si="4"/>
        <v>#N/A</v>
      </c>
      <c r="AH61" s="178" t="e">
        <f>IF(AG61&lt;=1,"Remota",VLOOKUP(AG61,[23]Listas!$C$6:$D$10,2,0))</f>
        <v>#N/A</v>
      </c>
      <c r="AI61" s="169" t="e">
        <f t="shared" si="5"/>
        <v>#N/A</v>
      </c>
      <c r="AJ61" s="178" t="e">
        <f>IF(AI61&lt;=1,"Insignificante",HLOOKUP(AI61,[23]Listas!$F$3:$J$4,2,0))</f>
        <v>#N/A</v>
      </c>
      <c r="AK61" s="170" t="e">
        <f t="shared" si="6"/>
        <v>#N/A</v>
      </c>
      <c r="AL61" s="177" t="e">
        <f>INDEX([23]Listas!$F$6:$J$10,MATCH(AH61,[23]Listas!$D$6:$D$10,0),MATCH(AJ61,[23]Listas!$F$4:$J$4,0))</f>
        <v>#N/A</v>
      </c>
    </row>
    <row r="62" spans="1:38" s="171" customFormat="1" ht="124.5"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VLOOKUP(Q62,[23]Listas!$D$6:$E$10,2,0)</f>
        <v>#N/A</v>
      </c>
      <c r="U62" s="168" t="e">
        <f>HLOOKUP(R62,[23]Listas!$F$4:$J$5,2,0)</f>
        <v>#N/A</v>
      </c>
      <c r="V62" s="177" t="e">
        <f>INDEX([23]Listas!$F$6:$J$10,MATCH(Q62,[23]Listas!$D$6:$D$10,0),MATCH(R62,[23]Listas!$F$4:$J$4,0))</f>
        <v>#N/A</v>
      </c>
      <c r="W62" s="167"/>
      <c r="X62" s="535"/>
      <c r="Y62" s="575"/>
      <c r="Z62" s="536"/>
      <c r="AA62" s="174"/>
      <c r="AB62" s="201"/>
      <c r="AC62" s="166"/>
      <c r="AD62" s="174"/>
      <c r="AE62" s="167"/>
      <c r="AF62" s="168">
        <f t="shared" si="3"/>
        <v>0</v>
      </c>
      <c r="AG62" s="169" t="e">
        <f t="shared" si="4"/>
        <v>#N/A</v>
      </c>
      <c r="AH62" s="178" t="e">
        <f>IF(AG62&lt;=1,"Remota",VLOOKUP(AG62,[23]Listas!$C$6:$D$10,2,0))</f>
        <v>#N/A</v>
      </c>
      <c r="AI62" s="169" t="e">
        <f t="shared" si="5"/>
        <v>#N/A</v>
      </c>
      <c r="AJ62" s="178" t="e">
        <f>IF(AI62&lt;=1,"Insignificante",HLOOKUP(AI62,[23]Listas!$F$3:$J$4,2,0))</f>
        <v>#N/A</v>
      </c>
      <c r="AK62" s="170" t="e">
        <f t="shared" si="6"/>
        <v>#N/A</v>
      </c>
      <c r="AL62" s="177" t="e">
        <f>INDEX([23]Listas!$F$6:$J$10,MATCH(AH62,[23]Listas!$D$6:$D$10,0),MATCH(AJ62,[23]Listas!$F$4:$J$4,0))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VLOOKUP(Q63,[23]Listas!$D$6:$E$10,2,0)</f>
        <v>#N/A</v>
      </c>
      <c r="U63" s="168" t="e">
        <f>HLOOKUP(R63,[23]Listas!$F$4:$J$5,2,0)</f>
        <v>#N/A</v>
      </c>
      <c r="V63" s="177" t="e">
        <f>INDEX([23]Listas!$F$6:$J$10,MATCH(Q63,[23]Listas!$D$6:$D$10,0),MATCH(R63,[23]Listas!$F$4:$J$4,0))</f>
        <v>#N/A</v>
      </c>
      <c r="W63" s="167"/>
      <c r="X63" s="535"/>
      <c r="Y63" s="575"/>
      <c r="Z63" s="536"/>
      <c r="AA63" s="174"/>
      <c r="AB63" s="201"/>
      <c r="AC63" s="166"/>
      <c r="AD63" s="174"/>
      <c r="AE63" s="167"/>
      <c r="AF63" s="168">
        <f t="shared" si="3"/>
        <v>0</v>
      </c>
      <c r="AG63" s="169" t="e">
        <f t="shared" si="4"/>
        <v>#N/A</v>
      </c>
      <c r="AH63" s="178" t="e">
        <f>IF(AG63&lt;=1,"Remota",VLOOKUP(AG63,[23]Listas!$C$6:$D$10,2,0))</f>
        <v>#N/A</v>
      </c>
      <c r="AI63" s="169" t="e">
        <f t="shared" si="5"/>
        <v>#N/A</v>
      </c>
      <c r="AJ63" s="178" t="e">
        <f>IF(AI63&lt;=1,"Insignificante",HLOOKUP(AI63,[23]Listas!$F$3:$J$4,2,0))</f>
        <v>#N/A</v>
      </c>
      <c r="AK63" s="170" t="e">
        <f t="shared" si="6"/>
        <v>#N/A</v>
      </c>
      <c r="AL63" s="177" t="e">
        <f>INDEX([23]Listas!$F$6:$J$10,MATCH(AH63,[23]Listas!$D$6:$D$10,0),MATCH(AJ63,[23]Listas!$F$4:$J$4,0))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VLOOKUP(Q64,[23]Listas!$D$6:$E$10,2,0)</f>
        <v>#N/A</v>
      </c>
      <c r="U64" s="168" t="e">
        <f>HLOOKUP(R64,[23]Listas!$F$4:$J$5,2,0)</f>
        <v>#N/A</v>
      </c>
      <c r="V64" s="177" t="e">
        <f>INDEX([23]Listas!$F$6:$J$10,MATCH(Q64,[23]Listas!$D$6:$D$10,0),MATCH(R64,[23]Listas!$F$4:$J$4,0))</f>
        <v>#N/A</v>
      </c>
      <c r="W64" s="167"/>
      <c r="X64" s="535"/>
      <c r="Y64" s="575"/>
      <c r="Z64" s="536"/>
      <c r="AA64" s="174"/>
      <c r="AB64" s="201"/>
      <c r="AC64" s="166"/>
      <c r="AD64" s="174"/>
      <c r="AE64" s="167"/>
      <c r="AF64" s="168">
        <f t="shared" si="3"/>
        <v>0</v>
      </c>
      <c r="AG64" s="169" t="e">
        <f t="shared" si="4"/>
        <v>#N/A</v>
      </c>
      <c r="AH64" s="178" t="e">
        <f>IF(AG64&lt;=1,"Remota",VLOOKUP(AG64,[23]Listas!$C$6:$D$10,2,0))</f>
        <v>#N/A</v>
      </c>
      <c r="AI64" s="169" t="e">
        <f t="shared" si="5"/>
        <v>#N/A</v>
      </c>
      <c r="AJ64" s="178" t="e">
        <f>IF(AI64&lt;=1,"Insignificante",HLOOKUP(AI64,[23]Listas!$F$3:$J$4,2,0))</f>
        <v>#N/A</v>
      </c>
      <c r="AK64" s="170" t="e">
        <f t="shared" si="6"/>
        <v>#N/A</v>
      </c>
      <c r="AL64" s="177" t="e">
        <f>INDEX([23]Listas!$F$6:$J$10,MATCH(AH64,[23]Listas!$D$6:$D$10,0),MATCH(AJ64,[23]Listas!$F$4:$J$4,0))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VLOOKUP(Q65,[23]Listas!$D$6:$E$10,2,0)</f>
        <v>#N/A</v>
      </c>
      <c r="U65" s="168" t="e">
        <f>HLOOKUP(R65,[23]Listas!$F$4:$J$5,2,0)</f>
        <v>#N/A</v>
      </c>
      <c r="V65" s="177" t="e">
        <f>INDEX([23]Listas!$F$6:$J$10,MATCH(Q65,[23]Listas!$D$6:$D$10,0),MATCH(R65,[23]Listas!$F$4:$J$4,0))</f>
        <v>#N/A</v>
      </c>
      <c r="W65" s="167"/>
      <c r="X65" s="535"/>
      <c r="Y65" s="575"/>
      <c r="Z65" s="536"/>
      <c r="AA65" s="174"/>
      <c r="AB65" s="201"/>
      <c r="AC65" s="166"/>
      <c r="AD65" s="174"/>
      <c r="AE65" s="167"/>
      <c r="AF65" s="168">
        <f t="shared" si="3"/>
        <v>0</v>
      </c>
      <c r="AG65" s="169" t="e">
        <f t="shared" si="4"/>
        <v>#N/A</v>
      </c>
      <c r="AH65" s="178" t="e">
        <f>IF(AG65&lt;=1,"Remota",VLOOKUP(AG65,[23]Listas!$C$6:$D$10,2,0))</f>
        <v>#N/A</v>
      </c>
      <c r="AI65" s="169" t="e">
        <f t="shared" si="5"/>
        <v>#N/A</v>
      </c>
      <c r="AJ65" s="178" t="e">
        <f>IF(AI65&lt;=1,"Insignificante",HLOOKUP(AI65,[23]Listas!$F$3:$J$4,2,0))</f>
        <v>#N/A</v>
      </c>
      <c r="AK65" s="170" t="e">
        <f t="shared" si="6"/>
        <v>#N/A</v>
      </c>
      <c r="AL65" s="177" t="e">
        <f>INDEX([23]Listas!$F$6:$J$10,MATCH(AH65,[23]Listas!$D$6:$D$10,0),MATCH(AJ65,[23]Listas!$F$4:$J$4,0))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VLOOKUP(Q66,[23]Listas!$D$6:$E$10,2,0)</f>
        <v>#N/A</v>
      </c>
      <c r="U66" s="168" t="e">
        <f>HLOOKUP(R66,[23]Listas!$F$4:$J$5,2,0)</f>
        <v>#N/A</v>
      </c>
      <c r="V66" s="177" t="e">
        <f>INDEX([23]Listas!$F$6:$J$10,MATCH(Q66,[23]Listas!$D$6:$D$10,0),MATCH(R66,[23]Listas!$F$4:$J$4,0))</f>
        <v>#N/A</v>
      </c>
      <c r="W66" s="167"/>
      <c r="X66" s="535"/>
      <c r="Y66" s="575"/>
      <c r="Z66" s="536"/>
      <c r="AA66" s="174"/>
      <c r="AB66" s="201"/>
      <c r="AC66" s="166"/>
      <c r="AD66" s="174"/>
      <c r="AE66" s="167"/>
      <c r="AF66" s="168">
        <f t="shared" si="3"/>
        <v>0</v>
      </c>
      <c r="AG66" s="169" t="e">
        <f t="shared" si="4"/>
        <v>#N/A</v>
      </c>
      <c r="AH66" s="178" t="e">
        <f>IF(AG66&lt;=1,"Remota",VLOOKUP(AG66,[23]Listas!$C$6:$D$10,2,0))</f>
        <v>#N/A</v>
      </c>
      <c r="AI66" s="169" t="e">
        <f t="shared" si="5"/>
        <v>#N/A</v>
      </c>
      <c r="AJ66" s="178" t="e">
        <f>IF(AI66&lt;=1,"Insignificante",HLOOKUP(AI66,[23]Listas!$F$3:$J$4,2,0))</f>
        <v>#N/A</v>
      </c>
      <c r="AK66" s="170" t="e">
        <f t="shared" si="6"/>
        <v>#N/A</v>
      </c>
      <c r="AL66" s="177" t="e">
        <f>INDEX([23]Listas!$F$6:$J$10,MATCH(AH66,[23]Listas!$D$6:$D$10,0),MATCH(AJ66,[23]Listas!$F$4:$J$4,0))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VLOOKUP(Q67,[23]Listas!$D$6:$E$10,2,0)</f>
        <v>#N/A</v>
      </c>
      <c r="U67" s="168" t="e">
        <f>HLOOKUP(R67,[23]Listas!$F$4:$J$5,2,0)</f>
        <v>#N/A</v>
      </c>
      <c r="V67" s="177" t="e">
        <f>INDEX([23]Listas!$F$6:$J$10,MATCH(Q67,[23]Listas!$D$6:$D$10,0),MATCH(R67,[23]Listas!$F$4:$J$4,0))</f>
        <v>#N/A</v>
      </c>
      <c r="W67" s="167"/>
      <c r="X67" s="535"/>
      <c r="Y67" s="575"/>
      <c r="Z67" s="536"/>
      <c r="AA67" s="174"/>
      <c r="AB67" s="201"/>
      <c r="AC67" s="166"/>
      <c r="AD67" s="174"/>
      <c r="AE67" s="167"/>
      <c r="AF67" s="168">
        <f t="shared" si="3"/>
        <v>0</v>
      </c>
      <c r="AG67" s="169" t="e">
        <f t="shared" si="4"/>
        <v>#N/A</v>
      </c>
      <c r="AH67" s="178" t="e">
        <f>IF(AG67&lt;=1,"Remota",VLOOKUP(AG67,[23]Listas!$C$6:$D$10,2,0))</f>
        <v>#N/A</v>
      </c>
      <c r="AI67" s="169" t="e">
        <f t="shared" si="5"/>
        <v>#N/A</v>
      </c>
      <c r="AJ67" s="178" t="e">
        <f>IF(AI67&lt;=1,"Insignificante",HLOOKUP(AI67,[23]Listas!$F$3:$J$4,2,0))</f>
        <v>#N/A</v>
      </c>
      <c r="AK67" s="170" t="e">
        <f t="shared" si="6"/>
        <v>#N/A</v>
      </c>
      <c r="AL67" s="177" t="e">
        <f>INDEX([23]Listas!$F$6:$J$10,MATCH(AH67,[23]Listas!$D$6:$D$10,0),MATCH(AJ67,[23]Listas!$F$4:$J$4,0))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VLOOKUP(Q68,[23]Listas!$D$6:$E$10,2,0)</f>
        <v>#N/A</v>
      </c>
      <c r="U68" s="168" t="e">
        <f>HLOOKUP(R68,[23]Listas!$F$4:$J$5,2,0)</f>
        <v>#N/A</v>
      </c>
      <c r="V68" s="177" t="e">
        <f>INDEX([23]Listas!$F$6:$J$10,MATCH(Q68,[23]Listas!$D$6:$D$10,0),MATCH(R68,[23]Listas!$F$4:$J$4,0))</f>
        <v>#N/A</v>
      </c>
      <c r="W68" s="167"/>
      <c r="X68" s="535"/>
      <c r="Y68" s="575"/>
      <c r="Z68" s="536"/>
      <c r="AA68" s="174"/>
      <c r="AB68" s="201"/>
      <c r="AC68" s="166"/>
      <c r="AD68" s="174"/>
      <c r="AE68" s="167"/>
      <c r="AF68" s="168">
        <f t="shared" si="3"/>
        <v>0</v>
      </c>
      <c r="AG68" s="169" t="e">
        <f t="shared" si="4"/>
        <v>#N/A</v>
      </c>
      <c r="AH68" s="178" t="e">
        <f>IF(AG68&lt;=1,"Remota",VLOOKUP(AG68,[23]Listas!$C$6:$D$10,2,0))</f>
        <v>#N/A</v>
      </c>
      <c r="AI68" s="169" t="e">
        <f t="shared" si="5"/>
        <v>#N/A</v>
      </c>
      <c r="AJ68" s="178" t="e">
        <f>IF(AI68&lt;=1,"Insignificante",HLOOKUP(AI68,[23]Listas!$F$3:$J$4,2,0))</f>
        <v>#N/A</v>
      </c>
      <c r="AK68" s="170" t="e">
        <f t="shared" si="6"/>
        <v>#N/A</v>
      </c>
      <c r="AL68" s="177" t="e">
        <f>INDEX([23]Listas!$F$6:$J$10,MATCH(AH68,[23]Listas!$D$6:$D$10,0),MATCH(AJ68,[23]Listas!$F$4:$J$4,0))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VLOOKUP(Q69,[23]Listas!$D$6:$E$10,2,0)</f>
        <v>#N/A</v>
      </c>
      <c r="U69" s="168" t="e">
        <f>HLOOKUP(R69,[23]Listas!$F$4:$J$5,2,0)</f>
        <v>#N/A</v>
      </c>
      <c r="V69" s="177" t="e">
        <f>INDEX([23]Listas!$F$6:$J$10,MATCH(Q69,[23]Listas!$D$6:$D$10,0),MATCH(R69,[23]Listas!$F$4:$J$4,0))</f>
        <v>#N/A</v>
      </c>
      <c r="W69" s="167"/>
      <c r="X69" s="535"/>
      <c r="Y69" s="575"/>
      <c r="Z69" s="536"/>
      <c r="AA69" s="174"/>
      <c r="AB69" s="201"/>
      <c r="AC69" s="166"/>
      <c r="AD69" s="174"/>
      <c r="AE69" s="167"/>
      <c r="AF69" s="168">
        <f t="shared" si="3"/>
        <v>0</v>
      </c>
      <c r="AG69" s="169" t="e">
        <f t="shared" si="4"/>
        <v>#N/A</v>
      </c>
      <c r="AH69" s="178" t="e">
        <f>IF(AG69&lt;=1,"Remota",VLOOKUP(AG69,[23]Listas!$C$6:$D$10,2,0))</f>
        <v>#N/A</v>
      </c>
      <c r="AI69" s="169" t="e">
        <f t="shared" si="5"/>
        <v>#N/A</v>
      </c>
      <c r="AJ69" s="178" t="e">
        <f>IF(AI69&lt;=1,"Insignificante",HLOOKUP(AI69,[23]Listas!$F$3:$J$4,2,0))</f>
        <v>#N/A</v>
      </c>
      <c r="AK69" s="170" t="e">
        <f t="shared" si="6"/>
        <v>#N/A</v>
      </c>
      <c r="AL69" s="177" t="e">
        <f>INDEX([23]Listas!$F$6:$J$10,MATCH(AH69,[23]Listas!$D$6:$D$10,0),MATCH(AJ69,[23]Listas!$F$4:$J$4,0))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VLOOKUP(Q70,[23]Listas!$D$6:$E$10,2,0)</f>
        <v>#N/A</v>
      </c>
      <c r="U70" s="168" t="e">
        <f>HLOOKUP(R70,[23]Listas!$F$4:$J$5,2,0)</f>
        <v>#N/A</v>
      </c>
      <c r="V70" s="177" t="e">
        <f>INDEX([23]Listas!$F$6:$J$10,MATCH(Q70,[23]Listas!$D$6:$D$10,0),MATCH(R70,[23]Listas!$F$4:$J$4,0))</f>
        <v>#N/A</v>
      </c>
      <c r="W70" s="167"/>
      <c r="X70" s="535"/>
      <c r="Y70" s="575"/>
      <c r="Z70" s="536"/>
      <c r="AA70" s="174"/>
      <c r="AB70" s="201"/>
      <c r="AC70" s="166"/>
      <c r="AD70" s="174"/>
      <c r="AE70" s="167"/>
      <c r="AF70" s="168">
        <f t="shared" si="3"/>
        <v>0</v>
      </c>
      <c r="AG70" s="169" t="e">
        <f t="shared" si="4"/>
        <v>#N/A</v>
      </c>
      <c r="AH70" s="178" t="e">
        <f>IF(AG70&lt;=1,"Remota",VLOOKUP(AG70,[23]Listas!$C$6:$D$10,2,0))</f>
        <v>#N/A</v>
      </c>
      <c r="AI70" s="169" t="e">
        <f t="shared" si="5"/>
        <v>#N/A</v>
      </c>
      <c r="AJ70" s="178" t="e">
        <f>IF(AI70&lt;=1,"Insignificante",HLOOKUP(AI70,[23]Listas!$F$3:$J$4,2,0))</f>
        <v>#N/A</v>
      </c>
      <c r="AK70" s="170" t="e">
        <f t="shared" si="6"/>
        <v>#N/A</v>
      </c>
      <c r="AL70" s="177" t="e">
        <f>INDEX([23]Listas!$F$6:$J$10,MATCH(AH70,[23]Listas!$D$6:$D$10,0),MATCH(AJ70,[23]Listas!$F$4:$J$4,0))</f>
        <v>#N/A</v>
      </c>
    </row>
    <row r="71" spans="1:38"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VLOOKUP(Q71,[23]Listas!$D$6:$E$10,2,0)</f>
        <v>#N/A</v>
      </c>
      <c r="U71" s="168" t="e">
        <f>HLOOKUP(R71,[23]Listas!$F$4:$J$5,2,0)</f>
        <v>#N/A</v>
      </c>
      <c r="V71" s="177" t="e">
        <f>INDEX([23]Listas!$F$6:$J$10,MATCH(Q71,[23]Listas!$D$6:$D$10,0),MATCH(R71,[23]Listas!$F$4:$J$4,0))</f>
        <v>#N/A</v>
      </c>
      <c r="W71" s="167"/>
      <c r="X71" s="535"/>
      <c r="Y71" s="575"/>
      <c r="Z71" s="536"/>
      <c r="AA71" s="174"/>
      <c r="AB71" s="201"/>
      <c r="AC71" s="166"/>
      <c r="AD71" s="174"/>
      <c r="AE71" s="167"/>
      <c r="AF71" s="168">
        <f t="shared" si="3"/>
        <v>0</v>
      </c>
      <c r="AG71" s="169" t="e">
        <f t="shared" si="4"/>
        <v>#N/A</v>
      </c>
      <c r="AH71" s="178" t="e">
        <f>IF(AG71&lt;=1,"Remota",VLOOKUP(AG71,[23]Listas!$C$6:$D$10,2,0))</f>
        <v>#N/A</v>
      </c>
      <c r="AI71" s="169" t="e">
        <f t="shared" si="5"/>
        <v>#N/A</v>
      </c>
      <c r="AJ71" s="178" t="e">
        <f>IF(AI71&lt;=1,"Insignificante",HLOOKUP(AI71,[23]Listas!$F$3:$J$4,2,0))</f>
        <v>#N/A</v>
      </c>
      <c r="AK71" s="170" t="e">
        <f t="shared" si="6"/>
        <v>#N/A</v>
      </c>
      <c r="AL71" s="177" t="e">
        <f>INDEX([23]Listas!$F$6:$J$10,MATCH(AH71,[23]Listas!$D$6:$D$10,0),MATCH(AJ71,[23]Listas!$F$4:$J$4,0))</f>
        <v>#N/A</v>
      </c>
    </row>
    <row r="72" spans="1:38"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VLOOKUP(Q72,[23]Listas!$D$6:$E$10,2,0)</f>
        <v>#N/A</v>
      </c>
      <c r="U72" s="168" t="e">
        <f>HLOOKUP(R72,[23]Listas!$F$4:$J$5,2,0)</f>
        <v>#N/A</v>
      </c>
      <c r="V72" s="177" t="e">
        <f>INDEX([23]Listas!$F$6:$J$10,MATCH(Q72,[23]Listas!$D$6:$D$10,0),MATCH(R72,[23]Listas!$F$4:$J$4,0))</f>
        <v>#N/A</v>
      </c>
      <c r="W72" s="167"/>
      <c r="X72" s="535"/>
      <c r="Y72" s="575"/>
      <c r="Z72" s="536"/>
      <c r="AA72" s="174"/>
      <c r="AB72" s="201"/>
      <c r="AC72" s="166"/>
      <c r="AD72" s="174"/>
      <c r="AE72" s="167"/>
      <c r="AF72" s="168">
        <f t="shared" si="3"/>
        <v>0</v>
      </c>
      <c r="AG72" s="169" t="e">
        <f t="shared" si="4"/>
        <v>#N/A</v>
      </c>
      <c r="AH72" s="178" t="e">
        <f>IF(AG72&lt;=1,"Remota",VLOOKUP(AG72,[23]Listas!$C$6:$D$10,2,0))</f>
        <v>#N/A</v>
      </c>
      <c r="AI72" s="169" t="e">
        <f t="shared" si="5"/>
        <v>#N/A</v>
      </c>
      <c r="AJ72" s="178" t="e">
        <f>IF(AI72&lt;=1,"Insignificante",HLOOKUP(AI72,[23]Listas!$F$3:$J$4,2,0))</f>
        <v>#N/A</v>
      </c>
      <c r="AK72" s="170" t="e">
        <f t="shared" si="6"/>
        <v>#N/A</v>
      </c>
      <c r="AL72" s="177" t="e">
        <f>INDEX([23]Listas!$F$6:$J$10,MATCH(AH72,[23]Listas!$D$6:$D$10,0),MATCH(AJ72,[23]Listas!$F$4:$J$4,0))</f>
        <v>#N/A</v>
      </c>
    </row>
    <row r="73" spans="1:38"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VLOOKUP(Q73,[23]Listas!$D$6:$E$10,2,0)</f>
        <v>#N/A</v>
      </c>
      <c r="U73" s="168" t="e">
        <f>HLOOKUP(R73,[23]Listas!$F$4:$J$5,2,0)</f>
        <v>#N/A</v>
      </c>
      <c r="V73" s="177" t="e">
        <f>INDEX([23]Listas!$F$6:$J$10,MATCH(Q73,[23]Listas!$D$6:$D$10,0),MATCH(R73,[23]Listas!$F$4:$J$4,0))</f>
        <v>#N/A</v>
      </c>
      <c r="W73" s="167"/>
      <c r="X73" s="535"/>
      <c r="Y73" s="575"/>
      <c r="Z73" s="536"/>
      <c r="AA73" s="174"/>
      <c r="AB73" s="201"/>
      <c r="AC73" s="166"/>
      <c r="AD73" s="174"/>
      <c r="AE73" s="167"/>
      <c r="AF73" s="168">
        <f t="shared" si="3"/>
        <v>0</v>
      </c>
      <c r="AG73" s="169" t="e">
        <f t="shared" si="4"/>
        <v>#N/A</v>
      </c>
      <c r="AH73" s="178" t="e">
        <f>IF(AG73&lt;=1,"Remota",VLOOKUP(AG73,[23]Listas!$C$6:$D$10,2,0))</f>
        <v>#N/A</v>
      </c>
      <c r="AI73" s="169" t="e">
        <f t="shared" si="5"/>
        <v>#N/A</v>
      </c>
      <c r="AJ73" s="178" t="e">
        <f>IF(AI73&lt;=1,"Insignificante",HLOOKUP(AI73,[23]Listas!$F$3:$J$4,2,0))</f>
        <v>#N/A</v>
      </c>
      <c r="AK73" s="170" t="e">
        <f t="shared" si="6"/>
        <v>#N/A</v>
      </c>
      <c r="AL73" s="177" t="e">
        <f>INDEX([23]Listas!$F$6:$J$10,MATCH(AH73,[23]Listas!$D$6:$D$10,0),MATCH(AJ73,[23]Listas!$F$4:$J$4,0))</f>
        <v>#N/A</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VLOOKUP(Q74,[23]Listas!$D$6:$E$10,2,0)</f>
        <v>#N/A</v>
      </c>
      <c r="U74" s="168" t="e">
        <f>HLOOKUP(R74,[23]Listas!$F$4:$J$5,2,0)</f>
        <v>#N/A</v>
      </c>
      <c r="V74" s="177" t="e">
        <f>INDEX([23]Listas!$F$6:$J$10,MATCH(Q74,[23]Listas!$D$6:$D$10,0),MATCH(R74,[23]Listas!$F$4:$J$4,0))</f>
        <v>#N/A</v>
      </c>
      <c r="W74" s="167"/>
      <c r="X74" s="535"/>
      <c r="Y74" s="575"/>
      <c r="Z74" s="536"/>
      <c r="AA74" s="174"/>
      <c r="AB74" s="201"/>
      <c r="AC74" s="166"/>
      <c r="AD74" s="174"/>
      <c r="AE74" s="167"/>
      <c r="AF74" s="168">
        <f t="shared" si="3"/>
        <v>0</v>
      </c>
      <c r="AG74" s="169" t="e">
        <f t="shared" si="4"/>
        <v>#N/A</v>
      </c>
      <c r="AH74" s="178" t="e">
        <f>IF(AG74&lt;=1,"Remota",VLOOKUP(AG74,[23]Listas!$C$6:$D$10,2,0))</f>
        <v>#N/A</v>
      </c>
      <c r="AI74" s="169" t="e">
        <f t="shared" si="5"/>
        <v>#N/A</v>
      </c>
      <c r="AJ74" s="178" t="e">
        <f>IF(AI74&lt;=1,"Insignificante",HLOOKUP(AI74,[23]Listas!$F$3:$J$4,2,0))</f>
        <v>#N/A</v>
      </c>
      <c r="AK74" s="170" t="e">
        <f t="shared" si="6"/>
        <v>#N/A</v>
      </c>
      <c r="AL74" s="177" t="e">
        <f>INDEX([23]Listas!$F$6:$J$10,MATCH(AH74,[23]Listas!$D$6:$D$10,0),MATCH(AJ74,[23]Listas!$F$4:$J$4,0))</f>
        <v>#N/A</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VLOOKUP(Q75,[23]Listas!$D$6:$E$10,2,0)</f>
        <v>#N/A</v>
      </c>
      <c r="U75" s="168" t="e">
        <f>HLOOKUP(R75,[23]Listas!$F$4:$J$5,2,0)</f>
        <v>#N/A</v>
      </c>
      <c r="V75" s="177" t="e">
        <f>INDEX([23]Listas!$F$6:$J$10,MATCH(Q75,[23]Listas!$D$6:$D$10,0),MATCH(R75,[23]Listas!$F$4:$J$4,0))</f>
        <v>#N/A</v>
      </c>
      <c r="W75" s="167"/>
      <c r="X75" s="535"/>
      <c r="Y75" s="575"/>
      <c r="Z75" s="536"/>
      <c r="AA75" s="174"/>
      <c r="AB75" s="201"/>
      <c r="AC75" s="166"/>
      <c r="AD75" s="174"/>
      <c r="AE75" s="167"/>
      <c r="AF75" s="168">
        <f t="shared" si="3"/>
        <v>0</v>
      </c>
      <c r="AG75" s="169" t="e">
        <f t="shared" si="4"/>
        <v>#N/A</v>
      </c>
      <c r="AH75" s="178" t="e">
        <f>IF(AG75&lt;=1,"Remota",VLOOKUP(AG75,[23]Listas!$C$6:$D$10,2,0))</f>
        <v>#N/A</v>
      </c>
      <c r="AI75" s="169" t="e">
        <f t="shared" si="5"/>
        <v>#N/A</v>
      </c>
      <c r="AJ75" s="178" t="e">
        <f>IF(AI75&lt;=1,"Insignificante",HLOOKUP(AI75,[23]Listas!$F$3:$J$4,2,0))</f>
        <v>#N/A</v>
      </c>
      <c r="AK75" s="170" t="e">
        <f t="shared" si="6"/>
        <v>#N/A</v>
      </c>
      <c r="AL75" s="177" t="e">
        <f>INDEX([23]Listas!$F$6:$J$10,MATCH(AH75,[23]Listas!$D$6:$D$10,0),MATCH(AJ75,[23]Listas!$F$4:$J$4,0))</f>
        <v>#N/A</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VLOOKUP(Q76,[23]Listas!$D$6:$E$10,2,0)</f>
        <v>#N/A</v>
      </c>
      <c r="U76" s="168" t="e">
        <f>HLOOKUP(R76,[23]Listas!$F$4:$J$5,2,0)</f>
        <v>#N/A</v>
      </c>
      <c r="V76" s="177" t="e">
        <f>INDEX([23]Listas!$F$6:$J$10,MATCH(Q76,[23]Listas!$D$6:$D$10,0),MATCH(R76,[23]Listas!$F$4:$J$4,0))</f>
        <v>#N/A</v>
      </c>
      <c r="W76" s="167"/>
      <c r="X76" s="535"/>
      <c r="Y76" s="575"/>
      <c r="Z76" s="536"/>
      <c r="AA76" s="174"/>
      <c r="AB76" s="201"/>
      <c r="AC76" s="166"/>
      <c r="AD76" s="174"/>
      <c r="AE76" s="167"/>
      <c r="AF76" s="168">
        <f t="shared" si="3"/>
        <v>0</v>
      </c>
      <c r="AG76" s="169" t="e">
        <f t="shared" si="4"/>
        <v>#N/A</v>
      </c>
      <c r="AH76" s="178" t="e">
        <f>IF(AG76&lt;=1,"Remota",VLOOKUP(AG76,[23]Listas!$C$6:$D$10,2,0))</f>
        <v>#N/A</v>
      </c>
      <c r="AI76" s="169" t="e">
        <f t="shared" si="5"/>
        <v>#N/A</v>
      </c>
      <c r="AJ76" s="178" t="e">
        <f>IF(AI76&lt;=1,"Insignificante",HLOOKUP(AI76,[23]Listas!$F$3:$J$4,2,0))</f>
        <v>#N/A</v>
      </c>
      <c r="AK76" s="170" t="e">
        <f t="shared" si="6"/>
        <v>#N/A</v>
      </c>
      <c r="AL76" s="177" t="e">
        <f>INDEX([23]Listas!$F$6:$J$10,MATCH(AH76,[23]Listas!$D$6:$D$10,0),MATCH(AJ76,[23]Listas!$F$4:$J$4,0))</f>
        <v>#N/A</v>
      </c>
    </row>
    <row r="77" spans="1:38"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VLOOKUP(Q77,[23]Listas!$D$6:$E$10,2,0)</f>
        <v>#N/A</v>
      </c>
      <c r="U77" s="168" t="e">
        <f>HLOOKUP(R77,[23]Listas!$F$4:$J$5,2,0)</f>
        <v>#N/A</v>
      </c>
      <c r="V77" s="177" t="e">
        <f>INDEX([23]Listas!$F$6:$J$10,MATCH(Q77,[23]Listas!$D$6:$D$10,0),MATCH(R77,[23]Listas!$F$4:$J$4,0))</f>
        <v>#N/A</v>
      </c>
      <c r="W77" s="167"/>
      <c r="X77" s="535"/>
      <c r="Y77" s="575"/>
      <c r="Z77" s="536"/>
      <c r="AA77" s="174"/>
      <c r="AB77" s="201"/>
      <c r="AC77" s="166"/>
      <c r="AD77" s="174"/>
      <c r="AE77" s="167"/>
      <c r="AF77" s="168">
        <f t="shared" si="3"/>
        <v>0</v>
      </c>
      <c r="AG77" s="169" t="e">
        <f t="shared" si="4"/>
        <v>#N/A</v>
      </c>
      <c r="AH77" s="178" t="e">
        <f>IF(AG77&lt;=1,"Remota",VLOOKUP(AG77,[23]Listas!$C$6:$D$10,2,0))</f>
        <v>#N/A</v>
      </c>
      <c r="AI77" s="169" t="e">
        <f t="shared" si="5"/>
        <v>#N/A</v>
      </c>
      <c r="AJ77" s="178" t="e">
        <f>IF(AI77&lt;=1,"Insignificante",HLOOKUP(AI77,[23]Listas!$F$3:$J$4,2,0))</f>
        <v>#N/A</v>
      </c>
      <c r="AK77" s="170" t="e">
        <f t="shared" si="6"/>
        <v>#N/A</v>
      </c>
      <c r="AL77" s="177" t="e">
        <f>INDEX([23]Listas!$F$6:$J$10,MATCH(AH77,[23]Listas!$D$6:$D$10,0),MATCH(AJ77,[23]Listas!$F$4:$J$4,0))</f>
        <v>#N/A</v>
      </c>
    </row>
    <row r="78" spans="1:38" s="171" customFormat="1" ht="78" hidden="1" customHeight="1" x14ac:dyDescent="0.2">
      <c r="A78" s="166"/>
      <c r="B78" s="176"/>
      <c r="C78" s="535"/>
      <c r="D78" s="575"/>
      <c r="E78" s="536"/>
      <c r="F78" s="174"/>
      <c r="G78" s="535"/>
      <c r="H78" s="575"/>
      <c r="I78" s="536"/>
      <c r="J78" s="550"/>
      <c r="K78" s="550"/>
      <c r="L78" s="550"/>
      <c r="M78" s="166"/>
      <c r="N78" s="166"/>
      <c r="O78" s="166"/>
      <c r="P78" s="166"/>
      <c r="Q78" s="176"/>
      <c r="R78" s="176"/>
      <c r="S78" s="167"/>
      <c r="T78" s="168" t="e">
        <f>VLOOKUP(Q78,[23]Listas!$D$6:$E$10,2,0)</f>
        <v>#N/A</v>
      </c>
      <c r="U78" s="168" t="e">
        <f>HLOOKUP(R78,[23]Listas!$F$4:$J$5,2,0)</f>
        <v>#N/A</v>
      </c>
      <c r="V78" s="177" t="e">
        <f>INDEX([23]Listas!$F$6:$J$10,MATCH(Q78,[23]Listas!$D$6:$D$10,0),MATCH(R78,[23]Listas!$F$4:$J$4,0))</f>
        <v>#N/A</v>
      </c>
      <c r="W78" s="167"/>
      <c r="X78" s="535"/>
      <c r="Y78" s="575"/>
      <c r="Z78" s="536"/>
      <c r="AA78" s="174"/>
      <c r="AB78" s="201"/>
      <c r="AC78" s="166"/>
      <c r="AD78" s="174"/>
      <c r="AE78" s="167"/>
      <c r="AF78" s="168">
        <f t="shared" si="3"/>
        <v>0</v>
      </c>
      <c r="AG78" s="169" t="e">
        <f t="shared" si="4"/>
        <v>#N/A</v>
      </c>
      <c r="AH78" s="178" t="e">
        <f>IF(AG78&lt;=1,"Remota",VLOOKUP(AG78,[23]Listas!$C$6:$D$10,2,0))</f>
        <v>#N/A</v>
      </c>
      <c r="AI78" s="169" t="e">
        <f t="shared" si="5"/>
        <v>#N/A</v>
      </c>
      <c r="AJ78" s="178" t="e">
        <f>IF(AI78&lt;=1,"Insignificante",HLOOKUP(AI78,[23]Listas!$F$3:$J$4,2,0))</f>
        <v>#N/A</v>
      </c>
      <c r="AK78" s="170" t="e">
        <f t="shared" si="6"/>
        <v>#N/A</v>
      </c>
      <c r="AL78" s="177" t="e">
        <f>INDEX([23]Listas!$F$6:$J$10,MATCH(AH78,[23]Listas!$D$6:$D$10,0),MATCH(AJ78,[23]Listas!$F$4:$J$4,0))</f>
        <v>#N/A</v>
      </c>
    </row>
    <row r="79" spans="1:38" s="171" customFormat="1" ht="78" hidden="1" customHeight="1" x14ac:dyDescent="0.2">
      <c r="A79" s="166"/>
      <c r="B79" s="176"/>
      <c r="C79" s="535"/>
      <c r="D79" s="575"/>
      <c r="E79" s="536"/>
      <c r="F79" s="174"/>
      <c r="G79" s="535"/>
      <c r="H79" s="575"/>
      <c r="I79" s="536"/>
      <c r="J79" s="550"/>
      <c r="K79" s="550"/>
      <c r="L79" s="550"/>
      <c r="M79" s="166"/>
      <c r="N79" s="166"/>
      <c r="O79" s="166"/>
      <c r="P79" s="166"/>
      <c r="Q79" s="176"/>
      <c r="R79" s="176"/>
      <c r="S79" s="167"/>
      <c r="T79" s="168" t="e">
        <f>VLOOKUP(Q79,[23]Listas!$D$6:$E$10,2,0)</f>
        <v>#N/A</v>
      </c>
      <c r="U79" s="168" t="e">
        <f>HLOOKUP(R79,[23]Listas!$F$4:$J$5,2,0)</f>
        <v>#N/A</v>
      </c>
      <c r="V79" s="177" t="e">
        <f>INDEX([23]Listas!$F$6:$J$10,MATCH(Q79,[23]Listas!$D$6:$D$10,0),MATCH(R79,[23]Listas!$F$4:$J$4,0))</f>
        <v>#N/A</v>
      </c>
      <c r="W79" s="167"/>
      <c r="X79" s="535"/>
      <c r="Y79" s="575"/>
      <c r="Z79" s="536"/>
      <c r="AA79" s="174"/>
      <c r="AB79" s="201"/>
      <c r="AC79" s="166"/>
      <c r="AD79" s="174"/>
      <c r="AE79" s="167"/>
      <c r="AF79" s="168">
        <f t="shared" si="3"/>
        <v>0</v>
      </c>
      <c r="AG79" s="169" t="e">
        <f t="shared" si="4"/>
        <v>#N/A</v>
      </c>
      <c r="AH79" s="178" t="e">
        <f>IF(AG79&lt;=1,"Remota",VLOOKUP(AG79,[23]Listas!$C$6:$D$10,2,0))</f>
        <v>#N/A</v>
      </c>
      <c r="AI79" s="169" t="e">
        <f t="shared" si="5"/>
        <v>#N/A</v>
      </c>
      <c r="AJ79" s="178" t="e">
        <f>IF(AI79&lt;=1,"Insignificante",HLOOKUP(AI79,[23]Listas!$F$3:$J$4,2,0))</f>
        <v>#N/A</v>
      </c>
      <c r="AK79" s="170" t="e">
        <f t="shared" si="6"/>
        <v>#N/A</v>
      </c>
      <c r="AL79" s="177" t="e">
        <f>INDEX([23]Listas!$F$6:$J$10,MATCH(AH79,[23]Listas!$D$6:$D$10,0),MATCH(AJ79,[23]Listas!$F$4:$J$4,0))</f>
        <v>#N/A</v>
      </c>
    </row>
    <row r="80" spans="1:38" s="171" customFormat="1" ht="78" hidden="1" customHeight="1" x14ac:dyDescent="0.2">
      <c r="A80" s="166"/>
      <c r="B80" s="176"/>
      <c r="C80" s="535"/>
      <c r="D80" s="575"/>
      <c r="E80" s="536"/>
      <c r="F80" s="174"/>
      <c r="G80" s="535"/>
      <c r="H80" s="575"/>
      <c r="I80" s="536"/>
      <c r="J80" s="550"/>
      <c r="K80" s="550"/>
      <c r="L80" s="550"/>
      <c r="M80" s="166"/>
      <c r="N80" s="166"/>
      <c r="O80" s="166"/>
      <c r="P80" s="166"/>
      <c r="Q80" s="176"/>
      <c r="R80" s="176"/>
      <c r="S80" s="167"/>
      <c r="T80" s="168" t="e">
        <f>VLOOKUP(Q80,[23]Listas!$D$6:$E$10,2,0)</f>
        <v>#N/A</v>
      </c>
      <c r="U80" s="168" t="e">
        <f>HLOOKUP(R80,[23]Listas!$F$4:$J$5,2,0)</f>
        <v>#N/A</v>
      </c>
      <c r="V80" s="177" t="e">
        <f>INDEX([23]Listas!$F$6:$J$10,MATCH(Q80,[23]Listas!$D$6:$D$10,0),MATCH(R80,[23]Listas!$F$4:$J$4,0))</f>
        <v>#N/A</v>
      </c>
      <c r="W80" s="167"/>
      <c r="X80" s="535"/>
      <c r="Y80" s="575"/>
      <c r="Z80" s="536"/>
      <c r="AA80" s="174"/>
      <c r="AB80" s="201"/>
      <c r="AC80" s="166"/>
      <c r="AD80" s="174"/>
      <c r="AE80" s="167"/>
      <c r="AF80" s="168">
        <f t="shared" si="3"/>
        <v>0</v>
      </c>
      <c r="AG80" s="169" t="e">
        <f t="shared" si="4"/>
        <v>#N/A</v>
      </c>
      <c r="AH80" s="178" t="e">
        <f>IF(AG80&lt;=1,"Remota",VLOOKUP(AG80,[23]Listas!$C$6:$D$10,2,0))</f>
        <v>#N/A</v>
      </c>
      <c r="AI80" s="169" t="e">
        <f t="shared" si="5"/>
        <v>#N/A</v>
      </c>
      <c r="AJ80" s="178" t="e">
        <f>IF(AI80&lt;=1,"Insignificante",HLOOKUP(AI80,[23]Listas!$F$3:$J$4,2,0))</f>
        <v>#N/A</v>
      </c>
      <c r="AK80" s="170" t="e">
        <f t="shared" si="6"/>
        <v>#N/A</v>
      </c>
      <c r="AL80" s="177" t="e">
        <f>INDEX([23]Listas!$F$6:$J$10,MATCH(AH80,[23]Listas!$D$6:$D$10,0),MATCH(AJ80,[23]Listas!$F$4:$J$4,0))</f>
        <v>#N/A</v>
      </c>
    </row>
    <row r="81" spans="1:38" s="171" customFormat="1" ht="78" hidden="1" customHeight="1" x14ac:dyDescent="0.2">
      <c r="A81" s="166"/>
      <c r="B81" s="176"/>
      <c r="C81" s="535"/>
      <c r="D81" s="575"/>
      <c r="E81" s="536"/>
      <c r="F81" s="174"/>
      <c r="G81" s="535"/>
      <c r="H81" s="575"/>
      <c r="I81" s="536"/>
      <c r="J81" s="550"/>
      <c r="K81" s="550"/>
      <c r="L81" s="550"/>
      <c r="M81" s="166"/>
      <c r="N81" s="166"/>
      <c r="O81" s="166"/>
      <c r="P81" s="166"/>
      <c r="Q81" s="176"/>
      <c r="R81" s="176"/>
      <c r="S81" s="167"/>
      <c r="T81" s="168" t="e">
        <f>VLOOKUP(Q81,[23]Listas!$D$6:$E$10,2,0)</f>
        <v>#N/A</v>
      </c>
      <c r="U81" s="168" t="e">
        <f>HLOOKUP(R81,[23]Listas!$F$4:$J$5,2,0)</f>
        <v>#N/A</v>
      </c>
      <c r="V81" s="177" t="e">
        <f>INDEX([23]Listas!$F$6:$J$10,MATCH(Q81,[23]Listas!$D$6:$D$10,0),MATCH(R81,[23]Listas!$F$4:$J$4,0))</f>
        <v>#N/A</v>
      </c>
      <c r="W81" s="167"/>
      <c r="X81" s="535"/>
      <c r="Y81" s="575"/>
      <c r="Z81" s="536"/>
      <c r="AA81" s="174"/>
      <c r="AB81" s="201"/>
      <c r="AC81" s="166"/>
      <c r="AD81" s="174"/>
      <c r="AE81" s="167"/>
      <c r="AF81" s="168">
        <f t="shared" si="3"/>
        <v>0</v>
      </c>
      <c r="AG81" s="169" t="e">
        <f t="shared" si="4"/>
        <v>#N/A</v>
      </c>
      <c r="AH81" s="178" t="e">
        <f>IF(AG81&lt;=1,"Remota",VLOOKUP(AG81,[23]Listas!$C$6:$D$10,2,0))</f>
        <v>#N/A</v>
      </c>
      <c r="AI81" s="169" t="e">
        <f t="shared" si="5"/>
        <v>#N/A</v>
      </c>
      <c r="AJ81" s="178" t="e">
        <f>IF(AI81&lt;=1,"Insignificante",HLOOKUP(AI81,[23]Listas!$F$3:$J$4,2,0))</f>
        <v>#N/A</v>
      </c>
      <c r="AK81" s="170" t="e">
        <f t="shared" si="6"/>
        <v>#N/A</v>
      </c>
      <c r="AL81" s="177" t="e">
        <f>INDEX([23]Listas!$F$6:$J$10,MATCH(AH81,[23]Listas!$D$6:$D$10,0),MATCH(AJ81,[23]Listas!$F$4:$J$4,0))</f>
        <v>#N/A</v>
      </c>
    </row>
    <row r="82" spans="1:38" s="171" customFormat="1" ht="78" hidden="1" customHeight="1" x14ac:dyDescent="0.2">
      <c r="A82" s="166"/>
      <c r="B82" s="176"/>
      <c r="C82" s="535"/>
      <c r="D82" s="575"/>
      <c r="E82" s="536"/>
      <c r="F82" s="174"/>
      <c r="G82" s="535"/>
      <c r="H82" s="575"/>
      <c r="I82" s="536"/>
      <c r="J82" s="550"/>
      <c r="K82" s="550"/>
      <c r="L82" s="550"/>
      <c r="M82" s="166"/>
      <c r="N82" s="166"/>
      <c r="O82" s="166"/>
      <c r="P82" s="166"/>
      <c r="Q82" s="176"/>
      <c r="R82" s="176"/>
      <c r="S82" s="167"/>
      <c r="T82" s="168" t="e">
        <f>VLOOKUP(Q82,[23]Listas!$D$6:$E$10,2,0)</f>
        <v>#N/A</v>
      </c>
      <c r="U82" s="168" t="e">
        <f>HLOOKUP(R82,[23]Listas!$F$4:$J$5,2,0)</f>
        <v>#N/A</v>
      </c>
      <c r="V82" s="177" t="e">
        <f>INDEX([23]Listas!$F$6:$J$10,MATCH(Q82,[23]Listas!$D$6:$D$10,0),MATCH(R82,[23]Listas!$F$4:$J$4,0))</f>
        <v>#N/A</v>
      </c>
      <c r="W82" s="167"/>
      <c r="X82" s="535"/>
      <c r="Y82" s="575"/>
      <c r="Z82" s="536"/>
      <c r="AA82" s="174"/>
      <c r="AB82" s="201"/>
      <c r="AC82" s="166"/>
      <c r="AD82" s="174"/>
      <c r="AE82" s="167"/>
      <c r="AF82" s="168">
        <f t="shared" si="3"/>
        <v>0</v>
      </c>
      <c r="AG82" s="169" t="e">
        <f t="shared" si="4"/>
        <v>#N/A</v>
      </c>
      <c r="AH82" s="178" t="e">
        <f>IF(AG82&lt;=1,"Remota",VLOOKUP(AG82,[23]Listas!$C$6:$D$10,2,0))</f>
        <v>#N/A</v>
      </c>
      <c r="AI82" s="169" t="e">
        <f t="shared" si="5"/>
        <v>#N/A</v>
      </c>
      <c r="AJ82" s="178" t="e">
        <f>IF(AI82&lt;=1,"Insignificante",HLOOKUP(AI82,[23]Listas!$F$3:$J$4,2,0))</f>
        <v>#N/A</v>
      </c>
      <c r="AK82" s="170" t="e">
        <f t="shared" si="6"/>
        <v>#N/A</v>
      </c>
      <c r="AL82" s="177" t="e">
        <f>INDEX([23]Listas!$F$6:$J$10,MATCH(AH82,[23]Listas!$D$6:$D$10,0),MATCH(AJ82,[23]Listas!$F$4:$J$4,0))</f>
        <v>#N/A</v>
      </c>
    </row>
    <row r="83" spans="1:38" s="171" customFormat="1" ht="78" hidden="1" customHeight="1" x14ac:dyDescent="0.2">
      <c r="A83" s="166"/>
      <c r="B83" s="176"/>
      <c r="C83" s="535"/>
      <c r="D83" s="575"/>
      <c r="E83" s="536"/>
      <c r="F83" s="174"/>
      <c r="G83" s="535"/>
      <c r="H83" s="575"/>
      <c r="I83" s="536"/>
      <c r="J83" s="550"/>
      <c r="K83" s="550"/>
      <c r="L83" s="550"/>
      <c r="M83" s="166"/>
      <c r="N83" s="166"/>
      <c r="O83" s="166"/>
      <c r="P83" s="166"/>
      <c r="Q83" s="176"/>
      <c r="R83" s="176"/>
      <c r="S83" s="167"/>
      <c r="T83" s="168" t="e">
        <f>VLOOKUP(Q83,[23]Listas!$D$6:$E$10,2,0)</f>
        <v>#N/A</v>
      </c>
      <c r="U83" s="168" t="e">
        <f>HLOOKUP(R83,[23]Listas!$F$4:$J$5,2,0)</f>
        <v>#N/A</v>
      </c>
      <c r="V83" s="177" t="e">
        <f>INDEX([23]Listas!$F$6:$J$10,MATCH(Q83,[23]Listas!$D$6:$D$10,0),MATCH(R83,[23]Listas!$F$4:$J$4,0))</f>
        <v>#N/A</v>
      </c>
      <c r="W83" s="167"/>
      <c r="X83" s="535"/>
      <c r="Y83" s="575"/>
      <c r="Z83" s="536"/>
      <c r="AA83" s="174"/>
      <c r="AB83" s="201"/>
      <c r="AC83" s="166"/>
      <c r="AD83" s="174"/>
      <c r="AE83" s="167"/>
      <c r="AF83" s="168">
        <f t="shared" si="3"/>
        <v>0</v>
      </c>
      <c r="AG83" s="169" t="e">
        <f t="shared" si="4"/>
        <v>#N/A</v>
      </c>
      <c r="AH83" s="178" t="e">
        <f>IF(AG83&lt;=1,"Remota",VLOOKUP(AG83,[23]Listas!$C$6:$D$10,2,0))</f>
        <v>#N/A</v>
      </c>
      <c r="AI83" s="169" t="e">
        <f t="shared" si="5"/>
        <v>#N/A</v>
      </c>
      <c r="AJ83" s="178" t="e">
        <f>IF(AI83&lt;=1,"Insignificante",HLOOKUP(AI83,[23]Listas!$F$3:$J$4,2,0))</f>
        <v>#N/A</v>
      </c>
      <c r="AK83" s="170" t="e">
        <f t="shared" si="6"/>
        <v>#N/A</v>
      </c>
      <c r="AL83" s="177" t="e">
        <f>INDEX([23]Listas!$F$6:$J$10,MATCH(AH83,[23]Listas!$D$6:$D$10,0),MATCH(AJ83,[23]Listas!$F$4:$J$4,0))</f>
        <v>#N/A</v>
      </c>
    </row>
    <row r="84" spans="1:38" s="171" customFormat="1" ht="78" hidden="1" customHeight="1" x14ac:dyDescent="0.2">
      <c r="A84" s="166"/>
      <c r="B84" s="176"/>
      <c r="C84" s="535"/>
      <c r="D84" s="575"/>
      <c r="E84" s="536"/>
      <c r="F84" s="174"/>
      <c r="G84" s="535"/>
      <c r="H84" s="575"/>
      <c r="I84" s="536"/>
      <c r="J84" s="550"/>
      <c r="K84" s="550"/>
      <c r="L84" s="550"/>
      <c r="M84" s="166"/>
      <c r="N84" s="166"/>
      <c r="O84" s="166"/>
      <c r="P84" s="166"/>
      <c r="Q84" s="176"/>
      <c r="R84" s="176"/>
      <c r="S84" s="167"/>
      <c r="T84" s="168" t="e">
        <f>VLOOKUP(Q84,[23]Listas!$D$6:$E$10,2,0)</f>
        <v>#N/A</v>
      </c>
      <c r="U84" s="168" t="e">
        <f>HLOOKUP(R84,[23]Listas!$F$4:$J$5,2,0)</f>
        <v>#N/A</v>
      </c>
      <c r="V84" s="177" t="e">
        <f>INDEX([23]Listas!$F$6:$J$10,MATCH(Q84,[23]Listas!$D$6:$D$10,0),MATCH(R84,[23]Listas!$F$4:$J$4,0))</f>
        <v>#N/A</v>
      </c>
      <c r="W84" s="167"/>
      <c r="X84" s="535"/>
      <c r="Y84" s="575"/>
      <c r="Z84" s="536"/>
      <c r="AA84" s="174"/>
      <c r="AB84" s="201"/>
      <c r="AC84" s="166"/>
      <c r="AD84" s="174"/>
      <c r="AE84" s="167"/>
      <c r="AF84" s="168">
        <f t="shared" si="3"/>
        <v>0</v>
      </c>
      <c r="AG84" s="169" t="e">
        <f t="shared" si="4"/>
        <v>#N/A</v>
      </c>
      <c r="AH84" s="178" t="e">
        <f>IF(AG84&lt;=1,"Remota",VLOOKUP(AG84,[23]Listas!$C$6:$D$10,2,0))</f>
        <v>#N/A</v>
      </c>
      <c r="AI84" s="169" t="e">
        <f t="shared" si="5"/>
        <v>#N/A</v>
      </c>
      <c r="AJ84" s="178" t="e">
        <f>IF(AI84&lt;=1,"Insignificante",HLOOKUP(AI84,[23]Listas!$F$3:$J$4,2,0))</f>
        <v>#N/A</v>
      </c>
      <c r="AK84" s="170" t="e">
        <f t="shared" si="6"/>
        <v>#N/A</v>
      </c>
      <c r="AL84" s="177" t="e">
        <f>INDEX([23]Listas!$F$6:$J$10,MATCH(AH84,[23]Listas!$D$6:$D$10,0),MATCH(AJ84,[23]Listas!$F$4:$J$4,0))</f>
        <v>#N/A</v>
      </c>
    </row>
    <row r="85" spans="1:38" s="171" customFormat="1" ht="78" hidden="1" customHeight="1" x14ac:dyDescent="0.2">
      <c r="A85" s="166"/>
      <c r="B85" s="176"/>
      <c r="C85" s="535"/>
      <c r="D85" s="575"/>
      <c r="E85" s="536"/>
      <c r="F85" s="174"/>
      <c r="G85" s="535"/>
      <c r="H85" s="575"/>
      <c r="I85" s="536"/>
      <c r="J85" s="550"/>
      <c r="K85" s="550"/>
      <c r="L85" s="550"/>
      <c r="M85" s="166"/>
      <c r="N85" s="166"/>
      <c r="O85" s="166"/>
      <c r="P85" s="166"/>
      <c r="Q85" s="176"/>
      <c r="R85" s="176"/>
      <c r="S85" s="167"/>
      <c r="T85" s="168" t="e">
        <f>VLOOKUP(Q85,[23]Listas!$D$6:$E$10,2,0)</f>
        <v>#N/A</v>
      </c>
      <c r="U85" s="168" t="e">
        <f>HLOOKUP(R85,[23]Listas!$F$4:$J$5,2,0)</f>
        <v>#N/A</v>
      </c>
      <c r="V85" s="177" t="e">
        <f>INDEX([23]Listas!$F$6:$J$10,MATCH(Q85,[23]Listas!$D$6:$D$10,0),MATCH(R85,[23]Listas!$F$4:$J$4,0))</f>
        <v>#N/A</v>
      </c>
      <c r="W85" s="167"/>
      <c r="X85" s="535"/>
      <c r="Y85" s="575"/>
      <c r="Z85" s="536"/>
      <c r="AA85" s="174"/>
      <c r="AB85" s="201"/>
      <c r="AC85" s="166"/>
      <c r="AD85" s="174"/>
      <c r="AE85" s="167"/>
      <c r="AF85" s="168">
        <f t="shared" si="3"/>
        <v>0</v>
      </c>
      <c r="AG85" s="169" t="e">
        <f t="shared" si="4"/>
        <v>#N/A</v>
      </c>
      <c r="AH85" s="178" t="e">
        <f>IF(AG85&lt;=1,"Remota",VLOOKUP(AG85,[23]Listas!$C$6:$D$10,2,0))</f>
        <v>#N/A</v>
      </c>
      <c r="AI85" s="169" t="e">
        <f t="shared" si="5"/>
        <v>#N/A</v>
      </c>
      <c r="AJ85" s="178" t="e">
        <f>IF(AI85&lt;=1,"Insignificante",HLOOKUP(AI85,[23]Listas!$F$3:$J$4,2,0))</f>
        <v>#N/A</v>
      </c>
      <c r="AK85" s="170" t="e">
        <f t="shared" si="6"/>
        <v>#N/A</v>
      </c>
      <c r="AL85" s="177" t="e">
        <f>INDEX([23]Listas!$F$6:$J$10,MATCH(AH85,[23]Listas!$D$6:$D$10,0),MATCH(AJ85,[23]Listas!$F$4:$J$4,0))</f>
        <v>#N/A</v>
      </c>
    </row>
    <row r="86" spans="1:38" s="171" customFormat="1" ht="78" hidden="1" customHeight="1" x14ac:dyDescent="0.2">
      <c r="A86" s="166"/>
      <c r="B86" s="176"/>
      <c r="C86" s="535"/>
      <c r="D86" s="575"/>
      <c r="E86" s="536"/>
      <c r="F86" s="174"/>
      <c r="G86" s="535"/>
      <c r="H86" s="575"/>
      <c r="I86" s="536"/>
      <c r="J86" s="550"/>
      <c r="K86" s="550"/>
      <c r="L86" s="550"/>
      <c r="M86" s="166"/>
      <c r="N86" s="166"/>
      <c r="O86" s="166"/>
      <c r="P86" s="166"/>
      <c r="Q86" s="176"/>
      <c r="R86" s="176"/>
      <c r="S86" s="167"/>
      <c r="T86" s="168" t="e">
        <f>VLOOKUP(Q86,[23]Listas!$D$6:$E$10,2,0)</f>
        <v>#N/A</v>
      </c>
      <c r="U86" s="168" t="e">
        <f>HLOOKUP(R86,[23]Listas!$F$4:$J$5,2,0)</f>
        <v>#N/A</v>
      </c>
      <c r="V86" s="177" t="e">
        <f>INDEX([23]Listas!$F$6:$J$10,MATCH(Q86,[23]Listas!$D$6:$D$10,0),MATCH(R86,[23]Listas!$F$4:$J$4,0))</f>
        <v>#N/A</v>
      </c>
      <c r="W86" s="167"/>
      <c r="X86" s="535"/>
      <c r="Y86" s="575"/>
      <c r="Z86" s="536"/>
      <c r="AA86" s="174"/>
      <c r="AB86" s="201"/>
      <c r="AC86" s="166"/>
      <c r="AD86" s="174"/>
      <c r="AE86" s="167"/>
      <c r="AF86" s="168">
        <f t="shared" si="3"/>
        <v>0</v>
      </c>
      <c r="AG86" s="169" t="e">
        <f t="shared" si="4"/>
        <v>#N/A</v>
      </c>
      <c r="AH86" s="178" t="e">
        <f>IF(AG86&lt;=1,"Remota",VLOOKUP(AG86,[23]Listas!$C$6:$D$10,2,0))</f>
        <v>#N/A</v>
      </c>
      <c r="AI86" s="169" t="e">
        <f t="shared" si="5"/>
        <v>#N/A</v>
      </c>
      <c r="AJ86" s="178" t="e">
        <f>IF(AI86&lt;=1,"Insignificante",HLOOKUP(AI86,[23]Listas!$F$3:$J$4,2,0))</f>
        <v>#N/A</v>
      </c>
      <c r="AK86" s="170" t="e">
        <f t="shared" si="6"/>
        <v>#N/A</v>
      </c>
      <c r="AL86" s="177" t="e">
        <f>INDEX([23]Listas!$F$6:$J$10,MATCH(AH86,[23]Listas!$D$6:$D$10,0),MATCH(AJ86,[23]Listas!$F$4:$J$4,0))</f>
        <v>#N/A</v>
      </c>
    </row>
    <row r="87" spans="1:38" s="171" customFormat="1" ht="78" hidden="1" customHeight="1" x14ac:dyDescent="0.2">
      <c r="A87" s="166"/>
      <c r="B87" s="176"/>
      <c r="C87" s="535"/>
      <c r="D87" s="575"/>
      <c r="E87" s="536"/>
      <c r="F87" s="174"/>
      <c r="G87" s="535"/>
      <c r="H87" s="575"/>
      <c r="I87" s="536"/>
      <c r="J87" s="550"/>
      <c r="K87" s="550"/>
      <c r="L87" s="550"/>
      <c r="M87" s="166"/>
      <c r="N87" s="166"/>
      <c r="O87" s="166"/>
      <c r="P87" s="166"/>
      <c r="Q87" s="176"/>
      <c r="R87" s="176"/>
      <c r="S87" s="167"/>
      <c r="T87" s="168" t="e">
        <f>VLOOKUP(Q87,[23]Listas!$D$6:$E$10,2,0)</f>
        <v>#N/A</v>
      </c>
      <c r="U87" s="168" t="e">
        <f>HLOOKUP(R87,[23]Listas!$F$4:$J$5,2,0)</f>
        <v>#N/A</v>
      </c>
      <c r="V87" s="177" t="e">
        <f>INDEX([23]Listas!$F$6:$J$10,MATCH(Q87,[23]Listas!$D$6:$D$10,0),MATCH(R87,[23]Listas!$F$4:$J$4,0))</f>
        <v>#N/A</v>
      </c>
      <c r="W87" s="167"/>
      <c r="X87" s="535"/>
      <c r="Y87" s="575"/>
      <c r="Z87" s="536"/>
      <c r="AA87" s="174"/>
      <c r="AB87" s="201"/>
      <c r="AC87" s="166"/>
      <c r="AD87" s="174"/>
      <c r="AE87" s="167"/>
      <c r="AF87" s="168">
        <f t="shared" ref="AF87:AF101" si="7">IF(AC87&lt;=33,0,IF(AC87&gt;81,2,1))</f>
        <v>0</v>
      </c>
      <c r="AG87" s="169" t="e">
        <f t="shared" ref="AG87:AG101" si="8">IF(OR(AD87="Probabilidad",AD87="Ambos"),T87-AF87,T87)</f>
        <v>#N/A</v>
      </c>
      <c r="AH87" s="178" t="e">
        <f>IF(AG87&lt;=1,"Remota",VLOOKUP(AG87,[23]Listas!$C$6:$D$10,2,0))</f>
        <v>#N/A</v>
      </c>
      <c r="AI87" s="169" t="e">
        <f t="shared" ref="AI87:AI101" si="9">IF(OR(AD87="Impacto",AD87="Ambos"),U87-AF87,U87)</f>
        <v>#N/A</v>
      </c>
      <c r="AJ87" s="178" t="e">
        <f>IF(AI87&lt;=1,"Insignificante",HLOOKUP(AI87,[23]Listas!$F$3:$J$4,2,0))</f>
        <v>#N/A</v>
      </c>
      <c r="AK87" s="170" t="e">
        <f t="shared" ref="AK87:AK101" si="10">AG87*AI87</f>
        <v>#N/A</v>
      </c>
      <c r="AL87" s="177" t="e">
        <f>INDEX([23]Listas!$F$6:$J$10,MATCH(AH87,[23]Listas!$D$6:$D$10,0),MATCH(AJ87,[23]Listas!$F$4:$J$4,0))</f>
        <v>#N/A</v>
      </c>
    </row>
    <row r="88" spans="1:38" s="171" customFormat="1" ht="78" hidden="1" customHeight="1" x14ac:dyDescent="0.2">
      <c r="A88" s="166"/>
      <c r="B88" s="176"/>
      <c r="C88" s="535"/>
      <c r="D88" s="575"/>
      <c r="E88" s="536"/>
      <c r="F88" s="174"/>
      <c r="G88" s="535"/>
      <c r="H88" s="575"/>
      <c r="I88" s="536"/>
      <c r="J88" s="550"/>
      <c r="K88" s="550"/>
      <c r="L88" s="550"/>
      <c r="M88" s="166"/>
      <c r="N88" s="166"/>
      <c r="O88" s="166"/>
      <c r="P88" s="166"/>
      <c r="Q88" s="176"/>
      <c r="R88" s="176"/>
      <c r="S88" s="167"/>
      <c r="T88" s="168" t="e">
        <f>VLOOKUP(Q88,[23]Listas!$D$6:$E$10,2,0)</f>
        <v>#N/A</v>
      </c>
      <c r="U88" s="168" t="e">
        <f>HLOOKUP(R88,[23]Listas!$F$4:$J$5,2,0)</f>
        <v>#N/A</v>
      </c>
      <c r="V88" s="177" t="e">
        <f>INDEX([23]Listas!$F$6:$J$10,MATCH(Q88,[23]Listas!$D$6:$D$10,0),MATCH(R88,[23]Listas!$F$4:$J$4,0))</f>
        <v>#N/A</v>
      </c>
      <c r="W88" s="167"/>
      <c r="X88" s="535"/>
      <c r="Y88" s="575"/>
      <c r="Z88" s="536"/>
      <c r="AA88" s="174"/>
      <c r="AB88" s="201"/>
      <c r="AC88" s="166"/>
      <c r="AD88" s="174"/>
      <c r="AE88" s="167"/>
      <c r="AF88" s="168">
        <f t="shared" si="7"/>
        <v>0</v>
      </c>
      <c r="AG88" s="169" t="e">
        <f t="shared" si="8"/>
        <v>#N/A</v>
      </c>
      <c r="AH88" s="178" t="e">
        <f>IF(AG88&lt;=1,"Remota",VLOOKUP(AG88,[23]Listas!$C$6:$D$10,2,0))</f>
        <v>#N/A</v>
      </c>
      <c r="AI88" s="169" t="e">
        <f t="shared" si="9"/>
        <v>#N/A</v>
      </c>
      <c r="AJ88" s="178" t="e">
        <f>IF(AI88&lt;=1,"Insignificante",HLOOKUP(AI88,[23]Listas!$F$3:$J$4,2,0))</f>
        <v>#N/A</v>
      </c>
      <c r="AK88" s="170" t="e">
        <f t="shared" si="10"/>
        <v>#N/A</v>
      </c>
      <c r="AL88" s="177" t="e">
        <f>INDEX([23]Listas!$F$6:$J$10,MATCH(AH88,[23]Listas!$D$6:$D$10,0),MATCH(AJ88,[23]Listas!$F$4:$J$4,0))</f>
        <v>#N/A</v>
      </c>
    </row>
    <row r="89" spans="1:38" s="171" customFormat="1" ht="78" hidden="1" customHeight="1" x14ac:dyDescent="0.2">
      <c r="A89" s="166"/>
      <c r="B89" s="176"/>
      <c r="C89" s="535"/>
      <c r="D89" s="575"/>
      <c r="E89" s="536"/>
      <c r="F89" s="174"/>
      <c r="G89" s="535"/>
      <c r="H89" s="575"/>
      <c r="I89" s="536"/>
      <c r="J89" s="550"/>
      <c r="K89" s="550"/>
      <c r="L89" s="550"/>
      <c r="M89" s="166"/>
      <c r="N89" s="166"/>
      <c r="O89" s="166"/>
      <c r="P89" s="166"/>
      <c r="Q89" s="176"/>
      <c r="R89" s="176"/>
      <c r="S89" s="167"/>
      <c r="T89" s="168" t="e">
        <f>VLOOKUP(Q89,[23]Listas!$D$6:$E$10,2,0)</f>
        <v>#N/A</v>
      </c>
      <c r="U89" s="168" t="e">
        <f>HLOOKUP(R89,[23]Listas!$F$4:$J$5,2,0)</f>
        <v>#N/A</v>
      </c>
      <c r="V89" s="177" t="e">
        <f>INDEX([23]Listas!$F$6:$J$10,MATCH(Q89,[23]Listas!$D$6:$D$10,0),MATCH(R89,[23]Listas!$F$4:$J$4,0))</f>
        <v>#N/A</v>
      </c>
      <c r="W89" s="167"/>
      <c r="X89" s="535"/>
      <c r="Y89" s="575"/>
      <c r="Z89" s="536"/>
      <c r="AA89" s="174"/>
      <c r="AB89" s="201"/>
      <c r="AC89" s="166"/>
      <c r="AD89" s="174"/>
      <c r="AE89" s="167"/>
      <c r="AF89" s="168">
        <f t="shared" si="7"/>
        <v>0</v>
      </c>
      <c r="AG89" s="169" t="e">
        <f t="shared" si="8"/>
        <v>#N/A</v>
      </c>
      <c r="AH89" s="178" t="e">
        <f>IF(AG89&lt;=1,"Remota",VLOOKUP(AG89,[23]Listas!$C$6:$D$10,2,0))</f>
        <v>#N/A</v>
      </c>
      <c r="AI89" s="169" t="e">
        <f t="shared" si="9"/>
        <v>#N/A</v>
      </c>
      <c r="AJ89" s="178" t="e">
        <f>IF(AI89&lt;=1,"Insignificante",HLOOKUP(AI89,[23]Listas!$F$3:$J$4,2,0))</f>
        <v>#N/A</v>
      </c>
      <c r="AK89" s="170" t="e">
        <f t="shared" si="10"/>
        <v>#N/A</v>
      </c>
      <c r="AL89" s="177" t="e">
        <f>INDEX([23]Listas!$F$6:$J$10,MATCH(AH89,[23]Listas!$D$6:$D$10,0),MATCH(AJ89,[23]Listas!$F$4:$J$4,0))</f>
        <v>#N/A</v>
      </c>
    </row>
    <row r="90" spans="1:38" s="171" customFormat="1" ht="78" hidden="1" customHeight="1" x14ac:dyDescent="0.2">
      <c r="A90" s="166"/>
      <c r="B90" s="176"/>
      <c r="C90" s="535"/>
      <c r="D90" s="575"/>
      <c r="E90" s="536"/>
      <c r="F90" s="174"/>
      <c r="G90" s="535"/>
      <c r="H90" s="575"/>
      <c r="I90" s="536"/>
      <c r="J90" s="550"/>
      <c r="K90" s="550"/>
      <c r="L90" s="550"/>
      <c r="M90" s="166"/>
      <c r="N90" s="166"/>
      <c r="O90" s="166"/>
      <c r="P90" s="166"/>
      <c r="Q90" s="176"/>
      <c r="R90" s="176"/>
      <c r="S90" s="167"/>
      <c r="T90" s="168" t="e">
        <f>VLOOKUP(Q90,[23]Listas!$D$6:$E$10,2,0)</f>
        <v>#N/A</v>
      </c>
      <c r="U90" s="168" t="e">
        <f>HLOOKUP(R90,[23]Listas!$F$4:$J$5,2,0)</f>
        <v>#N/A</v>
      </c>
      <c r="V90" s="177" t="e">
        <f>INDEX([23]Listas!$F$6:$J$10,MATCH(Q90,[23]Listas!$D$6:$D$10,0),MATCH(R90,[23]Listas!$F$4:$J$4,0))</f>
        <v>#N/A</v>
      </c>
      <c r="W90" s="167"/>
      <c r="X90" s="535"/>
      <c r="Y90" s="575"/>
      <c r="Z90" s="536"/>
      <c r="AA90" s="174"/>
      <c r="AB90" s="201"/>
      <c r="AC90" s="166"/>
      <c r="AD90" s="174"/>
      <c r="AE90" s="167"/>
      <c r="AF90" s="168">
        <f t="shared" si="7"/>
        <v>0</v>
      </c>
      <c r="AG90" s="169" t="e">
        <f t="shared" si="8"/>
        <v>#N/A</v>
      </c>
      <c r="AH90" s="178" t="e">
        <f>IF(AG90&lt;=1,"Remota",VLOOKUP(AG90,[23]Listas!$C$6:$D$10,2,0))</f>
        <v>#N/A</v>
      </c>
      <c r="AI90" s="169" t="e">
        <f t="shared" si="9"/>
        <v>#N/A</v>
      </c>
      <c r="AJ90" s="178" t="e">
        <f>IF(AI90&lt;=1,"Insignificante",HLOOKUP(AI90,[23]Listas!$F$3:$J$4,2,0))</f>
        <v>#N/A</v>
      </c>
      <c r="AK90" s="170" t="e">
        <f t="shared" si="10"/>
        <v>#N/A</v>
      </c>
      <c r="AL90" s="177" t="e">
        <f>INDEX([23]Listas!$F$6:$J$10,MATCH(AH90,[23]Listas!$D$6:$D$10,0),MATCH(AJ90,[23]Listas!$F$4:$J$4,0))</f>
        <v>#N/A</v>
      </c>
    </row>
    <row r="91" spans="1:38" s="171" customFormat="1" ht="78" hidden="1" customHeight="1" x14ac:dyDescent="0.2">
      <c r="A91" s="166"/>
      <c r="B91" s="176"/>
      <c r="C91" s="535"/>
      <c r="D91" s="575"/>
      <c r="E91" s="536"/>
      <c r="F91" s="174"/>
      <c r="G91" s="535"/>
      <c r="H91" s="575"/>
      <c r="I91" s="536"/>
      <c r="J91" s="550"/>
      <c r="K91" s="550"/>
      <c r="L91" s="550"/>
      <c r="M91" s="166"/>
      <c r="N91" s="166"/>
      <c r="O91" s="166"/>
      <c r="P91" s="166"/>
      <c r="Q91" s="176"/>
      <c r="R91" s="176"/>
      <c r="S91" s="167"/>
      <c r="T91" s="168" t="e">
        <f>VLOOKUP(Q91,[23]Listas!$D$6:$E$10,2,0)</f>
        <v>#N/A</v>
      </c>
      <c r="U91" s="168" t="e">
        <f>HLOOKUP(R91,[23]Listas!$F$4:$J$5,2,0)</f>
        <v>#N/A</v>
      </c>
      <c r="V91" s="177" t="e">
        <f>INDEX([23]Listas!$F$6:$J$10,MATCH(Q91,[23]Listas!$D$6:$D$10,0),MATCH(R91,[23]Listas!$F$4:$J$4,0))</f>
        <v>#N/A</v>
      </c>
      <c r="W91" s="167"/>
      <c r="X91" s="535"/>
      <c r="Y91" s="575"/>
      <c r="Z91" s="536"/>
      <c r="AA91" s="174"/>
      <c r="AB91" s="201"/>
      <c r="AC91" s="166"/>
      <c r="AD91" s="174"/>
      <c r="AE91" s="167"/>
      <c r="AF91" s="168">
        <f t="shared" si="7"/>
        <v>0</v>
      </c>
      <c r="AG91" s="169" t="e">
        <f t="shared" si="8"/>
        <v>#N/A</v>
      </c>
      <c r="AH91" s="178" t="e">
        <f>IF(AG91&lt;=1,"Remota",VLOOKUP(AG91,[23]Listas!$C$6:$D$10,2,0))</f>
        <v>#N/A</v>
      </c>
      <c r="AI91" s="169" t="e">
        <f t="shared" si="9"/>
        <v>#N/A</v>
      </c>
      <c r="AJ91" s="178" t="e">
        <f>IF(AI91&lt;=1,"Insignificante",HLOOKUP(AI91,[23]Listas!$F$3:$J$4,2,0))</f>
        <v>#N/A</v>
      </c>
      <c r="AK91" s="170" t="e">
        <f t="shared" si="10"/>
        <v>#N/A</v>
      </c>
      <c r="AL91" s="177" t="e">
        <f>INDEX([23]Listas!$F$6:$J$10,MATCH(AH91,[23]Listas!$D$6:$D$10,0),MATCH(AJ91,[23]Listas!$F$4:$J$4,0))</f>
        <v>#N/A</v>
      </c>
    </row>
    <row r="92" spans="1:38" s="171" customFormat="1" ht="78" hidden="1" customHeight="1" x14ac:dyDescent="0.2">
      <c r="A92" s="166"/>
      <c r="B92" s="176"/>
      <c r="C92" s="535"/>
      <c r="D92" s="575"/>
      <c r="E92" s="536"/>
      <c r="F92" s="174"/>
      <c r="G92" s="535"/>
      <c r="H92" s="575"/>
      <c r="I92" s="536"/>
      <c r="J92" s="550"/>
      <c r="K92" s="550"/>
      <c r="L92" s="550"/>
      <c r="M92" s="166"/>
      <c r="N92" s="166"/>
      <c r="O92" s="166"/>
      <c r="P92" s="166"/>
      <c r="Q92" s="176"/>
      <c r="R92" s="176"/>
      <c r="S92" s="167"/>
      <c r="T92" s="168" t="e">
        <f>VLOOKUP(Q92,[23]Listas!$D$6:$E$10,2,0)</f>
        <v>#N/A</v>
      </c>
      <c r="U92" s="168" t="e">
        <f>HLOOKUP(R92,[23]Listas!$F$4:$J$5,2,0)</f>
        <v>#N/A</v>
      </c>
      <c r="V92" s="177" t="e">
        <f>INDEX([23]Listas!$F$6:$J$10,MATCH(Q92,[23]Listas!$D$6:$D$10,0),MATCH(R92,[23]Listas!$F$4:$J$4,0))</f>
        <v>#N/A</v>
      </c>
      <c r="W92" s="167"/>
      <c r="X92" s="535"/>
      <c r="Y92" s="575"/>
      <c r="Z92" s="536"/>
      <c r="AA92" s="174"/>
      <c r="AB92" s="201"/>
      <c r="AC92" s="166"/>
      <c r="AD92" s="174"/>
      <c r="AE92" s="167"/>
      <c r="AF92" s="168">
        <f t="shared" si="7"/>
        <v>0</v>
      </c>
      <c r="AG92" s="169" t="e">
        <f t="shared" si="8"/>
        <v>#N/A</v>
      </c>
      <c r="AH92" s="178" t="e">
        <f>IF(AG92&lt;=1,"Remota",VLOOKUP(AG92,[23]Listas!$C$6:$D$10,2,0))</f>
        <v>#N/A</v>
      </c>
      <c r="AI92" s="169" t="e">
        <f t="shared" si="9"/>
        <v>#N/A</v>
      </c>
      <c r="AJ92" s="178" t="e">
        <f>IF(AI92&lt;=1,"Insignificante",HLOOKUP(AI92,[23]Listas!$F$3:$J$4,2,0))</f>
        <v>#N/A</v>
      </c>
      <c r="AK92" s="170" t="e">
        <f t="shared" si="10"/>
        <v>#N/A</v>
      </c>
      <c r="AL92" s="177" t="e">
        <f>INDEX([23]Listas!$F$6:$J$10,MATCH(AH92,[23]Listas!$D$6:$D$10,0),MATCH(AJ92,[23]Listas!$F$4:$J$4,0))</f>
        <v>#N/A</v>
      </c>
    </row>
    <row r="93" spans="1:38" s="171" customFormat="1" ht="78" hidden="1" customHeight="1" x14ac:dyDescent="0.2">
      <c r="A93" s="166"/>
      <c r="B93" s="176"/>
      <c r="C93" s="535"/>
      <c r="D93" s="575"/>
      <c r="E93" s="536"/>
      <c r="F93" s="174"/>
      <c r="G93" s="535"/>
      <c r="H93" s="575"/>
      <c r="I93" s="536"/>
      <c r="J93" s="550"/>
      <c r="K93" s="550"/>
      <c r="L93" s="550"/>
      <c r="M93" s="166"/>
      <c r="N93" s="166"/>
      <c r="O93" s="166"/>
      <c r="P93" s="166"/>
      <c r="Q93" s="176"/>
      <c r="R93" s="176"/>
      <c r="S93" s="167"/>
      <c r="T93" s="168" t="e">
        <f>VLOOKUP(Q93,[23]Listas!$D$6:$E$10,2,0)</f>
        <v>#N/A</v>
      </c>
      <c r="U93" s="168" t="e">
        <f>HLOOKUP(R93,[23]Listas!$F$4:$J$5,2,0)</f>
        <v>#N/A</v>
      </c>
      <c r="V93" s="177" t="e">
        <f>INDEX([23]Listas!$F$6:$J$10,MATCH(Q93,[23]Listas!$D$6:$D$10,0),MATCH(R93,[23]Listas!$F$4:$J$4,0))</f>
        <v>#N/A</v>
      </c>
      <c r="W93" s="167"/>
      <c r="X93" s="535"/>
      <c r="Y93" s="575"/>
      <c r="Z93" s="536"/>
      <c r="AA93" s="174"/>
      <c r="AB93" s="201"/>
      <c r="AC93" s="166"/>
      <c r="AD93" s="174"/>
      <c r="AE93" s="167"/>
      <c r="AF93" s="168">
        <f t="shared" si="7"/>
        <v>0</v>
      </c>
      <c r="AG93" s="169" t="e">
        <f t="shared" si="8"/>
        <v>#N/A</v>
      </c>
      <c r="AH93" s="178" t="e">
        <f>IF(AG93&lt;=1,"Remota",VLOOKUP(AG93,[23]Listas!$C$6:$D$10,2,0))</f>
        <v>#N/A</v>
      </c>
      <c r="AI93" s="169" t="e">
        <f t="shared" si="9"/>
        <v>#N/A</v>
      </c>
      <c r="AJ93" s="178" t="e">
        <f>IF(AI93&lt;=1,"Insignificante",HLOOKUP(AI93,[23]Listas!$F$3:$J$4,2,0))</f>
        <v>#N/A</v>
      </c>
      <c r="AK93" s="170" t="e">
        <f t="shared" si="10"/>
        <v>#N/A</v>
      </c>
      <c r="AL93" s="177" t="e">
        <f>INDEX([23]Listas!$F$6:$J$10,MATCH(AH93,[23]Listas!$D$6:$D$10,0),MATCH(AJ93,[23]Listas!$F$4:$J$4,0))</f>
        <v>#N/A</v>
      </c>
    </row>
    <row r="94" spans="1:38" s="171" customFormat="1" ht="78" hidden="1" customHeight="1" x14ac:dyDescent="0.2">
      <c r="A94" s="166"/>
      <c r="B94" s="176"/>
      <c r="C94" s="535"/>
      <c r="D94" s="575"/>
      <c r="E94" s="536"/>
      <c r="F94" s="174"/>
      <c r="G94" s="535"/>
      <c r="H94" s="575"/>
      <c r="I94" s="536"/>
      <c r="J94" s="550"/>
      <c r="K94" s="550"/>
      <c r="L94" s="550"/>
      <c r="M94" s="166"/>
      <c r="N94" s="166"/>
      <c r="O94" s="166"/>
      <c r="P94" s="166"/>
      <c r="Q94" s="176"/>
      <c r="R94" s="176"/>
      <c r="S94" s="167"/>
      <c r="T94" s="168" t="e">
        <f>VLOOKUP(Q94,[23]Listas!$D$6:$E$10,2,0)</f>
        <v>#N/A</v>
      </c>
      <c r="U94" s="168" t="e">
        <f>HLOOKUP(R94,[23]Listas!$F$4:$J$5,2,0)</f>
        <v>#N/A</v>
      </c>
      <c r="V94" s="177" t="e">
        <f>INDEX([23]Listas!$F$6:$J$10,MATCH(Q94,[23]Listas!$D$6:$D$10,0),MATCH(R94,[23]Listas!$F$4:$J$4,0))</f>
        <v>#N/A</v>
      </c>
      <c r="W94" s="167"/>
      <c r="X94" s="535"/>
      <c r="Y94" s="575"/>
      <c r="Z94" s="536"/>
      <c r="AA94" s="174"/>
      <c r="AB94" s="201"/>
      <c r="AC94" s="166"/>
      <c r="AD94" s="174"/>
      <c r="AE94" s="167"/>
      <c r="AF94" s="168">
        <f t="shared" si="7"/>
        <v>0</v>
      </c>
      <c r="AG94" s="169" t="e">
        <f t="shared" si="8"/>
        <v>#N/A</v>
      </c>
      <c r="AH94" s="178" t="e">
        <f>IF(AG94&lt;=1,"Remota",VLOOKUP(AG94,[23]Listas!$C$6:$D$10,2,0))</f>
        <v>#N/A</v>
      </c>
      <c r="AI94" s="169" t="e">
        <f t="shared" si="9"/>
        <v>#N/A</v>
      </c>
      <c r="AJ94" s="178" t="e">
        <f>IF(AI94&lt;=1,"Insignificante",HLOOKUP(AI94,[23]Listas!$F$3:$J$4,2,0))</f>
        <v>#N/A</v>
      </c>
      <c r="AK94" s="170" t="e">
        <f t="shared" si="10"/>
        <v>#N/A</v>
      </c>
      <c r="AL94" s="177" t="e">
        <f>INDEX([23]Listas!$F$6:$J$10,MATCH(AH94,[23]Listas!$D$6:$D$10,0),MATCH(AJ94,[23]Listas!$F$4:$J$4,0))</f>
        <v>#N/A</v>
      </c>
    </row>
    <row r="95" spans="1:38" s="171" customFormat="1" ht="78" hidden="1" customHeight="1" x14ac:dyDescent="0.2">
      <c r="A95" s="166"/>
      <c r="B95" s="176"/>
      <c r="C95" s="535"/>
      <c r="D95" s="575"/>
      <c r="E95" s="536"/>
      <c r="F95" s="174"/>
      <c r="G95" s="535"/>
      <c r="H95" s="575"/>
      <c r="I95" s="536"/>
      <c r="J95" s="550"/>
      <c r="K95" s="550"/>
      <c r="L95" s="550"/>
      <c r="M95" s="166"/>
      <c r="N95" s="166"/>
      <c r="O95" s="166"/>
      <c r="P95" s="166"/>
      <c r="Q95" s="176"/>
      <c r="R95" s="176"/>
      <c r="S95" s="167"/>
      <c r="T95" s="168" t="e">
        <f>VLOOKUP(Q95,[23]Listas!$D$6:$E$10,2,0)</f>
        <v>#N/A</v>
      </c>
      <c r="U95" s="168" t="e">
        <f>HLOOKUP(R95,[23]Listas!$F$4:$J$5,2,0)</f>
        <v>#N/A</v>
      </c>
      <c r="V95" s="177" t="e">
        <f>INDEX([23]Listas!$F$6:$J$10,MATCH(Q95,[23]Listas!$D$6:$D$10,0),MATCH(R95,[23]Listas!$F$4:$J$4,0))</f>
        <v>#N/A</v>
      </c>
      <c r="W95" s="167"/>
      <c r="X95" s="535"/>
      <c r="Y95" s="575"/>
      <c r="Z95" s="536"/>
      <c r="AA95" s="174"/>
      <c r="AB95" s="201"/>
      <c r="AC95" s="166"/>
      <c r="AD95" s="174"/>
      <c r="AE95" s="167"/>
      <c r="AF95" s="168">
        <f t="shared" si="7"/>
        <v>0</v>
      </c>
      <c r="AG95" s="169" t="e">
        <f t="shared" si="8"/>
        <v>#N/A</v>
      </c>
      <c r="AH95" s="178" t="e">
        <f>IF(AG95&lt;=1,"Remota",VLOOKUP(AG95,[23]Listas!$C$6:$D$10,2,0))</f>
        <v>#N/A</v>
      </c>
      <c r="AI95" s="169" t="e">
        <f t="shared" si="9"/>
        <v>#N/A</v>
      </c>
      <c r="AJ95" s="178" t="e">
        <f>IF(AI95&lt;=1,"Insignificante",HLOOKUP(AI95,[23]Listas!$F$3:$J$4,2,0))</f>
        <v>#N/A</v>
      </c>
      <c r="AK95" s="170" t="e">
        <f t="shared" si="10"/>
        <v>#N/A</v>
      </c>
      <c r="AL95" s="177" t="e">
        <f>INDEX([23]Listas!$F$6:$J$10,MATCH(AH95,[23]Listas!$D$6:$D$10,0),MATCH(AJ95,[23]Listas!$F$4:$J$4,0))</f>
        <v>#N/A</v>
      </c>
    </row>
    <row r="96" spans="1:38" s="171" customFormat="1" ht="78" hidden="1" customHeight="1" x14ac:dyDescent="0.2">
      <c r="A96" s="166"/>
      <c r="B96" s="176"/>
      <c r="C96" s="535"/>
      <c r="D96" s="575"/>
      <c r="E96" s="536"/>
      <c r="F96" s="174"/>
      <c r="G96" s="535"/>
      <c r="H96" s="575"/>
      <c r="I96" s="536"/>
      <c r="J96" s="550"/>
      <c r="K96" s="550"/>
      <c r="L96" s="550"/>
      <c r="M96" s="166"/>
      <c r="N96" s="166"/>
      <c r="O96" s="166"/>
      <c r="P96" s="166"/>
      <c r="Q96" s="176"/>
      <c r="R96" s="176"/>
      <c r="S96" s="167"/>
      <c r="T96" s="168" t="e">
        <f>VLOOKUP(Q96,[23]Listas!$D$6:$E$10,2,0)</f>
        <v>#N/A</v>
      </c>
      <c r="U96" s="168" t="e">
        <f>HLOOKUP(R96,[23]Listas!$F$4:$J$5,2,0)</f>
        <v>#N/A</v>
      </c>
      <c r="V96" s="177" t="e">
        <f>INDEX([23]Listas!$F$6:$J$10,MATCH(Q96,[23]Listas!$D$6:$D$10,0),MATCH(R96,[23]Listas!$F$4:$J$4,0))</f>
        <v>#N/A</v>
      </c>
      <c r="W96" s="167"/>
      <c r="X96" s="535"/>
      <c r="Y96" s="575"/>
      <c r="Z96" s="536"/>
      <c r="AA96" s="174"/>
      <c r="AB96" s="201"/>
      <c r="AC96" s="166"/>
      <c r="AD96" s="174"/>
      <c r="AE96" s="167"/>
      <c r="AF96" s="168">
        <f t="shared" si="7"/>
        <v>0</v>
      </c>
      <c r="AG96" s="169" t="e">
        <f t="shared" si="8"/>
        <v>#N/A</v>
      </c>
      <c r="AH96" s="178" t="e">
        <f>IF(AG96&lt;=1,"Remota",VLOOKUP(AG96,[23]Listas!$C$6:$D$10,2,0))</f>
        <v>#N/A</v>
      </c>
      <c r="AI96" s="169" t="e">
        <f t="shared" si="9"/>
        <v>#N/A</v>
      </c>
      <c r="AJ96" s="178" t="e">
        <f>IF(AI96&lt;=1,"Insignificante",HLOOKUP(AI96,[23]Listas!$F$3:$J$4,2,0))</f>
        <v>#N/A</v>
      </c>
      <c r="AK96" s="170" t="e">
        <f t="shared" si="10"/>
        <v>#N/A</v>
      </c>
      <c r="AL96" s="177" t="e">
        <f>INDEX([23]Listas!$F$6:$J$10,MATCH(AH96,[23]Listas!$D$6:$D$10,0),MATCH(AJ96,[23]Listas!$F$4:$J$4,0))</f>
        <v>#N/A</v>
      </c>
    </row>
    <row r="97" spans="1:38" s="171" customFormat="1" ht="78" hidden="1" customHeight="1" x14ac:dyDescent="0.2">
      <c r="A97" s="166"/>
      <c r="B97" s="176"/>
      <c r="C97" s="535"/>
      <c r="D97" s="575"/>
      <c r="E97" s="536"/>
      <c r="F97" s="174"/>
      <c r="G97" s="535"/>
      <c r="H97" s="575"/>
      <c r="I97" s="536"/>
      <c r="J97" s="550"/>
      <c r="K97" s="550"/>
      <c r="L97" s="550"/>
      <c r="M97" s="166"/>
      <c r="N97" s="166"/>
      <c r="O97" s="166"/>
      <c r="P97" s="166"/>
      <c r="Q97" s="176"/>
      <c r="R97" s="176"/>
      <c r="S97" s="167"/>
      <c r="T97" s="168" t="e">
        <f>VLOOKUP(Q97,[23]Listas!$D$6:$E$10,2,0)</f>
        <v>#N/A</v>
      </c>
      <c r="U97" s="168" t="e">
        <f>HLOOKUP(R97,[23]Listas!$F$4:$J$5,2,0)</f>
        <v>#N/A</v>
      </c>
      <c r="V97" s="177" t="e">
        <f>INDEX([23]Listas!$F$6:$J$10,MATCH(Q97,[23]Listas!$D$6:$D$10,0),MATCH(R97,[23]Listas!$F$4:$J$4,0))</f>
        <v>#N/A</v>
      </c>
      <c r="W97" s="167"/>
      <c r="X97" s="535"/>
      <c r="Y97" s="575"/>
      <c r="Z97" s="536"/>
      <c r="AA97" s="174"/>
      <c r="AB97" s="201"/>
      <c r="AC97" s="166"/>
      <c r="AD97" s="174"/>
      <c r="AE97" s="167"/>
      <c r="AF97" s="168">
        <f t="shared" si="7"/>
        <v>0</v>
      </c>
      <c r="AG97" s="169" t="e">
        <f t="shared" si="8"/>
        <v>#N/A</v>
      </c>
      <c r="AH97" s="178" t="e">
        <f>IF(AG97&lt;=1,"Remota",VLOOKUP(AG97,[23]Listas!$C$6:$D$10,2,0))</f>
        <v>#N/A</v>
      </c>
      <c r="AI97" s="169" t="e">
        <f t="shared" si="9"/>
        <v>#N/A</v>
      </c>
      <c r="AJ97" s="178" t="e">
        <f>IF(AI97&lt;=1,"Insignificante",HLOOKUP(AI97,[23]Listas!$F$3:$J$4,2,0))</f>
        <v>#N/A</v>
      </c>
      <c r="AK97" s="170" t="e">
        <f t="shared" si="10"/>
        <v>#N/A</v>
      </c>
      <c r="AL97" s="177" t="e">
        <f>INDEX([23]Listas!$F$6:$J$10,MATCH(AH97,[23]Listas!$D$6:$D$10,0),MATCH(AJ97,[23]Listas!$F$4:$J$4,0))</f>
        <v>#N/A</v>
      </c>
    </row>
    <row r="98" spans="1:38" s="171" customFormat="1" ht="78" hidden="1" customHeight="1" x14ac:dyDescent="0.2">
      <c r="A98" s="166"/>
      <c r="B98" s="176"/>
      <c r="C98" s="535"/>
      <c r="D98" s="575"/>
      <c r="E98" s="536"/>
      <c r="F98" s="174"/>
      <c r="G98" s="535"/>
      <c r="H98" s="575"/>
      <c r="I98" s="536"/>
      <c r="J98" s="550"/>
      <c r="K98" s="550"/>
      <c r="L98" s="550"/>
      <c r="M98" s="166"/>
      <c r="N98" s="166"/>
      <c r="O98" s="166"/>
      <c r="P98" s="166"/>
      <c r="Q98" s="176"/>
      <c r="R98" s="176"/>
      <c r="S98" s="167"/>
      <c r="T98" s="168" t="e">
        <f>VLOOKUP(Q98,[23]Listas!$D$6:$E$10,2,0)</f>
        <v>#N/A</v>
      </c>
      <c r="U98" s="168" t="e">
        <f>HLOOKUP(R98,[23]Listas!$F$4:$J$5,2,0)</f>
        <v>#N/A</v>
      </c>
      <c r="V98" s="177" t="e">
        <f>INDEX([23]Listas!$F$6:$J$10,MATCH(Q98,[23]Listas!$D$6:$D$10,0),MATCH(R98,[23]Listas!$F$4:$J$4,0))</f>
        <v>#N/A</v>
      </c>
      <c r="W98" s="167"/>
      <c r="X98" s="535"/>
      <c r="Y98" s="575"/>
      <c r="Z98" s="536"/>
      <c r="AA98" s="174"/>
      <c r="AB98" s="201"/>
      <c r="AC98" s="166"/>
      <c r="AD98" s="174"/>
      <c r="AE98" s="167"/>
      <c r="AF98" s="168">
        <f t="shared" si="7"/>
        <v>0</v>
      </c>
      <c r="AG98" s="169" t="e">
        <f t="shared" si="8"/>
        <v>#N/A</v>
      </c>
      <c r="AH98" s="178" t="e">
        <f>IF(AG98&lt;=1,"Remota",VLOOKUP(AG98,[23]Listas!$C$6:$D$10,2,0))</f>
        <v>#N/A</v>
      </c>
      <c r="AI98" s="169" t="e">
        <f t="shared" si="9"/>
        <v>#N/A</v>
      </c>
      <c r="AJ98" s="178" t="e">
        <f>IF(AI98&lt;=1,"Insignificante",HLOOKUP(AI98,[23]Listas!$F$3:$J$4,2,0))</f>
        <v>#N/A</v>
      </c>
      <c r="AK98" s="170" t="e">
        <f t="shared" si="10"/>
        <v>#N/A</v>
      </c>
      <c r="AL98" s="177" t="e">
        <f>INDEX([23]Listas!$F$6:$J$10,MATCH(AH98,[23]Listas!$D$6:$D$10,0),MATCH(AJ98,[23]Listas!$F$4:$J$4,0))</f>
        <v>#N/A</v>
      </c>
    </row>
    <row r="99" spans="1:38" s="171" customFormat="1" ht="78" hidden="1" customHeight="1" x14ac:dyDescent="0.2">
      <c r="A99" s="166"/>
      <c r="B99" s="176"/>
      <c r="C99" s="535"/>
      <c r="D99" s="575"/>
      <c r="E99" s="536"/>
      <c r="F99" s="174"/>
      <c r="G99" s="535"/>
      <c r="H99" s="575"/>
      <c r="I99" s="536"/>
      <c r="J99" s="550"/>
      <c r="K99" s="550"/>
      <c r="L99" s="550"/>
      <c r="M99" s="166"/>
      <c r="N99" s="166"/>
      <c r="O99" s="166"/>
      <c r="P99" s="166"/>
      <c r="Q99" s="176"/>
      <c r="R99" s="176"/>
      <c r="S99" s="167"/>
      <c r="T99" s="168" t="e">
        <f>VLOOKUP(Q99,[23]Listas!$D$6:$E$10,2,0)</f>
        <v>#N/A</v>
      </c>
      <c r="U99" s="168" t="e">
        <f>HLOOKUP(R99,[23]Listas!$F$4:$J$5,2,0)</f>
        <v>#N/A</v>
      </c>
      <c r="V99" s="177" t="e">
        <f>INDEX([23]Listas!$F$6:$J$10,MATCH(Q99,[23]Listas!$D$6:$D$10,0),MATCH(R99,[23]Listas!$F$4:$J$4,0))</f>
        <v>#N/A</v>
      </c>
      <c r="W99" s="167"/>
      <c r="X99" s="535"/>
      <c r="Y99" s="575"/>
      <c r="Z99" s="536"/>
      <c r="AA99" s="174"/>
      <c r="AB99" s="201"/>
      <c r="AC99" s="166"/>
      <c r="AD99" s="174"/>
      <c r="AE99" s="167"/>
      <c r="AF99" s="168">
        <f t="shared" si="7"/>
        <v>0</v>
      </c>
      <c r="AG99" s="169" t="e">
        <f t="shared" si="8"/>
        <v>#N/A</v>
      </c>
      <c r="AH99" s="178" t="e">
        <f>IF(AG99&lt;=1,"Remota",VLOOKUP(AG99,[23]Listas!$C$6:$D$10,2,0))</f>
        <v>#N/A</v>
      </c>
      <c r="AI99" s="169" t="e">
        <f t="shared" si="9"/>
        <v>#N/A</v>
      </c>
      <c r="AJ99" s="178" t="e">
        <f>IF(AI99&lt;=1,"Insignificante",HLOOKUP(AI99,[23]Listas!$F$3:$J$4,2,0))</f>
        <v>#N/A</v>
      </c>
      <c r="AK99" s="170" t="e">
        <f t="shared" si="10"/>
        <v>#N/A</v>
      </c>
      <c r="AL99" s="177" t="e">
        <f>INDEX([23]Listas!$F$6:$J$10,MATCH(AH99,[23]Listas!$D$6:$D$10,0),MATCH(AJ99,[23]Listas!$F$4:$J$4,0))</f>
        <v>#N/A</v>
      </c>
    </row>
    <row r="100" spans="1:38" s="171" customFormat="1" ht="78" hidden="1" customHeight="1" x14ac:dyDescent="0.2">
      <c r="A100" s="166"/>
      <c r="B100" s="176"/>
      <c r="C100" s="535"/>
      <c r="D100" s="575"/>
      <c r="E100" s="536"/>
      <c r="F100" s="174"/>
      <c r="G100" s="535"/>
      <c r="H100" s="575"/>
      <c r="I100" s="536"/>
      <c r="J100" s="550"/>
      <c r="K100" s="550"/>
      <c r="L100" s="550"/>
      <c r="M100" s="166"/>
      <c r="N100" s="166"/>
      <c r="O100" s="166"/>
      <c r="P100" s="166"/>
      <c r="Q100" s="176"/>
      <c r="R100" s="176"/>
      <c r="S100" s="167"/>
      <c r="T100" s="168" t="e">
        <f>VLOOKUP(Q100,[23]Listas!$D$6:$E$10,2,0)</f>
        <v>#N/A</v>
      </c>
      <c r="U100" s="168" t="e">
        <f>HLOOKUP(R100,[23]Listas!$F$4:$J$5,2,0)</f>
        <v>#N/A</v>
      </c>
      <c r="V100" s="177" t="e">
        <f>INDEX([23]Listas!$F$6:$J$10,MATCH(Q100,[23]Listas!$D$6:$D$10,0),MATCH(R100,[23]Listas!$F$4:$J$4,0))</f>
        <v>#N/A</v>
      </c>
      <c r="W100" s="167"/>
      <c r="X100" s="535"/>
      <c r="Y100" s="575"/>
      <c r="Z100" s="536"/>
      <c r="AA100" s="174"/>
      <c r="AB100" s="201"/>
      <c r="AC100" s="166"/>
      <c r="AD100" s="174"/>
      <c r="AE100" s="167"/>
      <c r="AF100" s="168">
        <f t="shared" si="7"/>
        <v>0</v>
      </c>
      <c r="AG100" s="169" t="e">
        <f t="shared" si="8"/>
        <v>#N/A</v>
      </c>
      <c r="AH100" s="178" t="e">
        <f>IF(AG100&lt;=1,"Remota",VLOOKUP(AG100,[23]Listas!$C$6:$D$10,2,0))</f>
        <v>#N/A</v>
      </c>
      <c r="AI100" s="169" t="e">
        <f t="shared" si="9"/>
        <v>#N/A</v>
      </c>
      <c r="AJ100" s="178" t="e">
        <f>IF(AI100&lt;=1,"Insignificante",HLOOKUP(AI100,[23]Listas!$F$3:$J$4,2,0))</f>
        <v>#N/A</v>
      </c>
      <c r="AK100" s="170" t="e">
        <f t="shared" si="10"/>
        <v>#N/A</v>
      </c>
      <c r="AL100" s="177" t="e">
        <f>INDEX([23]Listas!$F$6:$J$10,MATCH(AH100,[23]Listas!$D$6:$D$10,0),MATCH(AJ100,[23]Listas!$F$4:$J$4,0))</f>
        <v>#N/A</v>
      </c>
    </row>
    <row r="101" spans="1:38" s="171" customFormat="1" ht="78" hidden="1" customHeight="1" x14ac:dyDescent="0.2">
      <c r="A101" s="166"/>
      <c r="B101" s="176"/>
      <c r="C101" s="535"/>
      <c r="D101" s="575"/>
      <c r="E101" s="536"/>
      <c r="F101" s="174"/>
      <c r="G101" s="535"/>
      <c r="H101" s="575"/>
      <c r="I101" s="536"/>
      <c r="J101" s="550"/>
      <c r="K101" s="550"/>
      <c r="L101" s="550"/>
      <c r="M101" s="166"/>
      <c r="N101" s="166"/>
      <c r="O101" s="166"/>
      <c r="P101" s="166"/>
      <c r="Q101" s="176"/>
      <c r="R101" s="176"/>
      <c r="S101" s="167"/>
      <c r="T101" s="168" t="e">
        <f>VLOOKUP(Q101,[23]Listas!$D$6:$E$10,2,0)</f>
        <v>#N/A</v>
      </c>
      <c r="U101" s="168" t="e">
        <f>HLOOKUP(R101,[23]Listas!$F$4:$J$5,2,0)</f>
        <v>#N/A</v>
      </c>
      <c r="V101" s="177" t="e">
        <f>INDEX([23]Listas!$F$6:$J$10,MATCH(Q101,[23]Listas!$D$6:$D$10,0),MATCH(R101,[23]Listas!$F$4:$J$4,0))</f>
        <v>#N/A</v>
      </c>
      <c r="W101" s="167"/>
      <c r="X101" s="535"/>
      <c r="Y101" s="575"/>
      <c r="Z101" s="536"/>
      <c r="AA101" s="174"/>
      <c r="AB101" s="201"/>
      <c r="AC101" s="166"/>
      <c r="AD101" s="174"/>
      <c r="AE101" s="167"/>
      <c r="AF101" s="168">
        <f t="shared" si="7"/>
        <v>0</v>
      </c>
      <c r="AG101" s="169" t="e">
        <f t="shared" si="8"/>
        <v>#N/A</v>
      </c>
      <c r="AH101" s="178" t="e">
        <f>IF(AG101&lt;=1,"Remota",VLOOKUP(AG101,[23]Listas!$C$6:$D$10,2,0))</f>
        <v>#N/A</v>
      </c>
      <c r="AI101" s="169" t="e">
        <f t="shared" si="9"/>
        <v>#N/A</v>
      </c>
      <c r="AJ101" s="178" t="e">
        <f>IF(AI101&lt;=1,"Insignificante",HLOOKUP(AI101,[23]Listas!$F$3:$J$4,2,0))</f>
        <v>#N/A</v>
      </c>
      <c r="AK101" s="170" t="e">
        <f t="shared" si="10"/>
        <v>#N/A</v>
      </c>
      <c r="AL101" s="177" t="e">
        <f>INDEX([23]Listas!$F$6:$J$10,MATCH(AH101,[23]Listas!$D$6:$D$10,0),MATCH(AJ101,[23]Listas!$F$4:$J$4,0))</f>
        <v>#N/A</v>
      </c>
    </row>
    <row r="102" spans="1:38" ht="5.25" customHeight="1" x14ac:dyDescent="0.2">
      <c r="A102" s="179"/>
      <c r="B102" s="180"/>
      <c r="C102" s="180"/>
      <c r="D102" s="180"/>
      <c r="E102" s="179"/>
      <c r="F102" s="179"/>
      <c r="G102" s="181"/>
      <c r="H102" s="181"/>
      <c r="I102" s="181"/>
      <c r="J102" s="179"/>
      <c r="L102" s="183"/>
      <c r="M102" s="183"/>
      <c r="N102" s="183"/>
      <c r="O102" s="183"/>
      <c r="P102" s="183"/>
      <c r="Q102" s="183"/>
      <c r="R102" s="183"/>
      <c r="S102" s="183"/>
      <c r="T102" s="183"/>
      <c r="U102" s="183"/>
      <c r="V102" s="179"/>
      <c r="W102" s="179"/>
      <c r="X102" s="181"/>
      <c r="Y102" s="181"/>
      <c r="Z102" s="181"/>
      <c r="AA102" s="181"/>
      <c r="AB102" s="181"/>
      <c r="AC102" s="179"/>
      <c r="AD102" s="179"/>
      <c r="AE102" s="179"/>
      <c r="AF102" s="179"/>
      <c r="AG102" s="179"/>
      <c r="AH102" s="179"/>
      <c r="AI102" s="179"/>
      <c r="AJ102" s="179"/>
      <c r="AK102" s="179"/>
      <c r="AL102" s="184"/>
    </row>
    <row r="103" spans="1:38" ht="11.25" customHeight="1" x14ac:dyDescent="0.2">
      <c r="A103" s="699" t="s">
        <v>260</v>
      </c>
      <c r="B103" s="700"/>
      <c r="C103" s="700"/>
      <c r="D103" s="700"/>
      <c r="E103" s="700"/>
      <c r="F103" s="700"/>
      <c r="G103" s="700"/>
      <c r="H103" s="700"/>
      <c r="I103" s="700"/>
      <c r="J103" s="700"/>
      <c r="K103" s="700"/>
      <c r="L103" s="701"/>
      <c r="N103" s="183" t="s">
        <v>257</v>
      </c>
      <c r="O103" s="183"/>
      <c r="AI103" s="179"/>
      <c r="AJ103" s="179"/>
      <c r="AK103" s="179"/>
      <c r="AL103" s="184"/>
    </row>
    <row r="104" spans="1:38" x14ac:dyDescent="0.2">
      <c r="A104" s="669"/>
      <c r="B104" s="670"/>
      <c r="C104" s="670"/>
      <c r="D104" s="670"/>
      <c r="E104" s="670"/>
      <c r="F104" s="670"/>
      <c r="G104" s="670"/>
      <c r="H104" s="670"/>
      <c r="I104" s="670"/>
      <c r="J104" s="670"/>
      <c r="K104" s="670"/>
      <c r="L104" s="671"/>
      <c r="M104" s="186"/>
      <c r="N104" s="539" t="s">
        <v>125</v>
      </c>
      <c r="O104" s="540"/>
      <c r="P104" s="540"/>
      <c r="Q104" s="540"/>
      <c r="R104" s="541"/>
      <c r="S104" s="187"/>
      <c r="T104" s="187"/>
      <c r="U104" s="187"/>
      <c r="V104" s="539" t="s">
        <v>67</v>
      </c>
      <c r="W104" s="540"/>
      <c r="X104" s="540"/>
      <c r="Y104" s="540"/>
      <c r="Z104" s="541"/>
      <c r="AA104" s="539" t="s">
        <v>68</v>
      </c>
      <c r="AB104" s="541"/>
      <c r="AC104" s="539" t="s">
        <v>69</v>
      </c>
      <c r="AD104" s="540"/>
      <c r="AE104" s="540"/>
      <c r="AF104" s="540"/>
      <c r="AG104" s="540"/>
      <c r="AH104" s="540"/>
      <c r="AI104" s="540"/>
      <c r="AJ104" s="540"/>
      <c r="AK104" s="540"/>
      <c r="AL104" s="541"/>
    </row>
    <row r="105" spans="1:38" s="154" customFormat="1" ht="30" customHeight="1" x14ac:dyDescent="0.2">
      <c r="A105" s="702" t="s">
        <v>561</v>
      </c>
      <c r="B105" s="703"/>
      <c r="C105" s="703"/>
      <c r="D105" s="703"/>
      <c r="E105" s="703"/>
      <c r="F105" s="703"/>
      <c r="G105" s="703"/>
      <c r="H105" s="703"/>
      <c r="I105" s="703"/>
      <c r="J105" s="703"/>
      <c r="K105" s="703"/>
      <c r="L105" s="704"/>
      <c r="M105" s="188"/>
      <c r="N105" s="532" t="s">
        <v>70</v>
      </c>
      <c r="O105" s="533"/>
      <c r="P105" s="533"/>
      <c r="Q105" s="533"/>
      <c r="R105" s="534"/>
      <c r="S105" s="189"/>
      <c r="T105" s="189"/>
      <c r="U105" s="189"/>
      <c r="V105" s="532" t="s">
        <v>562</v>
      </c>
      <c r="W105" s="533"/>
      <c r="X105" s="533"/>
      <c r="Y105" s="533"/>
      <c r="Z105" s="534"/>
      <c r="AA105" s="532" t="s">
        <v>563</v>
      </c>
      <c r="AB105" s="534"/>
      <c r="AC105" s="532"/>
      <c r="AD105" s="533"/>
      <c r="AE105" s="533"/>
      <c r="AF105" s="533"/>
      <c r="AG105" s="533"/>
      <c r="AH105" s="533"/>
      <c r="AI105" s="533"/>
      <c r="AJ105" s="533"/>
      <c r="AK105" s="533"/>
      <c r="AL105" s="534"/>
    </row>
    <row r="106" spans="1:38" s="154" customFormat="1" ht="30" customHeight="1" x14ac:dyDescent="0.2">
      <c r="A106" s="702"/>
      <c r="B106" s="703"/>
      <c r="C106" s="703"/>
      <c r="D106" s="703"/>
      <c r="E106" s="703"/>
      <c r="F106" s="703"/>
      <c r="G106" s="703"/>
      <c r="H106" s="703"/>
      <c r="I106" s="703"/>
      <c r="J106" s="703"/>
      <c r="K106" s="703"/>
      <c r="L106" s="704"/>
      <c r="M106" s="188"/>
      <c r="N106" s="532" t="s">
        <v>66</v>
      </c>
      <c r="O106" s="533"/>
      <c r="P106" s="533"/>
      <c r="Q106" s="533"/>
      <c r="R106" s="534"/>
      <c r="S106" s="189"/>
      <c r="T106" s="189"/>
      <c r="U106" s="189"/>
      <c r="V106" s="532" t="s">
        <v>341</v>
      </c>
      <c r="W106" s="533"/>
      <c r="X106" s="533"/>
      <c r="Y106" s="533"/>
      <c r="Z106" s="534"/>
      <c r="AA106" s="532" t="s">
        <v>342</v>
      </c>
      <c r="AB106" s="534"/>
      <c r="AC106" s="532"/>
      <c r="AD106" s="533"/>
      <c r="AE106" s="533"/>
      <c r="AF106" s="533"/>
      <c r="AG106" s="533"/>
      <c r="AH106" s="533"/>
      <c r="AI106" s="533"/>
      <c r="AJ106" s="533"/>
      <c r="AK106" s="533"/>
      <c r="AL106" s="534"/>
    </row>
    <row r="107" spans="1:38" s="154" customFormat="1" ht="30" customHeight="1" x14ac:dyDescent="0.2">
      <c r="A107" s="702"/>
      <c r="B107" s="703"/>
      <c r="C107" s="703"/>
      <c r="D107" s="703"/>
      <c r="E107" s="703"/>
      <c r="F107" s="703"/>
      <c r="G107" s="703"/>
      <c r="H107" s="703"/>
      <c r="I107" s="703"/>
      <c r="J107" s="703"/>
      <c r="K107" s="703"/>
      <c r="L107" s="704"/>
      <c r="M107" s="188"/>
      <c r="N107" s="532"/>
      <c r="O107" s="533"/>
      <c r="P107" s="533"/>
      <c r="Q107" s="533"/>
      <c r="R107" s="534"/>
      <c r="S107" s="189"/>
      <c r="T107" s="189"/>
      <c r="U107" s="189"/>
      <c r="V107" s="696" t="s">
        <v>163</v>
      </c>
      <c r="W107" s="697"/>
      <c r="X107" s="697"/>
      <c r="Y107" s="697"/>
      <c r="Z107" s="698"/>
      <c r="AA107" s="532"/>
      <c r="AB107" s="534"/>
      <c r="AC107" s="532"/>
      <c r="AD107" s="533"/>
      <c r="AE107" s="533"/>
      <c r="AF107" s="533"/>
      <c r="AG107" s="533"/>
      <c r="AH107" s="533"/>
      <c r="AI107" s="533"/>
      <c r="AJ107" s="533"/>
      <c r="AK107" s="533"/>
      <c r="AL107" s="534"/>
    </row>
    <row r="108" spans="1:38" s="154" customFormat="1" ht="30" customHeight="1" x14ac:dyDescent="0.2">
      <c r="A108" s="705"/>
      <c r="B108" s="706"/>
      <c r="C108" s="706"/>
      <c r="D108" s="706"/>
      <c r="E108" s="706"/>
      <c r="F108" s="706"/>
      <c r="G108" s="706"/>
      <c r="H108" s="706"/>
      <c r="I108" s="706"/>
      <c r="J108" s="706"/>
      <c r="K108" s="706"/>
      <c r="L108" s="707"/>
      <c r="M108" s="188"/>
      <c r="N108" s="532"/>
      <c r="O108" s="533"/>
      <c r="P108" s="533"/>
      <c r="Q108" s="533"/>
      <c r="R108" s="534"/>
      <c r="S108" s="189"/>
      <c r="T108" s="189"/>
      <c r="U108" s="189"/>
      <c r="V108" s="532"/>
      <c r="W108" s="533"/>
      <c r="X108" s="533"/>
      <c r="Y108" s="533"/>
      <c r="Z108" s="534"/>
      <c r="AA108" s="532"/>
      <c r="AB108" s="534"/>
      <c r="AC108" s="532"/>
      <c r="AD108" s="533"/>
      <c r="AE108" s="533"/>
      <c r="AF108" s="533"/>
      <c r="AG108" s="533"/>
      <c r="AH108" s="533"/>
      <c r="AI108" s="533"/>
      <c r="AJ108" s="533"/>
      <c r="AK108" s="533"/>
      <c r="AL108" s="534"/>
    </row>
    <row r="109" spans="1:38" s="154" customFormat="1" ht="30" customHeight="1" x14ac:dyDescent="0.2">
      <c r="A109" s="190"/>
      <c r="B109" s="190"/>
      <c r="C109" s="190"/>
      <c r="D109" s="190"/>
      <c r="E109" s="190"/>
      <c r="F109" s="190"/>
      <c r="G109" s="190"/>
      <c r="H109" s="190"/>
      <c r="I109" s="190"/>
      <c r="J109" s="190"/>
      <c r="K109" s="190"/>
      <c r="L109" s="190"/>
      <c r="M109" s="188"/>
      <c r="N109" s="662"/>
      <c r="O109" s="662"/>
      <c r="P109" s="662"/>
      <c r="Q109" s="662"/>
      <c r="R109" s="662"/>
      <c r="S109" s="191"/>
      <c r="T109" s="191"/>
      <c r="U109" s="191"/>
      <c r="V109" s="662"/>
      <c r="W109" s="662"/>
      <c r="X109" s="662"/>
      <c r="Y109" s="662"/>
      <c r="Z109" s="662"/>
      <c r="AA109" s="209"/>
      <c r="AB109" s="209"/>
      <c r="AC109" s="191"/>
      <c r="AD109" s="191"/>
      <c r="AE109" s="191"/>
      <c r="AF109" s="191"/>
      <c r="AG109" s="191"/>
      <c r="AH109" s="191"/>
      <c r="AI109" s="191"/>
      <c r="AJ109" s="191"/>
      <c r="AK109" s="191"/>
      <c r="AL109" s="191"/>
    </row>
    <row r="110" spans="1:38" s="154" customFormat="1" ht="30" customHeight="1" x14ac:dyDescent="0.2">
      <c r="A110" s="190"/>
      <c r="B110" s="190"/>
      <c r="C110" s="190"/>
      <c r="D110" s="190"/>
      <c r="E110" s="190"/>
      <c r="F110" s="190"/>
      <c r="G110" s="190"/>
      <c r="H110" s="190"/>
      <c r="I110" s="190"/>
      <c r="J110" s="190"/>
      <c r="K110" s="190"/>
      <c r="L110" s="190"/>
      <c r="M110" s="188"/>
      <c r="N110" s="537"/>
      <c r="O110" s="537"/>
      <c r="P110" s="537"/>
      <c r="Q110" s="537"/>
      <c r="R110" s="537"/>
      <c r="S110" s="188"/>
      <c r="T110" s="188"/>
      <c r="U110" s="188"/>
      <c r="V110" s="537"/>
      <c r="W110" s="537"/>
      <c r="X110" s="537"/>
      <c r="Y110" s="537"/>
      <c r="Z110" s="537"/>
      <c r="AA110" s="210"/>
      <c r="AB110" s="210"/>
      <c r="AC110" s="188"/>
      <c r="AD110" s="188"/>
      <c r="AE110" s="188"/>
      <c r="AF110" s="188"/>
      <c r="AG110" s="188"/>
      <c r="AH110" s="188"/>
      <c r="AI110" s="188"/>
      <c r="AJ110" s="188"/>
      <c r="AK110" s="188"/>
      <c r="AL110" s="188"/>
    </row>
    <row r="111" spans="1:38" s="154" customFormat="1" ht="30" customHeight="1" x14ac:dyDescent="0.2">
      <c r="A111" s="190"/>
      <c r="B111" s="190"/>
      <c r="C111" s="190"/>
      <c r="D111" s="190"/>
      <c r="E111" s="190"/>
      <c r="F111" s="190"/>
      <c r="G111" s="190"/>
      <c r="H111" s="190"/>
      <c r="I111" s="190"/>
      <c r="J111" s="190"/>
      <c r="K111" s="190"/>
      <c r="L111" s="190"/>
      <c r="M111" s="188"/>
      <c r="N111" s="537"/>
      <c r="O111" s="537"/>
      <c r="P111" s="537"/>
      <c r="Q111" s="537"/>
      <c r="R111" s="537"/>
      <c r="S111" s="188"/>
      <c r="T111" s="188"/>
      <c r="U111" s="188"/>
      <c r="V111" s="537"/>
      <c r="W111" s="537"/>
      <c r="X111" s="537"/>
      <c r="Y111" s="537"/>
      <c r="Z111" s="537"/>
      <c r="AA111" s="210"/>
      <c r="AB111" s="210"/>
      <c r="AC111" s="188"/>
      <c r="AD111" s="188"/>
      <c r="AE111" s="188"/>
      <c r="AF111" s="188"/>
      <c r="AG111" s="188"/>
      <c r="AH111" s="188"/>
      <c r="AI111" s="188"/>
      <c r="AJ111" s="188"/>
      <c r="AK111" s="188"/>
      <c r="AL111" s="188"/>
    </row>
    <row r="112" spans="1:38" s="154" customFormat="1" ht="30" customHeight="1" x14ac:dyDescent="0.2">
      <c r="A112" s="192"/>
      <c r="B112" s="192"/>
      <c r="C112" s="192"/>
      <c r="D112" s="192"/>
      <c r="E112" s="193"/>
      <c r="F112" s="192"/>
      <c r="G112" s="193"/>
      <c r="H112" s="193"/>
      <c r="I112" s="193"/>
      <c r="J112" s="193"/>
      <c r="K112" s="194"/>
      <c r="L112" s="194"/>
      <c r="M112" s="188"/>
      <c r="N112" s="537"/>
      <c r="O112" s="537"/>
      <c r="P112" s="537"/>
      <c r="Q112" s="537"/>
      <c r="R112" s="537"/>
      <c r="S112" s="188"/>
      <c r="T112" s="188"/>
      <c r="U112" s="188"/>
      <c r="V112" s="537"/>
      <c r="W112" s="537"/>
      <c r="X112" s="537"/>
      <c r="Y112" s="537"/>
      <c r="Z112" s="537"/>
      <c r="AA112" s="210"/>
      <c r="AB112" s="210"/>
      <c r="AC112" s="188"/>
      <c r="AD112" s="188"/>
      <c r="AE112" s="188"/>
      <c r="AF112" s="188"/>
      <c r="AG112" s="188"/>
      <c r="AH112" s="188"/>
      <c r="AI112" s="188"/>
      <c r="AJ112" s="188"/>
      <c r="AK112" s="188"/>
      <c r="AL112" s="188"/>
    </row>
    <row r="113" spans="1:38" x14ac:dyDescent="0.2">
      <c r="A113" s="195"/>
      <c r="B113" s="196"/>
      <c r="C113" s="196"/>
      <c r="D113" s="196"/>
      <c r="E113" s="195"/>
      <c r="F113" s="195"/>
      <c r="G113" s="197"/>
      <c r="H113" s="197"/>
      <c r="I113" s="197"/>
      <c r="J113" s="195"/>
      <c r="K113" s="195"/>
      <c r="L113" s="195"/>
      <c r="M113" s="195"/>
      <c r="N113" s="195"/>
      <c r="O113" s="195"/>
      <c r="P113" s="195"/>
      <c r="Q113" s="195"/>
      <c r="R113" s="195"/>
      <c r="S113" s="195"/>
      <c r="T113" s="195"/>
      <c r="U113" s="195"/>
      <c r="V113" s="195"/>
      <c r="W113" s="195"/>
      <c r="X113" s="197"/>
      <c r="Y113" s="197"/>
      <c r="Z113" s="197"/>
      <c r="AA113" s="197"/>
      <c r="AB113" s="197"/>
      <c r="AC113" s="195"/>
      <c r="AD113" s="195"/>
      <c r="AE113" s="195"/>
      <c r="AF113" s="195"/>
      <c r="AG113" s="195"/>
      <c r="AH113" s="195"/>
      <c r="AI113" s="195"/>
      <c r="AJ113" s="195"/>
      <c r="AK113" s="195"/>
      <c r="AL113" s="198"/>
    </row>
    <row r="114" spans="1:38" x14ac:dyDescent="0.2">
      <c r="A114" s="195"/>
      <c r="B114" s="196"/>
      <c r="C114" s="196"/>
      <c r="D114" s="196"/>
      <c r="E114" s="195"/>
      <c r="F114" s="195"/>
      <c r="G114" s="197"/>
      <c r="H114" s="197"/>
      <c r="I114" s="197"/>
      <c r="J114" s="195"/>
      <c r="K114" s="195"/>
      <c r="L114" s="195"/>
      <c r="M114" s="195"/>
      <c r="N114" s="195"/>
      <c r="O114" s="195"/>
      <c r="P114" s="195"/>
      <c r="Q114" s="195"/>
      <c r="R114" s="195"/>
      <c r="S114" s="195"/>
      <c r="T114" s="195"/>
      <c r="U114" s="195"/>
      <c r="V114" s="195"/>
      <c r="W114" s="195"/>
      <c r="X114" s="197"/>
      <c r="Y114" s="197"/>
      <c r="Z114" s="197"/>
      <c r="AA114" s="197"/>
      <c r="AB114" s="197"/>
      <c r="AC114" s="195"/>
      <c r="AD114" s="195"/>
      <c r="AE114" s="195"/>
      <c r="AF114" s="195"/>
      <c r="AG114" s="195"/>
      <c r="AH114" s="195"/>
      <c r="AI114" s="195"/>
      <c r="AJ114" s="195"/>
      <c r="AK114" s="195"/>
      <c r="AL114" s="198"/>
    </row>
    <row r="115" spans="1:38" x14ac:dyDescent="0.2">
      <c r="A115" s="195"/>
      <c r="B115" s="196"/>
      <c r="C115" s="196"/>
      <c r="D115" s="196"/>
      <c r="E115" s="195"/>
      <c r="F115" s="195"/>
      <c r="G115" s="197"/>
      <c r="H115" s="197"/>
      <c r="I115" s="197"/>
      <c r="J115" s="195"/>
      <c r="K115" s="195"/>
      <c r="L115" s="195"/>
      <c r="M115" s="195"/>
      <c r="N115" s="195"/>
      <c r="O115" s="195"/>
      <c r="P115" s="195"/>
      <c r="Q115" s="195"/>
      <c r="R115" s="195"/>
      <c r="S115" s="195"/>
      <c r="T115" s="195"/>
      <c r="U115" s="195"/>
      <c r="V115" s="195"/>
      <c r="W115" s="195"/>
      <c r="X115" s="197"/>
      <c r="Y115" s="197"/>
      <c r="Z115" s="197"/>
      <c r="AA115" s="197"/>
      <c r="AB115" s="197"/>
      <c r="AC115" s="195"/>
      <c r="AD115" s="195"/>
      <c r="AE115" s="195"/>
      <c r="AF115" s="195"/>
      <c r="AG115" s="195"/>
      <c r="AH115" s="195"/>
      <c r="AI115" s="195"/>
      <c r="AJ115" s="195"/>
      <c r="AK115" s="195"/>
      <c r="AL115" s="198"/>
    </row>
    <row r="116" spans="1:38" x14ac:dyDescent="0.2">
      <c r="A116" s="195"/>
      <c r="B116" s="196"/>
      <c r="C116" s="196"/>
      <c r="D116" s="196"/>
      <c r="E116" s="195"/>
      <c r="F116" s="195"/>
      <c r="G116" s="197"/>
      <c r="H116" s="197"/>
      <c r="I116" s="197"/>
      <c r="J116" s="195"/>
      <c r="K116" s="195"/>
      <c r="L116" s="195"/>
      <c r="M116" s="195"/>
      <c r="N116" s="195"/>
      <c r="O116" s="195"/>
      <c r="P116" s="195"/>
      <c r="Q116" s="195"/>
      <c r="R116" s="195"/>
      <c r="S116" s="195"/>
      <c r="T116" s="195"/>
      <c r="U116" s="195"/>
      <c r="V116" s="195"/>
      <c r="W116" s="195"/>
      <c r="X116" s="197"/>
      <c r="Y116" s="197"/>
      <c r="Z116" s="197"/>
      <c r="AA116" s="197"/>
      <c r="AB116" s="197"/>
      <c r="AC116" s="195"/>
      <c r="AD116" s="195"/>
      <c r="AE116" s="195"/>
      <c r="AF116" s="195"/>
      <c r="AG116" s="195"/>
      <c r="AH116" s="195"/>
      <c r="AI116" s="195"/>
      <c r="AJ116" s="195"/>
      <c r="AK116" s="195"/>
      <c r="AL116" s="198"/>
    </row>
    <row r="117" spans="1:38" x14ac:dyDescent="0.2">
      <c r="A117" s="195"/>
      <c r="B117" s="196"/>
      <c r="C117" s="196"/>
      <c r="D117" s="196"/>
      <c r="E117" s="195"/>
      <c r="F117" s="195"/>
      <c r="G117" s="197"/>
      <c r="H117" s="197"/>
      <c r="I117" s="197"/>
      <c r="J117" s="195"/>
      <c r="K117" s="195"/>
      <c r="L117" s="195"/>
      <c r="M117" s="195"/>
      <c r="N117" s="195"/>
      <c r="O117" s="195"/>
      <c r="P117" s="195"/>
      <c r="Q117" s="195"/>
      <c r="R117" s="195"/>
      <c r="S117" s="195"/>
      <c r="T117" s="195"/>
      <c r="U117" s="195"/>
      <c r="V117" s="195"/>
      <c r="W117" s="195"/>
      <c r="X117" s="197"/>
      <c r="Y117" s="197"/>
      <c r="Z117" s="197"/>
      <c r="AA117" s="197"/>
      <c r="AB117" s="197"/>
      <c r="AC117" s="195"/>
      <c r="AD117" s="195"/>
      <c r="AE117" s="195"/>
      <c r="AF117" s="195"/>
      <c r="AG117" s="195"/>
      <c r="AH117" s="195"/>
      <c r="AI117" s="195"/>
      <c r="AJ117" s="195"/>
      <c r="AK117" s="195"/>
      <c r="AL117" s="198"/>
    </row>
  </sheetData>
  <sheetProtection formatCells="0" formatColumns="0" formatRows="0" insertRows="0" sort="0" autoFilter="0" pivotTables="0"/>
  <mergeCells count="447">
    <mergeCell ref="A1:J1"/>
    <mergeCell ref="K1:L4"/>
    <mergeCell ref="N1:V2"/>
    <mergeCell ref="X1:X2"/>
    <mergeCell ref="Y1:AD2"/>
    <mergeCell ref="A2:J2"/>
    <mergeCell ref="B3:H3"/>
    <mergeCell ref="I3:J3"/>
    <mergeCell ref="N3:V4"/>
    <mergeCell ref="X3:X4"/>
    <mergeCell ref="Y3:AD4"/>
    <mergeCell ref="B4:H4"/>
    <mergeCell ref="I4:J4"/>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AH9:AH17"/>
    <mergeCell ref="AJ9:AJ17"/>
    <mergeCell ref="AL9:AL17"/>
    <mergeCell ref="W10:Z10"/>
    <mergeCell ref="G11:I12"/>
    <mergeCell ref="W11:Z11"/>
    <mergeCell ref="W12:Z12"/>
    <mergeCell ref="G13:I13"/>
    <mergeCell ref="W13:Z13"/>
    <mergeCell ref="G14:I14"/>
    <mergeCell ref="V9:V17"/>
    <mergeCell ref="W9:Z9"/>
    <mergeCell ref="AA9:AA17"/>
    <mergeCell ref="AB9:AB17"/>
    <mergeCell ref="AC9:AC17"/>
    <mergeCell ref="AD9:AD17"/>
    <mergeCell ref="W14:Z14"/>
    <mergeCell ref="M9:M17"/>
    <mergeCell ref="N9:N17"/>
    <mergeCell ref="O9:O17"/>
    <mergeCell ref="P9:P17"/>
    <mergeCell ref="Q9:Q17"/>
    <mergeCell ref="R9:R17"/>
    <mergeCell ref="G9:I10"/>
    <mergeCell ref="A18:A22"/>
    <mergeCell ref="B18:B22"/>
    <mergeCell ref="C18:E22"/>
    <mergeCell ref="F18:F22"/>
    <mergeCell ref="G18:I18"/>
    <mergeCell ref="J18:L22"/>
    <mergeCell ref="G15:I15"/>
    <mergeCell ref="W15:Z15"/>
    <mergeCell ref="G16:I16"/>
    <mergeCell ref="W16:Z16"/>
    <mergeCell ref="G17:I17"/>
    <mergeCell ref="W17:Z17"/>
    <mergeCell ref="A9:A17"/>
    <mergeCell ref="B9:B17"/>
    <mergeCell ref="C9:E17"/>
    <mergeCell ref="F9:F17"/>
    <mergeCell ref="J9:L17"/>
    <mergeCell ref="AH18:AH22"/>
    <mergeCell ref="AJ18:AJ22"/>
    <mergeCell ref="AL18:AL22"/>
    <mergeCell ref="G19:I19"/>
    <mergeCell ref="W19:Z19"/>
    <mergeCell ref="G20:I20"/>
    <mergeCell ref="W20:Z20"/>
    <mergeCell ref="G21:I21"/>
    <mergeCell ref="W21:Z21"/>
    <mergeCell ref="G22:I22"/>
    <mergeCell ref="V18:V22"/>
    <mergeCell ref="W18:Z18"/>
    <mergeCell ref="AA18:AA22"/>
    <mergeCell ref="AB18:AB22"/>
    <mergeCell ref="AC18:AC22"/>
    <mergeCell ref="AD18:AD22"/>
    <mergeCell ref="W22:Z22"/>
    <mergeCell ref="M18:M22"/>
    <mergeCell ref="N18:N22"/>
    <mergeCell ref="O18:O22"/>
    <mergeCell ref="P18:P22"/>
    <mergeCell ref="Q18:Q22"/>
    <mergeCell ref="R18:R22"/>
    <mergeCell ref="P23:P27"/>
    <mergeCell ref="Q23:Q27"/>
    <mergeCell ref="R23:R27"/>
    <mergeCell ref="V23:V27"/>
    <mergeCell ref="W23:Z23"/>
    <mergeCell ref="A23:A27"/>
    <mergeCell ref="B23:B27"/>
    <mergeCell ref="C23:E27"/>
    <mergeCell ref="F23:F27"/>
    <mergeCell ref="G23:I23"/>
    <mergeCell ref="J23:L27"/>
    <mergeCell ref="C28:E28"/>
    <mergeCell ref="G28:I28"/>
    <mergeCell ref="J28:L28"/>
    <mergeCell ref="X28:Z28"/>
    <mergeCell ref="C29:E29"/>
    <mergeCell ref="G29:I29"/>
    <mergeCell ref="J29:L29"/>
    <mergeCell ref="X29:Z29"/>
    <mergeCell ref="AL23:AL27"/>
    <mergeCell ref="G24:I24"/>
    <mergeCell ref="W24:Z24"/>
    <mergeCell ref="G25:I25"/>
    <mergeCell ref="W25:Z25"/>
    <mergeCell ref="G26:I26"/>
    <mergeCell ref="W26:Z26"/>
    <mergeCell ref="G27:I27"/>
    <mergeCell ref="W27:Z27"/>
    <mergeCell ref="AA23:AA27"/>
    <mergeCell ref="AB23:AB27"/>
    <mergeCell ref="AC23:AC27"/>
    <mergeCell ref="AD23:AD27"/>
    <mergeCell ref="AH23:AH27"/>
    <mergeCell ref="AJ23:AJ27"/>
    <mergeCell ref="O23:O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N106:R106"/>
    <mergeCell ref="V106:Z106"/>
    <mergeCell ref="AA106:AB106"/>
    <mergeCell ref="AC106:AL106"/>
    <mergeCell ref="N107:R107"/>
    <mergeCell ref="V107:Z107"/>
    <mergeCell ref="AA107:AB107"/>
    <mergeCell ref="AC107:AL107"/>
    <mergeCell ref="A103:L104"/>
    <mergeCell ref="N104:R104"/>
    <mergeCell ref="V104:Z104"/>
    <mergeCell ref="AA104:AB104"/>
    <mergeCell ref="AC104:AL104"/>
    <mergeCell ref="A105:L108"/>
    <mergeCell ref="N105:R105"/>
    <mergeCell ref="V105:Z105"/>
    <mergeCell ref="AA105:AB105"/>
    <mergeCell ref="AC105:AL105"/>
    <mergeCell ref="AC108:AL108"/>
    <mergeCell ref="N110:R110"/>
    <mergeCell ref="V110:Z110"/>
    <mergeCell ref="N111:R111"/>
    <mergeCell ref="V111:Z111"/>
    <mergeCell ref="N112:R112"/>
    <mergeCell ref="V112:Z112"/>
    <mergeCell ref="N108:R108"/>
    <mergeCell ref="V108:Z108"/>
    <mergeCell ref="AA108:AB108"/>
    <mergeCell ref="N109:R109"/>
    <mergeCell ref="V109:Z109"/>
  </mergeCells>
  <dataValidations count="4">
    <dataValidation type="whole" allowBlank="1" showInputMessage="1" showErrorMessage="1" sqref="AC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AC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AC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AC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AC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AC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AC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AC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AC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AC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AC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AC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AC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AC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AC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AC65537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AC131073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AC196609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AC262145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AC32768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AC393217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AC458753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AC524289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AC589825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AC65536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AC720897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AC786433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AC851969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AC917505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AC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AC65542:AC65545 JY65542:JY65545 TU65542:TU65545 ADQ65542:ADQ65545 ANM65542:ANM65545 AXI65542:AXI65545 BHE65542:BHE65545 BRA65542:BRA65545 CAW65542:CAW65545 CKS65542:CKS65545 CUO65542:CUO65545 DEK65542:DEK65545 DOG65542:DOG65545 DYC65542:DYC65545 EHY65542:EHY65545 ERU65542:ERU65545 FBQ65542:FBQ65545 FLM65542:FLM65545 FVI65542:FVI65545 GFE65542:GFE65545 GPA65542:GPA65545 GYW65542:GYW65545 HIS65542:HIS65545 HSO65542:HSO65545 ICK65542:ICK65545 IMG65542:IMG65545 IWC65542:IWC65545 JFY65542:JFY65545 JPU65542:JPU65545 JZQ65542:JZQ65545 KJM65542:KJM65545 KTI65542:KTI65545 LDE65542:LDE65545 LNA65542:LNA65545 LWW65542:LWW65545 MGS65542:MGS65545 MQO65542:MQO65545 NAK65542:NAK65545 NKG65542:NKG65545 NUC65542:NUC65545 ODY65542:ODY65545 ONU65542:ONU65545 OXQ65542:OXQ65545 PHM65542:PHM65545 PRI65542:PRI65545 QBE65542:QBE65545 QLA65542:QLA65545 QUW65542:QUW65545 RES65542:RES65545 ROO65542:ROO65545 RYK65542:RYK65545 SIG65542:SIG65545 SSC65542:SSC65545 TBY65542:TBY65545 TLU65542:TLU65545 TVQ65542:TVQ65545 UFM65542:UFM65545 UPI65542:UPI65545 UZE65542:UZE65545 VJA65542:VJA65545 VSW65542:VSW65545 WCS65542:WCS65545 WMO65542:WMO65545 WWK65542:WWK65545 AC131078:AC131081 JY131078:JY131081 TU131078:TU131081 ADQ131078:ADQ131081 ANM131078:ANM131081 AXI131078:AXI131081 BHE131078:BHE131081 BRA131078:BRA131081 CAW131078:CAW131081 CKS131078:CKS131081 CUO131078:CUO131081 DEK131078:DEK131081 DOG131078:DOG131081 DYC131078:DYC131081 EHY131078:EHY131081 ERU131078:ERU131081 FBQ131078:FBQ131081 FLM131078:FLM131081 FVI131078:FVI131081 GFE131078:GFE131081 GPA131078:GPA131081 GYW131078:GYW131081 HIS131078:HIS131081 HSO131078:HSO131081 ICK131078:ICK131081 IMG131078:IMG131081 IWC131078:IWC131081 JFY131078:JFY131081 JPU131078:JPU131081 JZQ131078:JZQ131081 KJM131078:KJM131081 KTI131078:KTI131081 LDE131078:LDE131081 LNA131078:LNA131081 LWW131078:LWW131081 MGS131078:MGS131081 MQO131078:MQO131081 NAK131078:NAK131081 NKG131078:NKG131081 NUC131078:NUC131081 ODY131078:ODY131081 ONU131078:ONU131081 OXQ131078:OXQ131081 PHM131078:PHM131081 PRI131078:PRI131081 QBE131078:QBE131081 QLA131078:QLA131081 QUW131078:QUW131081 RES131078:RES131081 ROO131078:ROO131081 RYK131078:RYK131081 SIG131078:SIG131081 SSC131078:SSC131081 TBY131078:TBY131081 TLU131078:TLU131081 TVQ131078:TVQ131081 UFM131078:UFM131081 UPI131078:UPI131081 UZE131078:UZE131081 VJA131078:VJA131081 VSW131078:VSW131081 WCS131078:WCS131081 WMO131078:WMO131081 WWK131078:WWK131081 AC196614:AC196617 JY196614:JY196617 TU196614:TU196617 ADQ196614:ADQ196617 ANM196614:ANM196617 AXI196614:AXI196617 BHE196614:BHE196617 BRA196614:BRA196617 CAW196614:CAW196617 CKS196614:CKS196617 CUO196614:CUO196617 DEK196614:DEK196617 DOG196614:DOG196617 DYC196614:DYC196617 EHY196614:EHY196617 ERU196614:ERU196617 FBQ196614:FBQ196617 FLM196614:FLM196617 FVI196614:FVI196617 GFE196614:GFE196617 GPA196614:GPA196617 GYW196614:GYW196617 HIS196614:HIS196617 HSO196614:HSO196617 ICK196614:ICK196617 IMG196614:IMG196617 IWC196614:IWC196617 JFY196614:JFY196617 JPU196614:JPU196617 JZQ196614:JZQ196617 KJM196614:KJM196617 KTI196614:KTI196617 LDE196614:LDE196617 LNA196614:LNA196617 LWW196614:LWW196617 MGS196614:MGS196617 MQO196614:MQO196617 NAK196614:NAK196617 NKG196614:NKG196617 NUC196614:NUC196617 ODY196614:ODY196617 ONU196614:ONU196617 OXQ196614:OXQ196617 PHM196614:PHM196617 PRI196614:PRI196617 QBE196614:QBE196617 QLA196614:QLA196617 QUW196614:QUW196617 RES196614:RES196617 ROO196614:ROO196617 RYK196614:RYK196617 SIG196614:SIG196617 SSC196614:SSC196617 TBY196614:TBY196617 TLU196614:TLU196617 TVQ196614:TVQ196617 UFM196614:UFM196617 UPI196614:UPI196617 UZE196614:UZE196617 VJA196614:VJA196617 VSW196614:VSW196617 WCS196614:WCS196617 WMO196614:WMO196617 WWK196614:WWK196617 AC262150:AC262153 JY262150:JY262153 TU262150:TU262153 ADQ262150:ADQ262153 ANM262150:ANM262153 AXI262150:AXI262153 BHE262150:BHE262153 BRA262150:BRA262153 CAW262150:CAW262153 CKS262150:CKS262153 CUO262150:CUO262153 DEK262150:DEK262153 DOG262150:DOG262153 DYC262150:DYC262153 EHY262150:EHY262153 ERU262150:ERU262153 FBQ262150:FBQ262153 FLM262150:FLM262153 FVI262150:FVI262153 GFE262150:GFE262153 GPA262150:GPA262153 GYW262150:GYW262153 HIS262150:HIS262153 HSO262150:HSO262153 ICK262150:ICK262153 IMG262150:IMG262153 IWC262150:IWC262153 JFY262150:JFY262153 JPU262150:JPU262153 JZQ262150:JZQ262153 KJM262150:KJM262153 KTI262150:KTI262153 LDE262150:LDE262153 LNA262150:LNA262153 LWW262150:LWW262153 MGS262150:MGS262153 MQO262150:MQO262153 NAK262150:NAK262153 NKG262150:NKG262153 NUC262150:NUC262153 ODY262150:ODY262153 ONU262150:ONU262153 OXQ262150:OXQ262153 PHM262150:PHM262153 PRI262150:PRI262153 QBE262150:QBE262153 QLA262150:QLA262153 QUW262150:QUW262153 RES262150:RES262153 ROO262150:ROO262153 RYK262150:RYK262153 SIG262150:SIG262153 SSC262150:SSC262153 TBY262150:TBY262153 TLU262150:TLU262153 TVQ262150:TVQ262153 UFM262150:UFM262153 UPI262150:UPI262153 UZE262150:UZE262153 VJA262150:VJA262153 VSW262150:VSW262153 WCS262150:WCS262153 WMO262150:WMO262153 WWK262150:WWK262153 AC327686:AC327689 JY327686:JY327689 TU327686:TU327689 ADQ327686:ADQ327689 ANM327686:ANM327689 AXI327686:AXI327689 BHE327686:BHE327689 BRA327686:BRA327689 CAW327686:CAW327689 CKS327686:CKS327689 CUO327686:CUO327689 DEK327686:DEK327689 DOG327686:DOG327689 DYC327686:DYC327689 EHY327686:EHY327689 ERU327686:ERU327689 FBQ327686:FBQ327689 FLM327686:FLM327689 FVI327686:FVI327689 GFE327686:GFE327689 GPA327686:GPA327689 GYW327686:GYW327689 HIS327686:HIS327689 HSO327686:HSO327689 ICK327686:ICK327689 IMG327686:IMG327689 IWC327686:IWC327689 JFY327686:JFY327689 JPU327686:JPU327689 JZQ327686:JZQ327689 KJM327686:KJM327689 KTI327686:KTI327689 LDE327686:LDE327689 LNA327686:LNA327689 LWW327686:LWW327689 MGS327686:MGS327689 MQO327686:MQO327689 NAK327686:NAK327689 NKG327686:NKG327689 NUC327686:NUC327689 ODY327686:ODY327689 ONU327686:ONU327689 OXQ327686:OXQ327689 PHM327686:PHM327689 PRI327686:PRI327689 QBE327686:QBE327689 QLA327686:QLA327689 QUW327686:QUW327689 RES327686:RES327689 ROO327686:ROO327689 RYK327686:RYK327689 SIG327686:SIG327689 SSC327686:SSC327689 TBY327686:TBY327689 TLU327686:TLU327689 TVQ327686:TVQ327689 UFM327686:UFM327689 UPI327686:UPI327689 UZE327686:UZE327689 VJA327686:VJA327689 VSW327686:VSW327689 WCS327686:WCS327689 WMO327686:WMO327689 WWK327686:WWK327689 AC393222:AC393225 JY393222:JY393225 TU393222:TU393225 ADQ393222:ADQ393225 ANM393222:ANM393225 AXI393222:AXI393225 BHE393222:BHE393225 BRA393222:BRA393225 CAW393222:CAW393225 CKS393222:CKS393225 CUO393222:CUO393225 DEK393222:DEK393225 DOG393222:DOG393225 DYC393222:DYC393225 EHY393222:EHY393225 ERU393222:ERU393225 FBQ393222:FBQ393225 FLM393222:FLM393225 FVI393222:FVI393225 GFE393222:GFE393225 GPA393222:GPA393225 GYW393222:GYW393225 HIS393222:HIS393225 HSO393222:HSO393225 ICK393222:ICK393225 IMG393222:IMG393225 IWC393222:IWC393225 JFY393222:JFY393225 JPU393222:JPU393225 JZQ393222:JZQ393225 KJM393222:KJM393225 KTI393222:KTI393225 LDE393222:LDE393225 LNA393222:LNA393225 LWW393222:LWW393225 MGS393222:MGS393225 MQO393222:MQO393225 NAK393222:NAK393225 NKG393222:NKG393225 NUC393222:NUC393225 ODY393222:ODY393225 ONU393222:ONU393225 OXQ393222:OXQ393225 PHM393222:PHM393225 PRI393222:PRI393225 QBE393222:QBE393225 QLA393222:QLA393225 QUW393222:QUW393225 RES393222:RES393225 ROO393222:ROO393225 RYK393222:RYK393225 SIG393222:SIG393225 SSC393222:SSC393225 TBY393222:TBY393225 TLU393222:TLU393225 TVQ393222:TVQ393225 UFM393222:UFM393225 UPI393222:UPI393225 UZE393222:UZE393225 VJA393222:VJA393225 VSW393222:VSW393225 WCS393222:WCS393225 WMO393222:WMO393225 WWK393222:WWK393225 AC458758:AC458761 JY458758:JY458761 TU458758:TU458761 ADQ458758:ADQ458761 ANM458758:ANM458761 AXI458758:AXI458761 BHE458758:BHE458761 BRA458758:BRA458761 CAW458758:CAW458761 CKS458758:CKS458761 CUO458758:CUO458761 DEK458758:DEK458761 DOG458758:DOG458761 DYC458758:DYC458761 EHY458758:EHY458761 ERU458758:ERU458761 FBQ458758:FBQ458761 FLM458758:FLM458761 FVI458758:FVI458761 GFE458758:GFE458761 GPA458758:GPA458761 GYW458758:GYW458761 HIS458758:HIS458761 HSO458758:HSO458761 ICK458758:ICK458761 IMG458758:IMG458761 IWC458758:IWC458761 JFY458758:JFY458761 JPU458758:JPU458761 JZQ458758:JZQ458761 KJM458758:KJM458761 KTI458758:KTI458761 LDE458758:LDE458761 LNA458758:LNA458761 LWW458758:LWW458761 MGS458758:MGS458761 MQO458758:MQO458761 NAK458758:NAK458761 NKG458758:NKG458761 NUC458758:NUC458761 ODY458758:ODY458761 ONU458758:ONU458761 OXQ458758:OXQ458761 PHM458758:PHM458761 PRI458758:PRI458761 QBE458758:QBE458761 QLA458758:QLA458761 QUW458758:QUW458761 RES458758:RES458761 ROO458758:ROO458761 RYK458758:RYK458761 SIG458758:SIG458761 SSC458758:SSC458761 TBY458758:TBY458761 TLU458758:TLU458761 TVQ458758:TVQ458761 UFM458758:UFM458761 UPI458758:UPI458761 UZE458758:UZE458761 VJA458758:VJA458761 VSW458758:VSW458761 WCS458758:WCS458761 WMO458758:WMO458761 WWK458758:WWK458761 AC524294:AC524297 JY524294:JY524297 TU524294:TU524297 ADQ524294:ADQ524297 ANM524294:ANM524297 AXI524294:AXI524297 BHE524294:BHE524297 BRA524294:BRA524297 CAW524294:CAW524297 CKS524294:CKS524297 CUO524294:CUO524297 DEK524294:DEK524297 DOG524294:DOG524297 DYC524294:DYC524297 EHY524294:EHY524297 ERU524294:ERU524297 FBQ524294:FBQ524297 FLM524294:FLM524297 FVI524294:FVI524297 GFE524294:GFE524297 GPA524294:GPA524297 GYW524294:GYW524297 HIS524294:HIS524297 HSO524294:HSO524297 ICK524294:ICK524297 IMG524294:IMG524297 IWC524294:IWC524297 JFY524294:JFY524297 JPU524294:JPU524297 JZQ524294:JZQ524297 KJM524294:KJM524297 KTI524294:KTI524297 LDE524294:LDE524297 LNA524294:LNA524297 LWW524294:LWW524297 MGS524294:MGS524297 MQO524294:MQO524297 NAK524294:NAK524297 NKG524294:NKG524297 NUC524294:NUC524297 ODY524294:ODY524297 ONU524294:ONU524297 OXQ524294:OXQ524297 PHM524294:PHM524297 PRI524294:PRI524297 QBE524294:QBE524297 QLA524294:QLA524297 QUW524294:QUW524297 RES524294:RES524297 ROO524294:ROO524297 RYK524294:RYK524297 SIG524294:SIG524297 SSC524294:SSC524297 TBY524294:TBY524297 TLU524294:TLU524297 TVQ524294:TVQ524297 UFM524294:UFM524297 UPI524294:UPI524297 UZE524294:UZE524297 VJA524294:VJA524297 VSW524294:VSW524297 WCS524294:WCS524297 WMO524294:WMO524297 WWK524294:WWK524297 AC589830:AC589833 JY589830:JY589833 TU589830:TU589833 ADQ589830:ADQ589833 ANM589830:ANM589833 AXI589830:AXI589833 BHE589830:BHE589833 BRA589830:BRA589833 CAW589830:CAW589833 CKS589830:CKS589833 CUO589830:CUO589833 DEK589830:DEK589833 DOG589830:DOG589833 DYC589830:DYC589833 EHY589830:EHY589833 ERU589830:ERU589833 FBQ589830:FBQ589833 FLM589830:FLM589833 FVI589830:FVI589833 GFE589830:GFE589833 GPA589830:GPA589833 GYW589830:GYW589833 HIS589830:HIS589833 HSO589830:HSO589833 ICK589830:ICK589833 IMG589830:IMG589833 IWC589830:IWC589833 JFY589830:JFY589833 JPU589830:JPU589833 JZQ589830:JZQ589833 KJM589830:KJM589833 KTI589830:KTI589833 LDE589830:LDE589833 LNA589830:LNA589833 LWW589830:LWW589833 MGS589830:MGS589833 MQO589830:MQO589833 NAK589830:NAK589833 NKG589830:NKG589833 NUC589830:NUC589833 ODY589830:ODY589833 ONU589830:ONU589833 OXQ589830:OXQ589833 PHM589830:PHM589833 PRI589830:PRI589833 QBE589830:QBE589833 QLA589830:QLA589833 QUW589830:QUW589833 RES589830:RES589833 ROO589830:ROO589833 RYK589830:RYK589833 SIG589830:SIG589833 SSC589830:SSC589833 TBY589830:TBY589833 TLU589830:TLU589833 TVQ589830:TVQ589833 UFM589830:UFM589833 UPI589830:UPI589833 UZE589830:UZE589833 VJA589830:VJA589833 VSW589830:VSW589833 WCS589830:WCS589833 WMO589830:WMO589833 WWK589830:WWK589833 AC655366:AC655369 JY655366:JY655369 TU655366:TU655369 ADQ655366:ADQ655369 ANM655366:ANM655369 AXI655366:AXI655369 BHE655366:BHE655369 BRA655366:BRA655369 CAW655366:CAW655369 CKS655366:CKS655369 CUO655366:CUO655369 DEK655366:DEK655369 DOG655366:DOG655369 DYC655366:DYC655369 EHY655366:EHY655369 ERU655366:ERU655369 FBQ655366:FBQ655369 FLM655366:FLM655369 FVI655366:FVI655369 GFE655366:GFE655369 GPA655366:GPA655369 GYW655366:GYW655369 HIS655366:HIS655369 HSO655366:HSO655369 ICK655366:ICK655369 IMG655366:IMG655369 IWC655366:IWC655369 JFY655366:JFY655369 JPU655366:JPU655369 JZQ655366:JZQ655369 KJM655366:KJM655369 KTI655366:KTI655369 LDE655366:LDE655369 LNA655366:LNA655369 LWW655366:LWW655369 MGS655366:MGS655369 MQO655366:MQO655369 NAK655366:NAK655369 NKG655366:NKG655369 NUC655366:NUC655369 ODY655366:ODY655369 ONU655366:ONU655369 OXQ655366:OXQ655369 PHM655366:PHM655369 PRI655366:PRI655369 QBE655366:QBE655369 QLA655366:QLA655369 QUW655366:QUW655369 RES655366:RES655369 ROO655366:ROO655369 RYK655366:RYK655369 SIG655366:SIG655369 SSC655366:SSC655369 TBY655366:TBY655369 TLU655366:TLU655369 TVQ655366:TVQ655369 UFM655366:UFM655369 UPI655366:UPI655369 UZE655366:UZE655369 VJA655366:VJA655369 VSW655366:VSW655369 WCS655366:WCS655369 WMO655366:WMO655369 WWK655366:WWK655369 AC720902:AC720905 JY720902:JY720905 TU720902:TU720905 ADQ720902:ADQ720905 ANM720902:ANM720905 AXI720902:AXI720905 BHE720902:BHE720905 BRA720902:BRA720905 CAW720902:CAW720905 CKS720902:CKS720905 CUO720902:CUO720905 DEK720902:DEK720905 DOG720902:DOG720905 DYC720902:DYC720905 EHY720902:EHY720905 ERU720902:ERU720905 FBQ720902:FBQ720905 FLM720902:FLM720905 FVI720902:FVI720905 GFE720902:GFE720905 GPA720902:GPA720905 GYW720902:GYW720905 HIS720902:HIS720905 HSO720902:HSO720905 ICK720902:ICK720905 IMG720902:IMG720905 IWC720902:IWC720905 JFY720902:JFY720905 JPU720902:JPU720905 JZQ720902:JZQ720905 KJM720902:KJM720905 KTI720902:KTI720905 LDE720902:LDE720905 LNA720902:LNA720905 LWW720902:LWW720905 MGS720902:MGS720905 MQO720902:MQO720905 NAK720902:NAK720905 NKG720902:NKG720905 NUC720902:NUC720905 ODY720902:ODY720905 ONU720902:ONU720905 OXQ720902:OXQ720905 PHM720902:PHM720905 PRI720902:PRI720905 QBE720902:QBE720905 QLA720902:QLA720905 QUW720902:QUW720905 RES720902:RES720905 ROO720902:ROO720905 RYK720902:RYK720905 SIG720902:SIG720905 SSC720902:SSC720905 TBY720902:TBY720905 TLU720902:TLU720905 TVQ720902:TVQ720905 UFM720902:UFM720905 UPI720902:UPI720905 UZE720902:UZE720905 VJA720902:VJA720905 VSW720902:VSW720905 WCS720902:WCS720905 WMO720902:WMO720905 WWK720902:WWK720905 AC786438:AC786441 JY786438:JY786441 TU786438:TU786441 ADQ786438:ADQ786441 ANM786438:ANM786441 AXI786438:AXI786441 BHE786438:BHE786441 BRA786438:BRA786441 CAW786438:CAW786441 CKS786438:CKS786441 CUO786438:CUO786441 DEK786438:DEK786441 DOG786438:DOG786441 DYC786438:DYC786441 EHY786438:EHY786441 ERU786438:ERU786441 FBQ786438:FBQ786441 FLM786438:FLM786441 FVI786438:FVI786441 GFE786438:GFE786441 GPA786438:GPA786441 GYW786438:GYW786441 HIS786438:HIS786441 HSO786438:HSO786441 ICK786438:ICK786441 IMG786438:IMG786441 IWC786438:IWC786441 JFY786438:JFY786441 JPU786438:JPU786441 JZQ786438:JZQ786441 KJM786438:KJM786441 KTI786438:KTI786441 LDE786438:LDE786441 LNA786438:LNA786441 LWW786438:LWW786441 MGS786438:MGS786441 MQO786438:MQO786441 NAK786438:NAK786441 NKG786438:NKG786441 NUC786438:NUC786441 ODY786438:ODY786441 ONU786438:ONU786441 OXQ786438:OXQ786441 PHM786438:PHM786441 PRI786438:PRI786441 QBE786438:QBE786441 QLA786438:QLA786441 QUW786438:QUW786441 RES786438:RES786441 ROO786438:ROO786441 RYK786438:RYK786441 SIG786438:SIG786441 SSC786438:SSC786441 TBY786438:TBY786441 TLU786438:TLU786441 TVQ786438:TVQ786441 UFM786438:UFM786441 UPI786438:UPI786441 UZE786438:UZE786441 VJA786438:VJA786441 VSW786438:VSW786441 WCS786438:WCS786441 WMO786438:WMO786441 WWK786438:WWK786441 AC851974:AC851977 JY851974:JY851977 TU851974:TU851977 ADQ851974:ADQ851977 ANM851974:ANM851977 AXI851974:AXI851977 BHE851974:BHE851977 BRA851974:BRA851977 CAW851974:CAW851977 CKS851974:CKS851977 CUO851974:CUO851977 DEK851974:DEK851977 DOG851974:DOG851977 DYC851974:DYC851977 EHY851974:EHY851977 ERU851974:ERU851977 FBQ851974:FBQ851977 FLM851974:FLM851977 FVI851974:FVI851977 GFE851974:GFE851977 GPA851974:GPA851977 GYW851974:GYW851977 HIS851974:HIS851977 HSO851974:HSO851977 ICK851974:ICK851977 IMG851974:IMG851977 IWC851974:IWC851977 JFY851974:JFY851977 JPU851974:JPU851977 JZQ851974:JZQ851977 KJM851974:KJM851977 KTI851974:KTI851977 LDE851974:LDE851977 LNA851974:LNA851977 LWW851974:LWW851977 MGS851974:MGS851977 MQO851974:MQO851977 NAK851974:NAK851977 NKG851974:NKG851977 NUC851974:NUC851977 ODY851974:ODY851977 ONU851974:ONU851977 OXQ851974:OXQ851977 PHM851974:PHM851977 PRI851974:PRI851977 QBE851974:QBE851977 QLA851974:QLA851977 QUW851974:QUW851977 RES851974:RES851977 ROO851974:ROO851977 RYK851974:RYK851977 SIG851974:SIG851977 SSC851974:SSC851977 TBY851974:TBY851977 TLU851974:TLU851977 TVQ851974:TVQ851977 UFM851974:UFM851977 UPI851974:UPI851977 UZE851974:UZE851977 VJA851974:VJA851977 VSW851974:VSW851977 WCS851974:WCS851977 WMO851974:WMO851977 WWK851974:WWK851977 AC917510:AC917513 JY917510:JY917513 TU917510:TU917513 ADQ917510:ADQ917513 ANM917510:ANM917513 AXI917510:AXI917513 BHE917510:BHE917513 BRA917510:BRA917513 CAW917510:CAW917513 CKS917510:CKS917513 CUO917510:CUO917513 DEK917510:DEK917513 DOG917510:DOG917513 DYC917510:DYC917513 EHY917510:EHY917513 ERU917510:ERU917513 FBQ917510:FBQ917513 FLM917510:FLM917513 FVI917510:FVI917513 GFE917510:GFE917513 GPA917510:GPA917513 GYW917510:GYW917513 HIS917510:HIS917513 HSO917510:HSO917513 ICK917510:ICK917513 IMG917510:IMG917513 IWC917510:IWC917513 JFY917510:JFY917513 JPU917510:JPU917513 JZQ917510:JZQ917513 KJM917510:KJM917513 KTI917510:KTI917513 LDE917510:LDE917513 LNA917510:LNA917513 LWW917510:LWW917513 MGS917510:MGS917513 MQO917510:MQO917513 NAK917510:NAK917513 NKG917510:NKG917513 NUC917510:NUC917513 ODY917510:ODY917513 ONU917510:ONU917513 OXQ917510:OXQ917513 PHM917510:PHM917513 PRI917510:PRI917513 QBE917510:QBE917513 QLA917510:QLA917513 QUW917510:QUW917513 RES917510:RES917513 ROO917510:ROO917513 RYK917510:RYK917513 SIG917510:SIG917513 SSC917510:SSC917513 TBY917510:TBY917513 TLU917510:TLU917513 TVQ917510:TVQ917513 UFM917510:UFM917513 UPI917510:UPI917513 UZE917510:UZE917513 VJA917510:VJA917513 VSW917510:VSW917513 WCS917510:WCS917513 WMO917510:WMO917513 WWK917510:WWK917513 AC983046:AC983049 JY983046:JY983049 TU983046:TU983049 ADQ983046:ADQ983049 ANM983046:ANM983049 AXI983046:AXI983049 BHE983046:BHE983049 BRA983046:BRA983049 CAW983046:CAW983049 CKS983046:CKS983049 CUO983046:CUO983049 DEK983046:DEK983049 DOG983046:DOG983049 DYC983046:DYC983049 EHY983046:EHY983049 ERU983046:ERU983049 FBQ983046:FBQ983049 FLM983046:FLM983049 FVI983046:FVI983049 GFE983046:GFE983049 GPA983046:GPA983049 GYW983046:GYW983049 HIS983046:HIS983049 HSO983046:HSO983049 ICK983046:ICK983049 IMG983046:IMG983049 IWC983046:IWC983049 JFY983046:JFY983049 JPU983046:JPU983049 JZQ983046:JZQ983049 KJM983046:KJM983049 KTI983046:KTI983049 LDE983046:LDE983049 LNA983046:LNA983049 LWW983046:LWW983049 MGS983046:MGS983049 MQO983046:MQO983049 NAK983046:NAK983049 NKG983046:NKG983049 NUC983046:NUC983049 ODY983046:ODY983049 ONU983046:ONU983049 OXQ983046:OXQ983049 PHM983046:PHM983049 PRI983046:PRI983049 QBE983046:QBE983049 QLA983046:QLA983049 QUW983046:QUW983049 RES983046:RES983049 ROO983046:ROO983049 RYK983046:RYK983049 SIG983046:SIG983049 SSC983046:SSC983049 TBY983046:TBY983049 TLU983046:TLU983049 TVQ983046:TVQ983049 UFM983046:UFM983049 UPI983046:UPI983049 UZE983046:UZE983049 VJA983046:VJA983049 VSW983046:VSW983049 WCS983046:WCS983049 WMO983046:WMO983049 WWK983046:WWK983049 AC28:AC101 JY28:JY101 TU28:TU101 ADQ28:ADQ101 ANM28:ANM101 AXI28:AXI101 BHE28:BHE101 BRA28:BRA101 CAW28:CAW101 CKS28:CKS101 CUO28:CUO101 DEK28:DEK101 DOG28:DOG101 DYC28:DYC101 EHY28:EHY101 ERU28:ERU101 FBQ28:FBQ101 FLM28:FLM101 FVI28:FVI101 GFE28:GFE101 GPA28:GPA101 GYW28:GYW101 HIS28:HIS101 HSO28:HSO101 ICK28:ICK101 IMG28:IMG101 IWC28:IWC101 JFY28:JFY101 JPU28:JPU101 JZQ28:JZQ101 KJM28:KJM101 KTI28:KTI101 LDE28:LDE101 LNA28:LNA101 LWW28:LWW101 MGS28:MGS101 MQO28:MQO101 NAK28:NAK101 NKG28:NKG101 NUC28:NUC101 ODY28:ODY101 ONU28:ONU101 OXQ28:OXQ101 PHM28:PHM101 PRI28:PRI101 QBE28:QBE101 QLA28:QLA101 QUW28:QUW101 RES28:RES101 ROO28:ROO101 RYK28:RYK101 SIG28:SIG101 SSC28:SSC101 TBY28:TBY101 TLU28:TLU101 TVQ28:TVQ101 UFM28:UFM101 UPI28:UPI101 UZE28:UZE101 VJA28:VJA101 VSW28:VSW101 WCS28:WCS101 WMO28:WMO101 WWK28:WWK101 AC65564:AC65637 JY65564:JY65637 TU65564:TU65637 ADQ65564:ADQ65637 ANM65564:ANM65637 AXI65564:AXI65637 BHE65564:BHE65637 BRA65564:BRA65637 CAW65564:CAW65637 CKS65564:CKS65637 CUO65564:CUO65637 DEK65564:DEK65637 DOG65564:DOG65637 DYC65564:DYC65637 EHY65564:EHY65637 ERU65564:ERU65637 FBQ65564:FBQ65637 FLM65564:FLM65637 FVI65564:FVI65637 GFE65564:GFE65637 GPA65564:GPA65637 GYW65564:GYW65637 HIS65564:HIS65637 HSO65564:HSO65637 ICK65564:ICK65637 IMG65564:IMG65637 IWC65564:IWC65637 JFY65564:JFY65637 JPU65564:JPU65637 JZQ65564:JZQ65637 KJM65564:KJM65637 KTI65564:KTI65637 LDE65564:LDE65637 LNA65564:LNA65637 LWW65564:LWW65637 MGS65564:MGS65637 MQO65564:MQO65637 NAK65564:NAK65637 NKG65564:NKG65637 NUC65564:NUC65637 ODY65564:ODY65637 ONU65564:ONU65637 OXQ65564:OXQ65637 PHM65564:PHM65637 PRI65564:PRI65637 QBE65564:QBE65637 QLA65564:QLA65637 QUW65564:QUW65637 RES65564:RES65637 ROO65564:ROO65637 RYK65564:RYK65637 SIG65564:SIG65637 SSC65564:SSC65637 TBY65564:TBY65637 TLU65564:TLU65637 TVQ65564:TVQ65637 UFM65564:UFM65637 UPI65564:UPI65637 UZE65564:UZE65637 VJA65564:VJA65637 VSW65564:VSW65637 WCS65564:WCS65637 WMO65564:WMO65637 WWK65564:WWK65637 AC131100:AC131173 JY131100:JY131173 TU131100:TU131173 ADQ131100:ADQ131173 ANM131100:ANM131173 AXI131100:AXI131173 BHE131100:BHE131173 BRA131100:BRA131173 CAW131100:CAW131173 CKS131100:CKS131173 CUO131100:CUO131173 DEK131100:DEK131173 DOG131100:DOG131173 DYC131100:DYC131173 EHY131100:EHY131173 ERU131100:ERU131173 FBQ131100:FBQ131173 FLM131100:FLM131173 FVI131100:FVI131173 GFE131100:GFE131173 GPA131100:GPA131173 GYW131100:GYW131173 HIS131100:HIS131173 HSO131100:HSO131173 ICK131100:ICK131173 IMG131100:IMG131173 IWC131100:IWC131173 JFY131100:JFY131173 JPU131100:JPU131173 JZQ131100:JZQ131173 KJM131100:KJM131173 KTI131100:KTI131173 LDE131100:LDE131173 LNA131100:LNA131173 LWW131100:LWW131173 MGS131100:MGS131173 MQO131100:MQO131173 NAK131100:NAK131173 NKG131100:NKG131173 NUC131100:NUC131173 ODY131100:ODY131173 ONU131100:ONU131173 OXQ131100:OXQ131173 PHM131100:PHM131173 PRI131100:PRI131173 QBE131100:QBE131173 QLA131100:QLA131173 QUW131100:QUW131173 RES131100:RES131173 ROO131100:ROO131173 RYK131100:RYK131173 SIG131100:SIG131173 SSC131100:SSC131173 TBY131100:TBY131173 TLU131100:TLU131173 TVQ131100:TVQ131173 UFM131100:UFM131173 UPI131100:UPI131173 UZE131100:UZE131173 VJA131100:VJA131173 VSW131100:VSW131173 WCS131100:WCS131173 WMO131100:WMO131173 WWK131100:WWK131173 AC196636:AC196709 JY196636:JY196709 TU196636:TU196709 ADQ196636:ADQ196709 ANM196636:ANM196709 AXI196636:AXI196709 BHE196636:BHE196709 BRA196636:BRA196709 CAW196636:CAW196709 CKS196636:CKS196709 CUO196636:CUO196709 DEK196636:DEK196709 DOG196636:DOG196709 DYC196636:DYC196709 EHY196636:EHY196709 ERU196636:ERU196709 FBQ196636:FBQ196709 FLM196636:FLM196709 FVI196636:FVI196709 GFE196636:GFE196709 GPA196636:GPA196709 GYW196636:GYW196709 HIS196636:HIS196709 HSO196636:HSO196709 ICK196636:ICK196709 IMG196636:IMG196709 IWC196636:IWC196709 JFY196636:JFY196709 JPU196636:JPU196709 JZQ196636:JZQ196709 KJM196636:KJM196709 KTI196636:KTI196709 LDE196636:LDE196709 LNA196636:LNA196709 LWW196636:LWW196709 MGS196636:MGS196709 MQO196636:MQO196709 NAK196636:NAK196709 NKG196636:NKG196709 NUC196636:NUC196709 ODY196636:ODY196709 ONU196636:ONU196709 OXQ196636:OXQ196709 PHM196636:PHM196709 PRI196636:PRI196709 QBE196636:QBE196709 QLA196636:QLA196709 QUW196636:QUW196709 RES196636:RES196709 ROO196636:ROO196709 RYK196636:RYK196709 SIG196636:SIG196709 SSC196636:SSC196709 TBY196636:TBY196709 TLU196636:TLU196709 TVQ196636:TVQ196709 UFM196636:UFM196709 UPI196636:UPI196709 UZE196636:UZE196709 VJA196636:VJA196709 VSW196636:VSW196709 WCS196636:WCS196709 WMO196636:WMO196709 WWK196636:WWK196709 AC262172:AC262245 JY262172:JY262245 TU262172:TU262245 ADQ262172:ADQ262245 ANM262172:ANM262245 AXI262172:AXI262245 BHE262172:BHE262245 BRA262172:BRA262245 CAW262172:CAW262245 CKS262172:CKS262245 CUO262172:CUO262245 DEK262172:DEK262245 DOG262172:DOG262245 DYC262172:DYC262245 EHY262172:EHY262245 ERU262172:ERU262245 FBQ262172:FBQ262245 FLM262172:FLM262245 FVI262172:FVI262245 GFE262172:GFE262245 GPA262172:GPA262245 GYW262172:GYW262245 HIS262172:HIS262245 HSO262172:HSO262245 ICK262172:ICK262245 IMG262172:IMG262245 IWC262172:IWC262245 JFY262172:JFY262245 JPU262172:JPU262245 JZQ262172:JZQ262245 KJM262172:KJM262245 KTI262172:KTI262245 LDE262172:LDE262245 LNA262172:LNA262245 LWW262172:LWW262245 MGS262172:MGS262245 MQO262172:MQO262245 NAK262172:NAK262245 NKG262172:NKG262245 NUC262172:NUC262245 ODY262172:ODY262245 ONU262172:ONU262245 OXQ262172:OXQ262245 PHM262172:PHM262245 PRI262172:PRI262245 QBE262172:QBE262245 QLA262172:QLA262245 QUW262172:QUW262245 RES262172:RES262245 ROO262172:ROO262245 RYK262172:RYK262245 SIG262172:SIG262245 SSC262172:SSC262245 TBY262172:TBY262245 TLU262172:TLU262245 TVQ262172:TVQ262245 UFM262172:UFM262245 UPI262172:UPI262245 UZE262172:UZE262245 VJA262172:VJA262245 VSW262172:VSW262245 WCS262172:WCS262245 WMO262172:WMO262245 WWK262172:WWK262245 AC327708:AC327781 JY327708:JY327781 TU327708:TU327781 ADQ327708:ADQ327781 ANM327708:ANM327781 AXI327708:AXI327781 BHE327708:BHE327781 BRA327708:BRA327781 CAW327708:CAW327781 CKS327708:CKS327781 CUO327708:CUO327781 DEK327708:DEK327781 DOG327708:DOG327781 DYC327708:DYC327781 EHY327708:EHY327781 ERU327708:ERU327781 FBQ327708:FBQ327781 FLM327708:FLM327781 FVI327708:FVI327781 GFE327708:GFE327781 GPA327708:GPA327781 GYW327708:GYW327781 HIS327708:HIS327781 HSO327708:HSO327781 ICK327708:ICK327781 IMG327708:IMG327781 IWC327708:IWC327781 JFY327708:JFY327781 JPU327708:JPU327781 JZQ327708:JZQ327781 KJM327708:KJM327781 KTI327708:KTI327781 LDE327708:LDE327781 LNA327708:LNA327781 LWW327708:LWW327781 MGS327708:MGS327781 MQO327708:MQO327781 NAK327708:NAK327781 NKG327708:NKG327781 NUC327708:NUC327781 ODY327708:ODY327781 ONU327708:ONU327781 OXQ327708:OXQ327781 PHM327708:PHM327781 PRI327708:PRI327781 QBE327708:QBE327781 QLA327708:QLA327781 QUW327708:QUW327781 RES327708:RES327781 ROO327708:ROO327781 RYK327708:RYK327781 SIG327708:SIG327781 SSC327708:SSC327781 TBY327708:TBY327781 TLU327708:TLU327781 TVQ327708:TVQ327781 UFM327708:UFM327781 UPI327708:UPI327781 UZE327708:UZE327781 VJA327708:VJA327781 VSW327708:VSW327781 WCS327708:WCS327781 WMO327708:WMO327781 WWK327708:WWK327781 AC393244:AC393317 JY393244:JY393317 TU393244:TU393317 ADQ393244:ADQ393317 ANM393244:ANM393317 AXI393244:AXI393317 BHE393244:BHE393317 BRA393244:BRA393317 CAW393244:CAW393317 CKS393244:CKS393317 CUO393244:CUO393317 DEK393244:DEK393317 DOG393244:DOG393317 DYC393244:DYC393317 EHY393244:EHY393317 ERU393244:ERU393317 FBQ393244:FBQ393317 FLM393244:FLM393317 FVI393244:FVI393317 GFE393244:GFE393317 GPA393244:GPA393317 GYW393244:GYW393317 HIS393244:HIS393317 HSO393244:HSO393317 ICK393244:ICK393317 IMG393244:IMG393317 IWC393244:IWC393317 JFY393244:JFY393317 JPU393244:JPU393317 JZQ393244:JZQ393317 KJM393244:KJM393317 KTI393244:KTI393317 LDE393244:LDE393317 LNA393244:LNA393317 LWW393244:LWW393317 MGS393244:MGS393317 MQO393244:MQO393317 NAK393244:NAK393317 NKG393244:NKG393317 NUC393244:NUC393317 ODY393244:ODY393317 ONU393244:ONU393317 OXQ393244:OXQ393317 PHM393244:PHM393317 PRI393244:PRI393317 QBE393244:QBE393317 QLA393244:QLA393317 QUW393244:QUW393317 RES393244:RES393317 ROO393244:ROO393317 RYK393244:RYK393317 SIG393244:SIG393317 SSC393244:SSC393317 TBY393244:TBY393317 TLU393244:TLU393317 TVQ393244:TVQ393317 UFM393244:UFM393317 UPI393244:UPI393317 UZE393244:UZE393317 VJA393244:VJA393317 VSW393244:VSW393317 WCS393244:WCS393317 WMO393244:WMO393317 WWK393244:WWK393317 AC458780:AC458853 JY458780:JY458853 TU458780:TU458853 ADQ458780:ADQ458853 ANM458780:ANM458853 AXI458780:AXI458853 BHE458780:BHE458853 BRA458780:BRA458853 CAW458780:CAW458853 CKS458780:CKS458853 CUO458780:CUO458853 DEK458780:DEK458853 DOG458780:DOG458853 DYC458780:DYC458853 EHY458780:EHY458853 ERU458780:ERU458853 FBQ458780:FBQ458853 FLM458780:FLM458853 FVI458780:FVI458853 GFE458780:GFE458853 GPA458780:GPA458853 GYW458780:GYW458853 HIS458780:HIS458853 HSO458780:HSO458853 ICK458780:ICK458853 IMG458780:IMG458853 IWC458780:IWC458853 JFY458780:JFY458853 JPU458780:JPU458853 JZQ458780:JZQ458853 KJM458780:KJM458853 KTI458780:KTI458853 LDE458780:LDE458853 LNA458780:LNA458853 LWW458780:LWW458853 MGS458780:MGS458853 MQO458780:MQO458853 NAK458780:NAK458853 NKG458780:NKG458853 NUC458780:NUC458853 ODY458780:ODY458853 ONU458780:ONU458853 OXQ458780:OXQ458853 PHM458780:PHM458853 PRI458780:PRI458853 QBE458780:QBE458853 QLA458780:QLA458853 QUW458780:QUW458853 RES458780:RES458853 ROO458780:ROO458853 RYK458780:RYK458853 SIG458780:SIG458853 SSC458780:SSC458853 TBY458780:TBY458853 TLU458780:TLU458853 TVQ458780:TVQ458853 UFM458780:UFM458853 UPI458780:UPI458853 UZE458780:UZE458853 VJA458780:VJA458853 VSW458780:VSW458853 WCS458780:WCS458853 WMO458780:WMO458853 WWK458780:WWK458853 AC524316:AC524389 JY524316:JY524389 TU524316:TU524389 ADQ524316:ADQ524389 ANM524316:ANM524389 AXI524316:AXI524389 BHE524316:BHE524389 BRA524316:BRA524389 CAW524316:CAW524389 CKS524316:CKS524389 CUO524316:CUO524389 DEK524316:DEK524389 DOG524316:DOG524389 DYC524316:DYC524389 EHY524316:EHY524389 ERU524316:ERU524389 FBQ524316:FBQ524389 FLM524316:FLM524389 FVI524316:FVI524389 GFE524316:GFE524389 GPA524316:GPA524389 GYW524316:GYW524389 HIS524316:HIS524389 HSO524316:HSO524389 ICK524316:ICK524389 IMG524316:IMG524389 IWC524316:IWC524389 JFY524316:JFY524389 JPU524316:JPU524389 JZQ524316:JZQ524389 KJM524316:KJM524389 KTI524316:KTI524389 LDE524316:LDE524389 LNA524316:LNA524389 LWW524316:LWW524389 MGS524316:MGS524389 MQO524316:MQO524389 NAK524316:NAK524389 NKG524316:NKG524389 NUC524316:NUC524389 ODY524316:ODY524389 ONU524316:ONU524389 OXQ524316:OXQ524389 PHM524316:PHM524389 PRI524316:PRI524389 QBE524316:QBE524389 QLA524316:QLA524389 QUW524316:QUW524389 RES524316:RES524389 ROO524316:ROO524389 RYK524316:RYK524389 SIG524316:SIG524389 SSC524316:SSC524389 TBY524316:TBY524389 TLU524316:TLU524389 TVQ524316:TVQ524389 UFM524316:UFM524389 UPI524316:UPI524389 UZE524316:UZE524389 VJA524316:VJA524389 VSW524316:VSW524389 WCS524316:WCS524389 WMO524316:WMO524389 WWK524316:WWK524389 AC589852:AC589925 JY589852:JY589925 TU589852:TU589925 ADQ589852:ADQ589925 ANM589852:ANM589925 AXI589852:AXI589925 BHE589852:BHE589925 BRA589852:BRA589925 CAW589852:CAW589925 CKS589852:CKS589925 CUO589852:CUO589925 DEK589852:DEK589925 DOG589852:DOG589925 DYC589852:DYC589925 EHY589852:EHY589925 ERU589852:ERU589925 FBQ589852:FBQ589925 FLM589852:FLM589925 FVI589852:FVI589925 GFE589852:GFE589925 GPA589852:GPA589925 GYW589852:GYW589925 HIS589852:HIS589925 HSO589852:HSO589925 ICK589852:ICK589925 IMG589852:IMG589925 IWC589852:IWC589925 JFY589852:JFY589925 JPU589852:JPU589925 JZQ589852:JZQ589925 KJM589852:KJM589925 KTI589852:KTI589925 LDE589852:LDE589925 LNA589852:LNA589925 LWW589852:LWW589925 MGS589852:MGS589925 MQO589852:MQO589925 NAK589852:NAK589925 NKG589852:NKG589925 NUC589852:NUC589925 ODY589852:ODY589925 ONU589852:ONU589925 OXQ589852:OXQ589925 PHM589852:PHM589925 PRI589852:PRI589925 QBE589852:QBE589925 QLA589852:QLA589925 QUW589852:QUW589925 RES589852:RES589925 ROO589852:ROO589925 RYK589852:RYK589925 SIG589852:SIG589925 SSC589852:SSC589925 TBY589852:TBY589925 TLU589852:TLU589925 TVQ589852:TVQ589925 UFM589852:UFM589925 UPI589852:UPI589925 UZE589852:UZE589925 VJA589852:VJA589925 VSW589852:VSW589925 WCS589852:WCS589925 WMO589852:WMO589925 WWK589852:WWK589925 AC655388:AC655461 JY655388:JY655461 TU655388:TU655461 ADQ655388:ADQ655461 ANM655388:ANM655461 AXI655388:AXI655461 BHE655388:BHE655461 BRA655388:BRA655461 CAW655388:CAW655461 CKS655388:CKS655461 CUO655388:CUO655461 DEK655388:DEK655461 DOG655388:DOG655461 DYC655388:DYC655461 EHY655388:EHY655461 ERU655388:ERU655461 FBQ655388:FBQ655461 FLM655388:FLM655461 FVI655388:FVI655461 GFE655388:GFE655461 GPA655388:GPA655461 GYW655388:GYW655461 HIS655388:HIS655461 HSO655388:HSO655461 ICK655388:ICK655461 IMG655388:IMG655461 IWC655388:IWC655461 JFY655388:JFY655461 JPU655388:JPU655461 JZQ655388:JZQ655461 KJM655388:KJM655461 KTI655388:KTI655461 LDE655388:LDE655461 LNA655388:LNA655461 LWW655388:LWW655461 MGS655388:MGS655461 MQO655388:MQO655461 NAK655388:NAK655461 NKG655388:NKG655461 NUC655388:NUC655461 ODY655388:ODY655461 ONU655388:ONU655461 OXQ655388:OXQ655461 PHM655388:PHM655461 PRI655388:PRI655461 QBE655388:QBE655461 QLA655388:QLA655461 QUW655388:QUW655461 RES655388:RES655461 ROO655388:ROO655461 RYK655388:RYK655461 SIG655388:SIG655461 SSC655388:SSC655461 TBY655388:TBY655461 TLU655388:TLU655461 TVQ655388:TVQ655461 UFM655388:UFM655461 UPI655388:UPI655461 UZE655388:UZE655461 VJA655388:VJA655461 VSW655388:VSW655461 WCS655388:WCS655461 WMO655388:WMO655461 WWK655388:WWK655461 AC720924:AC720997 JY720924:JY720997 TU720924:TU720997 ADQ720924:ADQ720997 ANM720924:ANM720997 AXI720924:AXI720997 BHE720924:BHE720997 BRA720924:BRA720997 CAW720924:CAW720997 CKS720924:CKS720997 CUO720924:CUO720997 DEK720924:DEK720997 DOG720924:DOG720997 DYC720924:DYC720997 EHY720924:EHY720997 ERU720924:ERU720997 FBQ720924:FBQ720997 FLM720924:FLM720997 FVI720924:FVI720997 GFE720924:GFE720997 GPA720924:GPA720997 GYW720924:GYW720997 HIS720924:HIS720997 HSO720924:HSO720997 ICK720924:ICK720997 IMG720924:IMG720997 IWC720924:IWC720997 JFY720924:JFY720997 JPU720924:JPU720997 JZQ720924:JZQ720997 KJM720924:KJM720997 KTI720924:KTI720997 LDE720924:LDE720997 LNA720924:LNA720997 LWW720924:LWW720997 MGS720924:MGS720997 MQO720924:MQO720997 NAK720924:NAK720997 NKG720924:NKG720997 NUC720924:NUC720997 ODY720924:ODY720997 ONU720924:ONU720997 OXQ720924:OXQ720997 PHM720924:PHM720997 PRI720924:PRI720997 QBE720924:QBE720997 QLA720924:QLA720997 QUW720924:QUW720997 RES720924:RES720997 ROO720924:ROO720997 RYK720924:RYK720997 SIG720924:SIG720997 SSC720924:SSC720997 TBY720924:TBY720997 TLU720924:TLU720997 TVQ720924:TVQ720997 UFM720924:UFM720997 UPI720924:UPI720997 UZE720924:UZE720997 VJA720924:VJA720997 VSW720924:VSW720997 WCS720924:WCS720997 WMO720924:WMO720997 WWK720924:WWK720997 AC786460:AC786533 JY786460:JY786533 TU786460:TU786533 ADQ786460:ADQ786533 ANM786460:ANM786533 AXI786460:AXI786533 BHE786460:BHE786533 BRA786460:BRA786533 CAW786460:CAW786533 CKS786460:CKS786533 CUO786460:CUO786533 DEK786460:DEK786533 DOG786460:DOG786533 DYC786460:DYC786533 EHY786460:EHY786533 ERU786460:ERU786533 FBQ786460:FBQ786533 FLM786460:FLM786533 FVI786460:FVI786533 GFE786460:GFE786533 GPA786460:GPA786533 GYW786460:GYW786533 HIS786460:HIS786533 HSO786460:HSO786533 ICK786460:ICK786533 IMG786460:IMG786533 IWC786460:IWC786533 JFY786460:JFY786533 JPU786460:JPU786533 JZQ786460:JZQ786533 KJM786460:KJM786533 KTI786460:KTI786533 LDE786460:LDE786533 LNA786460:LNA786533 LWW786460:LWW786533 MGS786460:MGS786533 MQO786460:MQO786533 NAK786460:NAK786533 NKG786460:NKG786533 NUC786460:NUC786533 ODY786460:ODY786533 ONU786460:ONU786533 OXQ786460:OXQ786533 PHM786460:PHM786533 PRI786460:PRI786533 QBE786460:QBE786533 QLA786460:QLA786533 QUW786460:QUW786533 RES786460:RES786533 ROO786460:ROO786533 RYK786460:RYK786533 SIG786460:SIG786533 SSC786460:SSC786533 TBY786460:TBY786533 TLU786460:TLU786533 TVQ786460:TVQ786533 UFM786460:UFM786533 UPI786460:UPI786533 UZE786460:UZE786533 VJA786460:VJA786533 VSW786460:VSW786533 WCS786460:WCS786533 WMO786460:WMO786533 WWK786460:WWK786533 AC851996:AC852069 JY851996:JY852069 TU851996:TU852069 ADQ851996:ADQ852069 ANM851996:ANM852069 AXI851996:AXI852069 BHE851996:BHE852069 BRA851996:BRA852069 CAW851996:CAW852069 CKS851996:CKS852069 CUO851996:CUO852069 DEK851996:DEK852069 DOG851996:DOG852069 DYC851996:DYC852069 EHY851996:EHY852069 ERU851996:ERU852069 FBQ851996:FBQ852069 FLM851996:FLM852069 FVI851996:FVI852069 GFE851996:GFE852069 GPA851996:GPA852069 GYW851996:GYW852069 HIS851996:HIS852069 HSO851996:HSO852069 ICK851996:ICK852069 IMG851996:IMG852069 IWC851996:IWC852069 JFY851996:JFY852069 JPU851996:JPU852069 JZQ851996:JZQ852069 KJM851996:KJM852069 KTI851996:KTI852069 LDE851996:LDE852069 LNA851996:LNA852069 LWW851996:LWW852069 MGS851996:MGS852069 MQO851996:MQO852069 NAK851996:NAK852069 NKG851996:NKG852069 NUC851996:NUC852069 ODY851996:ODY852069 ONU851996:ONU852069 OXQ851996:OXQ852069 PHM851996:PHM852069 PRI851996:PRI852069 QBE851996:QBE852069 QLA851996:QLA852069 QUW851996:QUW852069 RES851996:RES852069 ROO851996:ROO852069 RYK851996:RYK852069 SIG851996:SIG852069 SSC851996:SSC852069 TBY851996:TBY852069 TLU851996:TLU852069 TVQ851996:TVQ852069 UFM851996:UFM852069 UPI851996:UPI852069 UZE851996:UZE852069 VJA851996:VJA852069 VSW851996:VSW852069 WCS851996:WCS852069 WMO851996:WMO852069 WWK851996:WWK852069 AC917532:AC917605 JY917532:JY917605 TU917532:TU917605 ADQ917532:ADQ917605 ANM917532:ANM917605 AXI917532:AXI917605 BHE917532:BHE917605 BRA917532:BRA917605 CAW917532:CAW917605 CKS917532:CKS917605 CUO917532:CUO917605 DEK917532:DEK917605 DOG917532:DOG917605 DYC917532:DYC917605 EHY917532:EHY917605 ERU917532:ERU917605 FBQ917532:FBQ917605 FLM917532:FLM917605 FVI917532:FVI917605 GFE917532:GFE917605 GPA917532:GPA917605 GYW917532:GYW917605 HIS917532:HIS917605 HSO917532:HSO917605 ICK917532:ICK917605 IMG917532:IMG917605 IWC917532:IWC917605 JFY917532:JFY917605 JPU917532:JPU917605 JZQ917532:JZQ917605 KJM917532:KJM917605 KTI917532:KTI917605 LDE917532:LDE917605 LNA917532:LNA917605 LWW917532:LWW917605 MGS917532:MGS917605 MQO917532:MQO917605 NAK917532:NAK917605 NKG917532:NKG917605 NUC917532:NUC917605 ODY917532:ODY917605 ONU917532:ONU917605 OXQ917532:OXQ917605 PHM917532:PHM917605 PRI917532:PRI917605 QBE917532:QBE917605 QLA917532:QLA917605 QUW917532:QUW917605 RES917532:RES917605 ROO917532:ROO917605 RYK917532:RYK917605 SIG917532:SIG917605 SSC917532:SSC917605 TBY917532:TBY917605 TLU917532:TLU917605 TVQ917532:TVQ917605 UFM917532:UFM917605 UPI917532:UPI917605 UZE917532:UZE917605 VJA917532:VJA917605 VSW917532:VSW917605 WCS917532:WCS917605 WMO917532:WMO917605 WWK917532:WWK917605 AC983068:AC983141 JY983068:JY983141 TU983068:TU983141 ADQ983068:ADQ983141 ANM983068:ANM983141 AXI983068:AXI983141 BHE983068:BHE983141 BRA983068:BRA983141 CAW983068:CAW983141 CKS983068:CKS983141 CUO983068:CUO983141 DEK983068:DEK983141 DOG983068:DOG983141 DYC983068:DYC983141 EHY983068:EHY983141 ERU983068:ERU983141 FBQ983068:FBQ983141 FLM983068:FLM983141 FVI983068:FVI983141 GFE983068:GFE983141 GPA983068:GPA983141 GYW983068:GYW983141 HIS983068:HIS983141 HSO983068:HSO983141 ICK983068:ICK983141 IMG983068:IMG983141 IWC983068:IWC983141 JFY983068:JFY983141 JPU983068:JPU983141 JZQ983068:JZQ983141 KJM983068:KJM983141 KTI983068:KTI983141 LDE983068:LDE983141 LNA983068:LNA983141 LWW983068:LWW983141 MGS983068:MGS983141 MQO983068:MQO983141 NAK983068:NAK983141 NKG983068:NKG983141 NUC983068:NUC983141 ODY983068:ODY983141 ONU983068:ONU983141 OXQ983068:OXQ983141 PHM983068:PHM983141 PRI983068:PRI983141 QBE983068:QBE983141 QLA983068:QLA983141 QUW983068:QUW983141 RES983068:RES983141 ROO983068:ROO983141 RYK983068:RYK983141 SIG983068:SIG983141 SSC983068:SSC983141 TBY983068:TBY983141 TLU983068:TLU983141 TVQ983068:TVQ983141 UFM983068:UFM983141 UPI983068:UPI983141 UZE983068:UZE983141 VJA983068:VJA983141 VSW983068:VSW983141 WCS983068:WCS983141 WMO983068:WMO983141 WWK983068:WWK983141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AC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AC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AC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AC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AC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AC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AC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AC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AC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AC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AC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AC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AC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AC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formula1>0</formula1>
      <formula2>100</formula2>
    </dataValidation>
    <dataValidation type="list" showInputMessage="1" showErrorMessage="1" errorTitle="Rechazado" error="Solo son validadas las opciones de la lista" sqref="AD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AD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AD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AD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AD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AD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AD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AD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AD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AD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AD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AD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D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AD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AD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WCT983041 WMP983041 WWL983041 AD65542:AD65545 JZ65542:JZ65545 TV65542:TV65545 ADR65542:ADR65545 ANN65542:ANN65545 AXJ65542:AXJ65545 BHF65542:BHF65545 BRB65542:BRB65545 CAX65542:CAX65545 CKT65542:CKT65545 CUP65542:CUP65545 DEL65542:DEL65545 DOH65542:DOH65545 DYD65542:DYD65545 EHZ65542:EHZ65545 ERV65542:ERV65545 FBR65542:FBR65545 FLN65542:FLN65545 FVJ65542:FVJ65545 GFF65542:GFF65545 GPB65542:GPB65545 GYX65542:GYX65545 HIT65542:HIT65545 HSP65542:HSP65545 ICL65542:ICL65545 IMH65542:IMH65545 IWD65542:IWD65545 JFZ65542:JFZ65545 JPV65542:JPV65545 JZR65542:JZR65545 KJN65542:KJN65545 KTJ65542:KTJ65545 LDF65542:LDF65545 LNB65542:LNB65545 LWX65542:LWX65545 MGT65542:MGT65545 MQP65542:MQP65545 NAL65542:NAL65545 NKH65542:NKH65545 NUD65542:NUD65545 ODZ65542:ODZ65545 ONV65542:ONV65545 OXR65542:OXR65545 PHN65542:PHN65545 PRJ65542:PRJ65545 QBF65542:QBF65545 QLB65542:QLB65545 QUX65542:QUX65545 RET65542:RET65545 ROP65542:ROP65545 RYL65542:RYL65545 SIH65542:SIH65545 SSD65542:SSD65545 TBZ65542:TBZ65545 TLV65542:TLV65545 TVR65542:TVR65545 UFN65542:UFN65545 UPJ65542:UPJ65545 UZF65542:UZF65545 VJB65542:VJB65545 VSX65542:VSX65545 WCT65542:WCT65545 WMP65542:WMP65545 WWL65542:WWL65545 AD131078:AD131081 JZ131078:JZ131081 TV131078:TV131081 ADR131078:ADR131081 ANN131078:ANN131081 AXJ131078:AXJ131081 BHF131078:BHF131081 BRB131078:BRB131081 CAX131078:CAX131081 CKT131078:CKT131081 CUP131078:CUP131081 DEL131078:DEL131081 DOH131078:DOH131081 DYD131078:DYD131081 EHZ131078:EHZ131081 ERV131078:ERV131081 FBR131078:FBR131081 FLN131078:FLN131081 FVJ131078:FVJ131081 GFF131078:GFF131081 GPB131078:GPB131081 GYX131078:GYX131081 HIT131078:HIT131081 HSP131078:HSP131081 ICL131078:ICL131081 IMH131078:IMH131081 IWD131078:IWD131081 JFZ131078:JFZ131081 JPV131078:JPV131081 JZR131078:JZR131081 KJN131078:KJN131081 KTJ131078:KTJ131081 LDF131078:LDF131081 LNB131078:LNB131081 LWX131078:LWX131081 MGT131078:MGT131081 MQP131078:MQP131081 NAL131078:NAL131081 NKH131078:NKH131081 NUD131078:NUD131081 ODZ131078:ODZ131081 ONV131078:ONV131081 OXR131078:OXR131081 PHN131078:PHN131081 PRJ131078:PRJ131081 QBF131078:QBF131081 QLB131078:QLB131081 QUX131078:QUX131081 RET131078:RET131081 ROP131078:ROP131081 RYL131078:RYL131081 SIH131078:SIH131081 SSD131078:SSD131081 TBZ131078:TBZ131081 TLV131078:TLV131081 TVR131078:TVR131081 UFN131078:UFN131081 UPJ131078:UPJ131081 UZF131078:UZF131081 VJB131078:VJB131081 VSX131078:VSX131081 WCT131078:WCT131081 WMP131078:WMP131081 WWL131078:WWL131081 AD196614:AD196617 JZ196614:JZ196617 TV196614:TV196617 ADR196614:ADR196617 ANN196614:ANN196617 AXJ196614:AXJ196617 BHF196614:BHF196617 BRB196614:BRB196617 CAX196614:CAX196617 CKT196614:CKT196617 CUP196614:CUP196617 DEL196614:DEL196617 DOH196614:DOH196617 DYD196614:DYD196617 EHZ196614:EHZ196617 ERV196614:ERV196617 FBR196614:FBR196617 FLN196614:FLN196617 FVJ196614:FVJ196617 GFF196614:GFF196617 GPB196614:GPB196617 GYX196614:GYX196617 HIT196614:HIT196617 HSP196614:HSP196617 ICL196614:ICL196617 IMH196614:IMH196617 IWD196614:IWD196617 JFZ196614:JFZ196617 JPV196614:JPV196617 JZR196614:JZR196617 KJN196614:KJN196617 KTJ196614:KTJ196617 LDF196614:LDF196617 LNB196614:LNB196617 LWX196614:LWX196617 MGT196614:MGT196617 MQP196614:MQP196617 NAL196614:NAL196617 NKH196614:NKH196617 NUD196614:NUD196617 ODZ196614:ODZ196617 ONV196614:ONV196617 OXR196614:OXR196617 PHN196614:PHN196617 PRJ196614:PRJ196617 QBF196614:QBF196617 QLB196614:QLB196617 QUX196614:QUX196617 RET196614:RET196617 ROP196614:ROP196617 RYL196614:RYL196617 SIH196614:SIH196617 SSD196614:SSD196617 TBZ196614:TBZ196617 TLV196614:TLV196617 TVR196614:TVR196617 UFN196614:UFN196617 UPJ196614:UPJ196617 UZF196614:UZF196617 VJB196614:VJB196617 VSX196614:VSX196617 WCT196614:WCT196617 WMP196614:WMP196617 WWL196614:WWL196617 AD262150:AD262153 JZ262150:JZ262153 TV262150:TV262153 ADR262150:ADR262153 ANN262150:ANN262153 AXJ262150:AXJ262153 BHF262150:BHF262153 BRB262150:BRB262153 CAX262150:CAX262153 CKT262150:CKT262153 CUP262150:CUP262153 DEL262150:DEL262153 DOH262150:DOH262153 DYD262150:DYD262153 EHZ262150:EHZ262153 ERV262150:ERV262153 FBR262150:FBR262153 FLN262150:FLN262153 FVJ262150:FVJ262153 GFF262150:GFF262153 GPB262150:GPB262153 GYX262150:GYX262153 HIT262150:HIT262153 HSP262150:HSP262153 ICL262150:ICL262153 IMH262150:IMH262153 IWD262150:IWD262153 JFZ262150:JFZ262153 JPV262150:JPV262153 JZR262150:JZR262153 KJN262150:KJN262153 KTJ262150:KTJ262153 LDF262150:LDF262153 LNB262150:LNB262153 LWX262150:LWX262153 MGT262150:MGT262153 MQP262150:MQP262153 NAL262150:NAL262153 NKH262150:NKH262153 NUD262150:NUD262153 ODZ262150:ODZ262153 ONV262150:ONV262153 OXR262150:OXR262153 PHN262150:PHN262153 PRJ262150:PRJ262153 QBF262150:QBF262153 QLB262150:QLB262153 QUX262150:QUX262153 RET262150:RET262153 ROP262150:ROP262153 RYL262150:RYL262153 SIH262150:SIH262153 SSD262150:SSD262153 TBZ262150:TBZ262153 TLV262150:TLV262153 TVR262150:TVR262153 UFN262150:UFN262153 UPJ262150:UPJ262153 UZF262150:UZF262153 VJB262150:VJB262153 VSX262150:VSX262153 WCT262150:WCT262153 WMP262150:WMP262153 WWL262150:WWL262153 AD327686:AD327689 JZ327686:JZ327689 TV327686:TV327689 ADR327686:ADR327689 ANN327686:ANN327689 AXJ327686:AXJ327689 BHF327686:BHF327689 BRB327686:BRB327689 CAX327686:CAX327689 CKT327686:CKT327689 CUP327686:CUP327689 DEL327686:DEL327689 DOH327686:DOH327689 DYD327686:DYD327689 EHZ327686:EHZ327689 ERV327686:ERV327689 FBR327686:FBR327689 FLN327686:FLN327689 FVJ327686:FVJ327689 GFF327686:GFF327689 GPB327686:GPB327689 GYX327686:GYX327689 HIT327686:HIT327689 HSP327686:HSP327689 ICL327686:ICL327689 IMH327686:IMH327689 IWD327686:IWD327689 JFZ327686:JFZ327689 JPV327686:JPV327689 JZR327686:JZR327689 KJN327686:KJN327689 KTJ327686:KTJ327689 LDF327686:LDF327689 LNB327686:LNB327689 LWX327686:LWX327689 MGT327686:MGT327689 MQP327686:MQP327689 NAL327686:NAL327689 NKH327686:NKH327689 NUD327686:NUD327689 ODZ327686:ODZ327689 ONV327686:ONV327689 OXR327686:OXR327689 PHN327686:PHN327689 PRJ327686:PRJ327689 QBF327686:QBF327689 QLB327686:QLB327689 QUX327686:QUX327689 RET327686:RET327689 ROP327686:ROP327689 RYL327686:RYL327689 SIH327686:SIH327689 SSD327686:SSD327689 TBZ327686:TBZ327689 TLV327686:TLV327689 TVR327686:TVR327689 UFN327686:UFN327689 UPJ327686:UPJ327689 UZF327686:UZF327689 VJB327686:VJB327689 VSX327686:VSX327689 WCT327686:WCT327689 WMP327686:WMP327689 WWL327686:WWL327689 AD393222:AD393225 JZ393222:JZ393225 TV393222:TV393225 ADR393222:ADR393225 ANN393222:ANN393225 AXJ393222:AXJ393225 BHF393222:BHF393225 BRB393222:BRB393225 CAX393222:CAX393225 CKT393222:CKT393225 CUP393222:CUP393225 DEL393222:DEL393225 DOH393222:DOH393225 DYD393222:DYD393225 EHZ393222:EHZ393225 ERV393222:ERV393225 FBR393222:FBR393225 FLN393222:FLN393225 FVJ393222:FVJ393225 GFF393222:GFF393225 GPB393222:GPB393225 GYX393222:GYX393225 HIT393222:HIT393225 HSP393222:HSP393225 ICL393222:ICL393225 IMH393222:IMH393225 IWD393222:IWD393225 JFZ393222:JFZ393225 JPV393222:JPV393225 JZR393222:JZR393225 KJN393222:KJN393225 KTJ393222:KTJ393225 LDF393222:LDF393225 LNB393222:LNB393225 LWX393222:LWX393225 MGT393222:MGT393225 MQP393222:MQP393225 NAL393222:NAL393225 NKH393222:NKH393225 NUD393222:NUD393225 ODZ393222:ODZ393225 ONV393222:ONV393225 OXR393222:OXR393225 PHN393222:PHN393225 PRJ393222:PRJ393225 QBF393222:QBF393225 QLB393222:QLB393225 QUX393222:QUX393225 RET393222:RET393225 ROP393222:ROP393225 RYL393222:RYL393225 SIH393222:SIH393225 SSD393222:SSD393225 TBZ393222:TBZ393225 TLV393222:TLV393225 TVR393222:TVR393225 UFN393222:UFN393225 UPJ393222:UPJ393225 UZF393222:UZF393225 VJB393222:VJB393225 VSX393222:VSX393225 WCT393222:WCT393225 WMP393222:WMP393225 WWL393222:WWL393225 AD458758:AD458761 JZ458758:JZ458761 TV458758:TV458761 ADR458758:ADR458761 ANN458758:ANN458761 AXJ458758:AXJ458761 BHF458758:BHF458761 BRB458758:BRB458761 CAX458758:CAX458761 CKT458758:CKT458761 CUP458758:CUP458761 DEL458758:DEL458761 DOH458758:DOH458761 DYD458758:DYD458761 EHZ458758:EHZ458761 ERV458758:ERV458761 FBR458758:FBR458761 FLN458758:FLN458761 FVJ458758:FVJ458761 GFF458758:GFF458761 GPB458758:GPB458761 GYX458758:GYX458761 HIT458758:HIT458761 HSP458758:HSP458761 ICL458758:ICL458761 IMH458758:IMH458761 IWD458758:IWD458761 JFZ458758:JFZ458761 JPV458758:JPV458761 JZR458758:JZR458761 KJN458758:KJN458761 KTJ458758:KTJ458761 LDF458758:LDF458761 LNB458758:LNB458761 LWX458758:LWX458761 MGT458758:MGT458761 MQP458758:MQP458761 NAL458758:NAL458761 NKH458758:NKH458761 NUD458758:NUD458761 ODZ458758:ODZ458761 ONV458758:ONV458761 OXR458758:OXR458761 PHN458758:PHN458761 PRJ458758:PRJ458761 QBF458758:QBF458761 QLB458758:QLB458761 QUX458758:QUX458761 RET458758:RET458761 ROP458758:ROP458761 RYL458758:RYL458761 SIH458758:SIH458761 SSD458758:SSD458761 TBZ458758:TBZ458761 TLV458758:TLV458761 TVR458758:TVR458761 UFN458758:UFN458761 UPJ458758:UPJ458761 UZF458758:UZF458761 VJB458758:VJB458761 VSX458758:VSX458761 WCT458758:WCT458761 WMP458758:WMP458761 WWL458758:WWL458761 AD524294:AD524297 JZ524294:JZ524297 TV524294:TV524297 ADR524294:ADR524297 ANN524294:ANN524297 AXJ524294:AXJ524297 BHF524294:BHF524297 BRB524294:BRB524297 CAX524294:CAX524297 CKT524294:CKT524297 CUP524294:CUP524297 DEL524294:DEL524297 DOH524294:DOH524297 DYD524294:DYD524297 EHZ524294:EHZ524297 ERV524294:ERV524297 FBR524294:FBR524297 FLN524294:FLN524297 FVJ524294:FVJ524297 GFF524294:GFF524297 GPB524294:GPB524297 GYX524294:GYX524297 HIT524294:HIT524297 HSP524294:HSP524297 ICL524294:ICL524297 IMH524294:IMH524297 IWD524294:IWD524297 JFZ524294:JFZ524297 JPV524294:JPV524297 JZR524294:JZR524297 KJN524294:KJN524297 KTJ524294:KTJ524297 LDF524294:LDF524297 LNB524294:LNB524297 LWX524294:LWX524297 MGT524294:MGT524297 MQP524294:MQP524297 NAL524294:NAL524297 NKH524294:NKH524297 NUD524294:NUD524297 ODZ524294:ODZ524297 ONV524294:ONV524297 OXR524294:OXR524297 PHN524294:PHN524297 PRJ524294:PRJ524297 QBF524294:QBF524297 QLB524294:QLB524297 QUX524294:QUX524297 RET524294:RET524297 ROP524294:ROP524297 RYL524294:RYL524297 SIH524294:SIH524297 SSD524294:SSD524297 TBZ524294:TBZ524297 TLV524294:TLV524297 TVR524294:TVR524297 UFN524294:UFN524297 UPJ524294:UPJ524297 UZF524294:UZF524297 VJB524294:VJB524297 VSX524294:VSX524297 WCT524294:WCT524297 WMP524294:WMP524297 WWL524294:WWL524297 AD589830:AD589833 JZ589830:JZ589833 TV589830:TV589833 ADR589830:ADR589833 ANN589830:ANN589833 AXJ589830:AXJ589833 BHF589830:BHF589833 BRB589830:BRB589833 CAX589830:CAX589833 CKT589830:CKT589833 CUP589830:CUP589833 DEL589830:DEL589833 DOH589830:DOH589833 DYD589830:DYD589833 EHZ589830:EHZ589833 ERV589830:ERV589833 FBR589830:FBR589833 FLN589830:FLN589833 FVJ589830:FVJ589833 GFF589830:GFF589833 GPB589830:GPB589833 GYX589830:GYX589833 HIT589830:HIT589833 HSP589830:HSP589833 ICL589830:ICL589833 IMH589830:IMH589833 IWD589830:IWD589833 JFZ589830:JFZ589833 JPV589830:JPV589833 JZR589830:JZR589833 KJN589830:KJN589833 KTJ589830:KTJ589833 LDF589830:LDF589833 LNB589830:LNB589833 LWX589830:LWX589833 MGT589830:MGT589833 MQP589830:MQP589833 NAL589830:NAL589833 NKH589830:NKH589833 NUD589830:NUD589833 ODZ589830:ODZ589833 ONV589830:ONV589833 OXR589830:OXR589833 PHN589830:PHN589833 PRJ589830:PRJ589833 QBF589830:QBF589833 QLB589830:QLB589833 QUX589830:QUX589833 RET589830:RET589833 ROP589830:ROP589833 RYL589830:RYL589833 SIH589830:SIH589833 SSD589830:SSD589833 TBZ589830:TBZ589833 TLV589830:TLV589833 TVR589830:TVR589833 UFN589830:UFN589833 UPJ589830:UPJ589833 UZF589830:UZF589833 VJB589830:VJB589833 VSX589830:VSX589833 WCT589830:WCT589833 WMP589830:WMP589833 WWL589830:WWL589833 AD655366:AD655369 JZ655366:JZ655369 TV655366:TV655369 ADR655366:ADR655369 ANN655366:ANN655369 AXJ655366:AXJ655369 BHF655366:BHF655369 BRB655366:BRB655369 CAX655366:CAX655369 CKT655366:CKT655369 CUP655366:CUP655369 DEL655366:DEL655369 DOH655366:DOH655369 DYD655366:DYD655369 EHZ655366:EHZ655369 ERV655366:ERV655369 FBR655366:FBR655369 FLN655366:FLN655369 FVJ655366:FVJ655369 GFF655366:GFF655369 GPB655366:GPB655369 GYX655366:GYX655369 HIT655366:HIT655369 HSP655366:HSP655369 ICL655366:ICL655369 IMH655366:IMH655369 IWD655366:IWD655369 JFZ655366:JFZ655369 JPV655366:JPV655369 JZR655366:JZR655369 KJN655366:KJN655369 KTJ655366:KTJ655369 LDF655366:LDF655369 LNB655366:LNB655369 LWX655366:LWX655369 MGT655366:MGT655369 MQP655366:MQP655369 NAL655366:NAL655369 NKH655366:NKH655369 NUD655366:NUD655369 ODZ655366:ODZ655369 ONV655366:ONV655369 OXR655366:OXR655369 PHN655366:PHN655369 PRJ655366:PRJ655369 QBF655366:QBF655369 QLB655366:QLB655369 QUX655366:QUX655369 RET655366:RET655369 ROP655366:ROP655369 RYL655366:RYL655369 SIH655366:SIH655369 SSD655366:SSD655369 TBZ655366:TBZ655369 TLV655366:TLV655369 TVR655366:TVR655369 UFN655366:UFN655369 UPJ655366:UPJ655369 UZF655366:UZF655369 VJB655366:VJB655369 VSX655366:VSX655369 WCT655366:WCT655369 WMP655366:WMP655369 WWL655366:WWL655369 AD720902:AD720905 JZ720902:JZ720905 TV720902:TV720905 ADR720902:ADR720905 ANN720902:ANN720905 AXJ720902:AXJ720905 BHF720902:BHF720905 BRB720902:BRB720905 CAX720902:CAX720905 CKT720902:CKT720905 CUP720902:CUP720905 DEL720902:DEL720905 DOH720902:DOH720905 DYD720902:DYD720905 EHZ720902:EHZ720905 ERV720902:ERV720905 FBR720902:FBR720905 FLN720902:FLN720905 FVJ720902:FVJ720905 GFF720902:GFF720905 GPB720902:GPB720905 GYX720902:GYX720905 HIT720902:HIT720905 HSP720902:HSP720905 ICL720902:ICL720905 IMH720902:IMH720905 IWD720902:IWD720905 JFZ720902:JFZ720905 JPV720902:JPV720905 JZR720902:JZR720905 KJN720902:KJN720905 KTJ720902:KTJ720905 LDF720902:LDF720905 LNB720902:LNB720905 LWX720902:LWX720905 MGT720902:MGT720905 MQP720902:MQP720905 NAL720902:NAL720905 NKH720902:NKH720905 NUD720902:NUD720905 ODZ720902:ODZ720905 ONV720902:ONV720905 OXR720902:OXR720905 PHN720902:PHN720905 PRJ720902:PRJ720905 QBF720902:QBF720905 QLB720902:QLB720905 QUX720902:QUX720905 RET720902:RET720905 ROP720902:ROP720905 RYL720902:RYL720905 SIH720902:SIH720905 SSD720902:SSD720905 TBZ720902:TBZ720905 TLV720902:TLV720905 TVR720902:TVR720905 UFN720902:UFN720905 UPJ720902:UPJ720905 UZF720902:UZF720905 VJB720902:VJB720905 VSX720902:VSX720905 WCT720902:WCT720905 WMP720902:WMP720905 WWL720902:WWL720905 AD786438:AD786441 JZ786438:JZ786441 TV786438:TV786441 ADR786438:ADR786441 ANN786438:ANN786441 AXJ786438:AXJ786441 BHF786438:BHF786441 BRB786438:BRB786441 CAX786438:CAX786441 CKT786438:CKT786441 CUP786438:CUP786441 DEL786438:DEL786441 DOH786438:DOH786441 DYD786438:DYD786441 EHZ786438:EHZ786441 ERV786438:ERV786441 FBR786438:FBR786441 FLN786438:FLN786441 FVJ786438:FVJ786441 GFF786438:GFF786441 GPB786438:GPB786441 GYX786438:GYX786441 HIT786438:HIT786441 HSP786438:HSP786441 ICL786438:ICL786441 IMH786438:IMH786441 IWD786438:IWD786441 JFZ786438:JFZ786441 JPV786438:JPV786441 JZR786438:JZR786441 KJN786438:KJN786441 KTJ786438:KTJ786441 LDF786438:LDF786441 LNB786438:LNB786441 LWX786438:LWX786441 MGT786438:MGT786441 MQP786438:MQP786441 NAL786438:NAL786441 NKH786438:NKH786441 NUD786438:NUD786441 ODZ786438:ODZ786441 ONV786438:ONV786441 OXR786438:OXR786441 PHN786438:PHN786441 PRJ786438:PRJ786441 QBF786438:QBF786441 QLB786438:QLB786441 QUX786438:QUX786441 RET786438:RET786441 ROP786438:ROP786441 RYL786438:RYL786441 SIH786438:SIH786441 SSD786438:SSD786441 TBZ786438:TBZ786441 TLV786438:TLV786441 TVR786438:TVR786441 UFN786438:UFN786441 UPJ786438:UPJ786441 UZF786438:UZF786441 VJB786438:VJB786441 VSX786438:VSX786441 WCT786438:WCT786441 WMP786438:WMP786441 WWL786438:WWL786441 AD851974:AD851977 JZ851974:JZ851977 TV851974:TV851977 ADR851974:ADR851977 ANN851974:ANN851977 AXJ851974:AXJ851977 BHF851974:BHF851977 BRB851974:BRB851977 CAX851974:CAX851977 CKT851974:CKT851977 CUP851974:CUP851977 DEL851974:DEL851977 DOH851974:DOH851977 DYD851974:DYD851977 EHZ851974:EHZ851977 ERV851974:ERV851977 FBR851974:FBR851977 FLN851974:FLN851977 FVJ851974:FVJ851977 GFF851974:GFF851977 GPB851974:GPB851977 GYX851974:GYX851977 HIT851974:HIT851977 HSP851974:HSP851977 ICL851974:ICL851977 IMH851974:IMH851977 IWD851974:IWD851977 JFZ851974:JFZ851977 JPV851974:JPV851977 JZR851974:JZR851977 KJN851974:KJN851977 KTJ851974:KTJ851977 LDF851974:LDF851977 LNB851974:LNB851977 LWX851974:LWX851977 MGT851974:MGT851977 MQP851974:MQP851977 NAL851974:NAL851977 NKH851974:NKH851977 NUD851974:NUD851977 ODZ851974:ODZ851977 ONV851974:ONV851977 OXR851974:OXR851977 PHN851974:PHN851977 PRJ851974:PRJ851977 QBF851974:QBF851977 QLB851974:QLB851977 QUX851974:QUX851977 RET851974:RET851977 ROP851974:ROP851977 RYL851974:RYL851977 SIH851974:SIH851977 SSD851974:SSD851977 TBZ851974:TBZ851977 TLV851974:TLV851977 TVR851974:TVR851977 UFN851974:UFN851977 UPJ851974:UPJ851977 UZF851974:UZF851977 VJB851974:VJB851977 VSX851974:VSX851977 WCT851974:WCT851977 WMP851974:WMP851977 WWL851974:WWL851977 AD917510:AD917513 JZ917510:JZ917513 TV917510:TV917513 ADR917510:ADR917513 ANN917510:ANN917513 AXJ917510:AXJ917513 BHF917510:BHF917513 BRB917510:BRB917513 CAX917510:CAX917513 CKT917510:CKT917513 CUP917510:CUP917513 DEL917510:DEL917513 DOH917510:DOH917513 DYD917510:DYD917513 EHZ917510:EHZ917513 ERV917510:ERV917513 FBR917510:FBR917513 FLN917510:FLN917513 FVJ917510:FVJ917513 GFF917510:GFF917513 GPB917510:GPB917513 GYX917510:GYX917513 HIT917510:HIT917513 HSP917510:HSP917513 ICL917510:ICL917513 IMH917510:IMH917513 IWD917510:IWD917513 JFZ917510:JFZ917513 JPV917510:JPV917513 JZR917510:JZR917513 KJN917510:KJN917513 KTJ917510:KTJ917513 LDF917510:LDF917513 LNB917510:LNB917513 LWX917510:LWX917513 MGT917510:MGT917513 MQP917510:MQP917513 NAL917510:NAL917513 NKH917510:NKH917513 NUD917510:NUD917513 ODZ917510:ODZ917513 ONV917510:ONV917513 OXR917510:OXR917513 PHN917510:PHN917513 PRJ917510:PRJ917513 QBF917510:QBF917513 QLB917510:QLB917513 QUX917510:QUX917513 RET917510:RET917513 ROP917510:ROP917513 RYL917510:RYL917513 SIH917510:SIH917513 SSD917510:SSD917513 TBZ917510:TBZ917513 TLV917510:TLV917513 TVR917510:TVR917513 UFN917510:UFN917513 UPJ917510:UPJ917513 UZF917510:UZF917513 VJB917510:VJB917513 VSX917510:VSX917513 WCT917510:WCT917513 WMP917510:WMP917513 WWL917510:WWL917513 AD983046:AD983049 JZ983046:JZ983049 TV983046:TV983049 ADR983046:ADR983049 ANN983046:ANN983049 AXJ983046:AXJ983049 BHF983046:BHF983049 BRB983046:BRB983049 CAX983046:CAX983049 CKT983046:CKT983049 CUP983046:CUP983049 DEL983046:DEL983049 DOH983046:DOH983049 DYD983046:DYD983049 EHZ983046:EHZ983049 ERV983046:ERV983049 FBR983046:FBR983049 FLN983046:FLN983049 FVJ983046:FVJ983049 GFF983046:GFF983049 GPB983046:GPB983049 GYX983046:GYX983049 HIT983046:HIT983049 HSP983046:HSP983049 ICL983046:ICL983049 IMH983046:IMH983049 IWD983046:IWD983049 JFZ983046:JFZ983049 JPV983046:JPV983049 JZR983046:JZR983049 KJN983046:KJN983049 KTJ983046:KTJ983049 LDF983046:LDF983049 LNB983046:LNB983049 LWX983046:LWX983049 MGT983046:MGT983049 MQP983046:MQP983049 NAL983046:NAL983049 NKH983046:NKH983049 NUD983046:NUD983049 ODZ983046:ODZ983049 ONV983046:ONV983049 OXR983046:OXR983049 PHN983046:PHN983049 PRJ983046:PRJ983049 QBF983046:QBF983049 QLB983046:QLB983049 QUX983046:QUX983049 RET983046:RET983049 ROP983046:ROP983049 RYL983046:RYL983049 SIH983046:SIH983049 SSD983046:SSD983049 TBZ983046:TBZ983049 TLV983046:TLV983049 TVR983046:TVR983049 UFN983046:UFN983049 UPJ983046:UPJ983049 UZF983046:UZF983049 VJB983046:VJB983049 VSX983046:VSX983049 WCT983046:WCT983049 WMP983046:WMP983049 WWL983046:WWL983049 AD28:AD101 JZ28:JZ101 TV28:TV101 ADR28:ADR101 ANN28:ANN101 AXJ28:AXJ101 BHF28:BHF101 BRB28:BRB101 CAX28:CAX101 CKT28:CKT101 CUP28:CUP101 DEL28:DEL101 DOH28:DOH101 DYD28:DYD101 EHZ28:EHZ101 ERV28:ERV101 FBR28:FBR101 FLN28:FLN101 FVJ28:FVJ101 GFF28:GFF101 GPB28:GPB101 GYX28:GYX101 HIT28:HIT101 HSP28:HSP101 ICL28:ICL101 IMH28:IMH101 IWD28:IWD101 JFZ28:JFZ101 JPV28:JPV101 JZR28:JZR101 KJN28:KJN101 KTJ28:KTJ101 LDF28:LDF101 LNB28:LNB101 LWX28:LWX101 MGT28:MGT101 MQP28:MQP101 NAL28:NAL101 NKH28:NKH101 NUD28:NUD101 ODZ28:ODZ101 ONV28:ONV101 OXR28:OXR101 PHN28:PHN101 PRJ28:PRJ101 QBF28:QBF101 QLB28:QLB101 QUX28:QUX101 RET28:RET101 ROP28:ROP101 RYL28:RYL101 SIH28:SIH101 SSD28:SSD101 TBZ28:TBZ101 TLV28:TLV101 TVR28:TVR101 UFN28:UFN101 UPJ28:UPJ101 UZF28:UZF101 VJB28:VJB101 VSX28:VSX101 WCT28:WCT101 WMP28:WMP101 WWL28:WWL101 AD65564:AD65637 JZ65564:JZ65637 TV65564:TV65637 ADR65564:ADR65637 ANN65564:ANN65637 AXJ65564:AXJ65637 BHF65564:BHF65637 BRB65564:BRB65637 CAX65564:CAX65637 CKT65564:CKT65637 CUP65564:CUP65637 DEL65564:DEL65637 DOH65564:DOH65637 DYD65564:DYD65637 EHZ65564:EHZ65637 ERV65564:ERV65637 FBR65564:FBR65637 FLN65564:FLN65637 FVJ65564:FVJ65637 GFF65564:GFF65637 GPB65564:GPB65637 GYX65564:GYX65637 HIT65564:HIT65637 HSP65564:HSP65637 ICL65564:ICL65637 IMH65564:IMH65637 IWD65564:IWD65637 JFZ65564:JFZ65637 JPV65564:JPV65637 JZR65564:JZR65637 KJN65564:KJN65637 KTJ65564:KTJ65637 LDF65564:LDF65637 LNB65564:LNB65637 LWX65564:LWX65637 MGT65564:MGT65637 MQP65564:MQP65637 NAL65564:NAL65637 NKH65564:NKH65637 NUD65564:NUD65637 ODZ65564:ODZ65637 ONV65564:ONV65637 OXR65564:OXR65637 PHN65564:PHN65637 PRJ65564:PRJ65637 QBF65564:QBF65637 QLB65564:QLB65637 QUX65564:QUX65637 RET65564:RET65637 ROP65564:ROP65637 RYL65564:RYL65637 SIH65564:SIH65637 SSD65564:SSD65637 TBZ65564:TBZ65637 TLV65564:TLV65637 TVR65564:TVR65637 UFN65564:UFN65637 UPJ65564:UPJ65637 UZF65564:UZF65637 VJB65564:VJB65637 VSX65564:VSX65637 WCT65564:WCT65637 WMP65564:WMP65637 WWL65564:WWL65637 AD131100:AD131173 JZ131100:JZ131173 TV131100:TV131173 ADR131100:ADR131173 ANN131100:ANN131173 AXJ131100:AXJ131173 BHF131100:BHF131173 BRB131100:BRB131173 CAX131100:CAX131173 CKT131100:CKT131173 CUP131100:CUP131173 DEL131100:DEL131173 DOH131100:DOH131173 DYD131100:DYD131173 EHZ131100:EHZ131173 ERV131100:ERV131173 FBR131100:FBR131173 FLN131100:FLN131173 FVJ131100:FVJ131173 GFF131100:GFF131173 GPB131100:GPB131173 GYX131100:GYX131173 HIT131100:HIT131173 HSP131100:HSP131173 ICL131100:ICL131173 IMH131100:IMH131173 IWD131100:IWD131173 JFZ131100:JFZ131173 JPV131100:JPV131173 JZR131100:JZR131173 KJN131100:KJN131173 KTJ131100:KTJ131173 LDF131100:LDF131173 LNB131100:LNB131173 LWX131100:LWX131173 MGT131100:MGT131173 MQP131100:MQP131173 NAL131100:NAL131173 NKH131100:NKH131173 NUD131100:NUD131173 ODZ131100:ODZ131173 ONV131100:ONV131173 OXR131100:OXR131173 PHN131100:PHN131173 PRJ131100:PRJ131173 QBF131100:QBF131173 QLB131100:QLB131173 QUX131100:QUX131173 RET131100:RET131173 ROP131100:ROP131173 RYL131100:RYL131173 SIH131100:SIH131173 SSD131100:SSD131173 TBZ131100:TBZ131173 TLV131100:TLV131173 TVR131100:TVR131173 UFN131100:UFN131173 UPJ131100:UPJ131173 UZF131100:UZF131173 VJB131100:VJB131173 VSX131100:VSX131173 WCT131100:WCT131173 WMP131100:WMP131173 WWL131100:WWL131173 AD196636:AD196709 JZ196636:JZ196709 TV196636:TV196709 ADR196636:ADR196709 ANN196636:ANN196709 AXJ196636:AXJ196709 BHF196636:BHF196709 BRB196636:BRB196709 CAX196636:CAX196709 CKT196636:CKT196709 CUP196636:CUP196709 DEL196636:DEL196709 DOH196636:DOH196709 DYD196636:DYD196709 EHZ196636:EHZ196709 ERV196636:ERV196709 FBR196636:FBR196709 FLN196636:FLN196709 FVJ196636:FVJ196709 GFF196636:GFF196709 GPB196636:GPB196709 GYX196636:GYX196709 HIT196636:HIT196709 HSP196636:HSP196709 ICL196636:ICL196709 IMH196636:IMH196709 IWD196636:IWD196709 JFZ196636:JFZ196709 JPV196636:JPV196709 JZR196636:JZR196709 KJN196636:KJN196709 KTJ196636:KTJ196709 LDF196636:LDF196709 LNB196636:LNB196709 LWX196636:LWX196709 MGT196636:MGT196709 MQP196636:MQP196709 NAL196636:NAL196709 NKH196636:NKH196709 NUD196636:NUD196709 ODZ196636:ODZ196709 ONV196636:ONV196709 OXR196636:OXR196709 PHN196636:PHN196709 PRJ196636:PRJ196709 QBF196636:QBF196709 QLB196636:QLB196709 QUX196636:QUX196709 RET196636:RET196709 ROP196636:ROP196709 RYL196636:RYL196709 SIH196636:SIH196709 SSD196636:SSD196709 TBZ196636:TBZ196709 TLV196636:TLV196709 TVR196636:TVR196709 UFN196636:UFN196709 UPJ196636:UPJ196709 UZF196636:UZF196709 VJB196636:VJB196709 VSX196636:VSX196709 WCT196636:WCT196709 WMP196636:WMP196709 WWL196636:WWL196709 AD262172:AD262245 JZ262172:JZ262245 TV262172:TV262245 ADR262172:ADR262245 ANN262172:ANN262245 AXJ262172:AXJ262245 BHF262172:BHF262245 BRB262172:BRB262245 CAX262172:CAX262245 CKT262172:CKT262245 CUP262172:CUP262245 DEL262172:DEL262245 DOH262172:DOH262245 DYD262172:DYD262245 EHZ262172:EHZ262245 ERV262172:ERV262245 FBR262172:FBR262245 FLN262172:FLN262245 FVJ262172:FVJ262245 GFF262172:GFF262245 GPB262172:GPB262245 GYX262172:GYX262245 HIT262172:HIT262245 HSP262172:HSP262245 ICL262172:ICL262245 IMH262172:IMH262245 IWD262172:IWD262245 JFZ262172:JFZ262245 JPV262172:JPV262245 JZR262172:JZR262245 KJN262172:KJN262245 KTJ262172:KTJ262245 LDF262172:LDF262245 LNB262172:LNB262245 LWX262172:LWX262245 MGT262172:MGT262245 MQP262172:MQP262245 NAL262172:NAL262245 NKH262172:NKH262245 NUD262172:NUD262245 ODZ262172:ODZ262245 ONV262172:ONV262245 OXR262172:OXR262245 PHN262172:PHN262245 PRJ262172:PRJ262245 QBF262172:QBF262245 QLB262172:QLB262245 QUX262172:QUX262245 RET262172:RET262245 ROP262172:ROP262245 RYL262172:RYL262245 SIH262172:SIH262245 SSD262172:SSD262245 TBZ262172:TBZ262245 TLV262172:TLV262245 TVR262172:TVR262245 UFN262172:UFN262245 UPJ262172:UPJ262245 UZF262172:UZF262245 VJB262172:VJB262245 VSX262172:VSX262245 WCT262172:WCT262245 WMP262172:WMP262245 WWL262172:WWL262245 AD327708:AD327781 JZ327708:JZ327781 TV327708:TV327781 ADR327708:ADR327781 ANN327708:ANN327781 AXJ327708:AXJ327781 BHF327708:BHF327781 BRB327708:BRB327781 CAX327708:CAX327781 CKT327708:CKT327781 CUP327708:CUP327781 DEL327708:DEL327781 DOH327708:DOH327781 DYD327708:DYD327781 EHZ327708:EHZ327781 ERV327708:ERV327781 FBR327708:FBR327781 FLN327708:FLN327781 FVJ327708:FVJ327781 GFF327708:GFF327781 GPB327708:GPB327781 GYX327708:GYX327781 HIT327708:HIT327781 HSP327708:HSP327781 ICL327708:ICL327781 IMH327708:IMH327781 IWD327708:IWD327781 JFZ327708:JFZ327781 JPV327708:JPV327781 JZR327708:JZR327781 KJN327708:KJN327781 KTJ327708:KTJ327781 LDF327708:LDF327781 LNB327708:LNB327781 LWX327708:LWX327781 MGT327708:MGT327781 MQP327708:MQP327781 NAL327708:NAL327781 NKH327708:NKH327781 NUD327708:NUD327781 ODZ327708:ODZ327781 ONV327708:ONV327781 OXR327708:OXR327781 PHN327708:PHN327781 PRJ327708:PRJ327781 QBF327708:QBF327781 QLB327708:QLB327781 QUX327708:QUX327781 RET327708:RET327781 ROP327708:ROP327781 RYL327708:RYL327781 SIH327708:SIH327781 SSD327708:SSD327781 TBZ327708:TBZ327781 TLV327708:TLV327781 TVR327708:TVR327781 UFN327708:UFN327781 UPJ327708:UPJ327781 UZF327708:UZF327781 VJB327708:VJB327781 VSX327708:VSX327781 WCT327708:WCT327781 WMP327708:WMP327781 WWL327708:WWL327781 AD393244:AD393317 JZ393244:JZ393317 TV393244:TV393317 ADR393244:ADR393317 ANN393244:ANN393317 AXJ393244:AXJ393317 BHF393244:BHF393317 BRB393244:BRB393317 CAX393244:CAX393317 CKT393244:CKT393317 CUP393244:CUP393317 DEL393244:DEL393317 DOH393244:DOH393317 DYD393244:DYD393317 EHZ393244:EHZ393317 ERV393244:ERV393317 FBR393244:FBR393317 FLN393244:FLN393317 FVJ393244:FVJ393317 GFF393244:GFF393317 GPB393244:GPB393317 GYX393244:GYX393317 HIT393244:HIT393317 HSP393244:HSP393317 ICL393244:ICL393317 IMH393244:IMH393317 IWD393244:IWD393317 JFZ393244:JFZ393317 JPV393244:JPV393317 JZR393244:JZR393317 KJN393244:KJN393317 KTJ393244:KTJ393317 LDF393244:LDF393317 LNB393244:LNB393317 LWX393244:LWX393317 MGT393244:MGT393317 MQP393244:MQP393317 NAL393244:NAL393317 NKH393244:NKH393317 NUD393244:NUD393317 ODZ393244:ODZ393317 ONV393244:ONV393317 OXR393244:OXR393317 PHN393244:PHN393317 PRJ393244:PRJ393317 QBF393244:QBF393317 QLB393244:QLB393317 QUX393244:QUX393317 RET393244:RET393317 ROP393244:ROP393317 RYL393244:RYL393317 SIH393244:SIH393317 SSD393244:SSD393317 TBZ393244:TBZ393317 TLV393244:TLV393317 TVR393244:TVR393317 UFN393244:UFN393317 UPJ393244:UPJ393317 UZF393244:UZF393317 VJB393244:VJB393317 VSX393244:VSX393317 WCT393244:WCT393317 WMP393244:WMP393317 WWL393244:WWL393317 AD458780:AD458853 JZ458780:JZ458853 TV458780:TV458853 ADR458780:ADR458853 ANN458780:ANN458853 AXJ458780:AXJ458853 BHF458780:BHF458853 BRB458780:BRB458853 CAX458780:CAX458853 CKT458780:CKT458853 CUP458780:CUP458853 DEL458780:DEL458853 DOH458780:DOH458853 DYD458780:DYD458853 EHZ458780:EHZ458853 ERV458780:ERV458853 FBR458780:FBR458853 FLN458780:FLN458853 FVJ458780:FVJ458853 GFF458780:GFF458853 GPB458780:GPB458853 GYX458780:GYX458853 HIT458780:HIT458853 HSP458780:HSP458853 ICL458780:ICL458853 IMH458780:IMH458853 IWD458780:IWD458853 JFZ458780:JFZ458853 JPV458780:JPV458853 JZR458780:JZR458853 KJN458780:KJN458853 KTJ458780:KTJ458853 LDF458780:LDF458853 LNB458780:LNB458853 LWX458780:LWX458853 MGT458780:MGT458853 MQP458780:MQP458853 NAL458780:NAL458853 NKH458780:NKH458853 NUD458780:NUD458853 ODZ458780:ODZ458853 ONV458780:ONV458853 OXR458780:OXR458853 PHN458780:PHN458853 PRJ458780:PRJ458853 QBF458780:QBF458853 QLB458780:QLB458853 QUX458780:QUX458853 RET458780:RET458853 ROP458780:ROP458853 RYL458780:RYL458853 SIH458780:SIH458853 SSD458780:SSD458853 TBZ458780:TBZ458853 TLV458780:TLV458853 TVR458780:TVR458853 UFN458780:UFN458853 UPJ458780:UPJ458853 UZF458780:UZF458853 VJB458780:VJB458853 VSX458780:VSX458853 WCT458780:WCT458853 WMP458780:WMP458853 WWL458780:WWL458853 AD524316:AD524389 JZ524316:JZ524389 TV524316:TV524389 ADR524316:ADR524389 ANN524316:ANN524389 AXJ524316:AXJ524389 BHF524316:BHF524389 BRB524316:BRB524389 CAX524316:CAX524389 CKT524316:CKT524389 CUP524316:CUP524389 DEL524316:DEL524389 DOH524316:DOH524389 DYD524316:DYD524389 EHZ524316:EHZ524389 ERV524316:ERV524389 FBR524316:FBR524389 FLN524316:FLN524389 FVJ524316:FVJ524389 GFF524316:GFF524389 GPB524316:GPB524389 GYX524316:GYX524389 HIT524316:HIT524389 HSP524316:HSP524389 ICL524316:ICL524389 IMH524316:IMH524389 IWD524316:IWD524389 JFZ524316:JFZ524389 JPV524316:JPV524389 JZR524316:JZR524389 KJN524316:KJN524389 KTJ524316:KTJ524389 LDF524316:LDF524389 LNB524316:LNB524389 LWX524316:LWX524389 MGT524316:MGT524389 MQP524316:MQP524389 NAL524316:NAL524389 NKH524316:NKH524389 NUD524316:NUD524389 ODZ524316:ODZ524389 ONV524316:ONV524389 OXR524316:OXR524389 PHN524316:PHN524389 PRJ524316:PRJ524389 QBF524316:QBF524389 QLB524316:QLB524389 QUX524316:QUX524389 RET524316:RET524389 ROP524316:ROP524389 RYL524316:RYL524389 SIH524316:SIH524389 SSD524316:SSD524389 TBZ524316:TBZ524389 TLV524316:TLV524389 TVR524316:TVR524389 UFN524316:UFN524389 UPJ524316:UPJ524389 UZF524316:UZF524389 VJB524316:VJB524389 VSX524316:VSX524389 WCT524316:WCT524389 WMP524316:WMP524389 WWL524316:WWL524389 AD589852:AD589925 JZ589852:JZ589925 TV589852:TV589925 ADR589852:ADR589925 ANN589852:ANN589925 AXJ589852:AXJ589925 BHF589852:BHF589925 BRB589852:BRB589925 CAX589852:CAX589925 CKT589852:CKT589925 CUP589852:CUP589925 DEL589852:DEL589925 DOH589852:DOH589925 DYD589852:DYD589925 EHZ589852:EHZ589925 ERV589852:ERV589925 FBR589852:FBR589925 FLN589852:FLN589925 FVJ589852:FVJ589925 GFF589852:GFF589925 GPB589852:GPB589925 GYX589852:GYX589925 HIT589852:HIT589925 HSP589852:HSP589925 ICL589852:ICL589925 IMH589852:IMH589925 IWD589852:IWD589925 JFZ589852:JFZ589925 JPV589852:JPV589925 JZR589852:JZR589925 KJN589852:KJN589925 KTJ589852:KTJ589925 LDF589852:LDF589925 LNB589852:LNB589925 LWX589852:LWX589925 MGT589852:MGT589925 MQP589852:MQP589925 NAL589852:NAL589925 NKH589852:NKH589925 NUD589852:NUD589925 ODZ589852:ODZ589925 ONV589852:ONV589925 OXR589852:OXR589925 PHN589852:PHN589925 PRJ589852:PRJ589925 QBF589852:QBF589925 QLB589852:QLB589925 QUX589852:QUX589925 RET589852:RET589925 ROP589852:ROP589925 RYL589852:RYL589925 SIH589852:SIH589925 SSD589852:SSD589925 TBZ589852:TBZ589925 TLV589852:TLV589925 TVR589852:TVR589925 UFN589852:UFN589925 UPJ589852:UPJ589925 UZF589852:UZF589925 VJB589852:VJB589925 VSX589852:VSX589925 WCT589852:WCT589925 WMP589852:WMP589925 WWL589852:WWL589925 AD655388:AD655461 JZ655388:JZ655461 TV655388:TV655461 ADR655388:ADR655461 ANN655388:ANN655461 AXJ655388:AXJ655461 BHF655388:BHF655461 BRB655388:BRB655461 CAX655388:CAX655461 CKT655388:CKT655461 CUP655388:CUP655461 DEL655388:DEL655461 DOH655388:DOH655461 DYD655388:DYD655461 EHZ655388:EHZ655461 ERV655388:ERV655461 FBR655388:FBR655461 FLN655388:FLN655461 FVJ655388:FVJ655461 GFF655388:GFF655461 GPB655388:GPB655461 GYX655388:GYX655461 HIT655388:HIT655461 HSP655388:HSP655461 ICL655388:ICL655461 IMH655388:IMH655461 IWD655388:IWD655461 JFZ655388:JFZ655461 JPV655388:JPV655461 JZR655388:JZR655461 KJN655388:KJN655461 KTJ655388:KTJ655461 LDF655388:LDF655461 LNB655388:LNB655461 LWX655388:LWX655461 MGT655388:MGT655461 MQP655388:MQP655461 NAL655388:NAL655461 NKH655388:NKH655461 NUD655388:NUD655461 ODZ655388:ODZ655461 ONV655388:ONV655461 OXR655388:OXR655461 PHN655388:PHN655461 PRJ655388:PRJ655461 QBF655388:QBF655461 QLB655388:QLB655461 QUX655388:QUX655461 RET655388:RET655461 ROP655388:ROP655461 RYL655388:RYL655461 SIH655388:SIH655461 SSD655388:SSD655461 TBZ655388:TBZ655461 TLV655388:TLV655461 TVR655388:TVR655461 UFN655388:UFN655461 UPJ655388:UPJ655461 UZF655388:UZF655461 VJB655388:VJB655461 VSX655388:VSX655461 WCT655388:WCT655461 WMP655388:WMP655461 WWL655388:WWL655461 AD720924:AD720997 JZ720924:JZ720997 TV720924:TV720997 ADR720924:ADR720997 ANN720924:ANN720997 AXJ720924:AXJ720997 BHF720924:BHF720997 BRB720924:BRB720997 CAX720924:CAX720997 CKT720924:CKT720997 CUP720924:CUP720997 DEL720924:DEL720997 DOH720924:DOH720997 DYD720924:DYD720997 EHZ720924:EHZ720997 ERV720924:ERV720997 FBR720924:FBR720997 FLN720924:FLN720997 FVJ720924:FVJ720997 GFF720924:GFF720997 GPB720924:GPB720997 GYX720924:GYX720997 HIT720924:HIT720997 HSP720924:HSP720997 ICL720924:ICL720997 IMH720924:IMH720997 IWD720924:IWD720997 JFZ720924:JFZ720997 JPV720924:JPV720997 JZR720924:JZR720997 KJN720924:KJN720997 KTJ720924:KTJ720997 LDF720924:LDF720997 LNB720924:LNB720997 LWX720924:LWX720997 MGT720924:MGT720997 MQP720924:MQP720997 NAL720924:NAL720997 NKH720924:NKH720997 NUD720924:NUD720997 ODZ720924:ODZ720997 ONV720924:ONV720997 OXR720924:OXR720997 PHN720924:PHN720997 PRJ720924:PRJ720997 QBF720924:QBF720997 QLB720924:QLB720997 QUX720924:QUX720997 RET720924:RET720997 ROP720924:ROP720997 RYL720924:RYL720997 SIH720924:SIH720997 SSD720924:SSD720997 TBZ720924:TBZ720997 TLV720924:TLV720997 TVR720924:TVR720997 UFN720924:UFN720997 UPJ720924:UPJ720997 UZF720924:UZF720997 VJB720924:VJB720997 VSX720924:VSX720997 WCT720924:WCT720997 WMP720924:WMP720997 WWL720924:WWL720997 AD786460:AD786533 JZ786460:JZ786533 TV786460:TV786533 ADR786460:ADR786533 ANN786460:ANN786533 AXJ786460:AXJ786533 BHF786460:BHF786533 BRB786460:BRB786533 CAX786460:CAX786533 CKT786460:CKT786533 CUP786460:CUP786533 DEL786460:DEL786533 DOH786460:DOH786533 DYD786460:DYD786533 EHZ786460:EHZ786533 ERV786460:ERV786533 FBR786460:FBR786533 FLN786460:FLN786533 FVJ786460:FVJ786533 GFF786460:GFF786533 GPB786460:GPB786533 GYX786460:GYX786533 HIT786460:HIT786533 HSP786460:HSP786533 ICL786460:ICL786533 IMH786460:IMH786533 IWD786460:IWD786533 JFZ786460:JFZ786533 JPV786460:JPV786533 JZR786460:JZR786533 KJN786460:KJN786533 KTJ786460:KTJ786533 LDF786460:LDF786533 LNB786460:LNB786533 LWX786460:LWX786533 MGT786460:MGT786533 MQP786460:MQP786533 NAL786460:NAL786533 NKH786460:NKH786533 NUD786460:NUD786533 ODZ786460:ODZ786533 ONV786460:ONV786533 OXR786460:OXR786533 PHN786460:PHN786533 PRJ786460:PRJ786533 QBF786460:QBF786533 QLB786460:QLB786533 QUX786460:QUX786533 RET786460:RET786533 ROP786460:ROP786533 RYL786460:RYL786533 SIH786460:SIH786533 SSD786460:SSD786533 TBZ786460:TBZ786533 TLV786460:TLV786533 TVR786460:TVR786533 UFN786460:UFN786533 UPJ786460:UPJ786533 UZF786460:UZF786533 VJB786460:VJB786533 VSX786460:VSX786533 WCT786460:WCT786533 WMP786460:WMP786533 WWL786460:WWL786533 AD851996:AD852069 JZ851996:JZ852069 TV851996:TV852069 ADR851996:ADR852069 ANN851996:ANN852069 AXJ851996:AXJ852069 BHF851996:BHF852069 BRB851996:BRB852069 CAX851996:CAX852069 CKT851996:CKT852069 CUP851996:CUP852069 DEL851996:DEL852069 DOH851996:DOH852069 DYD851996:DYD852069 EHZ851996:EHZ852069 ERV851996:ERV852069 FBR851996:FBR852069 FLN851996:FLN852069 FVJ851996:FVJ852069 GFF851996:GFF852069 GPB851996:GPB852069 GYX851996:GYX852069 HIT851996:HIT852069 HSP851996:HSP852069 ICL851996:ICL852069 IMH851996:IMH852069 IWD851996:IWD852069 JFZ851996:JFZ852069 JPV851996:JPV852069 JZR851996:JZR852069 KJN851996:KJN852069 KTJ851996:KTJ852069 LDF851996:LDF852069 LNB851996:LNB852069 LWX851996:LWX852069 MGT851996:MGT852069 MQP851996:MQP852069 NAL851996:NAL852069 NKH851996:NKH852069 NUD851996:NUD852069 ODZ851996:ODZ852069 ONV851996:ONV852069 OXR851996:OXR852069 PHN851996:PHN852069 PRJ851996:PRJ852069 QBF851996:QBF852069 QLB851996:QLB852069 QUX851996:QUX852069 RET851996:RET852069 ROP851996:ROP852069 RYL851996:RYL852069 SIH851996:SIH852069 SSD851996:SSD852069 TBZ851996:TBZ852069 TLV851996:TLV852069 TVR851996:TVR852069 UFN851996:UFN852069 UPJ851996:UPJ852069 UZF851996:UZF852069 VJB851996:VJB852069 VSX851996:VSX852069 WCT851996:WCT852069 WMP851996:WMP852069 WWL851996:WWL852069 AD917532:AD917605 JZ917532:JZ917605 TV917532:TV917605 ADR917532:ADR917605 ANN917532:ANN917605 AXJ917532:AXJ917605 BHF917532:BHF917605 BRB917532:BRB917605 CAX917532:CAX917605 CKT917532:CKT917605 CUP917532:CUP917605 DEL917532:DEL917605 DOH917532:DOH917605 DYD917532:DYD917605 EHZ917532:EHZ917605 ERV917532:ERV917605 FBR917532:FBR917605 FLN917532:FLN917605 FVJ917532:FVJ917605 GFF917532:GFF917605 GPB917532:GPB917605 GYX917532:GYX917605 HIT917532:HIT917605 HSP917532:HSP917605 ICL917532:ICL917605 IMH917532:IMH917605 IWD917532:IWD917605 JFZ917532:JFZ917605 JPV917532:JPV917605 JZR917532:JZR917605 KJN917532:KJN917605 KTJ917532:KTJ917605 LDF917532:LDF917605 LNB917532:LNB917605 LWX917532:LWX917605 MGT917532:MGT917605 MQP917532:MQP917605 NAL917532:NAL917605 NKH917532:NKH917605 NUD917532:NUD917605 ODZ917532:ODZ917605 ONV917532:ONV917605 OXR917532:OXR917605 PHN917532:PHN917605 PRJ917532:PRJ917605 QBF917532:QBF917605 QLB917532:QLB917605 QUX917532:QUX917605 RET917532:RET917605 ROP917532:ROP917605 RYL917532:RYL917605 SIH917532:SIH917605 SSD917532:SSD917605 TBZ917532:TBZ917605 TLV917532:TLV917605 TVR917532:TVR917605 UFN917532:UFN917605 UPJ917532:UPJ917605 UZF917532:UZF917605 VJB917532:VJB917605 VSX917532:VSX917605 WCT917532:WCT917605 WMP917532:WMP917605 WWL917532:WWL917605 AD983068:AD983141 JZ983068:JZ983141 TV983068:TV983141 ADR983068:ADR983141 ANN983068:ANN983141 AXJ983068:AXJ983141 BHF983068:BHF983141 BRB983068:BRB983141 CAX983068:CAX983141 CKT983068:CKT983141 CUP983068:CUP983141 DEL983068:DEL983141 DOH983068:DOH983141 DYD983068:DYD983141 EHZ983068:EHZ983141 ERV983068:ERV983141 FBR983068:FBR983141 FLN983068:FLN983141 FVJ983068:FVJ983141 GFF983068:GFF983141 GPB983068:GPB983141 GYX983068:GYX983141 HIT983068:HIT983141 HSP983068:HSP983141 ICL983068:ICL983141 IMH983068:IMH983141 IWD983068:IWD983141 JFZ983068:JFZ983141 JPV983068:JPV983141 JZR983068:JZR983141 KJN983068:KJN983141 KTJ983068:KTJ983141 LDF983068:LDF983141 LNB983068:LNB983141 LWX983068:LWX983141 MGT983068:MGT983141 MQP983068:MQP983141 NAL983068:NAL983141 NKH983068:NKH983141 NUD983068:NUD983141 ODZ983068:ODZ983141 ONV983068:ONV983141 OXR983068:OXR983141 PHN983068:PHN983141 PRJ983068:PRJ983141 QBF983068:QBF983141 QLB983068:QLB983141 QUX983068:QUX983141 RET983068:RET983141 ROP983068:ROP983141 RYL983068:RYL983141 SIH983068:SIH983141 SSD983068:SSD983141 TBZ983068:TBZ983141 TLV983068:TLV983141 TVR983068:TVR983141 UFN983068:UFN983141 UPJ983068:UPJ983141 UZF983068:UZF983141 VJB983068:VJB983141 VSX983068:VSX983141 WCT983068:WCT983141 WMP983068:WMP983141 WWL983068:WWL983141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formula1>Efecto</formula1>
    </dataValidation>
    <dataValidation type="list" allowBlank="1" showInputMessage="1" showErrorMessage="1" sqref="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R65537 JN65537 TJ65537 ADF65537 ANB65537 AWX65537 BGT65537 BQP65537 CAL65537 CKH65537 CUD65537 DDZ65537 DNV65537 DXR65537 EHN65537 ERJ65537 FBF65537 FLB65537 FUX65537 GET65537 GOP65537 GYL65537 HIH65537 HSD65537 IBZ65537 ILV65537 IVR65537 JFN65537 JPJ65537 JZF65537 KJB65537 KSX65537 LCT65537 LMP65537 LWL65537 MGH65537 MQD65537 MZZ65537 NJV65537 NTR65537 ODN65537 ONJ65537 OXF65537 PHB65537 PQX65537 QAT65537 QKP65537 QUL65537 REH65537 ROD65537 RXZ65537 SHV65537 SRR65537 TBN65537 TLJ65537 TVF65537 UFB65537 UOX65537 UYT65537 VIP65537 VSL65537 WCH65537 WMD65537 WVZ65537 R131073 JN131073 TJ131073 ADF131073 ANB131073 AWX131073 BGT131073 BQP131073 CAL131073 CKH131073 CUD131073 DDZ131073 DNV131073 DXR131073 EHN131073 ERJ131073 FBF131073 FLB131073 FUX131073 GET131073 GOP131073 GYL131073 HIH131073 HSD131073 IBZ131073 ILV131073 IVR131073 JFN131073 JPJ131073 JZF131073 KJB131073 KSX131073 LCT131073 LMP131073 LWL131073 MGH131073 MQD131073 MZZ131073 NJV131073 NTR131073 ODN131073 ONJ131073 OXF131073 PHB131073 PQX131073 QAT131073 QKP131073 QUL131073 REH131073 ROD131073 RXZ131073 SHV131073 SRR131073 TBN131073 TLJ131073 TVF131073 UFB131073 UOX131073 UYT131073 VIP131073 VSL131073 WCH131073 WMD131073 WVZ131073 R196609 JN196609 TJ196609 ADF196609 ANB196609 AWX196609 BGT196609 BQP196609 CAL196609 CKH196609 CUD196609 DDZ196609 DNV196609 DXR196609 EHN196609 ERJ196609 FBF196609 FLB196609 FUX196609 GET196609 GOP196609 GYL196609 HIH196609 HSD196609 IBZ196609 ILV196609 IVR196609 JFN196609 JPJ196609 JZF196609 KJB196609 KSX196609 LCT196609 LMP196609 LWL196609 MGH196609 MQD196609 MZZ196609 NJV196609 NTR196609 ODN196609 ONJ196609 OXF196609 PHB196609 PQX196609 QAT196609 QKP196609 QUL196609 REH196609 ROD196609 RXZ196609 SHV196609 SRR196609 TBN196609 TLJ196609 TVF196609 UFB196609 UOX196609 UYT196609 VIP196609 VSL196609 WCH196609 WMD196609 WVZ196609 R262145 JN262145 TJ262145 ADF262145 ANB262145 AWX262145 BGT262145 BQP262145 CAL262145 CKH262145 CUD262145 DDZ262145 DNV262145 DXR262145 EHN262145 ERJ262145 FBF262145 FLB262145 FUX262145 GET262145 GOP262145 GYL262145 HIH262145 HSD262145 IBZ262145 ILV262145 IVR262145 JFN262145 JPJ262145 JZF262145 KJB262145 KSX262145 LCT262145 LMP262145 LWL262145 MGH262145 MQD262145 MZZ262145 NJV262145 NTR262145 ODN262145 ONJ262145 OXF262145 PHB262145 PQX262145 QAT262145 QKP262145 QUL262145 REH262145 ROD262145 RXZ262145 SHV262145 SRR262145 TBN262145 TLJ262145 TVF262145 UFB262145 UOX262145 UYT262145 VIP262145 VSL262145 WCH262145 WMD262145 WVZ262145 R327681 JN327681 TJ327681 ADF327681 ANB327681 AWX327681 BGT327681 BQP327681 CAL327681 CKH327681 CUD327681 DDZ327681 DNV327681 DXR327681 EHN327681 ERJ327681 FBF327681 FLB327681 FUX327681 GET327681 GOP327681 GYL327681 HIH327681 HSD327681 IBZ327681 ILV327681 IVR327681 JFN327681 JPJ327681 JZF327681 KJB327681 KSX327681 LCT327681 LMP327681 LWL327681 MGH327681 MQD327681 MZZ327681 NJV327681 NTR327681 ODN327681 ONJ327681 OXF327681 PHB327681 PQX327681 QAT327681 QKP327681 QUL327681 REH327681 ROD327681 RXZ327681 SHV327681 SRR327681 TBN327681 TLJ327681 TVF327681 UFB327681 UOX327681 UYT327681 VIP327681 VSL327681 WCH327681 WMD327681 WVZ327681 R393217 JN393217 TJ393217 ADF393217 ANB393217 AWX393217 BGT393217 BQP393217 CAL393217 CKH393217 CUD393217 DDZ393217 DNV393217 DXR393217 EHN393217 ERJ393217 FBF393217 FLB393217 FUX393217 GET393217 GOP393217 GYL393217 HIH393217 HSD393217 IBZ393217 ILV393217 IVR393217 JFN393217 JPJ393217 JZF393217 KJB393217 KSX393217 LCT393217 LMP393217 LWL393217 MGH393217 MQD393217 MZZ393217 NJV393217 NTR393217 ODN393217 ONJ393217 OXF393217 PHB393217 PQX393217 QAT393217 QKP393217 QUL393217 REH393217 ROD393217 RXZ393217 SHV393217 SRR393217 TBN393217 TLJ393217 TVF393217 UFB393217 UOX393217 UYT393217 VIP393217 VSL393217 WCH393217 WMD393217 WVZ393217 R458753 JN458753 TJ458753 ADF458753 ANB458753 AWX458753 BGT458753 BQP458753 CAL458753 CKH458753 CUD458753 DDZ458753 DNV458753 DXR458753 EHN458753 ERJ458753 FBF458753 FLB458753 FUX458753 GET458753 GOP458753 GYL458753 HIH458753 HSD458753 IBZ458753 ILV458753 IVR458753 JFN458753 JPJ458753 JZF458753 KJB458753 KSX458753 LCT458753 LMP458753 LWL458753 MGH458753 MQD458753 MZZ458753 NJV458753 NTR458753 ODN458753 ONJ458753 OXF458753 PHB458753 PQX458753 QAT458753 QKP458753 QUL458753 REH458753 ROD458753 RXZ458753 SHV458753 SRR458753 TBN458753 TLJ458753 TVF458753 UFB458753 UOX458753 UYT458753 VIP458753 VSL458753 WCH458753 WMD458753 WVZ458753 R524289 JN524289 TJ524289 ADF524289 ANB524289 AWX524289 BGT524289 BQP524289 CAL524289 CKH524289 CUD524289 DDZ524289 DNV524289 DXR524289 EHN524289 ERJ524289 FBF524289 FLB524289 FUX524289 GET524289 GOP524289 GYL524289 HIH524289 HSD524289 IBZ524289 ILV524289 IVR524289 JFN524289 JPJ524289 JZF524289 KJB524289 KSX524289 LCT524289 LMP524289 LWL524289 MGH524289 MQD524289 MZZ524289 NJV524289 NTR524289 ODN524289 ONJ524289 OXF524289 PHB524289 PQX524289 QAT524289 QKP524289 QUL524289 REH524289 ROD524289 RXZ524289 SHV524289 SRR524289 TBN524289 TLJ524289 TVF524289 UFB524289 UOX524289 UYT524289 VIP524289 VSL524289 WCH524289 WMD524289 WVZ524289 R589825 JN589825 TJ589825 ADF589825 ANB589825 AWX589825 BGT589825 BQP589825 CAL589825 CKH589825 CUD589825 DDZ589825 DNV589825 DXR589825 EHN589825 ERJ589825 FBF589825 FLB589825 FUX589825 GET589825 GOP589825 GYL589825 HIH589825 HSD589825 IBZ589825 ILV589825 IVR589825 JFN589825 JPJ589825 JZF589825 KJB589825 KSX589825 LCT589825 LMP589825 LWL589825 MGH589825 MQD589825 MZZ589825 NJV589825 NTR589825 ODN589825 ONJ589825 OXF589825 PHB589825 PQX589825 QAT589825 QKP589825 QUL589825 REH589825 ROD589825 RXZ589825 SHV589825 SRR589825 TBN589825 TLJ589825 TVF589825 UFB589825 UOX589825 UYT589825 VIP589825 VSL589825 WCH589825 WMD589825 WVZ589825 R655361 JN655361 TJ655361 ADF655361 ANB655361 AWX655361 BGT655361 BQP655361 CAL655361 CKH655361 CUD655361 DDZ655361 DNV655361 DXR655361 EHN655361 ERJ655361 FBF655361 FLB655361 FUX655361 GET655361 GOP655361 GYL655361 HIH655361 HSD655361 IBZ655361 ILV655361 IVR655361 JFN655361 JPJ655361 JZF655361 KJB655361 KSX655361 LCT655361 LMP655361 LWL655361 MGH655361 MQD655361 MZZ655361 NJV655361 NTR655361 ODN655361 ONJ655361 OXF655361 PHB655361 PQX655361 QAT655361 QKP655361 QUL655361 REH655361 ROD655361 RXZ655361 SHV655361 SRR655361 TBN655361 TLJ655361 TVF655361 UFB655361 UOX655361 UYT655361 VIP655361 VSL655361 WCH655361 WMD655361 WVZ655361 R720897 JN720897 TJ720897 ADF720897 ANB720897 AWX720897 BGT720897 BQP720897 CAL720897 CKH720897 CUD720897 DDZ720897 DNV720897 DXR720897 EHN720897 ERJ720897 FBF720897 FLB720897 FUX720897 GET720897 GOP720897 GYL720897 HIH720897 HSD720897 IBZ720897 ILV720897 IVR720897 JFN720897 JPJ720897 JZF720897 KJB720897 KSX720897 LCT720897 LMP720897 LWL720897 MGH720897 MQD720897 MZZ720897 NJV720897 NTR720897 ODN720897 ONJ720897 OXF720897 PHB720897 PQX720897 QAT720897 QKP720897 QUL720897 REH720897 ROD720897 RXZ720897 SHV720897 SRR720897 TBN720897 TLJ720897 TVF720897 UFB720897 UOX720897 UYT720897 VIP720897 VSL720897 WCH720897 WMD720897 WVZ720897 R786433 JN786433 TJ786433 ADF786433 ANB786433 AWX786433 BGT786433 BQP786433 CAL786433 CKH786433 CUD786433 DDZ786433 DNV786433 DXR786433 EHN786433 ERJ786433 FBF786433 FLB786433 FUX786433 GET786433 GOP786433 GYL786433 HIH786433 HSD786433 IBZ786433 ILV786433 IVR786433 JFN786433 JPJ786433 JZF786433 KJB786433 KSX786433 LCT786433 LMP786433 LWL786433 MGH786433 MQD786433 MZZ786433 NJV786433 NTR786433 ODN786433 ONJ786433 OXF786433 PHB786433 PQX786433 QAT786433 QKP786433 QUL786433 REH786433 ROD786433 RXZ786433 SHV786433 SRR786433 TBN786433 TLJ786433 TVF786433 UFB786433 UOX786433 UYT786433 VIP786433 VSL786433 WCH786433 WMD786433 WVZ786433 R851969 JN851969 TJ851969 ADF851969 ANB851969 AWX851969 BGT851969 BQP851969 CAL851969 CKH851969 CUD851969 DDZ851969 DNV851969 DXR851969 EHN851969 ERJ851969 FBF851969 FLB851969 FUX851969 GET851969 GOP851969 GYL851969 HIH851969 HSD851969 IBZ851969 ILV851969 IVR851969 JFN851969 JPJ851969 JZF851969 KJB851969 KSX851969 LCT851969 LMP851969 LWL851969 MGH851969 MQD851969 MZZ851969 NJV851969 NTR851969 ODN851969 ONJ851969 OXF851969 PHB851969 PQX851969 QAT851969 QKP851969 QUL851969 REH851969 ROD851969 RXZ851969 SHV851969 SRR851969 TBN851969 TLJ851969 TVF851969 UFB851969 UOX851969 UYT851969 VIP851969 VSL851969 WCH851969 WMD851969 WVZ851969 R917505 JN917505 TJ917505 ADF917505 ANB917505 AWX917505 BGT917505 BQP917505 CAL917505 CKH917505 CUD917505 DDZ917505 DNV917505 DXR917505 EHN917505 ERJ917505 FBF917505 FLB917505 FUX917505 GET917505 GOP917505 GYL917505 HIH917505 HSD917505 IBZ917505 ILV917505 IVR917505 JFN917505 JPJ917505 JZF917505 KJB917505 KSX917505 LCT917505 LMP917505 LWL917505 MGH917505 MQD917505 MZZ917505 NJV917505 NTR917505 ODN917505 ONJ917505 OXF917505 PHB917505 PQX917505 QAT917505 QKP917505 QUL917505 REH917505 ROD917505 RXZ917505 SHV917505 SRR917505 TBN917505 TLJ917505 TVF917505 UFB917505 UOX917505 UYT917505 VIP917505 VSL917505 WCH917505 WMD917505 WVZ917505 R983041 JN983041 TJ983041 ADF983041 ANB983041 AWX983041 BGT983041 BQP983041 CAL983041 CKH983041 CUD983041 DDZ983041 DNV983041 DXR983041 EHN983041 ERJ983041 FBF983041 FLB983041 FUX983041 GET983041 GOP983041 GYL983041 HIH983041 HSD983041 IBZ983041 ILV983041 IVR983041 JFN983041 JPJ983041 JZF983041 KJB983041 KSX983041 LCT983041 LMP983041 LWL983041 MGH983041 MQD983041 MZZ983041 NJV983041 NTR983041 ODN983041 ONJ983041 OXF983041 PHB983041 PQX983041 QAT983041 QKP983041 QUL983041 REH983041 ROD983041 RXZ983041 SHV983041 SRR983041 TBN983041 TLJ983041 TVF983041 UFB983041 UOX983041 UYT983041 VIP983041 VSL983041 WCH983041 WMD983041 WVZ983041 R65542:R65545 JN65542:JN65545 TJ65542:TJ65545 ADF65542:ADF65545 ANB65542:ANB65545 AWX65542:AWX65545 BGT65542:BGT65545 BQP65542:BQP65545 CAL65542:CAL65545 CKH65542:CKH65545 CUD65542:CUD65545 DDZ65542:DDZ65545 DNV65542:DNV65545 DXR65542:DXR65545 EHN65542:EHN65545 ERJ65542:ERJ65545 FBF65542:FBF65545 FLB65542:FLB65545 FUX65542:FUX65545 GET65542:GET65545 GOP65542:GOP65545 GYL65542:GYL65545 HIH65542:HIH65545 HSD65542:HSD65545 IBZ65542:IBZ65545 ILV65542:ILV65545 IVR65542:IVR65545 JFN65542:JFN65545 JPJ65542:JPJ65545 JZF65542:JZF65545 KJB65542:KJB65545 KSX65542:KSX65545 LCT65542:LCT65545 LMP65542:LMP65545 LWL65542:LWL65545 MGH65542:MGH65545 MQD65542:MQD65545 MZZ65542:MZZ65545 NJV65542:NJV65545 NTR65542:NTR65545 ODN65542:ODN65545 ONJ65542:ONJ65545 OXF65542:OXF65545 PHB65542:PHB65545 PQX65542:PQX65545 QAT65542:QAT65545 QKP65542:QKP65545 QUL65542:QUL65545 REH65542:REH65545 ROD65542:ROD65545 RXZ65542:RXZ65545 SHV65542:SHV65545 SRR65542:SRR65545 TBN65542:TBN65545 TLJ65542:TLJ65545 TVF65542:TVF65545 UFB65542:UFB65545 UOX65542:UOX65545 UYT65542:UYT65545 VIP65542:VIP65545 VSL65542:VSL65545 WCH65542:WCH65545 WMD65542:WMD65545 WVZ65542:WVZ65545 R131078:R131081 JN131078:JN131081 TJ131078:TJ131081 ADF131078:ADF131081 ANB131078:ANB131081 AWX131078:AWX131081 BGT131078:BGT131081 BQP131078:BQP131081 CAL131078:CAL131081 CKH131078:CKH131081 CUD131078:CUD131081 DDZ131078:DDZ131081 DNV131078:DNV131081 DXR131078:DXR131081 EHN131078:EHN131081 ERJ131078:ERJ131081 FBF131078:FBF131081 FLB131078:FLB131081 FUX131078:FUX131081 GET131078:GET131081 GOP131078:GOP131081 GYL131078:GYL131081 HIH131078:HIH131081 HSD131078:HSD131081 IBZ131078:IBZ131081 ILV131078:ILV131081 IVR131078:IVR131081 JFN131078:JFN131081 JPJ131078:JPJ131081 JZF131078:JZF131081 KJB131078:KJB131081 KSX131078:KSX131081 LCT131078:LCT131081 LMP131078:LMP131081 LWL131078:LWL131081 MGH131078:MGH131081 MQD131078:MQD131081 MZZ131078:MZZ131081 NJV131078:NJV131081 NTR131078:NTR131081 ODN131078:ODN131081 ONJ131078:ONJ131081 OXF131078:OXF131081 PHB131078:PHB131081 PQX131078:PQX131081 QAT131078:QAT131081 QKP131078:QKP131081 QUL131078:QUL131081 REH131078:REH131081 ROD131078:ROD131081 RXZ131078:RXZ131081 SHV131078:SHV131081 SRR131078:SRR131081 TBN131078:TBN131081 TLJ131078:TLJ131081 TVF131078:TVF131081 UFB131078:UFB131081 UOX131078:UOX131081 UYT131078:UYT131081 VIP131078:VIP131081 VSL131078:VSL131081 WCH131078:WCH131081 WMD131078:WMD131081 WVZ131078:WVZ131081 R196614:R196617 JN196614:JN196617 TJ196614:TJ196617 ADF196614:ADF196617 ANB196614:ANB196617 AWX196614:AWX196617 BGT196614:BGT196617 BQP196614:BQP196617 CAL196614:CAL196617 CKH196614:CKH196617 CUD196614:CUD196617 DDZ196614:DDZ196617 DNV196614:DNV196617 DXR196614:DXR196617 EHN196614:EHN196617 ERJ196614:ERJ196617 FBF196614:FBF196617 FLB196614:FLB196617 FUX196614:FUX196617 GET196614:GET196617 GOP196614:GOP196617 GYL196614:GYL196617 HIH196614:HIH196617 HSD196614:HSD196617 IBZ196614:IBZ196617 ILV196614:ILV196617 IVR196614:IVR196617 JFN196614:JFN196617 JPJ196614:JPJ196617 JZF196614:JZF196617 KJB196614:KJB196617 KSX196614:KSX196617 LCT196614:LCT196617 LMP196614:LMP196617 LWL196614:LWL196617 MGH196614:MGH196617 MQD196614:MQD196617 MZZ196614:MZZ196617 NJV196614:NJV196617 NTR196614:NTR196617 ODN196614:ODN196617 ONJ196614:ONJ196617 OXF196614:OXF196617 PHB196614:PHB196617 PQX196614:PQX196617 QAT196614:QAT196617 QKP196614:QKP196617 QUL196614:QUL196617 REH196614:REH196617 ROD196614:ROD196617 RXZ196614:RXZ196617 SHV196614:SHV196617 SRR196614:SRR196617 TBN196614:TBN196617 TLJ196614:TLJ196617 TVF196614:TVF196617 UFB196614:UFB196617 UOX196614:UOX196617 UYT196614:UYT196617 VIP196614:VIP196617 VSL196614:VSL196617 WCH196614:WCH196617 WMD196614:WMD196617 WVZ196614:WVZ196617 R262150:R262153 JN262150:JN262153 TJ262150:TJ262153 ADF262150:ADF262153 ANB262150:ANB262153 AWX262150:AWX262153 BGT262150:BGT262153 BQP262150:BQP262153 CAL262150:CAL262153 CKH262150:CKH262153 CUD262150:CUD262153 DDZ262150:DDZ262153 DNV262150:DNV262153 DXR262150:DXR262153 EHN262150:EHN262153 ERJ262150:ERJ262153 FBF262150:FBF262153 FLB262150:FLB262153 FUX262150:FUX262153 GET262150:GET262153 GOP262150:GOP262153 GYL262150:GYL262153 HIH262150:HIH262153 HSD262150:HSD262153 IBZ262150:IBZ262153 ILV262150:ILV262153 IVR262150:IVR262153 JFN262150:JFN262153 JPJ262150:JPJ262153 JZF262150:JZF262153 KJB262150:KJB262153 KSX262150:KSX262153 LCT262150:LCT262153 LMP262150:LMP262153 LWL262150:LWL262153 MGH262150:MGH262153 MQD262150:MQD262153 MZZ262150:MZZ262153 NJV262150:NJV262153 NTR262150:NTR262153 ODN262150:ODN262153 ONJ262150:ONJ262153 OXF262150:OXF262153 PHB262150:PHB262153 PQX262150:PQX262153 QAT262150:QAT262153 QKP262150:QKP262153 QUL262150:QUL262153 REH262150:REH262153 ROD262150:ROD262153 RXZ262150:RXZ262153 SHV262150:SHV262153 SRR262150:SRR262153 TBN262150:TBN262153 TLJ262150:TLJ262153 TVF262150:TVF262153 UFB262150:UFB262153 UOX262150:UOX262153 UYT262150:UYT262153 VIP262150:VIP262153 VSL262150:VSL262153 WCH262150:WCH262153 WMD262150:WMD262153 WVZ262150:WVZ262153 R327686:R327689 JN327686:JN327689 TJ327686:TJ327689 ADF327686:ADF327689 ANB327686:ANB327689 AWX327686:AWX327689 BGT327686:BGT327689 BQP327686:BQP327689 CAL327686:CAL327689 CKH327686:CKH327689 CUD327686:CUD327689 DDZ327686:DDZ327689 DNV327686:DNV327689 DXR327686:DXR327689 EHN327686:EHN327689 ERJ327686:ERJ327689 FBF327686:FBF327689 FLB327686:FLB327689 FUX327686:FUX327689 GET327686:GET327689 GOP327686:GOP327689 GYL327686:GYL327689 HIH327686:HIH327689 HSD327686:HSD327689 IBZ327686:IBZ327689 ILV327686:ILV327689 IVR327686:IVR327689 JFN327686:JFN327689 JPJ327686:JPJ327689 JZF327686:JZF327689 KJB327686:KJB327689 KSX327686:KSX327689 LCT327686:LCT327689 LMP327686:LMP327689 LWL327686:LWL327689 MGH327686:MGH327689 MQD327686:MQD327689 MZZ327686:MZZ327689 NJV327686:NJV327689 NTR327686:NTR327689 ODN327686:ODN327689 ONJ327686:ONJ327689 OXF327686:OXF327689 PHB327686:PHB327689 PQX327686:PQX327689 QAT327686:QAT327689 QKP327686:QKP327689 QUL327686:QUL327689 REH327686:REH327689 ROD327686:ROD327689 RXZ327686:RXZ327689 SHV327686:SHV327689 SRR327686:SRR327689 TBN327686:TBN327689 TLJ327686:TLJ327689 TVF327686:TVF327689 UFB327686:UFB327689 UOX327686:UOX327689 UYT327686:UYT327689 VIP327686:VIP327689 VSL327686:VSL327689 WCH327686:WCH327689 WMD327686:WMD327689 WVZ327686:WVZ327689 R393222:R393225 JN393222:JN393225 TJ393222:TJ393225 ADF393222:ADF393225 ANB393222:ANB393225 AWX393222:AWX393225 BGT393222:BGT393225 BQP393222:BQP393225 CAL393222:CAL393225 CKH393222:CKH393225 CUD393222:CUD393225 DDZ393222:DDZ393225 DNV393222:DNV393225 DXR393222:DXR393225 EHN393222:EHN393225 ERJ393222:ERJ393225 FBF393222:FBF393225 FLB393222:FLB393225 FUX393222:FUX393225 GET393222:GET393225 GOP393222:GOP393225 GYL393222:GYL393225 HIH393222:HIH393225 HSD393222:HSD393225 IBZ393222:IBZ393225 ILV393222:ILV393225 IVR393222:IVR393225 JFN393222:JFN393225 JPJ393222:JPJ393225 JZF393222:JZF393225 KJB393222:KJB393225 KSX393222:KSX393225 LCT393222:LCT393225 LMP393222:LMP393225 LWL393222:LWL393225 MGH393222:MGH393225 MQD393222:MQD393225 MZZ393222:MZZ393225 NJV393222:NJV393225 NTR393222:NTR393225 ODN393222:ODN393225 ONJ393222:ONJ393225 OXF393222:OXF393225 PHB393222:PHB393225 PQX393222:PQX393225 QAT393222:QAT393225 QKP393222:QKP393225 QUL393222:QUL393225 REH393222:REH393225 ROD393222:ROD393225 RXZ393222:RXZ393225 SHV393222:SHV393225 SRR393222:SRR393225 TBN393222:TBN393225 TLJ393222:TLJ393225 TVF393222:TVF393225 UFB393222:UFB393225 UOX393222:UOX393225 UYT393222:UYT393225 VIP393222:VIP393225 VSL393222:VSL393225 WCH393222:WCH393225 WMD393222:WMD393225 WVZ393222:WVZ393225 R458758:R458761 JN458758:JN458761 TJ458758:TJ458761 ADF458758:ADF458761 ANB458758:ANB458761 AWX458758:AWX458761 BGT458758:BGT458761 BQP458758:BQP458761 CAL458758:CAL458761 CKH458758:CKH458761 CUD458758:CUD458761 DDZ458758:DDZ458761 DNV458758:DNV458761 DXR458758:DXR458761 EHN458758:EHN458761 ERJ458758:ERJ458761 FBF458758:FBF458761 FLB458758:FLB458761 FUX458758:FUX458761 GET458758:GET458761 GOP458758:GOP458761 GYL458758:GYL458761 HIH458758:HIH458761 HSD458758:HSD458761 IBZ458758:IBZ458761 ILV458758:ILV458761 IVR458758:IVR458761 JFN458758:JFN458761 JPJ458758:JPJ458761 JZF458758:JZF458761 KJB458758:KJB458761 KSX458758:KSX458761 LCT458758:LCT458761 LMP458758:LMP458761 LWL458758:LWL458761 MGH458758:MGH458761 MQD458758:MQD458761 MZZ458758:MZZ458761 NJV458758:NJV458761 NTR458758:NTR458761 ODN458758:ODN458761 ONJ458758:ONJ458761 OXF458758:OXF458761 PHB458758:PHB458761 PQX458758:PQX458761 QAT458758:QAT458761 QKP458758:QKP458761 QUL458758:QUL458761 REH458758:REH458761 ROD458758:ROD458761 RXZ458758:RXZ458761 SHV458758:SHV458761 SRR458758:SRR458761 TBN458758:TBN458761 TLJ458758:TLJ458761 TVF458758:TVF458761 UFB458758:UFB458761 UOX458758:UOX458761 UYT458758:UYT458761 VIP458758:VIP458761 VSL458758:VSL458761 WCH458758:WCH458761 WMD458758:WMD458761 WVZ458758:WVZ458761 R524294:R524297 JN524294:JN524297 TJ524294:TJ524297 ADF524294:ADF524297 ANB524294:ANB524297 AWX524294:AWX524297 BGT524294:BGT524297 BQP524294:BQP524297 CAL524294:CAL524297 CKH524294:CKH524297 CUD524294:CUD524297 DDZ524294:DDZ524297 DNV524294:DNV524297 DXR524294:DXR524297 EHN524294:EHN524297 ERJ524294:ERJ524297 FBF524294:FBF524297 FLB524294:FLB524297 FUX524294:FUX524297 GET524294:GET524297 GOP524294:GOP524297 GYL524294:GYL524297 HIH524294:HIH524297 HSD524294:HSD524297 IBZ524294:IBZ524297 ILV524294:ILV524297 IVR524294:IVR524297 JFN524294:JFN524297 JPJ524294:JPJ524297 JZF524294:JZF524297 KJB524294:KJB524297 KSX524294:KSX524297 LCT524294:LCT524297 LMP524294:LMP524297 LWL524294:LWL524297 MGH524294:MGH524297 MQD524294:MQD524297 MZZ524294:MZZ524297 NJV524294:NJV524297 NTR524294:NTR524297 ODN524294:ODN524297 ONJ524294:ONJ524297 OXF524294:OXF524297 PHB524294:PHB524297 PQX524294:PQX524297 QAT524294:QAT524297 QKP524294:QKP524297 QUL524294:QUL524297 REH524294:REH524297 ROD524294:ROD524297 RXZ524294:RXZ524297 SHV524294:SHV524297 SRR524294:SRR524297 TBN524294:TBN524297 TLJ524294:TLJ524297 TVF524294:TVF524297 UFB524294:UFB524297 UOX524294:UOX524297 UYT524294:UYT524297 VIP524294:VIP524297 VSL524294:VSL524297 WCH524294:WCH524297 WMD524294:WMD524297 WVZ524294:WVZ524297 R589830:R589833 JN589830:JN589833 TJ589830:TJ589833 ADF589830:ADF589833 ANB589830:ANB589833 AWX589830:AWX589833 BGT589830:BGT589833 BQP589830:BQP589833 CAL589830:CAL589833 CKH589830:CKH589833 CUD589830:CUD589833 DDZ589830:DDZ589833 DNV589830:DNV589833 DXR589830:DXR589833 EHN589830:EHN589833 ERJ589830:ERJ589833 FBF589830:FBF589833 FLB589830:FLB589833 FUX589830:FUX589833 GET589830:GET589833 GOP589830:GOP589833 GYL589830:GYL589833 HIH589830:HIH589833 HSD589830:HSD589833 IBZ589830:IBZ589833 ILV589830:ILV589833 IVR589830:IVR589833 JFN589830:JFN589833 JPJ589830:JPJ589833 JZF589830:JZF589833 KJB589830:KJB589833 KSX589830:KSX589833 LCT589830:LCT589833 LMP589830:LMP589833 LWL589830:LWL589833 MGH589830:MGH589833 MQD589830:MQD589833 MZZ589830:MZZ589833 NJV589830:NJV589833 NTR589830:NTR589833 ODN589830:ODN589833 ONJ589830:ONJ589833 OXF589830:OXF589833 PHB589830:PHB589833 PQX589830:PQX589833 QAT589830:QAT589833 QKP589830:QKP589833 QUL589830:QUL589833 REH589830:REH589833 ROD589830:ROD589833 RXZ589830:RXZ589833 SHV589830:SHV589833 SRR589830:SRR589833 TBN589830:TBN589833 TLJ589830:TLJ589833 TVF589830:TVF589833 UFB589830:UFB589833 UOX589830:UOX589833 UYT589830:UYT589833 VIP589830:VIP589833 VSL589830:VSL589833 WCH589830:WCH589833 WMD589830:WMD589833 WVZ589830:WVZ589833 R655366:R655369 JN655366:JN655369 TJ655366:TJ655369 ADF655366:ADF655369 ANB655366:ANB655369 AWX655366:AWX655369 BGT655366:BGT655369 BQP655366:BQP655369 CAL655366:CAL655369 CKH655366:CKH655369 CUD655366:CUD655369 DDZ655366:DDZ655369 DNV655366:DNV655369 DXR655366:DXR655369 EHN655366:EHN655369 ERJ655366:ERJ655369 FBF655366:FBF655369 FLB655366:FLB655369 FUX655366:FUX655369 GET655366:GET655369 GOP655366:GOP655369 GYL655366:GYL655369 HIH655366:HIH655369 HSD655366:HSD655369 IBZ655366:IBZ655369 ILV655366:ILV655369 IVR655366:IVR655369 JFN655366:JFN655369 JPJ655366:JPJ655369 JZF655366:JZF655369 KJB655366:KJB655369 KSX655366:KSX655369 LCT655366:LCT655369 LMP655366:LMP655369 LWL655366:LWL655369 MGH655366:MGH655369 MQD655366:MQD655369 MZZ655366:MZZ655369 NJV655366:NJV655369 NTR655366:NTR655369 ODN655366:ODN655369 ONJ655366:ONJ655369 OXF655366:OXF655369 PHB655366:PHB655369 PQX655366:PQX655369 QAT655366:QAT655369 QKP655366:QKP655369 QUL655366:QUL655369 REH655366:REH655369 ROD655366:ROD655369 RXZ655366:RXZ655369 SHV655366:SHV655369 SRR655366:SRR655369 TBN655366:TBN655369 TLJ655366:TLJ655369 TVF655366:TVF655369 UFB655366:UFB655369 UOX655366:UOX655369 UYT655366:UYT655369 VIP655366:VIP655369 VSL655366:VSL655369 WCH655366:WCH655369 WMD655366:WMD655369 WVZ655366:WVZ655369 R720902:R720905 JN720902:JN720905 TJ720902:TJ720905 ADF720902:ADF720905 ANB720902:ANB720905 AWX720902:AWX720905 BGT720902:BGT720905 BQP720902:BQP720905 CAL720902:CAL720905 CKH720902:CKH720905 CUD720902:CUD720905 DDZ720902:DDZ720905 DNV720902:DNV720905 DXR720902:DXR720905 EHN720902:EHN720905 ERJ720902:ERJ720905 FBF720902:FBF720905 FLB720902:FLB720905 FUX720902:FUX720905 GET720902:GET720905 GOP720902:GOP720905 GYL720902:GYL720905 HIH720902:HIH720905 HSD720902:HSD720905 IBZ720902:IBZ720905 ILV720902:ILV720905 IVR720902:IVR720905 JFN720902:JFN720905 JPJ720902:JPJ720905 JZF720902:JZF720905 KJB720902:KJB720905 KSX720902:KSX720905 LCT720902:LCT720905 LMP720902:LMP720905 LWL720902:LWL720905 MGH720902:MGH720905 MQD720902:MQD720905 MZZ720902:MZZ720905 NJV720902:NJV720905 NTR720902:NTR720905 ODN720902:ODN720905 ONJ720902:ONJ720905 OXF720902:OXF720905 PHB720902:PHB720905 PQX720902:PQX720905 QAT720902:QAT720905 QKP720902:QKP720905 QUL720902:QUL720905 REH720902:REH720905 ROD720902:ROD720905 RXZ720902:RXZ720905 SHV720902:SHV720905 SRR720902:SRR720905 TBN720902:TBN720905 TLJ720902:TLJ720905 TVF720902:TVF720905 UFB720902:UFB720905 UOX720902:UOX720905 UYT720902:UYT720905 VIP720902:VIP720905 VSL720902:VSL720905 WCH720902:WCH720905 WMD720902:WMD720905 WVZ720902:WVZ720905 R786438:R786441 JN786438:JN786441 TJ786438:TJ786441 ADF786438:ADF786441 ANB786438:ANB786441 AWX786438:AWX786441 BGT786438:BGT786441 BQP786438:BQP786441 CAL786438:CAL786441 CKH786438:CKH786441 CUD786438:CUD786441 DDZ786438:DDZ786441 DNV786438:DNV786441 DXR786438:DXR786441 EHN786438:EHN786441 ERJ786438:ERJ786441 FBF786438:FBF786441 FLB786438:FLB786441 FUX786438:FUX786441 GET786438:GET786441 GOP786438:GOP786441 GYL786438:GYL786441 HIH786438:HIH786441 HSD786438:HSD786441 IBZ786438:IBZ786441 ILV786438:ILV786441 IVR786438:IVR786441 JFN786438:JFN786441 JPJ786438:JPJ786441 JZF786438:JZF786441 KJB786438:KJB786441 KSX786438:KSX786441 LCT786438:LCT786441 LMP786438:LMP786441 LWL786438:LWL786441 MGH786438:MGH786441 MQD786438:MQD786441 MZZ786438:MZZ786441 NJV786438:NJV786441 NTR786438:NTR786441 ODN786438:ODN786441 ONJ786438:ONJ786441 OXF786438:OXF786441 PHB786438:PHB786441 PQX786438:PQX786441 QAT786438:QAT786441 QKP786438:QKP786441 QUL786438:QUL786441 REH786438:REH786441 ROD786438:ROD786441 RXZ786438:RXZ786441 SHV786438:SHV786441 SRR786438:SRR786441 TBN786438:TBN786441 TLJ786438:TLJ786441 TVF786438:TVF786441 UFB786438:UFB786441 UOX786438:UOX786441 UYT786438:UYT786441 VIP786438:VIP786441 VSL786438:VSL786441 WCH786438:WCH786441 WMD786438:WMD786441 WVZ786438:WVZ786441 R851974:R851977 JN851974:JN851977 TJ851974:TJ851977 ADF851974:ADF851977 ANB851974:ANB851977 AWX851974:AWX851977 BGT851974:BGT851977 BQP851974:BQP851977 CAL851974:CAL851977 CKH851974:CKH851977 CUD851974:CUD851977 DDZ851974:DDZ851977 DNV851974:DNV851977 DXR851974:DXR851977 EHN851974:EHN851977 ERJ851974:ERJ851977 FBF851974:FBF851977 FLB851974:FLB851977 FUX851974:FUX851977 GET851974:GET851977 GOP851974:GOP851977 GYL851974:GYL851977 HIH851974:HIH851977 HSD851974:HSD851977 IBZ851974:IBZ851977 ILV851974:ILV851977 IVR851974:IVR851977 JFN851974:JFN851977 JPJ851974:JPJ851977 JZF851974:JZF851977 KJB851974:KJB851977 KSX851974:KSX851977 LCT851974:LCT851977 LMP851974:LMP851977 LWL851974:LWL851977 MGH851974:MGH851977 MQD851974:MQD851977 MZZ851974:MZZ851977 NJV851974:NJV851977 NTR851974:NTR851977 ODN851974:ODN851977 ONJ851974:ONJ851977 OXF851974:OXF851977 PHB851974:PHB851977 PQX851974:PQX851977 QAT851974:QAT851977 QKP851974:QKP851977 QUL851974:QUL851977 REH851974:REH851977 ROD851974:ROD851977 RXZ851974:RXZ851977 SHV851974:SHV851977 SRR851974:SRR851977 TBN851974:TBN851977 TLJ851974:TLJ851977 TVF851974:TVF851977 UFB851974:UFB851977 UOX851974:UOX851977 UYT851974:UYT851977 VIP851974:VIP851977 VSL851974:VSL851977 WCH851974:WCH851977 WMD851974:WMD851977 WVZ851974:WVZ851977 R917510:R917513 JN917510:JN917513 TJ917510:TJ917513 ADF917510:ADF917513 ANB917510:ANB917513 AWX917510:AWX917513 BGT917510:BGT917513 BQP917510:BQP917513 CAL917510:CAL917513 CKH917510:CKH917513 CUD917510:CUD917513 DDZ917510:DDZ917513 DNV917510:DNV917513 DXR917510:DXR917513 EHN917510:EHN917513 ERJ917510:ERJ917513 FBF917510:FBF917513 FLB917510:FLB917513 FUX917510:FUX917513 GET917510:GET917513 GOP917510:GOP917513 GYL917510:GYL917513 HIH917510:HIH917513 HSD917510:HSD917513 IBZ917510:IBZ917513 ILV917510:ILV917513 IVR917510:IVR917513 JFN917510:JFN917513 JPJ917510:JPJ917513 JZF917510:JZF917513 KJB917510:KJB917513 KSX917510:KSX917513 LCT917510:LCT917513 LMP917510:LMP917513 LWL917510:LWL917513 MGH917510:MGH917513 MQD917510:MQD917513 MZZ917510:MZZ917513 NJV917510:NJV917513 NTR917510:NTR917513 ODN917510:ODN917513 ONJ917510:ONJ917513 OXF917510:OXF917513 PHB917510:PHB917513 PQX917510:PQX917513 QAT917510:QAT917513 QKP917510:QKP917513 QUL917510:QUL917513 REH917510:REH917513 ROD917510:ROD917513 RXZ917510:RXZ917513 SHV917510:SHV917513 SRR917510:SRR917513 TBN917510:TBN917513 TLJ917510:TLJ917513 TVF917510:TVF917513 UFB917510:UFB917513 UOX917510:UOX917513 UYT917510:UYT917513 VIP917510:VIP917513 VSL917510:VSL917513 WCH917510:WCH917513 WMD917510:WMD917513 WVZ917510:WVZ917513 R983046:R983049 JN983046:JN983049 TJ983046:TJ983049 ADF983046:ADF983049 ANB983046:ANB983049 AWX983046:AWX983049 BGT983046:BGT983049 BQP983046:BQP983049 CAL983046:CAL983049 CKH983046:CKH983049 CUD983046:CUD983049 DDZ983046:DDZ983049 DNV983046:DNV983049 DXR983046:DXR983049 EHN983046:EHN983049 ERJ983046:ERJ983049 FBF983046:FBF983049 FLB983046:FLB983049 FUX983046:FUX983049 GET983046:GET983049 GOP983046:GOP983049 GYL983046:GYL983049 HIH983046:HIH983049 HSD983046:HSD983049 IBZ983046:IBZ983049 ILV983046:ILV983049 IVR983046:IVR983049 JFN983046:JFN983049 JPJ983046:JPJ983049 JZF983046:JZF983049 KJB983046:KJB983049 KSX983046:KSX983049 LCT983046:LCT983049 LMP983046:LMP983049 LWL983046:LWL983049 MGH983046:MGH983049 MQD983046:MQD983049 MZZ983046:MZZ983049 NJV983046:NJV983049 NTR983046:NTR983049 ODN983046:ODN983049 ONJ983046:ONJ983049 OXF983046:OXF983049 PHB983046:PHB983049 PQX983046:PQX983049 QAT983046:QAT983049 QKP983046:QKP983049 QUL983046:QUL983049 REH983046:REH983049 ROD983046:ROD983049 RXZ983046:RXZ983049 SHV983046:SHV983049 SRR983046:SRR983049 TBN983046:TBN983049 TLJ983046:TLJ983049 TVF983046:TVF983049 UFB983046:UFB983049 UOX983046:UOX983049 UYT983046:UYT983049 VIP983046:VIP983049 VSL983046:VSL983049 WCH983046:WCH983049 WMD983046:WMD983049 WVZ983046:WVZ983049 R28:R101 JN28:JN101 TJ28:TJ101 ADF28:ADF101 ANB28:ANB101 AWX28:AWX101 BGT28:BGT101 BQP28:BQP101 CAL28:CAL101 CKH28:CKH101 CUD28:CUD101 DDZ28:DDZ101 DNV28:DNV101 DXR28:DXR101 EHN28:EHN101 ERJ28:ERJ101 FBF28:FBF101 FLB28:FLB101 FUX28:FUX101 GET28:GET101 GOP28:GOP101 GYL28:GYL101 HIH28:HIH101 HSD28:HSD101 IBZ28:IBZ101 ILV28:ILV101 IVR28:IVR101 JFN28:JFN101 JPJ28:JPJ101 JZF28:JZF101 KJB28:KJB101 KSX28:KSX101 LCT28:LCT101 LMP28:LMP101 LWL28:LWL101 MGH28:MGH101 MQD28:MQD101 MZZ28:MZZ101 NJV28:NJV101 NTR28:NTR101 ODN28:ODN101 ONJ28:ONJ101 OXF28:OXF101 PHB28:PHB101 PQX28:PQX101 QAT28:QAT101 QKP28:QKP101 QUL28:QUL101 REH28:REH101 ROD28:ROD101 RXZ28:RXZ101 SHV28:SHV101 SRR28:SRR101 TBN28:TBN101 TLJ28:TLJ101 TVF28:TVF101 UFB28:UFB101 UOX28:UOX101 UYT28:UYT101 VIP28:VIP101 VSL28:VSL101 WCH28:WCH101 WMD28:WMD101 WVZ28:WVZ101 R65564:R65637 JN65564:JN65637 TJ65564:TJ65637 ADF65564:ADF65637 ANB65564:ANB65637 AWX65564:AWX65637 BGT65564:BGT65637 BQP65564:BQP65637 CAL65564:CAL65637 CKH65564:CKH65637 CUD65564:CUD65637 DDZ65564:DDZ65637 DNV65564:DNV65637 DXR65564:DXR65637 EHN65564:EHN65637 ERJ65564:ERJ65637 FBF65564:FBF65637 FLB65564:FLB65637 FUX65564:FUX65637 GET65564:GET65637 GOP65564:GOP65637 GYL65564:GYL65637 HIH65564:HIH65637 HSD65564:HSD65637 IBZ65564:IBZ65637 ILV65564:ILV65637 IVR65564:IVR65637 JFN65564:JFN65637 JPJ65564:JPJ65637 JZF65564:JZF65637 KJB65564:KJB65637 KSX65564:KSX65637 LCT65564:LCT65637 LMP65564:LMP65637 LWL65564:LWL65637 MGH65564:MGH65637 MQD65564:MQD65637 MZZ65564:MZZ65637 NJV65564:NJV65637 NTR65564:NTR65637 ODN65564:ODN65637 ONJ65564:ONJ65637 OXF65564:OXF65637 PHB65564:PHB65637 PQX65564:PQX65637 QAT65564:QAT65637 QKP65564:QKP65637 QUL65564:QUL65637 REH65564:REH65637 ROD65564:ROD65637 RXZ65564:RXZ65637 SHV65564:SHV65637 SRR65564:SRR65637 TBN65564:TBN65637 TLJ65564:TLJ65637 TVF65564:TVF65637 UFB65564:UFB65637 UOX65564:UOX65637 UYT65564:UYT65637 VIP65564:VIP65637 VSL65564:VSL65637 WCH65564:WCH65637 WMD65564:WMD65637 WVZ65564:WVZ65637 R131100:R131173 JN131100:JN131173 TJ131100:TJ131173 ADF131100:ADF131173 ANB131100:ANB131173 AWX131100:AWX131173 BGT131100:BGT131173 BQP131100:BQP131173 CAL131100:CAL131173 CKH131100:CKH131173 CUD131100:CUD131173 DDZ131100:DDZ131173 DNV131100:DNV131173 DXR131100:DXR131173 EHN131100:EHN131173 ERJ131100:ERJ131173 FBF131100:FBF131173 FLB131100:FLB131173 FUX131100:FUX131173 GET131100:GET131173 GOP131100:GOP131173 GYL131100:GYL131173 HIH131100:HIH131173 HSD131100:HSD131173 IBZ131100:IBZ131173 ILV131100:ILV131173 IVR131100:IVR131173 JFN131100:JFN131173 JPJ131100:JPJ131173 JZF131100:JZF131173 KJB131100:KJB131173 KSX131100:KSX131173 LCT131100:LCT131173 LMP131100:LMP131173 LWL131100:LWL131173 MGH131100:MGH131173 MQD131100:MQD131173 MZZ131100:MZZ131173 NJV131100:NJV131173 NTR131100:NTR131173 ODN131100:ODN131173 ONJ131100:ONJ131173 OXF131100:OXF131173 PHB131100:PHB131173 PQX131100:PQX131173 QAT131100:QAT131173 QKP131100:QKP131173 QUL131100:QUL131173 REH131100:REH131173 ROD131100:ROD131173 RXZ131100:RXZ131173 SHV131100:SHV131173 SRR131100:SRR131173 TBN131100:TBN131173 TLJ131100:TLJ131173 TVF131100:TVF131173 UFB131100:UFB131173 UOX131100:UOX131173 UYT131100:UYT131173 VIP131100:VIP131173 VSL131100:VSL131173 WCH131100:WCH131173 WMD131100:WMD131173 WVZ131100:WVZ131173 R196636:R196709 JN196636:JN196709 TJ196636:TJ196709 ADF196636:ADF196709 ANB196636:ANB196709 AWX196636:AWX196709 BGT196636:BGT196709 BQP196636:BQP196709 CAL196636:CAL196709 CKH196636:CKH196709 CUD196636:CUD196709 DDZ196636:DDZ196709 DNV196636:DNV196709 DXR196636:DXR196709 EHN196636:EHN196709 ERJ196636:ERJ196709 FBF196636:FBF196709 FLB196636:FLB196709 FUX196636:FUX196709 GET196636:GET196709 GOP196636:GOP196709 GYL196636:GYL196709 HIH196636:HIH196709 HSD196636:HSD196709 IBZ196636:IBZ196709 ILV196636:ILV196709 IVR196636:IVR196709 JFN196636:JFN196709 JPJ196636:JPJ196709 JZF196636:JZF196709 KJB196636:KJB196709 KSX196636:KSX196709 LCT196636:LCT196709 LMP196636:LMP196709 LWL196636:LWL196709 MGH196636:MGH196709 MQD196636:MQD196709 MZZ196636:MZZ196709 NJV196636:NJV196709 NTR196636:NTR196709 ODN196636:ODN196709 ONJ196636:ONJ196709 OXF196636:OXF196709 PHB196636:PHB196709 PQX196636:PQX196709 QAT196636:QAT196709 QKP196636:QKP196709 QUL196636:QUL196709 REH196636:REH196709 ROD196636:ROD196709 RXZ196636:RXZ196709 SHV196636:SHV196709 SRR196636:SRR196709 TBN196636:TBN196709 TLJ196636:TLJ196709 TVF196636:TVF196709 UFB196636:UFB196709 UOX196636:UOX196709 UYT196636:UYT196709 VIP196636:VIP196709 VSL196636:VSL196709 WCH196636:WCH196709 WMD196636:WMD196709 WVZ196636:WVZ196709 R262172:R262245 JN262172:JN262245 TJ262172:TJ262245 ADF262172:ADF262245 ANB262172:ANB262245 AWX262172:AWX262245 BGT262172:BGT262245 BQP262172:BQP262245 CAL262172:CAL262245 CKH262172:CKH262245 CUD262172:CUD262245 DDZ262172:DDZ262245 DNV262172:DNV262245 DXR262172:DXR262245 EHN262172:EHN262245 ERJ262172:ERJ262245 FBF262172:FBF262245 FLB262172:FLB262245 FUX262172:FUX262245 GET262172:GET262245 GOP262172:GOP262245 GYL262172:GYL262245 HIH262172:HIH262245 HSD262172:HSD262245 IBZ262172:IBZ262245 ILV262172:ILV262245 IVR262172:IVR262245 JFN262172:JFN262245 JPJ262172:JPJ262245 JZF262172:JZF262245 KJB262172:KJB262245 KSX262172:KSX262245 LCT262172:LCT262245 LMP262172:LMP262245 LWL262172:LWL262245 MGH262172:MGH262245 MQD262172:MQD262245 MZZ262172:MZZ262245 NJV262172:NJV262245 NTR262172:NTR262245 ODN262172:ODN262245 ONJ262172:ONJ262245 OXF262172:OXF262245 PHB262172:PHB262245 PQX262172:PQX262245 QAT262172:QAT262245 QKP262172:QKP262245 QUL262172:QUL262245 REH262172:REH262245 ROD262172:ROD262245 RXZ262172:RXZ262245 SHV262172:SHV262245 SRR262172:SRR262245 TBN262172:TBN262245 TLJ262172:TLJ262245 TVF262172:TVF262245 UFB262172:UFB262245 UOX262172:UOX262245 UYT262172:UYT262245 VIP262172:VIP262245 VSL262172:VSL262245 WCH262172:WCH262245 WMD262172:WMD262245 WVZ262172:WVZ262245 R327708:R327781 JN327708:JN327781 TJ327708:TJ327781 ADF327708:ADF327781 ANB327708:ANB327781 AWX327708:AWX327781 BGT327708:BGT327781 BQP327708:BQP327781 CAL327708:CAL327781 CKH327708:CKH327781 CUD327708:CUD327781 DDZ327708:DDZ327781 DNV327708:DNV327781 DXR327708:DXR327781 EHN327708:EHN327781 ERJ327708:ERJ327781 FBF327708:FBF327781 FLB327708:FLB327781 FUX327708:FUX327781 GET327708:GET327781 GOP327708:GOP327781 GYL327708:GYL327781 HIH327708:HIH327781 HSD327708:HSD327781 IBZ327708:IBZ327781 ILV327708:ILV327781 IVR327708:IVR327781 JFN327708:JFN327781 JPJ327708:JPJ327781 JZF327708:JZF327781 KJB327708:KJB327781 KSX327708:KSX327781 LCT327708:LCT327781 LMP327708:LMP327781 LWL327708:LWL327781 MGH327708:MGH327781 MQD327708:MQD327781 MZZ327708:MZZ327781 NJV327708:NJV327781 NTR327708:NTR327781 ODN327708:ODN327781 ONJ327708:ONJ327781 OXF327708:OXF327781 PHB327708:PHB327781 PQX327708:PQX327781 QAT327708:QAT327781 QKP327708:QKP327781 QUL327708:QUL327781 REH327708:REH327781 ROD327708:ROD327781 RXZ327708:RXZ327781 SHV327708:SHV327781 SRR327708:SRR327781 TBN327708:TBN327781 TLJ327708:TLJ327781 TVF327708:TVF327781 UFB327708:UFB327781 UOX327708:UOX327781 UYT327708:UYT327781 VIP327708:VIP327781 VSL327708:VSL327781 WCH327708:WCH327781 WMD327708:WMD327781 WVZ327708:WVZ327781 R393244:R393317 JN393244:JN393317 TJ393244:TJ393317 ADF393244:ADF393317 ANB393244:ANB393317 AWX393244:AWX393317 BGT393244:BGT393317 BQP393244:BQP393317 CAL393244:CAL393317 CKH393244:CKH393317 CUD393244:CUD393317 DDZ393244:DDZ393317 DNV393244:DNV393317 DXR393244:DXR393317 EHN393244:EHN393317 ERJ393244:ERJ393317 FBF393244:FBF393317 FLB393244:FLB393317 FUX393244:FUX393317 GET393244:GET393317 GOP393244:GOP393317 GYL393244:GYL393317 HIH393244:HIH393317 HSD393244:HSD393317 IBZ393244:IBZ393317 ILV393244:ILV393317 IVR393244:IVR393317 JFN393244:JFN393317 JPJ393244:JPJ393317 JZF393244:JZF393317 KJB393244:KJB393317 KSX393244:KSX393317 LCT393244:LCT393317 LMP393244:LMP393317 LWL393244:LWL393317 MGH393244:MGH393317 MQD393244:MQD393317 MZZ393244:MZZ393317 NJV393244:NJV393317 NTR393244:NTR393317 ODN393244:ODN393317 ONJ393244:ONJ393317 OXF393244:OXF393317 PHB393244:PHB393317 PQX393244:PQX393317 QAT393244:QAT393317 QKP393244:QKP393317 QUL393244:QUL393317 REH393244:REH393317 ROD393244:ROD393317 RXZ393244:RXZ393317 SHV393244:SHV393317 SRR393244:SRR393317 TBN393244:TBN393317 TLJ393244:TLJ393317 TVF393244:TVF393317 UFB393244:UFB393317 UOX393244:UOX393317 UYT393244:UYT393317 VIP393244:VIP393317 VSL393244:VSL393317 WCH393244:WCH393317 WMD393244:WMD393317 WVZ393244:WVZ393317 R458780:R458853 JN458780:JN458853 TJ458780:TJ458853 ADF458780:ADF458853 ANB458780:ANB458853 AWX458780:AWX458853 BGT458780:BGT458853 BQP458780:BQP458853 CAL458780:CAL458853 CKH458780:CKH458853 CUD458780:CUD458853 DDZ458780:DDZ458853 DNV458780:DNV458853 DXR458780:DXR458853 EHN458780:EHN458853 ERJ458780:ERJ458853 FBF458780:FBF458853 FLB458780:FLB458853 FUX458780:FUX458853 GET458780:GET458853 GOP458780:GOP458853 GYL458780:GYL458853 HIH458780:HIH458853 HSD458780:HSD458853 IBZ458780:IBZ458853 ILV458780:ILV458853 IVR458780:IVR458853 JFN458780:JFN458853 JPJ458780:JPJ458853 JZF458780:JZF458853 KJB458780:KJB458853 KSX458780:KSX458853 LCT458780:LCT458853 LMP458780:LMP458853 LWL458780:LWL458853 MGH458780:MGH458853 MQD458780:MQD458853 MZZ458780:MZZ458853 NJV458780:NJV458853 NTR458780:NTR458853 ODN458780:ODN458853 ONJ458780:ONJ458853 OXF458780:OXF458853 PHB458780:PHB458853 PQX458780:PQX458853 QAT458780:QAT458853 QKP458780:QKP458853 QUL458780:QUL458853 REH458780:REH458853 ROD458780:ROD458853 RXZ458780:RXZ458853 SHV458780:SHV458853 SRR458780:SRR458853 TBN458780:TBN458853 TLJ458780:TLJ458853 TVF458780:TVF458853 UFB458780:UFB458853 UOX458780:UOX458853 UYT458780:UYT458853 VIP458780:VIP458853 VSL458780:VSL458853 WCH458780:WCH458853 WMD458780:WMD458853 WVZ458780:WVZ458853 R524316:R524389 JN524316:JN524389 TJ524316:TJ524389 ADF524316:ADF524389 ANB524316:ANB524389 AWX524316:AWX524389 BGT524316:BGT524389 BQP524316:BQP524389 CAL524316:CAL524389 CKH524316:CKH524389 CUD524316:CUD524389 DDZ524316:DDZ524389 DNV524316:DNV524389 DXR524316:DXR524389 EHN524316:EHN524389 ERJ524316:ERJ524389 FBF524316:FBF524389 FLB524316:FLB524389 FUX524316:FUX524389 GET524316:GET524389 GOP524316:GOP524389 GYL524316:GYL524389 HIH524316:HIH524389 HSD524316:HSD524389 IBZ524316:IBZ524389 ILV524316:ILV524389 IVR524316:IVR524389 JFN524316:JFN524389 JPJ524316:JPJ524389 JZF524316:JZF524389 KJB524316:KJB524389 KSX524316:KSX524389 LCT524316:LCT524389 LMP524316:LMP524389 LWL524316:LWL524389 MGH524316:MGH524389 MQD524316:MQD524389 MZZ524316:MZZ524389 NJV524316:NJV524389 NTR524316:NTR524389 ODN524316:ODN524389 ONJ524316:ONJ524389 OXF524316:OXF524389 PHB524316:PHB524389 PQX524316:PQX524389 QAT524316:QAT524389 QKP524316:QKP524389 QUL524316:QUL524389 REH524316:REH524389 ROD524316:ROD524389 RXZ524316:RXZ524389 SHV524316:SHV524389 SRR524316:SRR524389 TBN524316:TBN524389 TLJ524316:TLJ524389 TVF524316:TVF524389 UFB524316:UFB524389 UOX524316:UOX524389 UYT524316:UYT524389 VIP524316:VIP524389 VSL524316:VSL524389 WCH524316:WCH524389 WMD524316:WMD524389 WVZ524316:WVZ524389 R589852:R589925 JN589852:JN589925 TJ589852:TJ589925 ADF589852:ADF589925 ANB589852:ANB589925 AWX589852:AWX589925 BGT589852:BGT589925 BQP589852:BQP589925 CAL589852:CAL589925 CKH589852:CKH589925 CUD589852:CUD589925 DDZ589852:DDZ589925 DNV589852:DNV589925 DXR589852:DXR589925 EHN589852:EHN589925 ERJ589852:ERJ589925 FBF589852:FBF589925 FLB589852:FLB589925 FUX589852:FUX589925 GET589852:GET589925 GOP589852:GOP589925 GYL589852:GYL589925 HIH589852:HIH589925 HSD589852:HSD589925 IBZ589852:IBZ589925 ILV589852:ILV589925 IVR589852:IVR589925 JFN589852:JFN589925 JPJ589852:JPJ589925 JZF589852:JZF589925 KJB589852:KJB589925 KSX589852:KSX589925 LCT589852:LCT589925 LMP589852:LMP589925 LWL589852:LWL589925 MGH589852:MGH589925 MQD589852:MQD589925 MZZ589852:MZZ589925 NJV589852:NJV589925 NTR589852:NTR589925 ODN589852:ODN589925 ONJ589852:ONJ589925 OXF589852:OXF589925 PHB589852:PHB589925 PQX589852:PQX589925 QAT589852:QAT589925 QKP589852:QKP589925 QUL589852:QUL589925 REH589852:REH589925 ROD589852:ROD589925 RXZ589852:RXZ589925 SHV589852:SHV589925 SRR589852:SRR589925 TBN589852:TBN589925 TLJ589852:TLJ589925 TVF589852:TVF589925 UFB589852:UFB589925 UOX589852:UOX589925 UYT589852:UYT589925 VIP589852:VIP589925 VSL589852:VSL589925 WCH589852:WCH589925 WMD589852:WMD589925 WVZ589852:WVZ589925 R655388:R655461 JN655388:JN655461 TJ655388:TJ655461 ADF655388:ADF655461 ANB655388:ANB655461 AWX655388:AWX655461 BGT655388:BGT655461 BQP655388:BQP655461 CAL655388:CAL655461 CKH655388:CKH655461 CUD655388:CUD655461 DDZ655388:DDZ655461 DNV655388:DNV655461 DXR655388:DXR655461 EHN655388:EHN655461 ERJ655388:ERJ655461 FBF655388:FBF655461 FLB655388:FLB655461 FUX655388:FUX655461 GET655388:GET655461 GOP655388:GOP655461 GYL655388:GYL655461 HIH655388:HIH655461 HSD655388:HSD655461 IBZ655388:IBZ655461 ILV655388:ILV655461 IVR655388:IVR655461 JFN655388:JFN655461 JPJ655388:JPJ655461 JZF655388:JZF655461 KJB655388:KJB655461 KSX655388:KSX655461 LCT655388:LCT655461 LMP655388:LMP655461 LWL655388:LWL655461 MGH655388:MGH655461 MQD655388:MQD655461 MZZ655388:MZZ655461 NJV655388:NJV655461 NTR655388:NTR655461 ODN655388:ODN655461 ONJ655388:ONJ655461 OXF655388:OXF655461 PHB655388:PHB655461 PQX655388:PQX655461 QAT655388:QAT655461 QKP655388:QKP655461 QUL655388:QUL655461 REH655388:REH655461 ROD655388:ROD655461 RXZ655388:RXZ655461 SHV655388:SHV655461 SRR655388:SRR655461 TBN655388:TBN655461 TLJ655388:TLJ655461 TVF655388:TVF655461 UFB655388:UFB655461 UOX655388:UOX655461 UYT655388:UYT655461 VIP655388:VIP655461 VSL655388:VSL655461 WCH655388:WCH655461 WMD655388:WMD655461 WVZ655388:WVZ655461 R720924:R720997 JN720924:JN720997 TJ720924:TJ720997 ADF720924:ADF720997 ANB720924:ANB720997 AWX720924:AWX720997 BGT720924:BGT720997 BQP720924:BQP720997 CAL720924:CAL720997 CKH720924:CKH720997 CUD720924:CUD720997 DDZ720924:DDZ720997 DNV720924:DNV720997 DXR720924:DXR720997 EHN720924:EHN720997 ERJ720924:ERJ720997 FBF720924:FBF720997 FLB720924:FLB720997 FUX720924:FUX720997 GET720924:GET720997 GOP720924:GOP720997 GYL720924:GYL720997 HIH720924:HIH720997 HSD720924:HSD720997 IBZ720924:IBZ720997 ILV720924:ILV720997 IVR720924:IVR720997 JFN720924:JFN720997 JPJ720924:JPJ720997 JZF720924:JZF720997 KJB720924:KJB720997 KSX720924:KSX720997 LCT720924:LCT720997 LMP720924:LMP720997 LWL720924:LWL720997 MGH720924:MGH720997 MQD720924:MQD720997 MZZ720924:MZZ720997 NJV720924:NJV720997 NTR720924:NTR720997 ODN720924:ODN720997 ONJ720924:ONJ720997 OXF720924:OXF720997 PHB720924:PHB720997 PQX720924:PQX720997 QAT720924:QAT720997 QKP720924:QKP720997 QUL720924:QUL720997 REH720924:REH720997 ROD720924:ROD720997 RXZ720924:RXZ720997 SHV720924:SHV720997 SRR720924:SRR720997 TBN720924:TBN720997 TLJ720924:TLJ720997 TVF720924:TVF720997 UFB720924:UFB720997 UOX720924:UOX720997 UYT720924:UYT720997 VIP720924:VIP720997 VSL720924:VSL720997 WCH720924:WCH720997 WMD720924:WMD720997 WVZ720924:WVZ720997 R786460:R786533 JN786460:JN786533 TJ786460:TJ786533 ADF786460:ADF786533 ANB786460:ANB786533 AWX786460:AWX786533 BGT786460:BGT786533 BQP786460:BQP786533 CAL786460:CAL786533 CKH786460:CKH786533 CUD786460:CUD786533 DDZ786460:DDZ786533 DNV786460:DNV786533 DXR786460:DXR786533 EHN786460:EHN786533 ERJ786460:ERJ786533 FBF786460:FBF786533 FLB786460:FLB786533 FUX786460:FUX786533 GET786460:GET786533 GOP786460:GOP786533 GYL786460:GYL786533 HIH786460:HIH786533 HSD786460:HSD786533 IBZ786460:IBZ786533 ILV786460:ILV786533 IVR786460:IVR786533 JFN786460:JFN786533 JPJ786460:JPJ786533 JZF786460:JZF786533 KJB786460:KJB786533 KSX786460:KSX786533 LCT786460:LCT786533 LMP786460:LMP786533 LWL786460:LWL786533 MGH786460:MGH786533 MQD786460:MQD786533 MZZ786460:MZZ786533 NJV786460:NJV786533 NTR786460:NTR786533 ODN786460:ODN786533 ONJ786460:ONJ786533 OXF786460:OXF786533 PHB786460:PHB786533 PQX786460:PQX786533 QAT786460:QAT786533 QKP786460:QKP786533 QUL786460:QUL786533 REH786460:REH786533 ROD786460:ROD786533 RXZ786460:RXZ786533 SHV786460:SHV786533 SRR786460:SRR786533 TBN786460:TBN786533 TLJ786460:TLJ786533 TVF786460:TVF786533 UFB786460:UFB786533 UOX786460:UOX786533 UYT786460:UYT786533 VIP786460:VIP786533 VSL786460:VSL786533 WCH786460:WCH786533 WMD786460:WMD786533 WVZ786460:WVZ786533 R851996:R852069 JN851996:JN852069 TJ851996:TJ852069 ADF851996:ADF852069 ANB851996:ANB852069 AWX851996:AWX852069 BGT851996:BGT852069 BQP851996:BQP852069 CAL851996:CAL852069 CKH851996:CKH852069 CUD851996:CUD852069 DDZ851996:DDZ852069 DNV851996:DNV852069 DXR851996:DXR852069 EHN851996:EHN852069 ERJ851996:ERJ852069 FBF851996:FBF852069 FLB851996:FLB852069 FUX851996:FUX852069 GET851996:GET852069 GOP851996:GOP852069 GYL851996:GYL852069 HIH851996:HIH852069 HSD851996:HSD852069 IBZ851996:IBZ852069 ILV851996:ILV852069 IVR851996:IVR852069 JFN851996:JFN852069 JPJ851996:JPJ852069 JZF851996:JZF852069 KJB851996:KJB852069 KSX851996:KSX852069 LCT851996:LCT852069 LMP851996:LMP852069 LWL851996:LWL852069 MGH851996:MGH852069 MQD851996:MQD852069 MZZ851996:MZZ852069 NJV851996:NJV852069 NTR851996:NTR852069 ODN851996:ODN852069 ONJ851996:ONJ852069 OXF851996:OXF852069 PHB851996:PHB852069 PQX851996:PQX852069 QAT851996:QAT852069 QKP851996:QKP852069 QUL851996:QUL852069 REH851996:REH852069 ROD851996:ROD852069 RXZ851996:RXZ852069 SHV851996:SHV852069 SRR851996:SRR852069 TBN851996:TBN852069 TLJ851996:TLJ852069 TVF851996:TVF852069 UFB851996:UFB852069 UOX851996:UOX852069 UYT851996:UYT852069 VIP851996:VIP852069 VSL851996:VSL852069 WCH851996:WCH852069 WMD851996:WMD852069 WVZ851996:WVZ852069 R917532:R917605 JN917532:JN917605 TJ917532:TJ917605 ADF917532:ADF917605 ANB917532:ANB917605 AWX917532:AWX917605 BGT917532:BGT917605 BQP917532:BQP917605 CAL917532:CAL917605 CKH917532:CKH917605 CUD917532:CUD917605 DDZ917532:DDZ917605 DNV917532:DNV917605 DXR917532:DXR917605 EHN917532:EHN917605 ERJ917532:ERJ917605 FBF917532:FBF917605 FLB917532:FLB917605 FUX917532:FUX917605 GET917532:GET917605 GOP917532:GOP917605 GYL917532:GYL917605 HIH917532:HIH917605 HSD917532:HSD917605 IBZ917532:IBZ917605 ILV917532:ILV917605 IVR917532:IVR917605 JFN917532:JFN917605 JPJ917532:JPJ917605 JZF917532:JZF917605 KJB917532:KJB917605 KSX917532:KSX917605 LCT917532:LCT917605 LMP917532:LMP917605 LWL917532:LWL917605 MGH917532:MGH917605 MQD917532:MQD917605 MZZ917532:MZZ917605 NJV917532:NJV917605 NTR917532:NTR917605 ODN917532:ODN917605 ONJ917532:ONJ917605 OXF917532:OXF917605 PHB917532:PHB917605 PQX917532:PQX917605 QAT917532:QAT917605 QKP917532:QKP917605 QUL917532:QUL917605 REH917532:REH917605 ROD917532:ROD917605 RXZ917532:RXZ917605 SHV917532:SHV917605 SRR917532:SRR917605 TBN917532:TBN917605 TLJ917532:TLJ917605 TVF917532:TVF917605 UFB917532:UFB917605 UOX917532:UOX917605 UYT917532:UYT917605 VIP917532:VIP917605 VSL917532:VSL917605 WCH917532:WCH917605 WMD917532:WMD917605 WVZ917532:WVZ917605 R983068:R983141 JN983068:JN983141 TJ983068:TJ983141 ADF983068:ADF983141 ANB983068:ANB983141 AWX983068:AWX983141 BGT983068:BGT983141 BQP983068:BQP983141 CAL983068:CAL983141 CKH983068:CKH983141 CUD983068:CUD983141 DDZ983068:DDZ983141 DNV983068:DNV983141 DXR983068:DXR983141 EHN983068:EHN983141 ERJ983068:ERJ983141 FBF983068:FBF983141 FLB983068:FLB983141 FUX983068:FUX983141 GET983068:GET983141 GOP983068:GOP983141 GYL983068:GYL983141 HIH983068:HIH983141 HSD983068:HSD983141 IBZ983068:IBZ983141 ILV983068:ILV983141 IVR983068:IVR983141 JFN983068:JFN983141 JPJ983068:JPJ983141 JZF983068:JZF983141 KJB983068:KJB983141 KSX983068:KSX983141 LCT983068:LCT983141 LMP983068:LMP983141 LWL983068:LWL983141 MGH983068:MGH983141 MQD983068:MQD983141 MZZ983068:MZZ983141 NJV983068:NJV983141 NTR983068:NTR983141 ODN983068:ODN983141 ONJ983068:ONJ983141 OXF983068:OXF983141 PHB983068:PHB983141 PQX983068:PQX983141 QAT983068:QAT983141 QKP983068:QKP983141 QUL983068:QUL983141 REH983068:REH983141 ROD983068:ROD983141 RXZ983068:RXZ983141 SHV983068:SHV983141 SRR983068:SRR983141 TBN983068:TBN983141 TLJ983068:TLJ983141 TVF983068:TVF983141 UFB983068:UFB983141 UOX983068:UOX983141 UYT983068:UYT983141 VIP983068:VIP983141 VSL983068:VSL983141 WCH983068:WCH983141 WMD983068:WMD983141 WVZ983068:WVZ983141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formula1>IMPACTO</formula1>
    </dataValidation>
    <dataValidation type="list" allowBlank="1" showInputMessage="1" showErrorMessage="1" sqref="Q65535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Q131071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Q196607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Q262143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Q327679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Q393215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Q458751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Q524287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Q589823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Q655359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Q720895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Q786431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Q851967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Q917503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Q983039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Q65537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Q131073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Q196609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Q262145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Q327681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Q393217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Q458753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Q524289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Q589825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Q655361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Q720897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Q786433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Q851969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Q917505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Q983041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Q65542:Q65545 JM65542:JM65545 TI65542:TI65545 ADE65542:ADE65545 ANA65542:ANA65545 AWW65542:AWW65545 BGS65542:BGS65545 BQO65542:BQO65545 CAK65542:CAK65545 CKG65542:CKG65545 CUC65542:CUC65545 DDY65542:DDY65545 DNU65542:DNU65545 DXQ65542:DXQ65545 EHM65542:EHM65545 ERI65542:ERI65545 FBE65542:FBE65545 FLA65542:FLA65545 FUW65542:FUW65545 GES65542:GES65545 GOO65542:GOO65545 GYK65542:GYK65545 HIG65542:HIG65545 HSC65542:HSC65545 IBY65542:IBY65545 ILU65542:ILU65545 IVQ65542:IVQ65545 JFM65542:JFM65545 JPI65542:JPI65545 JZE65542:JZE65545 KJA65542:KJA65545 KSW65542:KSW65545 LCS65542:LCS65545 LMO65542:LMO65545 LWK65542:LWK65545 MGG65542:MGG65545 MQC65542:MQC65545 MZY65542:MZY65545 NJU65542:NJU65545 NTQ65542:NTQ65545 ODM65542:ODM65545 ONI65542:ONI65545 OXE65542:OXE65545 PHA65542:PHA65545 PQW65542:PQW65545 QAS65542:QAS65545 QKO65542:QKO65545 QUK65542:QUK65545 REG65542:REG65545 ROC65542:ROC65545 RXY65542:RXY65545 SHU65542:SHU65545 SRQ65542:SRQ65545 TBM65542:TBM65545 TLI65542:TLI65545 TVE65542:TVE65545 UFA65542:UFA65545 UOW65542:UOW65545 UYS65542:UYS65545 VIO65542:VIO65545 VSK65542:VSK65545 WCG65542:WCG65545 WMC65542:WMC65545 WVY65542:WVY65545 Q131078:Q131081 JM131078:JM131081 TI131078:TI131081 ADE131078:ADE131081 ANA131078:ANA131081 AWW131078:AWW131081 BGS131078:BGS131081 BQO131078:BQO131081 CAK131078:CAK131081 CKG131078:CKG131081 CUC131078:CUC131081 DDY131078:DDY131081 DNU131078:DNU131081 DXQ131078:DXQ131081 EHM131078:EHM131081 ERI131078:ERI131081 FBE131078:FBE131081 FLA131078:FLA131081 FUW131078:FUW131081 GES131078:GES131081 GOO131078:GOO131081 GYK131078:GYK131081 HIG131078:HIG131081 HSC131078:HSC131081 IBY131078:IBY131081 ILU131078:ILU131081 IVQ131078:IVQ131081 JFM131078:JFM131081 JPI131078:JPI131081 JZE131078:JZE131081 KJA131078:KJA131081 KSW131078:KSW131081 LCS131078:LCS131081 LMO131078:LMO131081 LWK131078:LWK131081 MGG131078:MGG131081 MQC131078:MQC131081 MZY131078:MZY131081 NJU131078:NJU131081 NTQ131078:NTQ131081 ODM131078:ODM131081 ONI131078:ONI131081 OXE131078:OXE131081 PHA131078:PHA131081 PQW131078:PQW131081 QAS131078:QAS131081 QKO131078:QKO131081 QUK131078:QUK131081 REG131078:REG131081 ROC131078:ROC131081 RXY131078:RXY131081 SHU131078:SHU131081 SRQ131078:SRQ131081 TBM131078:TBM131081 TLI131078:TLI131081 TVE131078:TVE131081 UFA131078:UFA131081 UOW131078:UOW131081 UYS131078:UYS131081 VIO131078:VIO131081 VSK131078:VSK131081 WCG131078:WCG131081 WMC131078:WMC131081 WVY131078:WVY131081 Q196614:Q196617 JM196614:JM196617 TI196614:TI196617 ADE196614:ADE196617 ANA196614:ANA196617 AWW196614:AWW196617 BGS196614:BGS196617 BQO196614:BQO196617 CAK196614:CAK196617 CKG196614:CKG196617 CUC196614:CUC196617 DDY196614:DDY196617 DNU196614:DNU196617 DXQ196614:DXQ196617 EHM196614:EHM196617 ERI196614:ERI196617 FBE196614:FBE196617 FLA196614:FLA196617 FUW196614:FUW196617 GES196614:GES196617 GOO196614:GOO196617 GYK196614:GYK196617 HIG196614:HIG196617 HSC196614:HSC196617 IBY196614:IBY196617 ILU196614:ILU196617 IVQ196614:IVQ196617 JFM196614:JFM196617 JPI196614:JPI196617 JZE196614:JZE196617 KJA196614:KJA196617 KSW196614:KSW196617 LCS196614:LCS196617 LMO196614:LMO196617 LWK196614:LWK196617 MGG196614:MGG196617 MQC196614:MQC196617 MZY196614:MZY196617 NJU196614:NJU196617 NTQ196614:NTQ196617 ODM196614:ODM196617 ONI196614:ONI196617 OXE196614:OXE196617 PHA196614:PHA196617 PQW196614:PQW196617 QAS196614:QAS196617 QKO196614:QKO196617 QUK196614:QUK196617 REG196614:REG196617 ROC196614:ROC196617 RXY196614:RXY196617 SHU196614:SHU196617 SRQ196614:SRQ196617 TBM196614:TBM196617 TLI196614:TLI196617 TVE196614:TVE196617 UFA196614:UFA196617 UOW196614:UOW196617 UYS196614:UYS196617 VIO196614:VIO196617 VSK196614:VSK196617 WCG196614:WCG196617 WMC196614:WMC196617 WVY196614:WVY196617 Q262150:Q262153 JM262150:JM262153 TI262150:TI262153 ADE262150:ADE262153 ANA262150:ANA262153 AWW262150:AWW262153 BGS262150:BGS262153 BQO262150:BQO262153 CAK262150:CAK262153 CKG262150:CKG262153 CUC262150:CUC262153 DDY262150:DDY262153 DNU262150:DNU262153 DXQ262150:DXQ262153 EHM262150:EHM262153 ERI262150:ERI262153 FBE262150:FBE262153 FLA262150:FLA262153 FUW262150:FUW262153 GES262150:GES262153 GOO262150:GOO262153 GYK262150:GYK262153 HIG262150:HIG262153 HSC262150:HSC262153 IBY262150:IBY262153 ILU262150:ILU262153 IVQ262150:IVQ262153 JFM262150:JFM262153 JPI262150:JPI262153 JZE262150:JZE262153 KJA262150:KJA262153 KSW262150:KSW262153 LCS262150:LCS262153 LMO262150:LMO262153 LWK262150:LWK262153 MGG262150:MGG262153 MQC262150:MQC262153 MZY262150:MZY262153 NJU262150:NJU262153 NTQ262150:NTQ262153 ODM262150:ODM262153 ONI262150:ONI262153 OXE262150:OXE262153 PHA262150:PHA262153 PQW262150:PQW262153 QAS262150:QAS262153 QKO262150:QKO262153 QUK262150:QUK262153 REG262150:REG262153 ROC262150:ROC262153 RXY262150:RXY262153 SHU262150:SHU262153 SRQ262150:SRQ262153 TBM262150:TBM262153 TLI262150:TLI262153 TVE262150:TVE262153 UFA262150:UFA262153 UOW262150:UOW262153 UYS262150:UYS262153 VIO262150:VIO262153 VSK262150:VSK262153 WCG262150:WCG262153 WMC262150:WMC262153 WVY262150:WVY262153 Q327686:Q327689 JM327686:JM327689 TI327686:TI327689 ADE327686:ADE327689 ANA327686:ANA327689 AWW327686:AWW327689 BGS327686:BGS327689 BQO327686:BQO327689 CAK327686:CAK327689 CKG327686:CKG327689 CUC327686:CUC327689 DDY327686:DDY327689 DNU327686:DNU327689 DXQ327686:DXQ327689 EHM327686:EHM327689 ERI327686:ERI327689 FBE327686:FBE327689 FLA327686:FLA327689 FUW327686:FUW327689 GES327686:GES327689 GOO327686:GOO327689 GYK327686:GYK327689 HIG327686:HIG327689 HSC327686:HSC327689 IBY327686:IBY327689 ILU327686:ILU327689 IVQ327686:IVQ327689 JFM327686:JFM327689 JPI327686:JPI327689 JZE327686:JZE327689 KJA327686:KJA327689 KSW327686:KSW327689 LCS327686:LCS327689 LMO327686:LMO327689 LWK327686:LWK327689 MGG327686:MGG327689 MQC327686:MQC327689 MZY327686:MZY327689 NJU327686:NJU327689 NTQ327686:NTQ327689 ODM327686:ODM327689 ONI327686:ONI327689 OXE327686:OXE327689 PHA327686:PHA327689 PQW327686:PQW327689 QAS327686:QAS327689 QKO327686:QKO327689 QUK327686:QUK327689 REG327686:REG327689 ROC327686:ROC327689 RXY327686:RXY327689 SHU327686:SHU327689 SRQ327686:SRQ327689 TBM327686:TBM327689 TLI327686:TLI327689 TVE327686:TVE327689 UFA327686:UFA327689 UOW327686:UOW327689 UYS327686:UYS327689 VIO327686:VIO327689 VSK327686:VSK327689 WCG327686:WCG327689 WMC327686:WMC327689 WVY327686:WVY327689 Q393222:Q393225 JM393222:JM393225 TI393222:TI393225 ADE393222:ADE393225 ANA393222:ANA393225 AWW393222:AWW393225 BGS393222:BGS393225 BQO393222:BQO393225 CAK393222:CAK393225 CKG393222:CKG393225 CUC393222:CUC393225 DDY393222:DDY393225 DNU393222:DNU393225 DXQ393222:DXQ393225 EHM393222:EHM393225 ERI393222:ERI393225 FBE393222:FBE393225 FLA393222:FLA393225 FUW393222:FUW393225 GES393222:GES393225 GOO393222:GOO393225 GYK393222:GYK393225 HIG393222:HIG393225 HSC393222:HSC393225 IBY393222:IBY393225 ILU393222:ILU393225 IVQ393222:IVQ393225 JFM393222:JFM393225 JPI393222:JPI393225 JZE393222:JZE393225 KJA393222:KJA393225 KSW393222:KSW393225 LCS393222:LCS393225 LMO393222:LMO393225 LWK393222:LWK393225 MGG393222:MGG393225 MQC393222:MQC393225 MZY393222:MZY393225 NJU393222:NJU393225 NTQ393222:NTQ393225 ODM393222:ODM393225 ONI393222:ONI393225 OXE393222:OXE393225 PHA393222:PHA393225 PQW393222:PQW393225 QAS393222:QAS393225 QKO393222:QKO393225 QUK393222:QUK393225 REG393222:REG393225 ROC393222:ROC393225 RXY393222:RXY393225 SHU393222:SHU393225 SRQ393222:SRQ393225 TBM393222:TBM393225 TLI393222:TLI393225 TVE393222:TVE393225 UFA393222:UFA393225 UOW393222:UOW393225 UYS393222:UYS393225 VIO393222:VIO393225 VSK393222:VSK393225 WCG393222:WCG393225 WMC393222:WMC393225 WVY393222:WVY393225 Q458758:Q458761 JM458758:JM458761 TI458758:TI458761 ADE458758:ADE458761 ANA458758:ANA458761 AWW458758:AWW458761 BGS458758:BGS458761 BQO458758:BQO458761 CAK458758:CAK458761 CKG458758:CKG458761 CUC458758:CUC458761 DDY458758:DDY458761 DNU458758:DNU458761 DXQ458758:DXQ458761 EHM458758:EHM458761 ERI458758:ERI458761 FBE458758:FBE458761 FLA458758:FLA458761 FUW458758:FUW458761 GES458758:GES458761 GOO458758:GOO458761 GYK458758:GYK458761 HIG458758:HIG458761 HSC458758:HSC458761 IBY458758:IBY458761 ILU458758:ILU458761 IVQ458758:IVQ458761 JFM458758:JFM458761 JPI458758:JPI458761 JZE458758:JZE458761 KJA458758:KJA458761 KSW458758:KSW458761 LCS458758:LCS458761 LMO458758:LMO458761 LWK458758:LWK458761 MGG458758:MGG458761 MQC458758:MQC458761 MZY458758:MZY458761 NJU458758:NJU458761 NTQ458758:NTQ458761 ODM458758:ODM458761 ONI458758:ONI458761 OXE458758:OXE458761 PHA458758:PHA458761 PQW458758:PQW458761 QAS458758:QAS458761 QKO458758:QKO458761 QUK458758:QUK458761 REG458758:REG458761 ROC458758:ROC458761 RXY458758:RXY458761 SHU458758:SHU458761 SRQ458758:SRQ458761 TBM458758:TBM458761 TLI458758:TLI458761 TVE458758:TVE458761 UFA458758:UFA458761 UOW458758:UOW458761 UYS458758:UYS458761 VIO458758:VIO458761 VSK458758:VSK458761 WCG458758:WCG458761 WMC458758:WMC458761 WVY458758:WVY458761 Q524294:Q524297 JM524294:JM524297 TI524294:TI524297 ADE524294:ADE524297 ANA524294:ANA524297 AWW524294:AWW524297 BGS524294:BGS524297 BQO524294:BQO524297 CAK524294:CAK524297 CKG524294:CKG524297 CUC524294:CUC524297 DDY524294:DDY524297 DNU524294:DNU524297 DXQ524294:DXQ524297 EHM524294:EHM524297 ERI524294:ERI524297 FBE524294:FBE524297 FLA524294:FLA524297 FUW524294:FUW524297 GES524294:GES524297 GOO524294:GOO524297 GYK524294:GYK524297 HIG524294:HIG524297 HSC524294:HSC524297 IBY524294:IBY524297 ILU524294:ILU524297 IVQ524294:IVQ524297 JFM524294:JFM524297 JPI524294:JPI524297 JZE524294:JZE524297 KJA524294:KJA524297 KSW524294:KSW524297 LCS524294:LCS524297 LMO524294:LMO524297 LWK524294:LWK524297 MGG524294:MGG524297 MQC524294:MQC524297 MZY524294:MZY524297 NJU524294:NJU524297 NTQ524294:NTQ524297 ODM524294:ODM524297 ONI524294:ONI524297 OXE524294:OXE524297 PHA524294:PHA524297 PQW524294:PQW524297 QAS524294:QAS524297 QKO524294:QKO524297 QUK524294:QUK524297 REG524294:REG524297 ROC524294:ROC524297 RXY524294:RXY524297 SHU524294:SHU524297 SRQ524294:SRQ524297 TBM524294:TBM524297 TLI524294:TLI524297 TVE524294:TVE524297 UFA524294:UFA524297 UOW524294:UOW524297 UYS524294:UYS524297 VIO524294:VIO524297 VSK524294:VSK524297 WCG524294:WCG524297 WMC524294:WMC524297 WVY524294:WVY524297 Q589830:Q589833 JM589830:JM589833 TI589830:TI589833 ADE589830:ADE589833 ANA589830:ANA589833 AWW589830:AWW589833 BGS589830:BGS589833 BQO589830:BQO589833 CAK589830:CAK589833 CKG589830:CKG589833 CUC589830:CUC589833 DDY589830:DDY589833 DNU589830:DNU589833 DXQ589830:DXQ589833 EHM589830:EHM589833 ERI589830:ERI589833 FBE589830:FBE589833 FLA589830:FLA589833 FUW589830:FUW589833 GES589830:GES589833 GOO589830:GOO589833 GYK589830:GYK589833 HIG589830:HIG589833 HSC589830:HSC589833 IBY589830:IBY589833 ILU589830:ILU589833 IVQ589830:IVQ589833 JFM589830:JFM589833 JPI589830:JPI589833 JZE589830:JZE589833 KJA589830:KJA589833 KSW589830:KSW589833 LCS589830:LCS589833 LMO589830:LMO589833 LWK589830:LWK589833 MGG589830:MGG589833 MQC589830:MQC589833 MZY589830:MZY589833 NJU589830:NJU589833 NTQ589830:NTQ589833 ODM589830:ODM589833 ONI589830:ONI589833 OXE589830:OXE589833 PHA589830:PHA589833 PQW589830:PQW589833 QAS589830:QAS589833 QKO589830:QKO589833 QUK589830:QUK589833 REG589830:REG589833 ROC589830:ROC589833 RXY589830:RXY589833 SHU589830:SHU589833 SRQ589830:SRQ589833 TBM589830:TBM589833 TLI589830:TLI589833 TVE589830:TVE589833 UFA589830:UFA589833 UOW589830:UOW589833 UYS589830:UYS589833 VIO589830:VIO589833 VSK589830:VSK589833 WCG589830:WCG589833 WMC589830:WMC589833 WVY589830:WVY589833 Q655366:Q655369 JM655366:JM655369 TI655366:TI655369 ADE655366:ADE655369 ANA655366:ANA655369 AWW655366:AWW655369 BGS655366:BGS655369 BQO655366:BQO655369 CAK655366:CAK655369 CKG655366:CKG655369 CUC655366:CUC655369 DDY655366:DDY655369 DNU655366:DNU655369 DXQ655366:DXQ655369 EHM655366:EHM655369 ERI655366:ERI655369 FBE655366:FBE655369 FLA655366:FLA655369 FUW655366:FUW655369 GES655366:GES655369 GOO655366:GOO655369 GYK655366:GYK655369 HIG655366:HIG655369 HSC655366:HSC655369 IBY655366:IBY655369 ILU655366:ILU655369 IVQ655366:IVQ655369 JFM655366:JFM655369 JPI655366:JPI655369 JZE655366:JZE655369 KJA655366:KJA655369 KSW655366:KSW655369 LCS655366:LCS655369 LMO655366:LMO655369 LWK655366:LWK655369 MGG655366:MGG655369 MQC655366:MQC655369 MZY655366:MZY655369 NJU655366:NJU655369 NTQ655366:NTQ655369 ODM655366:ODM655369 ONI655366:ONI655369 OXE655366:OXE655369 PHA655366:PHA655369 PQW655366:PQW655369 QAS655366:QAS655369 QKO655366:QKO655369 QUK655366:QUK655369 REG655366:REG655369 ROC655366:ROC655369 RXY655366:RXY655369 SHU655366:SHU655369 SRQ655366:SRQ655369 TBM655366:TBM655369 TLI655366:TLI655369 TVE655366:TVE655369 UFA655366:UFA655369 UOW655366:UOW655369 UYS655366:UYS655369 VIO655366:VIO655369 VSK655366:VSK655369 WCG655366:WCG655369 WMC655366:WMC655369 WVY655366:WVY655369 Q720902:Q720905 JM720902:JM720905 TI720902:TI720905 ADE720902:ADE720905 ANA720902:ANA720905 AWW720902:AWW720905 BGS720902:BGS720905 BQO720902:BQO720905 CAK720902:CAK720905 CKG720902:CKG720905 CUC720902:CUC720905 DDY720902:DDY720905 DNU720902:DNU720905 DXQ720902:DXQ720905 EHM720902:EHM720905 ERI720902:ERI720905 FBE720902:FBE720905 FLA720902:FLA720905 FUW720902:FUW720905 GES720902:GES720905 GOO720902:GOO720905 GYK720902:GYK720905 HIG720902:HIG720905 HSC720902:HSC720905 IBY720902:IBY720905 ILU720902:ILU720905 IVQ720902:IVQ720905 JFM720902:JFM720905 JPI720902:JPI720905 JZE720902:JZE720905 KJA720902:KJA720905 KSW720902:KSW720905 LCS720902:LCS720905 LMO720902:LMO720905 LWK720902:LWK720905 MGG720902:MGG720905 MQC720902:MQC720905 MZY720902:MZY720905 NJU720902:NJU720905 NTQ720902:NTQ720905 ODM720902:ODM720905 ONI720902:ONI720905 OXE720902:OXE720905 PHA720902:PHA720905 PQW720902:PQW720905 QAS720902:QAS720905 QKO720902:QKO720905 QUK720902:QUK720905 REG720902:REG720905 ROC720902:ROC720905 RXY720902:RXY720905 SHU720902:SHU720905 SRQ720902:SRQ720905 TBM720902:TBM720905 TLI720902:TLI720905 TVE720902:TVE720905 UFA720902:UFA720905 UOW720902:UOW720905 UYS720902:UYS720905 VIO720902:VIO720905 VSK720902:VSK720905 WCG720902:WCG720905 WMC720902:WMC720905 WVY720902:WVY720905 Q786438:Q786441 JM786438:JM786441 TI786438:TI786441 ADE786438:ADE786441 ANA786438:ANA786441 AWW786438:AWW786441 BGS786438:BGS786441 BQO786438:BQO786441 CAK786438:CAK786441 CKG786438:CKG786441 CUC786438:CUC786441 DDY786438:DDY786441 DNU786438:DNU786441 DXQ786438:DXQ786441 EHM786438:EHM786441 ERI786438:ERI786441 FBE786438:FBE786441 FLA786438:FLA786441 FUW786438:FUW786441 GES786438:GES786441 GOO786438:GOO786441 GYK786438:GYK786441 HIG786438:HIG786441 HSC786438:HSC786441 IBY786438:IBY786441 ILU786438:ILU786441 IVQ786438:IVQ786441 JFM786438:JFM786441 JPI786438:JPI786441 JZE786438:JZE786441 KJA786438:KJA786441 KSW786438:KSW786441 LCS786438:LCS786441 LMO786438:LMO786441 LWK786438:LWK786441 MGG786438:MGG786441 MQC786438:MQC786441 MZY786438:MZY786441 NJU786438:NJU786441 NTQ786438:NTQ786441 ODM786438:ODM786441 ONI786438:ONI786441 OXE786438:OXE786441 PHA786438:PHA786441 PQW786438:PQW786441 QAS786438:QAS786441 QKO786438:QKO786441 QUK786438:QUK786441 REG786438:REG786441 ROC786438:ROC786441 RXY786438:RXY786441 SHU786438:SHU786441 SRQ786438:SRQ786441 TBM786438:TBM786441 TLI786438:TLI786441 TVE786438:TVE786441 UFA786438:UFA786441 UOW786438:UOW786441 UYS786438:UYS786441 VIO786438:VIO786441 VSK786438:VSK786441 WCG786438:WCG786441 WMC786438:WMC786441 WVY786438:WVY786441 Q851974:Q851977 JM851974:JM851977 TI851974:TI851977 ADE851974:ADE851977 ANA851974:ANA851977 AWW851974:AWW851977 BGS851974:BGS851977 BQO851974:BQO851977 CAK851974:CAK851977 CKG851974:CKG851977 CUC851974:CUC851977 DDY851974:DDY851977 DNU851974:DNU851977 DXQ851974:DXQ851977 EHM851974:EHM851977 ERI851974:ERI851977 FBE851974:FBE851977 FLA851974:FLA851977 FUW851974:FUW851977 GES851974:GES851977 GOO851974:GOO851977 GYK851974:GYK851977 HIG851974:HIG851977 HSC851974:HSC851977 IBY851974:IBY851977 ILU851974:ILU851977 IVQ851974:IVQ851977 JFM851974:JFM851977 JPI851974:JPI851977 JZE851974:JZE851977 KJA851974:KJA851977 KSW851974:KSW851977 LCS851974:LCS851977 LMO851974:LMO851977 LWK851974:LWK851977 MGG851974:MGG851977 MQC851974:MQC851977 MZY851974:MZY851977 NJU851974:NJU851977 NTQ851974:NTQ851977 ODM851974:ODM851977 ONI851974:ONI851977 OXE851974:OXE851977 PHA851974:PHA851977 PQW851974:PQW851977 QAS851974:QAS851977 QKO851974:QKO851977 QUK851974:QUK851977 REG851974:REG851977 ROC851974:ROC851977 RXY851974:RXY851977 SHU851974:SHU851977 SRQ851974:SRQ851977 TBM851974:TBM851977 TLI851974:TLI851977 TVE851974:TVE851977 UFA851974:UFA851977 UOW851974:UOW851977 UYS851974:UYS851977 VIO851974:VIO851977 VSK851974:VSK851977 WCG851974:WCG851977 WMC851974:WMC851977 WVY851974:WVY851977 Q917510:Q917513 JM917510:JM917513 TI917510:TI917513 ADE917510:ADE917513 ANA917510:ANA917513 AWW917510:AWW917513 BGS917510:BGS917513 BQO917510:BQO917513 CAK917510:CAK917513 CKG917510:CKG917513 CUC917510:CUC917513 DDY917510:DDY917513 DNU917510:DNU917513 DXQ917510:DXQ917513 EHM917510:EHM917513 ERI917510:ERI917513 FBE917510:FBE917513 FLA917510:FLA917513 FUW917510:FUW917513 GES917510:GES917513 GOO917510:GOO917513 GYK917510:GYK917513 HIG917510:HIG917513 HSC917510:HSC917513 IBY917510:IBY917513 ILU917510:ILU917513 IVQ917510:IVQ917513 JFM917510:JFM917513 JPI917510:JPI917513 JZE917510:JZE917513 KJA917510:KJA917513 KSW917510:KSW917513 LCS917510:LCS917513 LMO917510:LMO917513 LWK917510:LWK917513 MGG917510:MGG917513 MQC917510:MQC917513 MZY917510:MZY917513 NJU917510:NJU917513 NTQ917510:NTQ917513 ODM917510:ODM917513 ONI917510:ONI917513 OXE917510:OXE917513 PHA917510:PHA917513 PQW917510:PQW917513 QAS917510:QAS917513 QKO917510:QKO917513 QUK917510:QUK917513 REG917510:REG917513 ROC917510:ROC917513 RXY917510:RXY917513 SHU917510:SHU917513 SRQ917510:SRQ917513 TBM917510:TBM917513 TLI917510:TLI917513 TVE917510:TVE917513 UFA917510:UFA917513 UOW917510:UOW917513 UYS917510:UYS917513 VIO917510:VIO917513 VSK917510:VSK917513 WCG917510:WCG917513 WMC917510:WMC917513 WVY917510:WVY917513 Q983046:Q983049 JM983046:JM983049 TI983046:TI983049 ADE983046:ADE983049 ANA983046:ANA983049 AWW983046:AWW983049 BGS983046:BGS983049 BQO983046:BQO983049 CAK983046:CAK983049 CKG983046:CKG983049 CUC983046:CUC983049 DDY983046:DDY983049 DNU983046:DNU983049 DXQ983046:DXQ983049 EHM983046:EHM983049 ERI983046:ERI983049 FBE983046:FBE983049 FLA983046:FLA983049 FUW983046:FUW983049 GES983046:GES983049 GOO983046:GOO983049 GYK983046:GYK983049 HIG983046:HIG983049 HSC983046:HSC983049 IBY983046:IBY983049 ILU983046:ILU983049 IVQ983046:IVQ983049 JFM983046:JFM983049 JPI983046:JPI983049 JZE983046:JZE983049 KJA983046:KJA983049 KSW983046:KSW983049 LCS983046:LCS983049 LMO983046:LMO983049 LWK983046:LWK983049 MGG983046:MGG983049 MQC983046:MQC983049 MZY983046:MZY983049 NJU983046:NJU983049 NTQ983046:NTQ983049 ODM983046:ODM983049 ONI983046:ONI983049 OXE983046:OXE983049 PHA983046:PHA983049 PQW983046:PQW983049 QAS983046:QAS983049 QKO983046:QKO983049 QUK983046:QUK983049 REG983046:REG983049 ROC983046:ROC983049 RXY983046:RXY983049 SHU983046:SHU983049 SRQ983046:SRQ983049 TBM983046:TBM983049 TLI983046:TLI983049 TVE983046:TVE983049 UFA983046:UFA983049 UOW983046:UOW983049 UYS983046:UYS983049 VIO983046:VIO983049 VSK983046:VSK983049 WCG983046:WCG983049 WMC983046:WMC983049 WVY983046:WVY983049 Q28:Q101 JM28:JM101 TI28:TI101 ADE28:ADE101 ANA28:ANA101 AWW28:AWW101 BGS28:BGS101 BQO28:BQO101 CAK28:CAK101 CKG28:CKG101 CUC28:CUC101 DDY28:DDY101 DNU28:DNU101 DXQ28:DXQ101 EHM28:EHM101 ERI28:ERI101 FBE28:FBE101 FLA28:FLA101 FUW28:FUW101 GES28:GES101 GOO28:GOO101 GYK28:GYK101 HIG28:HIG101 HSC28:HSC101 IBY28:IBY101 ILU28:ILU101 IVQ28:IVQ101 JFM28:JFM101 JPI28:JPI101 JZE28:JZE101 KJA28:KJA101 KSW28:KSW101 LCS28:LCS101 LMO28:LMO101 LWK28:LWK101 MGG28:MGG101 MQC28:MQC101 MZY28:MZY101 NJU28:NJU101 NTQ28:NTQ101 ODM28:ODM101 ONI28:ONI101 OXE28:OXE101 PHA28:PHA101 PQW28:PQW101 QAS28:QAS101 QKO28:QKO101 QUK28:QUK101 REG28:REG101 ROC28:ROC101 RXY28:RXY101 SHU28:SHU101 SRQ28:SRQ101 TBM28:TBM101 TLI28:TLI101 TVE28:TVE101 UFA28:UFA101 UOW28:UOW101 UYS28:UYS101 VIO28:VIO101 VSK28:VSK101 WCG28:WCG101 WMC28:WMC101 WVY28:WVY101 Q65564:Q65637 JM65564:JM65637 TI65564:TI65637 ADE65564:ADE65637 ANA65564:ANA65637 AWW65564:AWW65637 BGS65564:BGS65637 BQO65564:BQO65637 CAK65564:CAK65637 CKG65564:CKG65637 CUC65564:CUC65637 DDY65564:DDY65637 DNU65564:DNU65637 DXQ65564:DXQ65637 EHM65564:EHM65637 ERI65564:ERI65637 FBE65564:FBE65637 FLA65564:FLA65637 FUW65564:FUW65637 GES65564:GES65637 GOO65564:GOO65637 GYK65564:GYK65637 HIG65564:HIG65637 HSC65564:HSC65637 IBY65564:IBY65637 ILU65564:ILU65637 IVQ65564:IVQ65637 JFM65564:JFM65637 JPI65564:JPI65637 JZE65564:JZE65637 KJA65564:KJA65637 KSW65564:KSW65637 LCS65564:LCS65637 LMO65564:LMO65637 LWK65564:LWK65637 MGG65564:MGG65637 MQC65564:MQC65637 MZY65564:MZY65637 NJU65564:NJU65637 NTQ65564:NTQ65637 ODM65564:ODM65637 ONI65564:ONI65637 OXE65564:OXE65637 PHA65564:PHA65637 PQW65564:PQW65637 QAS65564:QAS65637 QKO65564:QKO65637 QUK65564:QUK65637 REG65564:REG65637 ROC65564:ROC65637 RXY65564:RXY65637 SHU65564:SHU65637 SRQ65564:SRQ65637 TBM65564:TBM65637 TLI65564:TLI65637 TVE65564:TVE65637 UFA65564:UFA65637 UOW65564:UOW65637 UYS65564:UYS65637 VIO65564:VIO65637 VSK65564:VSK65637 WCG65564:WCG65637 WMC65564:WMC65637 WVY65564:WVY65637 Q131100:Q131173 JM131100:JM131173 TI131100:TI131173 ADE131100:ADE131173 ANA131100:ANA131173 AWW131100:AWW131173 BGS131100:BGS131173 BQO131100:BQO131173 CAK131100:CAK131173 CKG131100:CKG131173 CUC131100:CUC131173 DDY131100:DDY131173 DNU131100:DNU131173 DXQ131100:DXQ131173 EHM131100:EHM131173 ERI131100:ERI131173 FBE131100:FBE131173 FLA131100:FLA131173 FUW131100:FUW131173 GES131100:GES131173 GOO131100:GOO131173 GYK131100:GYK131173 HIG131100:HIG131173 HSC131100:HSC131173 IBY131100:IBY131173 ILU131100:ILU131173 IVQ131100:IVQ131173 JFM131100:JFM131173 JPI131100:JPI131173 JZE131100:JZE131173 KJA131100:KJA131173 KSW131100:KSW131173 LCS131100:LCS131173 LMO131100:LMO131173 LWK131100:LWK131173 MGG131100:MGG131173 MQC131100:MQC131173 MZY131100:MZY131173 NJU131100:NJU131173 NTQ131100:NTQ131173 ODM131100:ODM131173 ONI131100:ONI131173 OXE131100:OXE131173 PHA131100:PHA131173 PQW131100:PQW131173 QAS131100:QAS131173 QKO131100:QKO131173 QUK131100:QUK131173 REG131100:REG131173 ROC131100:ROC131173 RXY131100:RXY131173 SHU131100:SHU131173 SRQ131100:SRQ131173 TBM131100:TBM131173 TLI131100:TLI131173 TVE131100:TVE131173 UFA131100:UFA131173 UOW131100:UOW131173 UYS131100:UYS131173 VIO131100:VIO131173 VSK131100:VSK131173 WCG131100:WCG131173 WMC131100:WMC131173 WVY131100:WVY131173 Q196636:Q196709 JM196636:JM196709 TI196636:TI196709 ADE196636:ADE196709 ANA196636:ANA196709 AWW196636:AWW196709 BGS196636:BGS196709 BQO196636:BQO196709 CAK196636:CAK196709 CKG196636:CKG196709 CUC196636:CUC196709 DDY196636:DDY196709 DNU196636:DNU196709 DXQ196636:DXQ196709 EHM196636:EHM196709 ERI196636:ERI196709 FBE196636:FBE196709 FLA196636:FLA196709 FUW196636:FUW196709 GES196636:GES196709 GOO196636:GOO196709 GYK196636:GYK196709 HIG196636:HIG196709 HSC196636:HSC196709 IBY196636:IBY196709 ILU196636:ILU196709 IVQ196636:IVQ196709 JFM196636:JFM196709 JPI196636:JPI196709 JZE196636:JZE196709 KJA196636:KJA196709 KSW196636:KSW196709 LCS196636:LCS196709 LMO196636:LMO196709 LWK196636:LWK196709 MGG196636:MGG196709 MQC196636:MQC196709 MZY196636:MZY196709 NJU196636:NJU196709 NTQ196636:NTQ196709 ODM196636:ODM196709 ONI196636:ONI196709 OXE196636:OXE196709 PHA196636:PHA196709 PQW196636:PQW196709 QAS196636:QAS196709 QKO196636:QKO196709 QUK196636:QUK196709 REG196636:REG196709 ROC196636:ROC196709 RXY196636:RXY196709 SHU196636:SHU196709 SRQ196636:SRQ196709 TBM196636:TBM196709 TLI196636:TLI196709 TVE196636:TVE196709 UFA196636:UFA196709 UOW196636:UOW196709 UYS196636:UYS196709 VIO196636:VIO196709 VSK196636:VSK196709 WCG196636:WCG196709 WMC196636:WMC196709 WVY196636:WVY196709 Q262172:Q262245 JM262172:JM262245 TI262172:TI262245 ADE262172:ADE262245 ANA262172:ANA262245 AWW262172:AWW262245 BGS262172:BGS262245 BQO262172:BQO262245 CAK262172:CAK262245 CKG262172:CKG262245 CUC262172:CUC262245 DDY262172:DDY262245 DNU262172:DNU262245 DXQ262172:DXQ262245 EHM262172:EHM262245 ERI262172:ERI262245 FBE262172:FBE262245 FLA262172:FLA262245 FUW262172:FUW262245 GES262172:GES262245 GOO262172:GOO262245 GYK262172:GYK262245 HIG262172:HIG262245 HSC262172:HSC262245 IBY262172:IBY262245 ILU262172:ILU262245 IVQ262172:IVQ262245 JFM262172:JFM262245 JPI262172:JPI262245 JZE262172:JZE262245 KJA262172:KJA262245 KSW262172:KSW262245 LCS262172:LCS262245 LMO262172:LMO262245 LWK262172:LWK262245 MGG262172:MGG262245 MQC262172:MQC262245 MZY262172:MZY262245 NJU262172:NJU262245 NTQ262172:NTQ262245 ODM262172:ODM262245 ONI262172:ONI262245 OXE262172:OXE262245 PHA262172:PHA262245 PQW262172:PQW262245 QAS262172:QAS262245 QKO262172:QKO262245 QUK262172:QUK262245 REG262172:REG262245 ROC262172:ROC262245 RXY262172:RXY262245 SHU262172:SHU262245 SRQ262172:SRQ262245 TBM262172:TBM262245 TLI262172:TLI262245 TVE262172:TVE262245 UFA262172:UFA262245 UOW262172:UOW262245 UYS262172:UYS262245 VIO262172:VIO262245 VSK262172:VSK262245 WCG262172:WCG262245 WMC262172:WMC262245 WVY262172:WVY262245 Q327708:Q327781 JM327708:JM327781 TI327708:TI327781 ADE327708:ADE327781 ANA327708:ANA327781 AWW327708:AWW327781 BGS327708:BGS327781 BQO327708:BQO327781 CAK327708:CAK327781 CKG327708:CKG327781 CUC327708:CUC327781 DDY327708:DDY327781 DNU327708:DNU327781 DXQ327708:DXQ327781 EHM327708:EHM327781 ERI327708:ERI327781 FBE327708:FBE327781 FLA327708:FLA327781 FUW327708:FUW327781 GES327708:GES327781 GOO327708:GOO327781 GYK327708:GYK327781 HIG327708:HIG327781 HSC327708:HSC327781 IBY327708:IBY327781 ILU327708:ILU327781 IVQ327708:IVQ327781 JFM327708:JFM327781 JPI327708:JPI327781 JZE327708:JZE327781 KJA327708:KJA327781 KSW327708:KSW327781 LCS327708:LCS327781 LMO327708:LMO327781 LWK327708:LWK327781 MGG327708:MGG327781 MQC327708:MQC327781 MZY327708:MZY327781 NJU327708:NJU327781 NTQ327708:NTQ327781 ODM327708:ODM327781 ONI327708:ONI327781 OXE327708:OXE327781 PHA327708:PHA327781 PQW327708:PQW327781 QAS327708:QAS327781 QKO327708:QKO327781 QUK327708:QUK327781 REG327708:REG327781 ROC327708:ROC327781 RXY327708:RXY327781 SHU327708:SHU327781 SRQ327708:SRQ327781 TBM327708:TBM327781 TLI327708:TLI327781 TVE327708:TVE327781 UFA327708:UFA327781 UOW327708:UOW327781 UYS327708:UYS327781 VIO327708:VIO327781 VSK327708:VSK327781 WCG327708:WCG327781 WMC327708:WMC327781 WVY327708:WVY327781 Q393244:Q393317 JM393244:JM393317 TI393244:TI393317 ADE393244:ADE393317 ANA393244:ANA393317 AWW393244:AWW393317 BGS393244:BGS393317 BQO393244:BQO393317 CAK393244:CAK393317 CKG393244:CKG393317 CUC393244:CUC393317 DDY393244:DDY393317 DNU393244:DNU393317 DXQ393244:DXQ393317 EHM393244:EHM393317 ERI393244:ERI393317 FBE393244:FBE393317 FLA393244:FLA393317 FUW393244:FUW393317 GES393244:GES393317 GOO393244:GOO393317 GYK393244:GYK393317 HIG393244:HIG393317 HSC393244:HSC393317 IBY393244:IBY393317 ILU393244:ILU393317 IVQ393244:IVQ393317 JFM393244:JFM393317 JPI393244:JPI393317 JZE393244:JZE393317 KJA393244:KJA393317 KSW393244:KSW393317 LCS393244:LCS393317 LMO393244:LMO393317 LWK393244:LWK393317 MGG393244:MGG393317 MQC393244:MQC393317 MZY393244:MZY393317 NJU393244:NJU393317 NTQ393244:NTQ393317 ODM393244:ODM393317 ONI393244:ONI393317 OXE393244:OXE393317 PHA393244:PHA393317 PQW393244:PQW393317 QAS393244:QAS393317 QKO393244:QKO393317 QUK393244:QUK393317 REG393244:REG393317 ROC393244:ROC393317 RXY393244:RXY393317 SHU393244:SHU393317 SRQ393244:SRQ393317 TBM393244:TBM393317 TLI393244:TLI393317 TVE393244:TVE393317 UFA393244:UFA393317 UOW393244:UOW393317 UYS393244:UYS393317 VIO393244:VIO393317 VSK393244:VSK393317 WCG393244:WCG393317 WMC393244:WMC393317 WVY393244:WVY393317 Q458780:Q458853 JM458780:JM458853 TI458780:TI458853 ADE458780:ADE458853 ANA458780:ANA458853 AWW458780:AWW458853 BGS458780:BGS458853 BQO458780:BQO458853 CAK458780:CAK458853 CKG458780:CKG458853 CUC458780:CUC458853 DDY458780:DDY458853 DNU458780:DNU458853 DXQ458780:DXQ458853 EHM458780:EHM458853 ERI458780:ERI458853 FBE458780:FBE458853 FLA458780:FLA458853 FUW458780:FUW458853 GES458780:GES458853 GOO458780:GOO458853 GYK458780:GYK458853 HIG458780:HIG458853 HSC458780:HSC458853 IBY458780:IBY458853 ILU458780:ILU458853 IVQ458780:IVQ458853 JFM458780:JFM458853 JPI458780:JPI458853 JZE458780:JZE458853 KJA458780:KJA458853 KSW458780:KSW458853 LCS458780:LCS458853 LMO458780:LMO458853 LWK458780:LWK458853 MGG458780:MGG458853 MQC458780:MQC458853 MZY458780:MZY458853 NJU458780:NJU458853 NTQ458780:NTQ458853 ODM458780:ODM458853 ONI458780:ONI458853 OXE458780:OXE458853 PHA458780:PHA458853 PQW458780:PQW458853 QAS458780:QAS458853 QKO458780:QKO458853 QUK458780:QUK458853 REG458780:REG458853 ROC458780:ROC458853 RXY458780:RXY458853 SHU458780:SHU458853 SRQ458780:SRQ458853 TBM458780:TBM458853 TLI458780:TLI458853 TVE458780:TVE458853 UFA458780:UFA458853 UOW458780:UOW458853 UYS458780:UYS458853 VIO458780:VIO458853 VSK458780:VSK458853 WCG458780:WCG458853 WMC458780:WMC458853 WVY458780:WVY458853 Q524316:Q524389 JM524316:JM524389 TI524316:TI524389 ADE524316:ADE524389 ANA524316:ANA524389 AWW524316:AWW524389 BGS524316:BGS524389 BQO524316:BQO524389 CAK524316:CAK524389 CKG524316:CKG524389 CUC524316:CUC524389 DDY524316:DDY524389 DNU524316:DNU524389 DXQ524316:DXQ524389 EHM524316:EHM524389 ERI524316:ERI524389 FBE524316:FBE524389 FLA524316:FLA524389 FUW524316:FUW524389 GES524316:GES524389 GOO524316:GOO524389 GYK524316:GYK524389 HIG524316:HIG524389 HSC524316:HSC524389 IBY524316:IBY524389 ILU524316:ILU524389 IVQ524316:IVQ524389 JFM524316:JFM524389 JPI524316:JPI524389 JZE524316:JZE524389 KJA524316:KJA524389 KSW524316:KSW524389 LCS524316:LCS524389 LMO524316:LMO524389 LWK524316:LWK524389 MGG524316:MGG524389 MQC524316:MQC524389 MZY524316:MZY524389 NJU524316:NJU524389 NTQ524316:NTQ524389 ODM524316:ODM524389 ONI524316:ONI524389 OXE524316:OXE524389 PHA524316:PHA524389 PQW524316:PQW524389 QAS524316:QAS524389 QKO524316:QKO524389 QUK524316:QUK524389 REG524316:REG524389 ROC524316:ROC524389 RXY524316:RXY524389 SHU524316:SHU524389 SRQ524316:SRQ524389 TBM524316:TBM524389 TLI524316:TLI524389 TVE524316:TVE524389 UFA524316:UFA524389 UOW524316:UOW524389 UYS524316:UYS524389 VIO524316:VIO524389 VSK524316:VSK524389 WCG524316:WCG524389 WMC524316:WMC524389 WVY524316:WVY524389 Q589852:Q589925 JM589852:JM589925 TI589852:TI589925 ADE589852:ADE589925 ANA589852:ANA589925 AWW589852:AWW589925 BGS589852:BGS589925 BQO589852:BQO589925 CAK589852:CAK589925 CKG589852:CKG589925 CUC589852:CUC589925 DDY589852:DDY589925 DNU589852:DNU589925 DXQ589852:DXQ589925 EHM589852:EHM589925 ERI589852:ERI589925 FBE589852:FBE589925 FLA589852:FLA589925 FUW589852:FUW589925 GES589852:GES589925 GOO589852:GOO589925 GYK589852:GYK589925 HIG589852:HIG589925 HSC589852:HSC589925 IBY589852:IBY589925 ILU589852:ILU589925 IVQ589852:IVQ589925 JFM589852:JFM589925 JPI589852:JPI589925 JZE589852:JZE589925 KJA589852:KJA589925 KSW589852:KSW589925 LCS589852:LCS589925 LMO589852:LMO589925 LWK589852:LWK589925 MGG589852:MGG589925 MQC589852:MQC589925 MZY589852:MZY589925 NJU589852:NJU589925 NTQ589852:NTQ589925 ODM589852:ODM589925 ONI589852:ONI589925 OXE589852:OXE589925 PHA589852:PHA589925 PQW589852:PQW589925 QAS589852:QAS589925 QKO589852:QKO589925 QUK589852:QUK589925 REG589852:REG589925 ROC589852:ROC589925 RXY589852:RXY589925 SHU589852:SHU589925 SRQ589852:SRQ589925 TBM589852:TBM589925 TLI589852:TLI589925 TVE589852:TVE589925 UFA589852:UFA589925 UOW589852:UOW589925 UYS589852:UYS589925 VIO589852:VIO589925 VSK589852:VSK589925 WCG589852:WCG589925 WMC589852:WMC589925 WVY589852:WVY589925 Q655388:Q655461 JM655388:JM655461 TI655388:TI655461 ADE655388:ADE655461 ANA655388:ANA655461 AWW655388:AWW655461 BGS655388:BGS655461 BQO655388:BQO655461 CAK655388:CAK655461 CKG655388:CKG655461 CUC655388:CUC655461 DDY655388:DDY655461 DNU655388:DNU655461 DXQ655388:DXQ655461 EHM655388:EHM655461 ERI655388:ERI655461 FBE655388:FBE655461 FLA655388:FLA655461 FUW655388:FUW655461 GES655388:GES655461 GOO655388:GOO655461 GYK655388:GYK655461 HIG655388:HIG655461 HSC655388:HSC655461 IBY655388:IBY655461 ILU655388:ILU655461 IVQ655388:IVQ655461 JFM655388:JFM655461 JPI655388:JPI655461 JZE655388:JZE655461 KJA655388:KJA655461 KSW655388:KSW655461 LCS655388:LCS655461 LMO655388:LMO655461 LWK655388:LWK655461 MGG655388:MGG655461 MQC655388:MQC655461 MZY655388:MZY655461 NJU655388:NJU655461 NTQ655388:NTQ655461 ODM655388:ODM655461 ONI655388:ONI655461 OXE655388:OXE655461 PHA655388:PHA655461 PQW655388:PQW655461 QAS655388:QAS655461 QKO655388:QKO655461 QUK655388:QUK655461 REG655388:REG655461 ROC655388:ROC655461 RXY655388:RXY655461 SHU655388:SHU655461 SRQ655388:SRQ655461 TBM655388:TBM655461 TLI655388:TLI655461 TVE655388:TVE655461 UFA655388:UFA655461 UOW655388:UOW655461 UYS655388:UYS655461 VIO655388:VIO655461 VSK655388:VSK655461 WCG655388:WCG655461 WMC655388:WMC655461 WVY655388:WVY655461 Q720924:Q720997 JM720924:JM720997 TI720924:TI720997 ADE720924:ADE720997 ANA720924:ANA720997 AWW720924:AWW720997 BGS720924:BGS720997 BQO720924:BQO720997 CAK720924:CAK720997 CKG720924:CKG720997 CUC720924:CUC720997 DDY720924:DDY720997 DNU720924:DNU720997 DXQ720924:DXQ720997 EHM720924:EHM720997 ERI720924:ERI720997 FBE720924:FBE720997 FLA720924:FLA720997 FUW720924:FUW720997 GES720924:GES720997 GOO720924:GOO720997 GYK720924:GYK720997 HIG720924:HIG720997 HSC720924:HSC720997 IBY720924:IBY720997 ILU720924:ILU720997 IVQ720924:IVQ720997 JFM720924:JFM720997 JPI720924:JPI720997 JZE720924:JZE720997 KJA720924:KJA720997 KSW720924:KSW720997 LCS720924:LCS720997 LMO720924:LMO720997 LWK720924:LWK720997 MGG720924:MGG720997 MQC720924:MQC720997 MZY720924:MZY720997 NJU720924:NJU720997 NTQ720924:NTQ720997 ODM720924:ODM720997 ONI720924:ONI720997 OXE720924:OXE720997 PHA720924:PHA720997 PQW720924:PQW720997 QAS720924:QAS720997 QKO720924:QKO720997 QUK720924:QUK720997 REG720924:REG720997 ROC720924:ROC720997 RXY720924:RXY720997 SHU720924:SHU720997 SRQ720924:SRQ720997 TBM720924:TBM720997 TLI720924:TLI720997 TVE720924:TVE720997 UFA720924:UFA720997 UOW720924:UOW720997 UYS720924:UYS720997 VIO720924:VIO720997 VSK720924:VSK720997 WCG720924:WCG720997 WMC720924:WMC720997 WVY720924:WVY720997 Q786460:Q786533 JM786460:JM786533 TI786460:TI786533 ADE786460:ADE786533 ANA786460:ANA786533 AWW786460:AWW786533 BGS786460:BGS786533 BQO786460:BQO786533 CAK786460:CAK786533 CKG786460:CKG786533 CUC786460:CUC786533 DDY786460:DDY786533 DNU786460:DNU786533 DXQ786460:DXQ786533 EHM786460:EHM786533 ERI786460:ERI786533 FBE786460:FBE786533 FLA786460:FLA786533 FUW786460:FUW786533 GES786460:GES786533 GOO786460:GOO786533 GYK786460:GYK786533 HIG786460:HIG786533 HSC786460:HSC786533 IBY786460:IBY786533 ILU786460:ILU786533 IVQ786460:IVQ786533 JFM786460:JFM786533 JPI786460:JPI786533 JZE786460:JZE786533 KJA786460:KJA786533 KSW786460:KSW786533 LCS786460:LCS786533 LMO786460:LMO786533 LWK786460:LWK786533 MGG786460:MGG786533 MQC786460:MQC786533 MZY786460:MZY786533 NJU786460:NJU786533 NTQ786460:NTQ786533 ODM786460:ODM786533 ONI786460:ONI786533 OXE786460:OXE786533 PHA786460:PHA786533 PQW786460:PQW786533 QAS786460:QAS786533 QKO786460:QKO786533 QUK786460:QUK786533 REG786460:REG786533 ROC786460:ROC786533 RXY786460:RXY786533 SHU786460:SHU786533 SRQ786460:SRQ786533 TBM786460:TBM786533 TLI786460:TLI786533 TVE786460:TVE786533 UFA786460:UFA786533 UOW786460:UOW786533 UYS786460:UYS786533 VIO786460:VIO786533 VSK786460:VSK786533 WCG786460:WCG786533 WMC786460:WMC786533 WVY786460:WVY786533 Q851996:Q852069 JM851996:JM852069 TI851996:TI852069 ADE851996:ADE852069 ANA851996:ANA852069 AWW851996:AWW852069 BGS851996:BGS852069 BQO851996:BQO852069 CAK851996:CAK852069 CKG851996:CKG852069 CUC851996:CUC852069 DDY851996:DDY852069 DNU851996:DNU852069 DXQ851996:DXQ852069 EHM851996:EHM852069 ERI851996:ERI852069 FBE851996:FBE852069 FLA851996:FLA852069 FUW851996:FUW852069 GES851996:GES852069 GOO851996:GOO852069 GYK851996:GYK852069 HIG851996:HIG852069 HSC851996:HSC852069 IBY851996:IBY852069 ILU851996:ILU852069 IVQ851996:IVQ852069 JFM851996:JFM852069 JPI851996:JPI852069 JZE851996:JZE852069 KJA851996:KJA852069 KSW851996:KSW852069 LCS851996:LCS852069 LMO851996:LMO852069 LWK851996:LWK852069 MGG851996:MGG852069 MQC851996:MQC852069 MZY851996:MZY852069 NJU851996:NJU852069 NTQ851996:NTQ852069 ODM851996:ODM852069 ONI851996:ONI852069 OXE851996:OXE852069 PHA851996:PHA852069 PQW851996:PQW852069 QAS851996:QAS852069 QKO851996:QKO852069 QUK851996:QUK852069 REG851996:REG852069 ROC851996:ROC852069 RXY851996:RXY852069 SHU851996:SHU852069 SRQ851996:SRQ852069 TBM851996:TBM852069 TLI851996:TLI852069 TVE851996:TVE852069 UFA851996:UFA852069 UOW851996:UOW852069 UYS851996:UYS852069 VIO851996:VIO852069 VSK851996:VSK852069 WCG851996:WCG852069 WMC851996:WMC852069 WVY851996:WVY852069 Q917532:Q917605 JM917532:JM917605 TI917532:TI917605 ADE917532:ADE917605 ANA917532:ANA917605 AWW917532:AWW917605 BGS917532:BGS917605 BQO917532:BQO917605 CAK917532:CAK917605 CKG917532:CKG917605 CUC917532:CUC917605 DDY917532:DDY917605 DNU917532:DNU917605 DXQ917532:DXQ917605 EHM917532:EHM917605 ERI917532:ERI917605 FBE917532:FBE917605 FLA917532:FLA917605 FUW917532:FUW917605 GES917532:GES917605 GOO917532:GOO917605 GYK917532:GYK917605 HIG917532:HIG917605 HSC917532:HSC917605 IBY917532:IBY917605 ILU917532:ILU917605 IVQ917532:IVQ917605 JFM917532:JFM917605 JPI917532:JPI917605 JZE917532:JZE917605 KJA917532:KJA917605 KSW917532:KSW917605 LCS917532:LCS917605 LMO917532:LMO917605 LWK917532:LWK917605 MGG917532:MGG917605 MQC917532:MQC917605 MZY917532:MZY917605 NJU917532:NJU917605 NTQ917532:NTQ917605 ODM917532:ODM917605 ONI917532:ONI917605 OXE917532:OXE917605 PHA917532:PHA917605 PQW917532:PQW917605 QAS917532:QAS917605 QKO917532:QKO917605 QUK917532:QUK917605 REG917532:REG917605 ROC917532:ROC917605 RXY917532:RXY917605 SHU917532:SHU917605 SRQ917532:SRQ917605 TBM917532:TBM917605 TLI917532:TLI917605 TVE917532:TVE917605 UFA917532:UFA917605 UOW917532:UOW917605 UYS917532:UYS917605 VIO917532:VIO917605 VSK917532:VSK917605 WCG917532:WCG917605 WMC917532:WMC917605 WVY917532:WVY917605 Q983068:Q983141 JM983068:JM983141 TI983068:TI983141 ADE983068:ADE983141 ANA983068:ANA983141 AWW983068:AWW983141 BGS983068:BGS983141 BQO983068:BQO983141 CAK983068:CAK983141 CKG983068:CKG983141 CUC983068:CUC983141 DDY983068:DDY983141 DNU983068:DNU983141 DXQ983068:DXQ983141 EHM983068:EHM983141 ERI983068:ERI983141 FBE983068:FBE983141 FLA983068:FLA983141 FUW983068:FUW983141 GES983068:GES983141 GOO983068:GOO983141 GYK983068:GYK983141 HIG983068:HIG983141 HSC983068:HSC983141 IBY983068:IBY983141 ILU983068:ILU983141 IVQ983068:IVQ983141 JFM983068:JFM983141 JPI983068:JPI983141 JZE983068:JZE983141 KJA983068:KJA983141 KSW983068:KSW983141 LCS983068:LCS983141 LMO983068:LMO983141 LWK983068:LWK983141 MGG983068:MGG983141 MQC983068:MQC983141 MZY983068:MZY983141 NJU983068:NJU983141 NTQ983068:NTQ983141 ODM983068:ODM983141 ONI983068:ONI983141 OXE983068:OXE983141 PHA983068:PHA983141 PQW983068:PQW983141 QAS983068:QAS983141 QKO983068:QKO983141 QUK983068:QUK983141 REG983068:REG983141 ROC983068:ROC983141 RXY983068:RXY983141 SHU983068:SHU983141 SRQ983068:SRQ983141 TBM983068:TBM983141 TLI983068:TLI983141 TVE983068:TVE983141 UFA983068:UFA983141 UOW983068:UOW983141 UYS983068:UYS983141 VIO983068:VIO983141 VSK983068:VSK983141 WCG983068:WCG983141 WMC983068:WMC983141 WVY983068:WVY983141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formula1>PROBAB</formula1>
    </dataValidation>
  </dataValidations>
  <printOptions horizontalCentered="1" verticalCentered="1"/>
  <pageMargins left="0.19685039370078741" right="0" top="0.59055118110236227" bottom="0.39370078740157483" header="0" footer="0.19685039370078741"/>
  <pageSetup paperSize="14" scale="70" orientation="landscape" r:id="rId1"/>
  <headerFooter alignWithMargins="0">
    <oddFooter xml:space="preserve">&amp;LFormato: FO-AC-07 Versión: 2&amp;CPágina &amp;P&amp;R </oddFooter>
  </headerFooter>
  <rowBreaks count="1" manualBreakCount="1">
    <brk id="109" max="36" man="1"/>
  </rowBreaks>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AJ65535 KF65535 UB65535 ADX65535 ANT65535 AXP65535 BHL65535 BRH65535 CBD65535 CKZ65535 CUV65535 DER65535 DON65535 DYJ65535 EIF65535 ESB65535 FBX65535 FLT65535 FVP65535 GFL65535 GPH65535 GZD65535 HIZ65535 HSV65535 ICR65535 IMN65535 IWJ65535 JGF65535 JQB65535 JZX65535 KJT65535 KTP65535 LDL65535 LNH65535 LXD65535 MGZ65535 MQV65535 NAR65535 NKN65535 NUJ65535 OEF65535 OOB65535 OXX65535 PHT65535 PRP65535 QBL65535 QLH65535 QVD65535 REZ65535 ROV65535 RYR65535 SIN65535 SSJ65535 TCF65535 TMB65535 TVX65535 UFT65535 UPP65535 UZL65535 VJH65535 VTD65535 WCZ65535 WMV65535 WWR65535 AJ131071 KF131071 UB131071 ADX131071 ANT131071 AXP131071 BHL131071 BRH131071 CBD131071 CKZ131071 CUV131071 DER131071 DON131071 DYJ131071 EIF131071 ESB131071 FBX131071 FLT131071 FVP131071 GFL131071 GPH131071 GZD131071 HIZ131071 HSV131071 ICR131071 IMN131071 IWJ131071 JGF131071 JQB131071 JZX131071 KJT131071 KTP131071 LDL131071 LNH131071 LXD131071 MGZ131071 MQV131071 NAR131071 NKN131071 NUJ131071 OEF131071 OOB131071 OXX131071 PHT131071 PRP131071 QBL131071 QLH131071 QVD131071 REZ131071 ROV131071 RYR131071 SIN131071 SSJ131071 TCF131071 TMB131071 TVX131071 UFT131071 UPP131071 UZL131071 VJH131071 VTD131071 WCZ131071 WMV131071 WWR131071 AJ196607 KF196607 UB196607 ADX196607 ANT196607 AXP196607 BHL196607 BRH196607 CBD196607 CKZ196607 CUV196607 DER196607 DON196607 DYJ196607 EIF196607 ESB196607 FBX196607 FLT196607 FVP196607 GFL196607 GPH196607 GZD196607 HIZ196607 HSV196607 ICR196607 IMN196607 IWJ196607 JGF196607 JQB196607 JZX196607 KJT196607 KTP196607 LDL196607 LNH196607 LXD196607 MGZ196607 MQV196607 NAR196607 NKN196607 NUJ196607 OEF196607 OOB196607 OXX196607 PHT196607 PRP196607 QBL196607 QLH196607 QVD196607 REZ196607 ROV196607 RYR196607 SIN196607 SSJ196607 TCF196607 TMB196607 TVX196607 UFT196607 UPP196607 UZL196607 VJH196607 VTD196607 WCZ196607 WMV196607 WWR196607 AJ262143 KF262143 UB262143 ADX262143 ANT262143 AXP262143 BHL262143 BRH262143 CBD262143 CKZ262143 CUV262143 DER262143 DON262143 DYJ262143 EIF262143 ESB262143 FBX262143 FLT262143 FVP262143 GFL262143 GPH262143 GZD262143 HIZ262143 HSV262143 ICR262143 IMN262143 IWJ262143 JGF262143 JQB262143 JZX262143 KJT262143 KTP262143 LDL262143 LNH262143 LXD262143 MGZ262143 MQV262143 NAR262143 NKN262143 NUJ262143 OEF262143 OOB262143 OXX262143 PHT262143 PRP262143 QBL262143 QLH262143 QVD262143 REZ262143 ROV262143 RYR262143 SIN262143 SSJ262143 TCF262143 TMB262143 TVX262143 UFT262143 UPP262143 UZL262143 VJH262143 VTD262143 WCZ262143 WMV262143 WWR262143 AJ327679 KF327679 UB327679 ADX327679 ANT327679 AXP327679 BHL327679 BRH327679 CBD327679 CKZ327679 CUV327679 DER327679 DON327679 DYJ327679 EIF327679 ESB327679 FBX327679 FLT327679 FVP327679 GFL327679 GPH327679 GZD327679 HIZ327679 HSV327679 ICR327679 IMN327679 IWJ327679 JGF327679 JQB327679 JZX327679 KJT327679 KTP327679 LDL327679 LNH327679 LXD327679 MGZ327679 MQV327679 NAR327679 NKN327679 NUJ327679 OEF327679 OOB327679 OXX327679 PHT327679 PRP327679 QBL327679 QLH327679 QVD327679 REZ327679 ROV327679 RYR327679 SIN327679 SSJ327679 TCF327679 TMB327679 TVX327679 UFT327679 UPP327679 UZL327679 VJH327679 VTD327679 WCZ327679 WMV327679 WWR327679 AJ393215 KF393215 UB393215 ADX393215 ANT393215 AXP393215 BHL393215 BRH393215 CBD393215 CKZ393215 CUV393215 DER393215 DON393215 DYJ393215 EIF393215 ESB393215 FBX393215 FLT393215 FVP393215 GFL393215 GPH393215 GZD393215 HIZ393215 HSV393215 ICR393215 IMN393215 IWJ393215 JGF393215 JQB393215 JZX393215 KJT393215 KTP393215 LDL393215 LNH393215 LXD393215 MGZ393215 MQV393215 NAR393215 NKN393215 NUJ393215 OEF393215 OOB393215 OXX393215 PHT393215 PRP393215 QBL393215 QLH393215 QVD393215 REZ393215 ROV393215 RYR393215 SIN393215 SSJ393215 TCF393215 TMB393215 TVX393215 UFT393215 UPP393215 UZL393215 VJH393215 VTD393215 WCZ393215 WMV393215 WWR393215 AJ458751 KF458751 UB458751 ADX458751 ANT458751 AXP458751 BHL458751 BRH458751 CBD458751 CKZ458751 CUV458751 DER458751 DON458751 DYJ458751 EIF458751 ESB458751 FBX458751 FLT458751 FVP458751 GFL458751 GPH458751 GZD458751 HIZ458751 HSV458751 ICR458751 IMN458751 IWJ458751 JGF458751 JQB458751 JZX458751 KJT458751 KTP458751 LDL458751 LNH458751 LXD458751 MGZ458751 MQV458751 NAR458751 NKN458751 NUJ458751 OEF458751 OOB458751 OXX458751 PHT458751 PRP458751 QBL458751 QLH458751 QVD458751 REZ458751 ROV458751 RYR458751 SIN458751 SSJ458751 TCF458751 TMB458751 TVX458751 UFT458751 UPP458751 UZL458751 VJH458751 VTD458751 WCZ458751 WMV458751 WWR458751 AJ524287 KF524287 UB524287 ADX524287 ANT524287 AXP524287 BHL524287 BRH524287 CBD524287 CKZ524287 CUV524287 DER524287 DON524287 DYJ524287 EIF524287 ESB524287 FBX524287 FLT524287 FVP524287 GFL524287 GPH524287 GZD524287 HIZ524287 HSV524287 ICR524287 IMN524287 IWJ524287 JGF524287 JQB524287 JZX524287 KJT524287 KTP524287 LDL524287 LNH524287 LXD524287 MGZ524287 MQV524287 NAR524287 NKN524287 NUJ524287 OEF524287 OOB524287 OXX524287 PHT524287 PRP524287 QBL524287 QLH524287 QVD524287 REZ524287 ROV524287 RYR524287 SIN524287 SSJ524287 TCF524287 TMB524287 TVX524287 UFT524287 UPP524287 UZL524287 VJH524287 VTD524287 WCZ524287 WMV524287 WWR524287 AJ589823 KF589823 UB589823 ADX589823 ANT589823 AXP589823 BHL589823 BRH589823 CBD589823 CKZ589823 CUV589823 DER589823 DON589823 DYJ589823 EIF589823 ESB589823 FBX589823 FLT589823 FVP589823 GFL589823 GPH589823 GZD589823 HIZ589823 HSV589823 ICR589823 IMN589823 IWJ589823 JGF589823 JQB589823 JZX589823 KJT589823 KTP589823 LDL589823 LNH589823 LXD589823 MGZ589823 MQV589823 NAR589823 NKN589823 NUJ589823 OEF589823 OOB589823 OXX589823 PHT589823 PRP589823 QBL589823 QLH589823 QVD589823 REZ589823 ROV589823 RYR589823 SIN589823 SSJ589823 TCF589823 TMB589823 TVX589823 UFT589823 UPP589823 UZL589823 VJH589823 VTD589823 WCZ589823 WMV589823 WWR589823 AJ655359 KF655359 UB655359 ADX655359 ANT655359 AXP655359 BHL655359 BRH655359 CBD655359 CKZ655359 CUV655359 DER655359 DON655359 DYJ655359 EIF655359 ESB655359 FBX655359 FLT655359 FVP655359 GFL655359 GPH655359 GZD655359 HIZ655359 HSV655359 ICR655359 IMN655359 IWJ655359 JGF655359 JQB655359 JZX655359 KJT655359 KTP655359 LDL655359 LNH655359 LXD655359 MGZ655359 MQV655359 NAR655359 NKN655359 NUJ655359 OEF655359 OOB655359 OXX655359 PHT655359 PRP655359 QBL655359 QLH655359 QVD655359 REZ655359 ROV655359 RYR655359 SIN655359 SSJ655359 TCF655359 TMB655359 TVX655359 UFT655359 UPP655359 UZL655359 VJH655359 VTD655359 WCZ655359 WMV655359 WWR655359 AJ720895 KF720895 UB720895 ADX720895 ANT720895 AXP720895 BHL720895 BRH720895 CBD720895 CKZ720895 CUV720895 DER720895 DON720895 DYJ720895 EIF720895 ESB720895 FBX720895 FLT720895 FVP720895 GFL720895 GPH720895 GZD720895 HIZ720895 HSV720895 ICR720895 IMN720895 IWJ720895 JGF720895 JQB720895 JZX720895 KJT720895 KTP720895 LDL720895 LNH720895 LXD720895 MGZ720895 MQV720895 NAR720895 NKN720895 NUJ720895 OEF720895 OOB720895 OXX720895 PHT720895 PRP720895 QBL720895 QLH720895 QVD720895 REZ720895 ROV720895 RYR720895 SIN720895 SSJ720895 TCF720895 TMB720895 TVX720895 UFT720895 UPP720895 UZL720895 VJH720895 VTD720895 WCZ720895 WMV720895 WWR720895 AJ786431 KF786431 UB786431 ADX786431 ANT786431 AXP786431 BHL786431 BRH786431 CBD786431 CKZ786431 CUV786431 DER786431 DON786431 DYJ786431 EIF786431 ESB786431 FBX786431 FLT786431 FVP786431 GFL786431 GPH786431 GZD786431 HIZ786431 HSV786431 ICR786431 IMN786431 IWJ786431 JGF786431 JQB786431 JZX786431 KJT786431 KTP786431 LDL786431 LNH786431 LXD786431 MGZ786431 MQV786431 NAR786431 NKN786431 NUJ786431 OEF786431 OOB786431 OXX786431 PHT786431 PRP786431 QBL786431 QLH786431 QVD786431 REZ786431 ROV786431 RYR786431 SIN786431 SSJ786431 TCF786431 TMB786431 TVX786431 UFT786431 UPP786431 UZL786431 VJH786431 VTD786431 WCZ786431 WMV786431 WWR786431 AJ851967 KF851967 UB851967 ADX851967 ANT851967 AXP851967 BHL851967 BRH851967 CBD851967 CKZ851967 CUV851967 DER851967 DON851967 DYJ851967 EIF851967 ESB851967 FBX851967 FLT851967 FVP851967 GFL851967 GPH851967 GZD851967 HIZ851967 HSV851967 ICR851967 IMN851967 IWJ851967 JGF851967 JQB851967 JZX851967 KJT851967 KTP851967 LDL851967 LNH851967 LXD851967 MGZ851967 MQV851967 NAR851967 NKN851967 NUJ851967 OEF851967 OOB851967 OXX851967 PHT851967 PRP851967 QBL851967 QLH851967 QVD851967 REZ851967 ROV851967 RYR851967 SIN851967 SSJ851967 TCF851967 TMB851967 TVX851967 UFT851967 UPP851967 UZL851967 VJH851967 VTD851967 WCZ851967 WMV851967 WWR851967 AJ917503 KF917503 UB917503 ADX917503 ANT917503 AXP917503 BHL917503 BRH917503 CBD917503 CKZ917503 CUV917503 DER917503 DON917503 DYJ917503 EIF917503 ESB917503 FBX917503 FLT917503 FVP917503 GFL917503 GPH917503 GZD917503 HIZ917503 HSV917503 ICR917503 IMN917503 IWJ917503 JGF917503 JQB917503 JZX917503 KJT917503 KTP917503 LDL917503 LNH917503 LXD917503 MGZ917503 MQV917503 NAR917503 NKN917503 NUJ917503 OEF917503 OOB917503 OXX917503 PHT917503 PRP917503 QBL917503 QLH917503 QVD917503 REZ917503 ROV917503 RYR917503 SIN917503 SSJ917503 TCF917503 TMB917503 TVX917503 UFT917503 UPP917503 UZL917503 VJH917503 VTD917503 WCZ917503 WMV917503 WWR917503 AJ983039 KF983039 UB983039 ADX983039 ANT983039 AXP983039 BHL983039 BRH983039 CBD983039 CKZ983039 CUV983039 DER983039 DON983039 DYJ983039 EIF983039 ESB983039 FBX983039 FLT983039 FVP983039 GFL983039 GPH983039 GZD983039 HIZ983039 HSV983039 ICR983039 IMN983039 IWJ983039 JGF983039 JQB983039 JZX983039 KJT983039 KTP983039 LDL983039 LNH983039 LXD983039 MGZ983039 MQV983039 NAR983039 NKN983039 NUJ983039 OEF983039 OOB983039 OXX983039 PHT983039 PRP983039 QBL983039 QLH983039 QVD983039 REZ983039 ROV983039 RYR983039 SIN983039 SSJ983039 TCF983039 TMB983039 TVX983039 UFT983039 UPP983039 UZL983039 VJH983039 VTD983039 WCZ983039 WMV983039 WWR983039 AH65537 KD65537 TZ65537 ADV65537 ANR65537 AXN65537 BHJ65537 BRF65537 CBB65537 CKX65537 CUT65537 DEP65537 DOL65537 DYH65537 EID65537 ERZ65537 FBV65537 FLR65537 FVN65537 GFJ65537 GPF65537 GZB65537 HIX65537 HST65537 ICP65537 IML65537 IWH65537 JGD65537 JPZ65537 JZV65537 KJR65537 KTN65537 LDJ65537 LNF65537 LXB65537 MGX65537 MQT65537 NAP65537 NKL65537 NUH65537 OED65537 ONZ65537 OXV65537 PHR65537 PRN65537 QBJ65537 QLF65537 QVB65537 REX65537 ROT65537 RYP65537 SIL65537 SSH65537 TCD65537 TLZ65537 TVV65537 UFR65537 UPN65537 UZJ65537 VJF65537 VTB65537 WCX65537 WMT65537 WWP65537 AH131073 KD131073 TZ131073 ADV131073 ANR131073 AXN131073 BHJ131073 BRF131073 CBB131073 CKX131073 CUT131073 DEP131073 DOL131073 DYH131073 EID131073 ERZ131073 FBV131073 FLR131073 FVN131073 GFJ131073 GPF131073 GZB131073 HIX131073 HST131073 ICP131073 IML131073 IWH131073 JGD131073 JPZ131073 JZV131073 KJR131073 KTN131073 LDJ131073 LNF131073 LXB131073 MGX131073 MQT131073 NAP131073 NKL131073 NUH131073 OED131073 ONZ131073 OXV131073 PHR131073 PRN131073 QBJ131073 QLF131073 QVB131073 REX131073 ROT131073 RYP131073 SIL131073 SSH131073 TCD131073 TLZ131073 TVV131073 UFR131073 UPN131073 UZJ131073 VJF131073 VTB131073 WCX131073 WMT131073 WWP131073 AH196609 KD196609 TZ196609 ADV196609 ANR196609 AXN196609 BHJ196609 BRF196609 CBB196609 CKX196609 CUT196609 DEP196609 DOL196609 DYH196609 EID196609 ERZ196609 FBV196609 FLR196609 FVN196609 GFJ196609 GPF196609 GZB196609 HIX196609 HST196609 ICP196609 IML196609 IWH196609 JGD196609 JPZ196609 JZV196609 KJR196609 KTN196609 LDJ196609 LNF196609 LXB196609 MGX196609 MQT196609 NAP196609 NKL196609 NUH196609 OED196609 ONZ196609 OXV196609 PHR196609 PRN196609 QBJ196609 QLF196609 QVB196609 REX196609 ROT196609 RYP196609 SIL196609 SSH196609 TCD196609 TLZ196609 TVV196609 UFR196609 UPN196609 UZJ196609 VJF196609 VTB196609 WCX196609 WMT196609 WWP196609 AH262145 KD262145 TZ262145 ADV262145 ANR262145 AXN262145 BHJ262145 BRF262145 CBB262145 CKX262145 CUT262145 DEP262145 DOL262145 DYH262145 EID262145 ERZ262145 FBV262145 FLR262145 FVN262145 GFJ262145 GPF262145 GZB262145 HIX262145 HST262145 ICP262145 IML262145 IWH262145 JGD262145 JPZ262145 JZV262145 KJR262145 KTN262145 LDJ262145 LNF262145 LXB262145 MGX262145 MQT262145 NAP262145 NKL262145 NUH262145 OED262145 ONZ262145 OXV262145 PHR262145 PRN262145 QBJ262145 QLF262145 QVB262145 REX262145 ROT262145 RYP262145 SIL262145 SSH262145 TCD262145 TLZ262145 TVV262145 UFR262145 UPN262145 UZJ262145 VJF262145 VTB262145 WCX262145 WMT262145 WWP262145 AH327681 KD327681 TZ327681 ADV327681 ANR327681 AXN327681 BHJ327681 BRF327681 CBB327681 CKX327681 CUT327681 DEP327681 DOL327681 DYH327681 EID327681 ERZ327681 FBV327681 FLR327681 FVN327681 GFJ327681 GPF327681 GZB327681 HIX327681 HST327681 ICP327681 IML327681 IWH327681 JGD327681 JPZ327681 JZV327681 KJR327681 KTN327681 LDJ327681 LNF327681 LXB327681 MGX327681 MQT327681 NAP327681 NKL327681 NUH327681 OED327681 ONZ327681 OXV327681 PHR327681 PRN327681 QBJ327681 QLF327681 QVB327681 REX327681 ROT327681 RYP327681 SIL327681 SSH327681 TCD327681 TLZ327681 TVV327681 UFR327681 UPN327681 UZJ327681 VJF327681 VTB327681 WCX327681 WMT327681 WWP327681 AH393217 KD393217 TZ393217 ADV393217 ANR393217 AXN393217 BHJ393217 BRF393217 CBB393217 CKX393217 CUT393217 DEP393217 DOL393217 DYH393217 EID393217 ERZ393217 FBV393217 FLR393217 FVN393217 GFJ393217 GPF393217 GZB393217 HIX393217 HST393217 ICP393217 IML393217 IWH393217 JGD393217 JPZ393217 JZV393217 KJR393217 KTN393217 LDJ393217 LNF393217 LXB393217 MGX393217 MQT393217 NAP393217 NKL393217 NUH393217 OED393217 ONZ393217 OXV393217 PHR393217 PRN393217 QBJ393217 QLF393217 QVB393217 REX393217 ROT393217 RYP393217 SIL393217 SSH393217 TCD393217 TLZ393217 TVV393217 UFR393217 UPN393217 UZJ393217 VJF393217 VTB393217 WCX393217 WMT393217 WWP393217 AH458753 KD458753 TZ458753 ADV458753 ANR458753 AXN458753 BHJ458753 BRF458753 CBB458753 CKX458753 CUT458753 DEP458753 DOL458753 DYH458753 EID458753 ERZ458753 FBV458753 FLR458753 FVN458753 GFJ458753 GPF458753 GZB458753 HIX458753 HST458753 ICP458753 IML458753 IWH458753 JGD458753 JPZ458753 JZV458753 KJR458753 KTN458753 LDJ458753 LNF458753 LXB458753 MGX458753 MQT458753 NAP458753 NKL458753 NUH458753 OED458753 ONZ458753 OXV458753 PHR458753 PRN458753 QBJ458753 QLF458753 QVB458753 REX458753 ROT458753 RYP458753 SIL458753 SSH458753 TCD458753 TLZ458753 TVV458753 UFR458753 UPN458753 UZJ458753 VJF458753 VTB458753 WCX458753 WMT458753 WWP458753 AH524289 KD524289 TZ524289 ADV524289 ANR524289 AXN524289 BHJ524289 BRF524289 CBB524289 CKX524289 CUT524289 DEP524289 DOL524289 DYH524289 EID524289 ERZ524289 FBV524289 FLR524289 FVN524289 GFJ524289 GPF524289 GZB524289 HIX524289 HST524289 ICP524289 IML524289 IWH524289 JGD524289 JPZ524289 JZV524289 KJR524289 KTN524289 LDJ524289 LNF524289 LXB524289 MGX524289 MQT524289 NAP524289 NKL524289 NUH524289 OED524289 ONZ524289 OXV524289 PHR524289 PRN524289 QBJ524289 QLF524289 QVB524289 REX524289 ROT524289 RYP524289 SIL524289 SSH524289 TCD524289 TLZ524289 TVV524289 UFR524289 UPN524289 UZJ524289 VJF524289 VTB524289 WCX524289 WMT524289 WWP524289 AH589825 KD589825 TZ589825 ADV589825 ANR589825 AXN589825 BHJ589825 BRF589825 CBB589825 CKX589825 CUT589825 DEP589825 DOL589825 DYH589825 EID589825 ERZ589825 FBV589825 FLR589825 FVN589825 GFJ589825 GPF589825 GZB589825 HIX589825 HST589825 ICP589825 IML589825 IWH589825 JGD589825 JPZ589825 JZV589825 KJR589825 KTN589825 LDJ589825 LNF589825 LXB589825 MGX589825 MQT589825 NAP589825 NKL589825 NUH589825 OED589825 ONZ589825 OXV589825 PHR589825 PRN589825 QBJ589825 QLF589825 QVB589825 REX589825 ROT589825 RYP589825 SIL589825 SSH589825 TCD589825 TLZ589825 TVV589825 UFR589825 UPN589825 UZJ589825 VJF589825 VTB589825 WCX589825 WMT589825 WWP589825 AH655361 KD655361 TZ655361 ADV655361 ANR655361 AXN655361 BHJ655361 BRF655361 CBB655361 CKX655361 CUT655361 DEP655361 DOL655361 DYH655361 EID655361 ERZ655361 FBV655361 FLR655361 FVN655361 GFJ655361 GPF655361 GZB655361 HIX655361 HST655361 ICP655361 IML655361 IWH655361 JGD655361 JPZ655361 JZV655361 KJR655361 KTN655361 LDJ655361 LNF655361 LXB655361 MGX655361 MQT655361 NAP655361 NKL655361 NUH655361 OED655361 ONZ655361 OXV655361 PHR655361 PRN655361 QBJ655361 QLF655361 QVB655361 REX655361 ROT655361 RYP655361 SIL655361 SSH655361 TCD655361 TLZ655361 TVV655361 UFR655361 UPN655361 UZJ655361 VJF655361 VTB655361 WCX655361 WMT655361 WWP655361 AH720897 KD720897 TZ720897 ADV720897 ANR720897 AXN720897 BHJ720897 BRF720897 CBB720897 CKX720897 CUT720897 DEP720897 DOL720897 DYH720897 EID720897 ERZ720897 FBV720897 FLR720897 FVN720897 GFJ720897 GPF720897 GZB720897 HIX720897 HST720897 ICP720897 IML720897 IWH720897 JGD720897 JPZ720897 JZV720897 KJR720897 KTN720897 LDJ720897 LNF720897 LXB720897 MGX720897 MQT720897 NAP720897 NKL720897 NUH720897 OED720897 ONZ720897 OXV720897 PHR720897 PRN720897 QBJ720897 QLF720897 QVB720897 REX720897 ROT720897 RYP720897 SIL720897 SSH720897 TCD720897 TLZ720897 TVV720897 UFR720897 UPN720897 UZJ720897 VJF720897 VTB720897 WCX720897 WMT720897 WWP720897 AH786433 KD786433 TZ786433 ADV786433 ANR786433 AXN786433 BHJ786433 BRF786433 CBB786433 CKX786433 CUT786433 DEP786433 DOL786433 DYH786433 EID786433 ERZ786433 FBV786433 FLR786433 FVN786433 GFJ786433 GPF786433 GZB786433 HIX786433 HST786433 ICP786433 IML786433 IWH786433 JGD786433 JPZ786433 JZV786433 KJR786433 KTN786433 LDJ786433 LNF786433 LXB786433 MGX786433 MQT786433 NAP786433 NKL786433 NUH786433 OED786433 ONZ786433 OXV786433 PHR786433 PRN786433 QBJ786433 QLF786433 QVB786433 REX786433 ROT786433 RYP786433 SIL786433 SSH786433 TCD786433 TLZ786433 TVV786433 UFR786433 UPN786433 UZJ786433 VJF786433 VTB786433 WCX786433 WMT786433 WWP786433 AH851969 KD851969 TZ851969 ADV851969 ANR851969 AXN851969 BHJ851969 BRF851969 CBB851969 CKX851969 CUT851969 DEP851969 DOL851969 DYH851969 EID851969 ERZ851969 FBV851969 FLR851969 FVN851969 GFJ851969 GPF851969 GZB851969 HIX851969 HST851969 ICP851969 IML851969 IWH851969 JGD851969 JPZ851969 JZV851969 KJR851969 KTN851969 LDJ851969 LNF851969 LXB851969 MGX851969 MQT851969 NAP851969 NKL851969 NUH851969 OED851969 ONZ851969 OXV851969 PHR851969 PRN851969 QBJ851969 QLF851969 QVB851969 REX851969 ROT851969 RYP851969 SIL851969 SSH851969 TCD851969 TLZ851969 TVV851969 UFR851969 UPN851969 UZJ851969 VJF851969 VTB851969 WCX851969 WMT851969 WWP851969 AH917505 KD917505 TZ917505 ADV917505 ANR917505 AXN917505 BHJ917505 BRF917505 CBB917505 CKX917505 CUT917505 DEP917505 DOL917505 DYH917505 EID917505 ERZ917505 FBV917505 FLR917505 FVN917505 GFJ917505 GPF917505 GZB917505 HIX917505 HST917505 ICP917505 IML917505 IWH917505 JGD917505 JPZ917505 JZV917505 KJR917505 KTN917505 LDJ917505 LNF917505 LXB917505 MGX917505 MQT917505 NAP917505 NKL917505 NUH917505 OED917505 ONZ917505 OXV917505 PHR917505 PRN917505 QBJ917505 QLF917505 QVB917505 REX917505 ROT917505 RYP917505 SIL917505 SSH917505 TCD917505 TLZ917505 TVV917505 UFR917505 UPN917505 UZJ917505 VJF917505 VTB917505 WCX917505 WMT917505 WWP917505 AH983041 KD983041 TZ983041 ADV983041 ANR983041 AXN983041 BHJ983041 BRF983041 CBB983041 CKX983041 CUT983041 DEP983041 DOL983041 DYH983041 EID983041 ERZ983041 FBV983041 FLR983041 FVN983041 GFJ983041 GPF983041 GZB983041 HIX983041 HST983041 ICP983041 IML983041 IWH983041 JGD983041 JPZ983041 JZV983041 KJR983041 KTN983041 LDJ983041 LNF983041 LXB983041 MGX983041 MQT983041 NAP983041 NKL983041 NUH983041 OED983041 ONZ983041 OXV983041 PHR983041 PRN983041 QBJ983041 QLF983041 QVB983041 REX983041 ROT983041 RYP983041 SIL983041 SSH983041 TCD983041 TLZ983041 TVV983041 UFR983041 UPN983041 UZJ983041 VJF983041 VTB983041 WCX983041 WMT983041 WWP983041 AJ65537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AJ131073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AJ196609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AJ262145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AJ327681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AJ393217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AJ458753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AJ524289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AJ589825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AJ655361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AJ720897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AJ786433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AJ851969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AJ917505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AJ983041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AF65535:AG65545 KB65535:KC65545 TX65535:TY65545 ADT65535:ADU65545 ANP65535:ANQ65545 AXL65535:AXM65545 BHH65535:BHI65545 BRD65535:BRE65545 CAZ65535:CBA65545 CKV65535:CKW65545 CUR65535:CUS65545 DEN65535:DEO65545 DOJ65535:DOK65545 DYF65535:DYG65545 EIB65535:EIC65545 ERX65535:ERY65545 FBT65535:FBU65545 FLP65535:FLQ65545 FVL65535:FVM65545 GFH65535:GFI65545 GPD65535:GPE65545 GYZ65535:GZA65545 HIV65535:HIW65545 HSR65535:HSS65545 ICN65535:ICO65545 IMJ65535:IMK65545 IWF65535:IWG65545 JGB65535:JGC65545 JPX65535:JPY65545 JZT65535:JZU65545 KJP65535:KJQ65545 KTL65535:KTM65545 LDH65535:LDI65545 LND65535:LNE65545 LWZ65535:LXA65545 MGV65535:MGW65545 MQR65535:MQS65545 NAN65535:NAO65545 NKJ65535:NKK65545 NUF65535:NUG65545 OEB65535:OEC65545 ONX65535:ONY65545 OXT65535:OXU65545 PHP65535:PHQ65545 PRL65535:PRM65545 QBH65535:QBI65545 QLD65535:QLE65545 QUZ65535:QVA65545 REV65535:REW65545 ROR65535:ROS65545 RYN65535:RYO65545 SIJ65535:SIK65545 SSF65535:SSG65545 TCB65535:TCC65545 TLX65535:TLY65545 TVT65535:TVU65545 UFP65535:UFQ65545 UPL65535:UPM65545 UZH65535:UZI65545 VJD65535:VJE65545 VSZ65535:VTA65545 WCV65535:WCW65545 WMR65535:WMS65545 WWN65535:WWO65545 AF131071:AG131081 KB131071:KC131081 TX131071:TY131081 ADT131071:ADU131081 ANP131071:ANQ131081 AXL131071:AXM131081 BHH131071:BHI131081 BRD131071:BRE131081 CAZ131071:CBA131081 CKV131071:CKW131081 CUR131071:CUS131081 DEN131071:DEO131081 DOJ131071:DOK131081 DYF131071:DYG131081 EIB131071:EIC131081 ERX131071:ERY131081 FBT131071:FBU131081 FLP131071:FLQ131081 FVL131071:FVM131081 GFH131071:GFI131081 GPD131071:GPE131081 GYZ131071:GZA131081 HIV131071:HIW131081 HSR131071:HSS131081 ICN131071:ICO131081 IMJ131071:IMK131081 IWF131071:IWG131081 JGB131071:JGC131081 JPX131071:JPY131081 JZT131071:JZU131081 KJP131071:KJQ131081 KTL131071:KTM131081 LDH131071:LDI131081 LND131071:LNE131081 LWZ131071:LXA131081 MGV131071:MGW131081 MQR131071:MQS131081 NAN131071:NAO131081 NKJ131071:NKK131081 NUF131071:NUG131081 OEB131071:OEC131081 ONX131071:ONY131081 OXT131071:OXU131081 PHP131071:PHQ131081 PRL131071:PRM131081 QBH131071:QBI131081 QLD131071:QLE131081 QUZ131071:QVA131081 REV131071:REW131081 ROR131071:ROS131081 RYN131071:RYO131081 SIJ131071:SIK131081 SSF131071:SSG131081 TCB131071:TCC131081 TLX131071:TLY131081 TVT131071:TVU131081 UFP131071:UFQ131081 UPL131071:UPM131081 UZH131071:UZI131081 VJD131071:VJE131081 VSZ131071:VTA131081 WCV131071:WCW131081 WMR131071:WMS131081 WWN131071:WWO131081 AF196607:AG196617 KB196607:KC196617 TX196607:TY196617 ADT196607:ADU196617 ANP196607:ANQ196617 AXL196607:AXM196617 BHH196607:BHI196617 BRD196607:BRE196617 CAZ196607:CBA196617 CKV196607:CKW196617 CUR196607:CUS196617 DEN196607:DEO196617 DOJ196607:DOK196617 DYF196607:DYG196617 EIB196607:EIC196617 ERX196607:ERY196617 FBT196607:FBU196617 FLP196607:FLQ196617 FVL196607:FVM196617 GFH196607:GFI196617 GPD196607:GPE196617 GYZ196607:GZA196617 HIV196607:HIW196617 HSR196607:HSS196617 ICN196607:ICO196617 IMJ196607:IMK196617 IWF196607:IWG196617 JGB196607:JGC196617 JPX196607:JPY196617 JZT196607:JZU196617 KJP196607:KJQ196617 KTL196607:KTM196617 LDH196607:LDI196617 LND196607:LNE196617 LWZ196607:LXA196617 MGV196607:MGW196617 MQR196607:MQS196617 NAN196607:NAO196617 NKJ196607:NKK196617 NUF196607:NUG196617 OEB196607:OEC196617 ONX196607:ONY196617 OXT196607:OXU196617 PHP196607:PHQ196617 PRL196607:PRM196617 QBH196607:QBI196617 QLD196607:QLE196617 QUZ196607:QVA196617 REV196607:REW196617 ROR196607:ROS196617 RYN196607:RYO196617 SIJ196607:SIK196617 SSF196607:SSG196617 TCB196607:TCC196617 TLX196607:TLY196617 TVT196607:TVU196617 UFP196607:UFQ196617 UPL196607:UPM196617 UZH196607:UZI196617 VJD196607:VJE196617 VSZ196607:VTA196617 WCV196607:WCW196617 WMR196607:WMS196617 WWN196607:WWO196617 AF262143:AG262153 KB262143:KC262153 TX262143:TY262153 ADT262143:ADU262153 ANP262143:ANQ262153 AXL262143:AXM262153 BHH262143:BHI262153 BRD262143:BRE262153 CAZ262143:CBA262153 CKV262143:CKW262153 CUR262143:CUS262153 DEN262143:DEO262153 DOJ262143:DOK262153 DYF262143:DYG262153 EIB262143:EIC262153 ERX262143:ERY262153 FBT262143:FBU262153 FLP262143:FLQ262153 FVL262143:FVM262153 GFH262143:GFI262153 GPD262143:GPE262153 GYZ262143:GZA262153 HIV262143:HIW262153 HSR262143:HSS262153 ICN262143:ICO262153 IMJ262143:IMK262153 IWF262143:IWG262153 JGB262143:JGC262153 JPX262143:JPY262153 JZT262143:JZU262153 KJP262143:KJQ262153 KTL262143:KTM262153 LDH262143:LDI262153 LND262143:LNE262153 LWZ262143:LXA262153 MGV262143:MGW262153 MQR262143:MQS262153 NAN262143:NAO262153 NKJ262143:NKK262153 NUF262143:NUG262153 OEB262143:OEC262153 ONX262143:ONY262153 OXT262143:OXU262153 PHP262143:PHQ262153 PRL262143:PRM262153 QBH262143:QBI262153 QLD262143:QLE262153 QUZ262143:QVA262153 REV262143:REW262153 ROR262143:ROS262153 RYN262143:RYO262153 SIJ262143:SIK262153 SSF262143:SSG262153 TCB262143:TCC262153 TLX262143:TLY262153 TVT262143:TVU262153 UFP262143:UFQ262153 UPL262143:UPM262153 UZH262143:UZI262153 VJD262143:VJE262153 VSZ262143:VTA262153 WCV262143:WCW262153 WMR262143:WMS262153 WWN262143:WWO262153 AF327679:AG327689 KB327679:KC327689 TX327679:TY327689 ADT327679:ADU327689 ANP327679:ANQ327689 AXL327679:AXM327689 BHH327679:BHI327689 BRD327679:BRE327689 CAZ327679:CBA327689 CKV327679:CKW327689 CUR327679:CUS327689 DEN327679:DEO327689 DOJ327679:DOK327689 DYF327679:DYG327689 EIB327679:EIC327689 ERX327679:ERY327689 FBT327679:FBU327689 FLP327679:FLQ327689 FVL327679:FVM327689 GFH327679:GFI327689 GPD327679:GPE327689 GYZ327679:GZA327689 HIV327679:HIW327689 HSR327679:HSS327689 ICN327679:ICO327689 IMJ327679:IMK327689 IWF327679:IWG327689 JGB327679:JGC327689 JPX327679:JPY327689 JZT327679:JZU327689 KJP327679:KJQ327689 KTL327679:KTM327689 LDH327679:LDI327689 LND327679:LNE327689 LWZ327679:LXA327689 MGV327679:MGW327689 MQR327679:MQS327689 NAN327679:NAO327689 NKJ327679:NKK327689 NUF327679:NUG327689 OEB327679:OEC327689 ONX327679:ONY327689 OXT327679:OXU327689 PHP327679:PHQ327689 PRL327679:PRM327689 QBH327679:QBI327689 QLD327679:QLE327689 QUZ327679:QVA327689 REV327679:REW327689 ROR327679:ROS327689 RYN327679:RYO327689 SIJ327679:SIK327689 SSF327679:SSG327689 TCB327679:TCC327689 TLX327679:TLY327689 TVT327679:TVU327689 UFP327679:UFQ327689 UPL327679:UPM327689 UZH327679:UZI327689 VJD327679:VJE327689 VSZ327679:VTA327689 WCV327679:WCW327689 WMR327679:WMS327689 WWN327679:WWO327689 AF393215:AG393225 KB393215:KC393225 TX393215:TY393225 ADT393215:ADU393225 ANP393215:ANQ393225 AXL393215:AXM393225 BHH393215:BHI393225 BRD393215:BRE393225 CAZ393215:CBA393225 CKV393215:CKW393225 CUR393215:CUS393225 DEN393215:DEO393225 DOJ393215:DOK393225 DYF393215:DYG393225 EIB393215:EIC393225 ERX393215:ERY393225 FBT393215:FBU393225 FLP393215:FLQ393225 FVL393215:FVM393225 GFH393215:GFI393225 GPD393215:GPE393225 GYZ393215:GZA393225 HIV393215:HIW393225 HSR393215:HSS393225 ICN393215:ICO393225 IMJ393215:IMK393225 IWF393215:IWG393225 JGB393215:JGC393225 JPX393215:JPY393225 JZT393215:JZU393225 KJP393215:KJQ393225 KTL393215:KTM393225 LDH393215:LDI393225 LND393215:LNE393225 LWZ393215:LXA393225 MGV393215:MGW393225 MQR393215:MQS393225 NAN393215:NAO393225 NKJ393215:NKK393225 NUF393215:NUG393225 OEB393215:OEC393225 ONX393215:ONY393225 OXT393215:OXU393225 PHP393215:PHQ393225 PRL393215:PRM393225 QBH393215:QBI393225 QLD393215:QLE393225 QUZ393215:QVA393225 REV393215:REW393225 ROR393215:ROS393225 RYN393215:RYO393225 SIJ393215:SIK393225 SSF393215:SSG393225 TCB393215:TCC393225 TLX393215:TLY393225 TVT393215:TVU393225 UFP393215:UFQ393225 UPL393215:UPM393225 UZH393215:UZI393225 VJD393215:VJE393225 VSZ393215:VTA393225 WCV393215:WCW393225 WMR393215:WMS393225 WWN393215:WWO393225 AF458751:AG458761 KB458751:KC458761 TX458751:TY458761 ADT458751:ADU458761 ANP458751:ANQ458761 AXL458751:AXM458761 BHH458751:BHI458761 BRD458751:BRE458761 CAZ458751:CBA458761 CKV458751:CKW458761 CUR458751:CUS458761 DEN458751:DEO458761 DOJ458751:DOK458761 DYF458751:DYG458761 EIB458751:EIC458761 ERX458751:ERY458761 FBT458751:FBU458761 FLP458751:FLQ458761 FVL458751:FVM458761 GFH458751:GFI458761 GPD458751:GPE458761 GYZ458751:GZA458761 HIV458751:HIW458761 HSR458751:HSS458761 ICN458751:ICO458761 IMJ458751:IMK458761 IWF458751:IWG458761 JGB458751:JGC458761 JPX458751:JPY458761 JZT458751:JZU458761 KJP458751:KJQ458761 KTL458751:KTM458761 LDH458751:LDI458761 LND458751:LNE458761 LWZ458751:LXA458761 MGV458751:MGW458761 MQR458751:MQS458761 NAN458751:NAO458761 NKJ458751:NKK458761 NUF458751:NUG458761 OEB458751:OEC458761 ONX458751:ONY458761 OXT458751:OXU458761 PHP458751:PHQ458761 PRL458751:PRM458761 QBH458751:QBI458761 QLD458751:QLE458761 QUZ458751:QVA458761 REV458751:REW458761 ROR458751:ROS458761 RYN458751:RYO458761 SIJ458751:SIK458761 SSF458751:SSG458761 TCB458751:TCC458761 TLX458751:TLY458761 TVT458751:TVU458761 UFP458751:UFQ458761 UPL458751:UPM458761 UZH458751:UZI458761 VJD458751:VJE458761 VSZ458751:VTA458761 WCV458751:WCW458761 WMR458751:WMS458761 WWN458751:WWO458761 AF524287:AG524297 KB524287:KC524297 TX524287:TY524297 ADT524287:ADU524297 ANP524287:ANQ524297 AXL524287:AXM524297 BHH524287:BHI524297 BRD524287:BRE524297 CAZ524287:CBA524297 CKV524287:CKW524297 CUR524287:CUS524297 DEN524287:DEO524297 DOJ524287:DOK524297 DYF524287:DYG524297 EIB524287:EIC524297 ERX524287:ERY524297 FBT524287:FBU524297 FLP524287:FLQ524297 FVL524287:FVM524297 GFH524287:GFI524297 GPD524287:GPE524297 GYZ524287:GZA524297 HIV524287:HIW524297 HSR524287:HSS524297 ICN524287:ICO524297 IMJ524287:IMK524297 IWF524287:IWG524297 JGB524287:JGC524297 JPX524287:JPY524297 JZT524287:JZU524297 KJP524287:KJQ524297 KTL524287:KTM524297 LDH524287:LDI524297 LND524287:LNE524297 LWZ524287:LXA524297 MGV524287:MGW524297 MQR524287:MQS524297 NAN524287:NAO524297 NKJ524287:NKK524297 NUF524287:NUG524297 OEB524287:OEC524297 ONX524287:ONY524297 OXT524287:OXU524297 PHP524287:PHQ524297 PRL524287:PRM524297 QBH524287:QBI524297 QLD524287:QLE524297 QUZ524287:QVA524297 REV524287:REW524297 ROR524287:ROS524297 RYN524287:RYO524297 SIJ524287:SIK524297 SSF524287:SSG524297 TCB524287:TCC524297 TLX524287:TLY524297 TVT524287:TVU524297 UFP524287:UFQ524297 UPL524287:UPM524297 UZH524287:UZI524297 VJD524287:VJE524297 VSZ524287:VTA524297 WCV524287:WCW524297 WMR524287:WMS524297 WWN524287:WWO524297 AF589823:AG589833 KB589823:KC589833 TX589823:TY589833 ADT589823:ADU589833 ANP589823:ANQ589833 AXL589823:AXM589833 BHH589823:BHI589833 BRD589823:BRE589833 CAZ589823:CBA589833 CKV589823:CKW589833 CUR589823:CUS589833 DEN589823:DEO589833 DOJ589823:DOK589833 DYF589823:DYG589833 EIB589823:EIC589833 ERX589823:ERY589833 FBT589823:FBU589833 FLP589823:FLQ589833 FVL589823:FVM589833 GFH589823:GFI589833 GPD589823:GPE589833 GYZ589823:GZA589833 HIV589823:HIW589833 HSR589823:HSS589833 ICN589823:ICO589833 IMJ589823:IMK589833 IWF589823:IWG589833 JGB589823:JGC589833 JPX589823:JPY589833 JZT589823:JZU589833 KJP589823:KJQ589833 KTL589823:KTM589833 LDH589823:LDI589833 LND589823:LNE589833 LWZ589823:LXA589833 MGV589823:MGW589833 MQR589823:MQS589833 NAN589823:NAO589833 NKJ589823:NKK589833 NUF589823:NUG589833 OEB589823:OEC589833 ONX589823:ONY589833 OXT589823:OXU589833 PHP589823:PHQ589833 PRL589823:PRM589833 QBH589823:QBI589833 QLD589823:QLE589833 QUZ589823:QVA589833 REV589823:REW589833 ROR589823:ROS589833 RYN589823:RYO589833 SIJ589823:SIK589833 SSF589823:SSG589833 TCB589823:TCC589833 TLX589823:TLY589833 TVT589823:TVU589833 UFP589823:UFQ589833 UPL589823:UPM589833 UZH589823:UZI589833 VJD589823:VJE589833 VSZ589823:VTA589833 WCV589823:WCW589833 WMR589823:WMS589833 WWN589823:WWO589833 AF655359:AG655369 KB655359:KC655369 TX655359:TY655369 ADT655359:ADU655369 ANP655359:ANQ655369 AXL655359:AXM655369 BHH655359:BHI655369 BRD655359:BRE655369 CAZ655359:CBA655369 CKV655359:CKW655369 CUR655359:CUS655369 DEN655359:DEO655369 DOJ655359:DOK655369 DYF655359:DYG655369 EIB655359:EIC655369 ERX655359:ERY655369 FBT655359:FBU655369 FLP655359:FLQ655369 FVL655359:FVM655369 GFH655359:GFI655369 GPD655359:GPE655369 GYZ655359:GZA655369 HIV655359:HIW655369 HSR655359:HSS655369 ICN655359:ICO655369 IMJ655359:IMK655369 IWF655359:IWG655369 JGB655359:JGC655369 JPX655359:JPY655369 JZT655359:JZU655369 KJP655359:KJQ655369 KTL655359:KTM655369 LDH655359:LDI655369 LND655359:LNE655369 LWZ655359:LXA655369 MGV655359:MGW655369 MQR655359:MQS655369 NAN655359:NAO655369 NKJ655359:NKK655369 NUF655359:NUG655369 OEB655359:OEC655369 ONX655359:ONY655369 OXT655359:OXU655369 PHP655359:PHQ655369 PRL655359:PRM655369 QBH655359:QBI655369 QLD655359:QLE655369 QUZ655359:QVA655369 REV655359:REW655369 ROR655359:ROS655369 RYN655359:RYO655369 SIJ655359:SIK655369 SSF655359:SSG655369 TCB655359:TCC655369 TLX655359:TLY655369 TVT655359:TVU655369 UFP655359:UFQ655369 UPL655359:UPM655369 UZH655359:UZI655369 VJD655359:VJE655369 VSZ655359:VTA655369 WCV655359:WCW655369 WMR655359:WMS655369 WWN655359:WWO655369 AF720895:AG720905 KB720895:KC720905 TX720895:TY720905 ADT720895:ADU720905 ANP720895:ANQ720905 AXL720895:AXM720905 BHH720895:BHI720905 BRD720895:BRE720905 CAZ720895:CBA720905 CKV720895:CKW720905 CUR720895:CUS720905 DEN720895:DEO720905 DOJ720895:DOK720905 DYF720895:DYG720905 EIB720895:EIC720905 ERX720895:ERY720905 FBT720895:FBU720905 FLP720895:FLQ720905 FVL720895:FVM720905 GFH720895:GFI720905 GPD720895:GPE720905 GYZ720895:GZA720905 HIV720895:HIW720905 HSR720895:HSS720905 ICN720895:ICO720905 IMJ720895:IMK720905 IWF720895:IWG720905 JGB720895:JGC720905 JPX720895:JPY720905 JZT720895:JZU720905 KJP720895:KJQ720905 KTL720895:KTM720905 LDH720895:LDI720905 LND720895:LNE720905 LWZ720895:LXA720905 MGV720895:MGW720905 MQR720895:MQS720905 NAN720895:NAO720905 NKJ720895:NKK720905 NUF720895:NUG720905 OEB720895:OEC720905 ONX720895:ONY720905 OXT720895:OXU720905 PHP720895:PHQ720905 PRL720895:PRM720905 QBH720895:QBI720905 QLD720895:QLE720905 QUZ720895:QVA720905 REV720895:REW720905 ROR720895:ROS720905 RYN720895:RYO720905 SIJ720895:SIK720905 SSF720895:SSG720905 TCB720895:TCC720905 TLX720895:TLY720905 TVT720895:TVU720905 UFP720895:UFQ720905 UPL720895:UPM720905 UZH720895:UZI720905 VJD720895:VJE720905 VSZ720895:VTA720905 WCV720895:WCW720905 WMR720895:WMS720905 WWN720895:WWO720905 AF786431:AG786441 KB786431:KC786441 TX786431:TY786441 ADT786431:ADU786441 ANP786431:ANQ786441 AXL786431:AXM786441 BHH786431:BHI786441 BRD786431:BRE786441 CAZ786431:CBA786441 CKV786431:CKW786441 CUR786431:CUS786441 DEN786431:DEO786441 DOJ786431:DOK786441 DYF786431:DYG786441 EIB786431:EIC786441 ERX786431:ERY786441 FBT786431:FBU786441 FLP786431:FLQ786441 FVL786431:FVM786441 GFH786431:GFI786441 GPD786431:GPE786441 GYZ786431:GZA786441 HIV786431:HIW786441 HSR786431:HSS786441 ICN786431:ICO786441 IMJ786431:IMK786441 IWF786431:IWG786441 JGB786431:JGC786441 JPX786431:JPY786441 JZT786431:JZU786441 KJP786431:KJQ786441 KTL786431:KTM786441 LDH786431:LDI786441 LND786431:LNE786441 LWZ786431:LXA786441 MGV786431:MGW786441 MQR786431:MQS786441 NAN786431:NAO786441 NKJ786431:NKK786441 NUF786431:NUG786441 OEB786431:OEC786441 ONX786431:ONY786441 OXT786431:OXU786441 PHP786431:PHQ786441 PRL786431:PRM786441 QBH786431:QBI786441 QLD786431:QLE786441 QUZ786431:QVA786441 REV786431:REW786441 ROR786431:ROS786441 RYN786431:RYO786441 SIJ786431:SIK786441 SSF786431:SSG786441 TCB786431:TCC786441 TLX786431:TLY786441 TVT786431:TVU786441 UFP786431:UFQ786441 UPL786431:UPM786441 UZH786431:UZI786441 VJD786431:VJE786441 VSZ786431:VTA786441 WCV786431:WCW786441 WMR786431:WMS786441 WWN786431:WWO786441 AF851967:AG851977 KB851967:KC851977 TX851967:TY851977 ADT851967:ADU851977 ANP851967:ANQ851977 AXL851967:AXM851977 BHH851967:BHI851977 BRD851967:BRE851977 CAZ851967:CBA851977 CKV851967:CKW851977 CUR851967:CUS851977 DEN851967:DEO851977 DOJ851967:DOK851977 DYF851967:DYG851977 EIB851967:EIC851977 ERX851967:ERY851977 FBT851967:FBU851977 FLP851967:FLQ851977 FVL851967:FVM851977 GFH851967:GFI851977 GPD851967:GPE851977 GYZ851967:GZA851977 HIV851967:HIW851977 HSR851967:HSS851977 ICN851967:ICO851977 IMJ851967:IMK851977 IWF851967:IWG851977 JGB851967:JGC851977 JPX851967:JPY851977 JZT851967:JZU851977 KJP851967:KJQ851977 KTL851967:KTM851977 LDH851967:LDI851977 LND851967:LNE851977 LWZ851967:LXA851977 MGV851967:MGW851977 MQR851967:MQS851977 NAN851967:NAO851977 NKJ851967:NKK851977 NUF851967:NUG851977 OEB851967:OEC851977 ONX851967:ONY851977 OXT851967:OXU851977 PHP851967:PHQ851977 PRL851967:PRM851977 QBH851967:QBI851977 QLD851967:QLE851977 QUZ851967:QVA851977 REV851967:REW851977 ROR851967:ROS851977 RYN851967:RYO851977 SIJ851967:SIK851977 SSF851967:SSG851977 TCB851967:TCC851977 TLX851967:TLY851977 TVT851967:TVU851977 UFP851967:UFQ851977 UPL851967:UPM851977 UZH851967:UZI851977 VJD851967:VJE851977 VSZ851967:VTA851977 WCV851967:WCW851977 WMR851967:WMS851977 WWN851967:WWO851977 AF917503:AG917513 KB917503:KC917513 TX917503:TY917513 ADT917503:ADU917513 ANP917503:ANQ917513 AXL917503:AXM917513 BHH917503:BHI917513 BRD917503:BRE917513 CAZ917503:CBA917513 CKV917503:CKW917513 CUR917503:CUS917513 DEN917503:DEO917513 DOJ917503:DOK917513 DYF917503:DYG917513 EIB917503:EIC917513 ERX917503:ERY917513 FBT917503:FBU917513 FLP917503:FLQ917513 FVL917503:FVM917513 GFH917503:GFI917513 GPD917503:GPE917513 GYZ917503:GZA917513 HIV917503:HIW917513 HSR917503:HSS917513 ICN917503:ICO917513 IMJ917503:IMK917513 IWF917503:IWG917513 JGB917503:JGC917513 JPX917503:JPY917513 JZT917503:JZU917513 KJP917503:KJQ917513 KTL917503:KTM917513 LDH917503:LDI917513 LND917503:LNE917513 LWZ917503:LXA917513 MGV917503:MGW917513 MQR917503:MQS917513 NAN917503:NAO917513 NKJ917503:NKK917513 NUF917503:NUG917513 OEB917503:OEC917513 ONX917503:ONY917513 OXT917503:OXU917513 PHP917503:PHQ917513 PRL917503:PRM917513 QBH917503:QBI917513 QLD917503:QLE917513 QUZ917503:QVA917513 REV917503:REW917513 ROR917503:ROS917513 RYN917503:RYO917513 SIJ917503:SIK917513 SSF917503:SSG917513 TCB917503:TCC917513 TLX917503:TLY917513 TVT917503:TVU917513 UFP917503:UFQ917513 UPL917503:UPM917513 UZH917503:UZI917513 VJD917503:VJE917513 VSZ917503:VTA917513 WCV917503:WCW917513 WMR917503:WMS917513 WWN917503:WWO917513 AF983039:AG983049 KB983039:KC983049 TX983039:TY983049 ADT983039:ADU983049 ANP983039:ANQ983049 AXL983039:AXM983049 BHH983039:BHI983049 BRD983039:BRE983049 CAZ983039:CBA983049 CKV983039:CKW983049 CUR983039:CUS983049 DEN983039:DEO983049 DOJ983039:DOK983049 DYF983039:DYG983049 EIB983039:EIC983049 ERX983039:ERY983049 FBT983039:FBU983049 FLP983039:FLQ983049 FVL983039:FVM983049 GFH983039:GFI983049 GPD983039:GPE983049 GYZ983039:GZA983049 HIV983039:HIW983049 HSR983039:HSS983049 ICN983039:ICO983049 IMJ983039:IMK983049 IWF983039:IWG983049 JGB983039:JGC983049 JPX983039:JPY983049 JZT983039:JZU983049 KJP983039:KJQ983049 KTL983039:KTM983049 LDH983039:LDI983049 LND983039:LNE983049 LWZ983039:LXA983049 MGV983039:MGW983049 MQR983039:MQS983049 NAN983039:NAO983049 NKJ983039:NKK983049 NUF983039:NUG983049 OEB983039:OEC983049 ONX983039:ONY983049 OXT983039:OXU983049 PHP983039:PHQ983049 PRL983039:PRM983049 QBH983039:QBI983049 QLD983039:QLE983049 QUZ983039:QVA983049 REV983039:REW983049 ROR983039:ROS983049 RYN983039:RYO983049 SIJ983039:SIK983049 SSF983039:SSG983049 TCB983039:TCC983049 TLX983039:TLY983049 TVT983039:TVU983049 UFP983039:UFQ983049 UPL983039:UPM983049 UZH983039:UZI983049 VJD983039:VJE983049 VSZ983039:VTA983049 WCV983039:WCW983049 WMR983039:WMS983049 WWN983039:WWO983049 AJ65542:AJ65545 KF65542:KF65545 UB65542:UB65545 ADX65542:ADX65545 ANT65542:ANT65545 AXP65542:AXP65545 BHL65542:BHL65545 BRH65542:BRH65545 CBD65542:CBD65545 CKZ65542:CKZ65545 CUV65542:CUV65545 DER65542:DER65545 DON65542:DON65545 DYJ65542:DYJ65545 EIF65542:EIF65545 ESB65542:ESB65545 FBX65542:FBX65545 FLT65542:FLT65545 FVP65542:FVP65545 GFL65542:GFL65545 GPH65542:GPH65545 GZD65542:GZD65545 HIZ65542:HIZ65545 HSV65542:HSV65545 ICR65542:ICR65545 IMN65542:IMN65545 IWJ65542:IWJ65545 JGF65542:JGF65545 JQB65542:JQB65545 JZX65542:JZX65545 KJT65542:KJT65545 KTP65542:KTP65545 LDL65542:LDL65545 LNH65542:LNH65545 LXD65542:LXD65545 MGZ65542:MGZ65545 MQV65542:MQV65545 NAR65542:NAR65545 NKN65542:NKN65545 NUJ65542:NUJ65545 OEF65542:OEF65545 OOB65542:OOB65545 OXX65542:OXX65545 PHT65542:PHT65545 PRP65542:PRP65545 QBL65542:QBL65545 QLH65542:QLH65545 QVD65542:QVD65545 REZ65542:REZ65545 ROV65542:ROV65545 RYR65542:RYR65545 SIN65542:SIN65545 SSJ65542:SSJ65545 TCF65542:TCF65545 TMB65542:TMB65545 TVX65542:TVX65545 UFT65542:UFT65545 UPP65542:UPP65545 UZL65542:UZL65545 VJH65542:VJH65545 VTD65542:VTD65545 WCZ65542:WCZ65545 WMV65542:WMV65545 WWR65542:WWR65545 AJ131078:AJ131081 KF131078:KF131081 UB131078:UB131081 ADX131078:ADX131081 ANT131078:ANT131081 AXP131078:AXP131081 BHL131078:BHL131081 BRH131078:BRH131081 CBD131078:CBD131081 CKZ131078:CKZ131081 CUV131078:CUV131081 DER131078:DER131081 DON131078:DON131081 DYJ131078:DYJ131081 EIF131078:EIF131081 ESB131078:ESB131081 FBX131078:FBX131081 FLT131078:FLT131081 FVP131078:FVP131081 GFL131078:GFL131081 GPH131078:GPH131081 GZD131078:GZD131081 HIZ131078:HIZ131081 HSV131078:HSV131081 ICR131078:ICR131081 IMN131078:IMN131081 IWJ131078:IWJ131081 JGF131078:JGF131081 JQB131078:JQB131081 JZX131078:JZX131081 KJT131078:KJT131081 KTP131078:KTP131081 LDL131078:LDL131081 LNH131078:LNH131081 LXD131078:LXD131081 MGZ131078:MGZ131081 MQV131078:MQV131081 NAR131078:NAR131081 NKN131078:NKN131081 NUJ131078:NUJ131081 OEF131078:OEF131081 OOB131078:OOB131081 OXX131078:OXX131081 PHT131078:PHT131081 PRP131078:PRP131081 QBL131078:QBL131081 QLH131078:QLH131081 QVD131078:QVD131081 REZ131078:REZ131081 ROV131078:ROV131081 RYR131078:RYR131081 SIN131078:SIN131081 SSJ131078:SSJ131081 TCF131078:TCF131081 TMB131078:TMB131081 TVX131078:TVX131081 UFT131078:UFT131081 UPP131078:UPP131081 UZL131078:UZL131081 VJH131078:VJH131081 VTD131078:VTD131081 WCZ131078:WCZ131081 WMV131078:WMV131081 WWR131078:WWR131081 AJ196614:AJ196617 KF196614:KF196617 UB196614:UB196617 ADX196614:ADX196617 ANT196614:ANT196617 AXP196614:AXP196617 BHL196614:BHL196617 BRH196614:BRH196617 CBD196614:CBD196617 CKZ196614:CKZ196617 CUV196614:CUV196617 DER196614:DER196617 DON196614:DON196617 DYJ196614:DYJ196617 EIF196614:EIF196617 ESB196614:ESB196617 FBX196614:FBX196617 FLT196614:FLT196617 FVP196614:FVP196617 GFL196614:GFL196617 GPH196614:GPH196617 GZD196614:GZD196617 HIZ196614:HIZ196617 HSV196614:HSV196617 ICR196614:ICR196617 IMN196614:IMN196617 IWJ196614:IWJ196617 JGF196614:JGF196617 JQB196614:JQB196617 JZX196614:JZX196617 KJT196614:KJT196617 KTP196614:KTP196617 LDL196614:LDL196617 LNH196614:LNH196617 LXD196614:LXD196617 MGZ196614:MGZ196617 MQV196614:MQV196617 NAR196614:NAR196617 NKN196614:NKN196617 NUJ196614:NUJ196617 OEF196614:OEF196617 OOB196614:OOB196617 OXX196614:OXX196617 PHT196614:PHT196617 PRP196614:PRP196617 QBL196614:QBL196617 QLH196614:QLH196617 QVD196614:QVD196617 REZ196614:REZ196617 ROV196614:ROV196617 RYR196614:RYR196617 SIN196614:SIN196617 SSJ196614:SSJ196617 TCF196614:TCF196617 TMB196614:TMB196617 TVX196614:TVX196617 UFT196614:UFT196617 UPP196614:UPP196617 UZL196614:UZL196617 VJH196614:VJH196617 VTD196614:VTD196617 WCZ196614:WCZ196617 WMV196614:WMV196617 WWR196614:WWR196617 AJ262150:AJ262153 KF262150:KF262153 UB262150:UB262153 ADX262150:ADX262153 ANT262150:ANT262153 AXP262150:AXP262153 BHL262150:BHL262153 BRH262150:BRH262153 CBD262150:CBD262153 CKZ262150:CKZ262153 CUV262150:CUV262153 DER262150:DER262153 DON262150:DON262153 DYJ262150:DYJ262153 EIF262150:EIF262153 ESB262150:ESB262153 FBX262150:FBX262153 FLT262150:FLT262153 FVP262150:FVP262153 GFL262150:GFL262153 GPH262150:GPH262153 GZD262150:GZD262153 HIZ262150:HIZ262153 HSV262150:HSV262153 ICR262150:ICR262153 IMN262150:IMN262153 IWJ262150:IWJ262153 JGF262150:JGF262153 JQB262150:JQB262153 JZX262150:JZX262153 KJT262150:KJT262153 KTP262150:KTP262153 LDL262150:LDL262153 LNH262150:LNH262153 LXD262150:LXD262153 MGZ262150:MGZ262153 MQV262150:MQV262153 NAR262150:NAR262153 NKN262150:NKN262153 NUJ262150:NUJ262153 OEF262150:OEF262153 OOB262150:OOB262153 OXX262150:OXX262153 PHT262150:PHT262153 PRP262150:PRP262153 QBL262150:QBL262153 QLH262150:QLH262153 QVD262150:QVD262153 REZ262150:REZ262153 ROV262150:ROV262153 RYR262150:RYR262153 SIN262150:SIN262153 SSJ262150:SSJ262153 TCF262150:TCF262153 TMB262150:TMB262153 TVX262150:TVX262153 UFT262150:UFT262153 UPP262150:UPP262153 UZL262150:UZL262153 VJH262150:VJH262153 VTD262150:VTD262153 WCZ262150:WCZ262153 WMV262150:WMV262153 WWR262150:WWR262153 AJ327686:AJ327689 KF327686:KF327689 UB327686:UB327689 ADX327686:ADX327689 ANT327686:ANT327689 AXP327686:AXP327689 BHL327686:BHL327689 BRH327686:BRH327689 CBD327686:CBD327689 CKZ327686:CKZ327689 CUV327686:CUV327689 DER327686:DER327689 DON327686:DON327689 DYJ327686:DYJ327689 EIF327686:EIF327689 ESB327686:ESB327689 FBX327686:FBX327689 FLT327686:FLT327689 FVP327686:FVP327689 GFL327686:GFL327689 GPH327686:GPH327689 GZD327686:GZD327689 HIZ327686:HIZ327689 HSV327686:HSV327689 ICR327686:ICR327689 IMN327686:IMN327689 IWJ327686:IWJ327689 JGF327686:JGF327689 JQB327686:JQB327689 JZX327686:JZX327689 KJT327686:KJT327689 KTP327686:KTP327689 LDL327686:LDL327689 LNH327686:LNH327689 LXD327686:LXD327689 MGZ327686:MGZ327689 MQV327686:MQV327689 NAR327686:NAR327689 NKN327686:NKN327689 NUJ327686:NUJ327689 OEF327686:OEF327689 OOB327686:OOB327689 OXX327686:OXX327689 PHT327686:PHT327689 PRP327686:PRP327689 QBL327686:QBL327689 QLH327686:QLH327689 QVD327686:QVD327689 REZ327686:REZ327689 ROV327686:ROV327689 RYR327686:RYR327689 SIN327686:SIN327689 SSJ327686:SSJ327689 TCF327686:TCF327689 TMB327686:TMB327689 TVX327686:TVX327689 UFT327686:UFT327689 UPP327686:UPP327689 UZL327686:UZL327689 VJH327686:VJH327689 VTD327686:VTD327689 WCZ327686:WCZ327689 WMV327686:WMV327689 WWR327686:WWR327689 AJ393222:AJ393225 KF393222:KF393225 UB393222:UB393225 ADX393222:ADX393225 ANT393222:ANT393225 AXP393222:AXP393225 BHL393222:BHL393225 BRH393222:BRH393225 CBD393222:CBD393225 CKZ393222:CKZ393225 CUV393222:CUV393225 DER393222:DER393225 DON393222:DON393225 DYJ393222:DYJ393225 EIF393222:EIF393225 ESB393222:ESB393225 FBX393222:FBX393225 FLT393222:FLT393225 FVP393222:FVP393225 GFL393222:GFL393225 GPH393222:GPH393225 GZD393222:GZD393225 HIZ393222:HIZ393225 HSV393222:HSV393225 ICR393222:ICR393225 IMN393222:IMN393225 IWJ393222:IWJ393225 JGF393222:JGF393225 JQB393222:JQB393225 JZX393222:JZX393225 KJT393222:KJT393225 KTP393222:KTP393225 LDL393222:LDL393225 LNH393222:LNH393225 LXD393222:LXD393225 MGZ393222:MGZ393225 MQV393222:MQV393225 NAR393222:NAR393225 NKN393222:NKN393225 NUJ393222:NUJ393225 OEF393222:OEF393225 OOB393222:OOB393225 OXX393222:OXX393225 PHT393222:PHT393225 PRP393222:PRP393225 QBL393222:QBL393225 QLH393222:QLH393225 QVD393222:QVD393225 REZ393222:REZ393225 ROV393222:ROV393225 RYR393222:RYR393225 SIN393222:SIN393225 SSJ393222:SSJ393225 TCF393222:TCF393225 TMB393222:TMB393225 TVX393222:TVX393225 UFT393222:UFT393225 UPP393222:UPP393225 UZL393222:UZL393225 VJH393222:VJH393225 VTD393222:VTD393225 WCZ393222:WCZ393225 WMV393222:WMV393225 WWR393222:WWR393225 AJ458758:AJ458761 KF458758:KF458761 UB458758:UB458761 ADX458758:ADX458761 ANT458758:ANT458761 AXP458758:AXP458761 BHL458758:BHL458761 BRH458758:BRH458761 CBD458758:CBD458761 CKZ458758:CKZ458761 CUV458758:CUV458761 DER458758:DER458761 DON458758:DON458761 DYJ458758:DYJ458761 EIF458758:EIF458761 ESB458758:ESB458761 FBX458758:FBX458761 FLT458758:FLT458761 FVP458758:FVP458761 GFL458758:GFL458761 GPH458758:GPH458761 GZD458758:GZD458761 HIZ458758:HIZ458761 HSV458758:HSV458761 ICR458758:ICR458761 IMN458758:IMN458761 IWJ458758:IWJ458761 JGF458758:JGF458761 JQB458758:JQB458761 JZX458758:JZX458761 KJT458758:KJT458761 KTP458758:KTP458761 LDL458758:LDL458761 LNH458758:LNH458761 LXD458758:LXD458761 MGZ458758:MGZ458761 MQV458758:MQV458761 NAR458758:NAR458761 NKN458758:NKN458761 NUJ458758:NUJ458761 OEF458758:OEF458761 OOB458758:OOB458761 OXX458758:OXX458761 PHT458758:PHT458761 PRP458758:PRP458761 QBL458758:QBL458761 QLH458758:QLH458761 QVD458758:QVD458761 REZ458758:REZ458761 ROV458758:ROV458761 RYR458758:RYR458761 SIN458758:SIN458761 SSJ458758:SSJ458761 TCF458758:TCF458761 TMB458758:TMB458761 TVX458758:TVX458761 UFT458758:UFT458761 UPP458758:UPP458761 UZL458758:UZL458761 VJH458758:VJH458761 VTD458758:VTD458761 WCZ458758:WCZ458761 WMV458758:WMV458761 WWR458758:WWR458761 AJ524294:AJ524297 KF524294:KF524297 UB524294:UB524297 ADX524294:ADX524297 ANT524294:ANT524297 AXP524294:AXP524297 BHL524294:BHL524297 BRH524294:BRH524297 CBD524294:CBD524297 CKZ524294:CKZ524297 CUV524294:CUV524297 DER524294:DER524297 DON524294:DON524297 DYJ524294:DYJ524297 EIF524294:EIF524297 ESB524294:ESB524297 FBX524294:FBX524297 FLT524294:FLT524297 FVP524294:FVP524297 GFL524294:GFL524297 GPH524294:GPH524297 GZD524294:GZD524297 HIZ524294:HIZ524297 HSV524294:HSV524297 ICR524294:ICR524297 IMN524294:IMN524297 IWJ524294:IWJ524297 JGF524294:JGF524297 JQB524294:JQB524297 JZX524294:JZX524297 KJT524294:KJT524297 KTP524294:KTP524297 LDL524294:LDL524297 LNH524294:LNH524297 LXD524294:LXD524297 MGZ524294:MGZ524297 MQV524294:MQV524297 NAR524294:NAR524297 NKN524294:NKN524297 NUJ524294:NUJ524297 OEF524294:OEF524297 OOB524294:OOB524297 OXX524294:OXX524297 PHT524294:PHT524297 PRP524294:PRP524297 QBL524294:QBL524297 QLH524294:QLH524297 QVD524294:QVD524297 REZ524294:REZ524297 ROV524294:ROV524297 RYR524294:RYR524297 SIN524294:SIN524297 SSJ524294:SSJ524297 TCF524294:TCF524297 TMB524294:TMB524297 TVX524294:TVX524297 UFT524294:UFT524297 UPP524294:UPP524297 UZL524294:UZL524297 VJH524294:VJH524297 VTD524294:VTD524297 WCZ524294:WCZ524297 WMV524294:WMV524297 WWR524294:WWR524297 AJ589830:AJ589833 KF589830:KF589833 UB589830:UB589833 ADX589830:ADX589833 ANT589830:ANT589833 AXP589830:AXP589833 BHL589830:BHL589833 BRH589830:BRH589833 CBD589830:CBD589833 CKZ589830:CKZ589833 CUV589830:CUV589833 DER589830:DER589833 DON589830:DON589833 DYJ589830:DYJ589833 EIF589830:EIF589833 ESB589830:ESB589833 FBX589830:FBX589833 FLT589830:FLT589833 FVP589830:FVP589833 GFL589830:GFL589833 GPH589830:GPH589833 GZD589830:GZD589833 HIZ589830:HIZ589833 HSV589830:HSV589833 ICR589830:ICR589833 IMN589830:IMN589833 IWJ589830:IWJ589833 JGF589830:JGF589833 JQB589830:JQB589833 JZX589830:JZX589833 KJT589830:KJT589833 KTP589830:KTP589833 LDL589830:LDL589833 LNH589830:LNH589833 LXD589830:LXD589833 MGZ589830:MGZ589833 MQV589830:MQV589833 NAR589830:NAR589833 NKN589830:NKN589833 NUJ589830:NUJ589833 OEF589830:OEF589833 OOB589830:OOB589833 OXX589830:OXX589833 PHT589830:PHT589833 PRP589830:PRP589833 QBL589830:QBL589833 QLH589830:QLH589833 QVD589830:QVD589833 REZ589830:REZ589833 ROV589830:ROV589833 RYR589830:RYR589833 SIN589830:SIN589833 SSJ589830:SSJ589833 TCF589830:TCF589833 TMB589830:TMB589833 TVX589830:TVX589833 UFT589830:UFT589833 UPP589830:UPP589833 UZL589830:UZL589833 VJH589830:VJH589833 VTD589830:VTD589833 WCZ589830:WCZ589833 WMV589830:WMV589833 WWR589830:WWR589833 AJ655366:AJ655369 KF655366:KF655369 UB655366:UB655369 ADX655366:ADX655369 ANT655366:ANT655369 AXP655366:AXP655369 BHL655366:BHL655369 BRH655366:BRH655369 CBD655366:CBD655369 CKZ655366:CKZ655369 CUV655366:CUV655369 DER655366:DER655369 DON655366:DON655369 DYJ655366:DYJ655369 EIF655366:EIF655369 ESB655366:ESB655369 FBX655366:FBX655369 FLT655366:FLT655369 FVP655366:FVP655369 GFL655366:GFL655369 GPH655366:GPH655369 GZD655366:GZD655369 HIZ655366:HIZ655369 HSV655366:HSV655369 ICR655366:ICR655369 IMN655366:IMN655369 IWJ655366:IWJ655369 JGF655366:JGF655369 JQB655366:JQB655369 JZX655366:JZX655369 KJT655366:KJT655369 KTP655366:KTP655369 LDL655366:LDL655369 LNH655366:LNH655369 LXD655366:LXD655369 MGZ655366:MGZ655369 MQV655366:MQV655369 NAR655366:NAR655369 NKN655366:NKN655369 NUJ655366:NUJ655369 OEF655366:OEF655369 OOB655366:OOB655369 OXX655366:OXX655369 PHT655366:PHT655369 PRP655366:PRP655369 QBL655366:QBL655369 QLH655366:QLH655369 QVD655366:QVD655369 REZ655366:REZ655369 ROV655366:ROV655369 RYR655366:RYR655369 SIN655366:SIN655369 SSJ655366:SSJ655369 TCF655366:TCF655369 TMB655366:TMB655369 TVX655366:TVX655369 UFT655366:UFT655369 UPP655366:UPP655369 UZL655366:UZL655369 VJH655366:VJH655369 VTD655366:VTD655369 WCZ655366:WCZ655369 WMV655366:WMV655369 WWR655366:WWR655369 AJ720902:AJ720905 KF720902:KF720905 UB720902:UB720905 ADX720902:ADX720905 ANT720902:ANT720905 AXP720902:AXP720905 BHL720902:BHL720905 BRH720902:BRH720905 CBD720902:CBD720905 CKZ720902:CKZ720905 CUV720902:CUV720905 DER720902:DER720905 DON720902:DON720905 DYJ720902:DYJ720905 EIF720902:EIF720905 ESB720902:ESB720905 FBX720902:FBX720905 FLT720902:FLT720905 FVP720902:FVP720905 GFL720902:GFL720905 GPH720902:GPH720905 GZD720902:GZD720905 HIZ720902:HIZ720905 HSV720902:HSV720905 ICR720902:ICR720905 IMN720902:IMN720905 IWJ720902:IWJ720905 JGF720902:JGF720905 JQB720902:JQB720905 JZX720902:JZX720905 KJT720902:KJT720905 KTP720902:KTP720905 LDL720902:LDL720905 LNH720902:LNH720905 LXD720902:LXD720905 MGZ720902:MGZ720905 MQV720902:MQV720905 NAR720902:NAR720905 NKN720902:NKN720905 NUJ720902:NUJ720905 OEF720902:OEF720905 OOB720902:OOB720905 OXX720902:OXX720905 PHT720902:PHT720905 PRP720902:PRP720905 QBL720902:QBL720905 QLH720902:QLH720905 QVD720902:QVD720905 REZ720902:REZ720905 ROV720902:ROV720905 RYR720902:RYR720905 SIN720902:SIN720905 SSJ720902:SSJ720905 TCF720902:TCF720905 TMB720902:TMB720905 TVX720902:TVX720905 UFT720902:UFT720905 UPP720902:UPP720905 UZL720902:UZL720905 VJH720902:VJH720905 VTD720902:VTD720905 WCZ720902:WCZ720905 WMV720902:WMV720905 WWR720902:WWR720905 AJ786438:AJ786441 KF786438:KF786441 UB786438:UB786441 ADX786438:ADX786441 ANT786438:ANT786441 AXP786438:AXP786441 BHL786438:BHL786441 BRH786438:BRH786441 CBD786438:CBD786441 CKZ786438:CKZ786441 CUV786438:CUV786441 DER786438:DER786441 DON786438:DON786441 DYJ786438:DYJ786441 EIF786438:EIF786441 ESB786438:ESB786441 FBX786438:FBX786441 FLT786438:FLT786441 FVP786438:FVP786441 GFL786438:GFL786441 GPH786438:GPH786441 GZD786438:GZD786441 HIZ786438:HIZ786441 HSV786438:HSV786441 ICR786438:ICR786441 IMN786438:IMN786441 IWJ786438:IWJ786441 JGF786438:JGF786441 JQB786438:JQB786441 JZX786438:JZX786441 KJT786438:KJT786441 KTP786438:KTP786441 LDL786438:LDL786441 LNH786438:LNH786441 LXD786438:LXD786441 MGZ786438:MGZ786441 MQV786438:MQV786441 NAR786438:NAR786441 NKN786438:NKN786441 NUJ786438:NUJ786441 OEF786438:OEF786441 OOB786438:OOB786441 OXX786438:OXX786441 PHT786438:PHT786441 PRP786438:PRP786441 QBL786438:QBL786441 QLH786438:QLH786441 QVD786438:QVD786441 REZ786438:REZ786441 ROV786438:ROV786441 RYR786438:RYR786441 SIN786438:SIN786441 SSJ786438:SSJ786441 TCF786438:TCF786441 TMB786438:TMB786441 TVX786438:TVX786441 UFT786438:UFT786441 UPP786438:UPP786441 UZL786438:UZL786441 VJH786438:VJH786441 VTD786438:VTD786441 WCZ786438:WCZ786441 WMV786438:WMV786441 WWR786438:WWR786441 AJ851974:AJ851977 KF851974:KF851977 UB851974:UB851977 ADX851974:ADX851977 ANT851974:ANT851977 AXP851974:AXP851977 BHL851974:BHL851977 BRH851974:BRH851977 CBD851974:CBD851977 CKZ851974:CKZ851977 CUV851974:CUV851977 DER851974:DER851977 DON851974:DON851977 DYJ851974:DYJ851977 EIF851974:EIF851977 ESB851974:ESB851977 FBX851974:FBX851977 FLT851974:FLT851977 FVP851974:FVP851977 GFL851974:GFL851977 GPH851974:GPH851977 GZD851974:GZD851977 HIZ851974:HIZ851977 HSV851974:HSV851977 ICR851974:ICR851977 IMN851974:IMN851977 IWJ851974:IWJ851977 JGF851974:JGF851977 JQB851974:JQB851977 JZX851974:JZX851977 KJT851974:KJT851977 KTP851974:KTP851977 LDL851974:LDL851977 LNH851974:LNH851977 LXD851974:LXD851977 MGZ851974:MGZ851977 MQV851974:MQV851977 NAR851974:NAR851977 NKN851974:NKN851977 NUJ851974:NUJ851977 OEF851974:OEF851977 OOB851974:OOB851977 OXX851974:OXX851977 PHT851974:PHT851977 PRP851974:PRP851977 QBL851974:QBL851977 QLH851974:QLH851977 QVD851974:QVD851977 REZ851974:REZ851977 ROV851974:ROV851977 RYR851974:RYR851977 SIN851974:SIN851977 SSJ851974:SSJ851977 TCF851974:TCF851977 TMB851974:TMB851977 TVX851974:TVX851977 UFT851974:UFT851977 UPP851974:UPP851977 UZL851974:UZL851977 VJH851974:VJH851977 VTD851974:VTD851977 WCZ851974:WCZ851977 WMV851974:WMV851977 WWR851974:WWR851977 AJ917510:AJ917513 KF917510:KF917513 UB917510:UB917513 ADX917510:ADX917513 ANT917510:ANT917513 AXP917510:AXP917513 BHL917510:BHL917513 BRH917510:BRH917513 CBD917510:CBD917513 CKZ917510:CKZ917513 CUV917510:CUV917513 DER917510:DER917513 DON917510:DON917513 DYJ917510:DYJ917513 EIF917510:EIF917513 ESB917510:ESB917513 FBX917510:FBX917513 FLT917510:FLT917513 FVP917510:FVP917513 GFL917510:GFL917513 GPH917510:GPH917513 GZD917510:GZD917513 HIZ917510:HIZ917513 HSV917510:HSV917513 ICR917510:ICR917513 IMN917510:IMN917513 IWJ917510:IWJ917513 JGF917510:JGF917513 JQB917510:JQB917513 JZX917510:JZX917513 KJT917510:KJT917513 KTP917510:KTP917513 LDL917510:LDL917513 LNH917510:LNH917513 LXD917510:LXD917513 MGZ917510:MGZ917513 MQV917510:MQV917513 NAR917510:NAR917513 NKN917510:NKN917513 NUJ917510:NUJ917513 OEF917510:OEF917513 OOB917510:OOB917513 OXX917510:OXX917513 PHT917510:PHT917513 PRP917510:PRP917513 QBL917510:QBL917513 QLH917510:QLH917513 QVD917510:QVD917513 REZ917510:REZ917513 ROV917510:ROV917513 RYR917510:RYR917513 SIN917510:SIN917513 SSJ917510:SSJ917513 TCF917510:TCF917513 TMB917510:TMB917513 TVX917510:TVX917513 UFT917510:UFT917513 UPP917510:UPP917513 UZL917510:UZL917513 VJH917510:VJH917513 VTD917510:VTD917513 WCZ917510:WCZ917513 WMV917510:WMV917513 WWR917510:WWR917513 AJ983046:AJ983049 KF983046:KF983049 UB983046:UB983049 ADX983046:ADX983049 ANT983046:ANT983049 AXP983046:AXP983049 BHL983046:BHL983049 BRH983046:BRH983049 CBD983046:CBD983049 CKZ983046:CKZ983049 CUV983046:CUV983049 DER983046:DER983049 DON983046:DON983049 DYJ983046:DYJ983049 EIF983046:EIF983049 ESB983046:ESB983049 FBX983046:FBX983049 FLT983046:FLT983049 FVP983046:FVP983049 GFL983046:GFL983049 GPH983046:GPH983049 GZD983046:GZD983049 HIZ983046:HIZ983049 HSV983046:HSV983049 ICR983046:ICR983049 IMN983046:IMN983049 IWJ983046:IWJ983049 JGF983046:JGF983049 JQB983046:JQB983049 JZX983046:JZX983049 KJT983046:KJT983049 KTP983046:KTP983049 LDL983046:LDL983049 LNH983046:LNH983049 LXD983046:LXD983049 MGZ983046:MGZ983049 MQV983046:MQV983049 NAR983046:NAR983049 NKN983046:NKN983049 NUJ983046:NUJ983049 OEF983046:OEF983049 OOB983046:OOB983049 OXX983046:OXX983049 PHT983046:PHT983049 PRP983046:PRP983049 QBL983046:QBL983049 QLH983046:QLH983049 QVD983046:QVD983049 REZ983046:REZ983049 ROV983046:ROV983049 RYR983046:RYR983049 SIN983046:SIN983049 SSJ983046:SSJ983049 TCF983046:TCF983049 TMB983046:TMB983049 TVX983046:TVX983049 UFT983046:UFT983049 UPP983046:UPP983049 UZL983046:UZL983049 VJH983046:VJH983049 VTD983046:VTD983049 WCZ983046:WCZ983049 WMV983046:WMV983049 WWR983046:WWR983049 AI65535:AI65545 KE65535:KE65545 UA65535:UA65545 ADW65535:ADW65545 ANS65535:ANS65545 AXO65535:AXO65545 BHK65535:BHK65545 BRG65535:BRG65545 CBC65535:CBC65545 CKY65535:CKY65545 CUU65535:CUU65545 DEQ65535:DEQ65545 DOM65535:DOM65545 DYI65535:DYI65545 EIE65535:EIE65545 ESA65535:ESA65545 FBW65535:FBW65545 FLS65535:FLS65545 FVO65535:FVO65545 GFK65535:GFK65545 GPG65535:GPG65545 GZC65535:GZC65545 HIY65535:HIY65545 HSU65535:HSU65545 ICQ65535:ICQ65545 IMM65535:IMM65545 IWI65535:IWI65545 JGE65535:JGE65545 JQA65535:JQA65545 JZW65535:JZW65545 KJS65535:KJS65545 KTO65535:KTO65545 LDK65535:LDK65545 LNG65535:LNG65545 LXC65535:LXC65545 MGY65535:MGY65545 MQU65535:MQU65545 NAQ65535:NAQ65545 NKM65535:NKM65545 NUI65535:NUI65545 OEE65535:OEE65545 OOA65535:OOA65545 OXW65535:OXW65545 PHS65535:PHS65545 PRO65535:PRO65545 QBK65535:QBK65545 QLG65535:QLG65545 QVC65535:QVC65545 REY65535:REY65545 ROU65535:ROU65545 RYQ65535:RYQ65545 SIM65535:SIM65545 SSI65535:SSI65545 TCE65535:TCE65545 TMA65535:TMA65545 TVW65535:TVW65545 UFS65535:UFS65545 UPO65535:UPO65545 UZK65535:UZK65545 VJG65535:VJG65545 VTC65535:VTC65545 WCY65535:WCY65545 WMU65535:WMU65545 WWQ65535:WWQ65545 AI131071:AI131081 KE131071:KE131081 UA131071:UA131081 ADW131071:ADW131081 ANS131071:ANS131081 AXO131071:AXO131081 BHK131071:BHK131081 BRG131071:BRG131081 CBC131071:CBC131081 CKY131071:CKY131081 CUU131071:CUU131081 DEQ131071:DEQ131081 DOM131071:DOM131081 DYI131071:DYI131081 EIE131071:EIE131081 ESA131071:ESA131081 FBW131071:FBW131081 FLS131071:FLS131081 FVO131071:FVO131081 GFK131071:GFK131081 GPG131071:GPG131081 GZC131071:GZC131081 HIY131071:HIY131081 HSU131071:HSU131081 ICQ131071:ICQ131081 IMM131071:IMM131081 IWI131071:IWI131081 JGE131071:JGE131081 JQA131071:JQA131081 JZW131071:JZW131081 KJS131071:KJS131081 KTO131071:KTO131081 LDK131071:LDK131081 LNG131071:LNG131081 LXC131071:LXC131081 MGY131071:MGY131081 MQU131071:MQU131081 NAQ131071:NAQ131081 NKM131071:NKM131081 NUI131071:NUI131081 OEE131071:OEE131081 OOA131071:OOA131081 OXW131071:OXW131081 PHS131071:PHS131081 PRO131071:PRO131081 QBK131071:QBK131081 QLG131071:QLG131081 QVC131071:QVC131081 REY131071:REY131081 ROU131071:ROU131081 RYQ131071:RYQ131081 SIM131071:SIM131081 SSI131071:SSI131081 TCE131071:TCE131081 TMA131071:TMA131081 TVW131071:TVW131081 UFS131071:UFS131081 UPO131071:UPO131081 UZK131071:UZK131081 VJG131071:VJG131081 VTC131071:VTC131081 WCY131071:WCY131081 WMU131071:WMU131081 WWQ131071:WWQ131081 AI196607:AI196617 KE196607:KE196617 UA196607:UA196617 ADW196607:ADW196617 ANS196607:ANS196617 AXO196607:AXO196617 BHK196607:BHK196617 BRG196607:BRG196617 CBC196607:CBC196617 CKY196607:CKY196617 CUU196607:CUU196617 DEQ196607:DEQ196617 DOM196607:DOM196617 DYI196607:DYI196617 EIE196607:EIE196617 ESA196607:ESA196617 FBW196607:FBW196617 FLS196607:FLS196617 FVO196607:FVO196617 GFK196607:GFK196617 GPG196607:GPG196617 GZC196607:GZC196617 HIY196607:HIY196617 HSU196607:HSU196617 ICQ196607:ICQ196617 IMM196607:IMM196617 IWI196607:IWI196617 JGE196607:JGE196617 JQA196607:JQA196617 JZW196607:JZW196617 KJS196607:KJS196617 KTO196607:KTO196617 LDK196607:LDK196617 LNG196607:LNG196617 LXC196607:LXC196617 MGY196607:MGY196617 MQU196607:MQU196617 NAQ196607:NAQ196617 NKM196607:NKM196617 NUI196607:NUI196617 OEE196607:OEE196617 OOA196607:OOA196617 OXW196607:OXW196617 PHS196607:PHS196617 PRO196607:PRO196617 QBK196607:QBK196617 QLG196607:QLG196617 QVC196607:QVC196617 REY196607:REY196617 ROU196607:ROU196617 RYQ196607:RYQ196617 SIM196607:SIM196617 SSI196607:SSI196617 TCE196607:TCE196617 TMA196607:TMA196617 TVW196607:TVW196617 UFS196607:UFS196617 UPO196607:UPO196617 UZK196607:UZK196617 VJG196607:VJG196617 VTC196607:VTC196617 WCY196607:WCY196617 WMU196607:WMU196617 WWQ196607:WWQ196617 AI262143:AI262153 KE262143:KE262153 UA262143:UA262153 ADW262143:ADW262153 ANS262143:ANS262153 AXO262143:AXO262153 BHK262143:BHK262153 BRG262143:BRG262153 CBC262143:CBC262153 CKY262143:CKY262153 CUU262143:CUU262153 DEQ262143:DEQ262153 DOM262143:DOM262153 DYI262143:DYI262153 EIE262143:EIE262153 ESA262143:ESA262153 FBW262143:FBW262153 FLS262143:FLS262153 FVO262143:FVO262153 GFK262143:GFK262153 GPG262143:GPG262153 GZC262143:GZC262153 HIY262143:HIY262153 HSU262143:HSU262153 ICQ262143:ICQ262153 IMM262143:IMM262153 IWI262143:IWI262153 JGE262143:JGE262153 JQA262143:JQA262153 JZW262143:JZW262153 KJS262143:KJS262153 KTO262143:KTO262153 LDK262143:LDK262153 LNG262143:LNG262153 LXC262143:LXC262153 MGY262143:MGY262153 MQU262143:MQU262153 NAQ262143:NAQ262153 NKM262143:NKM262153 NUI262143:NUI262153 OEE262143:OEE262153 OOA262143:OOA262153 OXW262143:OXW262153 PHS262143:PHS262153 PRO262143:PRO262153 QBK262143:QBK262153 QLG262143:QLG262153 QVC262143:QVC262153 REY262143:REY262153 ROU262143:ROU262153 RYQ262143:RYQ262153 SIM262143:SIM262153 SSI262143:SSI262153 TCE262143:TCE262153 TMA262143:TMA262153 TVW262143:TVW262153 UFS262143:UFS262153 UPO262143:UPO262153 UZK262143:UZK262153 VJG262143:VJG262153 VTC262143:VTC262153 WCY262143:WCY262153 WMU262143:WMU262153 WWQ262143:WWQ262153 AI327679:AI327689 KE327679:KE327689 UA327679:UA327689 ADW327679:ADW327689 ANS327679:ANS327689 AXO327679:AXO327689 BHK327679:BHK327689 BRG327679:BRG327689 CBC327679:CBC327689 CKY327679:CKY327689 CUU327679:CUU327689 DEQ327679:DEQ327689 DOM327679:DOM327689 DYI327679:DYI327689 EIE327679:EIE327689 ESA327679:ESA327689 FBW327679:FBW327689 FLS327679:FLS327689 FVO327679:FVO327689 GFK327679:GFK327689 GPG327679:GPG327689 GZC327679:GZC327689 HIY327679:HIY327689 HSU327679:HSU327689 ICQ327679:ICQ327689 IMM327679:IMM327689 IWI327679:IWI327689 JGE327679:JGE327689 JQA327679:JQA327689 JZW327679:JZW327689 KJS327679:KJS327689 KTO327679:KTO327689 LDK327679:LDK327689 LNG327679:LNG327689 LXC327679:LXC327689 MGY327679:MGY327689 MQU327679:MQU327689 NAQ327679:NAQ327689 NKM327679:NKM327689 NUI327679:NUI327689 OEE327679:OEE327689 OOA327679:OOA327689 OXW327679:OXW327689 PHS327679:PHS327689 PRO327679:PRO327689 QBK327679:QBK327689 QLG327679:QLG327689 QVC327679:QVC327689 REY327679:REY327689 ROU327679:ROU327689 RYQ327679:RYQ327689 SIM327679:SIM327689 SSI327679:SSI327689 TCE327679:TCE327689 TMA327679:TMA327689 TVW327679:TVW327689 UFS327679:UFS327689 UPO327679:UPO327689 UZK327679:UZK327689 VJG327679:VJG327689 VTC327679:VTC327689 WCY327679:WCY327689 WMU327679:WMU327689 WWQ327679:WWQ327689 AI393215:AI393225 KE393215:KE393225 UA393215:UA393225 ADW393215:ADW393225 ANS393215:ANS393225 AXO393215:AXO393225 BHK393215:BHK393225 BRG393215:BRG393225 CBC393215:CBC393225 CKY393215:CKY393225 CUU393215:CUU393225 DEQ393215:DEQ393225 DOM393215:DOM393225 DYI393215:DYI393225 EIE393215:EIE393225 ESA393215:ESA393225 FBW393215:FBW393225 FLS393215:FLS393225 FVO393215:FVO393225 GFK393215:GFK393225 GPG393215:GPG393225 GZC393215:GZC393225 HIY393215:HIY393225 HSU393215:HSU393225 ICQ393215:ICQ393225 IMM393215:IMM393225 IWI393215:IWI393225 JGE393215:JGE393225 JQA393215:JQA393225 JZW393215:JZW393225 KJS393215:KJS393225 KTO393215:KTO393225 LDK393215:LDK393225 LNG393215:LNG393225 LXC393215:LXC393225 MGY393215:MGY393225 MQU393215:MQU393225 NAQ393215:NAQ393225 NKM393215:NKM393225 NUI393215:NUI393225 OEE393215:OEE393225 OOA393215:OOA393225 OXW393215:OXW393225 PHS393215:PHS393225 PRO393215:PRO393225 QBK393215:QBK393225 QLG393215:QLG393225 QVC393215:QVC393225 REY393215:REY393225 ROU393215:ROU393225 RYQ393215:RYQ393225 SIM393215:SIM393225 SSI393215:SSI393225 TCE393215:TCE393225 TMA393215:TMA393225 TVW393215:TVW393225 UFS393215:UFS393225 UPO393215:UPO393225 UZK393215:UZK393225 VJG393215:VJG393225 VTC393215:VTC393225 WCY393215:WCY393225 WMU393215:WMU393225 WWQ393215:WWQ393225 AI458751:AI458761 KE458751:KE458761 UA458751:UA458761 ADW458751:ADW458761 ANS458751:ANS458761 AXO458751:AXO458761 BHK458751:BHK458761 BRG458751:BRG458761 CBC458751:CBC458761 CKY458751:CKY458761 CUU458751:CUU458761 DEQ458751:DEQ458761 DOM458751:DOM458761 DYI458751:DYI458761 EIE458751:EIE458761 ESA458751:ESA458761 FBW458751:FBW458761 FLS458751:FLS458761 FVO458751:FVO458761 GFK458751:GFK458761 GPG458751:GPG458761 GZC458751:GZC458761 HIY458751:HIY458761 HSU458751:HSU458761 ICQ458751:ICQ458761 IMM458751:IMM458761 IWI458751:IWI458761 JGE458751:JGE458761 JQA458751:JQA458761 JZW458751:JZW458761 KJS458751:KJS458761 KTO458751:KTO458761 LDK458751:LDK458761 LNG458751:LNG458761 LXC458751:LXC458761 MGY458751:MGY458761 MQU458751:MQU458761 NAQ458751:NAQ458761 NKM458751:NKM458761 NUI458751:NUI458761 OEE458751:OEE458761 OOA458751:OOA458761 OXW458751:OXW458761 PHS458751:PHS458761 PRO458751:PRO458761 QBK458751:QBK458761 QLG458751:QLG458761 QVC458751:QVC458761 REY458751:REY458761 ROU458751:ROU458761 RYQ458751:RYQ458761 SIM458751:SIM458761 SSI458751:SSI458761 TCE458751:TCE458761 TMA458751:TMA458761 TVW458751:TVW458761 UFS458751:UFS458761 UPO458751:UPO458761 UZK458751:UZK458761 VJG458751:VJG458761 VTC458751:VTC458761 WCY458751:WCY458761 WMU458751:WMU458761 WWQ458751:WWQ458761 AI524287:AI524297 KE524287:KE524297 UA524287:UA524297 ADW524287:ADW524297 ANS524287:ANS524297 AXO524287:AXO524297 BHK524287:BHK524297 BRG524287:BRG524297 CBC524287:CBC524297 CKY524287:CKY524297 CUU524287:CUU524297 DEQ524287:DEQ524297 DOM524287:DOM524297 DYI524287:DYI524297 EIE524287:EIE524297 ESA524287:ESA524297 FBW524287:FBW524297 FLS524287:FLS524297 FVO524287:FVO524297 GFK524287:GFK524297 GPG524287:GPG524297 GZC524287:GZC524297 HIY524287:HIY524297 HSU524287:HSU524297 ICQ524287:ICQ524297 IMM524287:IMM524297 IWI524287:IWI524297 JGE524287:JGE524297 JQA524287:JQA524297 JZW524287:JZW524297 KJS524287:KJS524297 KTO524287:KTO524297 LDK524287:LDK524297 LNG524287:LNG524297 LXC524287:LXC524297 MGY524287:MGY524297 MQU524287:MQU524297 NAQ524287:NAQ524297 NKM524287:NKM524297 NUI524287:NUI524297 OEE524287:OEE524297 OOA524287:OOA524297 OXW524287:OXW524297 PHS524287:PHS524297 PRO524287:PRO524297 QBK524287:QBK524297 QLG524287:QLG524297 QVC524287:QVC524297 REY524287:REY524297 ROU524287:ROU524297 RYQ524287:RYQ524297 SIM524287:SIM524297 SSI524287:SSI524297 TCE524287:TCE524297 TMA524287:TMA524297 TVW524287:TVW524297 UFS524287:UFS524297 UPO524287:UPO524297 UZK524287:UZK524297 VJG524287:VJG524297 VTC524287:VTC524297 WCY524287:WCY524297 WMU524287:WMU524297 WWQ524287:WWQ524297 AI589823:AI589833 KE589823:KE589833 UA589823:UA589833 ADW589823:ADW589833 ANS589823:ANS589833 AXO589823:AXO589833 BHK589823:BHK589833 BRG589823:BRG589833 CBC589823:CBC589833 CKY589823:CKY589833 CUU589823:CUU589833 DEQ589823:DEQ589833 DOM589823:DOM589833 DYI589823:DYI589833 EIE589823:EIE589833 ESA589823:ESA589833 FBW589823:FBW589833 FLS589823:FLS589833 FVO589823:FVO589833 GFK589823:GFK589833 GPG589823:GPG589833 GZC589823:GZC589833 HIY589823:HIY589833 HSU589823:HSU589833 ICQ589823:ICQ589833 IMM589823:IMM589833 IWI589823:IWI589833 JGE589823:JGE589833 JQA589823:JQA589833 JZW589823:JZW589833 KJS589823:KJS589833 KTO589823:KTO589833 LDK589823:LDK589833 LNG589823:LNG589833 LXC589823:LXC589833 MGY589823:MGY589833 MQU589823:MQU589833 NAQ589823:NAQ589833 NKM589823:NKM589833 NUI589823:NUI589833 OEE589823:OEE589833 OOA589823:OOA589833 OXW589823:OXW589833 PHS589823:PHS589833 PRO589823:PRO589833 QBK589823:QBK589833 QLG589823:QLG589833 QVC589823:QVC589833 REY589823:REY589833 ROU589823:ROU589833 RYQ589823:RYQ589833 SIM589823:SIM589833 SSI589823:SSI589833 TCE589823:TCE589833 TMA589823:TMA589833 TVW589823:TVW589833 UFS589823:UFS589833 UPO589823:UPO589833 UZK589823:UZK589833 VJG589823:VJG589833 VTC589823:VTC589833 WCY589823:WCY589833 WMU589823:WMU589833 WWQ589823:WWQ589833 AI655359:AI655369 KE655359:KE655369 UA655359:UA655369 ADW655359:ADW655369 ANS655359:ANS655369 AXO655359:AXO655369 BHK655359:BHK655369 BRG655359:BRG655369 CBC655359:CBC655369 CKY655359:CKY655369 CUU655359:CUU655369 DEQ655359:DEQ655369 DOM655359:DOM655369 DYI655359:DYI655369 EIE655359:EIE655369 ESA655359:ESA655369 FBW655359:FBW655369 FLS655359:FLS655369 FVO655359:FVO655369 GFK655359:GFK655369 GPG655359:GPG655369 GZC655359:GZC655369 HIY655359:HIY655369 HSU655359:HSU655369 ICQ655359:ICQ655369 IMM655359:IMM655369 IWI655359:IWI655369 JGE655359:JGE655369 JQA655359:JQA655369 JZW655359:JZW655369 KJS655359:KJS655369 KTO655359:KTO655369 LDK655359:LDK655369 LNG655359:LNG655369 LXC655359:LXC655369 MGY655359:MGY655369 MQU655359:MQU655369 NAQ655359:NAQ655369 NKM655359:NKM655369 NUI655359:NUI655369 OEE655359:OEE655369 OOA655359:OOA655369 OXW655359:OXW655369 PHS655359:PHS655369 PRO655359:PRO655369 QBK655359:QBK655369 QLG655359:QLG655369 QVC655359:QVC655369 REY655359:REY655369 ROU655359:ROU655369 RYQ655359:RYQ655369 SIM655359:SIM655369 SSI655359:SSI655369 TCE655359:TCE655369 TMA655359:TMA655369 TVW655359:TVW655369 UFS655359:UFS655369 UPO655359:UPO655369 UZK655359:UZK655369 VJG655359:VJG655369 VTC655359:VTC655369 WCY655359:WCY655369 WMU655359:WMU655369 WWQ655359:WWQ655369 AI720895:AI720905 KE720895:KE720905 UA720895:UA720905 ADW720895:ADW720905 ANS720895:ANS720905 AXO720895:AXO720905 BHK720895:BHK720905 BRG720895:BRG720905 CBC720895:CBC720905 CKY720895:CKY720905 CUU720895:CUU720905 DEQ720895:DEQ720905 DOM720895:DOM720905 DYI720895:DYI720905 EIE720895:EIE720905 ESA720895:ESA720905 FBW720895:FBW720905 FLS720895:FLS720905 FVO720895:FVO720905 GFK720895:GFK720905 GPG720895:GPG720905 GZC720895:GZC720905 HIY720895:HIY720905 HSU720895:HSU720905 ICQ720895:ICQ720905 IMM720895:IMM720905 IWI720895:IWI720905 JGE720895:JGE720905 JQA720895:JQA720905 JZW720895:JZW720905 KJS720895:KJS720905 KTO720895:KTO720905 LDK720895:LDK720905 LNG720895:LNG720905 LXC720895:LXC720905 MGY720895:MGY720905 MQU720895:MQU720905 NAQ720895:NAQ720905 NKM720895:NKM720905 NUI720895:NUI720905 OEE720895:OEE720905 OOA720895:OOA720905 OXW720895:OXW720905 PHS720895:PHS720905 PRO720895:PRO720905 QBK720895:QBK720905 QLG720895:QLG720905 QVC720895:QVC720905 REY720895:REY720905 ROU720895:ROU720905 RYQ720895:RYQ720905 SIM720895:SIM720905 SSI720895:SSI720905 TCE720895:TCE720905 TMA720895:TMA720905 TVW720895:TVW720905 UFS720895:UFS720905 UPO720895:UPO720905 UZK720895:UZK720905 VJG720895:VJG720905 VTC720895:VTC720905 WCY720895:WCY720905 WMU720895:WMU720905 WWQ720895:WWQ720905 AI786431:AI786441 KE786431:KE786441 UA786431:UA786441 ADW786431:ADW786441 ANS786431:ANS786441 AXO786431:AXO786441 BHK786431:BHK786441 BRG786431:BRG786441 CBC786431:CBC786441 CKY786431:CKY786441 CUU786431:CUU786441 DEQ786431:DEQ786441 DOM786431:DOM786441 DYI786431:DYI786441 EIE786431:EIE786441 ESA786431:ESA786441 FBW786431:FBW786441 FLS786431:FLS786441 FVO786431:FVO786441 GFK786431:GFK786441 GPG786431:GPG786441 GZC786431:GZC786441 HIY786431:HIY786441 HSU786431:HSU786441 ICQ786431:ICQ786441 IMM786431:IMM786441 IWI786431:IWI786441 JGE786431:JGE786441 JQA786431:JQA786441 JZW786431:JZW786441 KJS786431:KJS786441 KTO786431:KTO786441 LDK786431:LDK786441 LNG786431:LNG786441 LXC786431:LXC786441 MGY786431:MGY786441 MQU786431:MQU786441 NAQ786431:NAQ786441 NKM786431:NKM786441 NUI786431:NUI786441 OEE786431:OEE786441 OOA786431:OOA786441 OXW786431:OXW786441 PHS786431:PHS786441 PRO786431:PRO786441 QBK786431:QBK786441 QLG786431:QLG786441 QVC786431:QVC786441 REY786431:REY786441 ROU786431:ROU786441 RYQ786431:RYQ786441 SIM786431:SIM786441 SSI786431:SSI786441 TCE786431:TCE786441 TMA786431:TMA786441 TVW786431:TVW786441 UFS786431:UFS786441 UPO786431:UPO786441 UZK786431:UZK786441 VJG786431:VJG786441 VTC786431:VTC786441 WCY786431:WCY786441 WMU786431:WMU786441 WWQ786431:WWQ786441 AI851967:AI851977 KE851967:KE851977 UA851967:UA851977 ADW851967:ADW851977 ANS851967:ANS851977 AXO851967:AXO851977 BHK851967:BHK851977 BRG851967:BRG851977 CBC851967:CBC851977 CKY851967:CKY851977 CUU851967:CUU851977 DEQ851967:DEQ851977 DOM851967:DOM851977 DYI851967:DYI851977 EIE851967:EIE851977 ESA851967:ESA851977 FBW851967:FBW851977 FLS851967:FLS851977 FVO851967:FVO851977 GFK851967:GFK851977 GPG851967:GPG851977 GZC851967:GZC851977 HIY851967:HIY851977 HSU851967:HSU851977 ICQ851967:ICQ851977 IMM851967:IMM851977 IWI851967:IWI851977 JGE851967:JGE851977 JQA851967:JQA851977 JZW851967:JZW851977 KJS851967:KJS851977 KTO851967:KTO851977 LDK851967:LDK851977 LNG851967:LNG851977 LXC851967:LXC851977 MGY851967:MGY851977 MQU851967:MQU851977 NAQ851967:NAQ851977 NKM851967:NKM851977 NUI851967:NUI851977 OEE851967:OEE851977 OOA851967:OOA851977 OXW851967:OXW851977 PHS851967:PHS851977 PRO851967:PRO851977 QBK851967:QBK851977 QLG851967:QLG851977 QVC851967:QVC851977 REY851967:REY851977 ROU851967:ROU851977 RYQ851967:RYQ851977 SIM851967:SIM851977 SSI851967:SSI851977 TCE851967:TCE851977 TMA851967:TMA851977 TVW851967:TVW851977 UFS851967:UFS851977 UPO851967:UPO851977 UZK851967:UZK851977 VJG851967:VJG851977 VTC851967:VTC851977 WCY851967:WCY851977 WMU851967:WMU851977 WWQ851967:WWQ851977 AI917503:AI917513 KE917503:KE917513 UA917503:UA917513 ADW917503:ADW917513 ANS917503:ANS917513 AXO917503:AXO917513 BHK917503:BHK917513 BRG917503:BRG917513 CBC917503:CBC917513 CKY917503:CKY917513 CUU917503:CUU917513 DEQ917503:DEQ917513 DOM917503:DOM917513 DYI917503:DYI917513 EIE917503:EIE917513 ESA917503:ESA917513 FBW917503:FBW917513 FLS917503:FLS917513 FVO917503:FVO917513 GFK917503:GFK917513 GPG917503:GPG917513 GZC917503:GZC917513 HIY917503:HIY917513 HSU917503:HSU917513 ICQ917503:ICQ917513 IMM917503:IMM917513 IWI917503:IWI917513 JGE917503:JGE917513 JQA917503:JQA917513 JZW917503:JZW917513 KJS917503:KJS917513 KTO917503:KTO917513 LDK917503:LDK917513 LNG917503:LNG917513 LXC917503:LXC917513 MGY917503:MGY917513 MQU917503:MQU917513 NAQ917503:NAQ917513 NKM917503:NKM917513 NUI917503:NUI917513 OEE917503:OEE917513 OOA917503:OOA917513 OXW917503:OXW917513 PHS917503:PHS917513 PRO917503:PRO917513 QBK917503:QBK917513 QLG917503:QLG917513 QVC917503:QVC917513 REY917503:REY917513 ROU917503:ROU917513 RYQ917503:RYQ917513 SIM917503:SIM917513 SSI917503:SSI917513 TCE917503:TCE917513 TMA917503:TMA917513 TVW917503:TVW917513 UFS917503:UFS917513 UPO917503:UPO917513 UZK917503:UZK917513 VJG917503:VJG917513 VTC917503:VTC917513 WCY917503:WCY917513 WMU917503:WMU917513 WWQ917503:WWQ917513 AI983039:AI983049 KE983039:KE983049 UA983039:UA983049 ADW983039:ADW983049 ANS983039:ANS983049 AXO983039:AXO983049 BHK983039:BHK983049 BRG983039:BRG983049 CBC983039:CBC983049 CKY983039:CKY983049 CUU983039:CUU983049 DEQ983039:DEQ983049 DOM983039:DOM983049 DYI983039:DYI983049 EIE983039:EIE983049 ESA983039:ESA983049 FBW983039:FBW983049 FLS983039:FLS983049 FVO983039:FVO983049 GFK983039:GFK983049 GPG983039:GPG983049 GZC983039:GZC983049 HIY983039:HIY983049 HSU983039:HSU983049 ICQ983039:ICQ983049 IMM983039:IMM983049 IWI983039:IWI983049 JGE983039:JGE983049 JQA983039:JQA983049 JZW983039:JZW983049 KJS983039:KJS983049 KTO983039:KTO983049 LDK983039:LDK983049 LNG983039:LNG983049 LXC983039:LXC983049 MGY983039:MGY983049 MQU983039:MQU983049 NAQ983039:NAQ983049 NKM983039:NKM983049 NUI983039:NUI983049 OEE983039:OEE983049 OOA983039:OOA983049 OXW983039:OXW983049 PHS983039:PHS983049 PRO983039:PRO983049 QBK983039:QBK983049 QLG983039:QLG983049 QVC983039:QVC983049 REY983039:REY983049 ROU983039:ROU983049 RYQ983039:RYQ983049 SIM983039:SIM983049 SSI983039:SSI983049 TCE983039:TCE983049 TMA983039:TMA983049 TVW983039:TVW983049 UFS983039:UFS983049 UPO983039:UPO983049 UZK983039:UZK983049 VJG983039:VJG983049 VTC983039:VTC983049 WCY983039:WCY983049 WMU983039:WMU983049 WWQ983039:WWQ983049 AG24:AG27 KC24:KC27 TY24:TY27 ADU24:ADU27 ANQ24:ANQ27 AXM24:AXM27 BHI24:BHI27 BRE24:BRE27 CBA24:CBA27 CKW24:CKW27 CUS24:CUS27 DEO24:DEO27 DOK24:DOK27 DYG24:DYG27 EIC24:EIC27 ERY24:ERY27 FBU24:FBU27 FLQ24:FLQ27 FVM24:FVM27 GFI24:GFI27 GPE24:GPE27 GZA24:GZA27 HIW24:HIW27 HSS24:HSS27 ICO24:ICO27 IMK24:IMK27 IWG24:IWG27 JGC24:JGC27 JPY24:JPY27 JZU24:JZU27 KJQ24:KJQ27 KTM24:KTM27 LDI24:LDI27 LNE24:LNE27 LXA24:LXA27 MGW24:MGW27 MQS24:MQS27 NAO24:NAO27 NKK24:NKK27 NUG24:NUG27 OEC24:OEC27 ONY24:ONY27 OXU24:OXU27 PHQ24:PHQ27 PRM24:PRM27 QBI24:QBI27 QLE24:QLE27 QVA24:QVA27 REW24:REW27 ROS24:ROS27 RYO24:RYO27 SIK24:SIK27 SSG24:SSG27 TCC24:TCC27 TLY24:TLY27 TVU24:TVU27 UFQ24:UFQ27 UPM24:UPM27 UZI24:UZI27 VJE24:VJE27 VTA24:VTA27 WCW24:WCW27 WMS24:WMS27 WWO24:WWO27 AG65560:AG65563 KC65560:KC65563 TY65560:TY65563 ADU65560:ADU65563 ANQ65560:ANQ65563 AXM65560:AXM65563 BHI65560:BHI65563 BRE65560:BRE65563 CBA65560:CBA65563 CKW65560:CKW65563 CUS65560:CUS65563 DEO65560:DEO65563 DOK65560:DOK65563 DYG65560:DYG65563 EIC65560:EIC65563 ERY65560:ERY65563 FBU65560:FBU65563 FLQ65560:FLQ65563 FVM65560:FVM65563 GFI65560:GFI65563 GPE65560:GPE65563 GZA65560:GZA65563 HIW65560:HIW65563 HSS65560:HSS65563 ICO65560:ICO65563 IMK65560:IMK65563 IWG65560:IWG65563 JGC65560:JGC65563 JPY65560:JPY65563 JZU65560:JZU65563 KJQ65560:KJQ65563 KTM65560:KTM65563 LDI65560:LDI65563 LNE65560:LNE65563 LXA65560:LXA65563 MGW65560:MGW65563 MQS65560:MQS65563 NAO65560:NAO65563 NKK65560:NKK65563 NUG65560:NUG65563 OEC65560:OEC65563 ONY65560:ONY65563 OXU65560:OXU65563 PHQ65560:PHQ65563 PRM65560:PRM65563 QBI65560:QBI65563 QLE65560:QLE65563 QVA65560:QVA65563 REW65560:REW65563 ROS65560:ROS65563 RYO65560:RYO65563 SIK65560:SIK65563 SSG65560:SSG65563 TCC65560:TCC65563 TLY65560:TLY65563 TVU65560:TVU65563 UFQ65560:UFQ65563 UPM65560:UPM65563 UZI65560:UZI65563 VJE65560:VJE65563 VTA65560:VTA65563 WCW65560:WCW65563 WMS65560:WMS65563 WWO65560:WWO65563 AG131096:AG131099 KC131096:KC131099 TY131096:TY131099 ADU131096:ADU131099 ANQ131096:ANQ131099 AXM131096:AXM131099 BHI131096:BHI131099 BRE131096:BRE131099 CBA131096:CBA131099 CKW131096:CKW131099 CUS131096:CUS131099 DEO131096:DEO131099 DOK131096:DOK131099 DYG131096:DYG131099 EIC131096:EIC131099 ERY131096:ERY131099 FBU131096:FBU131099 FLQ131096:FLQ131099 FVM131096:FVM131099 GFI131096:GFI131099 GPE131096:GPE131099 GZA131096:GZA131099 HIW131096:HIW131099 HSS131096:HSS131099 ICO131096:ICO131099 IMK131096:IMK131099 IWG131096:IWG131099 JGC131096:JGC131099 JPY131096:JPY131099 JZU131096:JZU131099 KJQ131096:KJQ131099 KTM131096:KTM131099 LDI131096:LDI131099 LNE131096:LNE131099 LXA131096:LXA131099 MGW131096:MGW131099 MQS131096:MQS131099 NAO131096:NAO131099 NKK131096:NKK131099 NUG131096:NUG131099 OEC131096:OEC131099 ONY131096:ONY131099 OXU131096:OXU131099 PHQ131096:PHQ131099 PRM131096:PRM131099 QBI131096:QBI131099 QLE131096:QLE131099 QVA131096:QVA131099 REW131096:REW131099 ROS131096:ROS131099 RYO131096:RYO131099 SIK131096:SIK131099 SSG131096:SSG131099 TCC131096:TCC131099 TLY131096:TLY131099 TVU131096:TVU131099 UFQ131096:UFQ131099 UPM131096:UPM131099 UZI131096:UZI131099 VJE131096:VJE131099 VTA131096:VTA131099 WCW131096:WCW131099 WMS131096:WMS131099 WWO131096:WWO131099 AG196632:AG196635 KC196632:KC196635 TY196632:TY196635 ADU196632:ADU196635 ANQ196632:ANQ196635 AXM196632:AXM196635 BHI196632:BHI196635 BRE196632:BRE196635 CBA196632:CBA196635 CKW196632:CKW196635 CUS196632:CUS196635 DEO196632:DEO196635 DOK196632:DOK196635 DYG196632:DYG196635 EIC196632:EIC196635 ERY196632:ERY196635 FBU196632:FBU196635 FLQ196632:FLQ196635 FVM196632:FVM196635 GFI196632:GFI196635 GPE196632:GPE196635 GZA196632:GZA196635 HIW196632:HIW196635 HSS196632:HSS196635 ICO196632:ICO196635 IMK196632:IMK196635 IWG196632:IWG196635 JGC196632:JGC196635 JPY196632:JPY196635 JZU196632:JZU196635 KJQ196632:KJQ196635 KTM196632:KTM196635 LDI196632:LDI196635 LNE196632:LNE196635 LXA196632:LXA196635 MGW196632:MGW196635 MQS196632:MQS196635 NAO196632:NAO196635 NKK196632:NKK196635 NUG196632:NUG196635 OEC196632:OEC196635 ONY196632:ONY196635 OXU196632:OXU196635 PHQ196632:PHQ196635 PRM196632:PRM196635 QBI196632:QBI196635 QLE196632:QLE196635 QVA196632:QVA196635 REW196632:REW196635 ROS196632:ROS196635 RYO196632:RYO196635 SIK196632:SIK196635 SSG196632:SSG196635 TCC196632:TCC196635 TLY196632:TLY196635 TVU196632:TVU196635 UFQ196632:UFQ196635 UPM196632:UPM196635 UZI196632:UZI196635 VJE196632:VJE196635 VTA196632:VTA196635 WCW196632:WCW196635 WMS196632:WMS196635 WWO196632:WWO196635 AG262168:AG262171 KC262168:KC262171 TY262168:TY262171 ADU262168:ADU262171 ANQ262168:ANQ262171 AXM262168:AXM262171 BHI262168:BHI262171 BRE262168:BRE262171 CBA262168:CBA262171 CKW262168:CKW262171 CUS262168:CUS262171 DEO262168:DEO262171 DOK262168:DOK262171 DYG262168:DYG262171 EIC262168:EIC262171 ERY262168:ERY262171 FBU262168:FBU262171 FLQ262168:FLQ262171 FVM262168:FVM262171 GFI262168:GFI262171 GPE262168:GPE262171 GZA262168:GZA262171 HIW262168:HIW262171 HSS262168:HSS262171 ICO262168:ICO262171 IMK262168:IMK262171 IWG262168:IWG262171 JGC262168:JGC262171 JPY262168:JPY262171 JZU262168:JZU262171 KJQ262168:KJQ262171 KTM262168:KTM262171 LDI262168:LDI262171 LNE262168:LNE262171 LXA262168:LXA262171 MGW262168:MGW262171 MQS262168:MQS262171 NAO262168:NAO262171 NKK262168:NKK262171 NUG262168:NUG262171 OEC262168:OEC262171 ONY262168:ONY262171 OXU262168:OXU262171 PHQ262168:PHQ262171 PRM262168:PRM262171 QBI262168:QBI262171 QLE262168:QLE262171 QVA262168:QVA262171 REW262168:REW262171 ROS262168:ROS262171 RYO262168:RYO262171 SIK262168:SIK262171 SSG262168:SSG262171 TCC262168:TCC262171 TLY262168:TLY262171 TVU262168:TVU262171 UFQ262168:UFQ262171 UPM262168:UPM262171 UZI262168:UZI262171 VJE262168:VJE262171 VTA262168:VTA262171 WCW262168:WCW262171 WMS262168:WMS262171 WWO262168:WWO262171 AG327704:AG327707 KC327704:KC327707 TY327704:TY327707 ADU327704:ADU327707 ANQ327704:ANQ327707 AXM327704:AXM327707 BHI327704:BHI327707 BRE327704:BRE327707 CBA327704:CBA327707 CKW327704:CKW327707 CUS327704:CUS327707 DEO327704:DEO327707 DOK327704:DOK327707 DYG327704:DYG327707 EIC327704:EIC327707 ERY327704:ERY327707 FBU327704:FBU327707 FLQ327704:FLQ327707 FVM327704:FVM327707 GFI327704:GFI327707 GPE327704:GPE327707 GZA327704:GZA327707 HIW327704:HIW327707 HSS327704:HSS327707 ICO327704:ICO327707 IMK327704:IMK327707 IWG327704:IWG327707 JGC327704:JGC327707 JPY327704:JPY327707 JZU327704:JZU327707 KJQ327704:KJQ327707 KTM327704:KTM327707 LDI327704:LDI327707 LNE327704:LNE327707 LXA327704:LXA327707 MGW327704:MGW327707 MQS327704:MQS327707 NAO327704:NAO327707 NKK327704:NKK327707 NUG327704:NUG327707 OEC327704:OEC327707 ONY327704:ONY327707 OXU327704:OXU327707 PHQ327704:PHQ327707 PRM327704:PRM327707 QBI327704:QBI327707 QLE327704:QLE327707 QVA327704:QVA327707 REW327704:REW327707 ROS327704:ROS327707 RYO327704:RYO327707 SIK327704:SIK327707 SSG327704:SSG327707 TCC327704:TCC327707 TLY327704:TLY327707 TVU327704:TVU327707 UFQ327704:UFQ327707 UPM327704:UPM327707 UZI327704:UZI327707 VJE327704:VJE327707 VTA327704:VTA327707 WCW327704:WCW327707 WMS327704:WMS327707 WWO327704:WWO327707 AG393240:AG393243 KC393240:KC393243 TY393240:TY393243 ADU393240:ADU393243 ANQ393240:ANQ393243 AXM393240:AXM393243 BHI393240:BHI393243 BRE393240:BRE393243 CBA393240:CBA393243 CKW393240:CKW393243 CUS393240:CUS393243 DEO393240:DEO393243 DOK393240:DOK393243 DYG393240:DYG393243 EIC393240:EIC393243 ERY393240:ERY393243 FBU393240:FBU393243 FLQ393240:FLQ393243 FVM393240:FVM393243 GFI393240:GFI393243 GPE393240:GPE393243 GZA393240:GZA393243 HIW393240:HIW393243 HSS393240:HSS393243 ICO393240:ICO393243 IMK393240:IMK393243 IWG393240:IWG393243 JGC393240:JGC393243 JPY393240:JPY393243 JZU393240:JZU393243 KJQ393240:KJQ393243 KTM393240:KTM393243 LDI393240:LDI393243 LNE393240:LNE393243 LXA393240:LXA393243 MGW393240:MGW393243 MQS393240:MQS393243 NAO393240:NAO393243 NKK393240:NKK393243 NUG393240:NUG393243 OEC393240:OEC393243 ONY393240:ONY393243 OXU393240:OXU393243 PHQ393240:PHQ393243 PRM393240:PRM393243 QBI393240:QBI393243 QLE393240:QLE393243 QVA393240:QVA393243 REW393240:REW393243 ROS393240:ROS393243 RYO393240:RYO393243 SIK393240:SIK393243 SSG393240:SSG393243 TCC393240:TCC393243 TLY393240:TLY393243 TVU393240:TVU393243 UFQ393240:UFQ393243 UPM393240:UPM393243 UZI393240:UZI393243 VJE393240:VJE393243 VTA393240:VTA393243 WCW393240:WCW393243 WMS393240:WMS393243 WWO393240:WWO393243 AG458776:AG458779 KC458776:KC458779 TY458776:TY458779 ADU458776:ADU458779 ANQ458776:ANQ458779 AXM458776:AXM458779 BHI458776:BHI458779 BRE458776:BRE458779 CBA458776:CBA458779 CKW458776:CKW458779 CUS458776:CUS458779 DEO458776:DEO458779 DOK458776:DOK458779 DYG458776:DYG458779 EIC458776:EIC458779 ERY458776:ERY458779 FBU458776:FBU458779 FLQ458776:FLQ458779 FVM458776:FVM458779 GFI458776:GFI458779 GPE458776:GPE458779 GZA458776:GZA458779 HIW458776:HIW458779 HSS458776:HSS458779 ICO458776:ICO458779 IMK458776:IMK458779 IWG458776:IWG458779 JGC458776:JGC458779 JPY458776:JPY458779 JZU458776:JZU458779 KJQ458776:KJQ458779 KTM458776:KTM458779 LDI458776:LDI458779 LNE458776:LNE458779 LXA458776:LXA458779 MGW458776:MGW458779 MQS458776:MQS458779 NAO458776:NAO458779 NKK458776:NKK458779 NUG458776:NUG458779 OEC458776:OEC458779 ONY458776:ONY458779 OXU458776:OXU458779 PHQ458776:PHQ458779 PRM458776:PRM458779 QBI458776:QBI458779 QLE458776:QLE458779 QVA458776:QVA458779 REW458776:REW458779 ROS458776:ROS458779 RYO458776:RYO458779 SIK458776:SIK458779 SSG458776:SSG458779 TCC458776:TCC458779 TLY458776:TLY458779 TVU458776:TVU458779 UFQ458776:UFQ458779 UPM458776:UPM458779 UZI458776:UZI458779 VJE458776:VJE458779 VTA458776:VTA458779 WCW458776:WCW458779 WMS458776:WMS458779 WWO458776:WWO458779 AG524312:AG524315 KC524312:KC524315 TY524312:TY524315 ADU524312:ADU524315 ANQ524312:ANQ524315 AXM524312:AXM524315 BHI524312:BHI524315 BRE524312:BRE524315 CBA524312:CBA524315 CKW524312:CKW524315 CUS524312:CUS524315 DEO524312:DEO524315 DOK524312:DOK524315 DYG524312:DYG524315 EIC524312:EIC524315 ERY524312:ERY524315 FBU524312:FBU524315 FLQ524312:FLQ524315 FVM524312:FVM524315 GFI524312:GFI524315 GPE524312:GPE524315 GZA524312:GZA524315 HIW524312:HIW524315 HSS524312:HSS524315 ICO524312:ICO524315 IMK524312:IMK524315 IWG524312:IWG524315 JGC524312:JGC524315 JPY524312:JPY524315 JZU524312:JZU524315 KJQ524312:KJQ524315 KTM524312:KTM524315 LDI524312:LDI524315 LNE524312:LNE524315 LXA524312:LXA524315 MGW524312:MGW524315 MQS524312:MQS524315 NAO524312:NAO524315 NKK524312:NKK524315 NUG524312:NUG524315 OEC524312:OEC524315 ONY524312:ONY524315 OXU524312:OXU524315 PHQ524312:PHQ524315 PRM524312:PRM524315 QBI524312:QBI524315 QLE524312:QLE524315 QVA524312:QVA524315 REW524312:REW524315 ROS524312:ROS524315 RYO524312:RYO524315 SIK524312:SIK524315 SSG524312:SSG524315 TCC524312:TCC524315 TLY524312:TLY524315 TVU524312:TVU524315 UFQ524312:UFQ524315 UPM524312:UPM524315 UZI524312:UZI524315 VJE524312:VJE524315 VTA524312:VTA524315 WCW524312:WCW524315 WMS524312:WMS524315 WWO524312:WWO524315 AG589848:AG589851 KC589848:KC589851 TY589848:TY589851 ADU589848:ADU589851 ANQ589848:ANQ589851 AXM589848:AXM589851 BHI589848:BHI589851 BRE589848:BRE589851 CBA589848:CBA589851 CKW589848:CKW589851 CUS589848:CUS589851 DEO589848:DEO589851 DOK589848:DOK589851 DYG589848:DYG589851 EIC589848:EIC589851 ERY589848:ERY589851 FBU589848:FBU589851 FLQ589848:FLQ589851 FVM589848:FVM589851 GFI589848:GFI589851 GPE589848:GPE589851 GZA589848:GZA589851 HIW589848:HIW589851 HSS589848:HSS589851 ICO589848:ICO589851 IMK589848:IMK589851 IWG589848:IWG589851 JGC589848:JGC589851 JPY589848:JPY589851 JZU589848:JZU589851 KJQ589848:KJQ589851 KTM589848:KTM589851 LDI589848:LDI589851 LNE589848:LNE589851 LXA589848:LXA589851 MGW589848:MGW589851 MQS589848:MQS589851 NAO589848:NAO589851 NKK589848:NKK589851 NUG589848:NUG589851 OEC589848:OEC589851 ONY589848:ONY589851 OXU589848:OXU589851 PHQ589848:PHQ589851 PRM589848:PRM589851 QBI589848:QBI589851 QLE589848:QLE589851 QVA589848:QVA589851 REW589848:REW589851 ROS589848:ROS589851 RYO589848:RYO589851 SIK589848:SIK589851 SSG589848:SSG589851 TCC589848:TCC589851 TLY589848:TLY589851 TVU589848:TVU589851 UFQ589848:UFQ589851 UPM589848:UPM589851 UZI589848:UZI589851 VJE589848:VJE589851 VTA589848:VTA589851 WCW589848:WCW589851 WMS589848:WMS589851 WWO589848:WWO589851 AG655384:AG655387 KC655384:KC655387 TY655384:TY655387 ADU655384:ADU655387 ANQ655384:ANQ655387 AXM655384:AXM655387 BHI655384:BHI655387 BRE655384:BRE655387 CBA655384:CBA655387 CKW655384:CKW655387 CUS655384:CUS655387 DEO655384:DEO655387 DOK655384:DOK655387 DYG655384:DYG655387 EIC655384:EIC655387 ERY655384:ERY655387 FBU655384:FBU655387 FLQ655384:FLQ655387 FVM655384:FVM655387 GFI655384:GFI655387 GPE655384:GPE655387 GZA655384:GZA655387 HIW655384:HIW655387 HSS655384:HSS655387 ICO655384:ICO655387 IMK655384:IMK655387 IWG655384:IWG655387 JGC655384:JGC655387 JPY655384:JPY655387 JZU655384:JZU655387 KJQ655384:KJQ655387 KTM655384:KTM655387 LDI655384:LDI655387 LNE655384:LNE655387 LXA655384:LXA655387 MGW655384:MGW655387 MQS655384:MQS655387 NAO655384:NAO655387 NKK655384:NKK655387 NUG655384:NUG655387 OEC655384:OEC655387 ONY655384:ONY655387 OXU655384:OXU655387 PHQ655384:PHQ655387 PRM655384:PRM655387 QBI655384:QBI655387 QLE655384:QLE655387 QVA655384:QVA655387 REW655384:REW655387 ROS655384:ROS655387 RYO655384:RYO655387 SIK655384:SIK655387 SSG655384:SSG655387 TCC655384:TCC655387 TLY655384:TLY655387 TVU655384:TVU655387 UFQ655384:UFQ655387 UPM655384:UPM655387 UZI655384:UZI655387 VJE655384:VJE655387 VTA655384:VTA655387 WCW655384:WCW655387 WMS655384:WMS655387 WWO655384:WWO655387 AG720920:AG720923 KC720920:KC720923 TY720920:TY720923 ADU720920:ADU720923 ANQ720920:ANQ720923 AXM720920:AXM720923 BHI720920:BHI720923 BRE720920:BRE720923 CBA720920:CBA720923 CKW720920:CKW720923 CUS720920:CUS720923 DEO720920:DEO720923 DOK720920:DOK720923 DYG720920:DYG720923 EIC720920:EIC720923 ERY720920:ERY720923 FBU720920:FBU720923 FLQ720920:FLQ720923 FVM720920:FVM720923 GFI720920:GFI720923 GPE720920:GPE720923 GZA720920:GZA720923 HIW720920:HIW720923 HSS720920:HSS720923 ICO720920:ICO720923 IMK720920:IMK720923 IWG720920:IWG720923 JGC720920:JGC720923 JPY720920:JPY720923 JZU720920:JZU720923 KJQ720920:KJQ720923 KTM720920:KTM720923 LDI720920:LDI720923 LNE720920:LNE720923 LXA720920:LXA720923 MGW720920:MGW720923 MQS720920:MQS720923 NAO720920:NAO720923 NKK720920:NKK720923 NUG720920:NUG720923 OEC720920:OEC720923 ONY720920:ONY720923 OXU720920:OXU720923 PHQ720920:PHQ720923 PRM720920:PRM720923 QBI720920:QBI720923 QLE720920:QLE720923 QVA720920:QVA720923 REW720920:REW720923 ROS720920:ROS720923 RYO720920:RYO720923 SIK720920:SIK720923 SSG720920:SSG720923 TCC720920:TCC720923 TLY720920:TLY720923 TVU720920:TVU720923 UFQ720920:UFQ720923 UPM720920:UPM720923 UZI720920:UZI720923 VJE720920:VJE720923 VTA720920:VTA720923 WCW720920:WCW720923 WMS720920:WMS720923 WWO720920:WWO720923 AG786456:AG786459 KC786456:KC786459 TY786456:TY786459 ADU786456:ADU786459 ANQ786456:ANQ786459 AXM786456:AXM786459 BHI786456:BHI786459 BRE786456:BRE786459 CBA786456:CBA786459 CKW786456:CKW786459 CUS786456:CUS786459 DEO786456:DEO786459 DOK786456:DOK786459 DYG786456:DYG786459 EIC786456:EIC786459 ERY786456:ERY786459 FBU786456:FBU786459 FLQ786456:FLQ786459 FVM786456:FVM786459 GFI786456:GFI786459 GPE786456:GPE786459 GZA786456:GZA786459 HIW786456:HIW786459 HSS786456:HSS786459 ICO786456:ICO786459 IMK786456:IMK786459 IWG786456:IWG786459 JGC786456:JGC786459 JPY786456:JPY786459 JZU786456:JZU786459 KJQ786456:KJQ786459 KTM786456:KTM786459 LDI786456:LDI786459 LNE786456:LNE786459 LXA786456:LXA786459 MGW786456:MGW786459 MQS786456:MQS786459 NAO786456:NAO786459 NKK786456:NKK786459 NUG786456:NUG786459 OEC786456:OEC786459 ONY786456:ONY786459 OXU786456:OXU786459 PHQ786456:PHQ786459 PRM786456:PRM786459 QBI786456:QBI786459 QLE786456:QLE786459 QVA786456:QVA786459 REW786456:REW786459 ROS786456:ROS786459 RYO786456:RYO786459 SIK786456:SIK786459 SSG786456:SSG786459 TCC786456:TCC786459 TLY786456:TLY786459 TVU786456:TVU786459 UFQ786456:UFQ786459 UPM786456:UPM786459 UZI786456:UZI786459 VJE786456:VJE786459 VTA786456:VTA786459 WCW786456:WCW786459 WMS786456:WMS786459 WWO786456:WWO786459 AG851992:AG851995 KC851992:KC851995 TY851992:TY851995 ADU851992:ADU851995 ANQ851992:ANQ851995 AXM851992:AXM851995 BHI851992:BHI851995 BRE851992:BRE851995 CBA851992:CBA851995 CKW851992:CKW851995 CUS851992:CUS851995 DEO851992:DEO851995 DOK851992:DOK851995 DYG851992:DYG851995 EIC851992:EIC851995 ERY851992:ERY851995 FBU851992:FBU851995 FLQ851992:FLQ851995 FVM851992:FVM851995 GFI851992:GFI851995 GPE851992:GPE851995 GZA851992:GZA851995 HIW851992:HIW851995 HSS851992:HSS851995 ICO851992:ICO851995 IMK851992:IMK851995 IWG851992:IWG851995 JGC851992:JGC851995 JPY851992:JPY851995 JZU851992:JZU851995 KJQ851992:KJQ851995 KTM851992:KTM851995 LDI851992:LDI851995 LNE851992:LNE851995 LXA851992:LXA851995 MGW851992:MGW851995 MQS851992:MQS851995 NAO851992:NAO851995 NKK851992:NKK851995 NUG851992:NUG851995 OEC851992:OEC851995 ONY851992:ONY851995 OXU851992:OXU851995 PHQ851992:PHQ851995 PRM851992:PRM851995 QBI851992:QBI851995 QLE851992:QLE851995 QVA851992:QVA851995 REW851992:REW851995 ROS851992:ROS851995 RYO851992:RYO851995 SIK851992:SIK851995 SSG851992:SSG851995 TCC851992:TCC851995 TLY851992:TLY851995 TVU851992:TVU851995 UFQ851992:UFQ851995 UPM851992:UPM851995 UZI851992:UZI851995 VJE851992:VJE851995 VTA851992:VTA851995 WCW851992:WCW851995 WMS851992:WMS851995 WWO851992:WWO851995 AG917528:AG917531 KC917528:KC917531 TY917528:TY917531 ADU917528:ADU917531 ANQ917528:ANQ917531 AXM917528:AXM917531 BHI917528:BHI917531 BRE917528:BRE917531 CBA917528:CBA917531 CKW917528:CKW917531 CUS917528:CUS917531 DEO917528:DEO917531 DOK917528:DOK917531 DYG917528:DYG917531 EIC917528:EIC917531 ERY917528:ERY917531 FBU917528:FBU917531 FLQ917528:FLQ917531 FVM917528:FVM917531 GFI917528:GFI917531 GPE917528:GPE917531 GZA917528:GZA917531 HIW917528:HIW917531 HSS917528:HSS917531 ICO917528:ICO917531 IMK917528:IMK917531 IWG917528:IWG917531 JGC917528:JGC917531 JPY917528:JPY917531 JZU917528:JZU917531 KJQ917528:KJQ917531 KTM917528:KTM917531 LDI917528:LDI917531 LNE917528:LNE917531 LXA917528:LXA917531 MGW917528:MGW917531 MQS917528:MQS917531 NAO917528:NAO917531 NKK917528:NKK917531 NUG917528:NUG917531 OEC917528:OEC917531 ONY917528:ONY917531 OXU917528:OXU917531 PHQ917528:PHQ917531 PRM917528:PRM917531 QBI917528:QBI917531 QLE917528:QLE917531 QVA917528:QVA917531 REW917528:REW917531 ROS917528:ROS917531 RYO917528:RYO917531 SIK917528:SIK917531 SSG917528:SSG917531 TCC917528:TCC917531 TLY917528:TLY917531 TVU917528:TVU917531 UFQ917528:UFQ917531 UPM917528:UPM917531 UZI917528:UZI917531 VJE917528:VJE917531 VTA917528:VTA917531 WCW917528:WCW917531 WMS917528:WMS917531 WWO917528:WWO917531 AG983064:AG983067 KC983064:KC983067 TY983064:TY983067 ADU983064:ADU983067 ANQ983064:ANQ983067 AXM983064:AXM983067 BHI983064:BHI983067 BRE983064:BRE983067 CBA983064:CBA983067 CKW983064:CKW983067 CUS983064:CUS983067 DEO983064:DEO983067 DOK983064:DOK983067 DYG983064:DYG983067 EIC983064:EIC983067 ERY983064:ERY983067 FBU983064:FBU983067 FLQ983064:FLQ983067 FVM983064:FVM983067 GFI983064:GFI983067 GPE983064:GPE983067 GZA983064:GZA983067 HIW983064:HIW983067 HSS983064:HSS983067 ICO983064:ICO983067 IMK983064:IMK983067 IWG983064:IWG983067 JGC983064:JGC983067 JPY983064:JPY983067 JZU983064:JZU983067 KJQ983064:KJQ983067 KTM983064:KTM983067 LDI983064:LDI983067 LNE983064:LNE983067 LXA983064:LXA983067 MGW983064:MGW983067 MQS983064:MQS983067 NAO983064:NAO983067 NKK983064:NKK983067 NUG983064:NUG983067 OEC983064:OEC983067 ONY983064:ONY983067 OXU983064:OXU983067 PHQ983064:PHQ983067 PRM983064:PRM983067 QBI983064:QBI983067 QLE983064:QLE983067 QVA983064:QVA983067 REW983064:REW983067 ROS983064:ROS983067 RYO983064:RYO983067 SIK983064:SIK983067 SSG983064:SSG983067 TCC983064:TCC983067 TLY983064:TLY983067 TVU983064:TVU983067 UFQ983064:UFQ983067 UPM983064:UPM983067 UZI983064:UZI983067 VJE983064:VJE983067 VTA983064:VTA983067 WCW983064:WCW983067 WMS983064:WMS983067 WWO983064:WWO983067 AF28:AJ101 KB28:KF101 TX28:UB101 ADT28:ADX101 ANP28:ANT101 AXL28:AXP101 BHH28:BHL101 BRD28:BRH101 CAZ28:CBD101 CKV28:CKZ101 CUR28:CUV101 DEN28:DER101 DOJ28:DON101 DYF28:DYJ101 EIB28:EIF101 ERX28:ESB101 FBT28:FBX101 FLP28:FLT101 FVL28:FVP101 GFH28:GFL101 GPD28:GPH101 GYZ28:GZD101 HIV28:HIZ101 HSR28:HSV101 ICN28:ICR101 IMJ28:IMN101 IWF28:IWJ101 JGB28:JGF101 JPX28:JQB101 JZT28:JZX101 KJP28:KJT101 KTL28:KTP101 LDH28:LDL101 LND28:LNH101 LWZ28:LXD101 MGV28:MGZ101 MQR28:MQV101 NAN28:NAR101 NKJ28:NKN101 NUF28:NUJ101 OEB28:OEF101 ONX28:OOB101 OXT28:OXX101 PHP28:PHT101 PRL28:PRP101 QBH28:QBL101 QLD28:QLH101 QUZ28:QVD101 REV28:REZ101 ROR28:ROV101 RYN28:RYR101 SIJ28:SIN101 SSF28:SSJ101 TCB28:TCF101 TLX28:TMB101 TVT28:TVX101 UFP28:UFT101 UPL28:UPP101 UZH28:UZL101 VJD28:VJH101 VSZ28:VTD101 WCV28:WCZ101 WMR28:WMV101 WWN28:WWR101 AF65564:AJ65637 KB65564:KF65637 TX65564:UB65637 ADT65564:ADX65637 ANP65564:ANT65637 AXL65564:AXP65637 BHH65564:BHL65637 BRD65564:BRH65637 CAZ65564:CBD65637 CKV65564:CKZ65637 CUR65564:CUV65637 DEN65564:DER65637 DOJ65564:DON65637 DYF65564:DYJ65637 EIB65564:EIF65637 ERX65564:ESB65637 FBT65564:FBX65637 FLP65564:FLT65637 FVL65564:FVP65637 GFH65564:GFL65637 GPD65564:GPH65637 GYZ65564:GZD65637 HIV65564:HIZ65637 HSR65564:HSV65637 ICN65564:ICR65637 IMJ65564:IMN65637 IWF65564:IWJ65637 JGB65564:JGF65637 JPX65564:JQB65637 JZT65564:JZX65637 KJP65564:KJT65637 KTL65564:KTP65637 LDH65564:LDL65637 LND65564:LNH65637 LWZ65564:LXD65637 MGV65564:MGZ65637 MQR65564:MQV65637 NAN65564:NAR65637 NKJ65564:NKN65637 NUF65564:NUJ65637 OEB65564:OEF65637 ONX65564:OOB65637 OXT65564:OXX65637 PHP65564:PHT65637 PRL65564:PRP65637 QBH65564:QBL65637 QLD65564:QLH65637 QUZ65564:QVD65637 REV65564:REZ65637 ROR65564:ROV65637 RYN65564:RYR65637 SIJ65564:SIN65637 SSF65564:SSJ65637 TCB65564:TCF65637 TLX65564:TMB65637 TVT65564:TVX65637 UFP65564:UFT65637 UPL65564:UPP65637 UZH65564:UZL65637 VJD65564:VJH65637 VSZ65564:VTD65637 WCV65564:WCZ65637 WMR65564:WMV65637 WWN65564:WWR65637 AF131100:AJ131173 KB131100:KF131173 TX131100:UB131173 ADT131100:ADX131173 ANP131100:ANT131173 AXL131100:AXP131173 BHH131100:BHL131173 BRD131100:BRH131173 CAZ131100:CBD131173 CKV131100:CKZ131173 CUR131100:CUV131173 DEN131100:DER131173 DOJ131100:DON131173 DYF131100:DYJ131173 EIB131100:EIF131173 ERX131100:ESB131173 FBT131100:FBX131173 FLP131100:FLT131173 FVL131100:FVP131173 GFH131100:GFL131173 GPD131100:GPH131173 GYZ131100:GZD131173 HIV131100:HIZ131173 HSR131100:HSV131173 ICN131100:ICR131173 IMJ131100:IMN131173 IWF131100:IWJ131173 JGB131100:JGF131173 JPX131100:JQB131173 JZT131100:JZX131173 KJP131100:KJT131173 KTL131100:KTP131173 LDH131100:LDL131173 LND131100:LNH131173 LWZ131100:LXD131173 MGV131100:MGZ131173 MQR131100:MQV131173 NAN131100:NAR131173 NKJ131100:NKN131173 NUF131100:NUJ131173 OEB131100:OEF131173 ONX131100:OOB131173 OXT131100:OXX131173 PHP131100:PHT131173 PRL131100:PRP131173 QBH131100:QBL131173 QLD131100:QLH131173 QUZ131100:QVD131173 REV131100:REZ131173 ROR131100:ROV131173 RYN131100:RYR131173 SIJ131100:SIN131173 SSF131100:SSJ131173 TCB131100:TCF131173 TLX131100:TMB131173 TVT131100:TVX131173 UFP131100:UFT131173 UPL131100:UPP131173 UZH131100:UZL131173 VJD131100:VJH131173 VSZ131100:VTD131173 WCV131100:WCZ131173 WMR131100:WMV131173 WWN131100:WWR131173 AF196636:AJ196709 KB196636:KF196709 TX196636:UB196709 ADT196636:ADX196709 ANP196636:ANT196709 AXL196636:AXP196709 BHH196636:BHL196709 BRD196636:BRH196709 CAZ196636:CBD196709 CKV196636:CKZ196709 CUR196636:CUV196709 DEN196636:DER196709 DOJ196636:DON196709 DYF196636:DYJ196709 EIB196636:EIF196709 ERX196636:ESB196709 FBT196636:FBX196709 FLP196636:FLT196709 FVL196636:FVP196709 GFH196636:GFL196709 GPD196636:GPH196709 GYZ196636:GZD196709 HIV196636:HIZ196709 HSR196636:HSV196709 ICN196636:ICR196709 IMJ196636:IMN196709 IWF196636:IWJ196709 JGB196636:JGF196709 JPX196636:JQB196709 JZT196636:JZX196709 KJP196636:KJT196709 KTL196636:KTP196709 LDH196636:LDL196709 LND196636:LNH196709 LWZ196636:LXD196709 MGV196636:MGZ196709 MQR196636:MQV196709 NAN196636:NAR196709 NKJ196636:NKN196709 NUF196636:NUJ196709 OEB196636:OEF196709 ONX196636:OOB196709 OXT196636:OXX196709 PHP196636:PHT196709 PRL196636:PRP196709 QBH196636:QBL196709 QLD196636:QLH196709 QUZ196636:QVD196709 REV196636:REZ196709 ROR196636:ROV196709 RYN196636:RYR196709 SIJ196636:SIN196709 SSF196636:SSJ196709 TCB196636:TCF196709 TLX196636:TMB196709 TVT196636:TVX196709 UFP196636:UFT196709 UPL196636:UPP196709 UZH196636:UZL196709 VJD196636:VJH196709 VSZ196636:VTD196709 WCV196636:WCZ196709 WMR196636:WMV196709 WWN196636:WWR196709 AF262172:AJ262245 KB262172:KF262245 TX262172:UB262245 ADT262172:ADX262245 ANP262172:ANT262245 AXL262172:AXP262245 BHH262172:BHL262245 BRD262172:BRH262245 CAZ262172:CBD262245 CKV262172:CKZ262245 CUR262172:CUV262245 DEN262172:DER262245 DOJ262172:DON262245 DYF262172:DYJ262245 EIB262172:EIF262245 ERX262172:ESB262245 FBT262172:FBX262245 FLP262172:FLT262245 FVL262172:FVP262245 GFH262172:GFL262245 GPD262172:GPH262245 GYZ262172:GZD262245 HIV262172:HIZ262245 HSR262172:HSV262245 ICN262172:ICR262245 IMJ262172:IMN262245 IWF262172:IWJ262245 JGB262172:JGF262245 JPX262172:JQB262245 JZT262172:JZX262245 KJP262172:KJT262245 KTL262172:KTP262245 LDH262172:LDL262245 LND262172:LNH262245 LWZ262172:LXD262245 MGV262172:MGZ262245 MQR262172:MQV262245 NAN262172:NAR262245 NKJ262172:NKN262245 NUF262172:NUJ262245 OEB262172:OEF262245 ONX262172:OOB262245 OXT262172:OXX262245 PHP262172:PHT262245 PRL262172:PRP262245 QBH262172:QBL262245 QLD262172:QLH262245 QUZ262172:QVD262245 REV262172:REZ262245 ROR262172:ROV262245 RYN262172:RYR262245 SIJ262172:SIN262245 SSF262172:SSJ262245 TCB262172:TCF262245 TLX262172:TMB262245 TVT262172:TVX262245 UFP262172:UFT262245 UPL262172:UPP262245 UZH262172:UZL262245 VJD262172:VJH262245 VSZ262172:VTD262245 WCV262172:WCZ262245 WMR262172:WMV262245 WWN262172:WWR262245 AF327708:AJ327781 KB327708:KF327781 TX327708:UB327781 ADT327708:ADX327781 ANP327708:ANT327781 AXL327708:AXP327781 BHH327708:BHL327781 BRD327708:BRH327781 CAZ327708:CBD327781 CKV327708:CKZ327781 CUR327708:CUV327781 DEN327708:DER327781 DOJ327708:DON327781 DYF327708:DYJ327781 EIB327708:EIF327781 ERX327708:ESB327781 FBT327708:FBX327781 FLP327708:FLT327781 FVL327708:FVP327781 GFH327708:GFL327781 GPD327708:GPH327781 GYZ327708:GZD327781 HIV327708:HIZ327781 HSR327708:HSV327781 ICN327708:ICR327781 IMJ327708:IMN327781 IWF327708:IWJ327781 JGB327708:JGF327781 JPX327708:JQB327781 JZT327708:JZX327781 KJP327708:KJT327781 KTL327708:KTP327781 LDH327708:LDL327781 LND327708:LNH327781 LWZ327708:LXD327781 MGV327708:MGZ327781 MQR327708:MQV327781 NAN327708:NAR327781 NKJ327708:NKN327781 NUF327708:NUJ327781 OEB327708:OEF327781 ONX327708:OOB327781 OXT327708:OXX327781 PHP327708:PHT327781 PRL327708:PRP327781 QBH327708:QBL327781 QLD327708:QLH327781 QUZ327708:QVD327781 REV327708:REZ327781 ROR327708:ROV327781 RYN327708:RYR327781 SIJ327708:SIN327781 SSF327708:SSJ327781 TCB327708:TCF327781 TLX327708:TMB327781 TVT327708:TVX327781 UFP327708:UFT327781 UPL327708:UPP327781 UZH327708:UZL327781 VJD327708:VJH327781 VSZ327708:VTD327781 WCV327708:WCZ327781 WMR327708:WMV327781 WWN327708:WWR327781 AF393244:AJ393317 KB393244:KF393317 TX393244:UB393317 ADT393244:ADX393317 ANP393244:ANT393317 AXL393244:AXP393317 BHH393244:BHL393317 BRD393244:BRH393317 CAZ393244:CBD393317 CKV393244:CKZ393317 CUR393244:CUV393317 DEN393244:DER393317 DOJ393244:DON393317 DYF393244:DYJ393317 EIB393244:EIF393317 ERX393244:ESB393317 FBT393244:FBX393317 FLP393244:FLT393317 FVL393244:FVP393317 GFH393244:GFL393317 GPD393244:GPH393317 GYZ393244:GZD393317 HIV393244:HIZ393317 HSR393244:HSV393317 ICN393244:ICR393317 IMJ393244:IMN393317 IWF393244:IWJ393317 JGB393244:JGF393317 JPX393244:JQB393317 JZT393244:JZX393317 KJP393244:KJT393317 KTL393244:KTP393317 LDH393244:LDL393317 LND393244:LNH393317 LWZ393244:LXD393317 MGV393244:MGZ393317 MQR393244:MQV393317 NAN393244:NAR393317 NKJ393244:NKN393317 NUF393244:NUJ393317 OEB393244:OEF393317 ONX393244:OOB393317 OXT393244:OXX393317 PHP393244:PHT393317 PRL393244:PRP393317 QBH393244:QBL393317 QLD393244:QLH393317 QUZ393244:QVD393317 REV393244:REZ393317 ROR393244:ROV393317 RYN393244:RYR393317 SIJ393244:SIN393317 SSF393244:SSJ393317 TCB393244:TCF393317 TLX393244:TMB393317 TVT393244:TVX393317 UFP393244:UFT393317 UPL393244:UPP393317 UZH393244:UZL393317 VJD393244:VJH393317 VSZ393244:VTD393317 WCV393244:WCZ393317 WMR393244:WMV393317 WWN393244:WWR393317 AF458780:AJ458853 KB458780:KF458853 TX458780:UB458853 ADT458780:ADX458853 ANP458780:ANT458853 AXL458780:AXP458853 BHH458780:BHL458853 BRD458780:BRH458853 CAZ458780:CBD458853 CKV458780:CKZ458853 CUR458780:CUV458853 DEN458780:DER458853 DOJ458780:DON458853 DYF458780:DYJ458853 EIB458780:EIF458853 ERX458780:ESB458853 FBT458780:FBX458853 FLP458780:FLT458853 FVL458780:FVP458853 GFH458780:GFL458853 GPD458780:GPH458853 GYZ458780:GZD458853 HIV458780:HIZ458853 HSR458780:HSV458853 ICN458780:ICR458853 IMJ458780:IMN458853 IWF458780:IWJ458853 JGB458780:JGF458853 JPX458780:JQB458853 JZT458780:JZX458853 KJP458780:KJT458853 KTL458780:KTP458853 LDH458780:LDL458853 LND458780:LNH458853 LWZ458780:LXD458853 MGV458780:MGZ458853 MQR458780:MQV458853 NAN458780:NAR458853 NKJ458780:NKN458853 NUF458780:NUJ458853 OEB458780:OEF458853 ONX458780:OOB458853 OXT458780:OXX458853 PHP458780:PHT458853 PRL458780:PRP458853 QBH458780:QBL458853 QLD458780:QLH458853 QUZ458780:QVD458853 REV458780:REZ458853 ROR458780:ROV458853 RYN458780:RYR458853 SIJ458780:SIN458853 SSF458780:SSJ458853 TCB458780:TCF458853 TLX458780:TMB458853 TVT458780:TVX458853 UFP458780:UFT458853 UPL458780:UPP458853 UZH458780:UZL458853 VJD458780:VJH458853 VSZ458780:VTD458853 WCV458780:WCZ458853 WMR458780:WMV458853 WWN458780:WWR458853 AF524316:AJ524389 KB524316:KF524389 TX524316:UB524389 ADT524316:ADX524389 ANP524316:ANT524389 AXL524316:AXP524389 BHH524316:BHL524389 BRD524316:BRH524389 CAZ524316:CBD524389 CKV524316:CKZ524389 CUR524316:CUV524389 DEN524316:DER524389 DOJ524316:DON524389 DYF524316:DYJ524389 EIB524316:EIF524389 ERX524316:ESB524389 FBT524316:FBX524389 FLP524316:FLT524389 FVL524316:FVP524389 GFH524316:GFL524389 GPD524316:GPH524389 GYZ524316:GZD524389 HIV524316:HIZ524389 HSR524316:HSV524389 ICN524316:ICR524389 IMJ524316:IMN524389 IWF524316:IWJ524389 JGB524316:JGF524389 JPX524316:JQB524389 JZT524316:JZX524389 KJP524316:KJT524389 KTL524316:KTP524389 LDH524316:LDL524389 LND524316:LNH524389 LWZ524316:LXD524389 MGV524316:MGZ524389 MQR524316:MQV524389 NAN524316:NAR524389 NKJ524316:NKN524389 NUF524316:NUJ524389 OEB524316:OEF524389 ONX524316:OOB524389 OXT524316:OXX524389 PHP524316:PHT524389 PRL524316:PRP524389 QBH524316:QBL524389 QLD524316:QLH524389 QUZ524316:QVD524389 REV524316:REZ524389 ROR524316:ROV524389 RYN524316:RYR524389 SIJ524316:SIN524389 SSF524316:SSJ524389 TCB524316:TCF524389 TLX524316:TMB524389 TVT524316:TVX524389 UFP524316:UFT524389 UPL524316:UPP524389 UZH524316:UZL524389 VJD524316:VJH524389 VSZ524316:VTD524389 WCV524316:WCZ524389 WMR524316:WMV524389 WWN524316:WWR524389 AF589852:AJ589925 KB589852:KF589925 TX589852:UB589925 ADT589852:ADX589925 ANP589852:ANT589925 AXL589852:AXP589925 BHH589852:BHL589925 BRD589852:BRH589925 CAZ589852:CBD589925 CKV589852:CKZ589925 CUR589852:CUV589925 DEN589852:DER589925 DOJ589852:DON589925 DYF589852:DYJ589925 EIB589852:EIF589925 ERX589852:ESB589925 FBT589852:FBX589925 FLP589852:FLT589925 FVL589852:FVP589925 GFH589852:GFL589925 GPD589852:GPH589925 GYZ589852:GZD589925 HIV589852:HIZ589925 HSR589852:HSV589925 ICN589852:ICR589925 IMJ589852:IMN589925 IWF589852:IWJ589925 JGB589852:JGF589925 JPX589852:JQB589925 JZT589852:JZX589925 KJP589852:KJT589925 KTL589852:KTP589925 LDH589852:LDL589925 LND589852:LNH589925 LWZ589852:LXD589925 MGV589852:MGZ589925 MQR589852:MQV589925 NAN589852:NAR589925 NKJ589852:NKN589925 NUF589852:NUJ589925 OEB589852:OEF589925 ONX589852:OOB589925 OXT589852:OXX589925 PHP589852:PHT589925 PRL589852:PRP589925 QBH589852:QBL589925 QLD589852:QLH589925 QUZ589852:QVD589925 REV589852:REZ589925 ROR589852:ROV589925 RYN589852:RYR589925 SIJ589852:SIN589925 SSF589852:SSJ589925 TCB589852:TCF589925 TLX589852:TMB589925 TVT589852:TVX589925 UFP589852:UFT589925 UPL589852:UPP589925 UZH589852:UZL589925 VJD589852:VJH589925 VSZ589852:VTD589925 WCV589852:WCZ589925 WMR589852:WMV589925 WWN589852:WWR589925 AF655388:AJ655461 KB655388:KF655461 TX655388:UB655461 ADT655388:ADX655461 ANP655388:ANT655461 AXL655388:AXP655461 BHH655388:BHL655461 BRD655388:BRH655461 CAZ655388:CBD655461 CKV655388:CKZ655461 CUR655388:CUV655461 DEN655388:DER655461 DOJ655388:DON655461 DYF655388:DYJ655461 EIB655388:EIF655461 ERX655388:ESB655461 FBT655388:FBX655461 FLP655388:FLT655461 FVL655388:FVP655461 GFH655388:GFL655461 GPD655388:GPH655461 GYZ655388:GZD655461 HIV655388:HIZ655461 HSR655388:HSV655461 ICN655388:ICR655461 IMJ655388:IMN655461 IWF655388:IWJ655461 JGB655388:JGF655461 JPX655388:JQB655461 JZT655388:JZX655461 KJP655388:KJT655461 KTL655388:KTP655461 LDH655388:LDL655461 LND655388:LNH655461 LWZ655388:LXD655461 MGV655388:MGZ655461 MQR655388:MQV655461 NAN655388:NAR655461 NKJ655388:NKN655461 NUF655388:NUJ655461 OEB655388:OEF655461 ONX655388:OOB655461 OXT655388:OXX655461 PHP655388:PHT655461 PRL655388:PRP655461 QBH655388:QBL655461 QLD655388:QLH655461 QUZ655388:QVD655461 REV655388:REZ655461 ROR655388:ROV655461 RYN655388:RYR655461 SIJ655388:SIN655461 SSF655388:SSJ655461 TCB655388:TCF655461 TLX655388:TMB655461 TVT655388:TVX655461 UFP655388:UFT655461 UPL655388:UPP655461 UZH655388:UZL655461 VJD655388:VJH655461 VSZ655388:VTD655461 WCV655388:WCZ655461 WMR655388:WMV655461 WWN655388:WWR655461 AF720924:AJ720997 KB720924:KF720997 TX720924:UB720997 ADT720924:ADX720997 ANP720924:ANT720997 AXL720924:AXP720997 BHH720924:BHL720997 BRD720924:BRH720997 CAZ720924:CBD720997 CKV720924:CKZ720997 CUR720924:CUV720997 DEN720924:DER720997 DOJ720924:DON720997 DYF720924:DYJ720997 EIB720924:EIF720997 ERX720924:ESB720997 FBT720924:FBX720997 FLP720924:FLT720997 FVL720924:FVP720997 GFH720924:GFL720997 GPD720924:GPH720997 GYZ720924:GZD720997 HIV720924:HIZ720997 HSR720924:HSV720997 ICN720924:ICR720997 IMJ720924:IMN720997 IWF720924:IWJ720997 JGB720924:JGF720997 JPX720924:JQB720997 JZT720924:JZX720997 KJP720924:KJT720997 KTL720924:KTP720997 LDH720924:LDL720997 LND720924:LNH720997 LWZ720924:LXD720997 MGV720924:MGZ720997 MQR720924:MQV720997 NAN720924:NAR720997 NKJ720924:NKN720997 NUF720924:NUJ720997 OEB720924:OEF720997 ONX720924:OOB720997 OXT720924:OXX720997 PHP720924:PHT720997 PRL720924:PRP720997 QBH720924:QBL720997 QLD720924:QLH720997 QUZ720924:QVD720997 REV720924:REZ720997 ROR720924:ROV720997 RYN720924:RYR720997 SIJ720924:SIN720997 SSF720924:SSJ720997 TCB720924:TCF720997 TLX720924:TMB720997 TVT720924:TVX720997 UFP720924:UFT720997 UPL720924:UPP720997 UZH720924:UZL720997 VJD720924:VJH720997 VSZ720924:VTD720997 WCV720924:WCZ720997 WMR720924:WMV720997 WWN720924:WWR720997 AF786460:AJ786533 KB786460:KF786533 TX786460:UB786533 ADT786460:ADX786533 ANP786460:ANT786533 AXL786460:AXP786533 BHH786460:BHL786533 BRD786460:BRH786533 CAZ786460:CBD786533 CKV786460:CKZ786533 CUR786460:CUV786533 DEN786460:DER786533 DOJ786460:DON786533 DYF786460:DYJ786533 EIB786460:EIF786533 ERX786460:ESB786533 FBT786460:FBX786533 FLP786460:FLT786533 FVL786460:FVP786533 GFH786460:GFL786533 GPD786460:GPH786533 GYZ786460:GZD786533 HIV786460:HIZ786533 HSR786460:HSV786533 ICN786460:ICR786533 IMJ786460:IMN786533 IWF786460:IWJ786533 JGB786460:JGF786533 JPX786460:JQB786533 JZT786460:JZX786533 KJP786460:KJT786533 KTL786460:KTP786533 LDH786460:LDL786533 LND786460:LNH786533 LWZ786460:LXD786533 MGV786460:MGZ786533 MQR786460:MQV786533 NAN786460:NAR786533 NKJ786460:NKN786533 NUF786460:NUJ786533 OEB786460:OEF786533 ONX786460:OOB786533 OXT786460:OXX786533 PHP786460:PHT786533 PRL786460:PRP786533 QBH786460:QBL786533 QLD786460:QLH786533 QUZ786460:QVD786533 REV786460:REZ786533 ROR786460:ROV786533 RYN786460:RYR786533 SIJ786460:SIN786533 SSF786460:SSJ786533 TCB786460:TCF786533 TLX786460:TMB786533 TVT786460:TVX786533 UFP786460:UFT786533 UPL786460:UPP786533 UZH786460:UZL786533 VJD786460:VJH786533 VSZ786460:VTD786533 WCV786460:WCZ786533 WMR786460:WMV786533 WWN786460:WWR786533 AF851996:AJ852069 KB851996:KF852069 TX851996:UB852069 ADT851996:ADX852069 ANP851996:ANT852069 AXL851996:AXP852069 BHH851996:BHL852069 BRD851996:BRH852069 CAZ851996:CBD852069 CKV851996:CKZ852069 CUR851996:CUV852069 DEN851996:DER852069 DOJ851996:DON852069 DYF851996:DYJ852069 EIB851996:EIF852069 ERX851996:ESB852069 FBT851996:FBX852069 FLP851996:FLT852069 FVL851996:FVP852069 GFH851996:GFL852069 GPD851996:GPH852069 GYZ851996:GZD852069 HIV851996:HIZ852069 HSR851996:HSV852069 ICN851996:ICR852069 IMJ851996:IMN852069 IWF851996:IWJ852069 JGB851996:JGF852069 JPX851996:JQB852069 JZT851996:JZX852069 KJP851996:KJT852069 KTL851996:KTP852069 LDH851996:LDL852069 LND851996:LNH852069 LWZ851996:LXD852069 MGV851996:MGZ852069 MQR851996:MQV852069 NAN851996:NAR852069 NKJ851996:NKN852069 NUF851996:NUJ852069 OEB851996:OEF852069 ONX851996:OOB852069 OXT851996:OXX852069 PHP851996:PHT852069 PRL851996:PRP852069 QBH851996:QBL852069 QLD851996:QLH852069 QUZ851996:QVD852069 REV851996:REZ852069 ROR851996:ROV852069 RYN851996:RYR852069 SIJ851996:SIN852069 SSF851996:SSJ852069 TCB851996:TCF852069 TLX851996:TMB852069 TVT851996:TVX852069 UFP851996:UFT852069 UPL851996:UPP852069 UZH851996:UZL852069 VJD851996:VJH852069 VSZ851996:VTD852069 WCV851996:WCZ852069 WMR851996:WMV852069 WWN851996:WWR852069 AF917532:AJ917605 KB917532:KF917605 TX917532:UB917605 ADT917532:ADX917605 ANP917532:ANT917605 AXL917532:AXP917605 BHH917532:BHL917605 BRD917532:BRH917605 CAZ917532:CBD917605 CKV917532:CKZ917605 CUR917532:CUV917605 DEN917532:DER917605 DOJ917532:DON917605 DYF917532:DYJ917605 EIB917532:EIF917605 ERX917532:ESB917605 FBT917532:FBX917605 FLP917532:FLT917605 FVL917532:FVP917605 GFH917532:GFL917605 GPD917532:GPH917605 GYZ917532:GZD917605 HIV917532:HIZ917605 HSR917532:HSV917605 ICN917532:ICR917605 IMJ917532:IMN917605 IWF917532:IWJ917605 JGB917532:JGF917605 JPX917532:JQB917605 JZT917532:JZX917605 KJP917532:KJT917605 KTL917532:KTP917605 LDH917532:LDL917605 LND917532:LNH917605 LWZ917532:LXD917605 MGV917532:MGZ917605 MQR917532:MQV917605 NAN917532:NAR917605 NKJ917532:NKN917605 NUF917532:NUJ917605 OEB917532:OEF917605 ONX917532:OOB917605 OXT917532:OXX917605 PHP917532:PHT917605 PRL917532:PRP917605 QBH917532:QBL917605 QLD917532:QLH917605 QUZ917532:QVD917605 REV917532:REZ917605 ROR917532:ROV917605 RYN917532:RYR917605 SIJ917532:SIN917605 SSF917532:SSJ917605 TCB917532:TCF917605 TLX917532:TMB917605 TVT917532:TVX917605 UFP917532:UFT917605 UPL917532:UPP917605 UZH917532:UZL917605 VJD917532:VJH917605 VSZ917532:VTD917605 WCV917532:WCZ917605 WMR917532:WMV917605 WWN917532:WWR917605 AF983068:AJ983141 KB983068:KF983141 TX983068:UB983141 ADT983068:ADX983141 ANP983068:ANT983141 AXL983068:AXP983141 BHH983068:BHL983141 BRD983068:BRH983141 CAZ983068:CBD983141 CKV983068:CKZ983141 CUR983068:CUV983141 DEN983068:DER983141 DOJ983068:DON983141 DYF983068:DYJ983141 EIB983068:EIF983141 ERX983068:ESB983141 FBT983068:FBX983141 FLP983068:FLT983141 FVL983068:FVP983141 GFH983068:GFL983141 GPD983068:GPH983141 GYZ983068:GZD983141 HIV983068:HIZ983141 HSR983068:HSV983141 ICN983068:ICR983141 IMJ983068:IMN983141 IWF983068:IWJ983141 JGB983068:JGF983141 JPX983068:JQB983141 JZT983068:JZX983141 KJP983068:KJT983141 KTL983068:KTP983141 LDH983068:LDL983141 LND983068:LNH983141 LWZ983068:LXD983141 MGV983068:MGZ983141 MQR983068:MQV983141 NAN983068:NAR983141 NKJ983068:NKN983141 NUF983068:NUJ983141 OEB983068:OEF983141 ONX983068:OOB983141 OXT983068:OXX983141 PHP983068:PHT983141 PRL983068:PRP983141 QBH983068:QBL983141 QLD983068:QLH983141 QUZ983068:QVD983141 REV983068:REZ983141 ROR983068:ROV983141 RYN983068:RYR983141 SIJ983068:SIN983141 SSF983068:SSJ983141 TCB983068:TCF983141 TLX983068:TMB983141 TVT983068:TVX983141 UFP983068:UFT983141 UPL983068:UPP983141 UZH983068:UZL983141 VJD983068:VJH983141 VSZ983068:VTD983141 WCV983068:WCZ983141 WMR983068:WMV983141 WWN983068:WWR983141 AH65542:AH65545 KD65542:KD65545 TZ65542:TZ65545 ADV65542:ADV65545 ANR65542:ANR65545 AXN65542:AXN65545 BHJ65542:BHJ65545 BRF65542:BRF65545 CBB65542:CBB65545 CKX65542:CKX65545 CUT65542:CUT65545 DEP65542:DEP65545 DOL65542:DOL65545 DYH65542:DYH65545 EID65542:EID65545 ERZ65542:ERZ65545 FBV65542:FBV65545 FLR65542:FLR65545 FVN65542:FVN65545 GFJ65542:GFJ65545 GPF65542:GPF65545 GZB65542:GZB65545 HIX65542:HIX65545 HST65542:HST65545 ICP65542:ICP65545 IML65542:IML65545 IWH65542:IWH65545 JGD65542:JGD65545 JPZ65542:JPZ65545 JZV65542:JZV65545 KJR65542:KJR65545 KTN65542:KTN65545 LDJ65542:LDJ65545 LNF65542:LNF65545 LXB65542:LXB65545 MGX65542:MGX65545 MQT65542:MQT65545 NAP65542:NAP65545 NKL65542:NKL65545 NUH65542:NUH65545 OED65542:OED65545 ONZ65542:ONZ65545 OXV65542:OXV65545 PHR65542:PHR65545 PRN65542:PRN65545 QBJ65542:QBJ65545 QLF65542:QLF65545 QVB65542:QVB65545 REX65542:REX65545 ROT65542:ROT65545 RYP65542:RYP65545 SIL65542:SIL65545 SSH65542:SSH65545 TCD65542:TCD65545 TLZ65542:TLZ65545 TVV65542:TVV65545 UFR65542:UFR65545 UPN65542:UPN65545 UZJ65542:UZJ65545 VJF65542:VJF65545 VTB65542:VTB65545 WCX65542:WCX65545 WMT65542:WMT65545 WWP65542:WWP65545 AH131078:AH131081 KD131078:KD131081 TZ131078:TZ131081 ADV131078:ADV131081 ANR131078:ANR131081 AXN131078:AXN131081 BHJ131078:BHJ131081 BRF131078:BRF131081 CBB131078:CBB131081 CKX131078:CKX131081 CUT131078:CUT131081 DEP131078:DEP131081 DOL131078:DOL131081 DYH131078:DYH131081 EID131078:EID131081 ERZ131078:ERZ131081 FBV131078:FBV131081 FLR131078:FLR131081 FVN131078:FVN131081 GFJ131078:GFJ131081 GPF131078:GPF131081 GZB131078:GZB131081 HIX131078:HIX131081 HST131078:HST131081 ICP131078:ICP131081 IML131078:IML131081 IWH131078:IWH131081 JGD131078:JGD131081 JPZ131078:JPZ131081 JZV131078:JZV131081 KJR131078:KJR131081 KTN131078:KTN131081 LDJ131078:LDJ131081 LNF131078:LNF131081 LXB131078:LXB131081 MGX131078:MGX131081 MQT131078:MQT131081 NAP131078:NAP131081 NKL131078:NKL131081 NUH131078:NUH131081 OED131078:OED131081 ONZ131078:ONZ131081 OXV131078:OXV131081 PHR131078:PHR131081 PRN131078:PRN131081 QBJ131078:QBJ131081 QLF131078:QLF131081 QVB131078:QVB131081 REX131078:REX131081 ROT131078:ROT131081 RYP131078:RYP131081 SIL131078:SIL131081 SSH131078:SSH131081 TCD131078:TCD131081 TLZ131078:TLZ131081 TVV131078:TVV131081 UFR131078:UFR131081 UPN131078:UPN131081 UZJ131078:UZJ131081 VJF131078:VJF131081 VTB131078:VTB131081 WCX131078:WCX131081 WMT131078:WMT131081 WWP131078:WWP131081 AH196614:AH196617 KD196614:KD196617 TZ196614:TZ196617 ADV196614:ADV196617 ANR196614:ANR196617 AXN196614:AXN196617 BHJ196614:BHJ196617 BRF196614:BRF196617 CBB196614:CBB196617 CKX196614:CKX196617 CUT196614:CUT196617 DEP196614:DEP196617 DOL196614:DOL196617 DYH196614:DYH196617 EID196614:EID196617 ERZ196614:ERZ196617 FBV196614:FBV196617 FLR196614:FLR196617 FVN196614:FVN196617 GFJ196614:GFJ196617 GPF196614:GPF196617 GZB196614:GZB196617 HIX196614:HIX196617 HST196614:HST196617 ICP196614:ICP196617 IML196614:IML196617 IWH196614:IWH196617 JGD196614:JGD196617 JPZ196614:JPZ196617 JZV196614:JZV196617 KJR196614:KJR196617 KTN196614:KTN196617 LDJ196614:LDJ196617 LNF196614:LNF196617 LXB196614:LXB196617 MGX196614:MGX196617 MQT196614:MQT196617 NAP196614:NAP196617 NKL196614:NKL196617 NUH196614:NUH196617 OED196614:OED196617 ONZ196614:ONZ196617 OXV196614:OXV196617 PHR196614:PHR196617 PRN196614:PRN196617 QBJ196614:QBJ196617 QLF196614:QLF196617 QVB196614:QVB196617 REX196614:REX196617 ROT196614:ROT196617 RYP196614:RYP196617 SIL196614:SIL196617 SSH196614:SSH196617 TCD196614:TCD196617 TLZ196614:TLZ196617 TVV196614:TVV196617 UFR196614:UFR196617 UPN196614:UPN196617 UZJ196614:UZJ196617 VJF196614:VJF196617 VTB196614:VTB196617 WCX196614:WCX196617 WMT196614:WMT196617 WWP196614:WWP196617 AH262150:AH262153 KD262150:KD262153 TZ262150:TZ262153 ADV262150:ADV262153 ANR262150:ANR262153 AXN262150:AXN262153 BHJ262150:BHJ262153 BRF262150:BRF262153 CBB262150:CBB262153 CKX262150:CKX262153 CUT262150:CUT262153 DEP262150:DEP262153 DOL262150:DOL262153 DYH262150:DYH262153 EID262150:EID262153 ERZ262150:ERZ262153 FBV262150:FBV262153 FLR262150:FLR262153 FVN262150:FVN262153 GFJ262150:GFJ262153 GPF262150:GPF262153 GZB262150:GZB262153 HIX262150:HIX262153 HST262150:HST262153 ICP262150:ICP262153 IML262150:IML262153 IWH262150:IWH262153 JGD262150:JGD262153 JPZ262150:JPZ262153 JZV262150:JZV262153 KJR262150:KJR262153 KTN262150:KTN262153 LDJ262150:LDJ262153 LNF262150:LNF262153 LXB262150:LXB262153 MGX262150:MGX262153 MQT262150:MQT262153 NAP262150:NAP262153 NKL262150:NKL262153 NUH262150:NUH262153 OED262150:OED262153 ONZ262150:ONZ262153 OXV262150:OXV262153 PHR262150:PHR262153 PRN262150:PRN262153 QBJ262150:QBJ262153 QLF262150:QLF262153 QVB262150:QVB262153 REX262150:REX262153 ROT262150:ROT262153 RYP262150:RYP262153 SIL262150:SIL262153 SSH262150:SSH262153 TCD262150:TCD262153 TLZ262150:TLZ262153 TVV262150:TVV262153 UFR262150:UFR262153 UPN262150:UPN262153 UZJ262150:UZJ262153 VJF262150:VJF262153 VTB262150:VTB262153 WCX262150:WCX262153 WMT262150:WMT262153 WWP262150:WWP262153 AH327686:AH327689 KD327686:KD327689 TZ327686:TZ327689 ADV327686:ADV327689 ANR327686:ANR327689 AXN327686:AXN327689 BHJ327686:BHJ327689 BRF327686:BRF327689 CBB327686:CBB327689 CKX327686:CKX327689 CUT327686:CUT327689 DEP327686:DEP327689 DOL327686:DOL327689 DYH327686:DYH327689 EID327686:EID327689 ERZ327686:ERZ327689 FBV327686:FBV327689 FLR327686:FLR327689 FVN327686:FVN327689 GFJ327686:GFJ327689 GPF327686:GPF327689 GZB327686:GZB327689 HIX327686:HIX327689 HST327686:HST327689 ICP327686:ICP327689 IML327686:IML327689 IWH327686:IWH327689 JGD327686:JGD327689 JPZ327686:JPZ327689 JZV327686:JZV327689 KJR327686:KJR327689 KTN327686:KTN327689 LDJ327686:LDJ327689 LNF327686:LNF327689 LXB327686:LXB327689 MGX327686:MGX327689 MQT327686:MQT327689 NAP327686:NAP327689 NKL327686:NKL327689 NUH327686:NUH327689 OED327686:OED327689 ONZ327686:ONZ327689 OXV327686:OXV327689 PHR327686:PHR327689 PRN327686:PRN327689 QBJ327686:QBJ327689 QLF327686:QLF327689 QVB327686:QVB327689 REX327686:REX327689 ROT327686:ROT327689 RYP327686:RYP327689 SIL327686:SIL327689 SSH327686:SSH327689 TCD327686:TCD327689 TLZ327686:TLZ327689 TVV327686:TVV327689 UFR327686:UFR327689 UPN327686:UPN327689 UZJ327686:UZJ327689 VJF327686:VJF327689 VTB327686:VTB327689 WCX327686:WCX327689 WMT327686:WMT327689 WWP327686:WWP327689 AH393222:AH393225 KD393222:KD393225 TZ393222:TZ393225 ADV393222:ADV393225 ANR393222:ANR393225 AXN393222:AXN393225 BHJ393222:BHJ393225 BRF393222:BRF393225 CBB393222:CBB393225 CKX393222:CKX393225 CUT393222:CUT393225 DEP393222:DEP393225 DOL393222:DOL393225 DYH393222:DYH393225 EID393222:EID393225 ERZ393222:ERZ393225 FBV393222:FBV393225 FLR393222:FLR393225 FVN393222:FVN393225 GFJ393222:GFJ393225 GPF393222:GPF393225 GZB393222:GZB393225 HIX393222:HIX393225 HST393222:HST393225 ICP393222:ICP393225 IML393222:IML393225 IWH393222:IWH393225 JGD393222:JGD393225 JPZ393222:JPZ393225 JZV393222:JZV393225 KJR393222:KJR393225 KTN393222:KTN393225 LDJ393222:LDJ393225 LNF393222:LNF393225 LXB393222:LXB393225 MGX393222:MGX393225 MQT393222:MQT393225 NAP393222:NAP393225 NKL393222:NKL393225 NUH393222:NUH393225 OED393222:OED393225 ONZ393222:ONZ393225 OXV393222:OXV393225 PHR393222:PHR393225 PRN393222:PRN393225 QBJ393222:QBJ393225 QLF393222:QLF393225 QVB393222:QVB393225 REX393222:REX393225 ROT393222:ROT393225 RYP393222:RYP393225 SIL393222:SIL393225 SSH393222:SSH393225 TCD393222:TCD393225 TLZ393222:TLZ393225 TVV393222:TVV393225 UFR393222:UFR393225 UPN393222:UPN393225 UZJ393222:UZJ393225 VJF393222:VJF393225 VTB393222:VTB393225 WCX393222:WCX393225 WMT393222:WMT393225 WWP393222:WWP393225 AH458758:AH458761 KD458758:KD458761 TZ458758:TZ458761 ADV458758:ADV458761 ANR458758:ANR458761 AXN458758:AXN458761 BHJ458758:BHJ458761 BRF458758:BRF458761 CBB458758:CBB458761 CKX458758:CKX458761 CUT458758:CUT458761 DEP458758:DEP458761 DOL458758:DOL458761 DYH458758:DYH458761 EID458758:EID458761 ERZ458758:ERZ458761 FBV458758:FBV458761 FLR458758:FLR458761 FVN458758:FVN458761 GFJ458758:GFJ458761 GPF458758:GPF458761 GZB458758:GZB458761 HIX458758:HIX458761 HST458758:HST458761 ICP458758:ICP458761 IML458758:IML458761 IWH458758:IWH458761 JGD458758:JGD458761 JPZ458758:JPZ458761 JZV458758:JZV458761 KJR458758:KJR458761 KTN458758:KTN458761 LDJ458758:LDJ458761 LNF458758:LNF458761 LXB458758:LXB458761 MGX458758:MGX458761 MQT458758:MQT458761 NAP458758:NAP458761 NKL458758:NKL458761 NUH458758:NUH458761 OED458758:OED458761 ONZ458758:ONZ458761 OXV458758:OXV458761 PHR458758:PHR458761 PRN458758:PRN458761 QBJ458758:QBJ458761 QLF458758:QLF458761 QVB458758:QVB458761 REX458758:REX458761 ROT458758:ROT458761 RYP458758:RYP458761 SIL458758:SIL458761 SSH458758:SSH458761 TCD458758:TCD458761 TLZ458758:TLZ458761 TVV458758:TVV458761 UFR458758:UFR458761 UPN458758:UPN458761 UZJ458758:UZJ458761 VJF458758:VJF458761 VTB458758:VTB458761 WCX458758:WCX458761 WMT458758:WMT458761 WWP458758:WWP458761 AH524294:AH524297 KD524294:KD524297 TZ524294:TZ524297 ADV524294:ADV524297 ANR524294:ANR524297 AXN524294:AXN524297 BHJ524294:BHJ524297 BRF524294:BRF524297 CBB524294:CBB524297 CKX524294:CKX524297 CUT524294:CUT524297 DEP524294:DEP524297 DOL524294:DOL524297 DYH524294:DYH524297 EID524294:EID524297 ERZ524294:ERZ524297 FBV524294:FBV524297 FLR524294:FLR524297 FVN524294:FVN524297 GFJ524294:GFJ524297 GPF524294:GPF524297 GZB524294:GZB524297 HIX524294:HIX524297 HST524294:HST524297 ICP524294:ICP524297 IML524294:IML524297 IWH524294:IWH524297 JGD524294:JGD524297 JPZ524294:JPZ524297 JZV524294:JZV524297 KJR524294:KJR524297 KTN524294:KTN524297 LDJ524294:LDJ524297 LNF524294:LNF524297 LXB524294:LXB524297 MGX524294:MGX524297 MQT524294:MQT524297 NAP524294:NAP524297 NKL524294:NKL524297 NUH524294:NUH524297 OED524294:OED524297 ONZ524294:ONZ524297 OXV524294:OXV524297 PHR524294:PHR524297 PRN524294:PRN524297 QBJ524294:QBJ524297 QLF524294:QLF524297 QVB524294:QVB524297 REX524294:REX524297 ROT524294:ROT524297 RYP524294:RYP524297 SIL524294:SIL524297 SSH524294:SSH524297 TCD524294:TCD524297 TLZ524294:TLZ524297 TVV524294:TVV524297 UFR524294:UFR524297 UPN524294:UPN524297 UZJ524294:UZJ524297 VJF524294:VJF524297 VTB524294:VTB524297 WCX524294:WCX524297 WMT524294:WMT524297 WWP524294:WWP524297 AH589830:AH589833 KD589830:KD589833 TZ589830:TZ589833 ADV589830:ADV589833 ANR589830:ANR589833 AXN589830:AXN589833 BHJ589830:BHJ589833 BRF589830:BRF589833 CBB589830:CBB589833 CKX589830:CKX589833 CUT589830:CUT589833 DEP589830:DEP589833 DOL589830:DOL589833 DYH589830:DYH589833 EID589830:EID589833 ERZ589830:ERZ589833 FBV589830:FBV589833 FLR589830:FLR589833 FVN589830:FVN589833 GFJ589830:GFJ589833 GPF589830:GPF589833 GZB589830:GZB589833 HIX589830:HIX589833 HST589830:HST589833 ICP589830:ICP589833 IML589830:IML589833 IWH589830:IWH589833 JGD589830:JGD589833 JPZ589830:JPZ589833 JZV589830:JZV589833 KJR589830:KJR589833 KTN589830:KTN589833 LDJ589830:LDJ589833 LNF589830:LNF589833 LXB589830:LXB589833 MGX589830:MGX589833 MQT589830:MQT589833 NAP589830:NAP589833 NKL589830:NKL589833 NUH589830:NUH589833 OED589830:OED589833 ONZ589830:ONZ589833 OXV589830:OXV589833 PHR589830:PHR589833 PRN589830:PRN589833 QBJ589830:QBJ589833 QLF589830:QLF589833 QVB589830:QVB589833 REX589830:REX589833 ROT589830:ROT589833 RYP589830:RYP589833 SIL589830:SIL589833 SSH589830:SSH589833 TCD589830:TCD589833 TLZ589830:TLZ589833 TVV589830:TVV589833 UFR589830:UFR589833 UPN589830:UPN589833 UZJ589830:UZJ589833 VJF589830:VJF589833 VTB589830:VTB589833 WCX589830:WCX589833 WMT589830:WMT589833 WWP589830:WWP589833 AH655366:AH655369 KD655366:KD655369 TZ655366:TZ655369 ADV655366:ADV655369 ANR655366:ANR655369 AXN655366:AXN655369 BHJ655366:BHJ655369 BRF655366:BRF655369 CBB655366:CBB655369 CKX655366:CKX655369 CUT655366:CUT655369 DEP655366:DEP655369 DOL655366:DOL655369 DYH655366:DYH655369 EID655366:EID655369 ERZ655366:ERZ655369 FBV655366:FBV655369 FLR655366:FLR655369 FVN655366:FVN655369 GFJ655366:GFJ655369 GPF655366:GPF655369 GZB655366:GZB655369 HIX655366:HIX655369 HST655366:HST655369 ICP655366:ICP655369 IML655366:IML655369 IWH655366:IWH655369 JGD655366:JGD655369 JPZ655366:JPZ655369 JZV655366:JZV655369 KJR655366:KJR655369 KTN655366:KTN655369 LDJ655366:LDJ655369 LNF655366:LNF655369 LXB655366:LXB655369 MGX655366:MGX655369 MQT655366:MQT655369 NAP655366:NAP655369 NKL655366:NKL655369 NUH655366:NUH655369 OED655366:OED655369 ONZ655366:ONZ655369 OXV655366:OXV655369 PHR655366:PHR655369 PRN655366:PRN655369 QBJ655366:QBJ655369 QLF655366:QLF655369 QVB655366:QVB655369 REX655366:REX655369 ROT655366:ROT655369 RYP655366:RYP655369 SIL655366:SIL655369 SSH655366:SSH655369 TCD655366:TCD655369 TLZ655366:TLZ655369 TVV655366:TVV655369 UFR655366:UFR655369 UPN655366:UPN655369 UZJ655366:UZJ655369 VJF655366:VJF655369 VTB655366:VTB655369 WCX655366:WCX655369 WMT655366:WMT655369 WWP655366:WWP655369 AH720902:AH720905 KD720902:KD720905 TZ720902:TZ720905 ADV720902:ADV720905 ANR720902:ANR720905 AXN720902:AXN720905 BHJ720902:BHJ720905 BRF720902:BRF720905 CBB720902:CBB720905 CKX720902:CKX720905 CUT720902:CUT720905 DEP720902:DEP720905 DOL720902:DOL720905 DYH720902:DYH720905 EID720902:EID720905 ERZ720902:ERZ720905 FBV720902:FBV720905 FLR720902:FLR720905 FVN720902:FVN720905 GFJ720902:GFJ720905 GPF720902:GPF720905 GZB720902:GZB720905 HIX720902:HIX720905 HST720902:HST720905 ICP720902:ICP720905 IML720902:IML720905 IWH720902:IWH720905 JGD720902:JGD720905 JPZ720902:JPZ720905 JZV720902:JZV720905 KJR720902:KJR720905 KTN720902:KTN720905 LDJ720902:LDJ720905 LNF720902:LNF720905 LXB720902:LXB720905 MGX720902:MGX720905 MQT720902:MQT720905 NAP720902:NAP720905 NKL720902:NKL720905 NUH720902:NUH720905 OED720902:OED720905 ONZ720902:ONZ720905 OXV720902:OXV720905 PHR720902:PHR720905 PRN720902:PRN720905 QBJ720902:QBJ720905 QLF720902:QLF720905 QVB720902:QVB720905 REX720902:REX720905 ROT720902:ROT720905 RYP720902:RYP720905 SIL720902:SIL720905 SSH720902:SSH720905 TCD720902:TCD720905 TLZ720902:TLZ720905 TVV720902:TVV720905 UFR720902:UFR720905 UPN720902:UPN720905 UZJ720902:UZJ720905 VJF720902:VJF720905 VTB720902:VTB720905 WCX720902:WCX720905 WMT720902:WMT720905 WWP720902:WWP720905 AH786438:AH786441 KD786438:KD786441 TZ786438:TZ786441 ADV786438:ADV786441 ANR786438:ANR786441 AXN786438:AXN786441 BHJ786438:BHJ786441 BRF786438:BRF786441 CBB786438:CBB786441 CKX786438:CKX786441 CUT786438:CUT786441 DEP786438:DEP786441 DOL786438:DOL786441 DYH786438:DYH786441 EID786438:EID786441 ERZ786438:ERZ786441 FBV786438:FBV786441 FLR786438:FLR786441 FVN786438:FVN786441 GFJ786438:GFJ786441 GPF786438:GPF786441 GZB786438:GZB786441 HIX786438:HIX786441 HST786438:HST786441 ICP786438:ICP786441 IML786438:IML786441 IWH786438:IWH786441 JGD786438:JGD786441 JPZ786438:JPZ786441 JZV786438:JZV786441 KJR786438:KJR786441 KTN786438:KTN786441 LDJ786438:LDJ786441 LNF786438:LNF786441 LXB786438:LXB786441 MGX786438:MGX786441 MQT786438:MQT786441 NAP786438:NAP786441 NKL786438:NKL786441 NUH786438:NUH786441 OED786438:OED786441 ONZ786438:ONZ786441 OXV786438:OXV786441 PHR786438:PHR786441 PRN786438:PRN786441 QBJ786438:QBJ786441 QLF786438:QLF786441 QVB786438:QVB786441 REX786438:REX786441 ROT786438:ROT786441 RYP786438:RYP786441 SIL786438:SIL786441 SSH786438:SSH786441 TCD786438:TCD786441 TLZ786438:TLZ786441 TVV786438:TVV786441 UFR786438:UFR786441 UPN786438:UPN786441 UZJ786438:UZJ786441 VJF786438:VJF786441 VTB786438:VTB786441 WCX786438:WCX786441 WMT786438:WMT786441 WWP786438:WWP786441 AH851974:AH851977 KD851974:KD851977 TZ851974:TZ851977 ADV851974:ADV851977 ANR851974:ANR851977 AXN851974:AXN851977 BHJ851974:BHJ851977 BRF851974:BRF851977 CBB851974:CBB851977 CKX851974:CKX851977 CUT851974:CUT851977 DEP851974:DEP851977 DOL851974:DOL851977 DYH851974:DYH851977 EID851974:EID851977 ERZ851974:ERZ851977 FBV851974:FBV851977 FLR851974:FLR851977 FVN851974:FVN851977 GFJ851974:GFJ851977 GPF851974:GPF851977 GZB851974:GZB851977 HIX851974:HIX851977 HST851974:HST851977 ICP851974:ICP851977 IML851974:IML851977 IWH851974:IWH851977 JGD851974:JGD851977 JPZ851974:JPZ851977 JZV851974:JZV851977 KJR851974:KJR851977 KTN851974:KTN851977 LDJ851974:LDJ851977 LNF851974:LNF851977 LXB851974:LXB851977 MGX851974:MGX851977 MQT851974:MQT851977 NAP851974:NAP851977 NKL851974:NKL851977 NUH851974:NUH851977 OED851974:OED851977 ONZ851974:ONZ851977 OXV851974:OXV851977 PHR851974:PHR851977 PRN851974:PRN851977 QBJ851974:QBJ851977 QLF851974:QLF851977 QVB851974:QVB851977 REX851974:REX851977 ROT851974:ROT851977 RYP851974:RYP851977 SIL851974:SIL851977 SSH851974:SSH851977 TCD851974:TCD851977 TLZ851974:TLZ851977 TVV851974:TVV851977 UFR851974:UFR851977 UPN851974:UPN851977 UZJ851974:UZJ851977 VJF851974:VJF851977 VTB851974:VTB851977 WCX851974:WCX851977 WMT851974:WMT851977 WWP851974:WWP851977 AH917510:AH917513 KD917510:KD917513 TZ917510:TZ917513 ADV917510:ADV917513 ANR917510:ANR917513 AXN917510:AXN917513 BHJ917510:BHJ917513 BRF917510:BRF917513 CBB917510:CBB917513 CKX917510:CKX917513 CUT917510:CUT917513 DEP917510:DEP917513 DOL917510:DOL917513 DYH917510:DYH917513 EID917510:EID917513 ERZ917510:ERZ917513 FBV917510:FBV917513 FLR917510:FLR917513 FVN917510:FVN917513 GFJ917510:GFJ917513 GPF917510:GPF917513 GZB917510:GZB917513 HIX917510:HIX917513 HST917510:HST917513 ICP917510:ICP917513 IML917510:IML917513 IWH917510:IWH917513 JGD917510:JGD917513 JPZ917510:JPZ917513 JZV917510:JZV917513 KJR917510:KJR917513 KTN917510:KTN917513 LDJ917510:LDJ917513 LNF917510:LNF917513 LXB917510:LXB917513 MGX917510:MGX917513 MQT917510:MQT917513 NAP917510:NAP917513 NKL917510:NKL917513 NUH917510:NUH917513 OED917510:OED917513 ONZ917510:ONZ917513 OXV917510:OXV917513 PHR917510:PHR917513 PRN917510:PRN917513 QBJ917510:QBJ917513 QLF917510:QLF917513 QVB917510:QVB917513 REX917510:REX917513 ROT917510:ROT917513 RYP917510:RYP917513 SIL917510:SIL917513 SSH917510:SSH917513 TCD917510:TCD917513 TLZ917510:TLZ917513 TVV917510:TVV917513 UFR917510:UFR917513 UPN917510:UPN917513 UZJ917510:UZJ917513 VJF917510:VJF917513 VTB917510:VTB917513 WCX917510:WCX917513 WMT917510:WMT917513 WWP917510:WWP917513 AH983046:AH983049 KD983046:KD983049 TZ983046:TZ983049 ADV983046:ADV983049 ANR983046:ANR983049 AXN983046:AXN983049 BHJ983046:BHJ983049 BRF983046:BRF983049 CBB983046:CBB983049 CKX983046:CKX983049 CUT983046:CUT983049 DEP983046:DEP983049 DOL983046:DOL983049 DYH983046:DYH983049 EID983046:EID983049 ERZ983046:ERZ983049 FBV983046:FBV983049 FLR983046:FLR983049 FVN983046:FVN983049 GFJ983046:GFJ983049 GPF983046:GPF983049 GZB983046:GZB983049 HIX983046:HIX983049 HST983046:HST983049 ICP983046:ICP983049 IML983046:IML983049 IWH983046:IWH983049 JGD983046:JGD983049 JPZ983046:JPZ983049 JZV983046:JZV983049 KJR983046:KJR983049 KTN983046:KTN983049 LDJ983046:LDJ983049 LNF983046:LNF983049 LXB983046:LXB983049 MGX983046:MGX983049 MQT983046:MQT983049 NAP983046:NAP983049 NKL983046:NKL983049 NUH983046:NUH983049 OED983046:OED983049 ONZ983046:ONZ983049 OXV983046:OXV983049 PHR983046:PHR983049 PRN983046:PRN983049 QBJ983046:QBJ983049 QLF983046:QLF983049 QVB983046:QVB983049 REX983046:REX983049 ROT983046:ROT983049 RYP983046:RYP983049 SIL983046:SIL983049 SSH983046:SSH983049 TCD983046:TCD983049 TLZ983046:TLZ983049 TVV983046:TVV983049 UFR983046:UFR983049 UPN983046:UPN983049 UZJ983046:UZJ983049 VJF983046:VJF983049 VTB983046:VTB983049 WCX983046:WCX983049 WMT983046:WMT983049 WWP983046:WWP983049 AE10:AE17 KA10:KA17 TW10:TW17 ADS10:ADS17 ANO10:ANO17 AXK10:AXK17 BHG10:BHG17 BRC10:BRC17 CAY10:CAY17 CKU10:CKU17 CUQ10:CUQ17 DEM10:DEM17 DOI10:DOI17 DYE10:DYE17 EIA10:EIA17 ERW10:ERW17 FBS10:FBS17 FLO10:FLO17 FVK10:FVK17 GFG10:GFG17 GPC10:GPC17 GYY10:GYY17 HIU10:HIU17 HSQ10:HSQ17 ICM10:ICM17 IMI10:IMI17 IWE10:IWE17 JGA10:JGA17 JPW10:JPW17 JZS10:JZS17 KJO10:KJO17 KTK10:KTK17 LDG10:LDG17 LNC10:LNC17 LWY10:LWY17 MGU10:MGU17 MQQ10:MQQ17 NAM10:NAM17 NKI10:NKI17 NUE10:NUE17 OEA10:OEA17 ONW10:ONW17 OXS10:OXS17 PHO10:PHO17 PRK10:PRK17 QBG10:QBG17 QLC10:QLC17 QUY10:QUY17 REU10:REU17 ROQ10:ROQ17 RYM10:RYM17 SII10:SII17 SSE10:SSE17 TCA10:TCA17 TLW10:TLW17 TVS10:TVS17 UFO10:UFO17 UPK10:UPK17 UZG10:UZG17 VJC10:VJC17 VSY10:VSY17 WCU10:WCU17 WMQ10:WMQ17 WWM10:WWM17 AE65546:AE65553 KA65546:KA65553 TW65546:TW65553 ADS65546:ADS65553 ANO65546:ANO65553 AXK65546:AXK65553 BHG65546:BHG65553 BRC65546:BRC65553 CAY65546:CAY65553 CKU65546:CKU65553 CUQ65546:CUQ65553 DEM65546:DEM65553 DOI65546:DOI65553 DYE65546:DYE65553 EIA65546:EIA65553 ERW65546:ERW65553 FBS65546:FBS65553 FLO65546:FLO65553 FVK65546:FVK65553 GFG65546:GFG65553 GPC65546:GPC65553 GYY65546:GYY65553 HIU65546:HIU65553 HSQ65546:HSQ65553 ICM65546:ICM65553 IMI65546:IMI65553 IWE65546:IWE65553 JGA65546:JGA65553 JPW65546:JPW65553 JZS65546:JZS65553 KJO65546:KJO65553 KTK65546:KTK65553 LDG65546:LDG65553 LNC65546:LNC65553 LWY65546:LWY65553 MGU65546:MGU65553 MQQ65546:MQQ65553 NAM65546:NAM65553 NKI65546:NKI65553 NUE65546:NUE65553 OEA65546:OEA65553 ONW65546:ONW65553 OXS65546:OXS65553 PHO65546:PHO65553 PRK65546:PRK65553 QBG65546:QBG65553 QLC65546:QLC65553 QUY65546:QUY65553 REU65546:REU65553 ROQ65546:ROQ65553 RYM65546:RYM65553 SII65546:SII65553 SSE65546:SSE65553 TCA65546:TCA65553 TLW65546:TLW65553 TVS65546:TVS65553 UFO65546:UFO65553 UPK65546:UPK65553 UZG65546:UZG65553 VJC65546:VJC65553 VSY65546:VSY65553 WCU65546:WCU65553 WMQ65546:WMQ65553 WWM65546:WWM65553 AE131082:AE131089 KA131082:KA131089 TW131082:TW131089 ADS131082:ADS131089 ANO131082:ANO131089 AXK131082:AXK131089 BHG131082:BHG131089 BRC131082:BRC131089 CAY131082:CAY131089 CKU131082:CKU131089 CUQ131082:CUQ131089 DEM131082:DEM131089 DOI131082:DOI131089 DYE131082:DYE131089 EIA131082:EIA131089 ERW131082:ERW131089 FBS131082:FBS131089 FLO131082:FLO131089 FVK131082:FVK131089 GFG131082:GFG131089 GPC131082:GPC131089 GYY131082:GYY131089 HIU131082:HIU131089 HSQ131082:HSQ131089 ICM131082:ICM131089 IMI131082:IMI131089 IWE131082:IWE131089 JGA131082:JGA131089 JPW131082:JPW131089 JZS131082:JZS131089 KJO131082:KJO131089 KTK131082:KTK131089 LDG131082:LDG131089 LNC131082:LNC131089 LWY131082:LWY131089 MGU131082:MGU131089 MQQ131082:MQQ131089 NAM131082:NAM131089 NKI131082:NKI131089 NUE131082:NUE131089 OEA131082:OEA131089 ONW131082:ONW131089 OXS131082:OXS131089 PHO131082:PHO131089 PRK131082:PRK131089 QBG131082:QBG131089 QLC131082:QLC131089 QUY131082:QUY131089 REU131082:REU131089 ROQ131082:ROQ131089 RYM131082:RYM131089 SII131082:SII131089 SSE131082:SSE131089 TCA131082:TCA131089 TLW131082:TLW131089 TVS131082:TVS131089 UFO131082:UFO131089 UPK131082:UPK131089 UZG131082:UZG131089 VJC131082:VJC131089 VSY131082:VSY131089 WCU131082:WCU131089 WMQ131082:WMQ131089 WWM131082:WWM131089 AE196618:AE196625 KA196618:KA196625 TW196618:TW196625 ADS196618:ADS196625 ANO196618:ANO196625 AXK196618:AXK196625 BHG196618:BHG196625 BRC196618:BRC196625 CAY196618:CAY196625 CKU196618:CKU196625 CUQ196618:CUQ196625 DEM196618:DEM196625 DOI196618:DOI196625 DYE196618:DYE196625 EIA196618:EIA196625 ERW196618:ERW196625 FBS196618:FBS196625 FLO196618:FLO196625 FVK196618:FVK196625 GFG196618:GFG196625 GPC196618:GPC196625 GYY196618:GYY196625 HIU196618:HIU196625 HSQ196618:HSQ196625 ICM196618:ICM196625 IMI196618:IMI196625 IWE196618:IWE196625 JGA196618:JGA196625 JPW196618:JPW196625 JZS196618:JZS196625 KJO196618:KJO196625 KTK196618:KTK196625 LDG196618:LDG196625 LNC196618:LNC196625 LWY196618:LWY196625 MGU196618:MGU196625 MQQ196618:MQQ196625 NAM196618:NAM196625 NKI196618:NKI196625 NUE196618:NUE196625 OEA196618:OEA196625 ONW196618:ONW196625 OXS196618:OXS196625 PHO196618:PHO196625 PRK196618:PRK196625 QBG196618:QBG196625 QLC196618:QLC196625 QUY196618:QUY196625 REU196618:REU196625 ROQ196618:ROQ196625 RYM196618:RYM196625 SII196618:SII196625 SSE196618:SSE196625 TCA196618:TCA196625 TLW196618:TLW196625 TVS196618:TVS196625 UFO196618:UFO196625 UPK196618:UPK196625 UZG196618:UZG196625 VJC196618:VJC196625 VSY196618:VSY196625 WCU196618:WCU196625 WMQ196618:WMQ196625 WWM196618:WWM196625 AE262154:AE262161 KA262154:KA262161 TW262154:TW262161 ADS262154:ADS262161 ANO262154:ANO262161 AXK262154:AXK262161 BHG262154:BHG262161 BRC262154:BRC262161 CAY262154:CAY262161 CKU262154:CKU262161 CUQ262154:CUQ262161 DEM262154:DEM262161 DOI262154:DOI262161 DYE262154:DYE262161 EIA262154:EIA262161 ERW262154:ERW262161 FBS262154:FBS262161 FLO262154:FLO262161 FVK262154:FVK262161 GFG262154:GFG262161 GPC262154:GPC262161 GYY262154:GYY262161 HIU262154:HIU262161 HSQ262154:HSQ262161 ICM262154:ICM262161 IMI262154:IMI262161 IWE262154:IWE262161 JGA262154:JGA262161 JPW262154:JPW262161 JZS262154:JZS262161 KJO262154:KJO262161 KTK262154:KTK262161 LDG262154:LDG262161 LNC262154:LNC262161 LWY262154:LWY262161 MGU262154:MGU262161 MQQ262154:MQQ262161 NAM262154:NAM262161 NKI262154:NKI262161 NUE262154:NUE262161 OEA262154:OEA262161 ONW262154:ONW262161 OXS262154:OXS262161 PHO262154:PHO262161 PRK262154:PRK262161 QBG262154:QBG262161 QLC262154:QLC262161 QUY262154:QUY262161 REU262154:REU262161 ROQ262154:ROQ262161 RYM262154:RYM262161 SII262154:SII262161 SSE262154:SSE262161 TCA262154:TCA262161 TLW262154:TLW262161 TVS262154:TVS262161 UFO262154:UFO262161 UPK262154:UPK262161 UZG262154:UZG262161 VJC262154:VJC262161 VSY262154:VSY262161 WCU262154:WCU262161 WMQ262154:WMQ262161 WWM262154:WWM262161 AE327690:AE327697 KA327690:KA327697 TW327690:TW327697 ADS327690:ADS327697 ANO327690:ANO327697 AXK327690:AXK327697 BHG327690:BHG327697 BRC327690:BRC327697 CAY327690:CAY327697 CKU327690:CKU327697 CUQ327690:CUQ327697 DEM327690:DEM327697 DOI327690:DOI327697 DYE327690:DYE327697 EIA327690:EIA327697 ERW327690:ERW327697 FBS327690:FBS327697 FLO327690:FLO327697 FVK327690:FVK327697 GFG327690:GFG327697 GPC327690:GPC327697 GYY327690:GYY327697 HIU327690:HIU327697 HSQ327690:HSQ327697 ICM327690:ICM327697 IMI327690:IMI327697 IWE327690:IWE327697 JGA327690:JGA327697 JPW327690:JPW327697 JZS327690:JZS327697 KJO327690:KJO327697 KTK327690:KTK327697 LDG327690:LDG327697 LNC327690:LNC327697 LWY327690:LWY327697 MGU327690:MGU327697 MQQ327690:MQQ327697 NAM327690:NAM327697 NKI327690:NKI327697 NUE327690:NUE327697 OEA327690:OEA327697 ONW327690:ONW327697 OXS327690:OXS327697 PHO327690:PHO327697 PRK327690:PRK327697 QBG327690:QBG327697 QLC327690:QLC327697 QUY327690:QUY327697 REU327690:REU327697 ROQ327690:ROQ327697 RYM327690:RYM327697 SII327690:SII327697 SSE327690:SSE327697 TCA327690:TCA327697 TLW327690:TLW327697 TVS327690:TVS327697 UFO327690:UFO327697 UPK327690:UPK327697 UZG327690:UZG327697 VJC327690:VJC327697 VSY327690:VSY327697 WCU327690:WCU327697 WMQ327690:WMQ327697 WWM327690:WWM327697 AE393226:AE393233 KA393226:KA393233 TW393226:TW393233 ADS393226:ADS393233 ANO393226:ANO393233 AXK393226:AXK393233 BHG393226:BHG393233 BRC393226:BRC393233 CAY393226:CAY393233 CKU393226:CKU393233 CUQ393226:CUQ393233 DEM393226:DEM393233 DOI393226:DOI393233 DYE393226:DYE393233 EIA393226:EIA393233 ERW393226:ERW393233 FBS393226:FBS393233 FLO393226:FLO393233 FVK393226:FVK393233 GFG393226:GFG393233 GPC393226:GPC393233 GYY393226:GYY393233 HIU393226:HIU393233 HSQ393226:HSQ393233 ICM393226:ICM393233 IMI393226:IMI393233 IWE393226:IWE393233 JGA393226:JGA393233 JPW393226:JPW393233 JZS393226:JZS393233 KJO393226:KJO393233 KTK393226:KTK393233 LDG393226:LDG393233 LNC393226:LNC393233 LWY393226:LWY393233 MGU393226:MGU393233 MQQ393226:MQQ393233 NAM393226:NAM393233 NKI393226:NKI393233 NUE393226:NUE393233 OEA393226:OEA393233 ONW393226:ONW393233 OXS393226:OXS393233 PHO393226:PHO393233 PRK393226:PRK393233 QBG393226:QBG393233 QLC393226:QLC393233 QUY393226:QUY393233 REU393226:REU393233 ROQ393226:ROQ393233 RYM393226:RYM393233 SII393226:SII393233 SSE393226:SSE393233 TCA393226:TCA393233 TLW393226:TLW393233 TVS393226:TVS393233 UFO393226:UFO393233 UPK393226:UPK393233 UZG393226:UZG393233 VJC393226:VJC393233 VSY393226:VSY393233 WCU393226:WCU393233 WMQ393226:WMQ393233 WWM393226:WWM393233 AE458762:AE458769 KA458762:KA458769 TW458762:TW458769 ADS458762:ADS458769 ANO458762:ANO458769 AXK458762:AXK458769 BHG458762:BHG458769 BRC458762:BRC458769 CAY458762:CAY458769 CKU458762:CKU458769 CUQ458762:CUQ458769 DEM458762:DEM458769 DOI458762:DOI458769 DYE458762:DYE458769 EIA458762:EIA458769 ERW458762:ERW458769 FBS458762:FBS458769 FLO458762:FLO458769 FVK458762:FVK458769 GFG458762:GFG458769 GPC458762:GPC458769 GYY458762:GYY458769 HIU458762:HIU458769 HSQ458762:HSQ458769 ICM458762:ICM458769 IMI458762:IMI458769 IWE458762:IWE458769 JGA458762:JGA458769 JPW458762:JPW458769 JZS458762:JZS458769 KJO458762:KJO458769 KTK458762:KTK458769 LDG458762:LDG458769 LNC458762:LNC458769 LWY458762:LWY458769 MGU458762:MGU458769 MQQ458762:MQQ458769 NAM458762:NAM458769 NKI458762:NKI458769 NUE458762:NUE458769 OEA458762:OEA458769 ONW458762:ONW458769 OXS458762:OXS458769 PHO458762:PHO458769 PRK458762:PRK458769 QBG458762:QBG458769 QLC458762:QLC458769 QUY458762:QUY458769 REU458762:REU458769 ROQ458762:ROQ458769 RYM458762:RYM458769 SII458762:SII458769 SSE458762:SSE458769 TCA458762:TCA458769 TLW458762:TLW458769 TVS458762:TVS458769 UFO458762:UFO458769 UPK458762:UPK458769 UZG458762:UZG458769 VJC458762:VJC458769 VSY458762:VSY458769 WCU458762:WCU458769 WMQ458762:WMQ458769 WWM458762:WWM458769 AE524298:AE524305 KA524298:KA524305 TW524298:TW524305 ADS524298:ADS524305 ANO524298:ANO524305 AXK524298:AXK524305 BHG524298:BHG524305 BRC524298:BRC524305 CAY524298:CAY524305 CKU524298:CKU524305 CUQ524298:CUQ524305 DEM524298:DEM524305 DOI524298:DOI524305 DYE524298:DYE524305 EIA524298:EIA524305 ERW524298:ERW524305 FBS524298:FBS524305 FLO524298:FLO524305 FVK524298:FVK524305 GFG524298:GFG524305 GPC524298:GPC524305 GYY524298:GYY524305 HIU524298:HIU524305 HSQ524298:HSQ524305 ICM524298:ICM524305 IMI524298:IMI524305 IWE524298:IWE524305 JGA524298:JGA524305 JPW524298:JPW524305 JZS524298:JZS524305 KJO524298:KJO524305 KTK524298:KTK524305 LDG524298:LDG524305 LNC524298:LNC524305 LWY524298:LWY524305 MGU524298:MGU524305 MQQ524298:MQQ524305 NAM524298:NAM524305 NKI524298:NKI524305 NUE524298:NUE524305 OEA524298:OEA524305 ONW524298:ONW524305 OXS524298:OXS524305 PHO524298:PHO524305 PRK524298:PRK524305 QBG524298:QBG524305 QLC524298:QLC524305 QUY524298:QUY524305 REU524298:REU524305 ROQ524298:ROQ524305 RYM524298:RYM524305 SII524298:SII524305 SSE524298:SSE524305 TCA524298:TCA524305 TLW524298:TLW524305 TVS524298:TVS524305 UFO524298:UFO524305 UPK524298:UPK524305 UZG524298:UZG524305 VJC524298:VJC524305 VSY524298:VSY524305 WCU524298:WCU524305 WMQ524298:WMQ524305 WWM524298:WWM524305 AE589834:AE589841 KA589834:KA589841 TW589834:TW589841 ADS589834:ADS589841 ANO589834:ANO589841 AXK589834:AXK589841 BHG589834:BHG589841 BRC589834:BRC589841 CAY589834:CAY589841 CKU589834:CKU589841 CUQ589834:CUQ589841 DEM589834:DEM589841 DOI589834:DOI589841 DYE589834:DYE589841 EIA589834:EIA589841 ERW589834:ERW589841 FBS589834:FBS589841 FLO589834:FLO589841 FVK589834:FVK589841 GFG589834:GFG589841 GPC589834:GPC589841 GYY589834:GYY589841 HIU589834:HIU589841 HSQ589834:HSQ589841 ICM589834:ICM589841 IMI589834:IMI589841 IWE589834:IWE589841 JGA589834:JGA589841 JPW589834:JPW589841 JZS589834:JZS589841 KJO589834:KJO589841 KTK589834:KTK589841 LDG589834:LDG589841 LNC589834:LNC589841 LWY589834:LWY589841 MGU589834:MGU589841 MQQ589834:MQQ589841 NAM589834:NAM589841 NKI589834:NKI589841 NUE589834:NUE589841 OEA589834:OEA589841 ONW589834:ONW589841 OXS589834:OXS589841 PHO589834:PHO589841 PRK589834:PRK589841 QBG589834:QBG589841 QLC589834:QLC589841 QUY589834:QUY589841 REU589834:REU589841 ROQ589834:ROQ589841 RYM589834:RYM589841 SII589834:SII589841 SSE589834:SSE589841 TCA589834:TCA589841 TLW589834:TLW589841 TVS589834:TVS589841 UFO589834:UFO589841 UPK589834:UPK589841 UZG589834:UZG589841 VJC589834:VJC589841 VSY589834:VSY589841 WCU589834:WCU589841 WMQ589834:WMQ589841 WWM589834:WWM589841 AE655370:AE655377 KA655370:KA655377 TW655370:TW655377 ADS655370:ADS655377 ANO655370:ANO655377 AXK655370:AXK655377 BHG655370:BHG655377 BRC655370:BRC655377 CAY655370:CAY655377 CKU655370:CKU655377 CUQ655370:CUQ655377 DEM655370:DEM655377 DOI655370:DOI655377 DYE655370:DYE655377 EIA655370:EIA655377 ERW655370:ERW655377 FBS655370:FBS655377 FLO655370:FLO655377 FVK655370:FVK655377 GFG655370:GFG655377 GPC655370:GPC655377 GYY655370:GYY655377 HIU655370:HIU655377 HSQ655370:HSQ655377 ICM655370:ICM655377 IMI655370:IMI655377 IWE655370:IWE655377 JGA655370:JGA655377 JPW655370:JPW655377 JZS655370:JZS655377 KJO655370:KJO655377 KTK655370:KTK655377 LDG655370:LDG655377 LNC655370:LNC655377 LWY655370:LWY655377 MGU655370:MGU655377 MQQ655370:MQQ655377 NAM655370:NAM655377 NKI655370:NKI655377 NUE655370:NUE655377 OEA655370:OEA655377 ONW655370:ONW655377 OXS655370:OXS655377 PHO655370:PHO655377 PRK655370:PRK655377 QBG655370:QBG655377 QLC655370:QLC655377 QUY655370:QUY655377 REU655370:REU655377 ROQ655370:ROQ655377 RYM655370:RYM655377 SII655370:SII655377 SSE655370:SSE655377 TCA655370:TCA655377 TLW655370:TLW655377 TVS655370:TVS655377 UFO655370:UFO655377 UPK655370:UPK655377 UZG655370:UZG655377 VJC655370:VJC655377 VSY655370:VSY655377 WCU655370:WCU655377 WMQ655370:WMQ655377 WWM655370:WWM655377 AE720906:AE720913 KA720906:KA720913 TW720906:TW720913 ADS720906:ADS720913 ANO720906:ANO720913 AXK720906:AXK720913 BHG720906:BHG720913 BRC720906:BRC720913 CAY720906:CAY720913 CKU720906:CKU720913 CUQ720906:CUQ720913 DEM720906:DEM720913 DOI720906:DOI720913 DYE720906:DYE720913 EIA720906:EIA720913 ERW720906:ERW720913 FBS720906:FBS720913 FLO720906:FLO720913 FVK720906:FVK720913 GFG720906:GFG720913 GPC720906:GPC720913 GYY720906:GYY720913 HIU720906:HIU720913 HSQ720906:HSQ720913 ICM720906:ICM720913 IMI720906:IMI720913 IWE720906:IWE720913 JGA720906:JGA720913 JPW720906:JPW720913 JZS720906:JZS720913 KJO720906:KJO720913 KTK720906:KTK720913 LDG720906:LDG720913 LNC720906:LNC720913 LWY720906:LWY720913 MGU720906:MGU720913 MQQ720906:MQQ720913 NAM720906:NAM720913 NKI720906:NKI720913 NUE720906:NUE720913 OEA720906:OEA720913 ONW720906:ONW720913 OXS720906:OXS720913 PHO720906:PHO720913 PRK720906:PRK720913 QBG720906:QBG720913 QLC720906:QLC720913 QUY720906:QUY720913 REU720906:REU720913 ROQ720906:ROQ720913 RYM720906:RYM720913 SII720906:SII720913 SSE720906:SSE720913 TCA720906:TCA720913 TLW720906:TLW720913 TVS720906:TVS720913 UFO720906:UFO720913 UPK720906:UPK720913 UZG720906:UZG720913 VJC720906:VJC720913 VSY720906:VSY720913 WCU720906:WCU720913 WMQ720906:WMQ720913 WWM720906:WWM720913 AE786442:AE786449 KA786442:KA786449 TW786442:TW786449 ADS786442:ADS786449 ANO786442:ANO786449 AXK786442:AXK786449 BHG786442:BHG786449 BRC786442:BRC786449 CAY786442:CAY786449 CKU786442:CKU786449 CUQ786442:CUQ786449 DEM786442:DEM786449 DOI786442:DOI786449 DYE786442:DYE786449 EIA786442:EIA786449 ERW786442:ERW786449 FBS786442:FBS786449 FLO786442:FLO786449 FVK786442:FVK786449 GFG786442:GFG786449 GPC786442:GPC786449 GYY786442:GYY786449 HIU786442:HIU786449 HSQ786442:HSQ786449 ICM786442:ICM786449 IMI786442:IMI786449 IWE786442:IWE786449 JGA786442:JGA786449 JPW786442:JPW786449 JZS786442:JZS786449 KJO786442:KJO786449 KTK786442:KTK786449 LDG786442:LDG786449 LNC786442:LNC786449 LWY786442:LWY786449 MGU786442:MGU786449 MQQ786442:MQQ786449 NAM786442:NAM786449 NKI786442:NKI786449 NUE786442:NUE786449 OEA786442:OEA786449 ONW786442:ONW786449 OXS786442:OXS786449 PHO786442:PHO786449 PRK786442:PRK786449 QBG786442:QBG786449 QLC786442:QLC786449 QUY786442:QUY786449 REU786442:REU786449 ROQ786442:ROQ786449 RYM786442:RYM786449 SII786442:SII786449 SSE786442:SSE786449 TCA786442:TCA786449 TLW786442:TLW786449 TVS786442:TVS786449 UFO786442:UFO786449 UPK786442:UPK786449 UZG786442:UZG786449 VJC786442:VJC786449 VSY786442:VSY786449 WCU786442:WCU786449 WMQ786442:WMQ786449 WWM786442:WWM786449 AE851978:AE851985 KA851978:KA851985 TW851978:TW851985 ADS851978:ADS851985 ANO851978:ANO851985 AXK851978:AXK851985 BHG851978:BHG851985 BRC851978:BRC851985 CAY851978:CAY851985 CKU851978:CKU851985 CUQ851978:CUQ851985 DEM851978:DEM851985 DOI851978:DOI851985 DYE851978:DYE851985 EIA851978:EIA851985 ERW851978:ERW851985 FBS851978:FBS851985 FLO851978:FLO851985 FVK851978:FVK851985 GFG851978:GFG851985 GPC851978:GPC851985 GYY851978:GYY851985 HIU851978:HIU851985 HSQ851978:HSQ851985 ICM851978:ICM851985 IMI851978:IMI851985 IWE851978:IWE851985 JGA851978:JGA851985 JPW851978:JPW851985 JZS851978:JZS851985 KJO851978:KJO851985 KTK851978:KTK851985 LDG851978:LDG851985 LNC851978:LNC851985 LWY851978:LWY851985 MGU851978:MGU851985 MQQ851978:MQQ851985 NAM851978:NAM851985 NKI851978:NKI851985 NUE851978:NUE851985 OEA851978:OEA851985 ONW851978:ONW851985 OXS851978:OXS851985 PHO851978:PHO851985 PRK851978:PRK851985 QBG851978:QBG851985 QLC851978:QLC851985 QUY851978:QUY851985 REU851978:REU851985 ROQ851978:ROQ851985 RYM851978:RYM851985 SII851978:SII851985 SSE851978:SSE851985 TCA851978:TCA851985 TLW851978:TLW851985 TVS851978:TVS851985 UFO851978:UFO851985 UPK851978:UPK851985 UZG851978:UZG851985 VJC851978:VJC851985 VSY851978:VSY851985 WCU851978:WCU851985 WMQ851978:WMQ851985 WWM851978:WWM851985 AE917514:AE917521 KA917514:KA917521 TW917514:TW917521 ADS917514:ADS917521 ANO917514:ANO917521 AXK917514:AXK917521 BHG917514:BHG917521 BRC917514:BRC917521 CAY917514:CAY917521 CKU917514:CKU917521 CUQ917514:CUQ917521 DEM917514:DEM917521 DOI917514:DOI917521 DYE917514:DYE917521 EIA917514:EIA917521 ERW917514:ERW917521 FBS917514:FBS917521 FLO917514:FLO917521 FVK917514:FVK917521 GFG917514:GFG917521 GPC917514:GPC917521 GYY917514:GYY917521 HIU917514:HIU917521 HSQ917514:HSQ917521 ICM917514:ICM917521 IMI917514:IMI917521 IWE917514:IWE917521 JGA917514:JGA917521 JPW917514:JPW917521 JZS917514:JZS917521 KJO917514:KJO917521 KTK917514:KTK917521 LDG917514:LDG917521 LNC917514:LNC917521 LWY917514:LWY917521 MGU917514:MGU917521 MQQ917514:MQQ917521 NAM917514:NAM917521 NKI917514:NKI917521 NUE917514:NUE917521 OEA917514:OEA917521 ONW917514:ONW917521 OXS917514:OXS917521 PHO917514:PHO917521 PRK917514:PRK917521 QBG917514:QBG917521 QLC917514:QLC917521 QUY917514:QUY917521 REU917514:REU917521 ROQ917514:ROQ917521 RYM917514:RYM917521 SII917514:SII917521 SSE917514:SSE917521 TCA917514:TCA917521 TLW917514:TLW917521 TVS917514:TVS917521 UFO917514:UFO917521 UPK917514:UPK917521 UZG917514:UZG917521 VJC917514:VJC917521 VSY917514:VSY917521 WCU917514:WCU917521 WMQ917514:WMQ917521 WWM917514:WWM917521 AE983050:AE983057 KA983050:KA983057 TW983050:TW983057 ADS983050:ADS983057 ANO983050:ANO983057 AXK983050:AXK983057 BHG983050:BHG983057 BRC983050:BRC983057 CAY983050:CAY983057 CKU983050:CKU983057 CUQ983050:CUQ983057 DEM983050:DEM983057 DOI983050:DOI983057 DYE983050:DYE983057 EIA983050:EIA983057 ERW983050:ERW983057 FBS983050:FBS983057 FLO983050:FLO983057 FVK983050:FVK983057 GFG983050:GFG983057 GPC983050:GPC983057 GYY983050:GYY983057 HIU983050:HIU983057 HSQ983050:HSQ983057 ICM983050:ICM983057 IMI983050:IMI983057 IWE983050:IWE983057 JGA983050:JGA983057 JPW983050:JPW983057 JZS983050:JZS983057 KJO983050:KJO983057 KTK983050:KTK983057 LDG983050:LDG983057 LNC983050:LNC983057 LWY983050:LWY983057 MGU983050:MGU983057 MQQ983050:MQQ983057 NAM983050:NAM983057 NKI983050:NKI983057 NUE983050:NUE983057 OEA983050:OEA983057 ONW983050:ONW983057 OXS983050:OXS983057 PHO983050:PHO983057 PRK983050:PRK983057 QBG983050:QBG983057 QLC983050:QLC983057 QUY983050:QUY983057 REU983050:REU983057 ROQ983050:ROQ983057 RYM983050:RYM983057 SII983050:SII983057 SSE983050:SSE983057 TCA983050:TCA983057 TLW983050:TLW983057 TVS983050:TVS983057 UFO983050:UFO983057 UPK983050:UPK983057 UZG983050:UZG983057 VJC983050:VJC983057 VSY983050:VSY983057 WCU983050:WCU983057 WMQ983050:WMQ983057 WWM983050:WWM983057 AG10:AG17 KC10:KC17 TY10:TY17 ADU10:ADU17 ANQ10:ANQ17 AXM10:AXM17 BHI10:BHI17 BRE10:BRE17 CBA10:CBA17 CKW10:CKW17 CUS10:CUS17 DEO10:DEO17 DOK10:DOK17 DYG10:DYG17 EIC10:EIC17 ERY10:ERY17 FBU10:FBU17 FLQ10:FLQ17 FVM10:FVM17 GFI10:GFI17 GPE10:GPE17 GZA10:GZA17 HIW10:HIW17 HSS10:HSS17 ICO10:ICO17 IMK10:IMK17 IWG10:IWG17 JGC10:JGC17 JPY10:JPY17 JZU10:JZU17 KJQ10:KJQ17 KTM10:KTM17 LDI10:LDI17 LNE10:LNE17 LXA10:LXA17 MGW10:MGW17 MQS10:MQS17 NAO10:NAO17 NKK10:NKK17 NUG10:NUG17 OEC10:OEC17 ONY10:ONY17 OXU10:OXU17 PHQ10:PHQ17 PRM10:PRM17 QBI10:QBI17 QLE10:QLE17 QVA10:QVA17 REW10:REW17 ROS10:ROS17 RYO10:RYO17 SIK10:SIK17 SSG10:SSG17 TCC10:TCC17 TLY10:TLY17 TVU10:TVU17 UFQ10:UFQ17 UPM10:UPM17 UZI10:UZI17 VJE10:VJE17 VTA10:VTA17 WCW10:WCW17 WMS10:WMS17 WWO10:WWO17 AG65546:AG65553 KC65546:KC65553 TY65546:TY65553 ADU65546:ADU65553 ANQ65546:ANQ65553 AXM65546:AXM65553 BHI65546:BHI65553 BRE65546:BRE65553 CBA65546:CBA65553 CKW65546:CKW65553 CUS65546:CUS65553 DEO65546:DEO65553 DOK65546:DOK65553 DYG65546:DYG65553 EIC65546:EIC65553 ERY65546:ERY65553 FBU65546:FBU65553 FLQ65546:FLQ65553 FVM65546:FVM65553 GFI65546:GFI65553 GPE65546:GPE65553 GZA65546:GZA65553 HIW65546:HIW65553 HSS65546:HSS65553 ICO65546:ICO65553 IMK65546:IMK65553 IWG65546:IWG65553 JGC65546:JGC65553 JPY65546:JPY65553 JZU65546:JZU65553 KJQ65546:KJQ65553 KTM65546:KTM65553 LDI65546:LDI65553 LNE65546:LNE65553 LXA65546:LXA65553 MGW65546:MGW65553 MQS65546:MQS65553 NAO65546:NAO65553 NKK65546:NKK65553 NUG65546:NUG65553 OEC65546:OEC65553 ONY65546:ONY65553 OXU65546:OXU65553 PHQ65546:PHQ65553 PRM65546:PRM65553 QBI65546:QBI65553 QLE65546:QLE65553 QVA65546:QVA65553 REW65546:REW65553 ROS65546:ROS65553 RYO65546:RYO65553 SIK65546:SIK65553 SSG65546:SSG65553 TCC65546:TCC65553 TLY65546:TLY65553 TVU65546:TVU65553 UFQ65546:UFQ65553 UPM65546:UPM65553 UZI65546:UZI65553 VJE65546:VJE65553 VTA65546:VTA65553 WCW65546:WCW65553 WMS65546:WMS65553 WWO65546:WWO65553 AG131082:AG131089 KC131082:KC131089 TY131082:TY131089 ADU131082:ADU131089 ANQ131082:ANQ131089 AXM131082:AXM131089 BHI131082:BHI131089 BRE131082:BRE131089 CBA131082:CBA131089 CKW131082:CKW131089 CUS131082:CUS131089 DEO131082:DEO131089 DOK131082:DOK131089 DYG131082:DYG131089 EIC131082:EIC131089 ERY131082:ERY131089 FBU131082:FBU131089 FLQ131082:FLQ131089 FVM131082:FVM131089 GFI131082:GFI131089 GPE131082:GPE131089 GZA131082:GZA131089 HIW131082:HIW131089 HSS131082:HSS131089 ICO131082:ICO131089 IMK131082:IMK131089 IWG131082:IWG131089 JGC131082:JGC131089 JPY131082:JPY131089 JZU131082:JZU131089 KJQ131082:KJQ131089 KTM131082:KTM131089 LDI131082:LDI131089 LNE131082:LNE131089 LXA131082:LXA131089 MGW131082:MGW131089 MQS131082:MQS131089 NAO131082:NAO131089 NKK131082:NKK131089 NUG131082:NUG131089 OEC131082:OEC131089 ONY131082:ONY131089 OXU131082:OXU131089 PHQ131082:PHQ131089 PRM131082:PRM131089 QBI131082:QBI131089 QLE131082:QLE131089 QVA131082:QVA131089 REW131082:REW131089 ROS131082:ROS131089 RYO131082:RYO131089 SIK131082:SIK131089 SSG131082:SSG131089 TCC131082:TCC131089 TLY131082:TLY131089 TVU131082:TVU131089 UFQ131082:UFQ131089 UPM131082:UPM131089 UZI131082:UZI131089 VJE131082:VJE131089 VTA131082:VTA131089 WCW131082:WCW131089 WMS131082:WMS131089 WWO131082:WWO131089 AG196618:AG196625 KC196618:KC196625 TY196618:TY196625 ADU196618:ADU196625 ANQ196618:ANQ196625 AXM196618:AXM196625 BHI196618:BHI196625 BRE196618:BRE196625 CBA196618:CBA196625 CKW196618:CKW196625 CUS196618:CUS196625 DEO196618:DEO196625 DOK196618:DOK196625 DYG196618:DYG196625 EIC196618:EIC196625 ERY196618:ERY196625 FBU196618:FBU196625 FLQ196618:FLQ196625 FVM196618:FVM196625 GFI196618:GFI196625 GPE196618:GPE196625 GZA196618:GZA196625 HIW196618:HIW196625 HSS196618:HSS196625 ICO196618:ICO196625 IMK196618:IMK196625 IWG196618:IWG196625 JGC196618:JGC196625 JPY196618:JPY196625 JZU196618:JZU196625 KJQ196618:KJQ196625 KTM196618:KTM196625 LDI196618:LDI196625 LNE196618:LNE196625 LXA196618:LXA196625 MGW196618:MGW196625 MQS196618:MQS196625 NAO196618:NAO196625 NKK196618:NKK196625 NUG196618:NUG196625 OEC196618:OEC196625 ONY196618:ONY196625 OXU196618:OXU196625 PHQ196618:PHQ196625 PRM196618:PRM196625 QBI196618:QBI196625 QLE196618:QLE196625 QVA196618:QVA196625 REW196618:REW196625 ROS196618:ROS196625 RYO196618:RYO196625 SIK196618:SIK196625 SSG196618:SSG196625 TCC196618:TCC196625 TLY196618:TLY196625 TVU196618:TVU196625 UFQ196618:UFQ196625 UPM196618:UPM196625 UZI196618:UZI196625 VJE196618:VJE196625 VTA196618:VTA196625 WCW196618:WCW196625 WMS196618:WMS196625 WWO196618:WWO196625 AG262154:AG262161 KC262154:KC262161 TY262154:TY262161 ADU262154:ADU262161 ANQ262154:ANQ262161 AXM262154:AXM262161 BHI262154:BHI262161 BRE262154:BRE262161 CBA262154:CBA262161 CKW262154:CKW262161 CUS262154:CUS262161 DEO262154:DEO262161 DOK262154:DOK262161 DYG262154:DYG262161 EIC262154:EIC262161 ERY262154:ERY262161 FBU262154:FBU262161 FLQ262154:FLQ262161 FVM262154:FVM262161 GFI262154:GFI262161 GPE262154:GPE262161 GZA262154:GZA262161 HIW262154:HIW262161 HSS262154:HSS262161 ICO262154:ICO262161 IMK262154:IMK262161 IWG262154:IWG262161 JGC262154:JGC262161 JPY262154:JPY262161 JZU262154:JZU262161 KJQ262154:KJQ262161 KTM262154:KTM262161 LDI262154:LDI262161 LNE262154:LNE262161 LXA262154:LXA262161 MGW262154:MGW262161 MQS262154:MQS262161 NAO262154:NAO262161 NKK262154:NKK262161 NUG262154:NUG262161 OEC262154:OEC262161 ONY262154:ONY262161 OXU262154:OXU262161 PHQ262154:PHQ262161 PRM262154:PRM262161 QBI262154:QBI262161 QLE262154:QLE262161 QVA262154:QVA262161 REW262154:REW262161 ROS262154:ROS262161 RYO262154:RYO262161 SIK262154:SIK262161 SSG262154:SSG262161 TCC262154:TCC262161 TLY262154:TLY262161 TVU262154:TVU262161 UFQ262154:UFQ262161 UPM262154:UPM262161 UZI262154:UZI262161 VJE262154:VJE262161 VTA262154:VTA262161 WCW262154:WCW262161 WMS262154:WMS262161 WWO262154:WWO262161 AG327690:AG327697 KC327690:KC327697 TY327690:TY327697 ADU327690:ADU327697 ANQ327690:ANQ327697 AXM327690:AXM327697 BHI327690:BHI327697 BRE327690:BRE327697 CBA327690:CBA327697 CKW327690:CKW327697 CUS327690:CUS327697 DEO327690:DEO327697 DOK327690:DOK327697 DYG327690:DYG327697 EIC327690:EIC327697 ERY327690:ERY327697 FBU327690:FBU327697 FLQ327690:FLQ327697 FVM327690:FVM327697 GFI327690:GFI327697 GPE327690:GPE327697 GZA327690:GZA327697 HIW327690:HIW327697 HSS327690:HSS327697 ICO327690:ICO327697 IMK327690:IMK327697 IWG327690:IWG327697 JGC327690:JGC327697 JPY327690:JPY327697 JZU327690:JZU327697 KJQ327690:KJQ327697 KTM327690:KTM327697 LDI327690:LDI327697 LNE327690:LNE327697 LXA327690:LXA327697 MGW327690:MGW327697 MQS327690:MQS327697 NAO327690:NAO327697 NKK327690:NKK327697 NUG327690:NUG327697 OEC327690:OEC327697 ONY327690:ONY327697 OXU327690:OXU327697 PHQ327690:PHQ327697 PRM327690:PRM327697 QBI327690:QBI327697 QLE327690:QLE327697 QVA327690:QVA327697 REW327690:REW327697 ROS327690:ROS327697 RYO327690:RYO327697 SIK327690:SIK327697 SSG327690:SSG327697 TCC327690:TCC327697 TLY327690:TLY327697 TVU327690:TVU327697 UFQ327690:UFQ327697 UPM327690:UPM327697 UZI327690:UZI327697 VJE327690:VJE327697 VTA327690:VTA327697 WCW327690:WCW327697 WMS327690:WMS327697 WWO327690:WWO327697 AG393226:AG393233 KC393226:KC393233 TY393226:TY393233 ADU393226:ADU393233 ANQ393226:ANQ393233 AXM393226:AXM393233 BHI393226:BHI393233 BRE393226:BRE393233 CBA393226:CBA393233 CKW393226:CKW393233 CUS393226:CUS393233 DEO393226:DEO393233 DOK393226:DOK393233 DYG393226:DYG393233 EIC393226:EIC393233 ERY393226:ERY393233 FBU393226:FBU393233 FLQ393226:FLQ393233 FVM393226:FVM393233 GFI393226:GFI393233 GPE393226:GPE393233 GZA393226:GZA393233 HIW393226:HIW393233 HSS393226:HSS393233 ICO393226:ICO393233 IMK393226:IMK393233 IWG393226:IWG393233 JGC393226:JGC393233 JPY393226:JPY393233 JZU393226:JZU393233 KJQ393226:KJQ393233 KTM393226:KTM393233 LDI393226:LDI393233 LNE393226:LNE393233 LXA393226:LXA393233 MGW393226:MGW393233 MQS393226:MQS393233 NAO393226:NAO393233 NKK393226:NKK393233 NUG393226:NUG393233 OEC393226:OEC393233 ONY393226:ONY393233 OXU393226:OXU393233 PHQ393226:PHQ393233 PRM393226:PRM393233 QBI393226:QBI393233 QLE393226:QLE393233 QVA393226:QVA393233 REW393226:REW393233 ROS393226:ROS393233 RYO393226:RYO393233 SIK393226:SIK393233 SSG393226:SSG393233 TCC393226:TCC393233 TLY393226:TLY393233 TVU393226:TVU393233 UFQ393226:UFQ393233 UPM393226:UPM393233 UZI393226:UZI393233 VJE393226:VJE393233 VTA393226:VTA393233 WCW393226:WCW393233 WMS393226:WMS393233 WWO393226:WWO393233 AG458762:AG458769 KC458762:KC458769 TY458762:TY458769 ADU458762:ADU458769 ANQ458762:ANQ458769 AXM458762:AXM458769 BHI458762:BHI458769 BRE458762:BRE458769 CBA458762:CBA458769 CKW458762:CKW458769 CUS458762:CUS458769 DEO458762:DEO458769 DOK458762:DOK458769 DYG458762:DYG458769 EIC458762:EIC458769 ERY458762:ERY458769 FBU458762:FBU458769 FLQ458762:FLQ458769 FVM458762:FVM458769 GFI458762:GFI458769 GPE458762:GPE458769 GZA458762:GZA458769 HIW458762:HIW458769 HSS458762:HSS458769 ICO458762:ICO458769 IMK458762:IMK458769 IWG458762:IWG458769 JGC458762:JGC458769 JPY458762:JPY458769 JZU458762:JZU458769 KJQ458762:KJQ458769 KTM458762:KTM458769 LDI458762:LDI458769 LNE458762:LNE458769 LXA458762:LXA458769 MGW458762:MGW458769 MQS458762:MQS458769 NAO458762:NAO458769 NKK458762:NKK458769 NUG458762:NUG458769 OEC458762:OEC458769 ONY458762:ONY458769 OXU458762:OXU458769 PHQ458762:PHQ458769 PRM458762:PRM458769 QBI458762:QBI458769 QLE458762:QLE458769 QVA458762:QVA458769 REW458762:REW458769 ROS458762:ROS458769 RYO458762:RYO458769 SIK458762:SIK458769 SSG458762:SSG458769 TCC458762:TCC458769 TLY458762:TLY458769 TVU458762:TVU458769 UFQ458762:UFQ458769 UPM458762:UPM458769 UZI458762:UZI458769 VJE458762:VJE458769 VTA458762:VTA458769 WCW458762:WCW458769 WMS458762:WMS458769 WWO458762:WWO458769 AG524298:AG524305 KC524298:KC524305 TY524298:TY524305 ADU524298:ADU524305 ANQ524298:ANQ524305 AXM524298:AXM524305 BHI524298:BHI524305 BRE524298:BRE524305 CBA524298:CBA524305 CKW524298:CKW524305 CUS524298:CUS524305 DEO524298:DEO524305 DOK524298:DOK524305 DYG524298:DYG524305 EIC524298:EIC524305 ERY524298:ERY524305 FBU524298:FBU524305 FLQ524298:FLQ524305 FVM524298:FVM524305 GFI524298:GFI524305 GPE524298:GPE524305 GZA524298:GZA524305 HIW524298:HIW524305 HSS524298:HSS524305 ICO524298:ICO524305 IMK524298:IMK524305 IWG524298:IWG524305 JGC524298:JGC524305 JPY524298:JPY524305 JZU524298:JZU524305 KJQ524298:KJQ524305 KTM524298:KTM524305 LDI524298:LDI524305 LNE524298:LNE524305 LXA524298:LXA524305 MGW524298:MGW524305 MQS524298:MQS524305 NAO524298:NAO524305 NKK524298:NKK524305 NUG524298:NUG524305 OEC524298:OEC524305 ONY524298:ONY524305 OXU524298:OXU524305 PHQ524298:PHQ524305 PRM524298:PRM524305 QBI524298:QBI524305 QLE524298:QLE524305 QVA524298:QVA524305 REW524298:REW524305 ROS524298:ROS524305 RYO524298:RYO524305 SIK524298:SIK524305 SSG524298:SSG524305 TCC524298:TCC524305 TLY524298:TLY524305 TVU524298:TVU524305 UFQ524298:UFQ524305 UPM524298:UPM524305 UZI524298:UZI524305 VJE524298:VJE524305 VTA524298:VTA524305 WCW524298:WCW524305 WMS524298:WMS524305 WWO524298:WWO524305 AG589834:AG589841 KC589834:KC589841 TY589834:TY589841 ADU589834:ADU589841 ANQ589834:ANQ589841 AXM589834:AXM589841 BHI589834:BHI589841 BRE589834:BRE589841 CBA589834:CBA589841 CKW589834:CKW589841 CUS589834:CUS589841 DEO589834:DEO589841 DOK589834:DOK589841 DYG589834:DYG589841 EIC589834:EIC589841 ERY589834:ERY589841 FBU589834:FBU589841 FLQ589834:FLQ589841 FVM589834:FVM589841 GFI589834:GFI589841 GPE589834:GPE589841 GZA589834:GZA589841 HIW589834:HIW589841 HSS589834:HSS589841 ICO589834:ICO589841 IMK589834:IMK589841 IWG589834:IWG589841 JGC589834:JGC589841 JPY589834:JPY589841 JZU589834:JZU589841 KJQ589834:KJQ589841 KTM589834:KTM589841 LDI589834:LDI589841 LNE589834:LNE589841 LXA589834:LXA589841 MGW589834:MGW589841 MQS589834:MQS589841 NAO589834:NAO589841 NKK589834:NKK589841 NUG589834:NUG589841 OEC589834:OEC589841 ONY589834:ONY589841 OXU589834:OXU589841 PHQ589834:PHQ589841 PRM589834:PRM589841 QBI589834:QBI589841 QLE589834:QLE589841 QVA589834:QVA589841 REW589834:REW589841 ROS589834:ROS589841 RYO589834:RYO589841 SIK589834:SIK589841 SSG589834:SSG589841 TCC589834:TCC589841 TLY589834:TLY589841 TVU589834:TVU589841 UFQ589834:UFQ589841 UPM589834:UPM589841 UZI589834:UZI589841 VJE589834:VJE589841 VTA589834:VTA589841 WCW589834:WCW589841 WMS589834:WMS589841 WWO589834:WWO589841 AG655370:AG655377 KC655370:KC655377 TY655370:TY655377 ADU655370:ADU655377 ANQ655370:ANQ655377 AXM655370:AXM655377 BHI655370:BHI655377 BRE655370:BRE655377 CBA655370:CBA655377 CKW655370:CKW655377 CUS655370:CUS655377 DEO655370:DEO655377 DOK655370:DOK655377 DYG655370:DYG655377 EIC655370:EIC655377 ERY655370:ERY655377 FBU655370:FBU655377 FLQ655370:FLQ655377 FVM655370:FVM655377 GFI655370:GFI655377 GPE655370:GPE655377 GZA655370:GZA655377 HIW655370:HIW655377 HSS655370:HSS655377 ICO655370:ICO655377 IMK655370:IMK655377 IWG655370:IWG655377 JGC655370:JGC655377 JPY655370:JPY655377 JZU655370:JZU655377 KJQ655370:KJQ655377 KTM655370:KTM655377 LDI655370:LDI655377 LNE655370:LNE655377 LXA655370:LXA655377 MGW655370:MGW655377 MQS655370:MQS655377 NAO655370:NAO655377 NKK655370:NKK655377 NUG655370:NUG655377 OEC655370:OEC655377 ONY655370:ONY655377 OXU655370:OXU655377 PHQ655370:PHQ655377 PRM655370:PRM655377 QBI655370:QBI655377 QLE655370:QLE655377 QVA655370:QVA655377 REW655370:REW655377 ROS655370:ROS655377 RYO655370:RYO655377 SIK655370:SIK655377 SSG655370:SSG655377 TCC655370:TCC655377 TLY655370:TLY655377 TVU655370:TVU655377 UFQ655370:UFQ655377 UPM655370:UPM655377 UZI655370:UZI655377 VJE655370:VJE655377 VTA655370:VTA655377 WCW655370:WCW655377 WMS655370:WMS655377 WWO655370:WWO655377 AG720906:AG720913 KC720906:KC720913 TY720906:TY720913 ADU720906:ADU720913 ANQ720906:ANQ720913 AXM720906:AXM720913 BHI720906:BHI720913 BRE720906:BRE720913 CBA720906:CBA720913 CKW720906:CKW720913 CUS720906:CUS720913 DEO720906:DEO720913 DOK720906:DOK720913 DYG720906:DYG720913 EIC720906:EIC720913 ERY720906:ERY720913 FBU720906:FBU720913 FLQ720906:FLQ720913 FVM720906:FVM720913 GFI720906:GFI720913 GPE720906:GPE720913 GZA720906:GZA720913 HIW720906:HIW720913 HSS720906:HSS720913 ICO720906:ICO720913 IMK720906:IMK720913 IWG720906:IWG720913 JGC720906:JGC720913 JPY720906:JPY720913 JZU720906:JZU720913 KJQ720906:KJQ720913 KTM720906:KTM720913 LDI720906:LDI720913 LNE720906:LNE720913 LXA720906:LXA720913 MGW720906:MGW720913 MQS720906:MQS720913 NAO720906:NAO720913 NKK720906:NKK720913 NUG720906:NUG720913 OEC720906:OEC720913 ONY720906:ONY720913 OXU720906:OXU720913 PHQ720906:PHQ720913 PRM720906:PRM720913 QBI720906:QBI720913 QLE720906:QLE720913 QVA720906:QVA720913 REW720906:REW720913 ROS720906:ROS720913 RYO720906:RYO720913 SIK720906:SIK720913 SSG720906:SSG720913 TCC720906:TCC720913 TLY720906:TLY720913 TVU720906:TVU720913 UFQ720906:UFQ720913 UPM720906:UPM720913 UZI720906:UZI720913 VJE720906:VJE720913 VTA720906:VTA720913 WCW720906:WCW720913 WMS720906:WMS720913 WWO720906:WWO720913 AG786442:AG786449 KC786442:KC786449 TY786442:TY786449 ADU786442:ADU786449 ANQ786442:ANQ786449 AXM786442:AXM786449 BHI786442:BHI786449 BRE786442:BRE786449 CBA786442:CBA786449 CKW786442:CKW786449 CUS786442:CUS786449 DEO786442:DEO786449 DOK786442:DOK786449 DYG786442:DYG786449 EIC786442:EIC786449 ERY786442:ERY786449 FBU786442:FBU786449 FLQ786442:FLQ786449 FVM786442:FVM786449 GFI786442:GFI786449 GPE786442:GPE786449 GZA786442:GZA786449 HIW786442:HIW786449 HSS786442:HSS786449 ICO786442:ICO786449 IMK786442:IMK786449 IWG786442:IWG786449 JGC786442:JGC786449 JPY786442:JPY786449 JZU786442:JZU786449 KJQ786442:KJQ786449 KTM786442:KTM786449 LDI786442:LDI786449 LNE786442:LNE786449 LXA786442:LXA786449 MGW786442:MGW786449 MQS786442:MQS786449 NAO786442:NAO786449 NKK786442:NKK786449 NUG786442:NUG786449 OEC786442:OEC786449 ONY786442:ONY786449 OXU786442:OXU786449 PHQ786442:PHQ786449 PRM786442:PRM786449 QBI786442:QBI786449 QLE786442:QLE786449 QVA786442:QVA786449 REW786442:REW786449 ROS786442:ROS786449 RYO786442:RYO786449 SIK786442:SIK786449 SSG786442:SSG786449 TCC786442:TCC786449 TLY786442:TLY786449 TVU786442:TVU786449 UFQ786442:UFQ786449 UPM786442:UPM786449 UZI786442:UZI786449 VJE786442:VJE786449 VTA786442:VTA786449 WCW786442:WCW786449 WMS786442:WMS786449 WWO786442:WWO786449 AG851978:AG851985 KC851978:KC851985 TY851978:TY851985 ADU851978:ADU851985 ANQ851978:ANQ851985 AXM851978:AXM851985 BHI851978:BHI851985 BRE851978:BRE851985 CBA851978:CBA851985 CKW851978:CKW851985 CUS851978:CUS851985 DEO851978:DEO851985 DOK851978:DOK851985 DYG851978:DYG851985 EIC851978:EIC851985 ERY851978:ERY851985 FBU851978:FBU851985 FLQ851978:FLQ851985 FVM851978:FVM851985 GFI851978:GFI851985 GPE851978:GPE851985 GZA851978:GZA851985 HIW851978:HIW851985 HSS851978:HSS851985 ICO851978:ICO851985 IMK851978:IMK851985 IWG851978:IWG851985 JGC851978:JGC851985 JPY851978:JPY851985 JZU851978:JZU851985 KJQ851978:KJQ851985 KTM851978:KTM851985 LDI851978:LDI851985 LNE851978:LNE851985 LXA851978:LXA851985 MGW851978:MGW851985 MQS851978:MQS851985 NAO851978:NAO851985 NKK851978:NKK851985 NUG851978:NUG851985 OEC851978:OEC851985 ONY851978:ONY851985 OXU851978:OXU851985 PHQ851978:PHQ851985 PRM851978:PRM851985 QBI851978:QBI851985 QLE851978:QLE851985 QVA851978:QVA851985 REW851978:REW851985 ROS851978:ROS851985 RYO851978:RYO851985 SIK851978:SIK851985 SSG851978:SSG851985 TCC851978:TCC851985 TLY851978:TLY851985 TVU851978:TVU851985 UFQ851978:UFQ851985 UPM851978:UPM851985 UZI851978:UZI851985 VJE851978:VJE851985 VTA851978:VTA851985 WCW851978:WCW851985 WMS851978:WMS851985 WWO851978:WWO851985 AG917514:AG917521 KC917514:KC917521 TY917514:TY917521 ADU917514:ADU917521 ANQ917514:ANQ917521 AXM917514:AXM917521 BHI917514:BHI917521 BRE917514:BRE917521 CBA917514:CBA917521 CKW917514:CKW917521 CUS917514:CUS917521 DEO917514:DEO917521 DOK917514:DOK917521 DYG917514:DYG917521 EIC917514:EIC917521 ERY917514:ERY917521 FBU917514:FBU917521 FLQ917514:FLQ917521 FVM917514:FVM917521 GFI917514:GFI917521 GPE917514:GPE917521 GZA917514:GZA917521 HIW917514:HIW917521 HSS917514:HSS917521 ICO917514:ICO917521 IMK917514:IMK917521 IWG917514:IWG917521 JGC917514:JGC917521 JPY917514:JPY917521 JZU917514:JZU917521 KJQ917514:KJQ917521 KTM917514:KTM917521 LDI917514:LDI917521 LNE917514:LNE917521 LXA917514:LXA917521 MGW917514:MGW917521 MQS917514:MQS917521 NAO917514:NAO917521 NKK917514:NKK917521 NUG917514:NUG917521 OEC917514:OEC917521 ONY917514:ONY917521 OXU917514:OXU917521 PHQ917514:PHQ917521 PRM917514:PRM917521 QBI917514:QBI917521 QLE917514:QLE917521 QVA917514:QVA917521 REW917514:REW917521 ROS917514:ROS917521 RYO917514:RYO917521 SIK917514:SIK917521 SSG917514:SSG917521 TCC917514:TCC917521 TLY917514:TLY917521 TVU917514:TVU917521 UFQ917514:UFQ917521 UPM917514:UPM917521 UZI917514:UZI917521 VJE917514:VJE917521 VTA917514:VTA917521 WCW917514:WCW917521 WMS917514:WMS917521 WWO917514:WWO917521 AG983050:AG983057 KC983050:KC983057 TY983050:TY983057 ADU983050:ADU983057 ANQ983050:ANQ983057 AXM983050:AXM983057 BHI983050:BHI983057 BRE983050:BRE983057 CBA983050:CBA983057 CKW983050:CKW983057 CUS983050:CUS983057 DEO983050:DEO983057 DOK983050:DOK983057 DYG983050:DYG983057 EIC983050:EIC983057 ERY983050:ERY983057 FBU983050:FBU983057 FLQ983050:FLQ983057 FVM983050:FVM983057 GFI983050:GFI983057 GPE983050:GPE983057 GZA983050:GZA983057 HIW983050:HIW983057 HSS983050:HSS983057 ICO983050:ICO983057 IMK983050:IMK983057 IWG983050:IWG983057 JGC983050:JGC983057 JPY983050:JPY983057 JZU983050:JZU983057 KJQ983050:KJQ983057 KTM983050:KTM983057 LDI983050:LDI983057 LNE983050:LNE983057 LXA983050:LXA983057 MGW983050:MGW983057 MQS983050:MQS983057 NAO983050:NAO983057 NKK983050:NKK983057 NUG983050:NUG983057 OEC983050:OEC983057 ONY983050:ONY983057 OXU983050:OXU983057 PHQ983050:PHQ983057 PRM983050:PRM983057 QBI983050:QBI983057 QLE983050:QLE983057 QVA983050:QVA983057 REW983050:REW983057 ROS983050:ROS983057 RYO983050:RYO983057 SIK983050:SIK983057 SSG983050:SSG983057 TCC983050:TCC983057 TLY983050:TLY983057 TVU983050:TVU983057 UFQ983050:UFQ983057 UPM983050:UPM983057 UZI983050:UZI983057 VJE983050:VJE983057 VTA983050:VTA983057 WCW983050:WCW983057 WMS983050:WMS983057 WWO983050:WWO983057 AH23:AJ23 KD23:KF23 TZ23:UB23 ADV23:ADX23 ANR23:ANT23 AXN23:AXP23 BHJ23:BHL23 BRF23:BRH23 CBB23:CBD23 CKX23:CKZ23 CUT23:CUV23 DEP23:DER23 DOL23:DON23 DYH23:DYJ23 EID23:EIF23 ERZ23:ESB23 FBV23:FBX23 FLR23:FLT23 FVN23:FVP23 GFJ23:GFL23 GPF23:GPH23 GZB23:GZD23 HIX23:HIZ23 HST23:HSV23 ICP23:ICR23 IML23:IMN23 IWH23:IWJ23 JGD23:JGF23 JPZ23:JQB23 JZV23:JZX23 KJR23:KJT23 KTN23:KTP23 LDJ23:LDL23 LNF23:LNH23 LXB23:LXD23 MGX23:MGZ23 MQT23:MQV23 NAP23:NAR23 NKL23:NKN23 NUH23:NUJ23 OED23:OEF23 ONZ23:OOB23 OXV23:OXX23 PHR23:PHT23 PRN23:PRP23 QBJ23:QBL23 QLF23:QLH23 QVB23:QVD23 REX23:REZ23 ROT23:ROV23 RYP23:RYR23 SIL23:SIN23 SSH23:SSJ23 TCD23:TCF23 TLZ23:TMB23 TVV23:TVX23 UFR23:UFT23 UPN23:UPP23 UZJ23:UZL23 VJF23:VJH23 VTB23:VTD23 WCX23:WCZ23 WMT23:WMV23 WWP23:WWR23 AH65559:AJ65559 KD65559:KF65559 TZ65559:UB65559 ADV65559:ADX65559 ANR65559:ANT65559 AXN65559:AXP65559 BHJ65559:BHL65559 BRF65559:BRH65559 CBB65559:CBD65559 CKX65559:CKZ65559 CUT65559:CUV65559 DEP65559:DER65559 DOL65559:DON65559 DYH65559:DYJ65559 EID65559:EIF65559 ERZ65559:ESB65559 FBV65559:FBX65559 FLR65559:FLT65559 FVN65559:FVP65559 GFJ65559:GFL65559 GPF65559:GPH65559 GZB65559:GZD65559 HIX65559:HIZ65559 HST65559:HSV65559 ICP65559:ICR65559 IML65559:IMN65559 IWH65559:IWJ65559 JGD65559:JGF65559 JPZ65559:JQB65559 JZV65559:JZX65559 KJR65559:KJT65559 KTN65559:KTP65559 LDJ65559:LDL65559 LNF65559:LNH65559 LXB65559:LXD65559 MGX65559:MGZ65559 MQT65559:MQV65559 NAP65559:NAR65559 NKL65559:NKN65559 NUH65559:NUJ65559 OED65559:OEF65559 ONZ65559:OOB65559 OXV65559:OXX65559 PHR65559:PHT65559 PRN65559:PRP65559 QBJ65559:QBL65559 QLF65559:QLH65559 QVB65559:QVD65559 REX65559:REZ65559 ROT65559:ROV65559 RYP65559:RYR65559 SIL65559:SIN65559 SSH65559:SSJ65559 TCD65559:TCF65559 TLZ65559:TMB65559 TVV65559:TVX65559 UFR65559:UFT65559 UPN65559:UPP65559 UZJ65559:UZL65559 VJF65559:VJH65559 VTB65559:VTD65559 WCX65559:WCZ65559 WMT65559:WMV65559 WWP65559:WWR65559 AH131095:AJ131095 KD131095:KF131095 TZ131095:UB131095 ADV131095:ADX131095 ANR131095:ANT131095 AXN131095:AXP131095 BHJ131095:BHL131095 BRF131095:BRH131095 CBB131095:CBD131095 CKX131095:CKZ131095 CUT131095:CUV131095 DEP131095:DER131095 DOL131095:DON131095 DYH131095:DYJ131095 EID131095:EIF131095 ERZ131095:ESB131095 FBV131095:FBX131095 FLR131095:FLT131095 FVN131095:FVP131095 GFJ131095:GFL131095 GPF131095:GPH131095 GZB131095:GZD131095 HIX131095:HIZ131095 HST131095:HSV131095 ICP131095:ICR131095 IML131095:IMN131095 IWH131095:IWJ131095 JGD131095:JGF131095 JPZ131095:JQB131095 JZV131095:JZX131095 KJR131095:KJT131095 KTN131095:KTP131095 LDJ131095:LDL131095 LNF131095:LNH131095 LXB131095:LXD131095 MGX131095:MGZ131095 MQT131095:MQV131095 NAP131095:NAR131095 NKL131095:NKN131095 NUH131095:NUJ131095 OED131095:OEF131095 ONZ131095:OOB131095 OXV131095:OXX131095 PHR131095:PHT131095 PRN131095:PRP131095 QBJ131095:QBL131095 QLF131095:QLH131095 QVB131095:QVD131095 REX131095:REZ131095 ROT131095:ROV131095 RYP131095:RYR131095 SIL131095:SIN131095 SSH131095:SSJ131095 TCD131095:TCF131095 TLZ131095:TMB131095 TVV131095:TVX131095 UFR131095:UFT131095 UPN131095:UPP131095 UZJ131095:UZL131095 VJF131095:VJH131095 VTB131095:VTD131095 WCX131095:WCZ131095 WMT131095:WMV131095 WWP131095:WWR131095 AH196631:AJ196631 KD196631:KF196631 TZ196631:UB196631 ADV196631:ADX196631 ANR196631:ANT196631 AXN196631:AXP196631 BHJ196631:BHL196631 BRF196631:BRH196631 CBB196631:CBD196631 CKX196631:CKZ196631 CUT196631:CUV196631 DEP196631:DER196631 DOL196631:DON196631 DYH196631:DYJ196631 EID196631:EIF196631 ERZ196631:ESB196631 FBV196631:FBX196631 FLR196631:FLT196631 FVN196631:FVP196631 GFJ196631:GFL196631 GPF196631:GPH196631 GZB196631:GZD196631 HIX196631:HIZ196631 HST196631:HSV196631 ICP196631:ICR196631 IML196631:IMN196631 IWH196631:IWJ196631 JGD196631:JGF196631 JPZ196631:JQB196631 JZV196631:JZX196631 KJR196631:KJT196631 KTN196631:KTP196631 LDJ196631:LDL196631 LNF196631:LNH196631 LXB196631:LXD196631 MGX196631:MGZ196631 MQT196631:MQV196631 NAP196631:NAR196631 NKL196631:NKN196631 NUH196631:NUJ196631 OED196631:OEF196631 ONZ196631:OOB196631 OXV196631:OXX196631 PHR196631:PHT196631 PRN196631:PRP196631 QBJ196631:QBL196631 QLF196631:QLH196631 QVB196631:QVD196631 REX196631:REZ196631 ROT196631:ROV196631 RYP196631:RYR196631 SIL196631:SIN196631 SSH196631:SSJ196631 TCD196631:TCF196631 TLZ196631:TMB196631 TVV196631:TVX196631 UFR196631:UFT196631 UPN196631:UPP196631 UZJ196631:UZL196631 VJF196631:VJH196631 VTB196631:VTD196631 WCX196631:WCZ196631 WMT196631:WMV196631 WWP196631:WWR196631 AH262167:AJ262167 KD262167:KF262167 TZ262167:UB262167 ADV262167:ADX262167 ANR262167:ANT262167 AXN262167:AXP262167 BHJ262167:BHL262167 BRF262167:BRH262167 CBB262167:CBD262167 CKX262167:CKZ262167 CUT262167:CUV262167 DEP262167:DER262167 DOL262167:DON262167 DYH262167:DYJ262167 EID262167:EIF262167 ERZ262167:ESB262167 FBV262167:FBX262167 FLR262167:FLT262167 FVN262167:FVP262167 GFJ262167:GFL262167 GPF262167:GPH262167 GZB262167:GZD262167 HIX262167:HIZ262167 HST262167:HSV262167 ICP262167:ICR262167 IML262167:IMN262167 IWH262167:IWJ262167 JGD262167:JGF262167 JPZ262167:JQB262167 JZV262167:JZX262167 KJR262167:KJT262167 KTN262167:KTP262167 LDJ262167:LDL262167 LNF262167:LNH262167 LXB262167:LXD262167 MGX262167:MGZ262167 MQT262167:MQV262167 NAP262167:NAR262167 NKL262167:NKN262167 NUH262167:NUJ262167 OED262167:OEF262167 ONZ262167:OOB262167 OXV262167:OXX262167 PHR262167:PHT262167 PRN262167:PRP262167 QBJ262167:QBL262167 QLF262167:QLH262167 QVB262167:QVD262167 REX262167:REZ262167 ROT262167:ROV262167 RYP262167:RYR262167 SIL262167:SIN262167 SSH262167:SSJ262167 TCD262167:TCF262167 TLZ262167:TMB262167 TVV262167:TVX262167 UFR262167:UFT262167 UPN262167:UPP262167 UZJ262167:UZL262167 VJF262167:VJH262167 VTB262167:VTD262167 WCX262167:WCZ262167 WMT262167:WMV262167 WWP262167:WWR262167 AH327703:AJ327703 KD327703:KF327703 TZ327703:UB327703 ADV327703:ADX327703 ANR327703:ANT327703 AXN327703:AXP327703 BHJ327703:BHL327703 BRF327703:BRH327703 CBB327703:CBD327703 CKX327703:CKZ327703 CUT327703:CUV327703 DEP327703:DER327703 DOL327703:DON327703 DYH327703:DYJ327703 EID327703:EIF327703 ERZ327703:ESB327703 FBV327703:FBX327703 FLR327703:FLT327703 FVN327703:FVP327703 GFJ327703:GFL327703 GPF327703:GPH327703 GZB327703:GZD327703 HIX327703:HIZ327703 HST327703:HSV327703 ICP327703:ICR327703 IML327703:IMN327703 IWH327703:IWJ327703 JGD327703:JGF327703 JPZ327703:JQB327703 JZV327703:JZX327703 KJR327703:KJT327703 KTN327703:KTP327703 LDJ327703:LDL327703 LNF327703:LNH327703 LXB327703:LXD327703 MGX327703:MGZ327703 MQT327703:MQV327703 NAP327703:NAR327703 NKL327703:NKN327703 NUH327703:NUJ327703 OED327703:OEF327703 ONZ327703:OOB327703 OXV327703:OXX327703 PHR327703:PHT327703 PRN327703:PRP327703 QBJ327703:QBL327703 QLF327703:QLH327703 QVB327703:QVD327703 REX327703:REZ327703 ROT327703:ROV327703 RYP327703:RYR327703 SIL327703:SIN327703 SSH327703:SSJ327703 TCD327703:TCF327703 TLZ327703:TMB327703 TVV327703:TVX327703 UFR327703:UFT327703 UPN327703:UPP327703 UZJ327703:UZL327703 VJF327703:VJH327703 VTB327703:VTD327703 WCX327703:WCZ327703 WMT327703:WMV327703 WWP327703:WWR327703 AH393239:AJ393239 KD393239:KF393239 TZ393239:UB393239 ADV393239:ADX393239 ANR393239:ANT393239 AXN393239:AXP393239 BHJ393239:BHL393239 BRF393239:BRH393239 CBB393239:CBD393239 CKX393239:CKZ393239 CUT393239:CUV393239 DEP393239:DER393239 DOL393239:DON393239 DYH393239:DYJ393239 EID393239:EIF393239 ERZ393239:ESB393239 FBV393239:FBX393239 FLR393239:FLT393239 FVN393239:FVP393239 GFJ393239:GFL393239 GPF393239:GPH393239 GZB393239:GZD393239 HIX393239:HIZ393239 HST393239:HSV393239 ICP393239:ICR393239 IML393239:IMN393239 IWH393239:IWJ393239 JGD393239:JGF393239 JPZ393239:JQB393239 JZV393239:JZX393239 KJR393239:KJT393239 KTN393239:KTP393239 LDJ393239:LDL393239 LNF393239:LNH393239 LXB393239:LXD393239 MGX393239:MGZ393239 MQT393239:MQV393239 NAP393239:NAR393239 NKL393239:NKN393239 NUH393239:NUJ393239 OED393239:OEF393239 ONZ393239:OOB393239 OXV393239:OXX393239 PHR393239:PHT393239 PRN393239:PRP393239 QBJ393239:QBL393239 QLF393239:QLH393239 QVB393239:QVD393239 REX393239:REZ393239 ROT393239:ROV393239 RYP393239:RYR393239 SIL393239:SIN393239 SSH393239:SSJ393239 TCD393239:TCF393239 TLZ393239:TMB393239 TVV393239:TVX393239 UFR393239:UFT393239 UPN393239:UPP393239 UZJ393239:UZL393239 VJF393239:VJH393239 VTB393239:VTD393239 WCX393239:WCZ393239 WMT393239:WMV393239 WWP393239:WWR393239 AH458775:AJ458775 KD458775:KF458775 TZ458775:UB458775 ADV458775:ADX458775 ANR458775:ANT458775 AXN458775:AXP458775 BHJ458775:BHL458775 BRF458775:BRH458775 CBB458775:CBD458775 CKX458775:CKZ458775 CUT458775:CUV458775 DEP458775:DER458775 DOL458775:DON458775 DYH458775:DYJ458775 EID458775:EIF458775 ERZ458775:ESB458775 FBV458775:FBX458775 FLR458775:FLT458775 FVN458775:FVP458775 GFJ458775:GFL458775 GPF458775:GPH458775 GZB458775:GZD458775 HIX458775:HIZ458775 HST458775:HSV458775 ICP458775:ICR458775 IML458775:IMN458775 IWH458775:IWJ458775 JGD458775:JGF458775 JPZ458775:JQB458775 JZV458775:JZX458775 KJR458775:KJT458775 KTN458775:KTP458775 LDJ458775:LDL458775 LNF458775:LNH458775 LXB458775:LXD458775 MGX458775:MGZ458775 MQT458775:MQV458775 NAP458775:NAR458775 NKL458775:NKN458775 NUH458775:NUJ458775 OED458775:OEF458775 ONZ458775:OOB458775 OXV458775:OXX458775 PHR458775:PHT458775 PRN458775:PRP458775 QBJ458775:QBL458775 QLF458775:QLH458775 QVB458775:QVD458775 REX458775:REZ458775 ROT458775:ROV458775 RYP458775:RYR458775 SIL458775:SIN458775 SSH458775:SSJ458775 TCD458775:TCF458775 TLZ458775:TMB458775 TVV458775:TVX458775 UFR458775:UFT458775 UPN458775:UPP458775 UZJ458775:UZL458775 VJF458775:VJH458775 VTB458775:VTD458775 WCX458775:WCZ458775 WMT458775:WMV458775 WWP458775:WWR458775 AH524311:AJ524311 KD524311:KF524311 TZ524311:UB524311 ADV524311:ADX524311 ANR524311:ANT524311 AXN524311:AXP524311 BHJ524311:BHL524311 BRF524311:BRH524311 CBB524311:CBD524311 CKX524311:CKZ524311 CUT524311:CUV524311 DEP524311:DER524311 DOL524311:DON524311 DYH524311:DYJ524311 EID524311:EIF524311 ERZ524311:ESB524311 FBV524311:FBX524311 FLR524311:FLT524311 FVN524311:FVP524311 GFJ524311:GFL524311 GPF524311:GPH524311 GZB524311:GZD524311 HIX524311:HIZ524311 HST524311:HSV524311 ICP524311:ICR524311 IML524311:IMN524311 IWH524311:IWJ524311 JGD524311:JGF524311 JPZ524311:JQB524311 JZV524311:JZX524311 KJR524311:KJT524311 KTN524311:KTP524311 LDJ524311:LDL524311 LNF524311:LNH524311 LXB524311:LXD524311 MGX524311:MGZ524311 MQT524311:MQV524311 NAP524311:NAR524311 NKL524311:NKN524311 NUH524311:NUJ524311 OED524311:OEF524311 ONZ524311:OOB524311 OXV524311:OXX524311 PHR524311:PHT524311 PRN524311:PRP524311 QBJ524311:QBL524311 QLF524311:QLH524311 QVB524311:QVD524311 REX524311:REZ524311 ROT524311:ROV524311 RYP524311:RYR524311 SIL524311:SIN524311 SSH524311:SSJ524311 TCD524311:TCF524311 TLZ524311:TMB524311 TVV524311:TVX524311 UFR524311:UFT524311 UPN524311:UPP524311 UZJ524311:UZL524311 VJF524311:VJH524311 VTB524311:VTD524311 WCX524311:WCZ524311 WMT524311:WMV524311 WWP524311:WWR524311 AH589847:AJ589847 KD589847:KF589847 TZ589847:UB589847 ADV589847:ADX589847 ANR589847:ANT589847 AXN589847:AXP589847 BHJ589847:BHL589847 BRF589847:BRH589847 CBB589847:CBD589847 CKX589847:CKZ589847 CUT589847:CUV589847 DEP589847:DER589847 DOL589847:DON589847 DYH589847:DYJ589847 EID589847:EIF589847 ERZ589847:ESB589847 FBV589847:FBX589847 FLR589847:FLT589847 FVN589847:FVP589847 GFJ589847:GFL589847 GPF589847:GPH589847 GZB589847:GZD589847 HIX589847:HIZ589847 HST589847:HSV589847 ICP589847:ICR589847 IML589847:IMN589847 IWH589847:IWJ589847 JGD589847:JGF589847 JPZ589847:JQB589847 JZV589847:JZX589847 KJR589847:KJT589847 KTN589847:KTP589847 LDJ589847:LDL589847 LNF589847:LNH589847 LXB589847:LXD589847 MGX589847:MGZ589847 MQT589847:MQV589847 NAP589847:NAR589847 NKL589847:NKN589847 NUH589847:NUJ589847 OED589847:OEF589847 ONZ589847:OOB589847 OXV589847:OXX589847 PHR589847:PHT589847 PRN589847:PRP589847 QBJ589847:QBL589847 QLF589847:QLH589847 QVB589847:QVD589847 REX589847:REZ589847 ROT589847:ROV589847 RYP589847:RYR589847 SIL589847:SIN589847 SSH589847:SSJ589847 TCD589847:TCF589847 TLZ589847:TMB589847 TVV589847:TVX589847 UFR589847:UFT589847 UPN589847:UPP589847 UZJ589847:UZL589847 VJF589847:VJH589847 VTB589847:VTD589847 WCX589847:WCZ589847 WMT589847:WMV589847 WWP589847:WWR589847 AH655383:AJ655383 KD655383:KF655383 TZ655383:UB655383 ADV655383:ADX655383 ANR655383:ANT655383 AXN655383:AXP655383 BHJ655383:BHL655383 BRF655383:BRH655383 CBB655383:CBD655383 CKX655383:CKZ655383 CUT655383:CUV655383 DEP655383:DER655383 DOL655383:DON655383 DYH655383:DYJ655383 EID655383:EIF655383 ERZ655383:ESB655383 FBV655383:FBX655383 FLR655383:FLT655383 FVN655383:FVP655383 GFJ655383:GFL655383 GPF655383:GPH655383 GZB655383:GZD655383 HIX655383:HIZ655383 HST655383:HSV655383 ICP655383:ICR655383 IML655383:IMN655383 IWH655383:IWJ655383 JGD655383:JGF655383 JPZ655383:JQB655383 JZV655383:JZX655383 KJR655383:KJT655383 KTN655383:KTP655383 LDJ655383:LDL655383 LNF655383:LNH655383 LXB655383:LXD655383 MGX655383:MGZ655383 MQT655383:MQV655383 NAP655383:NAR655383 NKL655383:NKN655383 NUH655383:NUJ655383 OED655383:OEF655383 ONZ655383:OOB655383 OXV655383:OXX655383 PHR655383:PHT655383 PRN655383:PRP655383 QBJ655383:QBL655383 QLF655383:QLH655383 QVB655383:QVD655383 REX655383:REZ655383 ROT655383:ROV655383 RYP655383:RYR655383 SIL655383:SIN655383 SSH655383:SSJ655383 TCD655383:TCF655383 TLZ655383:TMB655383 TVV655383:TVX655383 UFR655383:UFT655383 UPN655383:UPP655383 UZJ655383:UZL655383 VJF655383:VJH655383 VTB655383:VTD655383 WCX655383:WCZ655383 WMT655383:WMV655383 WWP655383:WWR655383 AH720919:AJ720919 KD720919:KF720919 TZ720919:UB720919 ADV720919:ADX720919 ANR720919:ANT720919 AXN720919:AXP720919 BHJ720919:BHL720919 BRF720919:BRH720919 CBB720919:CBD720919 CKX720919:CKZ720919 CUT720919:CUV720919 DEP720919:DER720919 DOL720919:DON720919 DYH720919:DYJ720919 EID720919:EIF720919 ERZ720919:ESB720919 FBV720919:FBX720919 FLR720919:FLT720919 FVN720919:FVP720919 GFJ720919:GFL720919 GPF720919:GPH720919 GZB720919:GZD720919 HIX720919:HIZ720919 HST720919:HSV720919 ICP720919:ICR720919 IML720919:IMN720919 IWH720919:IWJ720919 JGD720919:JGF720919 JPZ720919:JQB720919 JZV720919:JZX720919 KJR720919:KJT720919 KTN720919:KTP720919 LDJ720919:LDL720919 LNF720919:LNH720919 LXB720919:LXD720919 MGX720919:MGZ720919 MQT720919:MQV720919 NAP720919:NAR720919 NKL720919:NKN720919 NUH720919:NUJ720919 OED720919:OEF720919 ONZ720919:OOB720919 OXV720919:OXX720919 PHR720919:PHT720919 PRN720919:PRP720919 QBJ720919:QBL720919 QLF720919:QLH720919 QVB720919:QVD720919 REX720919:REZ720919 ROT720919:ROV720919 RYP720919:RYR720919 SIL720919:SIN720919 SSH720919:SSJ720919 TCD720919:TCF720919 TLZ720919:TMB720919 TVV720919:TVX720919 UFR720919:UFT720919 UPN720919:UPP720919 UZJ720919:UZL720919 VJF720919:VJH720919 VTB720919:VTD720919 WCX720919:WCZ720919 WMT720919:WMV720919 WWP720919:WWR720919 AH786455:AJ786455 KD786455:KF786455 TZ786455:UB786455 ADV786455:ADX786455 ANR786455:ANT786455 AXN786455:AXP786455 BHJ786455:BHL786455 BRF786455:BRH786455 CBB786455:CBD786455 CKX786455:CKZ786455 CUT786455:CUV786455 DEP786455:DER786455 DOL786455:DON786455 DYH786455:DYJ786455 EID786455:EIF786455 ERZ786455:ESB786455 FBV786455:FBX786455 FLR786455:FLT786455 FVN786455:FVP786455 GFJ786455:GFL786455 GPF786455:GPH786455 GZB786455:GZD786455 HIX786455:HIZ786455 HST786455:HSV786455 ICP786455:ICR786455 IML786455:IMN786455 IWH786455:IWJ786455 JGD786455:JGF786455 JPZ786455:JQB786455 JZV786455:JZX786455 KJR786455:KJT786455 KTN786455:KTP786455 LDJ786455:LDL786455 LNF786455:LNH786455 LXB786455:LXD786455 MGX786455:MGZ786455 MQT786455:MQV786455 NAP786455:NAR786455 NKL786455:NKN786455 NUH786455:NUJ786455 OED786455:OEF786455 ONZ786455:OOB786455 OXV786455:OXX786455 PHR786455:PHT786455 PRN786455:PRP786455 QBJ786455:QBL786455 QLF786455:QLH786455 QVB786455:QVD786455 REX786455:REZ786455 ROT786455:ROV786455 RYP786455:RYR786455 SIL786455:SIN786455 SSH786455:SSJ786455 TCD786455:TCF786455 TLZ786455:TMB786455 TVV786455:TVX786455 UFR786455:UFT786455 UPN786455:UPP786455 UZJ786455:UZL786455 VJF786455:VJH786455 VTB786455:VTD786455 WCX786455:WCZ786455 WMT786455:WMV786455 WWP786455:WWR786455 AH851991:AJ851991 KD851991:KF851991 TZ851991:UB851991 ADV851991:ADX851991 ANR851991:ANT851991 AXN851991:AXP851991 BHJ851991:BHL851991 BRF851991:BRH851991 CBB851991:CBD851991 CKX851991:CKZ851991 CUT851991:CUV851991 DEP851991:DER851991 DOL851991:DON851991 DYH851991:DYJ851991 EID851991:EIF851991 ERZ851991:ESB851991 FBV851991:FBX851991 FLR851991:FLT851991 FVN851991:FVP851991 GFJ851991:GFL851991 GPF851991:GPH851991 GZB851991:GZD851991 HIX851991:HIZ851991 HST851991:HSV851991 ICP851991:ICR851991 IML851991:IMN851991 IWH851991:IWJ851991 JGD851991:JGF851991 JPZ851991:JQB851991 JZV851991:JZX851991 KJR851991:KJT851991 KTN851991:KTP851991 LDJ851991:LDL851991 LNF851991:LNH851991 LXB851991:LXD851991 MGX851991:MGZ851991 MQT851991:MQV851991 NAP851991:NAR851991 NKL851991:NKN851991 NUH851991:NUJ851991 OED851991:OEF851991 ONZ851991:OOB851991 OXV851991:OXX851991 PHR851991:PHT851991 PRN851991:PRP851991 QBJ851991:QBL851991 QLF851991:QLH851991 QVB851991:QVD851991 REX851991:REZ851991 ROT851991:ROV851991 RYP851991:RYR851991 SIL851991:SIN851991 SSH851991:SSJ851991 TCD851991:TCF851991 TLZ851991:TMB851991 TVV851991:TVX851991 UFR851991:UFT851991 UPN851991:UPP851991 UZJ851991:UZL851991 VJF851991:VJH851991 VTB851991:VTD851991 WCX851991:WCZ851991 WMT851991:WMV851991 WWP851991:WWR851991 AH917527:AJ917527 KD917527:KF917527 TZ917527:UB917527 ADV917527:ADX917527 ANR917527:ANT917527 AXN917527:AXP917527 BHJ917527:BHL917527 BRF917527:BRH917527 CBB917527:CBD917527 CKX917527:CKZ917527 CUT917527:CUV917527 DEP917527:DER917527 DOL917527:DON917527 DYH917527:DYJ917527 EID917527:EIF917527 ERZ917527:ESB917527 FBV917527:FBX917527 FLR917527:FLT917527 FVN917527:FVP917527 GFJ917527:GFL917527 GPF917527:GPH917527 GZB917527:GZD917527 HIX917527:HIZ917527 HST917527:HSV917527 ICP917527:ICR917527 IML917527:IMN917527 IWH917527:IWJ917527 JGD917527:JGF917527 JPZ917527:JQB917527 JZV917527:JZX917527 KJR917527:KJT917527 KTN917527:KTP917527 LDJ917527:LDL917527 LNF917527:LNH917527 LXB917527:LXD917527 MGX917527:MGZ917527 MQT917527:MQV917527 NAP917527:NAR917527 NKL917527:NKN917527 NUH917527:NUJ917527 OED917527:OEF917527 ONZ917527:OOB917527 OXV917527:OXX917527 PHR917527:PHT917527 PRN917527:PRP917527 QBJ917527:QBL917527 QLF917527:QLH917527 QVB917527:QVD917527 REX917527:REZ917527 ROT917527:ROV917527 RYP917527:RYR917527 SIL917527:SIN917527 SSH917527:SSJ917527 TCD917527:TCF917527 TLZ917527:TMB917527 TVV917527:TVX917527 UFR917527:UFT917527 UPN917527:UPP917527 UZJ917527:UZL917527 VJF917527:VJH917527 VTB917527:VTD917527 WCX917527:WCZ917527 WMT917527:WMV917527 WWP917527:WWR917527 AH983063:AJ983063 KD983063:KF983063 TZ983063:UB983063 ADV983063:ADX983063 ANR983063:ANT983063 AXN983063:AXP983063 BHJ983063:BHL983063 BRF983063:BRH983063 CBB983063:CBD983063 CKX983063:CKZ983063 CUT983063:CUV983063 DEP983063:DER983063 DOL983063:DON983063 DYH983063:DYJ983063 EID983063:EIF983063 ERZ983063:ESB983063 FBV983063:FBX983063 FLR983063:FLT983063 FVN983063:FVP983063 GFJ983063:GFL983063 GPF983063:GPH983063 GZB983063:GZD983063 HIX983063:HIZ983063 HST983063:HSV983063 ICP983063:ICR983063 IML983063:IMN983063 IWH983063:IWJ983063 JGD983063:JGF983063 JPZ983063:JQB983063 JZV983063:JZX983063 KJR983063:KJT983063 KTN983063:KTP983063 LDJ983063:LDL983063 LNF983063:LNH983063 LXB983063:LXD983063 MGX983063:MGZ983063 MQT983063:MQV983063 NAP983063:NAR983063 NKL983063:NKN983063 NUH983063:NUJ983063 OED983063:OEF983063 ONZ983063:OOB983063 OXV983063:OXX983063 PHR983063:PHT983063 PRN983063:PRP983063 QBJ983063:QBL983063 QLF983063:QLH983063 QVB983063:QVD983063 REX983063:REZ983063 ROT983063:ROV983063 RYP983063:RYR983063 SIL983063:SIN983063 SSH983063:SSJ983063 TCD983063:TCF983063 TLZ983063:TMB983063 TVV983063:TVX983063 UFR983063:UFT983063 UPN983063:UPP983063 UZJ983063:UZL983063 VJF983063:VJH983063 VTB983063:VTD983063 WCX983063:WCZ983063 WMT983063:WMV983063 WWP983063:WWR983063 AE24:AE27 KA24:KA27 TW24:TW27 ADS24:ADS27 ANO24:ANO27 AXK24:AXK27 BHG24:BHG27 BRC24:BRC27 CAY24:CAY27 CKU24:CKU27 CUQ24:CUQ27 DEM24:DEM27 DOI24:DOI27 DYE24:DYE27 EIA24:EIA27 ERW24:ERW27 FBS24:FBS27 FLO24:FLO27 FVK24:FVK27 GFG24:GFG27 GPC24:GPC27 GYY24:GYY27 HIU24:HIU27 HSQ24:HSQ27 ICM24:ICM27 IMI24:IMI27 IWE24:IWE27 JGA24:JGA27 JPW24:JPW27 JZS24:JZS27 KJO24:KJO27 KTK24:KTK27 LDG24:LDG27 LNC24:LNC27 LWY24:LWY27 MGU24:MGU27 MQQ24:MQQ27 NAM24:NAM27 NKI24:NKI27 NUE24:NUE27 OEA24:OEA27 ONW24:ONW27 OXS24:OXS27 PHO24:PHO27 PRK24:PRK27 QBG24:QBG27 QLC24:QLC27 QUY24:QUY27 REU24:REU27 ROQ24:ROQ27 RYM24:RYM27 SII24:SII27 SSE24:SSE27 TCA24:TCA27 TLW24:TLW27 TVS24:TVS27 UFO24:UFO27 UPK24:UPK27 UZG24:UZG27 VJC24:VJC27 VSY24:VSY27 WCU24:WCU27 WMQ24:WMQ27 WWM24:WWM27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AH18:AJ18 KD18:KF18 TZ18:UB18 ADV18:ADX18 ANR18:ANT18 AXN18:AXP18 BHJ18:BHL18 BRF18:BRH18 CBB18:CBD18 CKX18:CKZ18 CUT18:CUV18 DEP18:DER18 DOL18:DON18 DYH18:DYJ18 EID18:EIF18 ERZ18:ESB18 FBV18:FBX18 FLR18:FLT18 FVN18:FVP18 GFJ18:GFL18 GPF18:GPH18 GZB18:GZD18 HIX18:HIZ18 HST18:HSV18 ICP18:ICR18 IML18:IMN18 IWH18:IWJ18 JGD18:JGF18 JPZ18:JQB18 JZV18:JZX18 KJR18:KJT18 KTN18:KTP18 LDJ18:LDL18 LNF18:LNH18 LXB18:LXD18 MGX18:MGZ18 MQT18:MQV18 NAP18:NAR18 NKL18:NKN18 NUH18:NUJ18 OED18:OEF18 ONZ18:OOB18 OXV18:OXX18 PHR18:PHT18 PRN18:PRP18 QBJ18:QBL18 QLF18:QLH18 QVB18:QVD18 REX18:REZ18 ROT18:ROV18 RYP18:RYR18 SIL18:SIN18 SSH18:SSJ18 TCD18:TCF18 TLZ18:TMB18 TVV18:TVX18 UFR18:UFT18 UPN18:UPP18 UZJ18:UZL18 VJF18:VJH18 VTB18:VTD18 WCX18:WCZ18 WMT18:WMV18 WWP18:WWR18 AH65554:AJ65554 KD65554:KF65554 TZ65554:UB65554 ADV65554:ADX65554 ANR65554:ANT65554 AXN65554:AXP65554 BHJ65554:BHL65554 BRF65554:BRH65554 CBB65554:CBD65554 CKX65554:CKZ65554 CUT65554:CUV65554 DEP65554:DER65554 DOL65554:DON65554 DYH65554:DYJ65554 EID65554:EIF65554 ERZ65554:ESB65554 FBV65554:FBX65554 FLR65554:FLT65554 FVN65554:FVP65554 GFJ65554:GFL65554 GPF65554:GPH65554 GZB65554:GZD65554 HIX65554:HIZ65554 HST65554:HSV65554 ICP65554:ICR65554 IML65554:IMN65554 IWH65554:IWJ65554 JGD65554:JGF65554 JPZ65554:JQB65554 JZV65554:JZX65554 KJR65554:KJT65554 KTN65554:KTP65554 LDJ65554:LDL65554 LNF65554:LNH65554 LXB65554:LXD65554 MGX65554:MGZ65554 MQT65554:MQV65554 NAP65554:NAR65554 NKL65554:NKN65554 NUH65554:NUJ65554 OED65554:OEF65554 ONZ65554:OOB65554 OXV65554:OXX65554 PHR65554:PHT65554 PRN65554:PRP65554 QBJ65554:QBL65554 QLF65554:QLH65554 QVB65554:QVD65554 REX65554:REZ65554 ROT65554:ROV65554 RYP65554:RYR65554 SIL65554:SIN65554 SSH65554:SSJ65554 TCD65554:TCF65554 TLZ65554:TMB65554 TVV65554:TVX65554 UFR65554:UFT65554 UPN65554:UPP65554 UZJ65554:UZL65554 VJF65554:VJH65554 VTB65554:VTD65554 WCX65554:WCZ65554 WMT65554:WMV65554 WWP65554:WWR65554 AH131090:AJ131090 KD131090:KF131090 TZ131090:UB131090 ADV131090:ADX131090 ANR131090:ANT131090 AXN131090:AXP131090 BHJ131090:BHL131090 BRF131090:BRH131090 CBB131090:CBD131090 CKX131090:CKZ131090 CUT131090:CUV131090 DEP131090:DER131090 DOL131090:DON131090 DYH131090:DYJ131090 EID131090:EIF131090 ERZ131090:ESB131090 FBV131090:FBX131090 FLR131090:FLT131090 FVN131090:FVP131090 GFJ131090:GFL131090 GPF131090:GPH131090 GZB131090:GZD131090 HIX131090:HIZ131090 HST131090:HSV131090 ICP131090:ICR131090 IML131090:IMN131090 IWH131090:IWJ131090 JGD131090:JGF131090 JPZ131090:JQB131090 JZV131090:JZX131090 KJR131090:KJT131090 KTN131090:KTP131090 LDJ131090:LDL131090 LNF131090:LNH131090 LXB131090:LXD131090 MGX131090:MGZ131090 MQT131090:MQV131090 NAP131090:NAR131090 NKL131090:NKN131090 NUH131090:NUJ131090 OED131090:OEF131090 ONZ131090:OOB131090 OXV131090:OXX131090 PHR131090:PHT131090 PRN131090:PRP131090 QBJ131090:QBL131090 QLF131090:QLH131090 QVB131090:QVD131090 REX131090:REZ131090 ROT131090:ROV131090 RYP131090:RYR131090 SIL131090:SIN131090 SSH131090:SSJ131090 TCD131090:TCF131090 TLZ131090:TMB131090 TVV131090:TVX131090 UFR131090:UFT131090 UPN131090:UPP131090 UZJ131090:UZL131090 VJF131090:VJH131090 VTB131090:VTD131090 WCX131090:WCZ131090 WMT131090:WMV131090 WWP131090:WWR131090 AH196626:AJ196626 KD196626:KF196626 TZ196626:UB196626 ADV196626:ADX196626 ANR196626:ANT196626 AXN196626:AXP196626 BHJ196626:BHL196626 BRF196626:BRH196626 CBB196626:CBD196626 CKX196626:CKZ196626 CUT196626:CUV196626 DEP196626:DER196626 DOL196626:DON196626 DYH196626:DYJ196626 EID196626:EIF196626 ERZ196626:ESB196626 FBV196626:FBX196626 FLR196626:FLT196626 FVN196626:FVP196626 GFJ196626:GFL196626 GPF196626:GPH196626 GZB196626:GZD196626 HIX196626:HIZ196626 HST196626:HSV196626 ICP196626:ICR196626 IML196626:IMN196626 IWH196626:IWJ196626 JGD196626:JGF196626 JPZ196626:JQB196626 JZV196626:JZX196626 KJR196626:KJT196626 KTN196626:KTP196626 LDJ196626:LDL196626 LNF196626:LNH196626 LXB196626:LXD196626 MGX196626:MGZ196626 MQT196626:MQV196626 NAP196626:NAR196626 NKL196626:NKN196626 NUH196626:NUJ196626 OED196626:OEF196626 ONZ196626:OOB196626 OXV196626:OXX196626 PHR196626:PHT196626 PRN196626:PRP196626 QBJ196626:QBL196626 QLF196626:QLH196626 QVB196626:QVD196626 REX196626:REZ196626 ROT196626:ROV196626 RYP196626:RYR196626 SIL196626:SIN196626 SSH196626:SSJ196626 TCD196626:TCF196626 TLZ196626:TMB196626 TVV196626:TVX196626 UFR196626:UFT196626 UPN196626:UPP196626 UZJ196626:UZL196626 VJF196626:VJH196626 VTB196626:VTD196626 WCX196626:WCZ196626 WMT196626:WMV196626 WWP196626:WWR196626 AH262162:AJ262162 KD262162:KF262162 TZ262162:UB262162 ADV262162:ADX262162 ANR262162:ANT262162 AXN262162:AXP262162 BHJ262162:BHL262162 BRF262162:BRH262162 CBB262162:CBD262162 CKX262162:CKZ262162 CUT262162:CUV262162 DEP262162:DER262162 DOL262162:DON262162 DYH262162:DYJ262162 EID262162:EIF262162 ERZ262162:ESB262162 FBV262162:FBX262162 FLR262162:FLT262162 FVN262162:FVP262162 GFJ262162:GFL262162 GPF262162:GPH262162 GZB262162:GZD262162 HIX262162:HIZ262162 HST262162:HSV262162 ICP262162:ICR262162 IML262162:IMN262162 IWH262162:IWJ262162 JGD262162:JGF262162 JPZ262162:JQB262162 JZV262162:JZX262162 KJR262162:KJT262162 KTN262162:KTP262162 LDJ262162:LDL262162 LNF262162:LNH262162 LXB262162:LXD262162 MGX262162:MGZ262162 MQT262162:MQV262162 NAP262162:NAR262162 NKL262162:NKN262162 NUH262162:NUJ262162 OED262162:OEF262162 ONZ262162:OOB262162 OXV262162:OXX262162 PHR262162:PHT262162 PRN262162:PRP262162 QBJ262162:QBL262162 QLF262162:QLH262162 QVB262162:QVD262162 REX262162:REZ262162 ROT262162:ROV262162 RYP262162:RYR262162 SIL262162:SIN262162 SSH262162:SSJ262162 TCD262162:TCF262162 TLZ262162:TMB262162 TVV262162:TVX262162 UFR262162:UFT262162 UPN262162:UPP262162 UZJ262162:UZL262162 VJF262162:VJH262162 VTB262162:VTD262162 WCX262162:WCZ262162 WMT262162:WMV262162 WWP262162:WWR262162 AH327698:AJ327698 KD327698:KF327698 TZ327698:UB327698 ADV327698:ADX327698 ANR327698:ANT327698 AXN327698:AXP327698 BHJ327698:BHL327698 BRF327698:BRH327698 CBB327698:CBD327698 CKX327698:CKZ327698 CUT327698:CUV327698 DEP327698:DER327698 DOL327698:DON327698 DYH327698:DYJ327698 EID327698:EIF327698 ERZ327698:ESB327698 FBV327698:FBX327698 FLR327698:FLT327698 FVN327698:FVP327698 GFJ327698:GFL327698 GPF327698:GPH327698 GZB327698:GZD327698 HIX327698:HIZ327698 HST327698:HSV327698 ICP327698:ICR327698 IML327698:IMN327698 IWH327698:IWJ327698 JGD327698:JGF327698 JPZ327698:JQB327698 JZV327698:JZX327698 KJR327698:KJT327698 KTN327698:KTP327698 LDJ327698:LDL327698 LNF327698:LNH327698 LXB327698:LXD327698 MGX327698:MGZ327698 MQT327698:MQV327698 NAP327698:NAR327698 NKL327698:NKN327698 NUH327698:NUJ327698 OED327698:OEF327698 ONZ327698:OOB327698 OXV327698:OXX327698 PHR327698:PHT327698 PRN327698:PRP327698 QBJ327698:QBL327698 QLF327698:QLH327698 QVB327698:QVD327698 REX327698:REZ327698 ROT327698:ROV327698 RYP327698:RYR327698 SIL327698:SIN327698 SSH327698:SSJ327698 TCD327698:TCF327698 TLZ327698:TMB327698 TVV327698:TVX327698 UFR327698:UFT327698 UPN327698:UPP327698 UZJ327698:UZL327698 VJF327698:VJH327698 VTB327698:VTD327698 WCX327698:WCZ327698 WMT327698:WMV327698 WWP327698:WWR327698 AH393234:AJ393234 KD393234:KF393234 TZ393234:UB393234 ADV393234:ADX393234 ANR393234:ANT393234 AXN393234:AXP393234 BHJ393234:BHL393234 BRF393234:BRH393234 CBB393234:CBD393234 CKX393234:CKZ393234 CUT393234:CUV393234 DEP393234:DER393234 DOL393234:DON393234 DYH393234:DYJ393234 EID393234:EIF393234 ERZ393234:ESB393234 FBV393234:FBX393234 FLR393234:FLT393234 FVN393234:FVP393234 GFJ393234:GFL393234 GPF393234:GPH393234 GZB393234:GZD393234 HIX393234:HIZ393234 HST393234:HSV393234 ICP393234:ICR393234 IML393234:IMN393234 IWH393234:IWJ393234 JGD393234:JGF393234 JPZ393234:JQB393234 JZV393234:JZX393234 KJR393234:KJT393234 KTN393234:KTP393234 LDJ393234:LDL393234 LNF393234:LNH393234 LXB393234:LXD393234 MGX393234:MGZ393234 MQT393234:MQV393234 NAP393234:NAR393234 NKL393234:NKN393234 NUH393234:NUJ393234 OED393234:OEF393234 ONZ393234:OOB393234 OXV393234:OXX393234 PHR393234:PHT393234 PRN393234:PRP393234 QBJ393234:QBL393234 QLF393234:QLH393234 QVB393234:QVD393234 REX393234:REZ393234 ROT393234:ROV393234 RYP393234:RYR393234 SIL393234:SIN393234 SSH393234:SSJ393234 TCD393234:TCF393234 TLZ393234:TMB393234 TVV393234:TVX393234 UFR393234:UFT393234 UPN393234:UPP393234 UZJ393234:UZL393234 VJF393234:VJH393234 VTB393234:VTD393234 WCX393234:WCZ393234 WMT393234:WMV393234 WWP393234:WWR393234 AH458770:AJ458770 KD458770:KF458770 TZ458770:UB458770 ADV458770:ADX458770 ANR458770:ANT458770 AXN458770:AXP458770 BHJ458770:BHL458770 BRF458770:BRH458770 CBB458770:CBD458770 CKX458770:CKZ458770 CUT458770:CUV458770 DEP458770:DER458770 DOL458770:DON458770 DYH458770:DYJ458770 EID458770:EIF458770 ERZ458770:ESB458770 FBV458770:FBX458770 FLR458770:FLT458770 FVN458770:FVP458770 GFJ458770:GFL458770 GPF458770:GPH458770 GZB458770:GZD458770 HIX458770:HIZ458770 HST458770:HSV458770 ICP458770:ICR458770 IML458770:IMN458770 IWH458770:IWJ458770 JGD458770:JGF458770 JPZ458770:JQB458770 JZV458770:JZX458770 KJR458770:KJT458770 KTN458770:KTP458770 LDJ458770:LDL458770 LNF458770:LNH458770 LXB458770:LXD458770 MGX458770:MGZ458770 MQT458770:MQV458770 NAP458770:NAR458770 NKL458770:NKN458770 NUH458770:NUJ458770 OED458770:OEF458770 ONZ458770:OOB458770 OXV458770:OXX458770 PHR458770:PHT458770 PRN458770:PRP458770 QBJ458770:QBL458770 QLF458770:QLH458770 QVB458770:QVD458770 REX458770:REZ458770 ROT458770:ROV458770 RYP458770:RYR458770 SIL458770:SIN458770 SSH458770:SSJ458770 TCD458770:TCF458770 TLZ458770:TMB458770 TVV458770:TVX458770 UFR458770:UFT458770 UPN458770:UPP458770 UZJ458770:UZL458770 VJF458770:VJH458770 VTB458770:VTD458770 WCX458770:WCZ458770 WMT458770:WMV458770 WWP458770:WWR458770 AH524306:AJ524306 KD524306:KF524306 TZ524306:UB524306 ADV524306:ADX524306 ANR524306:ANT524306 AXN524306:AXP524306 BHJ524306:BHL524306 BRF524306:BRH524306 CBB524306:CBD524306 CKX524306:CKZ524306 CUT524306:CUV524306 DEP524306:DER524306 DOL524306:DON524306 DYH524306:DYJ524306 EID524306:EIF524306 ERZ524306:ESB524306 FBV524306:FBX524306 FLR524306:FLT524306 FVN524306:FVP524306 GFJ524306:GFL524306 GPF524306:GPH524306 GZB524306:GZD524306 HIX524306:HIZ524306 HST524306:HSV524306 ICP524306:ICR524306 IML524306:IMN524306 IWH524306:IWJ524306 JGD524306:JGF524306 JPZ524306:JQB524306 JZV524306:JZX524306 KJR524306:KJT524306 KTN524306:KTP524306 LDJ524306:LDL524306 LNF524306:LNH524306 LXB524306:LXD524306 MGX524306:MGZ524306 MQT524306:MQV524306 NAP524306:NAR524306 NKL524306:NKN524306 NUH524306:NUJ524306 OED524306:OEF524306 ONZ524306:OOB524306 OXV524306:OXX524306 PHR524306:PHT524306 PRN524306:PRP524306 QBJ524306:QBL524306 QLF524306:QLH524306 QVB524306:QVD524306 REX524306:REZ524306 ROT524306:ROV524306 RYP524306:RYR524306 SIL524306:SIN524306 SSH524306:SSJ524306 TCD524306:TCF524306 TLZ524306:TMB524306 TVV524306:TVX524306 UFR524306:UFT524306 UPN524306:UPP524306 UZJ524306:UZL524306 VJF524306:VJH524306 VTB524306:VTD524306 WCX524306:WCZ524306 WMT524306:WMV524306 WWP524306:WWR524306 AH589842:AJ589842 KD589842:KF589842 TZ589842:UB589842 ADV589842:ADX589842 ANR589842:ANT589842 AXN589842:AXP589842 BHJ589842:BHL589842 BRF589842:BRH589842 CBB589842:CBD589842 CKX589842:CKZ589842 CUT589842:CUV589842 DEP589842:DER589842 DOL589842:DON589842 DYH589842:DYJ589842 EID589842:EIF589842 ERZ589842:ESB589842 FBV589842:FBX589842 FLR589842:FLT589842 FVN589842:FVP589842 GFJ589842:GFL589842 GPF589842:GPH589842 GZB589842:GZD589842 HIX589842:HIZ589842 HST589842:HSV589842 ICP589842:ICR589842 IML589842:IMN589842 IWH589842:IWJ589842 JGD589842:JGF589842 JPZ589842:JQB589842 JZV589842:JZX589842 KJR589842:KJT589842 KTN589842:KTP589842 LDJ589842:LDL589842 LNF589842:LNH589842 LXB589842:LXD589842 MGX589842:MGZ589842 MQT589842:MQV589842 NAP589842:NAR589842 NKL589842:NKN589842 NUH589842:NUJ589842 OED589842:OEF589842 ONZ589842:OOB589842 OXV589842:OXX589842 PHR589842:PHT589842 PRN589842:PRP589842 QBJ589842:QBL589842 QLF589842:QLH589842 QVB589842:QVD589842 REX589842:REZ589842 ROT589842:ROV589842 RYP589842:RYR589842 SIL589842:SIN589842 SSH589842:SSJ589842 TCD589842:TCF589842 TLZ589842:TMB589842 TVV589842:TVX589842 UFR589842:UFT589842 UPN589842:UPP589842 UZJ589842:UZL589842 VJF589842:VJH589842 VTB589842:VTD589842 WCX589842:WCZ589842 WMT589842:WMV589842 WWP589842:WWR589842 AH655378:AJ655378 KD655378:KF655378 TZ655378:UB655378 ADV655378:ADX655378 ANR655378:ANT655378 AXN655378:AXP655378 BHJ655378:BHL655378 BRF655378:BRH655378 CBB655378:CBD655378 CKX655378:CKZ655378 CUT655378:CUV655378 DEP655378:DER655378 DOL655378:DON655378 DYH655378:DYJ655378 EID655378:EIF655378 ERZ655378:ESB655378 FBV655378:FBX655378 FLR655378:FLT655378 FVN655378:FVP655378 GFJ655378:GFL655378 GPF655378:GPH655378 GZB655378:GZD655378 HIX655378:HIZ655378 HST655378:HSV655378 ICP655378:ICR655378 IML655378:IMN655378 IWH655378:IWJ655378 JGD655378:JGF655378 JPZ655378:JQB655378 JZV655378:JZX655378 KJR655378:KJT655378 KTN655378:KTP655378 LDJ655378:LDL655378 LNF655378:LNH655378 LXB655378:LXD655378 MGX655378:MGZ655378 MQT655378:MQV655378 NAP655378:NAR655378 NKL655378:NKN655378 NUH655378:NUJ655378 OED655378:OEF655378 ONZ655378:OOB655378 OXV655378:OXX655378 PHR655378:PHT655378 PRN655378:PRP655378 QBJ655378:QBL655378 QLF655378:QLH655378 QVB655378:QVD655378 REX655378:REZ655378 ROT655378:ROV655378 RYP655378:RYR655378 SIL655378:SIN655378 SSH655378:SSJ655378 TCD655378:TCF655378 TLZ655378:TMB655378 TVV655378:TVX655378 UFR655378:UFT655378 UPN655378:UPP655378 UZJ655378:UZL655378 VJF655378:VJH655378 VTB655378:VTD655378 WCX655378:WCZ655378 WMT655378:WMV655378 WWP655378:WWR655378 AH720914:AJ720914 KD720914:KF720914 TZ720914:UB720914 ADV720914:ADX720914 ANR720914:ANT720914 AXN720914:AXP720914 BHJ720914:BHL720914 BRF720914:BRH720914 CBB720914:CBD720914 CKX720914:CKZ720914 CUT720914:CUV720914 DEP720914:DER720914 DOL720914:DON720914 DYH720914:DYJ720914 EID720914:EIF720914 ERZ720914:ESB720914 FBV720914:FBX720914 FLR720914:FLT720914 FVN720914:FVP720914 GFJ720914:GFL720914 GPF720914:GPH720914 GZB720914:GZD720914 HIX720914:HIZ720914 HST720914:HSV720914 ICP720914:ICR720914 IML720914:IMN720914 IWH720914:IWJ720914 JGD720914:JGF720914 JPZ720914:JQB720914 JZV720914:JZX720914 KJR720914:KJT720914 KTN720914:KTP720914 LDJ720914:LDL720914 LNF720914:LNH720914 LXB720914:LXD720914 MGX720914:MGZ720914 MQT720914:MQV720914 NAP720914:NAR720914 NKL720914:NKN720914 NUH720914:NUJ720914 OED720914:OEF720914 ONZ720914:OOB720914 OXV720914:OXX720914 PHR720914:PHT720914 PRN720914:PRP720914 QBJ720914:QBL720914 QLF720914:QLH720914 QVB720914:QVD720914 REX720914:REZ720914 ROT720914:ROV720914 RYP720914:RYR720914 SIL720914:SIN720914 SSH720914:SSJ720914 TCD720914:TCF720914 TLZ720914:TMB720914 TVV720914:TVX720914 UFR720914:UFT720914 UPN720914:UPP720914 UZJ720914:UZL720914 VJF720914:VJH720914 VTB720914:VTD720914 WCX720914:WCZ720914 WMT720914:WMV720914 WWP720914:WWR720914 AH786450:AJ786450 KD786450:KF786450 TZ786450:UB786450 ADV786450:ADX786450 ANR786450:ANT786450 AXN786450:AXP786450 BHJ786450:BHL786450 BRF786450:BRH786450 CBB786450:CBD786450 CKX786450:CKZ786450 CUT786450:CUV786450 DEP786450:DER786450 DOL786450:DON786450 DYH786450:DYJ786450 EID786450:EIF786450 ERZ786450:ESB786450 FBV786450:FBX786450 FLR786450:FLT786450 FVN786450:FVP786450 GFJ786450:GFL786450 GPF786450:GPH786450 GZB786450:GZD786450 HIX786450:HIZ786450 HST786450:HSV786450 ICP786450:ICR786450 IML786450:IMN786450 IWH786450:IWJ786450 JGD786450:JGF786450 JPZ786450:JQB786450 JZV786450:JZX786450 KJR786450:KJT786450 KTN786450:KTP786450 LDJ786450:LDL786450 LNF786450:LNH786450 LXB786450:LXD786450 MGX786450:MGZ786450 MQT786450:MQV786450 NAP786450:NAR786450 NKL786450:NKN786450 NUH786450:NUJ786450 OED786450:OEF786450 ONZ786450:OOB786450 OXV786450:OXX786450 PHR786450:PHT786450 PRN786450:PRP786450 QBJ786450:QBL786450 QLF786450:QLH786450 QVB786450:QVD786450 REX786450:REZ786450 ROT786450:ROV786450 RYP786450:RYR786450 SIL786450:SIN786450 SSH786450:SSJ786450 TCD786450:TCF786450 TLZ786450:TMB786450 TVV786450:TVX786450 UFR786450:UFT786450 UPN786450:UPP786450 UZJ786450:UZL786450 VJF786450:VJH786450 VTB786450:VTD786450 WCX786450:WCZ786450 WMT786450:WMV786450 WWP786450:WWR786450 AH851986:AJ851986 KD851986:KF851986 TZ851986:UB851986 ADV851986:ADX851986 ANR851986:ANT851986 AXN851986:AXP851986 BHJ851986:BHL851986 BRF851986:BRH851986 CBB851986:CBD851986 CKX851986:CKZ851986 CUT851986:CUV851986 DEP851986:DER851986 DOL851986:DON851986 DYH851986:DYJ851986 EID851986:EIF851986 ERZ851986:ESB851986 FBV851986:FBX851986 FLR851986:FLT851986 FVN851986:FVP851986 GFJ851986:GFL851986 GPF851986:GPH851986 GZB851986:GZD851986 HIX851986:HIZ851986 HST851986:HSV851986 ICP851986:ICR851986 IML851986:IMN851986 IWH851986:IWJ851986 JGD851986:JGF851986 JPZ851986:JQB851986 JZV851986:JZX851986 KJR851986:KJT851986 KTN851986:KTP851986 LDJ851986:LDL851986 LNF851986:LNH851986 LXB851986:LXD851986 MGX851986:MGZ851986 MQT851986:MQV851986 NAP851986:NAR851986 NKL851986:NKN851986 NUH851986:NUJ851986 OED851986:OEF851986 ONZ851986:OOB851986 OXV851986:OXX851986 PHR851986:PHT851986 PRN851986:PRP851986 QBJ851986:QBL851986 QLF851986:QLH851986 QVB851986:QVD851986 REX851986:REZ851986 ROT851986:ROV851986 RYP851986:RYR851986 SIL851986:SIN851986 SSH851986:SSJ851986 TCD851986:TCF851986 TLZ851986:TMB851986 TVV851986:TVX851986 UFR851986:UFT851986 UPN851986:UPP851986 UZJ851986:UZL851986 VJF851986:VJH851986 VTB851986:VTD851986 WCX851986:WCZ851986 WMT851986:WMV851986 WWP851986:WWR851986 AH917522:AJ917522 KD917522:KF917522 TZ917522:UB917522 ADV917522:ADX917522 ANR917522:ANT917522 AXN917522:AXP917522 BHJ917522:BHL917522 BRF917522:BRH917522 CBB917522:CBD917522 CKX917522:CKZ917522 CUT917522:CUV917522 DEP917522:DER917522 DOL917522:DON917522 DYH917522:DYJ917522 EID917522:EIF917522 ERZ917522:ESB917522 FBV917522:FBX917522 FLR917522:FLT917522 FVN917522:FVP917522 GFJ917522:GFL917522 GPF917522:GPH917522 GZB917522:GZD917522 HIX917522:HIZ917522 HST917522:HSV917522 ICP917522:ICR917522 IML917522:IMN917522 IWH917522:IWJ917522 JGD917522:JGF917522 JPZ917522:JQB917522 JZV917522:JZX917522 KJR917522:KJT917522 KTN917522:KTP917522 LDJ917522:LDL917522 LNF917522:LNH917522 LXB917522:LXD917522 MGX917522:MGZ917522 MQT917522:MQV917522 NAP917522:NAR917522 NKL917522:NKN917522 NUH917522:NUJ917522 OED917522:OEF917522 ONZ917522:OOB917522 OXV917522:OXX917522 PHR917522:PHT917522 PRN917522:PRP917522 QBJ917522:QBL917522 QLF917522:QLH917522 QVB917522:QVD917522 REX917522:REZ917522 ROT917522:ROV917522 RYP917522:RYR917522 SIL917522:SIN917522 SSH917522:SSJ917522 TCD917522:TCF917522 TLZ917522:TMB917522 TVV917522:TVX917522 UFR917522:UFT917522 UPN917522:UPP917522 UZJ917522:UZL917522 VJF917522:VJH917522 VTB917522:VTD917522 WCX917522:WCZ917522 WMT917522:WMV917522 WWP917522:WWR917522 AH983058:AJ983058 KD983058:KF983058 TZ983058:UB983058 ADV983058:ADX983058 ANR983058:ANT983058 AXN983058:AXP983058 BHJ983058:BHL983058 BRF983058:BRH983058 CBB983058:CBD983058 CKX983058:CKZ983058 CUT983058:CUV983058 DEP983058:DER983058 DOL983058:DON983058 DYH983058:DYJ983058 EID983058:EIF983058 ERZ983058:ESB983058 FBV983058:FBX983058 FLR983058:FLT983058 FVN983058:FVP983058 GFJ983058:GFL983058 GPF983058:GPH983058 GZB983058:GZD983058 HIX983058:HIZ983058 HST983058:HSV983058 ICP983058:ICR983058 IML983058:IMN983058 IWH983058:IWJ983058 JGD983058:JGF983058 JPZ983058:JQB983058 JZV983058:JZX983058 KJR983058:KJT983058 KTN983058:KTP983058 LDJ983058:LDL983058 LNF983058:LNH983058 LXB983058:LXD983058 MGX983058:MGZ983058 MQT983058:MQV983058 NAP983058:NAR983058 NKL983058:NKN983058 NUH983058:NUJ983058 OED983058:OEF983058 ONZ983058:OOB983058 OXV983058:OXX983058 PHR983058:PHT983058 PRN983058:PRP983058 QBJ983058:QBL983058 QLF983058:QLH983058 QVB983058:QVD983058 REX983058:REZ983058 ROT983058:ROV983058 RYP983058:RYR983058 SIL983058:SIN983058 SSH983058:SSJ983058 TCD983058:TCF983058 TLZ983058:TMB983058 TVV983058:TVX983058 UFR983058:UFT983058 UPN983058:UPP983058 UZJ983058:UZL983058 VJF983058:VJH983058 VTB983058:VTD983058 WCX983058:WCZ983058 WMT983058:WMV983058 WWP983058:WWR983058 AF18:AG23 KB18:KC23 TX18:TY23 ADT18:ADU23 ANP18:ANQ23 AXL18:AXM23 BHH18:BHI23 BRD18:BRE23 CAZ18:CBA23 CKV18:CKW23 CUR18:CUS23 DEN18:DEO23 DOJ18:DOK23 DYF18:DYG23 EIB18:EIC23 ERX18:ERY23 FBT18:FBU23 FLP18:FLQ23 FVL18:FVM23 GFH18:GFI23 GPD18:GPE23 GYZ18:GZA23 HIV18:HIW23 HSR18:HSS23 ICN18:ICO23 IMJ18:IMK23 IWF18:IWG23 JGB18:JGC23 JPX18:JPY23 JZT18:JZU23 KJP18:KJQ23 KTL18:KTM23 LDH18:LDI23 LND18:LNE23 LWZ18:LXA23 MGV18:MGW23 MQR18:MQS23 NAN18:NAO23 NKJ18:NKK23 NUF18:NUG23 OEB18:OEC23 ONX18:ONY23 OXT18:OXU23 PHP18:PHQ23 PRL18:PRM23 QBH18:QBI23 QLD18:QLE23 QUZ18:QVA23 REV18:REW23 ROR18:ROS23 RYN18:RYO23 SIJ18:SIK23 SSF18:SSG23 TCB18:TCC23 TLX18:TLY23 TVT18:TVU23 UFP18:UFQ23 UPL18:UPM23 UZH18:UZI23 VJD18:VJE23 VSZ18:VTA23 WCV18:WCW23 WMR18:WMS23 WWN18:WWO23 AF65554:AG65559 KB65554:KC65559 TX65554:TY65559 ADT65554:ADU65559 ANP65554:ANQ65559 AXL65554:AXM65559 BHH65554:BHI65559 BRD65554:BRE65559 CAZ65554:CBA65559 CKV65554:CKW65559 CUR65554:CUS65559 DEN65554:DEO65559 DOJ65554:DOK65559 DYF65554:DYG65559 EIB65554:EIC65559 ERX65554:ERY65559 FBT65554:FBU65559 FLP65554:FLQ65559 FVL65554:FVM65559 GFH65554:GFI65559 GPD65554:GPE65559 GYZ65554:GZA65559 HIV65554:HIW65559 HSR65554:HSS65559 ICN65554:ICO65559 IMJ65554:IMK65559 IWF65554:IWG65559 JGB65554:JGC65559 JPX65554:JPY65559 JZT65554:JZU65559 KJP65554:KJQ65559 KTL65554:KTM65559 LDH65554:LDI65559 LND65554:LNE65559 LWZ65554:LXA65559 MGV65554:MGW65559 MQR65554:MQS65559 NAN65554:NAO65559 NKJ65554:NKK65559 NUF65554:NUG65559 OEB65554:OEC65559 ONX65554:ONY65559 OXT65554:OXU65559 PHP65554:PHQ65559 PRL65554:PRM65559 QBH65554:QBI65559 QLD65554:QLE65559 QUZ65554:QVA65559 REV65554:REW65559 ROR65554:ROS65559 RYN65554:RYO65559 SIJ65554:SIK65559 SSF65554:SSG65559 TCB65554:TCC65559 TLX65554:TLY65559 TVT65554:TVU65559 UFP65554:UFQ65559 UPL65554:UPM65559 UZH65554:UZI65559 VJD65554:VJE65559 VSZ65554:VTA65559 WCV65554:WCW65559 WMR65554:WMS65559 WWN65554:WWO65559 AF131090:AG131095 KB131090:KC131095 TX131090:TY131095 ADT131090:ADU131095 ANP131090:ANQ131095 AXL131090:AXM131095 BHH131090:BHI131095 BRD131090:BRE131095 CAZ131090:CBA131095 CKV131090:CKW131095 CUR131090:CUS131095 DEN131090:DEO131095 DOJ131090:DOK131095 DYF131090:DYG131095 EIB131090:EIC131095 ERX131090:ERY131095 FBT131090:FBU131095 FLP131090:FLQ131095 FVL131090:FVM131095 GFH131090:GFI131095 GPD131090:GPE131095 GYZ131090:GZA131095 HIV131090:HIW131095 HSR131090:HSS131095 ICN131090:ICO131095 IMJ131090:IMK131095 IWF131090:IWG131095 JGB131090:JGC131095 JPX131090:JPY131095 JZT131090:JZU131095 KJP131090:KJQ131095 KTL131090:KTM131095 LDH131090:LDI131095 LND131090:LNE131095 LWZ131090:LXA131095 MGV131090:MGW131095 MQR131090:MQS131095 NAN131090:NAO131095 NKJ131090:NKK131095 NUF131090:NUG131095 OEB131090:OEC131095 ONX131090:ONY131095 OXT131090:OXU131095 PHP131090:PHQ131095 PRL131090:PRM131095 QBH131090:QBI131095 QLD131090:QLE131095 QUZ131090:QVA131095 REV131090:REW131095 ROR131090:ROS131095 RYN131090:RYO131095 SIJ131090:SIK131095 SSF131090:SSG131095 TCB131090:TCC131095 TLX131090:TLY131095 TVT131090:TVU131095 UFP131090:UFQ131095 UPL131090:UPM131095 UZH131090:UZI131095 VJD131090:VJE131095 VSZ131090:VTA131095 WCV131090:WCW131095 WMR131090:WMS131095 WWN131090:WWO131095 AF196626:AG196631 KB196626:KC196631 TX196626:TY196631 ADT196626:ADU196631 ANP196626:ANQ196631 AXL196626:AXM196631 BHH196626:BHI196631 BRD196626:BRE196631 CAZ196626:CBA196631 CKV196626:CKW196631 CUR196626:CUS196631 DEN196626:DEO196631 DOJ196626:DOK196631 DYF196626:DYG196631 EIB196626:EIC196631 ERX196626:ERY196631 FBT196626:FBU196631 FLP196626:FLQ196631 FVL196626:FVM196631 GFH196626:GFI196631 GPD196626:GPE196631 GYZ196626:GZA196631 HIV196626:HIW196631 HSR196626:HSS196631 ICN196626:ICO196631 IMJ196626:IMK196631 IWF196626:IWG196631 JGB196626:JGC196631 JPX196626:JPY196631 JZT196626:JZU196631 KJP196626:KJQ196631 KTL196626:KTM196631 LDH196626:LDI196631 LND196626:LNE196631 LWZ196626:LXA196631 MGV196626:MGW196631 MQR196626:MQS196631 NAN196626:NAO196631 NKJ196626:NKK196631 NUF196626:NUG196631 OEB196626:OEC196631 ONX196626:ONY196631 OXT196626:OXU196631 PHP196626:PHQ196631 PRL196626:PRM196631 QBH196626:QBI196631 QLD196626:QLE196631 QUZ196626:QVA196631 REV196626:REW196631 ROR196626:ROS196631 RYN196626:RYO196631 SIJ196626:SIK196631 SSF196626:SSG196631 TCB196626:TCC196631 TLX196626:TLY196631 TVT196626:TVU196631 UFP196626:UFQ196631 UPL196626:UPM196631 UZH196626:UZI196631 VJD196626:VJE196631 VSZ196626:VTA196631 WCV196626:WCW196631 WMR196626:WMS196631 WWN196626:WWO196631 AF262162:AG262167 KB262162:KC262167 TX262162:TY262167 ADT262162:ADU262167 ANP262162:ANQ262167 AXL262162:AXM262167 BHH262162:BHI262167 BRD262162:BRE262167 CAZ262162:CBA262167 CKV262162:CKW262167 CUR262162:CUS262167 DEN262162:DEO262167 DOJ262162:DOK262167 DYF262162:DYG262167 EIB262162:EIC262167 ERX262162:ERY262167 FBT262162:FBU262167 FLP262162:FLQ262167 FVL262162:FVM262167 GFH262162:GFI262167 GPD262162:GPE262167 GYZ262162:GZA262167 HIV262162:HIW262167 HSR262162:HSS262167 ICN262162:ICO262167 IMJ262162:IMK262167 IWF262162:IWG262167 JGB262162:JGC262167 JPX262162:JPY262167 JZT262162:JZU262167 KJP262162:KJQ262167 KTL262162:KTM262167 LDH262162:LDI262167 LND262162:LNE262167 LWZ262162:LXA262167 MGV262162:MGW262167 MQR262162:MQS262167 NAN262162:NAO262167 NKJ262162:NKK262167 NUF262162:NUG262167 OEB262162:OEC262167 ONX262162:ONY262167 OXT262162:OXU262167 PHP262162:PHQ262167 PRL262162:PRM262167 QBH262162:QBI262167 QLD262162:QLE262167 QUZ262162:QVA262167 REV262162:REW262167 ROR262162:ROS262167 RYN262162:RYO262167 SIJ262162:SIK262167 SSF262162:SSG262167 TCB262162:TCC262167 TLX262162:TLY262167 TVT262162:TVU262167 UFP262162:UFQ262167 UPL262162:UPM262167 UZH262162:UZI262167 VJD262162:VJE262167 VSZ262162:VTA262167 WCV262162:WCW262167 WMR262162:WMS262167 WWN262162:WWO262167 AF327698:AG327703 KB327698:KC327703 TX327698:TY327703 ADT327698:ADU327703 ANP327698:ANQ327703 AXL327698:AXM327703 BHH327698:BHI327703 BRD327698:BRE327703 CAZ327698:CBA327703 CKV327698:CKW327703 CUR327698:CUS327703 DEN327698:DEO327703 DOJ327698:DOK327703 DYF327698:DYG327703 EIB327698:EIC327703 ERX327698:ERY327703 FBT327698:FBU327703 FLP327698:FLQ327703 FVL327698:FVM327703 GFH327698:GFI327703 GPD327698:GPE327703 GYZ327698:GZA327703 HIV327698:HIW327703 HSR327698:HSS327703 ICN327698:ICO327703 IMJ327698:IMK327703 IWF327698:IWG327703 JGB327698:JGC327703 JPX327698:JPY327703 JZT327698:JZU327703 KJP327698:KJQ327703 KTL327698:KTM327703 LDH327698:LDI327703 LND327698:LNE327703 LWZ327698:LXA327703 MGV327698:MGW327703 MQR327698:MQS327703 NAN327698:NAO327703 NKJ327698:NKK327703 NUF327698:NUG327703 OEB327698:OEC327703 ONX327698:ONY327703 OXT327698:OXU327703 PHP327698:PHQ327703 PRL327698:PRM327703 QBH327698:QBI327703 QLD327698:QLE327703 QUZ327698:QVA327703 REV327698:REW327703 ROR327698:ROS327703 RYN327698:RYO327703 SIJ327698:SIK327703 SSF327698:SSG327703 TCB327698:TCC327703 TLX327698:TLY327703 TVT327698:TVU327703 UFP327698:UFQ327703 UPL327698:UPM327703 UZH327698:UZI327703 VJD327698:VJE327703 VSZ327698:VTA327703 WCV327698:WCW327703 WMR327698:WMS327703 WWN327698:WWO327703 AF393234:AG393239 KB393234:KC393239 TX393234:TY393239 ADT393234:ADU393239 ANP393234:ANQ393239 AXL393234:AXM393239 BHH393234:BHI393239 BRD393234:BRE393239 CAZ393234:CBA393239 CKV393234:CKW393239 CUR393234:CUS393239 DEN393234:DEO393239 DOJ393234:DOK393239 DYF393234:DYG393239 EIB393234:EIC393239 ERX393234:ERY393239 FBT393234:FBU393239 FLP393234:FLQ393239 FVL393234:FVM393239 GFH393234:GFI393239 GPD393234:GPE393239 GYZ393234:GZA393239 HIV393234:HIW393239 HSR393234:HSS393239 ICN393234:ICO393239 IMJ393234:IMK393239 IWF393234:IWG393239 JGB393234:JGC393239 JPX393234:JPY393239 JZT393234:JZU393239 KJP393234:KJQ393239 KTL393234:KTM393239 LDH393234:LDI393239 LND393234:LNE393239 LWZ393234:LXA393239 MGV393234:MGW393239 MQR393234:MQS393239 NAN393234:NAO393239 NKJ393234:NKK393239 NUF393234:NUG393239 OEB393234:OEC393239 ONX393234:ONY393239 OXT393234:OXU393239 PHP393234:PHQ393239 PRL393234:PRM393239 QBH393234:QBI393239 QLD393234:QLE393239 QUZ393234:QVA393239 REV393234:REW393239 ROR393234:ROS393239 RYN393234:RYO393239 SIJ393234:SIK393239 SSF393234:SSG393239 TCB393234:TCC393239 TLX393234:TLY393239 TVT393234:TVU393239 UFP393234:UFQ393239 UPL393234:UPM393239 UZH393234:UZI393239 VJD393234:VJE393239 VSZ393234:VTA393239 WCV393234:WCW393239 WMR393234:WMS393239 WWN393234:WWO393239 AF458770:AG458775 KB458770:KC458775 TX458770:TY458775 ADT458770:ADU458775 ANP458770:ANQ458775 AXL458770:AXM458775 BHH458770:BHI458775 BRD458770:BRE458775 CAZ458770:CBA458775 CKV458770:CKW458775 CUR458770:CUS458775 DEN458770:DEO458775 DOJ458770:DOK458775 DYF458770:DYG458775 EIB458770:EIC458775 ERX458770:ERY458775 FBT458770:FBU458775 FLP458770:FLQ458775 FVL458770:FVM458775 GFH458770:GFI458775 GPD458770:GPE458775 GYZ458770:GZA458775 HIV458770:HIW458775 HSR458770:HSS458775 ICN458770:ICO458775 IMJ458770:IMK458775 IWF458770:IWG458775 JGB458770:JGC458775 JPX458770:JPY458775 JZT458770:JZU458775 KJP458770:KJQ458775 KTL458770:KTM458775 LDH458770:LDI458775 LND458770:LNE458775 LWZ458770:LXA458775 MGV458770:MGW458775 MQR458770:MQS458775 NAN458770:NAO458775 NKJ458770:NKK458775 NUF458770:NUG458775 OEB458770:OEC458775 ONX458770:ONY458775 OXT458770:OXU458775 PHP458770:PHQ458775 PRL458770:PRM458775 QBH458770:QBI458775 QLD458770:QLE458775 QUZ458770:QVA458775 REV458770:REW458775 ROR458770:ROS458775 RYN458770:RYO458775 SIJ458770:SIK458775 SSF458770:SSG458775 TCB458770:TCC458775 TLX458770:TLY458775 TVT458770:TVU458775 UFP458770:UFQ458775 UPL458770:UPM458775 UZH458770:UZI458775 VJD458770:VJE458775 VSZ458770:VTA458775 WCV458770:WCW458775 WMR458770:WMS458775 WWN458770:WWO458775 AF524306:AG524311 KB524306:KC524311 TX524306:TY524311 ADT524306:ADU524311 ANP524306:ANQ524311 AXL524306:AXM524311 BHH524306:BHI524311 BRD524306:BRE524311 CAZ524306:CBA524311 CKV524306:CKW524311 CUR524306:CUS524311 DEN524306:DEO524311 DOJ524306:DOK524311 DYF524306:DYG524311 EIB524306:EIC524311 ERX524306:ERY524311 FBT524306:FBU524311 FLP524306:FLQ524311 FVL524306:FVM524311 GFH524306:GFI524311 GPD524306:GPE524311 GYZ524306:GZA524311 HIV524306:HIW524311 HSR524306:HSS524311 ICN524306:ICO524311 IMJ524306:IMK524311 IWF524306:IWG524311 JGB524306:JGC524311 JPX524306:JPY524311 JZT524306:JZU524311 KJP524306:KJQ524311 KTL524306:KTM524311 LDH524306:LDI524311 LND524306:LNE524311 LWZ524306:LXA524311 MGV524306:MGW524311 MQR524306:MQS524311 NAN524306:NAO524311 NKJ524306:NKK524311 NUF524306:NUG524311 OEB524306:OEC524311 ONX524306:ONY524311 OXT524306:OXU524311 PHP524306:PHQ524311 PRL524306:PRM524311 QBH524306:QBI524311 QLD524306:QLE524311 QUZ524306:QVA524311 REV524306:REW524311 ROR524306:ROS524311 RYN524306:RYO524311 SIJ524306:SIK524311 SSF524306:SSG524311 TCB524306:TCC524311 TLX524306:TLY524311 TVT524306:TVU524311 UFP524306:UFQ524311 UPL524306:UPM524311 UZH524306:UZI524311 VJD524306:VJE524311 VSZ524306:VTA524311 WCV524306:WCW524311 WMR524306:WMS524311 WWN524306:WWO524311 AF589842:AG589847 KB589842:KC589847 TX589842:TY589847 ADT589842:ADU589847 ANP589842:ANQ589847 AXL589842:AXM589847 BHH589842:BHI589847 BRD589842:BRE589847 CAZ589842:CBA589847 CKV589842:CKW589847 CUR589842:CUS589847 DEN589842:DEO589847 DOJ589842:DOK589847 DYF589842:DYG589847 EIB589842:EIC589847 ERX589842:ERY589847 FBT589842:FBU589847 FLP589842:FLQ589847 FVL589842:FVM589847 GFH589842:GFI589847 GPD589842:GPE589847 GYZ589842:GZA589847 HIV589842:HIW589847 HSR589842:HSS589847 ICN589842:ICO589847 IMJ589842:IMK589847 IWF589842:IWG589847 JGB589842:JGC589847 JPX589842:JPY589847 JZT589842:JZU589847 KJP589842:KJQ589847 KTL589842:KTM589847 LDH589842:LDI589847 LND589842:LNE589847 LWZ589842:LXA589847 MGV589842:MGW589847 MQR589842:MQS589847 NAN589842:NAO589847 NKJ589842:NKK589847 NUF589842:NUG589847 OEB589842:OEC589847 ONX589842:ONY589847 OXT589842:OXU589847 PHP589842:PHQ589847 PRL589842:PRM589847 QBH589842:QBI589847 QLD589842:QLE589847 QUZ589842:QVA589847 REV589842:REW589847 ROR589842:ROS589847 RYN589842:RYO589847 SIJ589842:SIK589847 SSF589842:SSG589847 TCB589842:TCC589847 TLX589842:TLY589847 TVT589842:TVU589847 UFP589842:UFQ589847 UPL589842:UPM589847 UZH589842:UZI589847 VJD589842:VJE589847 VSZ589842:VTA589847 WCV589842:WCW589847 WMR589842:WMS589847 WWN589842:WWO589847 AF655378:AG655383 KB655378:KC655383 TX655378:TY655383 ADT655378:ADU655383 ANP655378:ANQ655383 AXL655378:AXM655383 BHH655378:BHI655383 BRD655378:BRE655383 CAZ655378:CBA655383 CKV655378:CKW655383 CUR655378:CUS655383 DEN655378:DEO655383 DOJ655378:DOK655383 DYF655378:DYG655383 EIB655378:EIC655383 ERX655378:ERY655383 FBT655378:FBU655383 FLP655378:FLQ655383 FVL655378:FVM655383 GFH655378:GFI655383 GPD655378:GPE655383 GYZ655378:GZA655383 HIV655378:HIW655383 HSR655378:HSS655383 ICN655378:ICO655383 IMJ655378:IMK655383 IWF655378:IWG655383 JGB655378:JGC655383 JPX655378:JPY655383 JZT655378:JZU655383 KJP655378:KJQ655383 KTL655378:KTM655383 LDH655378:LDI655383 LND655378:LNE655383 LWZ655378:LXA655383 MGV655378:MGW655383 MQR655378:MQS655383 NAN655378:NAO655383 NKJ655378:NKK655383 NUF655378:NUG655383 OEB655378:OEC655383 ONX655378:ONY655383 OXT655378:OXU655383 PHP655378:PHQ655383 PRL655378:PRM655383 QBH655378:QBI655383 QLD655378:QLE655383 QUZ655378:QVA655383 REV655378:REW655383 ROR655378:ROS655383 RYN655378:RYO655383 SIJ655378:SIK655383 SSF655378:SSG655383 TCB655378:TCC655383 TLX655378:TLY655383 TVT655378:TVU655383 UFP655378:UFQ655383 UPL655378:UPM655383 UZH655378:UZI655383 VJD655378:VJE655383 VSZ655378:VTA655383 WCV655378:WCW655383 WMR655378:WMS655383 WWN655378:WWO655383 AF720914:AG720919 KB720914:KC720919 TX720914:TY720919 ADT720914:ADU720919 ANP720914:ANQ720919 AXL720914:AXM720919 BHH720914:BHI720919 BRD720914:BRE720919 CAZ720914:CBA720919 CKV720914:CKW720919 CUR720914:CUS720919 DEN720914:DEO720919 DOJ720914:DOK720919 DYF720914:DYG720919 EIB720914:EIC720919 ERX720914:ERY720919 FBT720914:FBU720919 FLP720914:FLQ720919 FVL720914:FVM720919 GFH720914:GFI720919 GPD720914:GPE720919 GYZ720914:GZA720919 HIV720914:HIW720919 HSR720914:HSS720919 ICN720914:ICO720919 IMJ720914:IMK720919 IWF720914:IWG720919 JGB720914:JGC720919 JPX720914:JPY720919 JZT720914:JZU720919 KJP720914:KJQ720919 KTL720914:KTM720919 LDH720914:LDI720919 LND720914:LNE720919 LWZ720914:LXA720919 MGV720914:MGW720919 MQR720914:MQS720919 NAN720914:NAO720919 NKJ720914:NKK720919 NUF720914:NUG720919 OEB720914:OEC720919 ONX720914:ONY720919 OXT720914:OXU720919 PHP720914:PHQ720919 PRL720914:PRM720919 QBH720914:QBI720919 QLD720914:QLE720919 QUZ720914:QVA720919 REV720914:REW720919 ROR720914:ROS720919 RYN720914:RYO720919 SIJ720914:SIK720919 SSF720914:SSG720919 TCB720914:TCC720919 TLX720914:TLY720919 TVT720914:TVU720919 UFP720914:UFQ720919 UPL720914:UPM720919 UZH720914:UZI720919 VJD720914:VJE720919 VSZ720914:VTA720919 WCV720914:WCW720919 WMR720914:WMS720919 WWN720914:WWO720919 AF786450:AG786455 KB786450:KC786455 TX786450:TY786455 ADT786450:ADU786455 ANP786450:ANQ786455 AXL786450:AXM786455 BHH786450:BHI786455 BRD786450:BRE786455 CAZ786450:CBA786455 CKV786450:CKW786455 CUR786450:CUS786455 DEN786450:DEO786455 DOJ786450:DOK786455 DYF786450:DYG786455 EIB786450:EIC786455 ERX786450:ERY786455 FBT786450:FBU786455 FLP786450:FLQ786455 FVL786450:FVM786455 GFH786450:GFI786455 GPD786450:GPE786455 GYZ786450:GZA786455 HIV786450:HIW786455 HSR786450:HSS786455 ICN786450:ICO786455 IMJ786450:IMK786455 IWF786450:IWG786455 JGB786450:JGC786455 JPX786450:JPY786455 JZT786450:JZU786455 KJP786450:KJQ786455 KTL786450:KTM786455 LDH786450:LDI786455 LND786450:LNE786455 LWZ786450:LXA786455 MGV786450:MGW786455 MQR786450:MQS786455 NAN786450:NAO786455 NKJ786450:NKK786455 NUF786450:NUG786455 OEB786450:OEC786455 ONX786450:ONY786455 OXT786450:OXU786455 PHP786450:PHQ786455 PRL786450:PRM786455 QBH786450:QBI786455 QLD786450:QLE786455 QUZ786450:QVA786455 REV786450:REW786455 ROR786450:ROS786455 RYN786450:RYO786455 SIJ786450:SIK786455 SSF786450:SSG786455 TCB786450:TCC786455 TLX786450:TLY786455 TVT786450:TVU786455 UFP786450:UFQ786455 UPL786450:UPM786455 UZH786450:UZI786455 VJD786450:VJE786455 VSZ786450:VTA786455 WCV786450:WCW786455 WMR786450:WMS786455 WWN786450:WWO786455 AF851986:AG851991 KB851986:KC851991 TX851986:TY851991 ADT851986:ADU851991 ANP851986:ANQ851991 AXL851986:AXM851991 BHH851986:BHI851991 BRD851986:BRE851991 CAZ851986:CBA851991 CKV851986:CKW851991 CUR851986:CUS851991 DEN851986:DEO851991 DOJ851986:DOK851991 DYF851986:DYG851991 EIB851986:EIC851991 ERX851986:ERY851991 FBT851986:FBU851991 FLP851986:FLQ851991 FVL851986:FVM851991 GFH851986:GFI851991 GPD851986:GPE851991 GYZ851986:GZA851991 HIV851986:HIW851991 HSR851986:HSS851991 ICN851986:ICO851991 IMJ851986:IMK851991 IWF851986:IWG851991 JGB851986:JGC851991 JPX851986:JPY851991 JZT851986:JZU851991 KJP851986:KJQ851991 KTL851986:KTM851991 LDH851986:LDI851991 LND851986:LNE851991 LWZ851986:LXA851991 MGV851986:MGW851991 MQR851986:MQS851991 NAN851986:NAO851991 NKJ851986:NKK851991 NUF851986:NUG851991 OEB851986:OEC851991 ONX851986:ONY851991 OXT851986:OXU851991 PHP851986:PHQ851991 PRL851986:PRM851991 QBH851986:QBI851991 QLD851986:QLE851991 QUZ851986:QVA851991 REV851986:REW851991 ROR851986:ROS851991 RYN851986:RYO851991 SIJ851986:SIK851991 SSF851986:SSG851991 TCB851986:TCC851991 TLX851986:TLY851991 TVT851986:TVU851991 UFP851986:UFQ851991 UPL851986:UPM851991 UZH851986:UZI851991 VJD851986:VJE851991 VSZ851986:VTA851991 WCV851986:WCW851991 WMR851986:WMS851991 WWN851986:WWO851991 AF917522:AG917527 KB917522:KC917527 TX917522:TY917527 ADT917522:ADU917527 ANP917522:ANQ917527 AXL917522:AXM917527 BHH917522:BHI917527 BRD917522:BRE917527 CAZ917522:CBA917527 CKV917522:CKW917527 CUR917522:CUS917527 DEN917522:DEO917527 DOJ917522:DOK917527 DYF917522:DYG917527 EIB917522:EIC917527 ERX917522:ERY917527 FBT917522:FBU917527 FLP917522:FLQ917527 FVL917522:FVM917527 GFH917522:GFI917527 GPD917522:GPE917527 GYZ917522:GZA917527 HIV917522:HIW917527 HSR917522:HSS917527 ICN917522:ICO917527 IMJ917522:IMK917527 IWF917522:IWG917527 JGB917522:JGC917527 JPX917522:JPY917527 JZT917522:JZU917527 KJP917522:KJQ917527 KTL917522:KTM917527 LDH917522:LDI917527 LND917522:LNE917527 LWZ917522:LXA917527 MGV917522:MGW917527 MQR917522:MQS917527 NAN917522:NAO917527 NKJ917522:NKK917527 NUF917522:NUG917527 OEB917522:OEC917527 ONX917522:ONY917527 OXT917522:OXU917527 PHP917522:PHQ917527 PRL917522:PRM917527 QBH917522:QBI917527 QLD917522:QLE917527 QUZ917522:QVA917527 REV917522:REW917527 ROR917522:ROS917527 RYN917522:RYO917527 SIJ917522:SIK917527 SSF917522:SSG917527 TCB917522:TCC917527 TLX917522:TLY917527 TVT917522:TVU917527 UFP917522:UFQ917527 UPL917522:UPM917527 UZH917522:UZI917527 VJD917522:VJE917527 VSZ917522:VTA917527 WCV917522:WCW917527 WMR917522:WMS917527 WWN917522:WWO917527 AF983058:AG983063 KB983058:KC983063 TX983058:TY983063 ADT983058:ADU983063 ANP983058:ANQ983063 AXL983058:AXM983063 BHH983058:BHI983063 BRD983058:BRE983063 CAZ983058:CBA983063 CKV983058:CKW983063 CUR983058:CUS983063 DEN983058:DEO983063 DOJ983058:DOK983063 DYF983058:DYG983063 EIB983058:EIC983063 ERX983058:ERY983063 FBT983058:FBU983063 FLP983058:FLQ983063 FVL983058:FVM983063 GFH983058:GFI983063 GPD983058:GPE983063 GYZ983058:GZA983063 HIV983058:HIW983063 HSR983058:HSS983063 ICN983058:ICO983063 IMJ983058:IMK983063 IWF983058:IWG983063 JGB983058:JGC983063 JPX983058:JPY983063 JZT983058:JZU983063 KJP983058:KJQ983063 KTL983058:KTM983063 LDH983058:LDI983063 LND983058:LNE983063 LWZ983058:LXA983063 MGV983058:MGW983063 MQR983058:MQS983063 NAN983058:NAO983063 NKJ983058:NKK983063 NUF983058:NUG983063 OEB983058:OEC983063 ONX983058:ONY983063 OXT983058:OXU983063 PHP983058:PHQ983063 PRL983058:PRM983063 QBH983058:QBI983063 QLD983058:QLE983063 QUZ983058:QVA983063 REV983058:REW983063 ROR983058:ROS983063 RYN983058:RYO983063 SIJ983058:SIK983063 SSF983058:SSG983063 TCB983058:TCC983063 TLX983058:TLY983063 TVT983058:TVU983063 UFP983058:UFQ983063 UPL983058:UPM983063 UZH983058:UZI983063 VJD983058:VJE983063 VSZ983058:VTA983063 WCV983058:WCW983063 WMR983058:WMS983063 WWN983058:WWO983063 AE19:AE22 KA19:KA22 TW19:TW22 ADS19:ADS22 ANO19:ANO22 AXK19:AXK22 BHG19:BHG22 BRC19:BRC22 CAY19:CAY22 CKU19:CKU22 CUQ19:CUQ22 DEM19:DEM22 DOI19:DOI22 DYE19:DYE22 EIA19:EIA22 ERW19:ERW22 FBS19:FBS22 FLO19:FLO22 FVK19:FVK22 GFG19:GFG22 GPC19:GPC22 GYY19:GYY22 HIU19:HIU22 HSQ19:HSQ22 ICM19:ICM22 IMI19:IMI22 IWE19:IWE22 JGA19:JGA22 JPW19:JPW22 JZS19:JZS22 KJO19:KJO22 KTK19:KTK22 LDG19:LDG22 LNC19:LNC22 LWY19:LWY22 MGU19:MGU22 MQQ19:MQQ22 NAM19:NAM22 NKI19:NKI22 NUE19:NUE22 OEA19:OEA22 ONW19:ONW22 OXS19:OXS22 PHO19:PHO22 PRK19:PRK22 QBG19:QBG22 QLC19:QLC22 QUY19:QUY22 REU19:REU22 ROQ19:ROQ22 RYM19:RYM22 SII19:SII22 SSE19:SSE22 TCA19:TCA22 TLW19:TLW22 TVS19:TVS22 UFO19:UFO22 UPK19:UPK22 UZG19:UZG22 VJC19:VJC22 VSY19:VSY22 WCU19:WCU22 WMQ19:WMQ22 WWM19:WWM22 AE65555:AE65558 KA65555:KA65558 TW65555:TW65558 ADS65555:ADS65558 ANO65555:ANO65558 AXK65555:AXK65558 BHG65555:BHG65558 BRC65555:BRC65558 CAY65555:CAY65558 CKU65555:CKU65558 CUQ65555:CUQ65558 DEM65555:DEM65558 DOI65555:DOI65558 DYE65555:DYE65558 EIA65555:EIA65558 ERW65555:ERW65558 FBS65555:FBS65558 FLO65555:FLO65558 FVK65555:FVK65558 GFG65555:GFG65558 GPC65555:GPC65558 GYY65555:GYY65558 HIU65555:HIU65558 HSQ65555:HSQ65558 ICM65555:ICM65558 IMI65555:IMI65558 IWE65555:IWE65558 JGA65555:JGA65558 JPW65555:JPW65558 JZS65555:JZS65558 KJO65555:KJO65558 KTK65555:KTK65558 LDG65555:LDG65558 LNC65555:LNC65558 LWY65555:LWY65558 MGU65555:MGU65558 MQQ65555:MQQ65558 NAM65555:NAM65558 NKI65555:NKI65558 NUE65555:NUE65558 OEA65555:OEA65558 ONW65555:ONW65558 OXS65555:OXS65558 PHO65555:PHO65558 PRK65555:PRK65558 QBG65555:QBG65558 QLC65555:QLC65558 QUY65555:QUY65558 REU65555:REU65558 ROQ65555:ROQ65558 RYM65555:RYM65558 SII65555:SII65558 SSE65555:SSE65558 TCA65555:TCA65558 TLW65555:TLW65558 TVS65555:TVS65558 UFO65555:UFO65558 UPK65555:UPK65558 UZG65555:UZG65558 VJC65555:VJC65558 VSY65555:VSY65558 WCU65555:WCU65558 WMQ65555:WMQ65558 WWM65555:WWM65558 AE131091:AE131094 KA131091:KA131094 TW131091:TW131094 ADS131091:ADS131094 ANO131091:ANO131094 AXK131091:AXK131094 BHG131091:BHG131094 BRC131091:BRC131094 CAY131091:CAY131094 CKU131091:CKU131094 CUQ131091:CUQ131094 DEM131091:DEM131094 DOI131091:DOI131094 DYE131091:DYE131094 EIA131091:EIA131094 ERW131091:ERW131094 FBS131091:FBS131094 FLO131091:FLO131094 FVK131091:FVK131094 GFG131091:GFG131094 GPC131091:GPC131094 GYY131091:GYY131094 HIU131091:HIU131094 HSQ131091:HSQ131094 ICM131091:ICM131094 IMI131091:IMI131094 IWE131091:IWE131094 JGA131091:JGA131094 JPW131091:JPW131094 JZS131091:JZS131094 KJO131091:KJO131094 KTK131091:KTK131094 LDG131091:LDG131094 LNC131091:LNC131094 LWY131091:LWY131094 MGU131091:MGU131094 MQQ131091:MQQ131094 NAM131091:NAM131094 NKI131091:NKI131094 NUE131091:NUE131094 OEA131091:OEA131094 ONW131091:ONW131094 OXS131091:OXS131094 PHO131091:PHO131094 PRK131091:PRK131094 QBG131091:QBG131094 QLC131091:QLC131094 QUY131091:QUY131094 REU131091:REU131094 ROQ131091:ROQ131094 RYM131091:RYM131094 SII131091:SII131094 SSE131091:SSE131094 TCA131091:TCA131094 TLW131091:TLW131094 TVS131091:TVS131094 UFO131091:UFO131094 UPK131091:UPK131094 UZG131091:UZG131094 VJC131091:VJC131094 VSY131091:VSY131094 WCU131091:WCU131094 WMQ131091:WMQ131094 WWM131091:WWM131094 AE196627:AE196630 KA196627:KA196630 TW196627:TW196630 ADS196627:ADS196630 ANO196627:ANO196630 AXK196627:AXK196630 BHG196627:BHG196630 BRC196627:BRC196630 CAY196627:CAY196630 CKU196627:CKU196630 CUQ196627:CUQ196630 DEM196627:DEM196630 DOI196627:DOI196630 DYE196627:DYE196630 EIA196627:EIA196630 ERW196627:ERW196630 FBS196627:FBS196630 FLO196627:FLO196630 FVK196627:FVK196630 GFG196627:GFG196630 GPC196627:GPC196630 GYY196627:GYY196630 HIU196627:HIU196630 HSQ196627:HSQ196630 ICM196627:ICM196630 IMI196627:IMI196630 IWE196627:IWE196630 JGA196627:JGA196630 JPW196627:JPW196630 JZS196627:JZS196630 KJO196627:KJO196630 KTK196627:KTK196630 LDG196627:LDG196630 LNC196627:LNC196630 LWY196627:LWY196630 MGU196627:MGU196630 MQQ196627:MQQ196630 NAM196627:NAM196630 NKI196627:NKI196630 NUE196627:NUE196630 OEA196627:OEA196630 ONW196627:ONW196630 OXS196627:OXS196630 PHO196627:PHO196630 PRK196627:PRK196630 QBG196627:QBG196630 QLC196627:QLC196630 QUY196627:QUY196630 REU196627:REU196630 ROQ196627:ROQ196630 RYM196627:RYM196630 SII196627:SII196630 SSE196627:SSE196630 TCA196627:TCA196630 TLW196627:TLW196630 TVS196627:TVS196630 UFO196627:UFO196630 UPK196627:UPK196630 UZG196627:UZG196630 VJC196627:VJC196630 VSY196627:VSY196630 WCU196627:WCU196630 WMQ196627:WMQ196630 WWM196627:WWM196630 AE262163:AE262166 KA262163:KA262166 TW262163:TW262166 ADS262163:ADS262166 ANO262163:ANO262166 AXK262163:AXK262166 BHG262163:BHG262166 BRC262163:BRC262166 CAY262163:CAY262166 CKU262163:CKU262166 CUQ262163:CUQ262166 DEM262163:DEM262166 DOI262163:DOI262166 DYE262163:DYE262166 EIA262163:EIA262166 ERW262163:ERW262166 FBS262163:FBS262166 FLO262163:FLO262166 FVK262163:FVK262166 GFG262163:GFG262166 GPC262163:GPC262166 GYY262163:GYY262166 HIU262163:HIU262166 HSQ262163:HSQ262166 ICM262163:ICM262166 IMI262163:IMI262166 IWE262163:IWE262166 JGA262163:JGA262166 JPW262163:JPW262166 JZS262163:JZS262166 KJO262163:KJO262166 KTK262163:KTK262166 LDG262163:LDG262166 LNC262163:LNC262166 LWY262163:LWY262166 MGU262163:MGU262166 MQQ262163:MQQ262166 NAM262163:NAM262166 NKI262163:NKI262166 NUE262163:NUE262166 OEA262163:OEA262166 ONW262163:ONW262166 OXS262163:OXS262166 PHO262163:PHO262166 PRK262163:PRK262166 QBG262163:QBG262166 QLC262163:QLC262166 QUY262163:QUY262166 REU262163:REU262166 ROQ262163:ROQ262166 RYM262163:RYM262166 SII262163:SII262166 SSE262163:SSE262166 TCA262163:TCA262166 TLW262163:TLW262166 TVS262163:TVS262166 UFO262163:UFO262166 UPK262163:UPK262166 UZG262163:UZG262166 VJC262163:VJC262166 VSY262163:VSY262166 WCU262163:WCU262166 WMQ262163:WMQ262166 WWM262163:WWM262166 AE327699:AE327702 KA327699:KA327702 TW327699:TW327702 ADS327699:ADS327702 ANO327699:ANO327702 AXK327699:AXK327702 BHG327699:BHG327702 BRC327699:BRC327702 CAY327699:CAY327702 CKU327699:CKU327702 CUQ327699:CUQ327702 DEM327699:DEM327702 DOI327699:DOI327702 DYE327699:DYE327702 EIA327699:EIA327702 ERW327699:ERW327702 FBS327699:FBS327702 FLO327699:FLO327702 FVK327699:FVK327702 GFG327699:GFG327702 GPC327699:GPC327702 GYY327699:GYY327702 HIU327699:HIU327702 HSQ327699:HSQ327702 ICM327699:ICM327702 IMI327699:IMI327702 IWE327699:IWE327702 JGA327699:JGA327702 JPW327699:JPW327702 JZS327699:JZS327702 KJO327699:KJO327702 KTK327699:KTK327702 LDG327699:LDG327702 LNC327699:LNC327702 LWY327699:LWY327702 MGU327699:MGU327702 MQQ327699:MQQ327702 NAM327699:NAM327702 NKI327699:NKI327702 NUE327699:NUE327702 OEA327699:OEA327702 ONW327699:ONW327702 OXS327699:OXS327702 PHO327699:PHO327702 PRK327699:PRK327702 QBG327699:QBG327702 QLC327699:QLC327702 QUY327699:QUY327702 REU327699:REU327702 ROQ327699:ROQ327702 RYM327699:RYM327702 SII327699:SII327702 SSE327699:SSE327702 TCA327699:TCA327702 TLW327699:TLW327702 TVS327699:TVS327702 UFO327699:UFO327702 UPK327699:UPK327702 UZG327699:UZG327702 VJC327699:VJC327702 VSY327699:VSY327702 WCU327699:WCU327702 WMQ327699:WMQ327702 WWM327699:WWM327702 AE393235:AE393238 KA393235:KA393238 TW393235:TW393238 ADS393235:ADS393238 ANO393235:ANO393238 AXK393235:AXK393238 BHG393235:BHG393238 BRC393235:BRC393238 CAY393235:CAY393238 CKU393235:CKU393238 CUQ393235:CUQ393238 DEM393235:DEM393238 DOI393235:DOI393238 DYE393235:DYE393238 EIA393235:EIA393238 ERW393235:ERW393238 FBS393235:FBS393238 FLO393235:FLO393238 FVK393235:FVK393238 GFG393235:GFG393238 GPC393235:GPC393238 GYY393235:GYY393238 HIU393235:HIU393238 HSQ393235:HSQ393238 ICM393235:ICM393238 IMI393235:IMI393238 IWE393235:IWE393238 JGA393235:JGA393238 JPW393235:JPW393238 JZS393235:JZS393238 KJO393235:KJO393238 KTK393235:KTK393238 LDG393235:LDG393238 LNC393235:LNC393238 LWY393235:LWY393238 MGU393235:MGU393238 MQQ393235:MQQ393238 NAM393235:NAM393238 NKI393235:NKI393238 NUE393235:NUE393238 OEA393235:OEA393238 ONW393235:ONW393238 OXS393235:OXS393238 PHO393235:PHO393238 PRK393235:PRK393238 QBG393235:QBG393238 QLC393235:QLC393238 QUY393235:QUY393238 REU393235:REU393238 ROQ393235:ROQ393238 RYM393235:RYM393238 SII393235:SII393238 SSE393235:SSE393238 TCA393235:TCA393238 TLW393235:TLW393238 TVS393235:TVS393238 UFO393235:UFO393238 UPK393235:UPK393238 UZG393235:UZG393238 VJC393235:VJC393238 VSY393235:VSY393238 WCU393235:WCU393238 WMQ393235:WMQ393238 WWM393235:WWM393238 AE458771:AE458774 KA458771:KA458774 TW458771:TW458774 ADS458771:ADS458774 ANO458771:ANO458774 AXK458771:AXK458774 BHG458771:BHG458774 BRC458771:BRC458774 CAY458771:CAY458774 CKU458771:CKU458774 CUQ458771:CUQ458774 DEM458771:DEM458774 DOI458771:DOI458774 DYE458771:DYE458774 EIA458771:EIA458774 ERW458771:ERW458774 FBS458771:FBS458774 FLO458771:FLO458774 FVK458771:FVK458774 GFG458771:GFG458774 GPC458771:GPC458774 GYY458771:GYY458774 HIU458771:HIU458774 HSQ458771:HSQ458774 ICM458771:ICM458774 IMI458771:IMI458774 IWE458771:IWE458774 JGA458771:JGA458774 JPW458771:JPW458774 JZS458771:JZS458774 KJO458771:KJO458774 KTK458771:KTK458774 LDG458771:LDG458774 LNC458771:LNC458774 LWY458771:LWY458774 MGU458771:MGU458774 MQQ458771:MQQ458774 NAM458771:NAM458774 NKI458771:NKI458774 NUE458771:NUE458774 OEA458771:OEA458774 ONW458771:ONW458774 OXS458771:OXS458774 PHO458771:PHO458774 PRK458771:PRK458774 QBG458771:QBG458774 QLC458771:QLC458774 QUY458771:QUY458774 REU458771:REU458774 ROQ458771:ROQ458774 RYM458771:RYM458774 SII458771:SII458774 SSE458771:SSE458774 TCA458771:TCA458774 TLW458771:TLW458774 TVS458771:TVS458774 UFO458771:UFO458774 UPK458771:UPK458774 UZG458771:UZG458774 VJC458771:VJC458774 VSY458771:VSY458774 WCU458771:WCU458774 WMQ458771:WMQ458774 WWM458771:WWM458774 AE524307:AE524310 KA524307:KA524310 TW524307:TW524310 ADS524307:ADS524310 ANO524307:ANO524310 AXK524307:AXK524310 BHG524307:BHG524310 BRC524307:BRC524310 CAY524307:CAY524310 CKU524307:CKU524310 CUQ524307:CUQ524310 DEM524307:DEM524310 DOI524307:DOI524310 DYE524307:DYE524310 EIA524307:EIA524310 ERW524307:ERW524310 FBS524307:FBS524310 FLO524307:FLO524310 FVK524307:FVK524310 GFG524307:GFG524310 GPC524307:GPC524310 GYY524307:GYY524310 HIU524307:HIU524310 HSQ524307:HSQ524310 ICM524307:ICM524310 IMI524307:IMI524310 IWE524307:IWE524310 JGA524307:JGA524310 JPW524307:JPW524310 JZS524307:JZS524310 KJO524307:KJO524310 KTK524307:KTK524310 LDG524307:LDG524310 LNC524307:LNC524310 LWY524307:LWY524310 MGU524307:MGU524310 MQQ524307:MQQ524310 NAM524307:NAM524310 NKI524307:NKI524310 NUE524307:NUE524310 OEA524307:OEA524310 ONW524307:ONW524310 OXS524307:OXS524310 PHO524307:PHO524310 PRK524307:PRK524310 QBG524307:QBG524310 QLC524307:QLC524310 QUY524307:QUY524310 REU524307:REU524310 ROQ524307:ROQ524310 RYM524307:RYM524310 SII524307:SII524310 SSE524307:SSE524310 TCA524307:TCA524310 TLW524307:TLW524310 TVS524307:TVS524310 UFO524307:UFO524310 UPK524307:UPK524310 UZG524307:UZG524310 VJC524307:VJC524310 VSY524307:VSY524310 WCU524307:WCU524310 WMQ524307:WMQ524310 WWM524307:WWM524310 AE589843:AE589846 KA589843:KA589846 TW589843:TW589846 ADS589843:ADS589846 ANO589843:ANO589846 AXK589843:AXK589846 BHG589843:BHG589846 BRC589843:BRC589846 CAY589843:CAY589846 CKU589843:CKU589846 CUQ589843:CUQ589846 DEM589843:DEM589846 DOI589843:DOI589846 DYE589843:DYE589846 EIA589843:EIA589846 ERW589843:ERW589846 FBS589843:FBS589846 FLO589843:FLO589846 FVK589843:FVK589846 GFG589843:GFG589846 GPC589843:GPC589846 GYY589843:GYY589846 HIU589843:HIU589846 HSQ589843:HSQ589846 ICM589843:ICM589846 IMI589843:IMI589846 IWE589843:IWE589846 JGA589843:JGA589846 JPW589843:JPW589846 JZS589843:JZS589846 KJO589843:KJO589846 KTK589843:KTK589846 LDG589843:LDG589846 LNC589843:LNC589846 LWY589843:LWY589846 MGU589843:MGU589846 MQQ589843:MQQ589846 NAM589843:NAM589846 NKI589843:NKI589846 NUE589843:NUE589846 OEA589843:OEA589846 ONW589843:ONW589846 OXS589843:OXS589846 PHO589843:PHO589846 PRK589843:PRK589846 QBG589843:QBG589846 QLC589843:QLC589846 QUY589843:QUY589846 REU589843:REU589846 ROQ589843:ROQ589846 RYM589843:RYM589846 SII589843:SII589846 SSE589843:SSE589846 TCA589843:TCA589846 TLW589843:TLW589846 TVS589843:TVS589846 UFO589843:UFO589846 UPK589843:UPK589846 UZG589843:UZG589846 VJC589843:VJC589846 VSY589843:VSY589846 WCU589843:WCU589846 WMQ589843:WMQ589846 WWM589843:WWM589846 AE655379:AE655382 KA655379:KA655382 TW655379:TW655382 ADS655379:ADS655382 ANO655379:ANO655382 AXK655379:AXK655382 BHG655379:BHG655382 BRC655379:BRC655382 CAY655379:CAY655382 CKU655379:CKU655382 CUQ655379:CUQ655382 DEM655379:DEM655382 DOI655379:DOI655382 DYE655379:DYE655382 EIA655379:EIA655382 ERW655379:ERW655382 FBS655379:FBS655382 FLO655379:FLO655382 FVK655379:FVK655382 GFG655379:GFG655382 GPC655379:GPC655382 GYY655379:GYY655382 HIU655379:HIU655382 HSQ655379:HSQ655382 ICM655379:ICM655382 IMI655379:IMI655382 IWE655379:IWE655382 JGA655379:JGA655382 JPW655379:JPW655382 JZS655379:JZS655382 KJO655379:KJO655382 KTK655379:KTK655382 LDG655379:LDG655382 LNC655379:LNC655382 LWY655379:LWY655382 MGU655379:MGU655382 MQQ655379:MQQ655382 NAM655379:NAM655382 NKI655379:NKI655382 NUE655379:NUE655382 OEA655379:OEA655382 ONW655379:ONW655382 OXS655379:OXS655382 PHO655379:PHO655382 PRK655379:PRK655382 QBG655379:QBG655382 QLC655379:QLC655382 QUY655379:QUY655382 REU655379:REU655382 ROQ655379:ROQ655382 RYM655379:RYM655382 SII655379:SII655382 SSE655379:SSE655382 TCA655379:TCA655382 TLW655379:TLW655382 TVS655379:TVS655382 UFO655379:UFO655382 UPK655379:UPK655382 UZG655379:UZG655382 VJC655379:VJC655382 VSY655379:VSY655382 WCU655379:WCU655382 WMQ655379:WMQ655382 WWM655379:WWM655382 AE720915:AE720918 KA720915:KA720918 TW720915:TW720918 ADS720915:ADS720918 ANO720915:ANO720918 AXK720915:AXK720918 BHG720915:BHG720918 BRC720915:BRC720918 CAY720915:CAY720918 CKU720915:CKU720918 CUQ720915:CUQ720918 DEM720915:DEM720918 DOI720915:DOI720918 DYE720915:DYE720918 EIA720915:EIA720918 ERW720915:ERW720918 FBS720915:FBS720918 FLO720915:FLO720918 FVK720915:FVK720918 GFG720915:GFG720918 GPC720915:GPC720918 GYY720915:GYY720918 HIU720915:HIU720918 HSQ720915:HSQ720918 ICM720915:ICM720918 IMI720915:IMI720918 IWE720915:IWE720918 JGA720915:JGA720918 JPW720915:JPW720918 JZS720915:JZS720918 KJO720915:KJO720918 KTK720915:KTK720918 LDG720915:LDG720918 LNC720915:LNC720918 LWY720915:LWY720918 MGU720915:MGU720918 MQQ720915:MQQ720918 NAM720915:NAM720918 NKI720915:NKI720918 NUE720915:NUE720918 OEA720915:OEA720918 ONW720915:ONW720918 OXS720915:OXS720918 PHO720915:PHO720918 PRK720915:PRK720918 QBG720915:QBG720918 QLC720915:QLC720918 QUY720915:QUY720918 REU720915:REU720918 ROQ720915:ROQ720918 RYM720915:RYM720918 SII720915:SII720918 SSE720915:SSE720918 TCA720915:TCA720918 TLW720915:TLW720918 TVS720915:TVS720918 UFO720915:UFO720918 UPK720915:UPK720918 UZG720915:UZG720918 VJC720915:VJC720918 VSY720915:VSY720918 WCU720915:WCU720918 WMQ720915:WMQ720918 WWM720915:WWM720918 AE786451:AE786454 KA786451:KA786454 TW786451:TW786454 ADS786451:ADS786454 ANO786451:ANO786454 AXK786451:AXK786454 BHG786451:BHG786454 BRC786451:BRC786454 CAY786451:CAY786454 CKU786451:CKU786454 CUQ786451:CUQ786454 DEM786451:DEM786454 DOI786451:DOI786454 DYE786451:DYE786454 EIA786451:EIA786454 ERW786451:ERW786454 FBS786451:FBS786454 FLO786451:FLO786454 FVK786451:FVK786454 GFG786451:GFG786454 GPC786451:GPC786454 GYY786451:GYY786454 HIU786451:HIU786454 HSQ786451:HSQ786454 ICM786451:ICM786454 IMI786451:IMI786454 IWE786451:IWE786454 JGA786451:JGA786454 JPW786451:JPW786454 JZS786451:JZS786454 KJO786451:KJO786454 KTK786451:KTK786454 LDG786451:LDG786454 LNC786451:LNC786454 LWY786451:LWY786454 MGU786451:MGU786454 MQQ786451:MQQ786454 NAM786451:NAM786454 NKI786451:NKI786454 NUE786451:NUE786454 OEA786451:OEA786454 ONW786451:ONW786454 OXS786451:OXS786454 PHO786451:PHO786454 PRK786451:PRK786454 QBG786451:QBG786454 QLC786451:QLC786454 QUY786451:QUY786454 REU786451:REU786454 ROQ786451:ROQ786454 RYM786451:RYM786454 SII786451:SII786454 SSE786451:SSE786454 TCA786451:TCA786454 TLW786451:TLW786454 TVS786451:TVS786454 UFO786451:UFO786454 UPK786451:UPK786454 UZG786451:UZG786454 VJC786451:VJC786454 VSY786451:VSY786454 WCU786451:WCU786454 WMQ786451:WMQ786454 WWM786451:WWM786454 AE851987:AE851990 KA851987:KA851990 TW851987:TW851990 ADS851987:ADS851990 ANO851987:ANO851990 AXK851987:AXK851990 BHG851987:BHG851990 BRC851987:BRC851990 CAY851987:CAY851990 CKU851987:CKU851990 CUQ851987:CUQ851990 DEM851987:DEM851990 DOI851987:DOI851990 DYE851987:DYE851990 EIA851987:EIA851990 ERW851987:ERW851990 FBS851987:FBS851990 FLO851987:FLO851990 FVK851987:FVK851990 GFG851987:GFG851990 GPC851987:GPC851990 GYY851987:GYY851990 HIU851987:HIU851990 HSQ851987:HSQ851990 ICM851987:ICM851990 IMI851987:IMI851990 IWE851987:IWE851990 JGA851987:JGA851990 JPW851987:JPW851990 JZS851987:JZS851990 KJO851987:KJO851990 KTK851987:KTK851990 LDG851987:LDG851990 LNC851987:LNC851990 LWY851987:LWY851990 MGU851987:MGU851990 MQQ851987:MQQ851990 NAM851987:NAM851990 NKI851987:NKI851990 NUE851987:NUE851990 OEA851987:OEA851990 ONW851987:ONW851990 OXS851987:OXS851990 PHO851987:PHO851990 PRK851987:PRK851990 QBG851987:QBG851990 QLC851987:QLC851990 QUY851987:QUY851990 REU851987:REU851990 ROQ851987:ROQ851990 RYM851987:RYM851990 SII851987:SII851990 SSE851987:SSE851990 TCA851987:TCA851990 TLW851987:TLW851990 TVS851987:TVS851990 UFO851987:UFO851990 UPK851987:UPK851990 UZG851987:UZG851990 VJC851987:VJC851990 VSY851987:VSY851990 WCU851987:WCU851990 WMQ851987:WMQ851990 WWM851987:WWM851990 AE917523:AE917526 KA917523:KA917526 TW917523:TW917526 ADS917523:ADS917526 ANO917523:ANO917526 AXK917523:AXK917526 BHG917523:BHG917526 BRC917523:BRC917526 CAY917523:CAY917526 CKU917523:CKU917526 CUQ917523:CUQ917526 DEM917523:DEM917526 DOI917523:DOI917526 DYE917523:DYE917526 EIA917523:EIA917526 ERW917523:ERW917526 FBS917523:FBS917526 FLO917523:FLO917526 FVK917523:FVK917526 GFG917523:GFG917526 GPC917523:GPC917526 GYY917523:GYY917526 HIU917523:HIU917526 HSQ917523:HSQ917526 ICM917523:ICM917526 IMI917523:IMI917526 IWE917523:IWE917526 JGA917523:JGA917526 JPW917523:JPW917526 JZS917523:JZS917526 KJO917523:KJO917526 KTK917523:KTK917526 LDG917523:LDG917526 LNC917523:LNC917526 LWY917523:LWY917526 MGU917523:MGU917526 MQQ917523:MQQ917526 NAM917523:NAM917526 NKI917523:NKI917526 NUE917523:NUE917526 OEA917523:OEA917526 ONW917523:ONW917526 OXS917523:OXS917526 PHO917523:PHO917526 PRK917523:PRK917526 QBG917523:QBG917526 QLC917523:QLC917526 QUY917523:QUY917526 REU917523:REU917526 ROQ917523:ROQ917526 RYM917523:RYM917526 SII917523:SII917526 SSE917523:SSE917526 TCA917523:TCA917526 TLW917523:TLW917526 TVS917523:TVS917526 UFO917523:UFO917526 UPK917523:UPK917526 UZG917523:UZG917526 VJC917523:VJC917526 VSY917523:VSY917526 WCU917523:WCU917526 WMQ917523:WMQ917526 WWM917523:WWM917526 AE983059:AE983062 KA983059:KA983062 TW983059:TW983062 ADS983059:ADS983062 ANO983059:ANO983062 AXK983059:AXK983062 BHG983059:BHG983062 BRC983059:BRC983062 CAY983059:CAY983062 CKU983059:CKU983062 CUQ983059:CUQ983062 DEM983059:DEM983062 DOI983059:DOI983062 DYE983059:DYE983062 EIA983059:EIA983062 ERW983059:ERW983062 FBS983059:FBS983062 FLO983059:FLO983062 FVK983059:FVK983062 GFG983059:GFG983062 GPC983059:GPC983062 GYY983059:GYY983062 HIU983059:HIU983062 HSQ983059:HSQ983062 ICM983059:ICM983062 IMI983059:IMI983062 IWE983059:IWE983062 JGA983059:JGA983062 JPW983059:JPW983062 JZS983059:JZS983062 KJO983059:KJO983062 KTK983059:KTK983062 LDG983059:LDG983062 LNC983059:LNC983062 LWY983059:LWY983062 MGU983059:MGU983062 MQQ983059:MQQ983062 NAM983059:NAM983062 NKI983059:NKI983062 NUE983059:NUE983062 OEA983059:OEA983062 ONW983059:ONW983062 OXS983059:OXS983062 PHO983059:PHO983062 PRK983059:PRK983062 QBG983059:QBG983062 QLC983059:QLC983062 QUY983059:QUY983062 REU983059:REU983062 ROQ983059:ROQ983062 RYM983059:RYM983062 SII983059:SII983062 SSE983059:SSE983062 TCA983059:TCA983062 TLW983059:TLW983062 TVS983059:TVS983062 UFO983059:UFO983062 UPK983059:UPK983062 UZG983059:UZG983062 VJC983059:VJC983062 VSY983059:VSY983062 WCU983059:WCU983062 WMQ983059:WMQ983062 WWM983059:WWM983062 AF9:AJ9 KB9:KF9 TX9:UB9 ADT9:ADX9 ANP9:ANT9 AXL9:AXP9 BHH9:BHL9 BRD9:BRH9 CAZ9:CBD9 CKV9:CKZ9 CUR9:CUV9 DEN9:DER9 DOJ9:DON9 DYF9:DYJ9 EIB9:EIF9 ERX9:ESB9 FBT9:FBX9 FLP9:FLT9 FVL9:FVP9 GFH9:GFL9 GPD9:GPH9 GYZ9:GZD9 HIV9:HIZ9 HSR9:HSV9 ICN9:ICR9 IMJ9:IMN9 IWF9:IWJ9 JGB9:JGF9 JPX9:JQB9 JZT9:JZX9 KJP9:KJT9 KTL9:KTP9 LDH9:LDL9 LND9:LNH9 LWZ9:LXD9 MGV9:MGZ9 MQR9:MQV9 NAN9:NAR9 NKJ9:NKN9 NUF9:NUJ9 OEB9:OEF9 ONX9:OOB9 OXT9:OXX9 PHP9:PHT9 PRL9:PRP9 QBH9:QBL9 QLD9:QLH9 QUZ9:QVD9 REV9:REZ9 ROR9:ROV9 RYN9:RYR9 SIJ9:SIN9 SSF9:SSJ9 TCB9:TCF9 TLX9:TMB9 TVT9:TVX9 UFP9:UFT9 UPL9:UPP9 UZH9:UZL9 VJD9:VJH9 VSZ9:VTD9 WCV9:WCZ9 WMR9:WMV9 WWN9:WWR9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3"/>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7.42578125" style="182" customWidth="1"/>
    <col min="2" max="2" width="2.7109375" style="199" customWidth="1"/>
    <col min="3" max="4" width="6.5703125" style="199" customWidth="1"/>
    <col min="5" max="5" width="5.85546875" style="182" customWidth="1"/>
    <col min="6" max="6" width="9.5703125" style="182" customWidth="1"/>
    <col min="7" max="8" width="12" style="185" customWidth="1"/>
    <col min="9" max="9" width="8" style="185" customWidth="1"/>
    <col min="10" max="10" width="2.5703125" style="182" customWidth="1"/>
    <col min="11" max="12" width="8.8554687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4.42578125" style="185" customWidth="1"/>
    <col min="25" max="25" width="13.5703125" style="185" customWidth="1"/>
    <col min="26" max="26" width="16.5703125" style="185" customWidth="1"/>
    <col min="27" max="27" width="11.28515625" style="185" customWidth="1"/>
    <col min="28" max="28" width="20.285156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7.42578125" style="165" customWidth="1"/>
    <col min="258" max="258" width="2.7109375" style="165" customWidth="1"/>
    <col min="259" max="260" width="6.5703125" style="165" customWidth="1"/>
    <col min="261" max="261" width="5.85546875" style="165" customWidth="1"/>
    <col min="262" max="262" width="9.5703125" style="165" customWidth="1"/>
    <col min="263" max="264" width="12" style="165" customWidth="1"/>
    <col min="265" max="265" width="8" style="165" customWidth="1"/>
    <col min="266" max="266" width="2.5703125" style="165" customWidth="1"/>
    <col min="267" max="268" width="8.8554687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4.42578125" style="165" customWidth="1"/>
    <col min="281" max="281" width="13.5703125" style="165" customWidth="1"/>
    <col min="282" max="282" width="16.5703125" style="165" customWidth="1"/>
    <col min="283" max="283" width="11.28515625" style="165" customWidth="1"/>
    <col min="284" max="284" width="20.285156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7.42578125" style="165" customWidth="1"/>
    <col min="514" max="514" width="2.7109375" style="165" customWidth="1"/>
    <col min="515" max="516" width="6.5703125" style="165" customWidth="1"/>
    <col min="517" max="517" width="5.85546875" style="165" customWidth="1"/>
    <col min="518" max="518" width="9.5703125" style="165" customWidth="1"/>
    <col min="519" max="520" width="12" style="165" customWidth="1"/>
    <col min="521" max="521" width="8" style="165" customWidth="1"/>
    <col min="522" max="522" width="2.5703125" style="165" customWidth="1"/>
    <col min="523" max="524" width="8.8554687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4.42578125" style="165" customWidth="1"/>
    <col min="537" max="537" width="13.5703125" style="165" customWidth="1"/>
    <col min="538" max="538" width="16.5703125" style="165" customWidth="1"/>
    <col min="539" max="539" width="11.28515625" style="165" customWidth="1"/>
    <col min="540" max="540" width="20.285156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7.42578125" style="165" customWidth="1"/>
    <col min="770" max="770" width="2.7109375" style="165" customWidth="1"/>
    <col min="771" max="772" width="6.5703125" style="165" customWidth="1"/>
    <col min="773" max="773" width="5.85546875" style="165" customWidth="1"/>
    <col min="774" max="774" width="9.5703125" style="165" customWidth="1"/>
    <col min="775" max="776" width="12" style="165" customWidth="1"/>
    <col min="777" max="777" width="8" style="165" customWidth="1"/>
    <col min="778" max="778" width="2.5703125" style="165" customWidth="1"/>
    <col min="779" max="780" width="8.8554687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4.42578125" style="165" customWidth="1"/>
    <col min="793" max="793" width="13.5703125" style="165" customWidth="1"/>
    <col min="794" max="794" width="16.5703125" style="165" customWidth="1"/>
    <col min="795" max="795" width="11.28515625" style="165" customWidth="1"/>
    <col min="796" max="796" width="20.285156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7.42578125" style="165" customWidth="1"/>
    <col min="1026" max="1026" width="2.7109375" style="165" customWidth="1"/>
    <col min="1027" max="1028" width="6.5703125" style="165" customWidth="1"/>
    <col min="1029" max="1029" width="5.85546875" style="165" customWidth="1"/>
    <col min="1030" max="1030" width="9.5703125" style="165" customWidth="1"/>
    <col min="1031" max="1032" width="12" style="165" customWidth="1"/>
    <col min="1033" max="1033" width="8" style="165" customWidth="1"/>
    <col min="1034" max="1034" width="2.5703125" style="165" customWidth="1"/>
    <col min="1035" max="1036" width="8.8554687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4.42578125" style="165" customWidth="1"/>
    <col min="1049" max="1049" width="13.5703125" style="165" customWidth="1"/>
    <col min="1050" max="1050" width="16.5703125" style="165" customWidth="1"/>
    <col min="1051" max="1051" width="11.28515625" style="165" customWidth="1"/>
    <col min="1052" max="1052" width="20.285156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7.42578125" style="165" customWidth="1"/>
    <col min="1282" max="1282" width="2.7109375" style="165" customWidth="1"/>
    <col min="1283" max="1284" width="6.5703125" style="165" customWidth="1"/>
    <col min="1285" max="1285" width="5.85546875" style="165" customWidth="1"/>
    <col min="1286" max="1286" width="9.5703125" style="165" customWidth="1"/>
    <col min="1287" max="1288" width="12" style="165" customWidth="1"/>
    <col min="1289" max="1289" width="8" style="165" customWidth="1"/>
    <col min="1290" max="1290" width="2.5703125" style="165" customWidth="1"/>
    <col min="1291" max="1292" width="8.8554687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4.42578125" style="165" customWidth="1"/>
    <col min="1305" max="1305" width="13.5703125" style="165" customWidth="1"/>
    <col min="1306" max="1306" width="16.5703125" style="165" customWidth="1"/>
    <col min="1307" max="1307" width="11.28515625" style="165" customWidth="1"/>
    <col min="1308" max="1308" width="20.285156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7.42578125" style="165" customWidth="1"/>
    <col min="1538" max="1538" width="2.7109375" style="165" customWidth="1"/>
    <col min="1539" max="1540" width="6.5703125" style="165" customWidth="1"/>
    <col min="1541" max="1541" width="5.85546875" style="165" customWidth="1"/>
    <col min="1542" max="1542" width="9.5703125" style="165" customWidth="1"/>
    <col min="1543" max="1544" width="12" style="165" customWidth="1"/>
    <col min="1545" max="1545" width="8" style="165" customWidth="1"/>
    <col min="1546" max="1546" width="2.5703125" style="165" customWidth="1"/>
    <col min="1547" max="1548" width="8.8554687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4.42578125" style="165" customWidth="1"/>
    <col min="1561" max="1561" width="13.5703125" style="165" customWidth="1"/>
    <col min="1562" max="1562" width="16.5703125" style="165" customWidth="1"/>
    <col min="1563" max="1563" width="11.28515625" style="165" customWidth="1"/>
    <col min="1564" max="1564" width="20.285156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7.42578125" style="165" customWidth="1"/>
    <col min="1794" max="1794" width="2.7109375" style="165" customWidth="1"/>
    <col min="1795" max="1796" width="6.5703125" style="165" customWidth="1"/>
    <col min="1797" max="1797" width="5.85546875" style="165" customWidth="1"/>
    <col min="1798" max="1798" width="9.5703125" style="165" customWidth="1"/>
    <col min="1799" max="1800" width="12" style="165" customWidth="1"/>
    <col min="1801" max="1801" width="8" style="165" customWidth="1"/>
    <col min="1802" max="1802" width="2.5703125" style="165" customWidth="1"/>
    <col min="1803" max="1804" width="8.8554687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4.42578125" style="165" customWidth="1"/>
    <col min="1817" max="1817" width="13.5703125" style="165" customWidth="1"/>
    <col min="1818" max="1818" width="16.5703125" style="165" customWidth="1"/>
    <col min="1819" max="1819" width="11.28515625" style="165" customWidth="1"/>
    <col min="1820" max="1820" width="20.285156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7.42578125" style="165" customWidth="1"/>
    <col min="2050" max="2050" width="2.7109375" style="165" customWidth="1"/>
    <col min="2051" max="2052" width="6.5703125" style="165" customWidth="1"/>
    <col min="2053" max="2053" width="5.85546875" style="165" customWidth="1"/>
    <col min="2054" max="2054" width="9.5703125" style="165" customWidth="1"/>
    <col min="2055" max="2056" width="12" style="165" customWidth="1"/>
    <col min="2057" max="2057" width="8" style="165" customWidth="1"/>
    <col min="2058" max="2058" width="2.5703125" style="165" customWidth="1"/>
    <col min="2059" max="2060" width="8.8554687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4.42578125" style="165" customWidth="1"/>
    <col min="2073" max="2073" width="13.5703125" style="165" customWidth="1"/>
    <col min="2074" max="2074" width="16.5703125" style="165" customWidth="1"/>
    <col min="2075" max="2075" width="11.28515625" style="165" customWidth="1"/>
    <col min="2076" max="2076" width="20.285156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7.42578125" style="165" customWidth="1"/>
    <col min="2306" max="2306" width="2.7109375" style="165" customWidth="1"/>
    <col min="2307" max="2308" width="6.5703125" style="165" customWidth="1"/>
    <col min="2309" max="2309" width="5.85546875" style="165" customWidth="1"/>
    <col min="2310" max="2310" width="9.5703125" style="165" customWidth="1"/>
    <col min="2311" max="2312" width="12" style="165" customWidth="1"/>
    <col min="2313" max="2313" width="8" style="165" customWidth="1"/>
    <col min="2314" max="2314" width="2.5703125" style="165" customWidth="1"/>
    <col min="2315" max="2316" width="8.8554687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4.42578125" style="165" customWidth="1"/>
    <col min="2329" max="2329" width="13.5703125" style="165" customWidth="1"/>
    <col min="2330" max="2330" width="16.5703125" style="165" customWidth="1"/>
    <col min="2331" max="2331" width="11.28515625" style="165" customWidth="1"/>
    <col min="2332" max="2332" width="20.285156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7.42578125" style="165" customWidth="1"/>
    <col min="2562" max="2562" width="2.7109375" style="165" customWidth="1"/>
    <col min="2563" max="2564" width="6.5703125" style="165" customWidth="1"/>
    <col min="2565" max="2565" width="5.85546875" style="165" customWidth="1"/>
    <col min="2566" max="2566" width="9.5703125" style="165" customWidth="1"/>
    <col min="2567" max="2568" width="12" style="165" customWidth="1"/>
    <col min="2569" max="2569" width="8" style="165" customWidth="1"/>
    <col min="2570" max="2570" width="2.5703125" style="165" customWidth="1"/>
    <col min="2571" max="2572" width="8.8554687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4.42578125" style="165" customWidth="1"/>
    <col min="2585" max="2585" width="13.5703125" style="165" customWidth="1"/>
    <col min="2586" max="2586" width="16.5703125" style="165" customWidth="1"/>
    <col min="2587" max="2587" width="11.28515625" style="165" customWidth="1"/>
    <col min="2588" max="2588" width="20.285156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7.42578125" style="165" customWidth="1"/>
    <col min="2818" max="2818" width="2.7109375" style="165" customWidth="1"/>
    <col min="2819" max="2820" width="6.5703125" style="165" customWidth="1"/>
    <col min="2821" max="2821" width="5.85546875" style="165" customWidth="1"/>
    <col min="2822" max="2822" width="9.5703125" style="165" customWidth="1"/>
    <col min="2823" max="2824" width="12" style="165" customWidth="1"/>
    <col min="2825" max="2825" width="8" style="165" customWidth="1"/>
    <col min="2826" max="2826" width="2.5703125" style="165" customWidth="1"/>
    <col min="2827" max="2828" width="8.8554687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4.42578125" style="165" customWidth="1"/>
    <col min="2841" max="2841" width="13.5703125" style="165" customWidth="1"/>
    <col min="2842" max="2842" width="16.5703125" style="165" customWidth="1"/>
    <col min="2843" max="2843" width="11.28515625" style="165" customWidth="1"/>
    <col min="2844" max="2844" width="20.285156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7.42578125" style="165" customWidth="1"/>
    <col min="3074" max="3074" width="2.7109375" style="165" customWidth="1"/>
    <col min="3075" max="3076" width="6.5703125" style="165" customWidth="1"/>
    <col min="3077" max="3077" width="5.85546875" style="165" customWidth="1"/>
    <col min="3078" max="3078" width="9.5703125" style="165" customWidth="1"/>
    <col min="3079" max="3080" width="12" style="165" customWidth="1"/>
    <col min="3081" max="3081" width="8" style="165" customWidth="1"/>
    <col min="3082" max="3082" width="2.5703125" style="165" customWidth="1"/>
    <col min="3083" max="3084" width="8.8554687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4.42578125" style="165" customWidth="1"/>
    <col min="3097" max="3097" width="13.5703125" style="165" customWidth="1"/>
    <col min="3098" max="3098" width="16.5703125" style="165" customWidth="1"/>
    <col min="3099" max="3099" width="11.28515625" style="165" customWidth="1"/>
    <col min="3100" max="3100" width="20.285156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7.42578125" style="165" customWidth="1"/>
    <col min="3330" max="3330" width="2.7109375" style="165" customWidth="1"/>
    <col min="3331" max="3332" width="6.5703125" style="165" customWidth="1"/>
    <col min="3333" max="3333" width="5.85546875" style="165" customWidth="1"/>
    <col min="3334" max="3334" width="9.5703125" style="165" customWidth="1"/>
    <col min="3335" max="3336" width="12" style="165" customWidth="1"/>
    <col min="3337" max="3337" width="8" style="165" customWidth="1"/>
    <col min="3338" max="3338" width="2.5703125" style="165" customWidth="1"/>
    <col min="3339" max="3340" width="8.8554687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4.42578125" style="165" customWidth="1"/>
    <col min="3353" max="3353" width="13.5703125" style="165" customWidth="1"/>
    <col min="3354" max="3354" width="16.5703125" style="165" customWidth="1"/>
    <col min="3355" max="3355" width="11.28515625" style="165" customWidth="1"/>
    <col min="3356" max="3356" width="20.285156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7.42578125" style="165" customWidth="1"/>
    <col min="3586" max="3586" width="2.7109375" style="165" customWidth="1"/>
    <col min="3587" max="3588" width="6.5703125" style="165" customWidth="1"/>
    <col min="3589" max="3589" width="5.85546875" style="165" customWidth="1"/>
    <col min="3590" max="3590" width="9.5703125" style="165" customWidth="1"/>
    <col min="3591" max="3592" width="12" style="165" customWidth="1"/>
    <col min="3593" max="3593" width="8" style="165" customWidth="1"/>
    <col min="3594" max="3594" width="2.5703125" style="165" customWidth="1"/>
    <col min="3595" max="3596" width="8.8554687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4.42578125" style="165" customWidth="1"/>
    <col min="3609" max="3609" width="13.5703125" style="165" customWidth="1"/>
    <col min="3610" max="3610" width="16.5703125" style="165" customWidth="1"/>
    <col min="3611" max="3611" width="11.28515625" style="165" customWidth="1"/>
    <col min="3612" max="3612" width="20.285156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7.42578125" style="165" customWidth="1"/>
    <col min="3842" max="3842" width="2.7109375" style="165" customWidth="1"/>
    <col min="3843" max="3844" width="6.5703125" style="165" customWidth="1"/>
    <col min="3845" max="3845" width="5.85546875" style="165" customWidth="1"/>
    <col min="3846" max="3846" width="9.5703125" style="165" customWidth="1"/>
    <col min="3847" max="3848" width="12" style="165" customWidth="1"/>
    <col min="3849" max="3849" width="8" style="165" customWidth="1"/>
    <col min="3850" max="3850" width="2.5703125" style="165" customWidth="1"/>
    <col min="3851" max="3852" width="8.8554687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4.42578125" style="165" customWidth="1"/>
    <col min="3865" max="3865" width="13.5703125" style="165" customWidth="1"/>
    <col min="3866" max="3866" width="16.5703125" style="165" customWidth="1"/>
    <col min="3867" max="3867" width="11.28515625" style="165" customWidth="1"/>
    <col min="3868" max="3868" width="20.285156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7.42578125" style="165" customWidth="1"/>
    <col min="4098" max="4098" width="2.7109375" style="165" customWidth="1"/>
    <col min="4099" max="4100" width="6.5703125" style="165" customWidth="1"/>
    <col min="4101" max="4101" width="5.85546875" style="165" customWidth="1"/>
    <col min="4102" max="4102" width="9.5703125" style="165" customWidth="1"/>
    <col min="4103" max="4104" width="12" style="165" customWidth="1"/>
    <col min="4105" max="4105" width="8" style="165" customWidth="1"/>
    <col min="4106" max="4106" width="2.5703125" style="165" customWidth="1"/>
    <col min="4107" max="4108" width="8.8554687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4.42578125" style="165" customWidth="1"/>
    <col min="4121" max="4121" width="13.5703125" style="165" customWidth="1"/>
    <col min="4122" max="4122" width="16.5703125" style="165" customWidth="1"/>
    <col min="4123" max="4123" width="11.28515625" style="165" customWidth="1"/>
    <col min="4124" max="4124" width="20.285156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7.42578125" style="165" customWidth="1"/>
    <col min="4354" max="4354" width="2.7109375" style="165" customWidth="1"/>
    <col min="4355" max="4356" width="6.5703125" style="165" customWidth="1"/>
    <col min="4357" max="4357" width="5.85546875" style="165" customWidth="1"/>
    <col min="4358" max="4358" width="9.5703125" style="165" customWidth="1"/>
    <col min="4359" max="4360" width="12" style="165" customWidth="1"/>
    <col min="4361" max="4361" width="8" style="165" customWidth="1"/>
    <col min="4362" max="4362" width="2.5703125" style="165" customWidth="1"/>
    <col min="4363" max="4364" width="8.8554687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4.42578125" style="165" customWidth="1"/>
    <col min="4377" max="4377" width="13.5703125" style="165" customWidth="1"/>
    <col min="4378" max="4378" width="16.5703125" style="165" customWidth="1"/>
    <col min="4379" max="4379" width="11.28515625" style="165" customWidth="1"/>
    <col min="4380" max="4380" width="20.285156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7.42578125" style="165" customWidth="1"/>
    <col min="4610" max="4610" width="2.7109375" style="165" customWidth="1"/>
    <col min="4611" max="4612" width="6.5703125" style="165" customWidth="1"/>
    <col min="4613" max="4613" width="5.85546875" style="165" customWidth="1"/>
    <col min="4614" max="4614" width="9.5703125" style="165" customWidth="1"/>
    <col min="4615" max="4616" width="12" style="165" customWidth="1"/>
    <col min="4617" max="4617" width="8" style="165" customWidth="1"/>
    <col min="4618" max="4618" width="2.5703125" style="165" customWidth="1"/>
    <col min="4619" max="4620" width="8.8554687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4.42578125" style="165" customWidth="1"/>
    <col min="4633" max="4633" width="13.5703125" style="165" customWidth="1"/>
    <col min="4634" max="4634" width="16.5703125" style="165" customWidth="1"/>
    <col min="4635" max="4635" width="11.28515625" style="165" customWidth="1"/>
    <col min="4636" max="4636" width="20.285156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7.42578125" style="165" customWidth="1"/>
    <col min="4866" max="4866" width="2.7109375" style="165" customWidth="1"/>
    <col min="4867" max="4868" width="6.5703125" style="165" customWidth="1"/>
    <col min="4869" max="4869" width="5.85546875" style="165" customWidth="1"/>
    <col min="4870" max="4870" width="9.5703125" style="165" customWidth="1"/>
    <col min="4871" max="4872" width="12" style="165" customWidth="1"/>
    <col min="4873" max="4873" width="8" style="165" customWidth="1"/>
    <col min="4874" max="4874" width="2.5703125" style="165" customWidth="1"/>
    <col min="4875" max="4876" width="8.8554687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4.42578125" style="165" customWidth="1"/>
    <col min="4889" max="4889" width="13.5703125" style="165" customWidth="1"/>
    <col min="4890" max="4890" width="16.5703125" style="165" customWidth="1"/>
    <col min="4891" max="4891" width="11.28515625" style="165" customWidth="1"/>
    <col min="4892" max="4892" width="20.285156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7.42578125" style="165" customWidth="1"/>
    <col min="5122" max="5122" width="2.7109375" style="165" customWidth="1"/>
    <col min="5123" max="5124" width="6.5703125" style="165" customWidth="1"/>
    <col min="5125" max="5125" width="5.85546875" style="165" customWidth="1"/>
    <col min="5126" max="5126" width="9.5703125" style="165" customWidth="1"/>
    <col min="5127" max="5128" width="12" style="165" customWidth="1"/>
    <col min="5129" max="5129" width="8" style="165" customWidth="1"/>
    <col min="5130" max="5130" width="2.5703125" style="165" customWidth="1"/>
    <col min="5131" max="5132" width="8.8554687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4.42578125" style="165" customWidth="1"/>
    <col min="5145" max="5145" width="13.5703125" style="165" customWidth="1"/>
    <col min="5146" max="5146" width="16.5703125" style="165" customWidth="1"/>
    <col min="5147" max="5147" width="11.28515625" style="165" customWidth="1"/>
    <col min="5148" max="5148" width="20.285156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7.42578125" style="165" customWidth="1"/>
    <col min="5378" max="5378" width="2.7109375" style="165" customWidth="1"/>
    <col min="5379" max="5380" width="6.5703125" style="165" customWidth="1"/>
    <col min="5381" max="5381" width="5.85546875" style="165" customWidth="1"/>
    <col min="5382" max="5382" width="9.5703125" style="165" customWidth="1"/>
    <col min="5383" max="5384" width="12" style="165" customWidth="1"/>
    <col min="5385" max="5385" width="8" style="165" customWidth="1"/>
    <col min="5386" max="5386" width="2.5703125" style="165" customWidth="1"/>
    <col min="5387" max="5388" width="8.8554687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4.42578125" style="165" customWidth="1"/>
    <col min="5401" max="5401" width="13.5703125" style="165" customWidth="1"/>
    <col min="5402" max="5402" width="16.5703125" style="165" customWidth="1"/>
    <col min="5403" max="5403" width="11.28515625" style="165" customWidth="1"/>
    <col min="5404" max="5404" width="20.285156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7.42578125" style="165" customWidth="1"/>
    <col min="5634" max="5634" width="2.7109375" style="165" customWidth="1"/>
    <col min="5635" max="5636" width="6.5703125" style="165" customWidth="1"/>
    <col min="5637" max="5637" width="5.85546875" style="165" customWidth="1"/>
    <col min="5638" max="5638" width="9.5703125" style="165" customWidth="1"/>
    <col min="5639" max="5640" width="12" style="165" customWidth="1"/>
    <col min="5641" max="5641" width="8" style="165" customWidth="1"/>
    <col min="5642" max="5642" width="2.5703125" style="165" customWidth="1"/>
    <col min="5643" max="5644" width="8.8554687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4.42578125" style="165" customWidth="1"/>
    <col min="5657" max="5657" width="13.5703125" style="165" customWidth="1"/>
    <col min="5658" max="5658" width="16.5703125" style="165" customWidth="1"/>
    <col min="5659" max="5659" width="11.28515625" style="165" customWidth="1"/>
    <col min="5660" max="5660" width="20.285156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7.42578125" style="165" customWidth="1"/>
    <col min="5890" max="5890" width="2.7109375" style="165" customWidth="1"/>
    <col min="5891" max="5892" width="6.5703125" style="165" customWidth="1"/>
    <col min="5893" max="5893" width="5.85546875" style="165" customWidth="1"/>
    <col min="5894" max="5894" width="9.5703125" style="165" customWidth="1"/>
    <col min="5895" max="5896" width="12" style="165" customWidth="1"/>
    <col min="5897" max="5897" width="8" style="165" customWidth="1"/>
    <col min="5898" max="5898" width="2.5703125" style="165" customWidth="1"/>
    <col min="5899" max="5900" width="8.8554687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4.42578125" style="165" customWidth="1"/>
    <col min="5913" max="5913" width="13.5703125" style="165" customWidth="1"/>
    <col min="5914" max="5914" width="16.5703125" style="165" customWidth="1"/>
    <col min="5915" max="5915" width="11.28515625" style="165" customWidth="1"/>
    <col min="5916" max="5916" width="20.285156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7.42578125" style="165" customWidth="1"/>
    <col min="6146" max="6146" width="2.7109375" style="165" customWidth="1"/>
    <col min="6147" max="6148" width="6.5703125" style="165" customWidth="1"/>
    <col min="6149" max="6149" width="5.85546875" style="165" customWidth="1"/>
    <col min="6150" max="6150" width="9.5703125" style="165" customWidth="1"/>
    <col min="6151" max="6152" width="12" style="165" customWidth="1"/>
    <col min="6153" max="6153" width="8" style="165" customWidth="1"/>
    <col min="6154" max="6154" width="2.5703125" style="165" customWidth="1"/>
    <col min="6155" max="6156" width="8.8554687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4.42578125" style="165" customWidth="1"/>
    <col min="6169" max="6169" width="13.5703125" style="165" customWidth="1"/>
    <col min="6170" max="6170" width="16.5703125" style="165" customWidth="1"/>
    <col min="6171" max="6171" width="11.28515625" style="165" customWidth="1"/>
    <col min="6172" max="6172" width="20.285156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7.42578125" style="165" customWidth="1"/>
    <col min="6402" max="6402" width="2.7109375" style="165" customWidth="1"/>
    <col min="6403" max="6404" width="6.5703125" style="165" customWidth="1"/>
    <col min="6405" max="6405" width="5.85546875" style="165" customWidth="1"/>
    <col min="6406" max="6406" width="9.5703125" style="165" customWidth="1"/>
    <col min="6407" max="6408" width="12" style="165" customWidth="1"/>
    <col min="6409" max="6409" width="8" style="165" customWidth="1"/>
    <col min="6410" max="6410" width="2.5703125" style="165" customWidth="1"/>
    <col min="6411" max="6412" width="8.8554687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4.42578125" style="165" customWidth="1"/>
    <col min="6425" max="6425" width="13.5703125" style="165" customWidth="1"/>
    <col min="6426" max="6426" width="16.5703125" style="165" customWidth="1"/>
    <col min="6427" max="6427" width="11.28515625" style="165" customWidth="1"/>
    <col min="6428" max="6428" width="20.285156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7.42578125" style="165" customWidth="1"/>
    <col min="6658" max="6658" width="2.7109375" style="165" customWidth="1"/>
    <col min="6659" max="6660" width="6.5703125" style="165" customWidth="1"/>
    <col min="6661" max="6661" width="5.85546875" style="165" customWidth="1"/>
    <col min="6662" max="6662" width="9.5703125" style="165" customWidth="1"/>
    <col min="6663" max="6664" width="12" style="165" customWidth="1"/>
    <col min="6665" max="6665" width="8" style="165" customWidth="1"/>
    <col min="6666" max="6666" width="2.5703125" style="165" customWidth="1"/>
    <col min="6667" max="6668" width="8.8554687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4.42578125" style="165" customWidth="1"/>
    <col min="6681" max="6681" width="13.5703125" style="165" customWidth="1"/>
    <col min="6682" max="6682" width="16.5703125" style="165" customWidth="1"/>
    <col min="6683" max="6683" width="11.28515625" style="165" customWidth="1"/>
    <col min="6684" max="6684" width="20.285156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7.42578125" style="165" customWidth="1"/>
    <col min="6914" max="6914" width="2.7109375" style="165" customWidth="1"/>
    <col min="6915" max="6916" width="6.5703125" style="165" customWidth="1"/>
    <col min="6917" max="6917" width="5.85546875" style="165" customWidth="1"/>
    <col min="6918" max="6918" width="9.5703125" style="165" customWidth="1"/>
    <col min="6919" max="6920" width="12" style="165" customWidth="1"/>
    <col min="6921" max="6921" width="8" style="165" customWidth="1"/>
    <col min="6922" max="6922" width="2.5703125" style="165" customWidth="1"/>
    <col min="6923" max="6924" width="8.8554687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4.42578125" style="165" customWidth="1"/>
    <col min="6937" max="6937" width="13.5703125" style="165" customWidth="1"/>
    <col min="6938" max="6938" width="16.5703125" style="165" customWidth="1"/>
    <col min="6939" max="6939" width="11.28515625" style="165" customWidth="1"/>
    <col min="6940" max="6940" width="20.285156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7.42578125" style="165" customWidth="1"/>
    <col min="7170" max="7170" width="2.7109375" style="165" customWidth="1"/>
    <col min="7171" max="7172" width="6.5703125" style="165" customWidth="1"/>
    <col min="7173" max="7173" width="5.85546875" style="165" customWidth="1"/>
    <col min="7174" max="7174" width="9.5703125" style="165" customWidth="1"/>
    <col min="7175" max="7176" width="12" style="165" customWidth="1"/>
    <col min="7177" max="7177" width="8" style="165" customWidth="1"/>
    <col min="7178" max="7178" width="2.5703125" style="165" customWidth="1"/>
    <col min="7179" max="7180" width="8.8554687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4.42578125" style="165" customWidth="1"/>
    <col min="7193" max="7193" width="13.5703125" style="165" customWidth="1"/>
    <col min="7194" max="7194" width="16.5703125" style="165" customWidth="1"/>
    <col min="7195" max="7195" width="11.28515625" style="165" customWidth="1"/>
    <col min="7196" max="7196" width="20.285156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7.42578125" style="165" customWidth="1"/>
    <col min="7426" max="7426" width="2.7109375" style="165" customWidth="1"/>
    <col min="7427" max="7428" width="6.5703125" style="165" customWidth="1"/>
    <col min="7429" max="7429" width="5.85546875" style="165" customWidth="1"/>
    <col min="7430" max="7430" width="9.5703125" style="165" customWidth="1"/>
    <col min="7431" max="7432" width="12" style="165" customWidth="1"/>
    <col min="7433" max="7433" width="8" style="165" customWidth="1"/>
    <col min="7434" max="7434" width="2.5703125" style="165" customWidth="1"/>
    <col min="7435" max="7436" width="8.8554687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4.42578125" style="165" customWidth="1"/>
    <col min="7449" max="7449" width="13.5703125" style="165" customWidth="1"/>
    <col min="7450" max="7450" width="16.5703125" style="165" customWidth="1"/>
    <col min="7451" max="7451" width="11.28515625" style="165" customWidth="1"/>
    <col min="7452" max="7452" width="20.285156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7.42578125" style="165" customWidth="1"/>
    <col min="7682" max="7682" width="2.7109375" style="165" customWidth="1"/>
    <col min="7683" max="7684" width="6.5703125" style="165" customWidth="1"/>
    <col min="7685" max="7685" width="5.85546875" style="165" customWidth="1"/>
    <col min="7686" max="7686" width="9.5703125" style="165" customWidth="1"/>
    <col min="7687" max="7688" width="12" style="165" customWidth="1"/>
    <col min="7689" max="7689" width="8" style="165" customWidth="1"/>
    <col min="7690" max="7690" width="2.5703125" style="165" customWidth="1"/>
    <col min="7691" max="7692" width="8.8554687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4.42578125" style="165" customWidth="1"/>
    <col min="7705" max="7705" width="13.5703125" style="165" customWidth="1"/>
    <col min="7706" max="7706" width="16.5703125" style="165" customWidth="1"/>
    <col min="7707" max="7707" width="11.28515625" style="165" customWidth="1"/>
    <col min="7708" max="7708" width="20.285156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7.42578125" style="165" customWidth="1"/>
    <col min="7938" max="7938" width="2.7109375" style="165" customWidth="1"/>
    <col min="7939" max="7940" width="6.5703125" style="165" customWidth="1"/>
    <col min="7941" max="7941" width="5.85546875" style="165" customWidth="1"/>
    <col min="7942" max="7942" width="9.5703125" style="165" customWidth="1"/>
    <col min="7943" max="7944" width="12" style="165" customWidth="1"/>
    <col min="7945" max="7945" width="8" style="165" customWidth="1"/>
    <col min="7946" max="7946" width="2.5703125" style="165" customWidth="1"/>
    <col min="7947" max="7948" width="8.8554687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4.42578125" style="165" customWidth="1"/>
    <col min="7961" max="7961" width="13.5703125" style="165" customWidth="1"/>
    <col min="7962" max="7962" width="16.5703125" style="165" customWidth="1"/>
    <col min="7963" max="7963" width="11.28515625" style="165" customWidth="1"/>
    <col min="7964" max="7964" width="20.285156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7.42578125" style="165" customWidth="1"/>
    <col min="8194" max="8194" width="2.7109375" style="165" customWidth="1"/>
    <col min="8195" max="8196" width="6.5703125" style="165" customWidth="1"/>
    <col min="8197" max="8197" width="5.85546875" style="165" customWidth="1"/>
    <col min="8198" max="8198" width="9.5703125" style="165" customWidth="1"/>
    <col min="8199" max="8200" width="12" style="165" customWidth="1"/>
    <col min="8201" max="8201" width="8" style="165" customWidth="1"/>
    <col min="8202" max="8202" width="2.5703125" style="165" customWidth="1"/>
    <col min="8203" max="8204" width="8.8554687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4.42578125" style="165" customWidth="1"/>
    <col min="8217" max="8217" width="13.5703125" style="165" customWidth="1"/>
    <col min="8218" max="8218" width="16.5703125" style="165" customWidth="1"/>
    <col min="8219" max="8219" width="11.28515625" style="165" customWidth="1"/>
    <col min="8220" max="8220" width="20.285156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7.42578125" style="165" customWidth="1"/>
    <col min="8450" max="8450" width="2.7109375" style="165" customWidth="1"/>
    <col min="8451" max="8452" width="6.5703125" style="165" customWidth="1"/>
    <col min="8453" max="8453" width="5.85546875" style="165" customWidth="1"/>
    <col min="8454" max="8454" width="9.5703125" style="165" customWidth="1"/>
    <col min="8455" max="8456" width="12" style="165" customWidth="1"/>
    <col min="8457" max="8457" width="8" style="165" customWidth="1"/>
    <col min="8458" max="8458" width="2.5703125" style="165" customWidth="1"/>
    <col min="8459" max="8460" width="8.8554687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4.42578125" style="165" customWidth="1"/>
    <col min="8473" max="8473" width="13.5703125" style="165" customWidth="1"/>
    <col min="8474" max="8474" width="16.5703125" style="165" customWidth="1"/>
    <col min="8475" max="8475" width="11.28515625" style="165" customWidth="1"/>
    <col min="8476" max="8476" width="20.285156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7.42578125" style="165" customWidth="1"/>
    <col min="8706" max="8706" width="2.7109375" style="165" customWidth="1"/>
    <col min="8707" max="8708" width="6.5703125" style="165" customWidth="1"/>
    <col min="8709" max="8709" width="5.85546875" style="165" customWidth="1"/>
    <col min="8710" max="8710" width="9.5703125" style="165" customWidth="1"/>
    <col min="8711" max="8712" width="12" style="165" customWidth="1"/>
    <col min="8713" max="8713" width="8" style="165" customWidth="1"/>
    <col min="8714" max="8714" width="2.5703125" style="165" customWidth="1"/>
    <col min="8715" max="8716" width="8.8554687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4.42578125" style="165" customWidth="1"/>
    <col min="8729" max="8729" width="13.5703125" style="165" customWidth="1"/>
    <col min="8730" max="8730" width="16.5703125" style="165" customWidth="1"/>
    <col min="8731" max="8731" width="11.28515625" style="165" customWidth="1"/>
    <col min="8732" max="8732" width="20.285156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7.42578125" style="165" customWidth="1"/>
    <col min="8962" max="8962" width="2.7109375" style="165" customWidth="1"/>
    <col min="8963" max="8964" width="6.5703125" style="165" customWidth="1"/>
    <col min="8965" max="8965" width="5.85546875" style="165" customWidth="1"/>
    <col min="8966" max="8966" width="9.5703125" style="165" customWidth="1"/>
    <col min="8967" max="8968" width="12" style="165" customWidth="1"/>
    <col min="8969" max="8969" width="8" style="165" customWidth="1"/>
    <col min="8970" max="8970" width="2.5703125" style="165" customWidth="1"/>
    <col min="8971" max="8972" width="8.8554687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4.42578125" style="165" customWidth="1"/>
    <col min="8985" max="8985" width="13.5703125" style="165" customWidth="1"/>
    <col min="8986" max="8986" width="16.5703125" style="165" customWidth="1"/>
    <col min="8987" max="8987" width="11.28515625" style="165" customWidth="1"/>
    <col min="8988" max="8988" width="20.285156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7.42578125" style="165" customWidth="1"/>
    <col min="9218" max="9218" width="2.7109375" style="165" customWidth="1"/>
    <col min="9219" max="9220" width="6.5703125" style="165" customWidth="1"/>
    <col min="9221" max="9221" width="5.85546875" style="165" customWidth="1"/>
    <col min="9222" max="9222" width="9.5703125" style="165" customWidth="1"/>
    <col min="9223" max="9224" width="12" style="165" customWidth="1"/>
    <col min="9225" max="9225" width="8" style="165" customWidth="1"/>
    <col min="9226" max="9226" width="2.5703125" style="165" customWidth="1"/>
    <col min="9227" max="9228" width="8.8554687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4.42578125" style="165" customWidth="1"/>
    <col min="9241" max="9241" width="13.5703125" style="165" customWidth="1"/>
    <col min="9242" max="9242" width="16.5703125" style="165" customWidth="1"/>
    <col min="9243" max="9243" width="11.28515625" style="165" customWidth="1"/>
    <col min="9244" max="9244" width="20.285156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7.42578125" style="165" customWidth="1"/>
    <col min="9474" max="9474" width="2.7109375" style="165" customWidth="1"/>
    <col min="9475" max="9476" width="6.5703125" style="165" customWidth="1"/>
    <col min="9477" max="9477" width="5.85546875" style="165" customWidth="1"/>
    <col min="9478" max="9478" width="9.5703125" style="165" customWidth="1"/>
    <col min="9479" max="9480" width="12" style="165" customWidth="1"/>
    <col min="9481" max="9481" width="8" style="165" customWidth="1"/>
    <col min="9482" max="9482" width="2.5703125" style="165" customWidth="1"/>
    <col min="9483" max="9484" width="8.8554687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4.42578125" style="165" customWidth="1"/>
    <col min="9497" max="9497" width="13.5703125" style="165" customWidth="1"/>
    <col min="9498" max="9498" width="16.5703125" style="165" customWidth="1"/>
    <col min="9499" max="9499" width="11.28515625" style="165" customWidth="1"/>
    <col min="9500" max="9500" width="20.285156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7.42578125" style="165" customWidth="1"/>
    <col min="9730" max="9730" width="2.7109375" style="165" customWidth="1"/>
    <col min="9731" max="9732" width="6.5703125" style="165" customWidth="1"/>
    <col min="9733" max="9733" width="5.85546875" style="165" customWidth="1"/>
    <col min="9734" max="9734" width="9.5703125" style="165" customWidth="1"/>
    <col min="9735" max="9736" width="12" style="165" customWidth="1"/>
    <col min="9737" max="9737" width="8" style="165" customWidth="1"/>
    <col min="9738" max="9738" width="2.5703125" style="165" customWidth="1"/>
    <col min="9739" max="9740" width="8.8554687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4.42578125" style="165" customWidth="1"/>
    <col min="9753" max="9753" width="13.5703125" style="165" customWidth="1"/>
    <col min="9754" max="9754" width="16.5703125" style="165" customWidth="1"/>
    <col min="9755" max="9755" width="11.28515625" style="165" customWidth="1"/>
    <col min="9756" max="9756" width="20.285156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7.42578125" style="165" customWidth="1"/>
    <col min="9986" max="9986" width="2.7109375" style="165" customWidth="1"/>
    <col min="9987" max="9988" width="6.5703125" style="165" customWidth="1"/>
    <col min="9989" max="9989" width="5.85546875" style="165" customWidth="1"/>
    <col min="9990" max="9990" width="9.5703125" style="165" customWidth="1"/>
    <col min="9991" max="9992" width="12" style="165" customWidth="1"/>
    <col min="9993" max="9993" width="8" style="165" customWidth="1"/>
    <col min="9994" max="9994" width="2.5703125" style="165" customWidth="1"/>
    <col min="9995" max="9996" width="8.8554687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4.42578125" style="165" customWidth="1"/>
    <col min="10009" max="10009" width="13.5703125" style="165" customWidth="1"/>
    <col min="10010" max="10010" width="16.5703125" style="165" customWidth="1"/>
    <col min="10011" max="10011" width="11.28515625" style="165" customWidth="1"/>
    <col min="10012" max="10012" width="20.285156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7.42578125" style="165" customWidth="1"/>
    <col min="10242" max="10242" width="2.7109375" style="165" customWidth="1"/>
    <col min="10243" max="10244" width="6.5703125" style="165" customWidth="1"/>
    <col min="10245" max="10245" width="5.85546875" style="165" customWidth="1"/>
    <col min="10246" max="10246" width="9.5703125" style="165" customWidth="1"/>
    <col min="10247" max="10248" width="12" style="165" customWidth="1"/>
    <col min="10249" max="10249" width="8" style="165" customWidth="1"/>
    <col min="10250" max="10250" width="2.5703125" style="165" customWidth="1"/>
    <col min="10251" max="10252" width="8.8554687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4.42578125" style="165" customWidth="1"/>
    <col min="10265" max="10265" width="13.5703125" style="165" customWidth="1"/>
    <col min="10266" max="10266" width="16.5703125" style="165" customWidth="1"/>
    <col min="10267" max="10267" width="11.28515625" style="165" customWidth="1"/>
    <col min="10268" max="10268" width="20.285156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7.42578125" style="165" customWidth="1"/>
    <col min="10498" max="10498" width="2.7109375" style="165" customWidth="1"/>
    <col min="10499" max="10500" width="6.5703125" style="165" customWidth="1"/>
    <col min="10501" max="10501" width="5.85546875" style="165" customWidth="1"/>
    <col min="10502" max="10502" width="9.5703125" style="165" customWidth="1"/>
    <col min="10503" max="10504" width="12" style="165" customWidth="1"/>
    <col min="10505" max="10505" width="8" style="165" customWidth="1"/>
    <col min="10506" max="10506" width="2.5703125" style="165" customWidth="1"/>
    <col min="10507" max="10508" width="8.8554687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4.42578125" style="165" customWidth="1"/>
    <col min="10521" max="10521" width="13.5703125" style="165" customWidth="1"/>
    <col min="10522" max="10522" width="16.5703125" style="165" customWidth="1"/>
    <col min="10523" max="10523" width="11.28515625" style="165" customWidth="1"/>
    <col min="10524" max="10524" width="20.285156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7.42578125" style="165" customWidth="1"/>
    <col min="10754" max="10754" width="2.7109375" style="165" customWidth="1"/>
    <col min="10755" max="10756" width="6.5703125" style="165" customWidth="1"/>
    <col min="10757" max="10757" width="5.85546875" style="165" customWidth="1"/>
    <col min="10758" max="10758" width="9.5703125" style="165" customWidth="1"/>
    <col min="10759" max="10760" width="12" style="165" customWidth="1"/>
    <col min="10761" max="10761" width="8" style="165" customWidth="1"/>
    <col min="10762" max="10762" width="2.5703125" style="165" customWidth="1"/>
    <col min="10763" max="10764" width="8.8554687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4.42578125" style="165" customWidth="1"/>
    <col min="10777" max="10777" width="13.5703125" style="165" customWidth="1"/>
    <col min="10778" max="10778" width="16.5703125" style="165" customWidth="1"/>
    <col min="10779" max="10779" width="11.28515625" style="165" customWidth="1"/>
    <col min="10780" max="10780" width="20.285156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7.42578125" style="165" customWidth="1"/>
    <col min="11010" max="11010" width="2.7109375" style="165" customWidth="1"/>
    <col min="11011" max="11012" width="6.5703125" style="165" customWidth="1"/>
    <col min="11013" max="11013" width="5.85546875" style="165" customWidth="1"/>
    <col min="11014" max="11014" width="9.5703125" style="165" customWidth="1"/>
    <col min="11015" max="11016" width="12" style="165" customWidth="1"/>
    <col min="11017" max="11017" width="8" style="165" customWidth="1"/>
    <col min="11018" max="11018" width="2.5703125" style="165" customWidth="1"/>
    <col min="11019" max="11020" width="8.8554687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4.42578125" style="165" customWidth="1"/>
    <col min="11033" max="11033" width="13.5703125" style="165" customWidth="1"/>
    <col min="11034" max="11034" width="16.5703125" style="165" customWidth="1"/>
    <col min="11035" max="11035" width="11.28515625" style="165" customWidth="1"/>
    <col min="11036" max="11036" width="20.285156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7.42578125" style="165" customWidth="1"/>
    <col min="11266" max="11266" width="2.7109375" style="165" customWidth="1"/>
    <col min="11267" max="11268" width="6.5703125" style="165" customWidth="1"/>
    <col min="11269" max="11269" width="5.85546875" style="165" customWidth="1"/>
    <col min="11270" max="11270" width="9.5703125" style="165" customWidth="1"/>
    <col min="11271" max="11272" width="12" style="165" customWidth="1"/>
    <col min="11273" max="11273" width="8" style="165" customWidth="1"/>
    <col min="11274" max="11274" width="2.5703125" style="165" customWidth="1"/>
    <col min="11275" max="11276" width="8.8554687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4.42578125" style="165" customWidth="1"/>
    <col min="11289" max="11289" width="13.5703125" style="165" customWidth="1"/>
    <col min="11290" max="11290" width="16.5703125" style="165" customWidth="1"/>
    <col min="11291" max="11291" width="11.28515625" style="165" customWidth="1"/>
    <col min="11292" max="11292" width="20.285156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7.42578125" style="165" customWidth="1"/>
    <col min="11522" max="11522" width="2.7109375" style="165" customWidth="1"/>
    <col min="11523" max="11524" width="6.5703125" style="165" customWidth="1"/>
    <col min="11525" max="11525" width="5.85546875" style="165" customWidth="1"/>
    <col min="11526" max="11526" width="9.5703125" style="165" customWidth="1"/>
    <col min="11527" max="11528" width="12" style="165" customWidth="1"/>
    <col min="11529" max="11529" width="8" style="165" customWidth="1"/>
    <col min="11530" max="11530" width="2.5703125" style="165" customWidth="1"/>
    <col min="11531" max="11532" width="8.8554687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4.42578125" style="165" customWidth="1"/>
    <col min="11545" max="11545" width="13.5703125" style="165" customWidth="1"/>
    <col min="11546" max="11546" width="16.5703125" style="165" customWidth="1"/>
    <col min="11547" max="11547" width="11.28515625" style="165" customWidth="1"/>
    <col min="11548" max="11548" width="20.285156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7.42578125" style="165" customWidth="1"/>
    <col min="11778" max="11778" width="2.7109375" style="165" customWidth="1"/>
    <col min="11779" max="11780" width="6.5703125" style="165" customWidth="1"/>
    <col min="11781" max="11781" width="5.85546875" style="165" customWidth="1"/>
    <col min="11782" max="11782" width="9.5703125" style="165" customWidth="1"/>
    <col min="11783" max="11784" width="12" style="165" customWidth="1"/>
    <col min="11785" max="11785" width="8" style="165" customWidth="1"/>
    <col min="11786" max="11786" width="2.5703125" style="165" customWidth="1"/>
    <col min="11787" max="11788" width="8.8554687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4.42578125" style="165" customWidth="1"/>
    <col min="11801" max="11801" width="13.5703125" style="165" customWidth="1"/>
    <col min="11802" max="11802" width="16.5703125" style="165" customWidth="1"/>
    <col min="11803" max="11803" width="11.28515625" style="165" customWidth="1"/>
    <col min="11804" max="11804" width="20.285156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7.42578125" style="165" customWidth="1"/>
    <col min="12034" max="12034" width="2.7109375" style="165" customWidth="1"/>
    <col min="12035" max="12036" width="6.5703125" style="165" customWidth="1"/>
    <col min="12037" max="12037" width="5.85546875" style="165" customWidth="1"/>
    <col min="12038" max="12038" width="9.5703125" style="165" customWidth="1"/>
    <col min="12039" max="12040" width="12" style="165" customWidth="1"/>
    <col min="12041" max="12041" width="8" style="165" customWidth="1"/>
    <col min="12042" max="12042" width="2.5703125" style="165" customWidth="1"/>
    <col min="12043" max="12044" width="8.8554687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4.42578125" style="165" customWidth="1"/>
    <col min="12057" max="12057" width="13.5703125" style="165" customWidth="1"/>
    <col min="12058" max="12058" width="16.5703125" style="165" customWidth="1"/>
    <col min="12059" max="12059" width="11.28515625" style="165" customWidth="1"/>
    <col min="12060" max="12060" width="20.285156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7.42578125" style="165" customWidth="1"/>
    <col min="12290" max="12290" width="2.7109375" style="165" customWidth="1"/>
    <col min="12291" max="12292" width="6.5703125" style="165" customWidth="1"/>
    <col min="12293" max="12293" width="5.85546875" style="165" customWidth="1"/>
    <col min="12294" max="12294" width="9.5703125" style="165" customWidth="1"/>
    <col min="12295" max="12296" width="12" style="165" customWidth="1"/>
    <col min="12297" max="12297" width="8" style="165" customWidth="1"/>
    <col min="12298" max="12298" width="2.5703125" style="165" customWidth="1"/>
    <col min="12299" max="12300" width="8.8554687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4.42578125" style="165" customWidth="1"/>
    <col min="12313" max="12313" width="13.5703125" style="165" customWidth="1"/>
    <col min="12314" max="12314" width="16.5703125" style="165" customWidth="1"/>
    <col min="12315" max="12315" width="11.28515625" style="165" customWidth="1"/>
    <col min="12316" max="12316" width="20.285156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7.42578125" style="165" customWidth="1"/>
    <col min="12546" max="12546" width="2.7109375" style="165" customWidth="1"/>
    <col min="12547" max="12548" width="6.5703125" style="165" customWidth="1"/>
    <col min="12549" max="12549" width="5.85546875" style="165" customWidth="1"/>
    <col min="12550" max="12550" width="9.5703125" style="165" customWidth="1"/>
    <col min="12551" max="12552" width="12" style="165" customWidth="1"/>
    <col min="12553" max="12553" width="8" style="165" customWidth="1"/>
    <col min="12554" max="12554" width="2.5703125" style="165" customWidth="1"/>
    <col min="12555" max="12556" width="8.8554687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4.42578125" style="165" customWidth="1"/>
    <col min="12569" max="12569" width="13.5703125" style="165" customWidth="1"/>
    <col min="12570" max="12570" width="16.5703125" style="165" customWidth="1"/>
    <col min="12571" max="12571" width="11.28515625" style="165" customWidth="1"/>
    <col min="12572" max="12572" width="20.285156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7.42578125" style="165" customWidth="1"/>
    <col min="12802" max="12802" width="2.7109375" style="165" customWidth="1"/>
    <col min="12803" max="12804" width="6.5703125" style="165" customWidth="1"/>
    <col min="12805" max="12805" width="5.85546875" style="165" customWidth="1"/>
    <col min="12806" max="12806" width="9.5703125" style="165" customWidth="1"/>
    <col min="12807" max="12808" width="12" style="165" customWidth="1"/>
    <col min="12809" max="12809" width="8" style="165" customWidth="1"/>
    <col min="12810" max="12810" width="2.5703125" style="165" customWidth="1"/>
    <col min="12811" max="12812" width="8.8554687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4.42578125" style="165" customWidth="1"/>
    <col min="12825" max="12825" width="13.5703125" style="165" customWidth="1"/>
    <col min="12826" max="12826" width="16.5703125" style="165" customWidth="1"/>
    <col min="12827" max="12827" width="11.28515625" style="165" customWidth="1"/>
    <col min="12828" max="12828" width="20.285156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7.42578125" style="165" customWidth="1"/>
    <col min="13058" max="13058" width="2.7109375" style="165" customWidth="1"/>
    <col min="13059" max="13060" width="6.5703125" style="165" customWidth="1"/>
    <col min="13061" max="13061" width="5.85546875" style="165" customWidth="1"/>
    <col min="13062" max="13062" width="9.5703125" style="165" customWidth="1"/>
    <col min="13063" max="13064" width="12" style="165" customWidth="1"/>
    <col min="13065" max="13065" width="8" style="165" customWidth="1"/>
    <col min="13066" max="13066" width="2.5703125" style="165" customWidth="1"/>
    <col min="13067" max="13068" width="8.8554687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4.42578125" style="165" customWidth="1"/>
    <col min="13081" max="13081" width="13.5703125" style="165" customWidth="1"/>
    <col min="13082" max="13082" width="16.5703125" style="165" customWidth="1"/>
    <col min="13083" max="13083" width="11.28515625" style="165" customWidth="1"/>
    <col min="13084" max="13084" width="20.285156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7.42578125" style="165" customWidth="1"/>
    <col min="13314" max="13314" width="2.7109375" style="165" customWidth="1"/>
    <col min="13315" max="13316" width="6.5703125" style="165" customWidth="1"/>
    <col min="13317" max="13317" width="5.85546875" style="165" customWidth="1"/>
    <col min="13318" max="13318" width="9.5703125" style="165" customWidth="1"/>
    <col min="13319" max="13320" width="12" style="165" customWidth="1"/>
    <col min="13321" max="13321" width="8" style="165" customWidth="1"/>
    <col min="13322" max="13322" width="2.5703125" style="165" customWidth="1"/>
    <col min="13323" max="13324" width="8.8554687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4.42578125" style="165" customWidth="1"/>
    <col min="13337" max="13337" width="13.5703125" style="165" customWidth="1"/>
    <col min="13338" max="13338" width="16.5703125" style="165" customWidth="1"/>
    <col min="13339" max="13339" width="11.28515625" style="165" customWidth="1"/>
    <col min="13340" max="13340" width="20.285156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7.42578125" style="165" customWidth="1"/>
    <col min="13570" max="13570" width="2.7109375" style="165" customWidth="1"/>
    <col min="13571" max="13572" width="6.5703125" style="165" customWidth="1"/>
    <col min="13573" max="13573" width="5.85546875" style="165" customWidth="1"/>
    <col min="13574" max="13574" width="9.5703125" style="165" customWidth="1"/>
    <col min="13575" max="13576" width="12" style="165" customWidth="1"/>
    <col min="13577" max="13577" width="8" style="165" customWidth="1"/>
    <col min="13578" max="13578" width="2.5703125" style="165" customWidth="1"/>
    <col min="13579" max="13580" width="8.8554687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4.42578125" style="165" customWidth="1"/>
    <col min="13593" max="13593" width="13.5703125" style="165" customWidth="1"/>
    <col min="13594" max="13594" width="16.5703125" style="165" customWidth="1"/>
    <col min="13595" max="13595" width="11.28515625" style="165" customWidth="1"/>
    <col min="13596" max="13596" width="20.285156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7.42578125" style="165" customWidth="1"/>
    <col min="13826" max="13826" width="2.7109375" style="165" customWidth="1"/>
    <col min="13827" max="13828" width="6.5703125" style="165" customWidth="1"/>
    <col min="13829" max="13829" width="5.85546875" style="165" customWidth="1"/>
    <col min="13830" max="13830" width="9.5703125" style="165" customWidth="1"/>
    <col min="13831" max="13832" width="12" style="165" customWidth="1"/>
    <col min="13833" max="13833" width="8" style="165" customWidth="1"/>
    <col min="13834" max="13834" width="2.5703125" style="165" customWidth="1"/>
    <col min="13835" max="13836" width="8.8554687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4.42578125" style="165" customWidth="1"/>
    <col min="13849" max="13849" width="13.5703125" style="165" customWidth="1"/>
    <col min="13850" max="13850" width="16.5703125" style="165" customWidth="1"/>
    <col min="13851" max="13851" width="11.28515625" style="165" customWidth="1"/>
    <col min="13852" max="13852" width="20.285156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7.42578125" style="165" customWidth="1"/>
    <col min="14082" max="14082" width="2.7109375" style="165" customWidth="1"/>
    <col min="14083" max="14084" width="6.5703125" style="165" customWidth="1"/>
    <col min="14085" max="14085" width="5.85546875" style="165" customWidth="1"/>
    <col min="14086" max="14086" width="9.5703125" style="165" customWidth="1"/>
    <col min="14087" max="14088" width="12" style="165" customWidth="1"/>
    <col min="14089" max="14089" width="8" style="165" customWidth="1"/>
    <col min="14090" max="14090" width="2.5703125" style="165" customWidth="1"/>
    <col min="14091" max="14092" width="8.8554687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4.42578125" style="165" customWidth="1"/>
    <col min="14105" max="14105" width="13.5703125" style="165" customWidth="1"/>
    <col min="14106" max="14106" width="16.5703125" style="165" customWidth="1"/>
    <col min="14107" max="14107" width="11.28515625" style="165" customWidth="1"/>
    <col min="14108" max="14108" width="20.285156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7.42578125" style="165" customWidth="1"/>
    <col min="14338" max="14338" width="2.7109375" style="165" customWidth="1"/>
    <col min="14339" max="14340" width="6.5703125" style="165" customWidth="1"/>
    <col min="14341" max="14341" width="5.85546875" style="165" customWidth="1"/>
    <col min="14342" max="14342" width="9.5703125" style="165" customWidth="1"/>
    <col min="14343" max="14344" width="12" style="165" customWidth="1"/>
    <col min="14345" max="14345" width="8" style="165" customWidth="1"/>
    <col min="14346" max="14346" width="2.5703125" style="165" customWidth="1"/>
    <col min="14347" max="14348" width="8.8554687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4.42578125" style="165" customWidth="1"/>
    <col min="14361" max="14361" width="13.5703125" style="165" customWidth="1"/>
    <col min="14362" max="14362" width="16.5703125" style="165" customWidth="1"/>
    <col min="14363" max="14363" width="11.28515625" style="165" customWidth="1"/>
    <col min="14364" max="14364" width="20.285156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7.42578125" style="165" customWidth="1"/>
    <col min="14594" max="14594" width="2.7109375" style="165" customWidth="1"/>
    <col min="14595" max="14596" width="6.5703125" style="165" customWidth="1"/>
    <col min="14597" max="14597" width="5.85546875" style="165" customWidth="1"/>
    <col min="14598" max="14598" width="9.5703125" style="165" customWidth="1"/>
    <col min="14599" max="14600" width="12" style="165" customWidth="1"/>
    <col min="14601" max="14601" width="8" style="165" customWidth="1"/>
    <col min="14602" max="14602" width="2.5703125" style="165" customWidth="1"/>
    <col min="14603" max="14604" width="8.8554687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4.42578125" style="165" customWidth="1"/>
    <col min="14617" max="14617" width="13.5703125" style="165" customWidth="1"/>
    <col min="14618" max="14618" width="16.5703125" style="165" customWidth="1"/>
    <col min="14619" max="14619" width="11.28515625" style="165" customWidth="1"/>
    <col min="14620" max="14620" width="20.285156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7.42578125" style="165" customWidth="1"/>
    <col min="14850" max="14850" width="2.7109375" style="165" customWidth="1"/>
    <col min="14851" max="14852" width="6.5703125" style="165" customWidth="1"/>
    <col min="14853" max="14853" width="5.85546875" style="165" customWidth="1"/>
    <col min="14854" max="14854" width="9.5703125" style="165" customWidth="1"/>
    <col min="14855" max="14856" width="12" style="165" customWidth="1"/>
    <col min="14857" max="14857" width="8" style="165" customWidth="1"/>
    <col min="14858" max="14858" width="2.5703125" style="165" customWidth="1"/>
    <col min="14859" max="14860" width="8.8554687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4.42578125" style="165" customWidth="1"/>
    <col min="14873" max="14873" width="13.5703125" style="165" customWidth="1"/>
    <col min="14874" max="14874" width="16.5703125" style="165" customWidth="1"/>
    <col min="14875" max="14875" width="11.28515625" style="165" customWidth="1"/>
    <col min="14876" max="14876" width="20.285156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7.42578125" style="165" customWidth="1"/>
    <col min="15106" max="15106" width="2.7109375" style="165" customWidth="1"/>
    <col min="15107" max="15108" width="6.5703125" style="165" customWidth="1"/>
    <col min="15109" max="15109" width="5.85546875" style="165" customWidth="1"/>
    <col min="15110" max="15110" width="9.5703125" style="165" customWidth="1"/>
    <col min="15111" max="15112" width="12" style="165" customWidth="1"/>
    <col min="15113" max="15113" width="8" style="165" customWidth="1"/>
    <col min="15114" max="15114" width="2.5703125" style="165" customWidth="1"/>
    <col min="15115" max="15116" width="8.8554687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4.42578125" style="165" customWidth="1"/>
    <col min="15129" max="15129" width="13.5703125" style="165" customWidth="1"/>
    <col min="15130" max="15130" width="16.5703125" style="165" customWidth="1"/>
    <col min="15131" max="15131" width="11.28515625" style="165" customWidth="1"/>
    <col min="15132" max="15132" width="20.285156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7.42578125" style="165" customWidth="1"/>
    <col min="15362" max="15362" width="2.7109375" style="165" customWidth="1"/>
    <col min="15363" max="15364" width="6.5703125" style="165" customWidth="1"/>
    <col min="15365" max="15365" width="5.85546875" style="165" customWidth="1"/>
    <col min="15366" max="15366" width="9.5703125" style="165" customWidth="1"/>
    <col min="15367" max="15368" width="12" style="165" customWidth="1"/>
    <col min="15369" max="15369" width="8" style="165" customWidth="1"/>
    <col min="15370" max="15370" width="2.5703125" style="165" customWidth="1"/>
    <col min="15371" max="15372" width="8.8554687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4.42578125" style="165" customWidth="1"/>
    <col min="15385" max="15385" width="13.5703125" style="165" customWidth="1"/>
    <col min="15386" max="15386" width="16.5703125" style="165" customWidth="1"/>
    <col min="15387" max="15387" width="11.28515625" style="165" customWidth="1"/>
    <col min="15388" max="15388" width="20.285156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7.42578125" style="165" customWidth="1"/>
    <col min="15618" max="15618" width="2.7109375" style="165" customWidth="1"/>
    <col min="15619" max="15620" width="6.5703125" style="165" customWidth="1"/>
    <col min="15621" max="15621" width="5.85546875" style="165" customWidth="1"/>
    <col min="15622" max="15622" width="9.5703125" style="165" customWidth="1"/>
    <col min="15623" max="15624" width="12" style="165" customWidth="1"/>
    <col min="15625" max="15625" width="8" style="165" customWidth="1"/>
    <col min="15626" max="15626" width="2.5703125" style="165" customWidth="1"/>
    <col min="15627" max="15628" width="8.8554687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4.42578125" style="165" customWidth="1"/>
    <col min="15641" max="15641" width="13.5703125" style="165" customWidth="1"/>
    <col min="15642" max="15642" width="16.5703125" style="165" customWidth="1"/>
    <col min="15643" max="15643" width="11.28515625" style="165" customWidth="1"/>
    <col min="15644" max="15644" width="20.285156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7.42578125" style="165" customWidth="1"/>
    <col min="15874" max="15874" width="2.7109375" style="165" customWidth="1"/>
    <col min="15875" max="15876" width="6.5703125" style="165" customWidth="1"/>
    <col min="15877" max="15877" width="5.85546875" style="165" customWidth="1"/>
    <col min="15878" max="15878" width="9.5703125" style="165" customWidth="1"/>
    <col min="15879" max="15880" width="12" style="165" customWidth="1"/>
    <col min="15881" max="15881" width="8" style="165" customWidth="1"/>
    <col min="15882" max="15882" width="2.5703125" style="165" customWidth="1"/>
    <col min="15883" max="15884" width="8.8554687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4.42578125" style="165" customWidth="1"/>
    <col min="15897" max="15897" width="13.5703125" style="165" customWidth="1"/>
    <col min="15898" max="15898" width="16.5703125" style="165" customWidth="1"/>
    <col min="15899" max="15899" width="11.28515625" style="165" customWidth="1"/>
    <col min="15900" max="15900" width="20.285156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7.42578125" style="165" customWidth="1"/>
    <col min="16130" max="16130" width="2.7109375" style="165" customWidth="1"/>
    <col min="16131" max="16132" width="6.5703125" style="165" customWidth="1"/>
    <col min="16133" max="16133" width="5.85546875" style="165" customWidth="1"/>
    <col min="16134" max="16134" width="9.5703125" style="165" customWidth="1"/>
    <col min="16135" max="16136" width="12" style="165" customWidth="1"/>
    <col min="16137" max="16137" width="8" style="165" customWidth="1"/>
    <col min="16138" max="16138" width="2.5703125" style="165" customWidth="1"/>
    <col min="16139" max="16140" width="8.8554687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4.42578125" style="165" customWidth="1"/>
    <col min="16153" max="16153" width="13.5703125" style="165" customWidth="1"/>
    <col min="16154" max="16154" width="16.5703125" style="165" customWidth="1"/>
    <col min="16155" max="16155" width="11.28515625" style="165" customWidth="1"/>
    <col min="16156" max="16156" width="20.285156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564</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t="s">
        <v>565</v>
      </c>
      <c r="O3" s="646"/>
      <c r="P3" s="647"/>
      <c r="Q3" s="647"/>
      <c r="R3" s="647"/>
      <c r="S3" s="647"/>
      <c r="T3" s="647"/>
      <c r="U3" s="647"/>
      <c r="V3" s="648"/>
      <c r="W3" s="136"/>
      <c r="X3" s="652" t="s">
        <v>247</v>
      </c>
      <c r="Y3" s="690" t="s">
        <v>566</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207.75" customHeight="1" x14ac:dyDescent="0.2">
      <c r="A9" s="450" t="s">
        <v>1125</v>
      </c>
      <c r="B9" s="451" t="s">
        <v>1126</v>
      </c>
      <c r="C9" s="535" t="s">
        <v>1127</v>
      </c>
      <c r="D9" s="575"/>
      <c r="E9" s="536"/>
      <c r="F9" s="449" t="s">
        <v>86</v>
      </c>
      <c r="G9" s="535" t="s">
        <v>1128</v>
      </c>
      <c r="H9" s="575"/>
      <c r="I9" s="536"/>
      <c r="J9" s="550" t="s">
        <v>1129</v>
      </c>
      <c r="K9" s="550"/>
      <c r="L9" s="550"/>
      <c r="M9" s="450" t="s">
        <v>0</v>
      </c>
      <c r="N9" s="450">
        <v>5</v>
      </c>
      <c r="O9" s="484" t="s">
        <v>0</v>
      </c>
      <c r="P9" s="450" t="s">
        <v>0</v>
      </c>
      <c r="Q9" s="451" t="s">
        <v>15</v>
      </c>
      <c r="R9" s="451" t="s">
        <v>123</v>
      </c>
      <c r="S9" s="167"/>
      <c r="T9" s="456">
        <f>VLOOKUP(Q9,[35]Listas!$D$6:$E$10,2,0)</f>
        <v>3</v>
      </c>
      <c r="U9" s="456">
        <f>HLOOKUP(R9,[35]Listas!$F$4:$J$5,2,0)</f>
        <v>3</v>
      </c>
      <c r="V9" s="454" t="str">
        <f>INDEX([35]Listas!$F$6:$J$10,MATCH(Q9,[35]Listas!$D$6:$D$10,0),MATCH(R9,[35]Listas!$F$4:$J$4,0))</f>
        <v>9
MODERADO</v>
      </c>
      <c r="W9" s="167"/>
      <c r="X9" s="535" t="s">
        <v>1130</v>
      </c>
      <c r="Y9" s="575"/>
      <c r="Z9" s="536"/>
      <c r="AA9" s="211" t="s">
        <v>1131</v>
      </c>
      <c r="AB9" s="450" t="s">
        <v>1132</v>
      </c>
      <c r="AC9" s="450">
        <v>87</v>
      </c>
      <c r="AD9" s="449" t="s">
        <v>59</v>
      </c>
      <c r="AE9" s="167"/>
      <c r="AF9" s="456">
        <f t="shared" ref="AF9" si="0">IF(AC9&lt;=33,0,IF(AC9&gt;81,2,1))</f>
        <v>2</v>
      </c>
      <c r="AG9" s="453">
        <f t="shared" ref="AG9" si="1">IF(OR(AD9="Probabilidad",AD9="Ambos"),T9-AF9,T9)</f>
        <v>1</v>
      </c>
      <c r="AH9" s="455" t="str">
        <f>IF(AG9&lt;=1,"Remota",VLOOKUP(AG9,[35]Listas!$C$6:$D$10,2,0))</f>
        <v>Remota</v>
      </c>
      <c r="AI9" s="453">
        <f t="shared" ref="AI9" si="2">IF(OR(AD9="Impacto",AD9="Ambos"),U9-AF9,U9)</f>
        <v>3</v>
      </c>
      <c r="AJ9" s="455" t="str">
        <f>IF(AI9&lt;=1,"Insignificante",HLOOKUP(AI9,[35]Listas!$F$3:$J$4,2,0))</f>
        <v>Moderado</v>
      </c>
      <c r="AK9" s="457">
        <f t="shared" ref="AK9" si="3">AG9*AI9</f>
        <v>3</v>
      </c>
      <c r="AL9" s="454" t="str">
        <f>INDEX([35]Listas!$F$6:$J$10,MATCH(AH9,[35]Listas!$D$6:$D$10,0),MATCH(AJ9,[35]Listas!$F$4:$J$4,0))</f>
        <v>3
INFERIOR</v>
      </c>
    </row>
    <row r="10" spans="1:47" s="171" customFormat="1" ht="174.75" customHeight="1" x14ac:dyDescent="0.2">
      <c r="A10" s="166" t="s">
        <v>567</v>
      </c>
      <c r="B10" s="486" t="s">
        <v>568</v>
      </c>
      <c r="C10" s="535" t="s">
        <v>569</v>
      </c>
      <c r="D10" s="575"/>
      <c r="E10" s="536"/>
      <c r="F10" s="174" t="s">
        <v>86</v>
      </c>
      <c r="G10" s="535" t="s">
        <v>570</v>
      </c>
      <c r="H10" s="575"/>
      <c r="I10" s="536"/>
      <c r="J10" s="550" t="s">
        <v>431</v>
      </c>
      <c r="K10" s="550"/>
      <c r="L10" s="550"/>
      <c r="M10" s="166"/>
      <c r="N10" s="166">
        <v>5</v>
      </c>
      <c r="O10" s="166" t="s">
        <v>0</v>
      </c>
      <c r="P10" s="166" t="s">
        <v>0</v>
      </c>
      <c r="Q10" s="176" t="s">
        <v>15</v>
      </c>
      <c r="R10" s="176" t="s">
        <v>121</v>
      </c>
      <c r="S10" s="167"/>
      <c r="T10" s="168">
        <f>VLOOKUP(Q10,[26]Listas!$D$6:$E$10,2,0)</f>
        <v>3</v>
      </c>
      <c r="U10" s="168">
        <f>HLOOKUP(R10,[26]Listas!$F$4:$J$5,2,0)</f>
        <v>4</v>
      </c>
      <c r="V10" s="177" t="str">
        <f>INDEX([26]Listas!$F$6:$J$10,MATCH(Q10,[26]Listas!$D$6:$D$10,0),MATCH(R10,[26]Listas!$F$4:$J$4,0))</f>
        <v>12
ALTO</v>
      </c>
      <c r="W10" s="167"/>
      <c r="X10" s="535" t="s">
        <v>571</v>
      </c>
      <c r="Y10" s="575"/>
      <c r="Z10" s="536"/>
      <c r="AA10" s="174" t="s">
        <v>572</v>
      </c>
      <c r="AB10" s="166" t="s">
        <v>573</v>
      </c>
      <c r="AC10" s="166">
        <v>84</v>
      </c>
      <c r="AD10" s="174" t="s">
        <v>59</v>
      </c>
      <c r="AE10" s="167"/>
      <c r="AF10" s="168">
        <f t="shared" ref="AF10:AF68" si="4">IF(AC10&lt;=33,0,IF(AC10&gt;81,2,1))</f>
        <v>2</v>
      </c>
      <c r="AG10" s="169">
        <f t="shared" ref="AG10:AG68" si="5">IF(OR(AD10="Probabilidad",AD10="Ambos"),T10-AF10,T10)</f>
        <v>1</v>
      </c>
      <c r="AH10" s="178" t="str">
        <f>IF(AG10&lt;=1,"Remota",VLOOKUP(AG10,[26]Listas!$C$6:$D$10,2,0))</f>
        <v>Remota</v>
      </c>
      <c r="AI10" s="169">
        <f t="shared" ref="AI10:AI68" si="6">IF(OR(AD10="Impacto",AD10="Ambos"),U10-AF10,U10)</f>
        <v>4</v>
      </c>
      <c r="AJ10" s="178" t="str">
        <f>IF(AI10&lt;=1,"Insignificante",HLOOKUP(AI10,[26]Listas!$F$3:$J$4,2,0))</f>
        <v>Mayor</v>
      </c>
      <c r="AK10" s="170">
        <f t="shared" ref="AK10:AK68" si="7">AG10*AI10</f>
        <v>4</v>
      </c>
      <c r="AL10" s="177" t="str">
        <f>INDEX([26]Listas!$F$6:$J$10,MATCH(AH10,[26]Listas!$D$6:$D$10,0),MATCH(AJ10,[26]Listas!$F$4:$J$4,0))</f>
        <v>4
MODERADO</v>
      </c>
    </row>
    <row r="11" spans="1:47" s="171" customFormat="1" ht="126" customHeight="1" x14ac:dyDescent="0.2">
      <c r="A11" s="166" t="s">
        <v>567</v>
      </c>
      <c r="B11" s="486" t="s">
        <v>574</v>
      </c>
      <c r="C11" s="535" t="s">
        <v>357</v>
      </c>
      <c r="D11" s="575"/>
      <c r="E11" s="536"/>
      <c r="F11" s="174" t="s">
        <v>86</v>
      </c>
      <c r="G11" s="535" t="s">
        <v>575</v>
      </c>
      <c r="H11" s="575"/>
      <c r="I11" s="536"/>
      <c r="J11" s="550" t="s">
        <v>576</v>
      </c>
      <c r="K11" s="550"/>
      <c r="L11" s="550"/>
      <c r="M11" s="166"/>
      <c r="N11" s="166">
        <v>5</v>
      </c>
      <c r="O11" s="166" t="s">
        <v>0</v>
      </c>
      <c r="P11" s="166" t="s">
        <v>0</v>
      </c>
      <c r="Q11" s="176" t="s">
        <v>15</v>
      </c>
      <c r="R11" s="176" t="s">
        <v>121</v>
      </c>
      <c r="S11" s="167"/>
      <c r="T11" s="168">
        <f>VLOOKUP(Q11,[26]Listas!$D$6:$E$10,2,0)</f>
        <v>3</v>
      </c>
      <c r="U11" s="168">
        <f>HLOOKUP(R11,[26]Listas!$F$4:$J$5,2,0)</f>
        <v>4</v>
      </c>
      <c r="V11" s="177" t="str">
        <f>INDEX([26]Listas!$F$6:$J$10,MATCH(Q11,[26]Listas!$D$6:$D$10,0),MATCH(R11,[26]Listas!$F$4:$J$4,0))</f>
        <v>12
ALTO</v>
      </c>
      <c r="W11" s="167"/>
      <c r="X11" s="535" t="s">
        <v>577</v>
      </c>
      <c r="Y11" s="575"/>
      <c r="Z11" s="536"/>
      <c r="AA11" s="174" t="s">
        <v>86</v>
      </c>
      <c r="AB11" s="166" t="s">
        <v>578</v>
      </c>
      <c r="AC11" s="166">
        <v>84</v>
      </c>
      <c r="AD11" s="174" t="s">
        <v>59</v>
      </c>
      <c r="AE11" s="167"/>
      <c r="AF11" s="168">
        <f t="shared" si="4"/>
        <v>2</v>
      </c>
      <c r="AG11" s="169">
        <f t="shared" si="5"/>
        <v>1</v>
      </c>
      <c r="AH11" s="178" t="str">
        <f>IF(AG11&lt;=1,"Remota",VLOOKUP(AG11,[26]Listas!$C$6:$D$10,2,0))</f>
        <v>Remota</v>
      </c>
      <c r="AI11" s="169">
        <f t="shared" si="6"/>
        <v>4</v>
      </c>
      <c r="AJ11" s="178" t="str">
        <f>IF(AI11&lt;=1,"Insignificante",HLOOKUP(AI11,[26]Listas!$F$3:$J$4,2,0))</f>
        <v>Mayor</v>
      </c>
      <c r="AK11" s="170">
        <f t="shared" si="7"/>
        <v>4</v>
      </c>
      <c r="AL11" s="177" t="str">
        <f>INDEX([26]Listas!$F$6:$J$10,MATCH(AH11,[26]Listas!$D$6:$D$10,0),MATCH(AJ11,[26]Listas!$F$4:$J$4,0))</f>
        <v>4
MODERADO</v>
      </c>
    </row>
    <row r="12" spans="1:47" s="171" customFormat="1" ht="100.5" customHeight="1" x14ac:dyDescent="0.2">
      <c r="A12" s="166" t="s">
        <v>567</v>
      </c>
      <c r="B12" s="486" t="s">
        <v>579</v>
      </c>
      <c r="C12" s="535" t="s">
        <v>580</v>
      </c>
      <c r="D12" s="575"/>
      <c r="E12" s="536"/>
      <c r="F12" s="174" t="s">
        <v>86</v>
      </c>
      <c r="G12" s="535" t="s">
        <v>581</v>
      </c>
      <c r="H12" s="575"/>
      <c r="I12" s="536"/>
      <c r="J12" s="550" t="s">
        <v>475</v>
      </c>
      <c r="K12" s="550"/>
      <c r="L12" s="550"/>
      <c r="M12" s="166"/>
      <c r="N12" s="166">
        <v>6</v>
      </c>
      <c r="O12" s="166" t="s">
        <v>0</v>
      </c>
      <c r="P12" s="166" t="s">
        <v>0</v>
      </c>
      <c r="Q12" s="176" t="s">
        <v>15</v>
      </c>
      <c r="R12" s="176" t="s">
        <v>121</v>
      </c>
      <c r="S12" s="167"/>
      <c r="T12" s="168">
        <f>VLOOKUP(Q12,[26]Listas!$D$6:$E$10,2,0)</f>
        <v>3</v>
      </c>
      <c r="U12" s="168">
        <f>HLOOKUP(R12,[26]Listas!$F$4:$J$5,2,0)</f>
        <v>4</v>
      </c>
      <c r="V12" s="177" t="str">
        <f>INDEX([26]Listas!$F$6:$J$10,MATCH(Q12,[26]Listas!$D$6:$D$10,0),MATCH(R12,[26]Listas!$F$4:$J$4,0))</f>
        <v>12
ALTO</v>
      </c>
      <c r="W12" s="167"/>
      <c r="X12" s="535" t="s">
        <v>582</v>
      </c>
      <c r="Y12" s="575"/>
      <c r="Z12" s="536"/>
      <c r="AA12" s="174" t="s">
        <v>583</v>
      </c>
      <c r="AB12" s="166" t="s">
        <v>584</v>
      </c>
      <c r="AC12" s="166">
        <v>84</v>
      </c>
      <c r="AD12" s="174" t="s">
        <v>59</v>
      </c>
      <c r="AE12" s="167"/>
      <c r="AF12" s="168">
        <f t="shared" si="4"/>
        <v>2</v>
      </c>
      <c r="AG12" s="169">
        <f t="shared" si="5"/>
        <v>1</v>
      </c>
      <c r="AH12" s="178" t="str">
        <f>IF(AG12&lt;=1,"Remota",VLOOKUP(AG12,[26]Listas!$C$6:$D$10,2,0))</f>
        <v>Remota</v>
      </c>
      <c r="AI12" s="169">
        <f t="shared" si="6"/>
        <v>4</v>
      </c>
      <c r="AJ12" s="178" t="str">
        <f>IF(AI12&lt;=1,"Insignificante",HLOOKUP(AI12,[26]Listas!$F$3:$J$4,2,0))</f>
        <v>Mayor</v>
      </c>
      <c r="AK12" s="170">
        <f t="shared" si="7"/>
        <v>4</v>
      </c>
      <c r="AL12" s="177" t="str">
        <f>INDEX([26]Listas!$F$6:$J$10,MATCH(AH12,[26]Listas!$D$6:$D$10,0),MATCH(AJ12,[26]Listas!$F$4:$J$4,0))</f>
        <v>4
MODERADO</v>
      </c>
    </row>
    <row r="13" spans="1:47" s="171" customFormat="1" ht="78" hidden="1" customHeight="1" x14ac:dyDescent="0.2">
      <c r="A13" s="166"/>
      <c r="B13" s="176"/>
      <c r="C13" s="535"/>
      <c r="D13" s="575"/>
      <c r="E13" s="536"/>
      <c r="F13" s="174"/>
      <c r="G13" s="535"/>
      <c r="H13" s="575"/>
      <c r="I13" s="536"/>
      <c r="J13" s="550"/>
      <c r="K13" s="550"/>
      <c r="L13" s="550"/>
      <c r="M13" s="166"/>
      <c r="N13" s="166"/>
      <c r="O13" s="166"/>
      <c r="P13" s="166"/>
      <c r="Q13" s="176"/>
      <c r="R13" s="176"/>
      <c r="S13" s="167"/>
      <c r="T13" s="168" t="e">
        <f>VLOOKUP(Q13,[26]Listas!$D$6:$E$10,2,0)</f>
        <v>#N/A</v>
      </c>
      <c r="U13" s="168" t="e">
        <f>HLOOKUP(R13,[26]Listas!$F$4:$J$5,2,0)</f>
        <v>#N/A</v>
      </c>
      <c r="V13" s="177" t="e">
        <f>INDEX([26]Listas!$F$6:$J$10,MATCH(Q13,[26]Listas!$D$6:$D$10,0),MATCH(R13,[26]Listas!$F$4:$J$4,0))</f>
        <v>#N/A</v>
      </c>
      <c r="W13" s="167"/>
      <c r="X13" s="535"/>
      <c r="Y13" s="575"/>
      <c r="Z13" s="536"/>
      <c r="AA13" s="174"/>
      <c r="AB13" s="201"/>
      <c r="AC13" s="166"/>
      <c r="AD13" s="174"/>
      <c r="AE13" s="167"/>
      <c r="AF13" s="168">
        <f t="shared" si="4"/>
        <v>0</v>
      </c>
      <c r="AG13" s="169" t="e">
        <f t="shared" si="5"/>
        <v>#N/A</v>
      </c>
      <c r="AH13" s="178" t="e">
        <f>IF(AG13&lt;=1,"Remota",VLOOKUP(AG13,[26]Listas!$C$6:$D$10,2,0))</f>
        <v>#N/A</v>
      </c>
      <c r="AI13" s="169" t="e">
        <f t="shared" si="6"/>
        <v>#N/A</v>
      </c>
      <c r="AJ13" s="178" t="e">
        <f>IF(AI13&lt;=1,"Insignificante",HLOOKUP(AI13,[26]Listas!$F$3:$J$4,2,0))</f>
        <v>#N/A</v>
      </c>
      <c r="AK13" s="170" t="e">
        <f t="shared" si="7"/>
        <v>#N/A</v>
      </c>
      <c r="AL13" s="177" t="e">
        <f>INDEX([26]Listas!$F$6:$J$10,MATCH(AH13,[26]Listas!$D$6:$D$10,0),MATCH(AJ13,[26]Listas!$F$4:$J$4,0))</f>
        <v>#N/A</v>
      </c>
    </row>
    <row r="14" spans="1:47" s="171" customFormat="1" ht="78" hidden="1" customHeight="1" x14ac:dyDescent="0.2">
      <c r="A14" s="166"/>
      <c r="B14" s="176"/>
      <c r="C14" s="535"/>
      <c r="D14" s="575"/>
      <c r="E14" s="536"/>
      <c r="F14" s="174"/>
      <c r="G14" s="535"/>
      <c r="H14" s="575"/>
      <c r="I14" s="536"/>
      <c r="J14" s="550"/>
      <c r="K14" s="550"/>
      <c r="L14" s="550"/>
      <c r="M14" s="166"/>
      <c r="N14" s="166"/>
      <c r="O14" s="166"/>
      <c r="P14" s="166"/>
      <c r="Q14" s="176"/>
      <c r="R14" s="176"/>
      <c r="S14" s="167"/>
      <c r="T14" s="168" t="e">
        <f>VLOOKUP(Q14,[26]Listas!$D$6:$E$10,2,0)</f>
        <v>#N/A</v>
      </c>
      <c r="U14" s="168" t="e">
        <f>HLOOKUP(R14,[26]Listas!$F$4:$J$5,2,0)</f>
        <v>#N/A</v>
      </c>
      <c r="V14" s="177" t="e">
        <f>INDEX([26]Listas!$F$6:$J$10,MATCH(Q14,[26]Listas!$D$6:$D$10,0),MATCH(R14,[26]Listas!$F$4:$J$4,0))</f>
        <v>#N/A</v>
      </c>
      <c r="W14" s="167"/>
      <c r="X14" s="535"/>
      <c r="Y14" s="575"/>
      <c r="Z14" s="536"/>
      <c r="AA14" s="174"/>
      <c r="AB14" s="201"/>
      <c r="AC14" s="166"/>
      <c r="AD14" s="174"/>
      <c r="AE14" s="167"/>
      <c r="AF14" s="168">
        <f t="shared" si="4"/>
        <v>0</v>
      </c>
      <c r="AG14" s="169" t="e">
        <f t="shared" si="5"/>
        <v>#N/A</v>
      </c>
      <c r="AH14" s="178" t="e">
        <f>IF(AG14&lt;=1,"Remota",VLOOKUP(AG14,[26]Listas!$C$6:$D$10,2,0))</f>
        <v>#N/A</v>
      </c>
      <c r="AI14" s="169" t="e">
        <f t="shared" si="6"/>
        <v>#N/A</v>
      </c>
      <c r="AJ14" s="178" t="e">
        <f>IF(AI14&lt;=1,"Insignificante",HLOOKUP(AI14,[26]Listas!$F$3:$J$4,2,0))</f>
        <v>#N/A</v>
      </c>
      <c r="AK14" s="170" t="e">
        <f t="shared" si="7"/>
        <v>#N/A</v>
      </c>
      <c r="AL14" s="177" t="e">
        <f>INDEX([26]Listas!$F$6:$J$10,MATCH(AH14,[26]Listas!$D$6:$D$10,0),MATCH(AJ14,[26]Listas!$F$4:$J$4,0))</f>
        <v>#N/A</v>
      </c>
    </row>
    <row r="15" spans="1:47" s="171" customFormat="1" ht="78" hidden="1" customHeight="1" x14ac:dyDescent="0.2">
      <c r="A15" s="166"/>
      <c r="B15" s="176"/>
      <c r="C15" s="535"/>
      <c r="D15" s="575"/>
      <c r="E15" s="536"/>
      <c r="F15" s="174"/>
      <c r="G15" s="535"/>
      <c r="H15" s="575"/>
      <c r="I15" s="536"/>
      <c r="J15" s="550"/>
      <c r="K15" s="550"/>
      <c r="L15" s="550"/>
      <c r="M15" s="166"/>
      <c r="N15" s="166"/>
      <c r="O15" s="166"/>
      <c r="P15" s="166"/>
      <c r="Q15" s="176"/>
      <c r="R15" s="176"/>
      <c r="S15" s="167"/>
      <c r="T15" s="168" t="e">
        <f>VLOOKUP(Q15,[26]Listas!$D$6:$E$10,2,0)</f>
        <v>#N/A</v>
      </c>
      <c r="U15" s="168" t="e">
        <f>HLOOKUP(R15,[26]Listas!$F$4:$J$5,2,0)</f>
        <v>#N/A</v>
      </c>
      <c r="V15" s="177" t="e">
        <f>INDEX([26]Listas!$F$6:$J$10,MATCH(Q15,[26]Listas!$D$6:$D$10,0),MATCH(R15,[26]Listas!$F$4:$J$4,0))</f>
        <v>#N/A</v>
      </c>
      <c r="W15" s="167"/>
      <c r="X15" s="535"/>
      <c r="Y15" s="575"/>
      <c r="Z15" s="536"/>
      <c r="AA15" s="174"/>
      <c r="AB15" s="201"/>
      <c r="AC15" s="166"/>
      <c r="AD15" s="174"/>
      <c r="AE15" s="167"/>
      <c r="AF15" s="168">
        <f t="shared" si="4"/>
        <v>0</v>
      </c>
      <c r="AG15" s="169" t="e">
        <f t="shared" si="5"/>
        <v>#N/A</v>
      </c>
      <c r="AH15" s="178" t="e">
        <f>IF(AG15&lt;=1,"Remota",VLOOKUP(AG15,[26]Listas!$C$6:$D$10,2,0))</f>
        <v>#N/A</v>
      </c>
      <c r="AI15" s="169" t="e">
        <f t="shared" si="6"/>
        <v>#N/A</v>
      </c>
      <c r="AJ15" s="178" t="e">
        <f>IF(AI15&lt;=1,"Insignificante",HLOOKUP(AI15,[26]Listas!$F$3:$J$4,2,0))</f>
        <v>#N/A</v>
      </c>
      <c r="AK15" s="170" t="e">
        <f t="shared" si="7"/>
        <v>#N/A</v>
      </c>
      <c r="AL15" s="177" t="e">
        <f>INDEX([26]Listas!$F$6:$J$10,MATCH(AH15,[26]Listas!$D$6:$D$10,0),MATCH(AJ15,[26]Listas!$F$4:$J$4,0))</f>
        <v>#N/A</v>
      </c>
    </row>
    <row r="16" spans="1:47" s="171" customFormat="1" ht="78" hidden="1" customHeight="1" x14ac:dyDescent="0.2">
      <c r="A16" s="166"/>
      <c r="B16" s="176"/>
      <c r="C16" s="535"/>
      <c r="D16" s="575"/>
      <c r="E16" s="536"/>
      <c r="F16" s="174"/>
      <c r="G16" s="535"/>
      <c r="H16" s="575"/>
      <c r="I16" s="536"/>
      <c r="J16" s="550"/>
      <c r="K16" s="550"/>
      <c r="L16" s="550"/>
      <c r="M16" s="166"/>
      <c r="N16" s="166"/>
      <c r="O16" s="166"/>
      <c r="P16" s="166"/>
      <c r="Q16" s="176"/>
      <c r="R16" s="176"/>
      <c r="S16" s="167"/>
      <c r="T16" s="168" t="e">
        <f>VLOOKUP(Q16,[26]Listas!$D$6:$E$10,2,0)</f>
        <v>#N/A</v>
      </c>
      <c r="U16" s="168" t="e">
        <f>HLOOKUP(R16,[26]Listas!$F$4:$J$5,2,0)</f>
        <v>#N/A</v>
      </c>
      <c r="V16" s="177" t="e">
        <f>INDEX([26]Listas!$F$6:$J$10,MATCH(Q16,[26]Listas!$D$6:$D$10,0),MATCH(R16,[26]Listas!$F$4:$J$4,0))</f>
        <v>#N/A</v>
      </c>
      <c r="W16" s="167"/>
      <c r="X16" s="535"/>
      <c r="Y16" s="575"/>
      <c r="Z16" s="536"/>
      <c r="AA16" s="174"/>
      <c r="AB16" s="201"/>
      <c r="AC16" s="166"/>
      <c r="AD16" s="174"/>
      <c r="AE16" s="167"/>
      <c r="AF16" s="168">
        <f t="shared" si="4"/>
        <v>0</v>
      </c>
      <c r="AG16" s="169" t="e">
        <f t="shared" si="5"/>
        <v>#N/A</v>
      </c>
      <c r="AH16" s="178" t="e">
        <f>IF(AG16&lt;=1,"Remota",VLOOKUP(AG16,[26]Listas!$C$6:$D$10,2,0))</f>
        <v>#N/A</v>
      </c>
      <c r="AI16" s="169" t="e">
        <f t="shared" si="6"/>
        <v>#N/A</v>
      </c>
      <c r="AJ16" s="178" t="e">
        <f>IF(AI16&lt;=1,"Insignificante",HLOOKUP(AI16,[26]Listas!$F$3:$J$4,2,0))</f>
        <v>#N/A</v>
      </c>
      <c r="AK16" s="170" t="e">
        <f t="shared" si="7"/>
        <v>#N/A</v>
      </c>
      <c r="AL16" s="177" t="e">
        <f>INDEX([26]Listas!$F$6:$J$10,MATCH(AH16,[26]Listas!$D$6:$D$10,0),MATCH(AJ16,[26]Listas!$F$4:$J$4,0))</f>
        <v>#N/A</v>
      </c>
    </row>
    <row r="17" spans="1:38" s="171" customFormat="1" ht="124.5" hidden="1" customHeight="1" x14ac:dyDescent="0.2">
      <c r="A17" s="166"/>
      <c r="B17" s="176"/>
      <c r="C17" s="535"/>
      <c r="D17" s="575"/>
      <c r="E17" s="536"/>
      <c r="F17" s="174"/>
      <c r="G17" s="535"/>
      <c r="H17" s="575"/>
      <c r="I17" s="536"/>
      <c r="J17" s="550"/>
      <c r="K17" s="550"/>
      <c r="L17" s="550"/>
      <c r="M17" s="166"/>
      <c r="N17" s="166"/>
      <c r="O17" s="166"/>
      <c r="P17" s="166"/>
      <c r="Q17" s="176"/>
      <c r="R17" s="176"/>
      <c r="S17" s="167"/>
      <c r="T17" s="168" t="e">
        <f>VLOOKUP(Q17,[26]Listas!$D$6:$E$10,2,0)</f>
        <v>#N/A</v>
      </c>
      <c r="U17" s="168" t="e">
        <f>HLOOKUP(R17,[26]Listas!$F$4:$J$5,2,0)</f>
        <v>#N/A</v>
      </c>
      <c r="V17" s="177" t="e">
        <f>INDEX([26]Listas!$F$6:$J$10,MATCH(Q17,[26]Listas!$D$6:$D$10,0),MATCH(R17,[26]Listas!$F$4:$J$4,0))</f>
        <v>#N/A</v>
      </c>
      <c r="W17" s="167"/>
      <c r="X17" s="535"/>
      <c r="Y17" s="575"/>
      <c r="Z17" s="536"/>
      <c r="AA17" s="174"/>
      <c r="AB17" s="201"/>
      <c r="AC17" s="166"/>
      <c r="AD17" s="174"/>
      <c r="AE17" s="167"/>
      <c r="AF17" s="168">
        <f t="shared" si="4"/>
        <v>0</v>
      </c>
      <c r="AG17" s="169" t="e">
        <f t="shared" si="5"/>
        <v>#N/A</v>
      </c>
      <c r="AH17" s="178" t="e">
        <f>IF(AG17&lt;=1,"Remota",VLOOKUP(AG17,[26]Listas!$C$6:$D$10,2,0))</f>
        <v>#N/A</v>
      </c>
      <c r="AI17" s="169" t="e">
        <f t="shared" si="6"/>
        <v>#N/A</v>
      </c>
      <c r="AJ17" s="178" t="e">
        <f>IF(AI17&lt;=1,"Insignificante",HLOOKUP(AI17,[26]Listas!$F$3:$J$4,2,0))</f>
        <v>#N/A</v>
      </c>
      <c r="AK17" s="170" t="e">
        <f t="shared" si="7"/>
        <v>#N/A</v>
      </c>
      <c r="AL17" s="177" t="e">
        <f>INDEX([26]Listas!$F$6:$J$10,MATCH(AH17,[26]Listas!$D$6:$D$10,0),MATCH(AJ17,[26]Listas!$F$4:$J$4,0))</f>
        <v>#N/A</v>
      </c>
    </row>
    <row r="18" spans="1:38" s="171" customFormat="1" ht="124.5" hidden="1" customHeight="1" x14ac:dyDescent="0.2">
      <c r="A18" s="166"/>
      <c r="B18" s="176"/>
      <c r="C18" s="535"/>
      <c r="D18" s="575"/>
      <c r="E18" s="536"/>
      <c r="F18" s="174"/>
      <c r="G18" s="535"/>
      <c r="H18" s="575"/>
      <c r="I18" s="536"/>
      <c r="J18" s="550"/>
      <c r="K18" s="550"/>
      <c r="L18" s="550"/>
      <c r="M18" s="166"/>
      <c r="N18" s="166"/>
      <c r="O18" s="166"/>
      <c r="P18" s="166"/>
      <c r="Q18" s="176"/>
      <c r="R18" s="176"/>
      <c r="S18" s="167"/>
      <c r="T18" s="168" t="e">
        <f>VLOOKUP(Q18,[26]Listas!$D$6:$E$10,2,0)</f>
        <v>#N/A</v>
      </c>
      <c r="U18" s="168" t="e">
        <f>HLOOKUP(R18,[26]Listas!$F$4:$J$5,2,0)</f>
        <v>#N/A</v>
      </c>
      <c r="V18" s="177" t="e">
        <f>INDEX([26]Listas!$F$6:$J$10,MATCH(Q18,[26]Listas!$D$6:$D$10,0),MATCH(R18,[26]Listas!$F$4:$J$4,0))</f>
        <v>#N/A</v>
      </c>
      <c r="W18" s="167"/>
      <c r="X18" s="535"/>
      <c r="Y18" s="575"/>
      <c r="Z18" s="536"/>
      <c r="AA18" s="174"/>
      <c r="AB18" s="201"/>
      <c r="AC18" s="166"/>
      <c r="AD18" s="174"/>
      <c r="AE18" s="167"/>
      <c r="AF18" s="168">
        <f t="shared" si="4"/>
        <v>0</v>
      </c>
      <c r="AG18" s="169" t="e">
        <f t="shared" si="5"/>
        <v>#N/A</v>
      </c>
      <c r="AH18" s="178" t="e">
        <f>IF(AG18&lt;=1,"Remota",VLOOKUP(AG18,[26]Listas!$C$6:$D$10,2,0))</f>
        <v>#N/A</v>
      </c>
      <c r="AI18" s="169" t="e">
        <f t="shared" si="6"/>
        <v>#N/A</v>
      </c>
      <c r="AJ18" s="178" t="e">
        <f>IF(AI18&lt;=1,"Insignificante",HLOOKUP(AI18,[26]Listas!$F$3:$J$4,2,0))</f>
        <v>#N/A</v>
      </c>
      <c r="AK18" s="170" t="e">
        <f t="shared" si="7"/>
        <v>#N/A</v>
      </c>
      <c r="AL18" s="177" t="e">
        <f>INDEX([26]Listas!$F$6:$J$10,MATCH(AH18,[26]Listas!$D$6:$D$10,0),MATCH(AJ18,[26]Listas!$F$4:$J$4,0))</f>
        <v>#N/A</v>
      </c>
    </row>
    <row r="19" spans="1:38" s="171" customFormat="1" ht="124.5" hidden="1" customHeight="1" x14ac:dyDescent="0.2">
      <c r="A19" s="166"/>
      <c r="B19" s="176"/>
      <c r="C19" s="535"/>
      <c r="D19" s="575"/>
      <c r="E19" s="536"/>
      <c r="F19" s="174"/>
      <c r="G19" s="535"/>
      <c r="H19" s="575"/>
      <c r="I19" s="536"/>
      <c r="J19" s="550"/>
      <c r="K19" s="550"/>
      <c r="L19" s="550"/>
      <c r="M19" s="166"/>
      <c r="N19" s="166"/>
      <c r="O19" s="166"/>
      <c r="P19" s="166"/>
      <c r="Q19" s="176"/>
      <c r="R19" s="176"/>
      <c r="S19" s="167"/>
      <c r="T19" s="168" t="e">
        <f>VLOOKUP(Q19,[26]Listas!$D$6:$E$10,2,0)</f>
        <v>#N/A</v>
      </c>
      <c r="U19" s="168" t="e">
        <f>HLOOKUP(R19,[26]Listas!$F$4:$J$5,2,0)</f>
        <v>#N/A</v>
      </c>
      <c r="V19" s="177" t="e">
        <f>INDEX([26]Listas!$F$6:$J$10,MATCH(Q19,[26]Listas!$D$6:$D$10,0),MATCH(R19,[26]Listas!$F$4:$J$4,0))</f>
        <v>#N/A</v>
      </c>
      <c r="W19" s="167"/>
      <c r="X19" s="535"/>
      <c r="Y19" s="575"/>
      <c r="Z19" s="536"/>
      <c r="AA19" s="174"/>
      <c r="AB19" s="201"/>
      <c r="AC19" s="166"/>
      <c r="AD19" s="174"/>
      <c r="AE19" s="167"/>
      <c r="AF19" s="168">
        <f t="shared" si="4"/>
        <v>0</v>
      </c>
      <c r="AG19" s="169" t="e">
        <f t="shared" si="5"/>
        <v>#N/A</v>
      </c>
      <c r="AH19" s="178" t="e">
        <f>IF(AG19&lt;=1,"Remota",VLOOKUP(AG19,[26]Listas!$C$6:$D$10,2,0))</f>
        <v>#N/A</v>
      </c>
      <c r="AI19" s="169" t="e">
        <f t="shared" si="6"/>
        <v>#N/A</v>
      </c>
      <c r="AJ19" s="178" t="e">
        <f>IF(AI19&lt;=1,"Insignificante",HLOOKUP(AI19,[26]Listas!$F$3:$J$4,2,0))</f>
        <v>#N/A</v>
      </c>
      <c r="AK19" s="170" t="e">
        <f t="shared" si="7"/>
        <v>#N/A</v>
      </c>
      <c r="AL19" s="177" t="e">
        <f>INDEX([26]Listas!$F$6:$J$10,MATCH(AH19,[26]Listas!$D$6:$D$10,0),MATCH(AJ19,[26]Listas!$F$4:$J$4,0))</f>
        <v>#N/A</v>
      </c>
    </row>
    <row r="20" spans="1:38" s="171" customFormat="1" ht="78" hidden="1" customHeight="1" x14ac:dyDescent="0.2">
      <c r="A20" s="166"/>
      <c r="B20" s="176"/>
      <c r="C20" s="535"/>
      <c r="D20" s="575"/>
      <c r="E20" s="536"/>
      <c r="F20" s="174"/>
      <c r="G20" s="535"/>
      <c r="H20" s="575"/>
      <c r="I20" s="536"/>
      <c r="J20" s="550"/>
      <c r="K20" s="550"/>
      <c r="L20" s="550"/>
      <c r="M20" s="166"/>
      <c r="N20" s="166"/>
      <c r="O20" s="166"/>
      <c r="P20" s="166"/>
      <c r="Q20" s="176"/>
      <c r="R20" s="176"/>
      <c r="S20" s="167"/>
      <c r="T20" s="168" t="e">
        <f>VLOOKUP(Q20,[26]Listas!$D$6:$E$10,2,0)</f>
        <v>#N/A</v>
      </c>
      <c r="U20" s="168" t="e">
        <f>HLOOKUP(R20,[26]Listas!$F$4:$J$5,2,0)</f>
        <v>#N/A</v>
      </c>
      <c r="V20" s="177" t="e">
        <f>INDEX([26]Listas!$F$6:$J$10,MATCH(Q20,[26]Listas!$D$6:$D$10,0),MATCH(R20,[26]Listas!$F$4:$J$4,0))</f>
        <v>#N/A</v>
      </c>
      <c r="W20" s="167"/>
      <c r="X20" s="535"/>
      <c r="Y20" s="575"/>
      <c r="Z20" s="536"/>
      <c r="AA20" s="174"/>
      <c r="AB20" s="201"/>
      <c r="AC20" s="166"/>
      <c r="AD20" s="174"/>
      <c r="AE20" s="167"/>
      <c r="AF20" s="168">
        <f t="shared" si="4"/>
        <v>0</v>
      </c>
      <c r="AG20" s="169" t="e">
        <f t="shared" si="5"/>
        <v>#N/A</v>
      </c>
      <c r="AH20" s="178" t="e">
        <f>IF(AG20&lt;=1,"Remota",VLOOKUP(AG20,[26]Listas!$C$6:$D$10,2,0))</f>
        <v>#N/A</v>
      </c>
      <c r="AI20" s="169" t="e">
        <f t="shared" si="6"/>
        <v>#N/A</v>
      </c>
      <c r="AJ20" s="178" t="e">
        <f>IF(AI20&lt;=1,"Insignificante",HLOOKUP(AI20,[26]Listas!$F$3:$J$4,2,0))</f>
        <v>#N/A</v>
      </c>
      <c r="AK20" s="170" t="e">
        <f t="shared" si="7"/>
        <v>#N/A</v>
      </c>
      <c r="AL20" s="177" t="e">
        <f>INDEX([26]Listas!$F$6:$J$10,MATCH(AH20,[26]Listas!$D$6:$D$10,0),MATCH(AJ20,[26]Listas!$F$4:$J$4,0))</f>
        <v>#N/A</v>
      </c>
    </row>
    <row r="21" spans="1:38" s="171" customFormat="1" ht="78" hidden="1" customHeight="1" x14ac:dyDescent="0.2">
      <c r="A21" s="166"/>
      <c r="B21" s="176"/>
      <c r="C21" s="535"/>
      <c r="D21" s="575"/>
      <c r="E21" s="536"/>
      <c r="F21" s="174"/>
      <c r="G21" s="535"/>
      <c r="H21" s="575"/>
      <c r="I21" s="536"/>
      <c r="J21" s="550"/>
      <c r="K21" s="550"/>
      <c r="L21" s="550"/>
      <c r="M21" s="166"/>
      <c r="N21" s="166"/>
      <c r="O21" s="166"/>
      <c r="P21" s="166"/>
      <c r="Q21" s="176"/>
      <c r="R21" s="176"/>
      <c r="S21" s="167"/>
      <c r="T21" s="168" t="e">
        <f>VLOOKUP(Q21,[26]Listas!$D$6:$E$10,2,0)</f>
        <v>#N/A</v>
      </c>
      <c r="U21" s="168" t="e">
        <f>HLOOKUP(R21,[26]Listas!$F$4:$J$5,2,0)</f>
        <v>#N/A</v>
      </c>
      <c r="V21" s="177" t="e">
        <f>INDEX([26]Listas!$F$6:$J$10,MATCH(Q21,[26]Listas!$D$6:$D$10,0),MATCH(R21,[26]Listas!$F$4:$J$4,0))</f>
        <v>#N/A</v>
      </c>
      <c r="W21" s="167"/>
      <c r="X21" s="535"/>
      <c r="Y21" s="575"/>
      <c r="Z21" s="536"/>
      <c r="AA21" s="174"/>
      <c r="AB21" s="201"/>
      <c r="AC21" s="166"/>
      <c r="AD21" s="174"/>
      <c r="AE21" s="167"/>
      <c r="AF21" s="168">
        <f t="shared" si="4"/>
        <v>0</v>
      </c>
      <c r="AG21" s="169" t="e">
        <f t="shared" si="5"/>
        <v>#N/A</v>
      </c>
      <c r="AH21" s="178" t="e">
        <f>IF(AG21&lt;=1,"Remota",VLOOKUP(AG21,[26]Listas!$C$6:$D$10,2,0))</f>
        <v>#N/A</v>
      </c>
      <c r="AI21" s="169" t="e">
        <f t="shared" si="6"/>
        <v>#N/A</v>
      </c>
      <c r="AJ21" s="178" t="e">
        <f>IF(AI21&lt;=1,"Insignificante",HLOOKUP(AI21,[26]Listas!$F$3:$J$4,2,0))</f>
        <v>#N/A</v>
      </c>
      <c r="AK21" s="170" t="e">
        <f t="shared" si="7"/>
        <v>#N/A</v>
      </c>
      <c r="AL21" s="177" t="e">
        <f>INDEX([26]Listas!$F$6:$J$10,MATCH(AH21,[26]Listas!$D$6:$D$10,0),MATCH(AJ21,[26]Listas!$F$4:$J$4,0))</f>
        <v>#N/A</v>
      </c>
    </row>
    <row r="22" spans="1:38" s="171" customFormat="1" ht="78" hidden="1" customHeight="1" x14ac:dyDescent="0.2">
      <c r="A22" s="166"/>
      <c r="B22" s="176"/>
      <c r="C22" s="535"/>
      <c r="D22" s="575"/>
      <c r="E22" s="536"/>
      <c r="F22" s="174"/>
      <c r="G22" s="535"/>
      <c r="H22" s="575"/>
      <c r="I22" s="536"/>
      <c r="J22" s="550"/>
      <c r="K22" s="550"/>
      <c r="L22" s="550"/>
      <c r="M22" s="166"/>
      <c r="N22" s="166"/>
      <c r="O22" s="166"/>
      <c r="P22" s="166"/>
      <c r="Q22" s="176"/>
      <c r="R22" s="176"/>
      <c r="S22" s="167"/>
      <c r="T22" s="168" t="e">
        <f>VLOOKUP(Q22,[26]Listas!$D$6:$E$10,2,0)</f>
        <v>#N/A</v>
      </c>
      <c r="U22" s="168" t="e">
        <f>HLOOKUP(R22,[26]Listas!$F$4:$J$5,2,0)</f>
        <v>#N/A</v>
      </c>
      <c r="V22" s="177" t="e">
        <f>INDEX([26]Listas!$F$6:$J$10,MATCH(Q22,[26]Listas!$D$6:$D$10,0),MATCH(R22,[26]Listas!$F$4:$J$4,0))</f>
        <v>#N/A</v>
      </c>
      <c r="W22" s="167"/>
      <c r="X22" s="535"/>
      <c r="Y22" s="575"/>
      <c r="Z22" s="536"/>
      <c r="AA22" s="174"/>
      <c r="AB22" s="201"/>
      <c r="AC22" s="166"/>
      <c r="AD22" s="174"/>
      <c r="AE22" s="167"/>
      <c r="AF22" s="168">
        <f t="shared" si="4"/>
        <v>0</v>
      </c>
      <c r="AG22" s="169" t="e">
        <f t="shared" si="5"/>
        <v>#N/A</v>
      </c>
      <c r="AH22" s="178" t="e">
        <f>IF(AG22&lt;=1,"Remota",VLOOKUP(AG22,[26]Listas!$C$6:$D$10,2,0))</f>
        <v>#N/A</v>
      </c>
      <c r="AI22" s="169" t="e">
        <f t="shared" si="6"/>
        <v>#N/A</v>
      </c>
      <c r="AJ22" s="178" t="e">
        <f>IF(AI22&lt;=1,"Insignificante",HLOOKUP(AI22,[26]Listas!$F$3:$J$4,2,0))</f>
        <v>#N/A</v>
      </c>
      <c r="AK22" s="170" t="e">
        <f t="shared" si="7"/>
        <v>#N/A</v>
      </c>
      <c r="AL22" s="177" t="e">
        <f>INDEX([26]Listas!$F$6:$J$10,MATCH(AH22,[26]Listas!$D$6:$D$10,0),MATCH(AJ22,[26]Listas!$F$4:$J$4,0))</f>
        <v>#N/A</v>
      </c>
    </row>
    <row r="23" spans="1:38" s="171" customFormat="1" ht="78" hidden="1" customHeight="1" x14ac:dyDescent="0.2">
      <c r="A23" s="166"/>
      <c r="B23" s="176"/>
      <c r="C23" s="535"/>
      <c r="D23" s="575"/>
      <c r="E23" s="536"/>
      <c r="F23" s="174"/>
      <c r="G23" s="535"/>
      <c r="H23" s="575"/>
      <c r="I23" s="536"/>
      <c r="J23" s="550"/>
      <c r="K23" s="550"/>
      <c r="L23" s="550"/>
      <c r="M23" s="166"/>
      <c r="N23" s="166"/>
      <c r="O23" s="166"/>
      <c r="P23" s="166"/>
      <c r="Q23" s="176"/>
      <c r="R23" s="176"/>
      <c r="S23" s="167"/>
      <c r="T23" s="168" t="e">
        <f>VLOOKUP(Q23,[26]Listas!$D$6:$E$10,2,0)</f>
        <v>#N/A</v>
      </c>
      <c r="U23" s="168" t="e">
        <f>HLOOKUP(R23,[26]Listas!$F$4:$J$5,2,0)</f>
        <v>#N/A</v>
      </c>
      <c r="V23" s="177" t="e">
        <f>INDEX([26]Listas!$F$6:$J$10,MATCH(Q23,[26]Listas!$D$6:$D$10,0),MATCH(R23,[26]Listas!$F$4:$J$4,0))</f>
        <v>#N/A</v>
      </c>
      <c r="W23" s="167"/>
      <c r="X23" s="535"/>
      <c r="Y23" s="575"/>
      <c r="Z23" s="536"/>
      <c r="AA23" s="174"/>
      <c r="AB23" s="201"/>
      <c r="AC23" s="166"/>
      <c r="AD23" s="174"/>
      <c r="AE23" s="167"/>
      <c r="AF23" s="168">
        <f t="shared" si="4"/>
        <v>0</v>
      </c>
      <c r="AG23" s="169" t="e">
        <f t="shared" si="5"/>
        <v>#N/A</v>
      </c>
      <c r="AH23" s="178" t="e">
        <f>IF(AG23&lt;=1,"Remota",VLOOKUP(AG23,[26]Listas!$C$6:$D$10,2,0))</f>
        <v>#N/A</v>
      </c>
      <c r="AI23" s="169" t="e">
        <f t="shared" si="6"/>
        <v>#N/A</v>
      </c>
      <c r="AJ23" s="178" t="e">
        <f>IF(AI23&lt;=1,"Insignificante",HLOOKUP(AI23,[26]Listas!$F$3:$J$4,2,0))</f>
        <v>#N/A</v>
      </c>
      <c r="AK23" s="170" t="e">
        <f t="shared" si="7"/>
        <v>#N/A</v>
      </c>
      <c r="AL23" s="177" t="e">
        <f>INDEX([26]Listas!$F$6:$J$10,MATCH(AH23,[26]Listas!$D$6:$D$10,0),MATCH(AJ23,[26]Listas!$F$4:$J$4,0))</f>
        <v>#N/A</v>
      </c>
    </row>
    <row r="24" spans="1:38" s="171" customFormat="1" ht="78" hidden="1" customHeight="1" x14ac:dyDescent="0.2">
      <c r="A24" s="166"/>
      <c r="B24" s="176"/>
      <c r="C24" s="535"/>
      <c r="D24" s="575"/>
      <c r="E24" s="536"/>
      <c r="F24" s="174"/>
      <c r="G24" s="535"/>
      <c r="H24" s="575"/>
      <c r="I24" s="536"/>
      <c r="J24" s="550"/>
      <c r="K24" s="550"/>
      <c r="L24" s="550"/>
      <c r="M24" s="166"/>
      <c r="N24" s="166"/>
      <c r="O24" s="166"/>
      <c r="P24" s="166"/>
      <c r="Q24" s="176"/>
      <c r="R24" s="176"/>
      <c r="S24" s="167"/>
      <c r="T24" s="168" t="e">
        <f>VLOOKUP(Q24,[26]Listas!$D$6:$E$10,2,0)</f>
        <v>#N/A</v>
      </c>
      <c r="U24" s="168" t="e">
        <f>HLOOKUP(R24,[26]Listas!$F$4:$J$5,2,0)</f>
        <v>#N/A</v>
      </c>
      <c r="V24" s="177" t="e">
        <f>INDEX([26]Listas!$F$6:$J$10,MATCH(Q24,[26]Listas!$D$6:$D$10,0),MATCH(R24,[26]Listas!$F$4:$J$4,0))</f>
        <v>#N/A</v>
      </c>
      <c r="W24" s="167"/>
      <c r="X24" s="535"/>
      <c r="Y24" s="575"/>
      <c r="Z24" s="536"/>
      <c r="AA24" s="174"/>
      <c r="AB24" s="201"/>
      <c r="AC24" s="166"/>
      <c r="AD24" s="174"/>
      <c r="AE24" s="167"/>
      <c r="AF24" s="168">
        <f t="shared" si="4"/>
        <v>0</v>
      </c>
      <c r="AG24" s="169" t="e">
        <f t="shared" si="5"/>
        <v>#N/A</v>
      </c>
      <c r="AH24" s="178" t="e">
        <f>IF(AG24&lt;=1,"Remota",VLOOKUP(AG24,[26]Listas!$C$6:$D$10,2,0))</f>
        <v>#N/A</v>
      </c>
      <c r="AI24" s="169" t="e">
        <f t="shared" si="6"/>
        <v>#N/A</v>
      </c>
      <c r="AJ24" s="178" t="e">
        <f>IF(AI24&lt;=1,"Insignificante",HLOOKUP(AI24,[26]Listas!$F$3:$J$4,2,0))</f>
        <v>#N/A</v>
      </c>
      <c r="AK24" s="170" t="e">
        <f t="shared" si="7"/>
        <v>#N/A</v>
      </c>
      <c r="AL24" s="177" t="e">
        <f>INDEX([26]Listas!$F$6:$J$10,MATCH(AH24,[26]Listas!$D$6:$D$10,0),MATCH(AJ24,[26]Listas!$F$4:$J$4,0))</f>
        <v>#N/A</v>
      </c>
    </row>
    <row r="25" spans="1:38" s="171" customFormat="1" ht="78" hidden="1" customHeight="1" x14ac:dyDescent="0.2">
      <c r="A25" s="166"/>
      <c r="B25" s="176"/>
      <c r="C25" s="535"/>
      <c r="D25" s="575"/>
      <c r="E25" s="536"/>
      <c r="F25" s="174"/>
      <c r="G25" s="535"/>
      <c r="H25" s="575"/>
      <c r="I25" s="536"/>
      <c r="J25" s="550"/>
      <c r="K25" s="550"/>
      <c r="L25" s="550"/>
      <c r="M25" s="166"/>
      <c r="N25" s="166"/>
      <c r="O25" s="166"/>
      <c r="P25" s="166"/>
      <c r="Q25" s="176"/>
      <c r="R25" s="176"/>
      <c r="S25" s="167"/>
      <c r="T25" s="168" t="e">
        <f>VLOOKUP(Q25,[26]Listas!$D$6:$E$10,2,0)</f>
        <v>#N/A</v>
      </c>
      <c r="U25" s="168" t="e">
        <f>HLOOKUP(R25,[26]Listas!$F$4:$J$5,2,0)</f>
        <v>#N/A</v>
      </c>
      <c r="V25" s="177" t="e">
        <f>INDEX([26]Listas!$F$6:$J$10,MATCH(Q25,[26]Listas!$D$6:$D$10,0),MATCH(R25,[26]Listas!$F$4:$J$4,0))</f>
        <v>#N/A</v>
      </c>
      <c r="W25" s="167"/>
      <c r="X25" s="535"/>
      <c r="Y25" s="575"/>
      <c r="Z25" s="536"/>
      <c r="AA25" s="174"/>
      <c r="AB25" s="201"/>
      <c r="AC25" s="166"/>
      <c r="AD25" s="174"/>
      <c r="AE25" s="167"/>
      <c r="AF25" s="168">
        <f t="shared" si="4"/>
        <v>0</v>
      </c>
      <c r="AG25" s="169" t="e">
        <f t="shared" si="5"/>
        <v>#N/A</v>
      </c>
      <c r="AH25" s="178" t="e">
        <f>IF(AG25&lt;=1,"Remota",VLOOKUP(AG25,[26]Listas!$C$6:$D$10,2,0))</f>
        <v>#N/A</v>
      </c>
      <c r="AI25" s="169" t="e">
        <f t="shared" si="6"/>
        <v>#N/A</v>
      </c>
      <c r="AJ25" s="178" t="e">
        <f>IF(AI25&lt;=1,"Insignificante",HLOOKUP(AI25,[26]Listas!$F$3:$J$4,2,0))</f>
        <v>#N/A</v>
      </c>
      <c r="AK25" s="170" t="e">
        <f t="shared" si="7"/>
        <v>#N/A</v>
      </c>
      <c r="AL25" s="177" t="e">
        <f>INDEX([26]Listas!$F$6:$J$10,MATCH(AH25,[26]Listas!$D$6:$D$10,0),MATCH(AJ25,[26]Listas!$F$4:$J$4,0))</f>
        <v>#N/A</v>
      </c>
    </row>
    <row r="26" spans="1:38" s="171" customFormat="1" ht="78" hidden="1" customHeight="1" x14ac:dyDescent="0.2">
      <c r="A26" s="166"/>
      <c r="B26" s="176"/>
      <c r="C26" s="535"/>
      <c r="D26" s="575"/>
      <c r="E26" s="536"/>
      <c r="F26" s="174"/>
      <c r="G26" s="535"/>
      <c r="H26" s="575"/>
      <c r="I26" s="536"/>
      <c r="J26" s="550"/>
      <c r="K26" s="550"/>
      <c r="L26" s="550"/>
      <c r="M26" s="166"/>
      <c r="N26" s="166"/>
      <c r="O26" s="166"/>
      <c r="P26" s="166"/>
      <c r="Q26" s="176"/>
      <c r="R26" s="176"/>
      <c r="S26" s="167"/>
      <c r="T26" s="168" t="e">
        <f>VLOOKUP(Q26,[26]Listas!$D$6:$E$10,2,0)</f>
        <v>#N/A</v>
      </c>
      <c r="U26" s="168" t="e">
        <f>HLOOKUP(R26,[26]Listas!$F$4:$J$5,2,0)</f>
        <v>#N/A</v>
      </c>
      <c r="V26" s="177" t="e">
        <f>INDEX([26]Listas!$F$6:$J$10,MATCH(Q26,[26]Listas!$D$6:$D$10,0),MATCH(R26,[26]Listas!$F$4:$J$4,0))</f>
        <v>#N/A</v>
      </c>
      <c r="W26" s="167"/>
      <c r="X26" s="535"/>
      <c r="Y26" s="575"/>
      <c r="Z26" s="536"/>
      <c r="AA26" s="174"/>
      <c r="AB26" s="201"/>
      <c r="AC26" s="166"/>
      <c r="AD26" s="174"/>
      <c r="AE26" s="167"/>
      <c r="AF26" s="168">
        <f t="shared" si="4"/>
        <v>0</v>
      </c>
      <c r="AG26" s="169" t="e">
        <f t="shared" si="5"/>
        <v>#N/A</v>
      </c>
      <c r="AH26" s="178" t="e">
        <f>IF(AG26&lt;=1,"Remota",VLOOKUP(AG26,[26]Listas!$C$6:$D$10,2,0))</f>
        <v>#N/A</v>
      </c>
      <c r="AI26" s="169" t="e">
        <f t="shared" si="6"/>
        <v>#N/A</v>
      </c>
      <c r="AJ26" s="178" t="e">
        <f>IF(AI26&lt;=1,"Insignificante",HLOOKUP(AI26,[26]Listas!$F$3:$J$4,2,0))</f>
        <v>#N/A</v>
      </c>
      <c r="AK26" s="170" t="e">
        <f t="shared" si="7"/>
        <v>#N/A</v>
      </c>
      <c r="AL26" s="177" t="e">
        <f>INDEX([26]Listas!$F$6:$J$10,MATCH(AH26,[26]Listas!$D$6:$D$10,0),MATCH(AJ26,[26]Listas!$F$4:$J$4,0))</f>
        <v>#N/A</v>
      </c>
    </row>
    <row r="27" spans="1:38" s="171" customFormat="1" ht="78" hidden="1" customHeight="1" x14ac:dyDescent="0.2">
      <c r="A27" s="166"/>
      <c r="B27" s="176"/>
      <c r="C27" s="535"/>
      <c r="D27" s="575"/>
      <c r="E27" s="536"/>
      <c r="F27" s="174"/>
      <c r="G27" s="535"/>
      <c r="H27" s="575"/>
      <c r="I27" s="536"/>
      <c r="J27" s="550"/>
      <c r="K27" s="550"/>
      <c r="L27" s="550"/>
      <c r="M27" s="166"/>
      <c r="N27" s="166"/>
      <c r="O27" s="166"/>
      <c r="P27" s="166"/>
      <c r="Q27" s="176"/>
      <c r="R27" s="176"/>
      <c r="S27" s="167"/>
      <c r="T27" s="168" t="e">
        <f>VLOOKUP(Q27,[26]Listas!$D$6:$E$10,2,0)</f>
        <v>#N/A</v>
      </c>
      <c r="U27" s="168" t="e">
        <f>HLOOKUP(R27,[26]Listas!$F$4:$J$5,2,0)</f>
        <v>#N/A</v>
      </c>
      <c r="V27" s="177" t="e">
        <f>INDEX([26]Listas!$F$6:$J$10,MATCH(Q27,[26]Listas!$D$6:$D$10,0),MATCH(R27,[26]Listas!$F$4:$J$4,0))</f>
        <v>#N/A</v>
      </c>
      <c r="W27" s="167"/>
      <c r="X27" s="535"/>
      <c r="Y27" s="575"/>
      <c r="Z27" s="536"/>
      <c r="AA27" s="174"/>
      <c r="AB27" s="201"/>
      <c r="AC27" s="166"/>
      <c r="AD27" s="174"/>
      <c r="AE27" s="167"/>
      <c r="AF27" s="168">
        <f t="shared" si="4"/>
        <v>0</v>
      </c>
      <c r="AG27" s="169" t="e">
        <f t="shared" si="5"/>
        <v>#N/A</v>
      </c>
      <c r="AH27" s="178" t="e">
        <f>IF(AG27&lt;=1,"Remota",VLOOKUP(AG27,[26]Listas!$C$6:$D$10,2,0))</f>
        <v>#N/A</v>
      </c>
      <c r="AI27" s="169" t="e">
        <f t="shared" si="6"/>
        <v>#N/A</v>
      </c>
      <c r="AJ27" s="178" t="e">
        <f>IF(AI27&lt;=1,"Insignificante",HLOOKUP(AI27,[26]Listas!$F$3:$J$4,2,0))</f>
        <v>#N/A</v>
      </c>
      <c r="AK27" s="170" t="e">
        <f t="shared" si="7"/>
        <v>#N/A</v>
      </c>
      <c r="AL27" s="177" t="e">
        <f>INDEX([26]Listas!$F$6:$J$10,MATCH(AH27,[26]Listas!$D$6:$D$10,0),MATCH(AJ27,[26]Listas!$F$4:$J$4,0))</f>
        <v>#N/A</v>
      </c>
    </row>
    <row r="28" spans="1:38" s="171" customFormat="1" ht="78" hidden="1" customHeight="1" x14ac:dyDescent="0.2">
      <c r="A28" s="166"/>
      <c r="B28" s="176"/>
      <c r="C28" s="535"/>
      <c r="D28" s="575"/>
      <c r="E28" s="536"/>
      <c r="F28" s="174"/>
      <c r="G28" s="535"/>
      <c r="H28" s="575"/>
      <c r="I28" s="536"/>
      <c r="J28" s="550"/>
      <c r="K28" s="550"/>
      <c r="L28" s="550"/>
      <c r="M28" s="166"/>
      <c r="N28" s="166"/>
      <c r="O28" s="166"/>
      <c r="P28" s="166"/>
      <c r="Q28" s="176"/>
      <c r="R28" s="176"/>
      <c r="S28" s="167"/>
      <c r="T28" s="168" t="e">
        <f>VLOOKUP(Q28,[26]Listas!$D$6:$E$10,2,0)</f>
        <v>#N/A</v>
      </c>
      <c r="U28" s="168" t="e">
        <f>HLOOKUP(R28,[26]Listas!$F$4:$J$5,2,0)</f>
        <v>#N/A</v>
      </c>
      <c r="V28" s="177" t="e">
        <f>INDEX([26]Listas!$F$6:$J$10,MATCH(Q28,[26]Listas!$D$6:$D$10,0),MATCH(R28,[26]Listas!$F$4:$J$4,0))</f>
        <v>#N/A</v>
      </c>
      <c r="W28" s="167"/>
      <c r="X28" s="535"/>
      <c r="Y28" s="575"/>
      <c r="Z28" s="536"/>
      <c r="AA28" s="174"/>
      <c r="AB28" s="201"/>
      <c r="AC28" s="166"/>
      <c r="AD28" s="174"/>
      <c r="AE28" s="167"/>
      <c r="AF28" s="168">
        <f t="shared" si="4"/>
        <v>0</v>
      </c>
      <c r="AG28" s="169" t="e">
        <f t="shared" si="5"/>
        <v>#N/A</v>
      </c>
      <c r="AH28" s="178" t="e">
        <f>IF(AG28&lt;=1,"Remota",VLOOKUP(AG28,[26]Listas!$C$6:$D$10,2,0))</f>
        <v>#N/A</v>
      </c>
      <c r="AI28" s="169" t="e">
        <f t="shared" si="6"/>
        <v>#N/A</v>
      </c>
      <c r="AJ28" s="178" t="e">
        <f>IF(AI28&lt;=1,"Insignificante",HLOOKUP(AI28,[26]Listas!$F$3:$J$4,2,0))</f>
        <v>#N/A</v>
      </c>
      <c r="AK28" s="170" t="e">
        <f t="shared" si="7"/>
        <v>#N/A</v>
      </c>
      <c r="AL28" s="177" t="e">
        <f>INDEX([26]Listas!$F$6:$J$10,MATCH(AH28,[26]Listas!$D$6:$D$10,0),MATCH(AJ28,[26]Listas!$F$4:$J$4,0))</f>
        <v>#N/A</v>
      </c>
    </row>
    <row r="29" spans="1:38" s="171" customFormat="1" ht="78" hidden="1" customHeight="1" x14ac:dyDescent="0.2">
      <c r="A29" s="166"/>
      <c r="B29" s="176"/>
      <c r="C29" s="535"/>
      <c r="D29" s="575"/>
      <c r="E29" s="536"/>
      <c r="F29" s="174"/>
      <c r="G29" s="535"/>
      <c r="H29" s="575"/>
      <c r="I29" s="536"/>
      <c r="J29" s="550"/>
      <c r="K29" s="550"/>
      <c r="L29" s="550"/>
      <c r="M29" s="166"/>
      <c r="N29" s="166"/>
      <c r="O29" s="166"/>
      <c r="P29" s="166"/>
      <c r="Q29" s="176"/>
      <c r="R29" s="176"/>
      <c r="S29" s="167"/>
      <c r="T29" s="168" t="e">
        <f>VLOOKUP(Q29,[26]Listas!$D$6:$E$10,2,0)</f>
        <v>#N/A</v>
      </c>
      <c r="U29" s="168" t="e">
        <f>HLOOKUP(R29,[26]Listas!$F$4:$J$5,2,0)</f>
        <v>#N/A</v>
      </c>
      <c r="V29" s="177" t="e">
        <f>INDEX([26]Listas!$F$6:$J$10,MATCH(Q29,[26]Listas!$D$6:$D$10,0),MATCH(R29,[26]Listas!$F$4:$J$4,0))</f>
        <v>#N/A</v>
      </c>
      <c r="W29" s="167"/>
      <c r="X29" s="535"/>
      <c r="Y29" s="575"/>
      <c r="Z29" s="536"/>
      <c r="AA29" s="174"/>
      <c r="AB29" s="201"/>
      <c r="AC29" s="166"/>
      <c r="AD29" s="174"/>
      <c r="AE29" s="167"/>
      <c r="AF29" s="168">
        <f t="shared" si="4"/>
        <v>0</v>
      </c>
      <c r="AG29" s="169" t="e">
        <f t="shared" si="5"/>
        <v>#N/A</v>
      </c>
      <c r="AH29" s="178" t="e">
        <f>IF(AG29&lt;=1,"Remota",VLOOKUP(AG29,[26]Listas!$C$6:$D$10,2,0))</f>
        <v>#N/A</v>
      </c>
      <c r="AI29" s="169" t="e">
        <f t="shared" si="6"/>
        <v>#N/A</v>
      </c>
      <c r="AJ29" s="178" t="e">
        <f>IF(AI29&lt;=1,"Insignificante",HLOOKUP(AI29,[26]Listas!$F$3:$J$4,2,0))</f>
        <v>#N/A</v>
      </c>
      <c r="AK29" s="170" t="e">
        <f t="shared" si="7"/>
        <v>#N/A</v>
      </c>
      <c r="AL29" s="177" t="e">
        <f>INDEX([26]Listas!$F$6:$J$10,MATCH(AH29,[26]Listas!$D$6:$D$10,0),MATCH(AJ29,[26]Listas!$F$4:$J$4,0))</f>
        <v>#N/A</v>
      </c>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VLOOKUP(Q30,[26]Listas!$D$6:$E$10,2,0)</f>
        <v>#N/A</v>
      </c>
      <c r="U30" s="168" t="e">
        <f>HLOOKUP(R30,[26]Listas!$F$4:$J$5,2,0)</f>
        <v>#N/A</v>
      </c>
      <c r="V30" s="177" t="e">
        <f>INDEX([26]Listas!$F$6:$J$10,MATCH(Q30,[26]Listas!$D$6:$D$10,0),MATCH(R30,[26]Listas!$F$4:$J$4,0))</f>
        <v>#N/A</v>
      </c>
      <c r="W30" s="167"/>
      <c r="X30" s="535"/>
      <c r="Y30" s="575"/>
      <c r="Z30" s="536"/>
      <c r="AA30" s="174"/>
      <c r="AB30" s="201"/>
      <c r="AC30" s="166"/>
      <c r="AD30" s="174"/>
      <c r="AE30" s="167"/>
      <c r="AF30" s="168">
        <f t="shared" si="4"/>
        <v>0</v>
      </c>
      <c r="AG30" s="169" t="e">
        <f t="shared" si="5"/>
        <v>#N/A</v>
      </c>
      <c r="AH30" s="178" t="e">
        <f>IF(AG30&lt;=1,"Remota",VLOOKUP(AG30,[26]Listas!$C$6:$D$10,2,0))</f>
        <v>#N/A</v>
      </c>
      <c r="AI30" s="169" t="e">
        <f t="shared" si="6"/>
        <v>#N/A</v>
      </c>
      <c r="AJ30" s="178" t="e">
        <f>IF(AI30&lt;=1,"Insignificante",HLOOKUP(AI30,[26]Listas!$F$3:$J$4,2,0))</f>
        <v>#N/A</v>
      </c>
      <c r="AK30" s="170" t="e">
        <f t="shared" si="7"/>
        <v>#N/A</v>
      </c>
      <c r="AL30" s="177" t="e">
        <f>INDEX([26]Listas!$F$6:$J$10,MATCH(AH30,[26]Listas!$D$6:$D$10,0),MATCH(AJ30,[26]Listas!$F$4:$J$4,0))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VLOOKUP(Q31,[26]Listas!$D$6:$E$10,2,0)</f>
        <v>#N/A</v>
      </c>
      <c r="U31" s="168" t="e">
        <f>HLOOKUP(R31,[26]Listas!$F$4:$J$5,2,0)</f>
        <v>#N/A</v>
      </c>
      <c r="V31" s="177" t="e">
        <f>INDEX([26]Listas!$F$6:$J$10,MATCH(Q31,[26]Listas!$D$6:$D$10,0),MATCH(R31,[26]Listas!$F$4:$J$4,0))</f>
        <v>#N/A</v>
      </c>
      <c r="W31" s="167"/>
      <c r="X31" s="535"/>
      <c r="Y31" s="575"/>
      <c r="Z31" s="536"/>
      <c r="AA31" s="174"/>
      <c r="AB31" s="201"/>
      <c r="AC31" s="166"/>
      <c r="AD31" s="174"/>
      <c r="AE31" s="167"/>
      <c r="AF31" s="168">
        <f t="shared" si="4"/>
        <v>0</v>
      </c>
      <c r="AG31" s="169" t="e">
        <f t="shared" si="5"/>
        <v>#N/A</v>
      </c>
      <c r="AH31" s="178" t="e">
        <f>IF(AG31&lt;=1,"Remota",VLOOKUP(AG31,[26]Listas!$C$6:$D$10,2,0))</f>
        <v>#N/A</v>
      </c>
      <c r="AI31" s="169" t="e">
        <f t="shared" si="6"/>
        <v>#N/A</v>
      </c>
      <c r="AJ31" s="178" t="e">
        <f>IF(AI31&lt;=1,"Insignificante",HLOOKUP(AI31,[26]Listas!$F$3:$J$4,2,0))</f>
        <v>#N/A</v>
      </c>
      <c r="AK31" s="170" t="e">
        <f t="shared" si="7"/>
        <v>#N/A</v>
      </c>
      <c r="AL31" s="177" t="e">
        <f>INDEX([26]Listas!$F$6:$J$10,MATCH(AH31,[26]Listas!$D$6:$D$10,0),MATCH(AJ31,[26]Listas!$F$4:$J$4,0))</f>
        <v>#N/A</v>
      </c>
    </row>
    <row r="32" spans="1:38"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VLOOKUP(Q32,[26]Listas!$D$6:$E$10,2,0)</f>
        <v>#N/A</v>
      </c>
      <c r="U32" s="168" t="e">
        <f>HLOOKUP(R32,[26]Listas!$F$4:$J$5,2,0)</f>
        <v>#N/A</v>
      </c>
      <c r="V32" s="177" t="e">
        <f>INDEX([26]Listas!$F$6:$J$10,MATCH(Q32,[26]Listas!$D$6:$D$10,0),MATCH(R32,[26]Listas!$F$4:$J$4,0))</f>
        <v>#N/A</v>
      </c>
      <c r="W32" s="167"/>
      <c r="X32" s="535"/>
      <c r="Y32" s="575"/>
      <c r="Z32" s="536"/>
      <c r="AA32" s="174"/>
      <c r="AB32" s="201"/>
      <c r="AC32" s="166"/>
      <c r="AD32" s="174"/>
      <c r="AE32" s="167"/>
      <c r="AF32" s="168">
        <f t="shared" si="4"/>
        <v>0</v>
      </c>
      <c r="AG32" s="169" t="e">
        <f t="shared" si="5"/>
        <v>#N/A</v>
      </c>
      <c r="AH32" s="178" t="e">
        <f>IF(AG32&lt;=1,"Remota",VLOOKUP(AG32,[26]Listas!$C$6:$D$10,2,0))</f>
        <v>#N/A</v>
      </c>
      <c r="AI32" s="169" t="e">
        <f t="shared" si="6"/>
        <v>#N/A</v>
      </c>
      <c r="AJ32" s="178" t="e">
        <f>IF(AI32&lt;=1,"Insignificante",HLOOKUP(AI32,[26]Listas!$F$3:$J$4,2,0))</f>
        <v>#N/A</v>
      </c>
      <c r="AK32" s="170" t="e">
        <f t="shared" si="7"/>
        <v>#N/A</v>
      </c>
      <c r="AL32" s="177" t="e">
        <f>INDEX([26]Listas!$F$6:$J$10,MATCH(AH32,[26]Listas!$D$6:$D$10,0),MATCH(AJ32,[26]Listas!$F$4:$J$4,0))</f>
        <v>#N/A</v>
      </c>
    </row>
    <row r="33" spans="1:38" s="171" customFormat="1" ht="78"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VLOOKUP(Q33,[26]Listas!$D$6:$E$10,2,0)</f>
        <v>#N/A</v>
      </c>
      <c r="U33" s="168" t="e">
        <f>HLOOKUP(R33,[26]Listas!$F$4:$J$5,2,0)</f>
        <v>#N/A</v>
      </c>
      <c r="V33" s="177" t="e">
        <f>INDEX([26]Listas!$F$6:$J$10,MATCH(Q33,[26]Listas!$D$6:$D$10,0),MATCH(R33,[26]Listas!$F$4:$J$4,0))</f>
        <v>#N/A</v>
      </c>
      <c r="W33" s="167"/>
      <c r="X33" s="535"/>
      <c r="Y33" s="575"/>
      <c r="Z33" s="536"/>
      <c r="AA33" s="174"/>
      <c r="AB33" s="201"/>
      <c r="AC33" s="166"/>
      <c r="AD33" s="174"/>
      <c r="AE33" s="167"/>
      <c r="AF33" s="168">
        <f t="shared" si="4"/>
        <v>0</v>
      </c>
      <c r="AG33" s="169" t="e">
        <f t="shared" si="5"/>
        <v>#N/A</v>
      </c>
      <c r="AH33" s="178" t="e">
        <f>IF(AG33&lt;=1,"Remota",VLOOKUP(AG33,[26]Listas!$C$6:$D$10,2,0))</f>
        <v>#N/A</v>
      </c>
      <c r="AI33" s="169" t="e">
        <f t="shared" si="6"/>
        <v>#N/A</v>
      </c>
      <c r="AJ33" s="178" t="e">
        <f>IF(AI33&lt;=1,"Insignificante",HLOOKUP(AI33,[26]Listas!$F$3:$J$4,2,0))</f>
        <v>#N/A</v>
      </c>
      <c r="AK33" s="170" t="e">
        <f t="shared" si="7"/>
        <v>#N/A</v>
      </c>
      <c r="AL33" s="177" t="e">
        <f>INDEX([26]Listas!$F$6:$J$10,MATCH(AH33,[26]Listas!$D$6:$D$10,0),MATCH(AJ33,[26]Listas!$F$4:$J$4,0))</f>
        <v>#N/A</v>
      </c>
    </row>
    <row r="34" spans="1:38" s="171" customFormat="1" ht="78"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VLOOKUP(Q34,[26]Listas!$D$6:$E$10,2,0)</f>
        <v>#N/A</v>
      </c>
      <c r="U34" s="168" t="e">
        <f>HLOOKUP(R34,[26]Listas!$F$4:$J$5,2,0)</f>
        <v>#N/A</v>
      </c>
      <c r="V34" s="177" t="e">
        <f>INDEX([26]Listas!$F$6:$J$10,MATCH(Q34,[26]Listas!$D$6:$D$10,0),MATCH(R34,[26]Listas!$F$4:$J$4,0))</f>
        <v>#N/A</v>
      </c>
      <c r="W34" s="167"/>
      <c r="X34" s="535"/>
      <c r="Y34" s="575"/>
      <c r="Z34" s="536"/>
      <c r="AA34" s="174"/>
      <c r="AB34" s="201"/>
      <c r="AC34" s="166"/>
      <c r="AD34" s="174"/>
      <c r="AE34" s="167"/>
      <c r="AF34" s="168">
        <f t="shared" si="4"/>
        <v>0</v>
      </c>
      <c r="AG34" s="169" t="e">
        <f t="shared" si="5"/>
        <v>#N/A</v>
      </c>
      <c r="AH34" s="178" t="e">
        <f>IF(AG34&lt;=1,"Remota",VLOOKUP(AG34,[26]Listas!$C$6:$D$10,2,0))</f>
        <v>#N/A</v>
      </c>
      <c r="AI34" s="169" t="e">
        <f t="shared" si="6"/>
        <v>#N/A</v>
      </c>
      <c r="AJ34" s="178" t="e">
        <f>IF(AI34&lt;=1,"Insignificante",HLOOKUP(AI34,[26]Listas!$F$3:$J$4,2,0))</f>
        <v>#N/A</v>
      </c>
      <c r="AK34" s="170" t="e">
        <f t="shared" si="7"/>
        <v>#N/A</v>
      </c>
      <c r="AL34" s="177" t="e">
        <f>INDEX([26]Listas!$F$6:$J$10,MATCH(AH34,[26]Listas!$D$6:$D$10,0),MATCH(AJ34,[26]Listas!$F$4:$J$4,0))</f>
        <v>#N/A</v>
      </c>
    </row>
    <row r="35" spans="1:38" s="171" customFormat="1" ht="78"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VLOOKUP(Q35,[26]Listas!$D$6:$E$10,2,0)</f>
        <v>#N/A</v>
      </c>
      <c r="U35" s="168" t="e">
        <f>HLOOKUP(R35,[26]Listas!$F$4:$J$5,2,0)</f>
        <v>#N/A</v>
      </c>
      <c r="V35" s="177" t="e">
        <f>INDEX([26]Listas!$F$6:$J$10,MATCH(Q35,[26]Listas!$D$6:$D$10,0),MATCH(R35,[26]Listas!$F$4:$J$4,0))</f>
        <v>#N/A</v>
      </c>
      <c r="W35" s="167"/>
      <c r="X35" s="535"/>
      <c r="Y35" s="575"/>
      <c r="Z35" s="536"/>
      <c r="AA35" s="174"/>
      <c r="AB35" s="201"/>
      <c r="AC35" s="166"/>
      <c r="AD35" s="174"/>
      <c r="AE35" s="167"/>
      <c r="AF35" s="168">
        <f t="shared" si="4"/>
        <v>0</v>
      </c>
      <c r="AG35" s="169" t="e">
        <f t="shared" si="5"/>
        <v>#N/A</v>
      </c>
      <c r="AH35" s="178" t="e">
        <f>IF(AG35&lt;=1,"Remota",VLOOKUP(AG35,[26]Listas!$C$6:$D$10,2,0))</f>
        <v>#N/A</v>
      </c>
      <c r="AI35" s="169" t="e">
        <f t="shared" si="6"/>
        <v>#N/A</v>
      </c>
      <c r="AJ35" s="178" t="e">
        <f>IF(AI35&lt;=1,"Insignificante",HLOOKUP(AI35,[26]Listas!$F$3:$J$4,2,0))</f>
        <v>#N/A</v>
      </c>
      <c r="AK35" s="170" t="e">
        <f t="shared" si="7"/>
        <v>#N/A</v>
      </c>
      <c r="AL35" s="177" t="e">
        <f>INDEX([26]Listas!$F$6:$J$10,MATCH(AH35,[26]Listas!$D$6:$D$10,0),MATCH(AJ35,[26]Listas!$F$4:$J$4,0))</f>
        <v>#N/A</v>
      </c>
    </row>
    <row r="36" spans="1:38" s="171" customFormat="1" ht="124.5"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VLOOKUP(Q36,[26]Listas!$D$6:$E$10,2,0)</f>
        <v>#N/A</v>
      </c>
      <c r="U36" s="168" t="e">
        <f>HLOOKUP(R36,[26]Listas!$F$4:$J$5,2,0)</f>
        <v>#N/A</v>
      </c>
      <c r="V36" s="177" t="e">
        <f>INDEX([26]Listas!$F$6:$J$10,MATCH(Q36,[26]Listas!$D$6:$D$10,0),MATCH(R36,[26]Listas!$F$4:$J$4,0))</f>
        <v>#N/A</v>
      </c>
      <c r="W36" s="167"/>
      <c r="X36" s="535"/>
      <c r="Y36" s="575"/>
      <c r="Z36" s="536"/>
      <c r="AA36" s="174"/>
      <c r="AB36" s="201"/>
      <c r="AC36" s="166"/>
      <c r="AD36" s="174"/>
      <c r="AE36" s="167"/>
      <c r="AF36" s="168">
        <f t="shared" si="4"/>
        <v>0</v>
      </c>
      <c r="AG36" s="169" t="e">
        <f t="shared" si="5"/>
        <v>#N/A</v>
      </c>
      <c r="AH36" s="178" t="e">
        <f>IF(AG36&lt;=1,"Remota",VLOOKUP(AG36,[26]Listas!$C$6:$D$10,2,0))</f>
        <v>#N/A</v>
      </c>
      <c r="AI36" s="169" t="e">
        <f t="shared" si="6"/>
        <v>#N/A</v>
      </c>
      <c r="AJ36" s="178" t="e">
        <f>IF(AI36&lt;=1,"Insignificante",HLOOKUP(AI36,[26]Listas!$F$3:$J$4,2,0))</f>
        <v>#N/A</v>
      </c>
      <c r="AK36" s="170" t="e">
        <f t="shared" si="7"/>
        <v>#N/A</v>
      </c>
      <c r="AL36" s="177" t="e">
        <f>INDEX([26]Listas!$F$6:$J$10,MATCH(AH36,[26]Listas!$D$6:$D$10,0),MATCH(AJ36,[26]Listas!$F$4:$J$4,0))</f>
        <v>#N/A</v>
      </c>
    </row>
    <row r="37" spans="1:38" s="171" customFormat="1" ht="124.5"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VLOOKUP(Q37,[26]Listas!$D$6:$E$10,2,0)</f>
        <v>#N/A</v>
      </c>
      <c r="U37" s="168" t="e">
        <f>HLOOKUP(R37,[26]Listas!$F$4:$J$5,2,0)</f>
        <v>#N/A</v>
      </c>
      <c r="V37" s="177" t="e">
        <f>INDEX([26]Listas!$F$6:$J$10,MATCH(Q37,[26]Listas!$D$6:$D$10,0),MATCH(R37,[26]Listas!$F$4:$J$4,0))</f>
        <v>#N/A</v>
      </c>
      <c r="W37" s="167"/>
      <c r="X37" s="535"/>
      <c r="Y37" s="575"/>
      <c r="Z37" s="536"/>
      <c r="AA37" s="174"/>
      <c r="AB37" s="201"/>
      <c r="AC37" s="166"/>
      <c r="AD37" s="174"/>
      <c r="AE37" s="167"/>
      <c r="AF37" s="168">
        <f t="shared" si="4"/>
        <v>0</v>
      </c>
      <c r="AG37" s="169" t="e">
        <f t="shared" si="5"/>
        <v>#N/A</v>
      </c>
      <c r="AH37" s="178" t="e">
        <f>IF(AG37&lt;=1,"Remota",VLOOKUP(AG37,[26]Listas!$C$6:$D$10,2,0))</f>
        <v>#N/A</v>
      </c>
      <c r="AI37" s="169" t="e">
        <f t="shared" si="6"/>
        <v>#N/A</v>
      </c>
      <c r="AJ37" s="178" t="e">
        <f>IF(AI37&lt;=1,"Insignificante",HLOOKUP(AI37,[26]Listas!$F$3:$J$4,2,0))</f>
        <v>#N/A</v>
      </c>
      <c r="AK37" s="170" t="e">
        <f t="shared" si="7"/>
        <v>#N/A</v>
      </c>
      <c r="AL37" s="177" t="e">
        <f>INDEX([26]Listas!$F$6:$J$10,MATCH(AH37,[26]Listas!$D$6:$D$10,0),MATCH(AJ37,[26]Listas!$F$4:$J$4,0))</f>
        <v>#N/A</v>
      </c>
    </row>
    <row r="38" spans="1:38" s="171" customFormat="1" ht="124.5"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VLOOKUP(Q38,[26]Listas!$D$6:$E$10,2,0)</f>
        <v>#N/A</v>
      </c>
      <c r="U38" s="168" t="e">
        <f>HLOOKUP(R38,[26]Listas!$F$4:$J$5,2,0)</f>
        <v>#N/A</v>
      </c>
      <c r="V38" s="177" t="e">
        <f>INDEX([26]Listas!$F$6:$J$10,MATCH(Q38,[26]Listas!$D$6:$D$10,0),MATCH(R38,[26]Listas!$F$4:$J$4,0))</f>
        <v>#N/A</v>
      </c>
      <c r="W38" s="167"/>
      <c r="X38" s="535"/>
      <c r="Y38" s="575"/>
      <c r="Z38" s="536"/>
      <c r="AA38" s="174"/>
      <c r="AB38" s="201"/>
      <c r="AC38" s="166"/>
      <c r="AD38" s="174"/>
      <c r="AE38" s="167"/>
      <c r="AF38" s="168">
        <f t="shared" si="4"/>
        <v>0</v>
      </c>
      <c r="AG38" s="169" t="e">
        <f t="shared" si="5"/>
        <v>#N/A</v>
      </c>
      <c r="AH38" s="178" t="e">
        <f>IF(AG38&lt;=1,"Remota",VLOOKUP(AG38,[26]Listas!$C$6:$D$10,2,0))</f>
        <v>#N/A</v>
      </c>
      <c r="AI38" s="169" t="e">
        <f t="shared" si="6"/>
        <v>#N/A</v>
      </c>
      <c r="AJ38" s="178" t="e">
        <f>IF(AI38&lt;=1,"Insignificante",HLOOKUP(AI38,[26]Listas!$F$3:$J$4,2,0))</f>
        <v>#N/A</v>
      </c>
      <c r="AK38" s="170" t="e">
        <f t="shared" si="7"/>
        <v>#N/A</v>
      </c>
      <c r="AL38" s="177" t="e">
        <f>INDEX([26]Listas!$F$6:$J$10,MATCH(AH38,[26]Listas!$D$6:$D$10,0),MATCH(AJ38,[26]Listas!$F$4:$J$4,0))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VLOOKUP(Q39,[26]Listas!$D$6:$E$10,2,0)</f>
        <v>#N/A</v>
      </c>
      <c r="U39" s="168" t="e">
        <f>HLOOKUP(R39,[26]Listas!$F$4:$J$5,2,0)</f>
        <v>#N/A</v>
      </c>
      <c r="V39" s="177" t="e">
        <f>INDEX([26]Listas!$F$6:$J$10,MATCH(Q39,[26]Listas!$D$6:$D$10,0),MATCH(R39,[26]Listas!$F$4:$J$4,0))</f>
        <v>#N/A</v>
      </c>
      <c r="W39" s="167"/>
      <c r="X39" s="535"/>
      <c r="Y39" s="575"/>
      <c r="Z39" s="536"/>
      <c r="AA39" s="174"/>
      <c r="AB39" s="201"/>
      <c r="AC39" s="166"/>
      <c r="AD39" s="174"/>
      <c r="AE39" s="167"/>
      <c r="AF39" s="168">
        <f t="shared" si="4"/>
        <v>0</v>
      </c>
      <c r="AG39" s="169" t="e">
        <f t="shared" si="5"/>
        <v>#N/A</v>
      </c>
      <c r="AH39" s="178" t="e">
        <f>IF(AG39&lt;=1,"Remota",VLOOKUP(AG39,[26]Listas!$C$6:$D$10,2,0))</f>
        <v>#N/A</v>
      </c>
      <c r="AI39" s="169" t="e">
        <f t="shared" si="6"/>
        <v>#N/A</v>
      </c>
      <c r="AJ39" s="178" t="e">
        <f>IF(AI39&lt;=1,"Insignificante",HLOOKUP(AI39,[26]Listas!$F$3:$J$4,2,0))</f>
        <v>#N/A</v>
      </c>
      <c r="AK39" s="170" t="e">
        <f t="shared" si="7"/>
        <v>#N/A</v>
      </c>
      <c r="AL39" s="177" t="e">
        <f>INDEX([26]Listas!$F$6:$J$10,MATCH(AH39,[26]Listas!$D$6:$D$10,0),MATCH(AJ39,[26]Listas!$F$4:$J$4,0))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VLOOKUP(Q40,[26]Listas!$D$6:$E$10,2,0)</f>
        <v>#N/A</v>
      </c>
      <c r="U40" s="168" t="e">
        <f>HLOOKUP(R40,[26]Listas!$F$4:$J$5,2,0)</f>
        <v>#N/A</v>
      </c>
      <c r="V40" s="177" t="e">
        <f>INDEX([26]Listas!$F$6:$J$10,MATCH(Q40,[26]Listas!$D$6:$D$10,0),MATCH(R40,[26]Listas!$F$4:$J$4,0))</f>
        <v>#N/A</v>
      </c>
      <c r="W40" s="167"/>
      <c r="X40" s="535"/>
      <c r="Y40" s="575"/>
      <c r="Z40" s="536"/>
      <c r="AA40" s="174"/>
      <c r="AB40" s="201"/>
      <c r="AC40" s="166"/>
      <c r="AD40" s="174"/>
      <c r="AE40" s="167"/>
      <c r="AF40" s="168">
        <f t="shared" si="4"/>
        <v>0</v>
      </c>
      <c r="AG40" s="169" t="e">
        <f t="shared" si="5"/>
        <v>#N/A</v>
      </c>
      <c r="AH40" s="178" t="e">
        <f>IF(AG40&lt;=1,"Remota",VLOOKUP(AG40,[26]Listas!$C$6:$D$10,2,0))</f>
        <v>#N/A</v>
      </c>
      <c r="AI40" s="169" t="e">
        <f t="shared" si="6"/>
        <v>#N/A</v>
      </c>
      <c r="AJ40" s="178" t="e">
        <f>IF(AI40&lt;=1,"Insignificante",HLOOKUP(AI40,[26]Listas!$F$3:$J$4,2,0))</f>
        <v>#N/A</v>
      </c>
      <c r="AK40" s="170" t="e">
        <f t="shared" si="7"/>
        <v>#N/A</v>
      </c>
      <c r="AL40" s="177" t="e">
        <f>INDEX([26]Listas!$F$6:$J$10,MATCH(AH40,[26]Listas!$D$6:$D$10,0),MATCH(AJ40,[26]Listas!$F$4:$J$4,0))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VLOOKUP(Q41,[26]Listas!$D$6:$E$10,2,0)</f>
        <v>#N/A</v>
      </c>
      <c r="U41" s="168" t="e">
        <f>HLOOKUP(R41,[26]Listas!$F$4:$J$5,2,0)</f>
        <v>#N/A</v>
      </c>
      <c r="V41" s="177" t="e">
        <f>INDEX([26]Listas!$F$6:$J$10,MATCH(Q41,[26]Listas!$D$6:$D$10,0),MATCH(R41,[26]Listas!$F$4:$J$4,0))</f>
        <v>#N/A</v>
      </c>
      <c r="W41" s="167"/>
      <c r="X41" s="535"/>
      <c r="Y41" s="575"/>
      <c r="Z41" s="536"/>
      <c r="AA41" s="174"/>
      <c r="AB41" s="201"/>
      <c r="AC41" s="166"/>
      <c r="AD41" s="174"/>
      <c r="AE41" s="167"/>
      <c r="AF41" s="168">
        <f t="shared" si="4"/>
        <v>0</v>
      </c>
      <c r="AG41" s="169" t="e">
        <f t="shared" si="5"/>
        <v>#N/A</v>
      </c>
      <c r="AH41" s="178" t="e">
        <f>IF(AG41&lt;=1,"Remota",VLOOKUP(AG41,[26]Listas!$C$6:$D$10,2,0))</f>
        <v>#N/A</v>
      </c>
      <c r="AI41" s="169" t="e">
        <f t="shared" si="6"/>
        <v>#N/A</v>
      </c>
      <c r="AJ41" s="178" t="e">
        <f>IF(AI41&lt;=1,"Insignificante",HLOOKUP(AI41,[26]Listas!$F$3:$J$4,2,0))</f>
        <v>#N/A</v>
      </c>
      <c r="AK41" s="170" t="e">
        <f t="shared" si="7"/>
        <v>#N/A</v>
      </c>
      <c r="AL41" s="177" t="e">
        <f>INDEX([26]Listas!$F$6:$J$10,MATCH(AH41,[26]Listas!$D$6:$D$10,0),MATCH(AJ41,[26]Listas!$F$4:$J$4,0))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VLOOKUP(Q42,[26]Listas!$D$6:$E$10,2,0)</f>
        <v>#N/A</v>
      </c>
      <c r="U42" s="168" t="e">
        <f>HLOOKUP(R42,[26]Listas!$F$4:$J$5,2,0)</f>
        <v>#N/A</v>
      </c>
      <c r="V42" s="177" t="e">
        <f>INDEX([26]Listas!$F$6:$J$10,MATCH(Q42,[26]Listas!$D$6:$D$10,0),MATCH(R42,[26]Listas!$F$4:$J$4,0))</f>
        <v>#N/A</v>
      </c>
      <c r="W42" s="167"/>
      <c r="X42" s="535"/>
      <c r="Y42" s="575"/>
      <c r="Z42" s="536"/>
      <c r="AA42" s="174"/>
      <c r="AB42" s="201"/>
      <c r="AC42" s="166"/>
      <c r="AD42" s="174"/>
      <c r="AE42" s="167"/>
      <c r="AF42" s="168">
        <f t="shared" si="4"/>
        <v>0</v>
      </c>
      <c r="AG42" s="169" t="e">
        <f t="shared" si="5"/>
        <v>#N/A</v>
      </c>
      <c r="AH42" s="178" t="e">
        <f>IF(AG42&lt;=1,"Remota",VLOOKUP(AG42,[26]Listas!$C$6:$D$10,2,0))</f>
        <v>#N/A</v>
      </c>
      <c r="AI42" s="169" t="e">
        <f t="shared" si="6"/>
        <v>#N/A</v>
      </c>
      <c r="AJ42" s="178" t="e">
        <f>IF(AI42&lt;=1,"Insignificante",HLOOKUP(AI42,[26]Listas!$F$3:$J$4,2,0))</f>
        <v>#N/A</v>
      </c>
      <c r="AK42" s="170" t="e">
        <f t="shared" si="7"/>
        <v>#N/A</v>
      </c>
      <c r="AL42" s="177" t="e">
        <f>INDEX([26]Listas!$F$6:$J$10,MATCH(AH42,[26]Listas!$D$6:$D$10,0),MATCH(AJ42,[26]Listas!$F$4:$J$4,0))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VLOOKUP(Q43,[26]Listas!$D$6:$E$10,2,0)</f>
        <v>#N/A</v>
      </c>
      <c r="U43" s="168" t="e">
        <f>HLOOKUP(R43,[26]Listas!$F$4:$J$5,2,0)</f>
        <v>#N/A</v>
      </c>
      <c r="V43" s="177" t="e">
        <f>INDEX([26]Listas!$F$6:$J$10,MATCH(Q43,[26]Listas!$D$6:$D$10,0),MATCH(R43,[26]Listas!$F$4:$J$4,0))</f>
        <v>#N/A</v>
      </c>
      <c r="W43" s="167"/>
      <c r="X43" s="535"/>
      <c r="Y43" s="575"/>
      <c r="Z43" s="536"/>
      <c r="AA43" s="174"/>
      <c r="AB43" s="201"/>
      <c r="AC43" s="166"/>
      <c r="AD43" s="174"/>
      <c r="AE43" s="167"/>
      <c r="AF43" s="168">
        <f t="shared" si="4"/>
        <v>0</v>
      </c>
      <c r="AG43" s="169" t="e">
        <f t="shared" si="5"/>
        <v>#N/A</v>
      </c>
      <c r="AH43" s="178" t="e">
        <f>IF(AG43&lt;=1,"Remota",VLOOKUP(AG43,[26]Listas!$C$6:$D$10,2,0))</f>
        <v>#N/A</v>
      </c>
      <c r="AI43" s="169" t="e">
        <f t="shared" si="6"/>
        <v>#N/A</v>
      </c>
      <c r="AJ43" s="178" t="e">
        <f>IF(AI43&lt;=1,"Insignificante",HLOOKUP(AI43,[26]Listas!$F$3:$J$4,2,0))</f>
        <v>#N/A</v>
      </c>
      <c r="AK43" s="170" t="e">
        <f t="shared" si="7"/>
        <v>#N/A</v>
      </c>
      <c r="AL43" s="177" t="e">
        <f>INDEX([26]Listas!$F$6:$J$10,MATCH(AH43,[26]Listas!$D$6:$D$10,0),MATCH(AJ43,[26]Listas!$F$4:$J$4,0))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VLOOKUP(Q44,[26]Listas!$D$6:$E$10,2,0)</f>
        <v>#N/A</v>
      </c>
      <c r="U44" s="168" t="e">
        <f>HLOOKUP(R44,[26]Listas!$F$4:$J$5,2,0)</f>
        <v>#N/A</v>
      </c>
      <c r="V44" s="177" t="e">
        <f>INDEX([26]Listas!$F$6:$J$10,MATCH(Q44,[26]Listas!$D$6:$D$10,0),MATCH(R44,[26]Listas!$F$4:$J$4,0))</f>
        <v>#N/A</v>
      </c>
      <c r="W44" s="167"/>
      <c r="X44" s="535"/>
      <c r="Y44" s="575"/>
      <c r="Z44" s="536"/>
      <c r="AA44" s="174"/>
      <c r="AB44" s="201"/>
      <c r="AC44" s="166"/>
      <c r="AD44" s="174"/>
      <c r="AE44" s="167"/>
      <c r="AF44" s="168">
        <f t="shared" si="4"/>
        <v>0</v>
      </c>
      <c r="AG44" s="169" t="e">
        <f t="shared" si="5"/>
        <v>#N/A</v>
      </c>
      <c r="AH44" s="178" t="e">
        <f>IF(AG44&lt;=1,"Remota",VLOOKUP(AG44,[26]Listas!$C$6:$D$10,2,0))</f>
        <v>#N/A</v>
      </c>
      <c r="AI44" s="169" t="e">
        <f t="shared" si="6"/>
        <v>#N/A</v>
      </c>
      <c r="AJ44" s="178" t="e">
        <f>IF(AI44&lt;=1,"Insignificante",HLOOKUP(AI44,[26]Listas!$F$3:$J$4,2,0))</f>
        <v>#N/A</v>
      </c>
      <c r="AK44" s="170" t="e">
        <f t="shared" si="7"/>
        <v>#N/A</v>
      </c>
      <c r="AL44" s="177" t="e">
        <f>INDEX([26]Listas!$F$6:$J$10,MATCH(AH44,[26]Listas!$D$6:$D$10,0),MATCH(AJ44,[26]Listas!$F$4:$J$4,0))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VLOOKUP(Q45,[26]Listas!$D$6:$E$10,2,0)</f>
        <v>#N/A</v>
      </c>
      <c r="U45" s="168" t="e">
        <f>HLOOKUP(R45,[26]Listas!$F$4:$J$5,2,0)</f>
        <v>#N/A</v>
      </c>
      <c r="V45" s="177" t="e">
        <f>INDEX([26]Listas!$F$6:$J$10,MATCH(Q45,[26]Listas!$D$6:$D$10,0),MATCH(R45,[26]Listas!$F$4:$J$4,0))</f>
        <v>#N/A</v>
      </c>
      <c r="W45" s="167"/>
      <c r="X45" s="535"/>
      <c r="Y45" s="575"/>
      <c r="Z45" s="536"/>
      <c r="AA45" s="174"/>
      <c r="AB45" s="201"/>
      <c r="AC45" s="166"/>
      <c r="AD45" s="174"/>
      <c r="AE45" s="167"/>
      <c r="AF45" s="168">
        <f t="shared" si="4"/>
        <v>0</v>
      </c>
      <c r="AG45" s="169" t="e">
        <f t="shared" si="5"/>
        <v>#N/A</v>
      </c>
      <c r="AH45" s="178" t="e">
        <f>IF(AG45&lt;=1,"Remota",VLOOKUP(AG45,[26]Listas!$C$6:$D$10,2,0))</f>
        <v>#N/A</v>
      </c>
      <c r="AI45" s="169" t="e">
        <f t="shared" si="6"/>
        <v>#N/A</v>
      </c>
      <c r="AJ45" s="178" t="e">
        <f>IF(AI45&lt;=1,"Insignificante",HLOOKUP(AI45,[26]Listas!$F$3:$J$4,2,0))</f>
        <v>#N/A</v>
      </c>
      <c r="AK45" s="170" t="e">
        <f t="shared" si="7"/>
        <v>#N/A</v>
      </c>
      <c r="AL45" s="177" t="e">
        <f>INDEX([26]Listas!$F$6:$J$10,MATCH(AH45,[26]Listas!$D$6:$D$10,0),MATCH(AJ45,[26]Listas!$F$4:$J$4,0))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VLOOKUP(Q46,[26]Listas!$D$6:$E$10,2,0)</f>
        <v>#N/A</v>
      </c>
      <c r="U46" s="168" t="e">
        <f>HLOOKUP(R46,[26]Listas!$F$4:$J$5,2,0)</f>
        <v>#N/A</v>
      </c>
      <c r="V46" s="177" t="e">
        <f>INDEX([26]Listas!$F$6:$J$10,MATCH(Q46,[26]Listas!$D$6:$D$10,0),MATCH(R46,[26]Listas!$F$4:$J$4,0))</f>
        <v>#N/A</v>
      </c>
      <c r="W46" s="167"/>
      <c r="X46" s="535"/>
      <c r="Y46" s="575"/>
      <c r="Z46" s="536"/>
      <c r="AA46" s="174"/>
      <c r="AB46" s="201"/>
      <c r="AC46" s="166"/>
      <c r="AD46" s="174"/>
      <c r="AE46" s="167"/>
      <c r="AF46" s="168">
        <f t="shared" si="4"/>
        <v>0</v>
      </c>
      <c r="AG46" s="169" t="e">
        <f t="shared" si="5"/>
        <v>#N/A</v>
      </c>
      <c r="AH46" s="178" t="e">
        <f>IF(AG46&lt;=1,"Remota",VLOOKUP(AG46,[26]Listas!$C$6:$D$10,2,0))</f>
        <v>#N/A</v>
      </c>
      <c r="AI46" s="169" t="e">
        <f t="shared" si="6"/>
        <v>#N/A</v>
      </c>
      <c r="AJ46" s="178" t="e">
        <f>IF(AI46&lt;=1,"Insignificante",HLOOKUP(AI46,[26]Listas!$F$3:$J$4,2,0))</f>
        <v>#N/A</v>
      </c>
      <c r="AK46" s="170" t="e">
        <f t="shared" si="7"/>
        <v>#N/A</v>
      </c>
      <c r="AL46" s="177" t="e">
        <f>INDEX([26]Listas!$F$6:$J$10,MATCH(AH46,[26]Listas!$D$6:$D$10,0),MATCH(AJ46,[26]Listas!$F$4:$J$4,0))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VLOOKUP(Q47,[26]Listas!$D$6:$E$10,2,0)</f>
        <v>#N/A</v>
      </c>
      <c r="U47" s="168" t="e">
        <f>HLOOKUP(R47,[26]Listas!$F$4:$J$5,2,0)</f>
        <v>#N/A</v>
      </c>
      <c r="V47" s="177" t="e">
        <f>INDEX([26]Listas!$F$6:$J$10,MATCH(Q47,[26]Listas!$D$6:$D$10,0),MATCH(R47,[26]Listas!$F$4:$J$4,0))</f>
        <v>#N/A</v>
      </c>
      <c r="W47" s="167"/>
      <c r="X47" s="535"/>
      <c r="Y47" s="575"/>
      <c r="Z47" s="536"/>
      <c r="AA47" s="174"/>
      <c r="AB47" s="201"/>
      <c r="AC47" s="166"/>
      <c r="AD47" s="174"/>
      <c r="AE47" s="167"/>
      <c r="AF47" s="168">
        <f t="shared" si="4"/>
        <v>0</v>
      </c>
      <c r="AG47" s="169" t="e">
        <f t="shared" si="5"/>
        <v>#N/A</v>
      </c>
      <c r="AH47" s="178" t="e">
        <f>IF(AG47&lt;=1,"Remota",VLOOKUP(AG47,[26]Listas!$C$6:$D$10,2,0))</f>
        <v>#N/A</v>
      </c>
      <c r="AI47" s="169" t="e">
        <f t="shared" si="6"/>
        <v>#N/A</v>
      </c>
      <c r="AJ47" s="178" t="e">
        <f>IF(AI47&lt;=1,"Insignificante",HLOOKUP(AI47,[26]Listas!$F$3:$J$4,2,0))</f>
        <v>#N/A</v>
      </c>
      <c r="AK47" s="170" t="e">
        <f t="shared" si="7"/>
        <v>#N/A</v>
      </c>
      <c r="AL47" s="177" t="e">
        <f>INDEX([26]Listas!$F$6:$J$10,MATCH(AH47,[26]Listas!$D$6:$D$10,0),MATCH(AJ47,[26]Listas!$F$4:$J$4,0))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VLOOKUP(Q48,[26]Listas!$D$6:$E$10,2,0)</f>
        <v>#N/A</v>
      </c>
      <c r="U48" s="168" t="e">
        <f>HLOOKUP(R48,[26]Listas!$F$4:$J$5,2,0)</f>
        <v>#N/A</v>
      </c>
      <c r="V48" s="177" t="e">
        <f>INDEX([26]Listas!$F$6:$J$10,MATCH(Q48,[26]Listas!$D$6:$D$10,0),MATCH(R48,[26]Listas!$F$4:$J$4,0))</f>
        <v>#N/A</v>
      </c>
      <c r="W48" s="167"/>
      <c r="X48" s="535"/>
      <c r="Y48" s="575"/>
      <c r="Z48" s="536"/>
      <c r="AA48" s="174"/>
      <c r="AB48" s="201"/>
      <c r="AC48" s="166"/>
      <c r="AD48" s="174"/>
      <c r="AE48" s="167"/>
      <c r="AF48" s="168">
        <f t="shared" si="4"/>
        <v>0</v>
      </c>
      <c r="AG48" s="169" t="e">
        <f t="shared" si="5"/>
        <v>#N/A</v>
      </c>
      <c r="AH48" s="178" t="e">
        <f>IF(AG48&lt;=1,"Remota",VLOOKUP(AG48,[26]Listas!$C$6:$D$10,2,0))</f>
        <v>#N/A</v>
      </c>
      <c r="AI48" s="169" t="e">
        <f t="shared" si="6"/>
        <v>#N/A</v>
      </c>
      <c r="AJ48" s="178" t="e">
        <f>IF(AI48&lt;=1,"Insignificante",HLOOKUP(AI48,[26]Listas!$F$3:$J$4,2,0))</f>
        <v>#N/A</v>
      </c>
      <c r="AK48" s="170" t="e">
        <f t="shared" si="7"/>
        <v>#N/A</v>
      </c>
      <c r="AL48" s="177" t="e">
        <f>INDEX([26]Listas!$F$6:$J$10,MATCH(AH48,[26]Listas!$D$6:$D$10,0),MATCH(AJ48,[26]Listas!$F$4:$J$4,0))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VLOOKUP(Q49,[26]Listas!$D$6:$E$10,2,0)</f>
        <v>#N/A</v>
      </c>
      <c r="U49" s="168" t="e">
        <f>HLOOKUP(R49,[26]Listas!$F$4:$J$5,2,0)</f>
        <v>#N/A</v>
      </c>
      <c r="V49" s="177" t="e">
        <f>INDEX([26]Listas!$F$6:$J$10,MATCH(Q49,[26]Listas!$D$6:$D$10,0),MATCH(R49,[26]Listas!$F$4:$J$4,0))</f>
        <v>#N/A</v>
      </c>
      <c r="W49" s="167"/>
      <c r="X49" s="535"/>
      <c r="Y49" s="575"/>
      <c r="Z49" s="536"/>
      <c r="AA49" s="174"/>
      <c r="AB49" s="201"/>
      <c r="AC49" s="166"/>
      <c r="AD49" s="174"/>
      <c r="AE49" s="167"/>
      <c r="AF49" s="168">
        <f t="shared" si="4"/>
        <v>0</v>
      </c>
      <c r="AG49" s="169" t="e">
        <f t="shared" si="5"/>
        <v>#N/A</v>
      </c>
      <c r="AH49" s="178" t="e">
        <f>IF(AG49&lt;=1,"Remota",VLOOKUP(AG49,[26]Listas!$C$6:$D$10,2,0))</f>
        <v>#N/A</v>
      </c>
      <c r="AI49" s="169" t="e">
        <f t="shared" si="6"/>
        <v>#N/A</v>
      </c>
      <c r="AJ49" s="178" t="e">
        <f>IF(AI49&lt;=1,"Insignificante",HLOOKUP(AI49,[26]Listas!$F$3:$J$4,2,0))</f>
        <v>#N/A</v>
      </c>
      <c r="AK49" s="170" t="e">
        <f t="shared" si="7"/>
        <v>#N/A</v>
      </c>
      <c r="AL49" s="177" t="e">
        <f>INDEX([26]Listas!$F$6:$J$10,MATCH(AH49,[26]Listas!$D$6:$D$10,0),MATCH(AJ49,[26]Listas!$F$4:$J$4,0))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VLOOKUP(Q50,[26]Listas!$D$6:$E$10,2,0)</f>
        <v>#N/A</v>
      </c>
      <c r="U50" s="168" t="e">
        <f>HLOOKUP(R50,[26]Listas!$F$4:$J$5,2,0)</f>
        <v>#N/A</v>
      </c>
      <c r="V50" s="177" t="e">
        <f>INDEX([26]Listas!$F$6:$J$10,MATCH(Q50,[26]Listas!$D$6:$D$10,0),MATCH(R50,[26]Listas!$F$4:$J$4,0))</f>
        <v>#N/A</v>
      </c>
      <c r="W50" s="167"/>
      <c r="X50" s="535"/>
      <c r="Y50" s="575"/>
      <c r="Z50" s="536"/>
      <c r="AA50" s="174"/>
      <c r="AB50" s="201"/>
      <c r="AC50" s="166"/>
      <c r="AD50" s="174"/>
      <c r="AE50" s="167"/>
      <c r="AF50" s="168">
        <f t="shared" si="4"/>
        <v>0</v>
      </c>
      <c r="AG50" s="169" t="e">
        <f t="shared" si="5"/>
        <v>#N/A</v>
      </c>
      <c r="AH50" s="178" t="e">
        <f>IF(AG50&lt;=1,"Remota",VLOOKUP(AG50,[26]Listas!$C$6:$D$10,2,0))</f>
        <v>#N/A</v>
      </c>
      <c r="AI50" s="169" t="e">
        <f t="shared" si="6"/>
        <v>#N/A</v>
      </c>
      <c r="AJ50" s="178" t="e">
        <f>IF(AI50&lt;=1,"Insignificante",HLOOKUP(AI50,[26]Listas!$F$3:$J$4,2,0))</f>
        <v>#N/A</v>
      </c>
      <c r="AK50" s="170" t="e">
        <f t="shared" si="7"/>
        <v>#N/A</v>
      </c>
      <c r="AL50" s="177" t="e">
        <f>INDEX([26]Listas!$F$6:$J$10,MATCH(AH50,[26]Listas!$D$6:$D$10,0),MATCH(AJ50,[26]Listas!$F$4:$J$4,0))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VLOOKUP(Q51,[26]Listas!$D$6:$E$10,2,0)</f>
        <v>#N/A</v>
      </c>
      <c r="U51" s="168" t="e">
        <f>HLOOKUP(R51,[26]Listas!$F$4:$J$5,2,0)</f>
        <v>#N/A</v>
      </c>
      <c r="V51" s="177" t="e">
        <f>INDEX([26]Listas!$F$6:$J$10,MATCH(Q51,[26]Listas!$D$6:$D$10,0),MATCH(R51,[26]Listas!$F$4:$J$4,0))</f>
        <v>#N/A</v>
      </c>
      <c r="W51" s="167"/>
      <c r="X51" s="535"/>
      <c r="Y51" s="575"/>
      <c r="Z51" s="536"/>
      <c r="AA51" s="174"/>
      <c r="AB51" s="201"/>
      <c r="AC51" s="166"/>
      <c r="AD51" s="174"/>
      <c r="AE51" s="167"/>
      <c r="AF51" s="168">
        <f t="shared" si="4"/>
        <v>0</v>
      </c>
      <c r="AG51" s="169" t="e">
        <f t="shared" si="5"/>
        <v>#N/A</v>
      </c>
      <c r="AH51" s="178" t="e">
        <f>IF(AG51&lt;=1,"Remota",VLOOKUP(AG51,[26]Listas!$C$6:$D$10,2,0))</f>
        <v>#N/A</v>
      </c>
      <c r="AI51" s="169" t="e">
        <f t="shared" si="6"/>
        <v>#N/A</v>
      </c>
      <c r="AJ51" s="178" t="e">
        <f>IF(AI51&lt;=1,"Insignificante",HLOOKUP(AI51,[26]Listas!$F$3:$J$4,2,0))</f>
        <v>#N/A</v>
      </c>
      <c r="AK51" s="170" t="e">
        <f t="shared" si="7"/>
        <v>#N/A</v>
      </c>
      <c r="AL51" s="177" t="e">
        <f>INDEX([26]Listas!$F$6:$J$10,MATCH(AH51,[26]Listas!$D$6:$D$10,0),MATCH(AJ51,[26]Listas!$F$4:$J$4,0))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VLOOKUP(Q52,[26]Listas!$D$6:$E$10,2,0)</f>
        <v>#N/A</v>
      </c>
      <c r="U52" s="168" t="e">
        <f>HLOOKUP(R52,[26]Listas!$F$4:$J$5,2,0)</f>
        <v>#N/A</v>
      </c>
      <c r="V52" s="177" t="e">
        <f>INDEX([26]Listas!$F$6:$J$10,MATCH(Q52,[26]Listas!$D$6:$D$10,0),MATCH(R52,[26]Listas!$F$4:$J$4,0))</f>
        <v>#N/A</v>
      </c>
      <c r="W52" s="167"/>
      <c r="X52" s="535"/>
      <c r="Y52" s="575"/>
      <c r="Z52" s="536"/>
      <c r="AA52" s="174"/>
      <c r="AB52" s="201"/>
      <c r="AC52" s="166"/>
      <c r="AD52" s="174"/>
      <c r="AE52" s="167"/>
      <c r="AF52" s="168">
        <f t="shared" si="4"/>
        <v>0</v>
      </c>
      <c r="AG52" s="169" t="e">
        <f t="shared" si="5"/>
        <v>#N/A</v>
      </c>
      <c r="AH52" s="178" t="e">
        <f>IF(AG52&lt;=1,"Remota",VLOOKUP(AG52,[26]Listas!$C$6:$D$10,2,0))</f>
        <v>#N/A</v>
      </c>
      <c r="AI52" s="169" t="e">
        <f t="shared" si="6"/>
        <v>#N/A</v>
      </c>
      <c r="AJ52" s="178" t="e">
        <f>IF(AI52&lt;=1,"Insignificante",HLOOKUP(AI52,[26]Listas!$F$3:$J$4,2,0))</f>
        <v>#N/A</v>
      </c>
      <c r="AK52" s="170" t="e">
        <f t="shared" si="7"/>
        <v>#N/A</v>
      </c>
      <c r="AL52" s="177" t="e">
        <f>INDEX([26]Listas!$F$6:$J$10,MATCH(AH52,[26]Listas!$D$6:$D$10,0),MATCH(AJ52,[26]Listas!$F$4:$J$4,0))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VLOOKUP(Q53,[26]Listas!$D$6:$E$10,2,0)</f>
        <v>#N/A</v>
      </c>
      <c r="U53" s="168" t="e">
        <f>HLOOKUP(R53,[26]Listas!$F$4:$J$5,2,0)</f>
        <v>#N/A</v>
      </c>
      <c r="V53" s="177" t="e">
        <f>INDEX([26]Listas!$F$6:$J$10,MATCH(Q53,[26]Listas!$D$6:$D$10,0),MATCH(R53,[26]Listas!$F$4:$J$4,0))</f>
        <v>#N/A</v>
      </c>
      <c r="W53" s="167"/>
      <c r="X53" s="535"/>
      <c r="Y53" s="575"/>
      <c r="Z53" s="536"/>
      <c r="AA53" s="174"/>
      <c r="AB53" s="201"/>
      <c r="AC53" s="166"/>
      <c r="AD53" s="174"/>
      <c r="AE53" s="167"/>
      <c r="AF53" s="168">
        <f t="shared" si="4"/>
        <v>0</v>
      </c>
      <c r="AG53" s="169" t="e">
        <f t="shared" si="5"/>
        <v>#N/A</v>
      </c>
      <c r="AH53" s="178" t="e">
        <f>IF(AG53&lt;=1,"Remota",VLOOKUP(AG53,[26]Listas!$C$6:$D$10,2,0))</f>
        <v>#N/A</v>
      </c>
      <c r="AI53" s="169" t="e">
        <f t="shared" si="6"/>
        <v>#N/A</v>
      </c>
      <c r="AJ53" s="178" t="e">
        <f>IF(AI53&lt;=1,"Insignificante",HLOOKUP(AI53,[26]Listas!$F$3:$J$4,2,0))</f>
        <v>#N/A</v>
      </c>
      <c r="AK53" s="170" t="e">
        <f t="shared" si="7"/>
        <v>#N/A</v>
      </c>
      <c r="AL53" s="177" t="e">
        <f>INDEX([26]Listas!$F$6:$J$10,MATCH(AH53,[26]Listas!$D$6:$D$10,0),MATCH(AJ53,[26]Listas!$F$4:$J$4,0))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VLOOKUP(Q54,[26]Listas!$D$6:$E$10,2,0)</f>
        <v>#N/A</v>
      </c>
      <c r="U54" s="168" t="e">
        <f>HLOOKUP(R54,[26]Listas!$F$4:$J$5,2,0)</f>
        <v>#N/A</v>
      </c>
      <c r="V54" s="177" t="e">
        <f>INDEX([26]Listas!$F$6:$J$10,MATCH(Q54,[26]Listas!$D$6:$D$10,0),MATCH(R54,[26]Listas!$F$4:$J$4,0))</f>
        <v>#N/A</v>
      </c>
      <c r="W54" s="167"/>
      <c r="X54" s="535"/>
      <c r="Y54" s="575"/>
      <c r="Z54" s="536"/>
      <c r="AA54" s="174"/>
      <c r="AB54" s="201"/>
      <c r="AC54" s="166"/>
      <c r="AD54" s="174"/>
      <c r="AE54" s="167"/>
      <c r="AF54" s="168">
        <f t="shared" si="4"/>
        <v>0</v>
      </c>
      <c r="AG54" s="169" t="e">
        <f t="shared" si="5"/>
        <v>#N/A</v>
      </c>
      <c r="AH54" s="178" t="e">
        <f>IF(AG54&lt;=1,"Remota",VLOOKUP(AG54,[26]Listas!$C$6:$D$10,2,0))</f>
        <v>#N/A</v>
      </c>
      <c r="AI54" s="169" t="e">
        <f t="shared" si="6"/>
        <v>#N/A</v>
      </c>
      <c r="AJ54" s="178" t="e">
        <f>IF(AI54&lt;=1,"Insignificante",HLOOKUP(AI54,[26]Listas!$F$3:$J$4,2,0))</f>
        <v>#N/A</v>
      </c>
      <c r="AK54" s="170" t="e">
        <f t="shared" si="7"/>
        <v>#N/A</v>
      </c>
      <c r="AL54" s="177" t="e">
        <f>INDEX([26]Listas!$F$6:$J$10,MATCH(AH54,[26]Listas!$D$6:$D$10,0),MATCH(AJ54,[26]Listas!$F$4:$J$4,0))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VLOOKUP(Q55,[26]Listas!$D$6:$E$10,2,0)</f>
        <v>#N/A</v>
      </c>
      <c r="U55" s="168" t="e">
        <f>HLOOKUP(R55,[26]Listas!$F$4:$J$5,2,0)</f>
        <v>#N/A</v>
      </c>
      <c r="V55" s="177" t="e">
        <f>INDEX([26]Listas!$F$6:$J$10,MATCH(Q55,[26]Listas!$D$6:$D$10,0),MATCH(R55,[26]Listas!$F$4:$J$4,0))</f>
        <v>#N/A</v>
      </c>
      <c r="W55" s="167"/>
      <c r="X55" s="535"/>
      <c r="Y55" s="575"/>
      <c r="Z55" s="536"/>
      <c r="AA55" s="174"/>
      <c r="AB55" s="201"/>
      <c r="AC55" s="166"/>
      <c r="AD55" s="174"/>
      <c r="AE55" s="167"/>
      <c r="AF55" s="168">
        <f t="shared" si="4"/>
        <v>0</v>
      </c>
      <c r="AG55" s="169" t="e">
        <f t="shared" si="5"/>
        <v>#N/A</v>
      </c>
      <c r="AH55" s="178" t="e">
        <f>IF(AG55&lt;=1,"Remota",VLOOKUP(AG55,[26]Listas!$C$6:$D$10,2,0))</f>
        <v>#N/A</v>
      </c>
      <c r="AI55" s="169" t="e">
        <f t="shared" si="6"/>
        <v>#N/A</v>
      </c>
      <c r="AJ55" s="178" t="e">
        <f>IF(AI55&lt;=1,"Insignificante",HLOOKUP(AI55,[26]Listas!$F$3:$J$4,2,0))</f>
        <v>#N/A</v>
      </c>
      <c r="AK55" s="170" t="e">
        <f t="shared" si="7"/>
        <v>#N/A</v>
      </c>
      <c r="AL55" s="177" t="e">
        <f>INDEX([26]Listas!$F$6:$J$10,MATCH(AH55,[26]Listas!$D$6:$D$10,0),MATCH(AJ55,[26]Listas!$F$4:$J$4,0))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VLOOKUP(Q56,[26]Listas!$D$6:$E$10,2,0)</f>
        <v>#N/A</v>
      </c>
      <c r="U56" s="168" t="e">
        <f>HLOOKUP(R56,[26]Listas!$F$4:$J$5,2,0)</f>
        <v>#N/A</v>
      </c>
      <c r="V56" s="177" t="e">
        <f>INDEX([26]Listas!$F$6:$J$10,MATCH(Q56,[26]Listas!$D$6:$D$10,0),MATCH(R56,[26]Listas!$F$4:$J$4,0))</f>
        <v>#N/A</v>
      </c>
      <c r="W56" s="167"/>
      <c r="X56" s="535"/>
      <c r="Y56" s="575"/>
      <c r="Z56" s="536"/>
      <c r="AA56" s="174"/>
      <c r="AB56" s="201"/>
      <c r="AC56" s="166"/>
      <c r="AD56" s="174"/>
      <c r="AE56" s="167"/>
      <c r="AF56" s="168">
        <f t="shared" si="4"/>
        <v>0</v>
      </c>
      <c r="AG56" s="169" t="e">
        <f t="shared" si="5"/>
        <v>#N/A</v>
      </c>
      <c r="AH56" s="178" t="e">
        <f>IF(AG56&lt;=1,"Remota",VLOOKUP(AG56,[26]Listas!$C$6:$D$10,2,0))</f>
        <v>#N/A</v>
      </c>
      <c r="AI56" s="169" t="e">
        <f t="shared" si="6"/>
        <v>#N/A</v>
      </c>
      <c r="AJ56" s="178" t="e">
        <f>IF(AI56&lt;=1,"Insignificante",HLOOKUP(AI56,[26]Listas!$F$3:$J$4,2,0))</f>
        <v>#N/A</v>
      </c>
      <c r="AK56" s="170" t="e">
        <f t="shared" si="7"/>
        <v>#N/A</v>
      </c>
      <c r="AL56" s="177" t="e">
        <f>INDEX([26]Listas!$F$6:$J$10,MATCH(AH56,[26]Listas!$D$6:$D$10,0),MATCH(AJ56,[26]Listas!$F$4:$J$4,0))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VLOOKUP(Q57,[26]Listas!$D$6:$E$10,2,0)</f>
        <v>#N/A</v>
      </c>
      <c r="U57" s="168" t="e">
        <f>HLOOKUP(R57,[26]Listas!$F$4:$J$5,2,0)</f>
        <v>#N/A</v>
      </c>
      <c r="V57" s="177" t="e">
        <f>INDEX([26]Listas!$F$6:$J$10,MATCH(Q57,[26]Listas!$D$6:$D$10,0),MATCH(R57,[26]Listas!$F$4:$J$4,0))</f>
        <v>#N/A</v>
      </c>
      <c r="W57" s="167"/>
      <c r="X57" s="535"/>
      <c r="Y57" s="575"/>
      <c r="Z57" s="536"/>
      <c r="AA57" s="174"/>
      <c r="AB57" s="201"/>
      <c r="AC57" s="166"/>
      <c r="AD57" s="174"/>
      <c r="AE57" s="167"/>
      <c r="AF57" s="168">
        <f t="shared" si="4"/>
        <v>0</v>
      </c>
      <c r="AG57" s="169" t="e">
        <f t="shared" si="5"/>
        <v>#N/A</v>
      </c>
      <c r="AH57" s="178" t="e">
        <f>IF(AG57&lt;=1,"Remota",VLOOKUP(AG57,[26]Listas!$C$6:$D$10,2,0))</f>
        <v>#N/A</v>
      </c>
      <c r="AI57" s="169" t="e">
        <f t="shared" si="6"/>
        <v>#N/A</v>
      </c>
      <c r="AJ57" s="178" t="e">
        <f>IF(AI57&lt;=1,"Insignificante",HLOOKUP(AI57,[26]Listas!$F$3:$J$4,2,0))</f>
        <v>#N/A</v>
      </c>
      <c r="AK57" s="170" t="e">
        <f t="shared" si="7"/>
        <v>#N/A</v>
      </c>
      <c r="AL57" s="177" t="e">
        <f>INDEX([26]Listas!$F$6:$J$10,MATCH(AH57,[26]Listas!$D$6:$D$10,0),MATCH(AJ57,[26]Listas!$F$4:$J$4,0))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VLOOKUP(Q58,[26]Listas!$D$6:$E$10,2,0)</f>
        <v>#N/A</v>
      </c>
      <c r="U58" s="168" t="e">
        <f>HLOOKUP(R58,[26]Listas!$F$4:$J$5,2,0)</f>
        <v>#N/A</v>
      </c>
      <c r="V58" s="177" t="e">
        <f>INDEX([26]Listas!$F$6:$J$10,MATCH(Q58,[26]Listas!$D$6:$D$10,0),MATCH(R58,[26]Listas!$F$4:$J$4,0))</f>
        <v>#N/A</v>
      </c>
      <c r="W58" s="167"/>
      <c r="X58" s="535"/>
      <c r="Y58" s="575"/>
      <c r="Z58" s="536"/>
      <c r="AA58" s="174"/>
      <c r="AB58" s="201"/>
      <c r="AC58" s="166"/>
      <c r="AD58" s="174"/>
      <c r="AE58" s="167"/>
      <c r="AF58" s="168">
        <f t="shared" si="4"/>
        <v>0</v>
      </c>
      <c r="AG58" s="169" t="e">
        <f t="shared" si="5"/>
        <v>#N/A</v>
      </c>
      <c r="AH58" s="178" t="e">
        <f>IF(AG58&lt;=1,"Remota",VLOOKUP(AG58,[26]Listas!$C$6:$D$10,2,0))</f>
        <v>#N/A</v>
      </c>
      <c r="AI58" s="169" t="e">
        <f t="shared" si="6"/>
        <v>#N/A</v>
      </c>
      <c r="AJ58" s="178" t="e">
        <f>IF(AI58&lt;=1,"Insignificante",HLOOKUP(AI58,[26]Listas!$F$3:$J$4,2,0))</f>
        <v>#N/A</v>
      </c>
      <c r="AK58" s="170" t="e">
        <f t="shared" si="7"/>
        <v>#N/A</v>
      </c>
      <c r="AL58" s="177" t="e">
        <f>INDEX([26]Listas!$F$6:$J$10,MATCH(AH58,[26]Listas!$D$6:$D$10,0),MATCH(AJ58,[26]Listas!$F$4:$J$4,0))</f>
        <v>#N/A</v>
      </c>
    </row>
    <row r="59" spans="1:38" s="171" customFormat="1" ht="78" hidden="1" customHeight="1" x14ac:dyDescent="0.2">
      <c r="A59" s="166"/>
      <c r="B59" s="176"/>
      <c r="C59" s="535"/>
      <c r="D59" s="575"/>
      <c r="E59" s="536"/>
      <c r="F59" s="174"/>
      <c r="G59" s="535"/>
      <c r="H59" s="575"/>
      <c r="I59" s="536"/>
      <c r="J59" s="550"/>
      <c r="K59" s="550"/>
      <c r="L59" s="550"/>
      <c r="M59" s="166"/>
      <c r="N59" s="166"/>
      <c r="O59" s="166"/>
      <c r="P59" s="166"/>
      <c r="Q59" s="176"/>
      <c r="R59" s="176"/>
      <c r="S59" s="167"/>
      <c r="T59" s="168" t="e">
        <f>VLOOKUP(Q59,[26]Listas!$D$6:$E$10,2,0)</f>
        <v>#N/A</v>
      </c>
      <c r="U59" s="168" t="e">
        <f>HLOOKUP(R59,[26]Listas!$F$4:$J$5,2,0)</f>
        <v>#N/A</v>
      </c>
      <c r="V59" s="177" t="e">
        <f>INDEX([26]Listas!$F$6:$J$10,MATCH(Q59,[26]Listas!$D$6:$D$10,0),MATCH(R59,[26]Listas!$F$4:$J$4,0))</f>
        <v>#N/A</v>
      </c>
      <c r="W59" s="167"/>
      <c r="X59" s="535"/>
      <c r="Y59" s="575"/>
      <c r="Z59" s="536"/>
      <c r="AA59" s="174"/>
      <c r="AB59" s="201"/>
      <c r="AC59" s="166"/>
      <c r="AD59" s="174"/>
      <c r="AE59" s="167"/>
      <c r="AF59" s="168">
        <f t="shared" si="4"/>
        <v>0</v>
      </c>
      <c r="AG59" s="169" t="e">
        <f t="shared" si="5"/>
        <v>#N/A</v>
      </c>
      <c r="AH59" s="178" t="e">
        <f>IF(AG59&lt;=1,"Remota",VLOOKUP(AG59,[26]Listas!$C$6:$D$10,2,0))</f>
        <v>#N/A</v>
      </c>
      <c r="AI59" s="169" t="e">
        <f t="shared" si="6"/>
        <v>#N/A</v>
      </c>
      <c r="AJ59" s="178" t="e">
        <f>IF(AI59&lt;=1,"Insignificante",HLOOKUP(AI59,[26]Listas!$F$3:$J$4,2,0))</f>
        <v>#N/A</v>
      </c>
      <c r="AK59" s="170" t="e">
        <f t="shared" si="7"/>
        <v>#N/A</v>
      </c>
      <c r="AL59" s="177" t="e">
        <f>INDEX([26]Listas!$F$6:$J$10,MATCH(AH59,[26]Listas!$D$6:$D$10,0),MATCH(AJ59,[26]Listas!$F$4:$J$4,0))</f>
        <v>#N/A</v>
      </c>
    </row>
    <row r="60" spans="1:38" s="171" customFormat="1" ht="78" hidden="1" customHeight="1" x14ac:dyDescent="0.2">
      <c r="A60" s="166"/>
      <c r="B60" s="176"/>
      <c r="C60" s="535"/>
      <c r="D60" s="575"/>
      <c r="E60" s="536"/>
      <c r="F60" s="174"/>
      <c r="G60" s="535"/>
      <c r="H60" s="575"/>
      <c r="I60" s="536"/>
      <c r="J60" s="550"/>
      <c r="K60" s="550"/>
      <c r="L60" s="550"/>
      <c r="M60" s="166"/>
      <c r="N60" s="166"/>
      <c r="O60" s="166"/>
      <c r="P60" s="166"/>
      <c r="Q60" s="176"/>
      <c r="R60" s="176"/>
      <c r="S60" s="167"/>
      <c r="T60" s="168" t="e">
        <f>VLOOKUP(Q60,[26]Listas!$D$6:$E$10,2,0)</f>
        <v>#N/A</v>
      </c>
      <c r="U60" s="168" t="e">
        <f>HLOOKUP(R60,[26]Listas!$F$4:$J$5,2,0)</f>
        <v>#N/A</v>
      </c>
      <c r="V60" s="177" t="e">
        <f>INDEX([26]Listas!$F$6:$J$10,MATCH(Q60,[26]Listas!$D$6:$D$10,0),MATCH(R60,[26]Listas!$F$4:$J$4,0))</f>
        <v>#N/A</v>
      </c>
      <c r="W60" s="167"/>
      <c r="X60" s="535"/>
      <c r="Y60" s="575"/>
      <c r="Z60" s="536"/>
      <c r="AA60" s="174"/>
      <c r="AB60" s="201"/>
      <c r="AC60" s="166"/>
      <c r="AD60" s="174"/>
      <c r="AE60" s="167"/>
      <c r="AF60" s="168">
        <f t="shared" si="4"/>
        <v>0</v>
      </c>
      <c r="AG60" s="169" t="e">
        <f t="shared" si="5"/>
        <v>#N/A</v>
      </c>
      <c r="AH60" s="178" t="e">
        <f>IF(AG60&lt;=1,"Remota",VLOOKUP(AG60,[26]Listas!$C$6:$D$10,2,0))</f>
        <v>#N/A</v>
      </c>
      <c r="AI60" s="169" t="e">
        <f t="shared" si="6"/>
        <v>#N/A</v>
      </c>
      <c r="AJ60" s="178" t="e">
        <f>IF(AI60&lt;=1,"Insignificante",HLOOKUP(AI60,[26]Listas!$F$3:$J$4,2,0))</f>
        <v>#N/A</v>
      </c>
      <c r="AK60" s="170" t="e">
        <f t="shared" si="7"/>
        <v>#N/A</v>
      </c>
      <c r="AL60" s="177" t="e">
        <f>INDEX([26]Listas!$F$6:$J$10,MATCH(AH60,[26]Listas!$D$6:$D$10,0),MATCH(AJ60,[26]Listas!$F$4:$J$4,0))</f>
        <v>#N/A</v>
      </c>
    </row>
    <row r="61" spans="1:38" s="171" customFormat="1" ht="78" hidden="1" customHeight="1" x14ac:dyDescent="0.2">
      <c r="A61" s="166"/>
      <c r="B61" s="176"/>
      <c r="C61" s="535"/>
      <c r="D61" s="575"/>
      <c r="E61" s="536"/>
      <c r="F61" s="174"/>
      <c r="G61" s="535"/>
      <c r="H61" s="575"/>
      <c r="I61" s="536"/>
      <c r="J61" s="550"/>
      <c r="K61" s="550"/>
      <c r="L61" s="550"/>
      <c r="M61" s="166"/>
      <c r="N61" s="166"/>
      <c r="O61" s="166"/>
      <c r="P61" s="166"/>
      <c r="Q61" s="176"/>
      <c r="R61" s="176"/>
      <c r="S61" s="167"/>
      <c r="T61" s="168" t="e">
        <f>VLOOKUP(Q61,[26]Listas!$D$6:$E$10,2,0)</f>
        <v>#N/A</v>
      </c>
      <c r="U61" s="168" t="e">
        <f>HLOOKUP(R61,[26]Listas!$F$4:$J$5,2,0)</f>
        <v>#N/A</v>
      </c>
      <c r="V61" s="177" t="e">
        <f>INDEX([26]Listas!$F$6:$J$10,MATCH(Q61,[26]Listas!$D$6:$D$10,0),MATCH(R61,[26]Listas!$F$4:$J$4,0))</f>
        <v>#N/A</v>
      </c>
      <c r="W61" s="167"/>
      <c r="X61" s="535"/>
      <c r="Y61" s="575"/>
      <c r="Z61" s="536"/>
      <c r="AA61" s="174"/>
      <c r="AB61" s="201"/>
      <c r="AC61" s="166"/>
      <c r="AD61" s="174"/>
      <c r="AE61" s="167"/>
      <c r="AF61" s="168">
        <f t="shared" si="4"/>
        <v>0</v>
      </c>
      <c r="AG61" s="169" t="e">
        <f t="shared" si="5"/>
        <v>#N/A</v>
      </c>
      <c r="AH61" s="178" t="e">
        <f>IF(AG61&lt;=1,"Remota",VLOOKUP(AG61,[26]Listas!$C$6:$D$10,2,0))</f>
        <v>#N/A</v>
      </c>
      <c r="AI61" s="169" t="e">
        <f t="shared" si="6"/>
        <v>#N/A</v>
      </c>
      <c r="AJ61" s="178" t="e">
        <f>IF(AI61&lt;=1,"Insignificante",HLOOKUP(AI61,[26]Listas!$F$3:$J$4,2,0))</f>
        <v>#N/A</v>
      </c>
      <c r="AK61" s="170" t="e">
        <f t="shared" si="7"/>
        <v>#N/A</v>
      </c>
      <c r="AL61" s="177" t="e">
        <f>INDEX([26]Listas!$F$6:$J$10,MATCH(AH61,[26]Listas!$D$6:$D$10,0),MATCH(AJ61,[26]Listas!$F$4:$J$4,0))</f>
        <v>#N/A</v>
      </c>
    </row>
    <row r="62" spans="1:38" s="171" customFormat="1" ht="78" hidden="1" customHeight="1" x14ac:dyDescent="0.2">
      <c r="A62" s="166"/>
      <c r="B62" s="176"/>
      <c r="C62" s="535"/>
      <c r="D62" s="575"/>
      <c r="E62" s="536"/>
      <c r="F62" s="174"/>
      <c r="G62" s="535"/>
      <c r="H62" s="575"/>
      <c r="I62" s="536"/>
      <c r="J62" s="550"/>
      <c r="K62" s="550"/>
      <c r="L62" s="550"/>
      <c r="M62" s="166"/>
      <c r="N62" s="166"/>
      <c r="O62" s="166"/>
      <c r="P62" s="166"/>
      <c r="Q62" s="176"/>
      <c r="R62" s="176"/>
      <c r="S62" s="167"/>
      <c r="T62" s="168" t="e">
        <f>VLOOKUP(Q62,[26]Listas!$D$6:$E$10,2,0)</f>
        <v>#N/A</v>
      </c>
      <c r="U62" s="168" t="e">
        <f>HLOOKUP(R62,[26]Listas!$F$4:$J$5,2,0)</f>
        <v>#N/A</v>
      </c>
      <c r="V62" s="177" t="e">
        <f>INDEX([26]Listas!$F$6:$J$10,MATCH(Q62,[26]Listas!$D$6:$D$10,0),MATCH(R62,[26]Listas!$F$4:$J$4,0))</f>
        <v>#N/A</v>
      </c>
      <c r="W62" s="167"/>
      <c r="X62" s="535"/>
      <c r="Y62" s="575"/>
      <c r="Z62" s="536"/>
      <c r="AA62" s="174"/>
      <c r="AB62" s="201"/>
      <c r="AC62" s="166"/>
      <c r="AD62" s="174"/>
      <c r="AE62" s="167"/>
      <c r="AF62" s="168">
        <f t="shared" si="4"/>
        <v>0</v>
      </c>
      <c r="AG62" s="169" t="e">
        <f t="shared" si="5"/>
        <v>#N/A</v>
      </c>
      <c r="AH62" s="178" t="e">
        <f>IF(AG62&lt;=1,"Remota",VLOOKUP(AG62,[26]Listas!$C$6:$D$10,2,0))</f>
        <v>#N/A</v>
      </c>
      <c r="AI62" s="169" t="e">
        <f t="shared" si="6"/>
        <v>#N/A</v>
      </c>
      <c r="AJ62" s="178" t="e">
        <f>IF(AI62&lt;=1,"Insignificante",HLOOKUP(AI62,[26]Listas!$F$3:$J$4,2,0))</f>
        <v>#N/A</v>
      </c>
      <c r="AK62" s="170" t="e">
        <f t="shared" si="7"/>
        <v>#N/A</v>
      </c>
      <c r="AL62" s="177" t="e">
        <f>INDEX([26]Listas!$F$6:$J$10,MATCH(AH62,[26]Listas!$D$6:$D$10,0),MATCH(AJ62,[26]Listas!$F$4:$J$4,0))</f>
        <v>#N/A</v>
      </c>
    </row>
    <row r="63" spans="1:38" s="171" customFormat="1" ht="78" hidden="1" customHeight="1" x14ac:dyDescent="0.2">
      <c r="A63" s="166"/>
      <c r="B63" s="176"/>
      <c r="C63" s="535"/>
      <c r="D63" s="575"/>
      <c r="E63" s="536"/>
      <c r="F63" s="174"/>
      <c r="G63" s="535"/>
      <c r="H63" s="575"/>
      <c r="I63" s="536"/>
      <c r="J63" s="550"/>
      <c r="K63" s="550"/>
      <c r="L63" s="550"/>
      <c r="M63" s="166"/>
      <c r="N63" s="166"/>
      <c r="O63" s="166"/>
      <c r="P63" s="166"/>
      <c r="Q63" s="176"/>
      <c r="R63" s="176"/>
      <c r="S63" s="167"/>
      <c r="T63" s="168" t="e">
        <f>VLOOKUP(Q63,[26]Listas!$D$6:$E$10,2,0)</f>
        <v>#N/A</v>
      </c>
      <c r="U63" s="168" t="e">
        <f>HLOOKUP(R63,[26]Listas!$F$4:$J$5,2,0)</f>
        <v>#N/A</v>
      </c>
      <c r="V63" s="177" t="e">
        <f>INDEX([26]Listas!$F$6:$J$10,MATCH(Q63,[26]Listas!$D$6:$D$10,0),MATCH(R63,[26]Listas!$F$4:$J$4,0))</f>
        <v>#N/A</v>
      </c>
      <c r="W63" s="167"/>
      <c r="X63" s="535"/>
      <c r="Y63" s="575"/>
      <c r="Z63" s="536"/>
      <c r="AA63" s="174"/>
      <c r="AB63" s="201"/>
      <c r="AC63" s="166"/>
      <c r="AD63" s="174"/>
      <c r="AE63" s="167"/>
      <c r="AF63" s="168">
        <f t="shared" si="4"/>
        <v>0</v>
      </c>
      <c r="AG63" s="169" t="e">
        <f t="shared" si="5"/>
        <v>#N/A</v>
      </c>
      <c r="AH63" s="178" t="e">
        <f>IF(AG63&lt;=1,"Remota",VLOOKUP(AG63,[26]Listas!$C$6:$D$10,2,0))</f>
        <v>#N/A</v>
      </c>
      <c r="AI63" s="169" t="e">
        <f t="shared" si="6"/>
        <v>#N/A</v>
      </c>
      <c r="AJ63" s="178" t="e">
        <f>IF(AI63&lt;=1,"Insignificante",HLOOKUP(AI63,[26]Listas!$F$3:$J$4,2,0))</f>
        <v>#N/A</v>
      </c>
      <c r="AK63" s="170" t="e">
        <f t="shared" si="7"/>
        <v>#N/A</v>
      </c>
      <c r="AL63" s="177" t="e">
        <f>INDEX([26]Listas!$F$6:$J$10,MATCH(AH63,[26]Listas!$D$6:$D$10,0),MATCH(AJ63,[26]Listas!$F$4:$J$4,0))</f>
        <v>#N/A</v>
      </c>
    </row>
    <row r="64" spans="1:38" s="171" customFormat="1" ht="78" hidden="1" customHeight="1" x14ac:dyDescent="0.2">
      <c r="A64" s="166"/>
      <c r="B64" s="176"/>
      <c r="C64" s="535"/>
      <c r="D64" s="575"/>
      <c r="E64" s="536"/>
      <c r="F64" s="174"/>
      <c r="G64" s="535"/>
      <c r="H64" s="575"/>
      <c r="I64" s="536"/>
      <c r="J64" s="550"/>
      <c r="K64" s="550"/>
      <c r="L64" s="550"/>
      <c r="M64" s="166"/>
      <c r="N64" s="166"/>
      <c r="O64" s="166"/>
      <c r="P64" s="166"/>
      <c r="Q64" s="176"/>
      <c r="R64" s="176"/>
      <c r="S64" s="167"/>
      <c r="T64" s="168" t="e">
        <f>VLOOKUP(Q64,[26]Listas!$D$6:$E$10,2,0)</f>
        <v>#N/A</v>
      </c>
      <c r="U64" s="168" t="e">
        <f>HLOOKUP(R64,[26]Listas!$F$4:$J$5,2,0)</f>
        <v>#N/A</v>
      </c>
      <c r="V64" s="177" t="e">
        <f>INDEX([26]Listas!$F$6:$J$10,MATCH(Q64,[26]Listas!$D$6:$D$10,0),MATCH(R64,[26]Listas!$F$4:$J$4,0))</f>
        <v>#N/A</v>
      </c>
      <c r="W64" s="167"/>
      <c r="X64" s="535"/>
      <c r="Y64" s="575"/>
      <c r="Z64" s="536"/>
      <c r="AA64" s="174"/>
      <c r="AB64" s="201"/>
      <c r="AC64" s="166"/>
      <c r="AD64" s="174"/>
      <c r="AE64" s="167"/>
      <c r="AF64" s="168">
        <f t="shared" si="4"/>
        <v>0</v>
      </c>
      <c r="AG64" s="169" t="e">
        <f t="shared" si="5"/>
        <v>#N/A</v>
      </c>
      <c r="AH64" s="178" t="e">
        <f>IF(AG64&lt;=1,"Remota",VLOOKUP(AG64,[26]Listas!$C$6:$D$10,2,0))</f>
        <v>#N/A</v>
      </c>
      <c r="AI64" s="169" t="e">
        <f t="shared" si="6"/>
        <v>#N/A</v>
      </c>
      <c r="AJ64" s="178" t="e">
        <f>IF(AI64&lt;=1,"Insignificante",HLOOKUP(AI64,[26]Listas!$F$3:$J$4,2,0))</f>
        <v>#N/A</v>
      </c>
      <c r="AK64" s="170" t="e">
        <f t="shared" si="7"/>
        <v>#N/A</v>
      </c>
      <c r="AL64" s="177" t="e">
        <f>INDEX([26]Listas!$F$6:$J$10,MATCH(AH64,[26]Listas!$D$6:$D$10,0),MATCH(AJ64,[26]Listas!$F$4:$J$4,0))</f>
        <v>#N/A</v>
      </c>
    </row>
    <row r="65" spans="1:38" s="171" customFormat="1" ht="78" hidden="1" customHeight="1" x14ac:dyDescent="0.2">
      <c r="A65" s="166"/>
      <c r="B65" s="176"/>
      <c r="C65" s="535"/>
      <c r="D65" s="575"/>
      <c r="E65" s="536"/>
      <c r="F65" s="174"/>
      <c r="G65" s="535"/>
      <c r="H65" s="575"/>
      <c r="I65" s="536"/>
      <c r="J65" s="550"/>
      <c r="K65" s="550"/>
      <c r="L65" s="550"/>
      <c r="M65" s="166"/>
      <c r="N65" s="166"/>
      <c r="O65" s="166"/>
      <c r="P65" s="166"/>
      <c r="Q65" s="176"/>
      <c r="R65" s="176"/>
      <c r="S65" s="167"/>
      <c r="T65" s="168" t="e">
        <f>VLOOKUP(Q65,[26]Listas!$D$6:$E$10,2,0)</f>
        <v>#N/A</v>
      </c>
      <c r="U65" s="168" t="e">
        <f>HLOOKUP(R65,[26]Listas!$F$4:$J$5,2,0)</f>
        <v>#N/A</v>
      </c>
      <c r="V65" s="177" t="e">
        <f>INDEX([26]Listas!$F$6:$J$10,MATCH(Q65,[26]Listas!$D$6:$D$10,0),MATCH(R65,[26]Listas!$F$4:$J$4,0))</f>
        <v>#N/A</v>
      </c>
      <c r="W65" s="167"/>
      <c r="X65" s="535"/>
      <c r="Y65" s="575"/>
      <c r="Z65" s="536"/>
      <c r="AA65" s="174"/>
      <c r="AB65" s="201"/>
      <c r="AC65" s="166"/>
      <c r="AD65" s="174"/>
      <c r="AE65" s="167"/>
      <c r="AF65" s="168">
        <f t="shared" si="4"/>
        <v>0</v>
      </c>
      <c r="AG65" s="169" t="e">
        <f t="shared" si="5"/>
        <v>#N/A</v>
      </c>
      <c r="AH65" s="178" t="e">
        <f>IF(AG65&lt;=1,"Remota",VLOOKUP(AG65,[26]Listas!$C$6:$D$10,2,0))</f>
        <v>#N/A</v>
      </c>
      <c r="AI65" s="169" t="e">
        <f t="shared" si="6"/>
        <v>#N/A</v>
      </c>
      <c r="AJ65" s="178" t="e">
        <f>IF(AI65&lt;=1,"Insignificante",HLOOKUP(AI65,[26]Listas!$F$3:$J$4,2,0))</f>
        <v>#N/A</v>
      </c>
      <c r="AK65" s="170" t="e">
        <f t="shared" si="7"/>
        <v>#N/A</v>
      </c>
      <c r="AL65" s="177" t="e">
        <f>INDEX([26]Listas!$F$6:$J$10,MATCH(AH65,[26]Listas!$D$6:$D$10,0),MATCH(AJ65,[26]Listas!$F$4:$J$4,0))</f>
        <v>#N/A</v>
      </c>
    </row>
    <row r="66" spans="1:38" s="171" customFormat="1" ht="78" hidden="1" customHeight="1" x14ac:dyDescent="0.2">
      <c r="A66" s="166"/>
      <c r="B66" s="176"/>
      <c r="C66" s="535"/>
      <c r="D66" s="575"/>
      <c r="E66" s="536"/>
      <c r="F66" s="174"/>
      <c r="G66" s="535"/>
      <c r="H66" s="575"/>
      <c r="I66" s="536"/>
      <c r="J66" s="550"/>
      <c r="K66" s="550"/>
      <c r="L66" s="550"/>
      <c r="M66" s="166"/>
      <c r="N66" s="166"/>
      <c r="O66" s="166"/>
      <c r="P66" s="166"/>
      <c r="Q66" s="176"/>
      <c r="R66" s="176"/>
      <c r="S66" s="167"/>
      <c r="T66" s="168" t="e">
        <f>VLOOKUP(Q66,[26]Listas!$D$6:$E$10,2,0)</f>
        <v>#N/A</v>
      </c>
      <c r="U66" s="168" t="e">
        <f>HLOOKUP(R66,[26]Listas!$F$4:$J$5,2,0)</f>
        <v>#N/A</v>
      </c>
      <c r="V66" s="177" t="e">
        <f>INDEX([26]Listas!$F$6:$J$10,MATCH(Q66,[26]Listas!$D$6:$D$10,0),MATCH(R66,[26]Listas!$F$4:$J$4,0))</f>
        <v>#N/A</v>
      </c>
      <c r="W66" s="167"/>
      <c r="X66" s="535"/>
      <c r="Y66" s="575"/>
      <c r="Z66" s="536"/>
      <c r="AA66" s="174"/>
      <c r="AB66" s="201"/>
      <c r="AC66" s="166"/>
      <c r="AD66" s="174"/>
      <c r="AE66" s="167"/>
      <c r="AF66" s="168">
        <f t="shared" si="4"/>
        <v>0</v>
      </c>
      <c r="AG66" s="169" t="e">
        <f t="shared" si="5"/>
        <v>#N/A</v>
      </c>
      <c r="AH66" s="178" t="e">
        <f>IF(AG66&lt;=1,"Remota",VLOOKUP(AG66,[26]Listas!$C$6:$D$10,2,0))</f>
        <v>#N/A</v>
      </c>
      <c r="AI66" s="169" t="e">
        <f t="shared" si="6"/>
        <v>#N/A</v>
      </c>
      <c r="AJ66" s="178" t="e">
        <f>IF(AI66&lt;=1,"Insignificante",HLOOKUP(AI66,[26]Listas!$F$3:$J$4,2,0))</f>
        <v>#N/A</v>
      </c>
      <c r="AK66" s="170" t="e">
        <f t="shared" si="7"/>
        <v>#N/A</v>
      </c>
      <c r="AL66" s="177" t="e">
        <f>INDEX([26]Listas!$F$6:$J$10,MATCH(AH66,[26]Listas!$D$6:$D$10,0),MATCH(AJ66,[26]Listas!$F$4:$J$4,0))</f>
        <v>#N/A</v>
      </c>
    </row>
    <row r="67" spans="1:38" s="171" customFormat="1" ht="78" hidden="1" customHeight="1" x14ac:dyDescent="0.2">
      <c r="A67" s="166"/>
      <c r="B67" s="176"/>
      <c r="C67" s="535"/>
      <c r="D67" s="575"/>
      <c r="E67" s="536"/>
      <c r="F67" s="174"/>
      <c r="G67" s="535"/>
      <c r="H67" s="575"/>
      <c r="I67" s="536"/>
      <c r="J67" s="550"/>
      <c r="K67" s="550"/>
      <c r="L67" s="550"/>
      <c r="M67" s="166"/>
      <c r="N67" s="166"/>
      <c r="O67" s="166"/>
      <c r="P67" s="166"/>
      <c r="Q67" s="176"/>
      <c r="R67" s="176"/>
      <c r="S67" s="167"/>
      <c r="T67" s="168" t="e">
        <f>VLOOKUP(Q67,[26]Listas!$D$6:$E$10,2,0)</f>
        <v>#N/A</v>
      </c>
      <c r="U67" s="168" t="e">
        <f>HLOOKUP(R67,[26]Listas!$F$4:$J$5,2,0)</f>
        <v>#N/A</v>
      </c>
      <c r="V67" s="177" t="e">
        <f>INDEX([26]Listas!$F$6:$J$10,MATCH(Q67,[26]Listas!$D$6:$D$10,0),MATCH(R67,[26]Listas!$F$4:$J$4,0))</f>
        <v>#N/A</v>
      </c>
      <c r="W67" s="167"/>
      <c r="X67" s="535"/>
      <c r="Y67" s="575"/>
      <c r="Z67" s="536"/>
      <c r="AA67" s="174"/>
      <c r="AB67" s="201"/>
      <c r="AC67" s="166"/>
      <c r="AD67" s="174"/>
      <c r="AE67" s="167"/>
      <c r="AF67" s="168">
        <f t="shared" si="4"/>
        <v>0</v>
      </c>
      <c r="AG67" s="169" t="e">
        <f t="shared" si="5"/>
        <v>#N/A</v>
      </c>
      <c r="AH67" s="178" t="e">
        <f>IF(AG67&lt;=1,"Remota",VLOOKUP(AG67,[26]Listas!$C$6:$D$10,2,0))</f>
        <v>#N/A</v>
      </c>
      <c r="AI67" s="169" t="e">
        <f t="shared" si="6"/>
        <v>#N/A</v>
      </c>
      <c r="AJ67" s="178" t="e">
        <f>IF(AI67&lt;=1,"Insignificante",HLOOKUP(AI67,[26]Listas!$F$3:$J$4,2,0))</f>
        <v>#N/A</v>
      </c>
      <c r="AK67" s="170" t="e">
        <f t="shared" si="7"/>
        <v>#N/A</v>
      </c>
      <c r="AL67" s="177" t="e">
        <f>INDEX([26]Listas!$F$6:$J$10,MATCH(AH67,[26]Listas!$D$6:$D$10,0),MATCH(AJ67,[26]Listas!$F$4:$J$4,0))</f>
        <v>#N/A</v>
      </c>
    </row>
    <row r="68" spans="1:38" s="171" customFormat="1" ht="78" hidden="1" customHeight="1" x14ac:dyDescent="0.2">
      <c r="A68" s="166"/>
      <c r="B68" s="176"/>
      <c r="C68" s="535"/>
      <c r="D68" s="575"/>
      <c r="E68" s="536"/>
      <c r="F68" s="174"/>
      <c r="G68" s="535"/>
      <c r="H68" s="575"/>
      <c r="I68" s="536"/>
      <c r="J68" s="550"/>
      <c r="K68" s="550"/>
      <c r="L68" s="550"/>
      <c r="M68" s="166"/>
      <c r="N68" s="166"/>
      <c r="O68" s="166"/>
      <c r="P68" s="166"/>
      <c r="Q68" s="176"/>
      <c r="R68" s="176"/>
      <c r="S68" s="167"/>
      <c r="T68" s="168" t="e">
        <f>VLOOKUP(Q68,[26]Listas!$D$6:$E$10,2,0)</f>
        <v>#N/A</v>
      </c>
      <c r="U68" s="168" t="e">
        <f>HLOOKUP(R68,[26]Listas!$F$4:$J$5,2,0)</f>
        <v>#N/A</v>
      </c>
      <c r="V68" s="177" t="e">
        <f>INDEX([26]Listas!$F$6:$J$10,MATCH(Q68,[26]Listas!$D$6:$D$10,0),MATCH(R68,[26]Listas!$F$4:$J$4,0))</f>
        <v>#N/A</v>
      </c>
      <c r="W68" s="167"/>
      <c r="X68" s="535"/>
      <c r="Y68" s="575"/>
      <c r="Z68" s="536"/>
      <c r="AA68" s="174"/>
      <c r="AB68" s="201"/>
      <c r="AC68" s="166"/>
      <c r="AD68" s="174"/>
      <c r="AE68" s="167"/>
      <c r="AF68" s="168">
        <f t="shared" si="4"/>
        <v>0</v>
      </c>
      <c r="AG68" s="169" t="e">
        <f t="shared" si="5"/>
        <v>#N/A</v>
      </c>
      <c r="AH68" s="178" t="e">
        <f>IF(AG68&lt;=1,"Remota",VLOOKUP(AG68,[26]Listas!$C$6:$D$10,2,0))</f>
        <v>#N/A</v>
      </c>
      <c r="AI68" s="169" t="e">
        <f t="shared" si="6"/>
        <v>#N/A</v>
      </c>
      <c r="AJ68" s="178" t="e">
        <f>IF(AI68&lt;=1,"Insignificante",HLOOKUP(AI68,[26]Listas!$F$3:$J$4,2,0))</f>
        <v>#N/A</v>
      </c>
      <c r="AK68" s="170" t="e">
        <f t="shared" si="7"/>
        <v>#N/A</v>
      </c>
      <c r="AL68" s="177" t="e">
        <f>INDEX([26]Listas!$F$6:$J$10,MATCH(AH68,[26]Listas!$D$6:$D$10,0),MATCH(AJ68,[26]Listas!$F$4:$J$4,0))</f>
        <v>#N/A</v>
      </c>
    </row>
    <row r="69" spans="1:38" s="171" customFormat="1" ht="78" hidden="1" customHeight="1" x14ac:dyDescent="0.2">
      <c r="A69" s="166"/>
      <c r="B69" s="176"/>
      <c r="C69" s="535"/>
      <c r="D69" s="575"/>
      <c r="E69" s="536"/>
      <c r="F69" s="174"/>
      <c r="G69" s="535"/>
      <c r="H69" s="575"/>
      <c r="I69" s="536"/>
      <c r="J69" s="550"/>
      <c r="K69" s="550"/>
      <c r="L69" s="550"/>
      <c r="M69" s="166"/>
      <c r="N69" s="166"/>
      <c r="O69" s="166"/>
      <c r="P69" s="166"/>
      <c r="Q69" s="176"/>
      <c r="R69" s="176"/>
      <c r="S69" s="167"/>
      <c r="T69" s="168" t="e">
        <f>VLOOKUP(Q69,[26]Listas!$D$6:$E$10,2,0)</f>
        <v>#N/A</v>
      </c>
      <c r="U69" s="168" t="e">
        <f>HLOOKUP(R69,[26]Listas!$F$4:$J$5,2,0)</f>
        <v>#N/A</v>
      </c>
      <c r="V69" s="177" t="e">
        <f>INDEX([26]Listas!$F$6:$J$10,MATCH(Q69,[26]Listas!$D$6:$D$10,0),MATCH(R69,[26]Listas!$F$4:$J$4,0))</f>
        <v>#N/A</v>
      </c>
      <c r="W69" s="167"/>
      <c r="X69" s="535"/>
      <c r="Y69" s="575"/>
      <c r="Z69" s="536"/>
      <c r="AA69" s="174"/>
      <c r="AB69" s="201"/>
      <c r="AC69" s="166"/>
      <c r="AD69" s="174"/>
      <c r="AE69" s="167"/>
      <c r="AF69" s="168">
        <f t="shared" ref="AF69:AF77" si="8">IF(AC69&lt;=33,0,IF(AC69&gt;81,2,1))</f>
        <v>0</v>
      </c>
      <c r="AG69" s="169" t="e">
        <f t="shared" ref="AG69:AG77" si="9">IF(OR(AD69="Probabilidad",AD69="Ambos"),T69-AF69,T69)</f>
        <v>#N/A</v>
      </c>
      <c r="AH69" s="178" t="e">
        <f>IF(AG69&lt;=1,"Remota",VLOOKUP(AG69,[26]Listas!$C$6:$D$10,2,0))</f>
        <v>#N/A</v>
      </c>
      <c r="AI69" s="169" t="e">
        <f t="shared" ref="AI69:AI77" si="10">IF(OR(AD69="Impacto",AD69="Ambos"),U69-AF69,U69)</f>
        <v>#N/A</v>
      </c>
      <c r="AJ69" s="178" t="e">
        <f>IF(AI69&lt;=1,"Insignificante",HLOOKUP(AI69,[26]Listas!$F$3:$J$4,2,0))</f>
        <v>#N/A</v>
      </c>
      <c r="AK69" s="170" t="e">
        <f t="shared" ref="AK69:AK77" si="11">AG69*AI69</f>
        <v>#N/A</v>
      </c>
      <c r="AL69" s="177" t="e">
        <f>INDEX([26]Listas!$F$6:$J$10,MATCH(AH69,[26]Listas!$D$6:$D$10,0),MATCH(AJ69,[26]Listas!$F$4:$J$4,0))</f>
        <v>#N/A</v>
      </c>
    </row>
    <row r="70" spans="1:38" s="171" customFormat="1" ht="78" hidden="1" customHeight="1" x14ac:dyDescent="0.2">
      <c r="A70" s="166"/>
      <c r="B70" s="176"/>
      <c r="C70" s="535"/>
      <c r="D70" s="575"/>
      <c r="E70" s="536"/>
      <c r="F70" s="174"/>
      <c r="G70" s="535"/>
      <c r="H70" s="575"/>
      <c r="I70" s="536"/>
      <c r="J70" s="550"/>
      <c r="K70" s="550"/>
      <c r="L70" s="550"/>
      <c r="M70" s="166"/>
      <c r="N70" s="166"/>
      <c r="O70" s="166"/>
      <c r="P70" s="166"/>
      <c r="Q70" s="176"/>
      <c r="R70" s="176"/>
      <c r="S70" s="167"/>
      <c r="T70" s="168" t="e">
        <f>VLOOKUP(Q70,[26]Listas!$D$6:$E$10,2,0)</f>
        <v>#N/A</v>
      </c>
      <c r="U70" s="168" t="e">
        <f>HLOOKUP(R70,[26]Listas!$F$4:$J$5,2,0)</f>
        <v>#N/A</v>
      </c>
      <c r="V70" s="177" t="e">
        <f>INDEX([26]Listas!$F$6:$J$10,MATCH(Q70,[26]Listas!$D$6:$D$10,0),MATCH(R70,[26]Listas!$F$4:$J$4,0))</f>
        <v>#N/A</v>
      </c>
      <c r="W70" s="167"/>
      <c r="X70" s="535"/>
      <c r="Y70" s="575"/>
      <c r="Z70" s="536"/>
      <c r="AA70" s="174"/>
      <c r="AB70" s="201"/>
      <c r="AC70" s="166"/>
      <c r="AD70" s="174"/>
      <c r="AE70" s="167"/>
      <c r="AF70" s="168">
        <f t="shared" si="8"/>
        <v>0</v>
      </c>
      <c r="AG70" s="169" t="e">
        <f t="shared" si="9"/>
        <v>#N/A</v>
      </c>
      <c r="AH70" s="178" t="e">
        <f>IF(AG70&lt;=1,"Remota",VLOOKUP(AG70,[26]Listas!$C$6:$D$10,2,0))</f>
        <v>#N/A</v>
      </c>
      <c r="AI70" s="169" t="e">
        <f t="shared" si="10"/>
        <v>#N/A</v>
      </c>
      <c r="AJ70" s="178" t="e">
        <f>IF(AI70&lt;=1,"Insignificante",HLOOKUP(AI70,[26]Listas!$F$3:$J$4,2,0))</f>
        <v>#N/A</v>
      </c>
      <c r="AK70" s="170" t="e">
        <f t="shared" si="11"/>
        <v>#N/A</v>
      </c>
      <c r="AL70" s="177" t="e">
        <f>INDEX([26]Listas!$F$6:$J$10,MATCH(AH70,[26]Listas!$D$6:$D$10,0),MATCH(AJ70,[26]Listas!$F$4:$J$4,0))</f>
        <v>#N/A</v>
      </c>
    </row>
    <row r="71" spans="1:38" s="171" customFormat="1" ht="78" hidden="1" customHeight="1" x14ac:dyDescent="0.2">
      <c r="A71" s="166"/>
      <c r="B71" s="176"/>
      <c r="C71" s="535"/>
      <c r="D71" s="575"/>
      <c r="E71" s="536"/>
      <c r="F71" s="174"/>
      <c r="G71" s="535"/>
      <c r="H71" s="575"/>
      <c r="I71" s="536"/>
      <c r="J71" s="550"/>
      <c r="K71" s="550"/>
      <c r="L71" s="550"/>
      <c r="M71" s="166"/>
      <c r="N71" s="166"/>
      <c r="O71" s="166"/>
      <c r="P71" s="166"/>
      <c r="Q71" s="176"/>
      <c r="R71" s="176"/>
      <c r="S71" s="167"/>
      <c r="T71" s="168" t="e">
        <f>VLOOKUP(Q71,[26]Listas!$D$6:$E$10,2,0)</f>
        <v>#N/A</v>
      </c>
      <c r="U71" s="168" t="e">
        <f>HLOOKUP(R71,[26]Listas!$F$4:$J$5,2,0)</f>
        <v>#N/A</v>
      </c>
      <c r="V71" s="177" t="e">
        <f>INDEX([26]Listas!$F$6:$J$10,MATCH(Q71,[26]Listas!$D$6:$D$10,0),MATCH(R71,[26]Listas!$F$4:$J$4,0))</f>
        <v>#N/A</v>
      </c>
      <c r="W71" s="167"/>
      <c r="X71" s="535"/>
      <c r="Y71" s="575"/>
      <c r="Z71" s="536"/>
      <c r="AA71" s="174"/>
      <c r="AB71" s="201"/>
      <c r="AC71" s="166"/>
      <c r="AD71" s="174"/>
      <c r="AE71" s="167"/>
      <c r="AF71" s="168">
        <f t="shared" si="8"/>
        <v>0</v>
      </c>
      <c r="AG71" s="169" t="e">
        <f t="shared" si="9"/>
        <v>#N/A</v>
      </c>
      <c r="AH71" s="178" t="e">
        <f>IF(AG71&lt;=1,"Remota",VLOOKUP(AG71,[26]Listas!$C$6:$D$10,2,0))</f>
        <v>#N/A</v>
      </c>
      <c r="AI71" s="169" t="e">
        <f t="shared" si="10"/>
        <v>#N/A</v>
      </c>
      <c r="AJ71" s="178" t="e">
        <f>IF(AI71&lt;=1,"Insignificante",HLOOKUP(AI71,[26]Listas!$F$3:$J$4,2,0))</f>
        <v>#N/A</v>
      </c>
      <c r="AK71" s="170" t="e">
        <f t="shared" si="11"/>
        <v>#N/A</v>
      </c>
      <c r="AL71" s="177" t="e">
        <f>INDEX([26]Listas!$F$6:$J$10,MATCH(AH71,[26]Listas!$D$6:$D$10,0),MATCH(AJ71,[26]Listas!$F$4:$J$4,0))</f>
        <v>#N/A</v>
      </c>
    </row>
    <row r="72" spans="1:38" s="171" customFormat="1" ht="78" hidden="1" customHeight="1" x14ac:dyDescent="0.2">
      <c r="A72" s="166"/>
      <c r="B72" s="176"/>
      <c r="C72" s="535"/>
      <c r="D72" s="575"/>
      <c r="E72" s="536"/>
      <c r="F72" s="174"/>
      <c r="G72" s="535"/>
      <c r="H72" s="575"/>
      <c r="I72" s="536"/>
      <c r="J72" s="550"/>
      <c r="K72" s="550"/>
      <c r="L72" s="550"/>
      <c r="M72" s="166"/>
      <c r="N72" s="166"/>
      <c r="O72" s="166"/>
      <c r="P72" s="166"/>
      <c r="Q72" s="176"/>
      <c r="R72" s="176"/>
      <c r="S72" s="167"/>
      <c r="T72" s="168" t="e">
        <f>VLOOKUP(Q72,[26]Listas!$D$6:$E$10,2,0)</f>
        <v>#N/A</v>
      </c>
      <c r="U72" s="168" t="e">
        <f>HLOOKUP(R72,[26]Listas!$F$4:$J$5,2,0)</f>
        <v>#N/A</v>
      </c>
      <c r="V72" s="177" t="e">
        <f>INDEX([26]Listas!$F$6:$J$10,MATCH(Q72,[26]Listas!$D$6:$D$10,0),MATCH(R72,[26]Listas!$F$4:$J$4,0))</f>
        <v>#N/A</v>
      </c>
      <c r="W72" s="167"/>
      <c r="X72" s="535"/>
      <c r="Y72" s="575"/>
      <c r="Z72" s="536"/>
      <c r="AA72" s="174"/>
      <c r="AB72" s="201"/>
      <c r="AC72" s="166"/>
      <c r="AD72" s="174"/>
      <c r="AE72" s="167"/>
      <c r="AF72" s="168">
        <f t="shared" si="8"/>
        <v>0</v>
      </c>
      <c r="AG72" s="169" t="e">
        <f t="shared" si="9"/>
        <v>#N/A</v>
      </c>
      <c r="AH72" s="178" t="e">
        <f>IF(AG72&lt;=1,"Remota",VLOOKUP(AG72,[26]Listas!$C$6:$D$10,2,0))</f>
        <v>#N/A</v>
      </c>
      <c r="AI72" s="169" t="e">
        <f t="shared" si="10"/>
        <v>#N/A</v>
      </c>
      <c r="AJ72" s="178" t="e">
        <f>IF(AI72&lt;=1,"Insignificante",HLOOKUP(AI72,[26]Listas!$F$3:$J$4,2,0))</f>
        <v>#N/A</v>
      </c>
      <c r="AK72" s="170" t="e">
        <f t="shared" si="11"/>
        <v>#N/A</v>
      </c>
      <c r="AL72" s="177" t="e">
        <f>INDEX([26]Listas!$F$6:$J$10,MATCH(AH72,[26]Listas!$D$6:$D$10,0),MATCH(AJ72,[26]Listas!$F$4:$J$4,0))</f>
        <v>#N/A</v>
      </c>
    </row>
    <row r="73" spans="1:38" s="171" customFormat="1" ht="78" hidden="1" customHeight="1" x14ac:dyDescent="0.2">
      <c r="A73" s="166"/>
      <c r="B73" s="176"/>
      <c r="C73" s="535"/>
      <c r="D73" s="575"/>
      <c r="E73" s="536"/>
      <c r="F73" s="174"/>
      <c r="G73" s="535"/>
      <c r="H73" s="575"/>
      <c r="I73" s="536"/>
      <c r="J73" s="550"/>
      <c r="K73" s="550"/>
      <c r="L73" s="550"/>
      <c r="M73" s="166"/>
      <c r="N73" s="166"/>
      <c r="O73" s="166"/>
      <c r="P73" s="166"/>
      <c r="Q73" s="176"/>
      <c r="R73" s="176"/>
      <c r="S73" s="167"/>
      <c r="T73" s="168" t="e">
        <f>VLOOKUP(Q73,[26]Listas!$D$6:$E$10,2,0)</f>
        <v>#N/A</v>
      </c>
      <c r="U73" s="168" t="e">
        <f>HLOOKUP(R73,[26]Listas!$F$4:$J$5,2,0)</f>
        <v>#N/A</v>
      </c>
      <c r="V73" s="177" t="e">
        <f>INDEX([26]Listas!$F$6:$J$10,MATCH(Q73,[26]Listas!$D$6:$D$10,0),MATCH(R73,[26]Listas!$F$4:$J$4,0))</f>
        <v>#N/A</v>
      </c>
      <c r="W73" s="167"/>
      <c r="X73" s="535"/>
      <c r="Y73" s="575"/>
      <c r="Z73" s="536"/>
      <c r="AA73" s="174"/>
      <c r="AB73" s="201"/>
      <c r="AC73" s="166"/>
      <c r="AD73" s="174"/>
      <c r="AE73" s="167"/>
      <c r="AF73" s="168">
        <f t="shared" si="8"/>
        <v>0</v>
      </c>
      <c r="AG73" s="169" t="e">
        <f t="shared" si="9"/>
        <v>#N/A</v>
      </c>
      <c r="AH73" s="178" t="e">
        <f>IF(AG73&lt;=1,"Remota",VLOOKUP(AG73,[26]Listas!$C$6:$D$10,2,0))</f>
        <v>#N/A</v>
      </c>
      <c r="AI73" s="169" t="e">
        <f t="shared" si="10"/>
        <v>#N/A</v>
      </c>
      <c r="AJ73" s="178" t="e">
        <f>IF(AI73&lt;=1,"Insignificante",HLOOKUP(AI73,[26]Listas!$F$3:$J$4,2,0))</f>
        <v>#N/A</v>
      </c>
      <c r="AK73" s="170" t="e">
        <f t="shared" si="11"/>
        <v>#N/A</v>
      </c>
      <c r="AL73" s="177" t="e">
        <f>INDEX([26]Listas!$F$6:$J$10,MATCH(AH73,[26]Listas!$D$6:$D$10,0),MATCH(AJ73,[26]Listas!$F$4:$J$4,0))</f>
        <v>#N/A</v>
      </c>
    </row>
    <row r="74" spans="1:38" s="171" customFormat="1" ht="78" hidden="1" customHeight="1" x14ac:dyDescent="0.2">
      <c r="A74" s="166"/>
      <c r="B74" s="176"/>
      <c r="C74" s="535"/>
      <c r="D74" s="575"/>
      <c r="E74" s="536"/>
      <c r="F74" s="174"/>
      <c r="G74" s="535"/>
      <c r="H74" s="575"/>
      <c r="I74" s="536"/>
      <c r="J74" s="550"/>
      <c r="K74" s="550"/>
      <c r="L74" s="550"/>
      <c r="M74" s="166"/>
      <c r="N74" s="166"/>
      <c r="O74" s="166"/>
      <c r="P74" s="166"/>
      <c r="Q74" s="176"/>
      <c r="R74" s="176"/>
      <c r="S74" s="167"/>
      <c r="T74" s="168" t="e">
        <f>VLOOKUP(Q74,[26]Listas!$D$6:$E$10,2,0)</f>
        <v>#N/A</v>
      </c>
      <c r="U74" s="168" t="e">
        <f>HLOOKUP(R74,[26]Listas!$F$4:$J$5,2,0)</f>
        <v>#N/A</v>
      </c>
      <c r="V74" s="177" t="e">
        <f>INDEX([26]Listas!$F$6:$J$10,MATCH(Q74,[26]Listas!$D$6:$D$10,0),MATCH(R74,[26]Listas!$F$4:$J$4,0))</f>
        <v>#N/A</v>
      </c>
      <c r="W74" s="167"/>
      <c r="X74" s="535"/>
      <c r="Y74" s="575"/>
      <c r="Z74" s="536"/>
      <c r="AA74" s="174"/>
      <c r="AB74" s="201"/>
      <c r="AC74" s="166"/>
      <c r="AD74" s="174"/>
      <c r="AE74" s="167"/>
      <c r="AF74" s="168">
        <f t="shared" si="8"/>
        <v>0</v>
      </c>
      <c r="AG74" s="169" t="e">
        <f t="shared" si="9"/>
        <v>#N/A</v>
      </c>
      <c r="AH74" s="178" t="e">
        <f>IF(AG74&lt;=1,"Remota",VLOOKUP(AG74,[26]Listas!$C$6:$D$10,2,0))</f>
        <v>#N/A</v>
      </c>
      <c r="AI74" s="169" t="e">
        <f t="shared" si="10"/>
        <v>#N/A</v>
      </c>
      <c r="AJ74" s="178" t="e">
        <f>IF(AI74&lt;=1,"Insignificante",HLOOKUP(AI74,[26]Listas!$F$3:$J$4,2,0))</f>
        <v>#N/A</v>
      </c>
      <c r="AK74" s="170" t="e">
        <f t="shared" si="11"/>
        <v>#N/A</v>
      </c>
      <c r="AL74" s="177" t="e">
        <f>INDEX([26]Listas!$F$6:$J$10,MATCH(AH74,[26]Listas!$D$6:$D$10,0),MATCH(AJ74,[26]Listas!$F$4:$J$4,0))</f>
        <v>#N/A</v>
      </c>
    </row>
    <row r="75" spans="1:38" s="171" customFormat="1" ht="78" hidden="1" customHeight="1" x14ac:dyDescent="0.2">
      <c r="A75" s="166"/>
      <c r="B75" s="176"/>
      <c r="C75" s="535"/>
      <c r="D75" s="575"/>
      <c r="E75" s="536"/>
      <c r="F75" s="174"/>
      <c r="G75" s="535"/>
      <c r="H75" s="575"/>
      <c r="I75" s="536"/>
      <c r="J75" s="550"/>
      <c r="K75" s="550"/>
      <c r="L75" s="550"/>
      <c r="M75" s="166"/>
      <c r="N75" s="166"/>
      <c r="O75" s="166"/>
      <c r="P75" s="166"/>
      <c r="Q75" s="176"/>
      <c r="R75" s="176"/>
      <c r="S75" s="167"/>
      <c r="T75" s="168" t="e">
        <f>VLOOKUP(Q75,[26]Listas!$D$6:$E$10,2,0)</f>
        <v>#N/A</v>
      </c>
      <c r="U75" s="168" t="e">
        <f>HLOOKUP(R75,[26]Listas!$F$4:$J$5,2,0)</f>
        <v>#N/A</v>
      </c>
      <c r="V75" s="177" t="e">
        <f>INDEX([26]Listas!$F$6:$J$10,MATCH(Q75,[26]Listas!$D$6:$D$10,0),MATCH(R75,[26]Listas!$F$4:$J$4,0))</f>
        <v>#N/A</v>
      </c>
      <c r="W75" s="167"/>
      <c r="X75" s="535"/>
      <c r="Y75" s="575"/>
      <c r="Z75" s="536"/>
      <c r="AA75" s="174"/>
      <c r="AB75" s="201"/>
      <c r="AC75" s="166"/>
      <c r="AD75" s="174"/>
      <c r="AE75" s="167"/>
      <c r="AF75" s="168">
        <f t="shared" si="8"/>
        <v>0</v>
      </c>
      <c r="AG75" s="169" t="e">
        <f t="shared" si="9"/>
        <v>#N/A</v>
      </c>
      <c r="AH75" s="178" t="e">
        <f>IF(AG75&lt;=1,"Remota",VLOOKUP(AG75,[26]Listas!$C$6:$D$10,2,0))</f>
        <v>#N/A</v>
      </c>
      <c r="AI75" s="169" t="e">
        <f t="shared" si="10"/>
        <v>#N/A</v>
      </c>
      <c r="AJ75" s="178" t="e">
        <f>IF(AI75&lt;=1,"Insignificante",HLOOKUP(AI75,[26]Listas!$F$3:$J$4,2,0))</f>
        <v>#N/A</v>
      </c>
      <c r="AK75" s="170" t="e">
        <f t="shared" si="11"/>
        <v>#N/A</v>
      </c>
      <c r="AL75" s="177" t="e">
        <f>INDEX([26]Listas!$F$6:$J$10,MATCH(AH75,[26]Listas!$D$6:$D$10,0),MATCH(AJ75,[26]Listas!$F$4:$J$4,0))</f>
        <v>#N/A</v>
      </c>
    </row>
    <row r="76" spans="1:38" s="171" customFormat="1" ht="78" hidden="1" customHeight="1" x14ac:dyDescent="0.2">
      <c r="A76" s="166"/>
      <c r="B76" s="176"/>
      <c r="C76" s="535"/>
      <c r="D76" s="575"/>
      <c r="E76" s="536"/>
      <c r="F76" s="174"/>
      <c r="G76" s="535"/>
      <c r="H76" s="575"/>
      <c r="I76" s="536"/>
      <c r="J76" s="550"/>
      <c r="K76" s="550"/>
      <c r="L76" s="550"/>
      <c r="M76" s="166"/>
      <c r="N76" s="166"/>
      <c r="O76" s="166"/>
      <c r="P76" s="166"/>
      <c r="Q76" s="176"/>
      <c r="R76" s="176"/>
      <c r="S76" s="167"/>
      <c r="T76" s="168" t="e">
        <f>VLOOKUP(Q76,[26]Listas!$D$6:$E$10,2,0)</f>
        <v>#N/A</v>
      </c>
      <c r="U76" s="168" t="e">
        <f>HLOOKUP(R76,[26]Listas!$F$4:$J$5,2,0)</f>
        <v>#N/A</v>
      </c>
      <c r="V76" s="177" t="e">
        <f>INDEX([26]Listas!$F$6:$J$10,MATCH(Q76,[26]Listas!$D$6:$D$10,0),MATCH(R76,[26]Listas!$F$4:$J$4,0))</f>
        <v>#N/A</v>
      </c>
      <c r="W76" s="167"/>
      <c r="X76" s="535"/>
      <c r="Y76" s="575"/>
      <c r="Z76" s="536"/>
      <c r="AA76" s="174"/>
      <c r="AB76" s="201"/>
      <c r="AC76" s="166"/>
      <c r="AD76" s="174"/>
      <c r="AE76" s="167"/>
      <c r="AF76" s="168">
        <f t="shared" si="8"/>
        <v>0</v>
      </c>
      <c r="AG76" s="169" t="e">
        <f t="shared" si="9"/>
        <v>#N/A</v>
      </c>
      <c r="AH76" s="178" t="e">
        <f>IF(AG76&lt;=1,"Remota",VLOOKUP(AG76,[26]Listas!$C$6:$D$10,2,0))</f>
        <v>#N/A</v>
      </c>
      <c r="AI76" s="169" t="e">
        <f t="shared" si="10"/>
        <v>#N/A</v>
      </c>
      <c r="AJ76" s="178" t="e">
        <f>IF(AI76&lt;=1,"Insignificante",HLOOKUP(AI76,[26]Listas!$F$3:$J$4,2,0))</f>
        <v>#N/A</v>
      </c>
      <c r="AK76" s="170" t="e">
        <f t="shared" si="11"/>
        <v>#N/A</v>
      </c>
      <c r="AL76" s="177" t="e">
        <f>INDEX([26]Listas!$F$6:$J$10,MATCH(AH76,[26]Listas!$D$6:$D$10,0),MATCH(AJ76,[26]Listas!$F$4:$J$4,0))</f>
        <v>#N/A</v>
      </c>
    </row>
    <row r="77" spans="1:38" s="171" customFormat="1" ht="78" hidden="1" customHeight="1" x14ac:dyDescent="0.2">
      <c r="A77" s="166"/>
      <c r="B77" s="176"/>
      <c r="C77" s="535"/>
      <c r="D77" s="575"/>
      <c r="E77" s="536"/>
      <c r="F77" s="174"/>
      <c r="G77" s="535"/>
      <c r="H77" s="575"/>
      <c r="I77" s="536"/>
      <c r="J77" s="550"/>
      <c r="K77" s="550"/>
      <c r="L77" s="550"/>
      <c r="M77" s="166"/>
      <c r="N77" s="166"/>
      <c r="O77" s="166"/>
      <c r="P77" s="166"/>
      <c r="Q77" s="176"/>
      <c r="R77" s="176"/>
      <c r="S77" s="167"/>
      <c r="T77" s="168" t="e">
        <f>VLOOKUP(Q77,[26]Listas!$D$6:$E$10,2,0)</f>
        <v>#N/A</v>
      </c>
      <c r="U77" s="168" t="e">
        <f>HLOOKUP(R77,[26]Listas!$F$4:$J$5,2,0)</f>
        <v>#N/A</v>
      </c>
      <c r="V77" s="177" t="e">
        <f>INDEX([26]Listas!$F$6:$J$10,MATCH(Q77,[26]Listas!$D$6:$D$10,0),MATCH(R77,[26]Listas!$F$4:$J$4,0))</f>
        <v>#N/A</v>
      </c>
      <c r="W77" s="167"/>
      <c r="X77" s="535"/>
      <c r="Y77" s="575"/>
      <c r="Z77" s="536"/>
      <c r="AA77" s="174"/>
      <c r="AB77" s="201"/>
      <c r="AC77" s="166"/>
      <c r="AD77" s="174"/>
      <c r="AE77" s="167"/>
      <c r="AF77" s="168">
        <f t="shared" si="8"/>
        <v>0</v>
      </c>
      <c r="AG77" s="169" t="e">
        <f t="shared" si="9"/>
        <v>#N/A</v>
      </c>
      <c r="AH77" s="178" t="e">
        <f>IF(AG77&lt;=1,"Remota",VLOOKUP(AG77,[26]Listas!$C$6:$D$10,2,0))</f>
        <v>#N/A</v>
      </c>
      <c r="AI77" s="169" t="e">
        <f t="shared" si="10"/>
        <v>#N/A</v>
      </c>
      <c r="AJ77" s="178" t="e">
        <f>IF(AI77&lt;=1,"Insignificante",HLOOKUP(AI77,[26]Listas!$F$3:$J$4,2,0))</f>
        <v>#N/A</v>
      </c>
      <c r="AK77" s="170" t="e">
        <f t="shared" si="11"/>
        <v>#N/A</v>
      </c>
      <c r="AL77" s="177" t="e">
        <f>INDEX([26]Listas!$F$6:$J$10,MATCH(AH77,[26]Listas!$D$6:$D$10,0),MATCH(AJ77,[26]Listas!$F$4:$J$4,0))</f>
        <v>#N/A</v>
      </c>
    </row>
    <row r="78" spans="1:38" ht="5.25" customHeight="1" x14ac:dyDescent="0.2">
      <c r="A78" s="179"/>
      <c r="B78" s="180"/>
      <c r="C78" s="180"/>
      <c r="D78" s="180"/>
      <c r="E78" s="179"/>
      <c r="F78" s="179"/>
      <c r="G78" s="181"/>
      <c r="H78" s="181"/>
      <c r="I78" s="181"/>
      <c r="J78" s="179"/>
      <c r="L78" s="183"/>
      <c r="M78" s="183"/>
      <c r="N78" s="183"/>
      <c r="O78" s="183"/>
      <c r="P78" s="183"/>
      <c r="Q78" s="183"/>
      <c r="R78" s="183"/>
      <c r="S78" s="183"/>
      <c r="T78" s="183"/>
      <c r="U78" s="183"/>
      <c r="V78" s="179"/>
      <c r="W78" s="179"/>
      <c r="X78" s="181"/>
      <c r="Y78" s="181"/>
      <c r="Z78" s="181"/>
      <c r="AA78" s="181"/>
      <c r="AB78" s="181"/>
      <c r="AC78" s="179"/>
      <c r="AD78" s="179"/>
      <c r="AE78" s="179"/>
      <c r="AF78" s="179"/>
      <c r="AG78" s="179"/>
      <c r="AH78" s="179"/>
      <c r="AI78" s="179"/>
      <c r="AJ78" s="179"/>
      <c r="AK78" s="179"/>
      <c r="AL78" s="184"/>
    </row>
    <row r="79" spans="1:38" ht="11.25" customHeight="1" x14ac:dyDescent="0.2">
      <c r="A79" s="699" t="s">
        <v>256</v>
      </c>
      <c r="B79" s="700"/>
      <c r="C79" s="700"/>
      <c r="D79" s="700"/>
      <c r="E79" s="700"/>
      <c r="F79" s="700"/>
      <c r="G79" s="700"/>
      <c r="H79" s="700"/>
      <c r="I79" s="700"/>
      <c r="J79" s="700"/>
      <c r="K79" s="700"/>
      <c r="L79" s="701"/>
      <c r="N79" s="183" t="s">
        <v>257</v>
      </c>
      <c r="O79" s="183"/>
      <c r="AI79" s="179"/>
      <c r="AJ79" s="179"/>
      <c r="AK79" s="179"/>
      <c r="AL79" s="184"/>
    </row>
    <row r="80" spans="1:38" x14ac:dyDescent="0.2">
      <c r="A80" s="669"/>
      <c r="B80" s="670"/>
      <c r="C80" s="670"/>
      <c r="D80" s="670"/>
      <c r="E80" s="670"/>
      <c r="F80" s="670"/>
      <c r="G80" s="670"/>
      <c r="H80" s="670"/>
      <c r="I80" s="670"/>
      <c r="J80" s="670"/>
      <c r="K80" s="670"/>
      <c r="L80" s="671"/>
      <c r="M80" s="186"/>
      <c r="N80" s="539" t="s">
        <v>125</v>
      </c>
      <c r="O80" s="540"/>
      <c r="P80" s="540"/>
      <c r="Q80" s="540"/>
      <c r="R80" s="541"/>
      <c r="S80" s="187"/>
      <c r="T80" s="187"/>
      <c r="U80" s="187"/>
      <c r="V80" s="539" t="s">
        <v>67</v>
      </c>
      <c r="W80" s="540"/>
      <c r="X80" s="540"/>
      <c r="Y80" s="540"/>
      <c r="Z80" s="541"/>
      <c r="AA80" s="539" t="s">
        <v>68</v>
      </c>
      <c r="AB80" s="541"/>
      <c r="AC80" s="539" t="s">
        <v>69</v>
      </c>
      <c r="AD80" s="540"/>
      <c r="AE80" s="540"/>
      <c r="AF80" s="540"/>
      <c r="AG80" s="540"/>
      <c r="AH80" s="540"/>
      <c r="AI80" s="540"/>
      <c r="AJ80" s="540"/>
      <c r="AK80" s="540"/>
      <c r="AL80" s="541"/>
    </row>
    <row r="81" spans="1:38" s="154" customFormat="1" ht="30" customHeight="1" x14ac:dyDescent="0.2">
      <c r="A81" s="764" t="s">
        <v>585</v>
      </c>
      <c r="B81" s="765"/>
      <c r="C81" s="765"/>
      <c r="D81" s="765"/>
      <c r="E81" s="765"/>
      <c r="F81" s="765"/>
      <c r="G81" s="765"/>
      <c r="H81" s="765"/>
      <c r="I81" s="765"/>
      <c r="J81" s="765"/>
      <c r="K81" s="765"/>
      <c r="L81" s="766"/>
      <c r="M81" s="188"/>
      <c r="N81" s="532" t="s">
        <v>586</v>
      </c>
      <c r="O81" s="533"/>
      <c r="P81" s="533"/>
      <c r="Q81" s="533"/>
      <c r="R81" s="534"/>
      <c r="S81" s="189"/>
      <c r="T81" s="189"/>
      <c r="U81" s="189"/>
      <c r="V81" s="532" t="s">
        <v>336</v>
      </c>
      <c r="W81" s="533"/>
      <c r="X81" s="533"/>
      <c r="Y81" s="533"/>
      <c r="Z81" s="534"/>
      <c r="AA81" s="532" t="s">
        <v>587</v>
      </c>
      <c r="AB81" s="534"/>
      <c r="AC81" s="532"/>
      <c r="AD81" s="533"/>
      <c r="AE81" s="533"/>
      <c r="AF81" s="533"/>
      <c r="AG81" s="533"/>
      <c r="AH81" s="533"/>
      <c r="AI81" s="533"/>
      <c r="AJ81" s="533"/>
      <c r="AK81" s="533"/>
      <c r="AL81" s="534"/>
    </row>
    <row r="82" spans="1:38" s="154" customFormat="1" ht="33.75" customHeight="1" x14ac:dyDescent="0.2">
      <c r="A82" s="767"/>
      <c r="B82" s="765"/>
      <c r="C82" s="765"/>
      <c r="D82" s="765"/>
      <c r="E82" s="765"/>
      <c r="F82" s="765"/>
      <c r="G82" s="765"/>
      <c r="H82" s="765"/>
      <c r="I82" s="765"/>
      <c r="J82" s="765"/>
      <c r="K82" s="765"/>
      <c r="L82" s="766"/>
      <c r="M82" s="188"/>
      <c r="N82" s="532" t="s">
        <v>345</v>
      </c>
      <c r="O82" s="533"/>
      <c r="P82" s="533"/>
      <c r="Q82" s="533"/>
      <c r="R82" s="534"/>
      <c r="S82" s="189"/>
      <c r="T82" s="189"/>
      <c r="U82" s="189"/>
      <c r="V82" s="532" t="s">
        <v>345</v>
      </c>
      <c r="W82" s="533"/>
      <c r="X82" s="533"/>
      <c r="Y82" s="533"/>
      <c r="Z82" s="534"/>
      <c r="AA82" s="535" t="s">
        <v>345</v>
      </c>
      <c r="AB82" s="534"/>
      <c r="AC82" s="532"/>
      <c r="AD82" s="533"/>
      <c r="AE82" s="533"/>
      <c r="AF82" s="533"/>
      <c r="AG82" s="533"/>
      <c r="AH82" s="533"/>
      <c r="AI82" s="533"/>
      <c r="AJ82" s="533"/>
      <c r="AK82" s="533"/>
      <c r="AL82" s="534"/>
    </row>
    <row r="83" spans="1:38" s="154" customFormat="1" ht="30" customHeight="1" x14ac:dyDescent="0.2">
      <c r="A83" s="767"/>
      <c r="B83" s="765"/>
      <c r="C83" s="765"/>
      <c r="D83" s="765"/>
      <c r="E83" s="765"/>
      <c r="F83" s="765"/>
      <c r="G83" s="765"/>
      <c r="H83" s="765"/>
      <c r="I83" s="765"/>
      <c r="J83" s="765"/>
      <c r="K83" s="765"/>
      <c r="L83" s="766"/>
      <c r="M83" s="188"/>
      <c r="N83" s="532"/>
      <c r="O83" s="533"/>
      <c r="P83" s="533"/>
      <c r="Q83" s="533"/>
      <c r="R83" s="534"/>
      <c r="S83" s="189"/>
      <c r="T83" s="189"/>
      <c r="U83" s="189"/>
      <c r="V83" s="532"/>
      <c r="W83" s="533"/>
      <c r="X83" s="533"/>
      <c r="Y83" s="533"/>
      <c r="Z83" s="534"/>
      <c r="AA83" s="532"/>
      <c r="AB83" s="534"/>
      <c r="AC83" s="532"/>
      <c r="AD83" s="533"/>
      <c r="AE83" s="533"/>
      <c r="AF83" s="533"/>
      <c r="AG83" s="533"/>
      <c r="AH83" s="533"/>
      <c r="AI83" s="533"/>
      <c r="AJ83" s="533"/>
      <c r="AK83" s="533"/>
      <c r="AL83" s="534"/>
    </row>
    <row r="84" spans="1:38" s="154" customFormat="1" ht="30" customHeight="1" x14ac:dyDescent="0.2">
      <c r="A84" s="768"/>
      <c r="B84" s="769"/>
      <c r="C84" s="769"/>
      <c r="D84" s="769"/>
      <c r="E84" s="769"/>
      <c r="F84" s="769"/>
      <c r="G84" s="769"/>
      <c r="H84" s="769"/>
      <c r="I84" s="769"/>
      <c r="J84" s="769"/>
      <c r="K84" s="769"/>
      <c r="L84" s="770"/>
      <c r="M84" s="188"/>
      <c r="N84" s="532"/>
      <c r="O84" s="533"/>
      <c r="P84" s="533"/>
      <c r="Q84" s="533"/>
      <c r="R84" s="534"/>
      <c r="S84" s="189"/>
      <c r="T84" s="189"/>
      <c r="U84" s="189"/>
      <c r="V84" s="532"/>
      <c r="W84" s="533"/>
      <c r="X84" s="533"/>
      <c r="Y84" s="533"/>
      <c r="Z84" s="534"/>
      <c r="AA84" s="532"/>
      <c r="AB84" s="534"/>
      <c r="AC84" s="532"/>
      <c r="AD84" s="533"/>
      <c r="AE84" s="533"/>
      <c r="AF84" s="533"/>
      <c r="AG84" s="533"/>
      <c r="AH84" s="533"/>
      <c r="AI84" s="533"/>
      <c r="AJ84" s="533"/>
      <c r="AK84" s="533"/>
      <c r="AL84" s="534"/>
    </row>
    <row r="85" spans="1:38" s="154" customFormat="1" ht="30" customHeight="1" x14ac:dyDescent="0.2">
      <c r="A85" s="190"/>
      <c r="B85" s="190"/>
      <c r="C85" s="190"/>
      <c r="D85" s="190"/>
      <c r="E85" s="190"/>
      <c r="F85" s="190"/>
      <c r="G85" s="190"/>
      <c r="H85" s="190"/>
      <c r="I85" s="190"/>
      <c r="J85" s="190"/>
      <c r="K85" s="190"/>
      <c r="L85" s="190"/>
      <c r="M85" s="188"/>
      <c r="N85" s="662"/>
      <c r="O85" s="662"/>
      <c r="P85" s="662"/>
      <c r="Q85" s="662"/>
      <c r="R85" s="662"/>
      <c r="S85" s="191"/>
      <c r="T85" s="191"/>
      <c r="U85" s="191"/>
      <c r="V85" s="662"/>
      <c r="W85" s="662"/>
      <c r="X85" s="662"/>
      <c r="Y85" s="662"/>
      <c r="Z85" s="662"/>
      <c r="AA85" s="209"/>
      <c r="AB85" s="209"/>
      <c r="AC85" s="191"/>
      <c r="AD85" s="191"/>
      <c r="AE85" s="191"/>
      <c r="AF85" s="191"/>
      <c r="AG85" s="191"/>
      <c r="AH85" s="191"/>
      <c r="AI85" s="191"/>
      <c r="AJ85" s="191"/>
      <c r="AK85" s="191"/>
      <c r="AL85" s="191"/>
    </row>
    <row r="86" spans="1:38" s="154" customFormat="1" ht="30" customHeight="1" x14ac:dyDescent="0.2">
      <c r="A86" s="190"/>
      <c r="B86" s="190"/>
      <c r="C86" s="190"/>
      <c r="D86" s="190"/>
      <c r="E86" s="190"/>
      <c r="F86" s="190"/>
      <c r="G86" s="190"/>
      <c r="H86" s="190"/>
      <c r="I86" s="190"/>
      <c r="J86" s="190"/>
      <c r="K86" s="190"/>
      <c r="L86" s="190"/>
      <c r="M86" s="188"/>
      <c r="N86" s="537"/>
      <c r="O86" s="537"/>
      <c r="P86" s="537"/>
      <c r="Q86" s="537"/>
      <c r="R86" s="537"/>
      <c r="S86" s="188"/>
      <c r="T86" s="188"/>
      <c r="U86" s="188"/>
      <c r="V86" s="537"/>
      <c r="W86" s="537"/>
      <c r="X86" s="537"/>
      <c r="Y86" s="537"/>
      <c r="Z86" s="537"/>
      <c r="AA86" s="210"/>
      <c r="AB86" s="210"/>
      <c r="AC86" s="188"/>
      <c r="AD86" s="188"/>
      <c r="AE86" s="188"/>
      <c r="AF86" s="188"/>
      <c r="AG86" s="188"/>
      <c r="AH86" s="188"/>
      <c r="AI86" s="188"/>
      <c r="AJ86" s="188"/>
      <c r="AK86" s="188"/>
      <c r="AL86" s="188"/>
    </row>
    <row r="87" spans="1:38" s="154" customFormat="1" ht="30" customHeight="1" x14ac:dyDescent="0.2">
      <c r="A87" s="190"/>
      <c r="B87" s="190"/>
      <c r="C87" s="190"/>
      <c r="D87" s="190"/>
      <c r="E87" s="190"/>
      <c r="F87" s="190"/>
      <c r="G87" s="190"/>
      <c r="H87" s="190"/>
      <c r="I87" s="190"/>
      <c r="J87" s="190"/>
      <c r="K87" s="190"/>
      <c r="L87" s="190"/>
      <c r="M87" s="188"/>
      <c r="N87" s="537"/>
      <c r="O87" s="537"/>
      <c r="P87" s="537"/>
      <c r="Q87" s="537"/>
      <c r="R87" s="537"/>
      <c r="S87" s="188"/>
      <c r="T87" s="188"/>
      <c r="U87" s="188"/>
      <c r="V87" s="537"/>
      <c r="W87" s="537"/>
      <c r="X87" s="537"/>
      <c r="Y87" s="537"/>
      <c r="Z87" s="537"/>
      <c r="AA87" s="210"/>
      <c r="AB87" s="210"/>
      <c r="AC87" s="188"/>
      <c r="AD87" s="188"/>
      <c r="AE87" s="188"/>
      <c r="AF87" s="188"/>
      <c r="AG87" s="188"/>
      <c r="AH87" s="188"/>
      <c r="AI87" s="188"/>
      <c r="AJ87" s="188"/>
      <c r="AK87" s="188"/>
      <c r="AL87" s="188"/>
    </row>
    <row r="88" spans="1:38" s="154" customFormat="1" ht="30" customHeight="1" x14ac:dyDescent="0.2">
      <c r="A88" s="192"/>
      <c r="B88" s="192"/>
      <c r="C88" s="192"/>
      <c r="D88" s="192"/>
      <c r="E88" s="193"/>
      <c r="F88" s="192"/>
      <c r="G88" s="193"/>
      <c r="H88" s="193"/>
      <c r="I88" s="193"/>
      <c r="J88" s="193"/>
      <c r="K88" s="194"/>
      <c r="L88" s="194"/>
      <c r="M88" s="188"/>
      <c r="N88" s="537"/>
      <c r="O88" s="537"/>
      <c r="P88" s="537"/>
      <c r="Q88" s="537"/>
      <c r="R88" s="537"/>
      <c r="S88" s="188"/>
      <c r="T88" s="188"/>
      <c r="U88" s="188"/>
      <c r="V88" s="537"/>
      <c r="W88" s="537"/>
      <c r="X88" s="537"/>
      <c r="Y88" s="537"/>
      <c r="Z88" s="537"/>
      <c r="AA88" s="210"/>
      <c r="AB88" s="210"/>
      <c r="AC88" s="188"/>
      <c r="AD88" s="188"/>
      <c r="AE88" s="188"/>
      <c r="AF88" s="188"/>
      <c r="AG88" s="188"/>
      <c r="AH88" s="188"/>
      <c r="AI88" s="188"/>
      <c r="AJ88" s="188"/>
      <c r="AK88" s="188"/>
      <c r="AL88" s="188"/>
    </row>
    <row r="89" spans="1:38" x14ac:dyDescent="0.2">
      <c r="A89" s="195"/>
      <c r="B89" s="196"/>
      <c r="C89" s="196"/>
      <c r="D89" s="196"/>
      <c r="E89" s="195"/>
      <c r="F89" s="195"/>
      <c r="G89" s="197"/>
      <c r="H89" s="197"/>
      <c r="I89" s="197"/>
      <c r="J89" s="195"/>
      <c r="K89" s="195"/>
      <c r="L89" s="195"/>
      <c r="M89" s="195"/>
      <c r="N89" s="195"/>
      <c r="O89" s="195"/>
      <c r="P89" s="195"/>
      <c r="Q89" s="195"/>
      <c r="R89" s="195"/>
      <c r="S89" s="195"/>
      <c r="T89" s="195"/>
      <c r="U89" s="195"/>
      <c r="V89" s="195"/>
      <c r="W89" s="195"/>
      <c r="X89" s="197"/>
      <c r="Y89" s="197"/>
      <c r="Z89" s="197"/>
      <c r="AA89" s="197"/>
      <c r="AB89" s="197"/>
      <c r="AC89" s="195"/>
      <c r="AD89" s="195"/>
      <c r="AE89" s="195"/>
      <c r="AF89" s="195"/>
      <c r="AG89" s="195"/>
      <c r="AH89" s="195"/>
      <c r="AI89" s="195"/>
      <c r="AJ89" s="195"/>
      <c r="AK89" s="195"/>
      <c r="AL89" s="198"/>
    </row>
    <row r="90" spans="1:38" x14ac:dyDescent="0.2">
      <c r="A90" s="195"/>
      <c r="B90" s="196"/>
      <c r="C90" s="196"/>
      <c r="D90" s="196"/>
      <c r="E90" s="195"/>
      <c r="F90" s="195"/>
      <c r="G90" s="197"/>
      <c r="H90" s="197"/>
      <c r="I90" s="197"/>
      <c r="J90" s="195"/>
      <c r="K90" s="195"/>
      <c r="L90" s="195"/>
      <c r="M90" s="195"/>
      <c r="N90" s="195"/>
      <c r="O90" s="195"/>
      <c r="P90" s="195"/>
      <c r="Q90" s="195"/>
      <c r="R90" s="195"/>
      <c r="S90" s="195"/>
      <c r="T90" s="195"/>
      <c r="U90" s="195"/>
      <c r="V90" s="195"/>
      <c r="W90" s="195"/>
      <c r="X90" s="197"/>
      <c r="Y90" s="197"/>
      <c r="Z90" s="197"/>
      <c r="AA90" s="197"/>
      <c r="AB90" s="197"/>
      <c r="AC90" s="195"/>
      <c r="AD90" s="195"/>
      <c r="AE90" s="195"/>
      <c r="AF90" s="195"/>
      <c r="AG90" s="195"/>
      <c r="AH90" s="195"/>
      <c r="AI90" s="195"/>
      <c r="AJ90" s="195"/>
      <c r="AK90" s="195"/>
      <c r="AL90" s="198"/>
    </row>
    <row r="91" spans="1:38" x14ac:dyDescent="0.2">
      <c r="A91" s="195"/>
      <c r="B91" s="196"/>
      <c r="C91" s="196"/>
      <c r="D91" s="196"/>
      <c r="E91" s="195"/>
      <c r="F91" s="195"/>
      <c r="G91" s="197"/>
      <c r="H91" s="197"/>
      <c r="I91" s="197"/>
      <c r="J91" s="195"/>
      <c r="K91" s="195"/>
      <c r="L91" s="195"/>
      <c r="M91" s="195"/>
      <c r="N91" s="195"/>
      <c r="O91" s="195"/>
      <c r="P91" s="195"/>
      <c r="Q91" s="195"/>
      <c r="R91" s="195"/>
      <c r="S91" s="195"/>
      <c r="T91" s="195"/>
      <c r="U91" s="195"/>
      <c r="V91" s="195"/>
      <c r="W91" s="195"/>
      <c r="X91" s="197"/>
      <c r="Y91" s="197"/>
      <c r="Z91" s="197"/>
      <c r="AA91" s="197"/>
      <c r="AB91" s="197"/>
      <c r="AC91" s="195"/>
      <c r="AD91" s="195"/>
      <c r="AE91" s="195"/>
      <c r="AF91" s="195"/>
      <c r="AG91" s="195"/>
      <c r="AH91" s="195"/>
      <c r="AI91" s="195"/>
      <c r="AJ91" s="195"/>
      <c r="AK91" s="195"/>
      <c r="AL91" s="198"/>
    </row>
    <row r="92" spans="1:38" x14ac:dyDescent="0.2">
      <c r="A92" s="195"/>
      <c r="B92" s="196"/>
      <c r="C92" s="196"/>
      <c r="D92" s="196"/>
      <c r="E92" s="195"/>
      <c r="F92" s="195"/>
      <c r="G92" s="197"/>
      <c r="H92" s="197"/>
      <c r="I92" s="197"/>
      <c r="J92" s="195"/>
      <c r="K92" s="195"/>
      <c r="L92" s="195"/>
      <c r="M92" s="195"/>
      <c r="N92" s="195"/>
      <c r="O92" s="195"/>
      <c r="P92" s="195"/>
      <c r="Q92" s="195"/>
      <c r="R92" s="195"/>
      <c r="S92" s="195"/>
      <c r="T92" s="195"/>
      <c r="U92" s="195"/>
      <c r="V92" s="195"/>
      <c r="W92" s="195"/>
      <c r="X92" s="197"/>
      <c r="Y92" s="197"/>
      <c r="Z92" s="197"/>
      <c r="AA92" s="197"/>
      <c r="AB92" s="197"/>
      <c r="AC92" s="195"/>
      <c r="AD92" s="195"/>
      <c r="AE92" s="195"/>
      <c r="AF92" s="195"/>
      <c r="AG92" s="195"/>
      <c r="AH92" s="195"/>
      <c r="AI92" s="195"/>
      <c r="AJ92" s="195"/>
      <c r="AK92" s="195"/>
      <c r="AL92" s="198"/>
    </row>
    <row r="93" spans="1:38" x14ac:dyDescent="0.2">
      <c r="A93" s="195"/>
      <c r="B93" s="196"/>
      <c r="C93" s="196"/>
      <c r="D93" s="196"/>
      <c r="E93" s="195"/>
      <c r="F93" s="195"/>
      <c r="G93" s="197"/>
      <c r="H93" s="197"/>
      <c r="I93" s="197"/>
      <c r="J93" s="195"/>
      <c r="K93" s="195"/>
      <c r="L93" s="195"/>
      <c r="M93" s="195"/>
      <c r="N93" s="195"/>
      <c r="O93" s="195"/>
      <c r="P93" s="195"/>
      <c r="Q93" s="195"/>
      <c r="R93" s="195"/>
      <c r="S93" s="195"/>
      <c r="T93" s="195"/>
      <c r="U93" s="195"/>
      <c r="V93" s="195"/>
      <c r="W93" s="195"/>
      <c r="X93" s="197"/>
      <c r="Y93" s="197"/>
      <c r="Z93" s="197"/>
      <c r="AA93" s="197"/>
      <c r="AB93" s="197"/>
      <c r="AC93" s="195"/>
      <c r="AD93" s="195"/>
      <c r="AE93" s="195"/>
      <c r="AF93" s="195"/>
      <c r="AG93" s="195"/>
      <c r="AH93" s="195"/>
      <c r="AI93" s="195"/>
      <c r="AJ93" s="195"/>
      <c r="AK93" s="195"/>
      <c r="AL93" s="198"/>
    </row>
  </sheetData>
  <sheetProtection formatCells="0" formatColumns="0" formatRows="0" insertRows="0" sort="0" autoFilter="0" pivotTables="0"/>
  <mergeCells count="336">
    <mergeCell ref="C9:E9"/>
    <mergeCell ref="G9:I9"/>
    <mergeCell ref="J9:L9"/>
    <mergeCell ref="X9:Z9"/>
    <mergeCell ref="A1:J1"/>
    <mergeCell ref="K1:L4"/>
    <mergeCell ref="N1:V2"/>
    <mergeCell ref="X1:X2"/>
    <mergeCell ref="Y1:AD2"/>
    <mergeCell ref="A2:J2"/>
    <mergeCell ref="B3:H3"/>
    <mergeCell ref="I3:J3"/>
    <mergeCell ref="N3:V4"/>
    <mergeCell ref="X3:X4"/>
    <mergeCell ref="Y3:AD4"/>
    <mergeCell ref="B4:H4"/>
    <mergeCell ref="I4:J4"/>
    <mergeCell ref="AF6:AL7"/>
    <mergeCell ref="A6:P6"/>
    <mergeCell ref="Q6:V6"/>
    <mergeCell ref="X6:AB6"/>
    <mergeCell ref="AC6:AC8"/>
    <mergeCell ref="AD6:AD8"/>
    <mergeCell ref="AA7:AA8"/>
    <mergeCell ref="AB7:AB8"/>
    <mergeCell ref="A7:A8"/>
    <mergeCell ref="B7:B8"/>
    <mergeCell ref="C7:E8"/>
    <mergeCell ref="F7:F8"/>
    <mergeCell ref="G7:I8"/>
    <mergeCell ref="J7:L8"/>
    <mergeCell ref="M7:P7"/>
    <mergeCell ref="Q7:V7"/>
    <mergeCell ref="X7:Z8"/>
    <mergeCell ref="C12:E12"/>
    <mergeCell ref="G12:I12"/>
    <mergeCell ref="J12:L12"/>
    <mergeCell ref="X12:Z12"/>
    <mergeCell ref="C13:E13"/>
    <mergeCell ref="G13:I13"/>
    <mergeCell ref="J13:L13"/>
    <mergeCell ref="X13:Z13"/>
    <mergeCell ref="C10:E10"/>
    <mergeCell ref="G10:I10"/>
    <mergeCell ref="J10:L10"/>
    <mergeCell ref="X10:Z10"/>
    <mergeCell ref="C11:E11"/>
    <mergeCell ref="G11:I11"/>
    <mergeCell ref="J11:L11"/>
    <mergeCell ref="X11:Z11"/>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N82:R82"/>
    <mergeCell ref="V82:Z82"/>
    <mergeCell ref="AA82:AB82"/>
    <mergeCell ref="AC82:AL82"/>
    <mergeCell ref="N83:R83"/>
    <mergeCell ref="V83:Z83"/>
    <mergeCell ref="AA83:AB83"/>
    <mergeCell ref="AC83:AL83"/>
    <mergeCell ref="A79:L80"/>
    <mergeCell ref="N80:R80"/>
    <mergeCell ref="V80:Z80"/>
    <mergeCell ref="AA80:AB80"/>
    <mergeCell ref="AC80:AL80"/>
    <mergeCell ref="A81:L84"/>
    <mergeCell ref="N81:R81"/>
    <mergeCell ref="V81:Z81"/>
    <mergeCell ref="AA81:AB81"/>
    <mergeCell ref="AC81:AL81"/>
    <mergeCell ref="AC84:AL84"/>
    <mergeCell ref="N86:R86"/>
    <mergeCell ref="V86:Z86"/>
    <mergeCell ref="N87:R87"/>
    <mergeCell ref="V87:Z87"/>
    <mergeCell ref="N88:R88"/>
    <mergeCell ref="V88:Z88"/>
    <mergeCell ref="N84:R84"/>
    <mergeCell ref="V84:Z84"/>
    <mergeCell ref="AA84:AB84"/>
    <mergeCell ref="N85:R85"/>
    <mergeCell ref="V85:Z85"/>
  </mergeCells>
  <dataValidations count="5">
    <dataValidation type="whole" allowBlank="1" showInputMessage="1" showErrorMessage="1" sqref="AC65540:AC65613 JY65540:JY65613 TU65540:TU65613 ADQ65540:ADQ65613 ANM65540:ANM65613 AXI65540:AXI65613 BHE65540:BHE65613 BRA65540:BRA65613 CAW65540:CAW65613 CKS65540:CKS65613 CUO65540:CUO65613 DEK65540:DEK65613 DOG65540:DOG65613 DYC65540:DYC65613 EHY65540:EHY65613 ERU65540:ERU65613 FBQ65540:FBQ65613 FLM65540:FLM65613 FVI65540:FVI65613 GFE65540:GFE65613 GPA65540:GPA65613 GYW65540:GYW65613 HIS65540:HIS65613 HSO65540:HSO65613 ICK65540:ICK65613 IMG65540:IMG65613 IWC65540:IWC65613 JFY65540:JFY65613 JPU65540:JPU65613 JZQ65540:JZQ65613 KJM65540:KJM65613 KTI65540:KTI65613 LDE65540:LDE65613 LNA65540:LNA65613 LWW65540:LWW65613 MGS65540:MGS65613 MQO65540:MQO65613 NAK65540:NAK65613 NKG65540:NKG65613 NUC65540:NUC65613 ODY65540:ODY65613 ONU65540:ONU65613 OXQ65540:OXQ65613 PHM65540:PHM65613 PRI65540:PRI65613 QBE65540:QBE65613 QLA65540:QLA65613 QUW65540:QUW65613 RES65540:RES65613 ROO65540:ROO65613 RYK65540:RYK65613 SIG65540:SIG65613 SSC65540:SSC65613 TBY65540:TBY65613 TLU65540:TLU65613 TVQ65540:TVQ65613 UFM65540:UFM65613 UPI65540:UPI65613 UZE65540:UZE65613 VJA65540:VJA65613 VSW65540:VSW65613 WCS65540:WCS65613 WMO65540:WMO65613 WWK65540:WWK65613 AC131076:AC131149 JY131076:JY131149 TU131076:TU131149 ADQ131076:ADQ131149 ANM131076:ANM131149 AXI131076:AXI131149 BHE131076:BHE131149 BRA131076:BRA131149 CAW131076:CAW131149 CKS131076:CKS131149 CUO131076:CUO131149 DEK131076:DEK131149 DOG131076:DOG131149 DYC131076:DYC131149 EHY131076:EHY131149 ERU131076:ERU131149 FBQ131076:FBQ131149 FLM131076:FLM131149 FVI131076:FVI131149 GFE131076:GFE131149 GPA131076:GPA131149 GYW131076:GYW131149 HIS131076:HIS131149 HSO131076:HSO131149 ICK131076:ICK131149 IMG131076:IMG131149 IWC131076:IWC131149 JFY131076:JFY131149 JPU131076:JPU131149 JZQ131076:JZQ131149 KJM131076:KJM131149 KTI131076:KTI131149 LDE131076:LDE131149 LNA131076:LNA131149 LWW131076:LWW131149 MGS131076:MGS131149 MQO131076:MQO131149 NAK131076:NAK131149 NKG131076:NKG131149 NUC131076:NUC131149 ODY131076:ODY131149 ONU131076:ONU131149 OXQ131076:OXQ131149 PHM131076:PHM131149 PRI131076:PRI131149 QBE131076:QBE131149 QLA131076:QLA131149 QUW131076:QUW131149 RES131076:RES131149 ROO131076:ROO131149 RYK131076:RYK131149 SIG131076:SIG131149 SSC131076:SSC131149 TBY131076:TBY131149 TLU131076:TLU131149 TVQ131076:TVQ131149 UFM131076:UFM131149 UPI131076:UPI131149 UZE131076:UZE131149 VJA131076:VJA131149 VSW131076:VSW131149 WCS131076:WCS131149 WMO131076:WMO131149 WWK131076:WWK131149 AC196612:AC196685 JY196612:JY196685 TU196612:TU196685 ADQ196612:ADQ196685 ANM196612:ANM196685 AXI196612:AXI196685 BHE196612:BHE196685 BRA196612:BRA196685 CAW196612:CAW196685 CKS196612:CKS196685 CUO196612:CUO196685 DEK196612:DEK196685 DOG196612:DOG196685 DYC196612:DYC196685 EHY196612:EHY196685 ERU196612:ERU196685 FBQ196612:FBQ196685 FLM196612:FLM196685 FVI196612:FVI196685 GFE196612:GFE196685 GPA196612:GPA196685 GYW196612:GYW196685 HIS196612:HIS196685 HSO196612:HSO196685 ICK196612:ICK196685 IMG196612:IMG196685 IWC196612:IWC196685 JFY196612:JFY196685 JPU196612:JPU196685 JZQ196612:JZQ196685 KJM196612:KJM196685 KTI196612:KTI196685 LDE196612:LDE196685 LNA196612:LNA196685 LWW196612:LWW196685 MGS196612:MGS196685 MQO196612:MQO196685 NAK196612:NAK196685 NKG196612:NKG196685 NUC196612:NUC196685 ODY196612:ODY196685 ONU196612:ONU196685 OXQ196612:OXQ196685 PHM196612:PHM196685 PRI196612:PRI196685 QBE196612:QBE196685 QLA196612:QLA196685 QUW196612:QUW196685 RES196612:RES196685 ROO196612:ROO196685 RYK196612:RYK196685 SIG196612:SIG196685 SSC196612:SSC196685 TBY196612:TBY196685 TLU196612:TLU196685 TVQ196612:TVQ196685 UFM196612:UFM196685 UPI196612:UPI196685 UZE196612:UZE196685 VJA196612:VJA196685 VSW196612:VSW196685 WCS196612:WCS196685 WMO196612:WMO196685 WWK196612:WWK196685 AC262148:AC262221 JY262148:JY262221 TU262148:TU262221 ADQ262148:ADQ262221 ANM262148:ANM262221 AXI262148:AXI262221 BHE262148:BHE262221 BRA262148:BRA262221 CAW262148:CAW262221 CKS262148:CKS262221 CUO262148:CUO262221 DEK262148:DEK262221 DOG262148:DOG262221 DYC262148:DYC262221 EHY262148:EHY262221 ERU262148:ERU262221 FBQ262148:FBQ262221 FLM262148:FLM262221 FVI262148:FVI262221 GFE262148:GFE262221 GPA262148:GPA262221 GYW262148:GYW262221 HIS262148:HIS262221 HSO262148:HSO262221 ICK262148:ICK262221 IMG262148:IMG262221 IWC262148:IWC262221 JFY262148:JFY262221 JPU262148:JPU262221 JZQ262148:JZQ262221 KJM262148:KJM262221 KTI262148:KTI262221 LDE262148:LDE262221 LNA262148:LNA262221 LWW262148:LWW262221 MGS262148:MGS262221 MQO262148:MQO262221 NAK262148:NAK262221 NKG262148:NKG262221 NUC262148:NUC262221 ODY262148:ODY262221 ONU262148:ONU262221 OXQ262148:OXQ262221 PHM262148:PHM262221 PRI262148:PRI262221 QBE262148:QBE262221 QLA262148:QLA262221 QUW262148:QUW262221 RES262148:RES262221 ROO262148:ROO262221 RYK262148:RYK262221 SIG262148:SIG262221 SSC262148:SSC262221 TBY262148:TBY262221 TLU262148:TLU262221 TVQ262148:TVQ262221 UFM262148:UFM262221 UPI262148:UPI262221 UZE262148:UZE262221 VJA262148:VJA262221 VSW262148:VSW262221 WCS262148:WCS262221 WMO262148:WMO262221 WWK262148:WWK262221 AC327684:AC327757 JY327684:JY327757 TU327684:TU327757 ADQ327684:ADQ327757 ANM327684:ANM327757 AXI327684:AXI327757 BHE327684:BHE327757 BRA327684:BRA327757 CAW327684:CAW327757 CKS327684:CKS327757 CUO327684:CUO327757 DEK327684:DEK327757 DOG327684:DOG327757 DYC327684:DYC327757 EHY327684:EHY327757 ERU327684:ERU327757 FBQ327684:FBQ327757 FLM327684:FLM327757 FVI327684:FVI327757 GFE327684:GFE327757 GPA327684:GPA327757 GYW327684:GYW327757 HIS327684:HIS327757 HSO327684:HSO327757 ICK327684:ICK327757 IMG327684:IMG327757 IWC327684:IWC327757 JFY327684:JFY327757 JPU327684:JPU327757 JZQ327684:JZQ327757 KJM327684:KJM327757 KTI327684:KTI327757 LDE327684:LDE327757 LNA327684:LNA327757 LWW327684:LWW327757 MGS327684:MGS327757 MQO327684:MQO327757 NAK327684:NAK327757 NKG327684:NKG327757 NUC327684:NUC327757 ODY327684:ODY327757 ONU327684:ONU327757 OXQ327684:OXQ327757 PHM327684:PHM327757 PRI327684:PRI327757 QBE327684:QBE327757 QLA327684:QLA327757 QUW327684:QUW327757 RES327684:RES327757 ROO327684:ROO327757 RYK327684:RYK327757 SIG327684:SIG327757 SSC327684:SSC327757 TBY327684:TBY327757 TLU327684:TLU327757 TVQ327684:TVQ327757 UFM327684:UFM327757 UPI327684:UPI327757 UZE327684:UZE327757 VJA327684:VJA327757 VSW327684:VSW327757 WCS327684:WCS327757 WMO327684:WMO327757 WWK327684:WWK327757 AC393220:AC393293 JY393220:JY393293 TU393220:TU393293 ADQ393220:ADQ393293 ANM393220:ANM393293 AXI393220:AXI393293 BHE393220:BHE393293 BRA393220:BRA393293 CAW393220:CAW393293 CKS393220:CKS393293 CUO393220:CUO393293 DEK393220:DEK393293 DOG393220:DOG393293 DYC393220:DYC393293 EHY393220:EHY393293 ERU393220:ERU393293 FBQ393220:FBQ393293 FLM393220:FLM393293 FVI393220:FVI393293 GFE393220:GFE393293 GPA393220:GPA393293 GYW393220:GYW393293 HIS393220:HIS393293 HSO393220:HSO393293 ICK393220:ICK393293 IMG393220:IMG393293 IWC393220:IWC393293 JFY393220:JFY393293 JPU393220:JPU393293 JZQ393220:JZQ393293 KJM393220:KJM393293 KTI393220:KTI393293 LDE393220:LDE393293 LNA393220:LNA393293 LWW393220:LWW393293 MGS393220:MGS393293 MQO393220:MQO393293 NAK393220:NAK393293 NKG393220:NKG393293 NUC393220:NUC393293 ODY393220:ODY393293 ONU393220:ONU393293 OXQ393220:OXQ393293 PHM393220:PHM393293 PRI393220:PRI393293 QBE393220:QBE393293 QLA393220:QLA393293 QUW393220:QUW393293 RES393220:RES393293 ROO393220:ROO393293 RYK393220:RYK393293 SIG393220:SIG393293 SSC393220:SSC393293 TBY393220:TBY393293 TLU393220:TLU393293 TVQ393220:TVQ393293 UFM393220:UFM393293 UPI393220:UPI393293 UZE393220:UZE393293 VJA393220:VJA393293 VSW393220:VSW393293 WCS393220:WCS393293 WMO393220:WMO393293 WWK393220:WWK393293 AC458756:AC458829 JY458756:JY458829 TU458756:TU458829 ADQ458756:ADQ458829 ANM458756:ANM458829 AXI458756:AXI458829 BHE458756:BHE458829 BRA458756:BRA458829 CAW458756:CAW458829 CKS458756:CKS458829 CUO458756:CUO458829 DEK458756:DEK458829 DOG458756:DOG458829 DYC458756:DYC458829 EHY458756:EHY458829 ERU458756:ERU458829 FBQ458756:FBQ458829 FLM458756:FLM458829 FVI458756:FVI458829 GFE458756:GFE458829 GPA458756:GPA458829 GYW458756:GYW458829 HIS458756:HIS458829 HSO458756:HSO458829 ICK458756:ICK458829 IMG458756:IMG458829 IWC458756:IWC458829 JFY458756:JFY458829 JPU458756:JPU458829 JZQ458756:JZQ458829 KJM458756:KJM458829 KTI458756:KTI458829 LDE458756:LDE458829 LNA458756:LNA458829 LWW458756:LWW458829 MGS458756:MGS458829 MQO458756:MQO458829 NAK458756:NAK458829 NKG458756:NKG458829 NUC458756:NUC458829 ODY458756:ODY458829 ONU458756:ONU458829 OXQ458756:OXQ458829 PHM458756:PHM458829 PRI458756:PRI458829 QBE458756:QBE458829 QLA458756:QLA458829 QUW458756:QUW458829 RES458756:RES458829 ROO458756:ROO458829 RYK458756:RYK458829 SIG458756:SIG458829 SSC458756:SSC458829 TBY458756:TBY458829 TLU458756:TLU458829 TVQ458756:TVQ458829 UFM458756:UFM458829 UPI458756:UPI458829 UZE458756:UZE458829 VJA458756:VJA458829 VSW458756:VSW458829 WCS458756:WCS458829 WMO458756:WMO458829 WWK458756:WWK458829 AC524292:AC524365 JY524292:JY524365 TU524292:TU524365 ADQ524292:ADQ524365 ANM524292:ANM524365 AXI524292:AXI524365 BHE524292:BHE524365 BRA524292:BRA524365 CAW524292:CAW524365 CKS524292:CKS524365 CUO524292:CUO524365 DEK524292:DEK524365 DOG524292:DOG524365 DYC524292:DYC524365 EHY524292:EHY524365 ERU524292:ERU524365 FBQ524292:FBQ524365 FLM524292:FLM524365 FVI524292:FVI524365 GFE524292:GFE524365 GPA524292:GPA524365 GYW524292:GYW524365 HIS524292:HIS524365 HSO524292:HSO524365 ICK524292:ICK524365 IMG524292:IMG524365 IWC524292:IWC524365 JFY524292:JFY524365 JPU524292:JPU524365 JZQ524292:JZQ524365 KJM524292:KJM524365 KTI524292:KTI524365 LDE524292:LDE524365 LNA524292:LNA524365 LWW524292:LWW524365 MGS524292:MGS524365 MQO524292:MQO524365 NAK524292:NAK524365 NKG524292:NKG524365 NUC524292:NUC524365 ODY524292:ODY524365 ONU524292:ONU524365 OXQ524292:OXQ524365 PHM524292:PHM524365 PRI524292:PRI524365 QBE524292:QBE524365 QLA524292:QLA524365 QUW524292:QUW524365 RES524292:RES524365 ROO524292:ROO524365 RYK524292:RYK524365 SIG524292:SIG524365 SSC524292:SSC524365 TBY524292:TBY524365 TLU524292:TLU524365 TVQ524292:TVQ524365 UFM524292:UFM524365 UPI524292:UPI524365 UZE524292:UZE524365 VJA524292:VJA524365 VSW524292:VSW524365 WCS524292:WCS524365 WMO524292:WMO524365 WWK524292:WWK524365 AC589828:AC589901 JY589828:JY589901 TU589828:TU589901 ADQ589828:ADQ589901 ANM589828:ANM589901 AXI589828:AXI589901 BHE589828:BHE589901 BRA589828:BRA589901 CAW589828:CAW589901 CKS589828:CKS589901 CUO589828:CUO589901 DEK589828:DEK589901 DOG589828:DOG589901 DYC589828:DYC589901 EHY589828:EHY589901 ERU589828:ERU589901 FBQ589828:FBQ589901 FLM589828:FLM589901 FVI589828:FVI589901 GFE589828:GFE589901 GPA589828:GPA589901 GYW589828:GYW589901 HIS589828:HIS589901 HSO589828:HSO589901 ICK589828:ICK589901 IMG589828:IMG589901 IWC589828:IWC589901 JFY589828:JFY589901 JPU589828:JPU589901 JZQ589828:JZQ589901 KJM589828:KJM589901 KTI589828:KTI589901 LDE589828:LDE589901 LNA589828:LNA589901 LWW589828:LWW589901 MGS589828:MGS589901 MQO589828:MQO589901 NAK589828:NAK589901 NKG589828:NKG589901 NUC589828:NUC589901 ODY589828:ODY589901 ONU589828:ONU589901 OXQ589828:OXQ589901 PHM589828:PHM589901 PRI589828:PRI589901 QBE589828:QBE589901 QLA589828:QLA589901 QUW589828:QUW589901 RES589828:RES589901 ROO589828:ROO589901 RYK589828:RYK589901 SIG589828:SIG589901 SSC589828:SSC589901 TBY589828:TBY589901 TLU589828:TLU589901 TVQ589828:TVQ589901 UFM589828:UFM589901 UPI589828:UPI589901 UZE589828:UZE589901 VJA589828:VJA589901 VSW589828:VSW589901 WCS589828:WCS589901 WMO589828:WMO589901 WWK589828:WWK589901 AC655364:AC655437 JY655364:JY655437 TU655364:TU655437 ADQ655364:ADQ655437 ANM655364:ANM655437 AXI655364:AXI655437 BHE655364:BHE655437 BRA655364:BRA655437 CAW655364:CAW655437 CKS655364:CKS655437 CUO655364:CUO655437 DEK655364:DEK655437 DOG655364:DOG655437 DYC655364:DYC655437 EHY655364:EHY655437 ERU655364:ERU655437 FBQ655364:FBQ655437 FLM655364:FLM655437 FVI655364:FVI655437 GFE655364:GFE655437 GPA655364:GPA655437 GYW655364:GYW655437 HIS655364:HIS655437 HSO655364:HSO655437 ICK655364:ICK655437 IMG655364:IMG655437 IWC655364:IWC655437 JFY655364:JFY655437 JPU655364:JPU655437 JZQ655364:JZQ655437 KJM655364:KJM655437 KTI655364:KTI655437 LDE655364:LDE655437 LNA655364:LNA655437 LWW655364:LWW655437 MGS655364:MGS655437 MQO655364:MQO655437 NAK655364:NAK655437 NKG655364:NKG655437 NUC655364:NUC655437 ODY655364:ODY655437 ONU655364:ONU655437 OXQ655364:OXQ655437 PHM655364:PHM655437 PRI655364:PRI655437 QBE655364:QBE655437 QLA655364:QLA655437 QUW655364:QUW655437 RES655364:RES655437 ROO655364:ROO655437 RYK655364:RYK655437 SIG655364:SIG655437 SSC655364:SSC655437 TBY655364:TBY655437 TLU655364:TLU655437 TVQ655364:TVQ655437 UFM655364:UFM655437 UPI655364:UPI655437 UZE655364:UZE655437 VJA655364:VJA655437 VSW655364:VSW655437 WCS655364:WCS655437 WMO655364:WMO655437 WWK655364:WWK655437 AC720900:AC720973 JY720900:JY720973 TU720900:TU720973 ADQ720900:ADQ720973 ANM720900:ANM720973 AXI720900:AXI720973 BHE720900:BHE720973 BRA720900:BRA720973 CAW720900:CAW720973 CKS720900:CKS720973 CUO720900:CUO720973 DEK720900:DEK720973 DOG720900:DOG720973 DYC720900:DYC720973 EHY720900:EHY720973 ERU720900:ERU720973 FBQ720900:FBQ720973 FLM720900:FLM720973 FVI720900:FVI720973 GFE720900:GFE720973 GPA720900:GPA720973 GYW720900:GYW720973 HIS720900:HIS720973 HSO720900:HSO720973 ICK720900:ICK720973 IMG720900:IMG720973 IWC720900:IWC720973 JFY720900:JFY720973 JPU720900:JPU720973 JZQ720900:JZQ720973 KJM720900:KJM720973 KTI720900:KTI720973 LDE720900:LDE720973 LNA720900:LNA720973 LWW720900:LWW720973 MGS720900:MGS720973 MQO720900:MQO720973 NAK720900:NAK720973 NKG720900:NKG720973 NUC720900:NUC720973 ODY720900:ODY720973 ONU720900:ONU720973 OXQ720900:OXQ720973 PHM720900:PHM720973 PRI720900:PRI720973 QBE720900:QBE720973 QLA720900:QLA720973 QUW720900:QUW720973 RES720900:RES720973 ROO720900:ROO720973 RYK720900:RYK720973 SIG720900:SIG720973 SSC720900:SSC720973 TBY720900:TBY720973 TLU720900:TLU720973 TVQ720900:TVQ720973 UFM720900:UFM720973 UPI720900:UPI720973 UZE720900:UZE720973 VJA720900:VJA720973 VSW720900:VSW720973 WCS720900:WCS720973 WMO720900:WMO720973 WWK720900:WWK720973 AC786436:AC786509 JY786436:JY786509 TU786436:TU786509 ADQ786436:ADQ786509 ANM786436:ANM786509 AXI786436:AXI786509 BHE786436:BHE786509 BRA786436:BRA786509 CAW786436:CAW786509 CKS786436:CKS786509 CUO786436:CUO786509 DEK786436:DEK786509 DOG786436:DOG786509 DYC786436:DYC786509 EHY786436:EHY786509 ERU786436:ERU786509 FBQ786436:FBQ786509 FLM786436:FLM786509 FVI786436:FVI786509 GFE786436:GFE786509 GPA786436:GPA786509 GYW786436:GYW786509 HIS786436:HIS786509 HSO786436:HSO786509 ICK786436:ICK786509 IMG786436:IMG786509 IWC786436:IWC786509 JFY786436:JFY786509 JPU786436:JPU786509 JZQ786436:JZQ786509 KJM786436:KJM786509 KTI786436:KTI786509 LDE786436:LDE786509 LNA786436:LNA786509 LWW786436:LWW786509 MGS786436:MGS786509 MQO786436:MQO786509 NAK786436:NAK786509 NKG786436:NKG786509 NUC786436:NUC786509 ODY786436:ODY786509 ONU786436:ONU786509 OXQ786436:OXQ786509 PHM786436:PHM786509 PRI786436:PRI786509 QBE786436:QBE786509 QLA786436:QLA786509 QUW786436:QUW786509 RES786436:RES786509 ROO786436:ROO786509 RYK786436:RYK786509 SIG786436:SIG786509 SSC786436:SSC786509 TBY786436:TBY786509 TLU786436:TLU786509 TVQ786436:TVQ786509 UFM786436:UFM786509 UPI786436:UPI786509 UZE786436:UZE786509 VJA786436:VJA786509 VSW786436:VSW786509 WCS786436:WCS786509 WMO786436:WMO786509 WWK786436:WWK786509 AC851972:AC852045 JY851972:JY852045 TU851972:TU852045 ADQ851972:ADQ852045 ANM851972:ANM852045 AXI851972:AXI852045 BHE851972:BHE852045 BRA851972:BRA852045 CAW851972:CAW852045 CKS851972:CKS852045 CUO851972:CUO852045 DEK851972:DEK852045 DOG851972:DOG852045 DYC851972:DYC852045 EHY851972:EHY852045 ERU851972:ERU852045 FBQ851972:FBQ852045 FLM851972:FLM852045 FVI851972:FVI852045 GFE851972:GFE852045 GPA851972:GPA852045 GYW851972:GYW852045 HIS851972:HIS852045 HSO851972:HSO852045 ICK851972:ICK852045 IMG851972:IMG852045 IWC851972:IWC852045 JFY851972:JFY852045 JPU851972:JPU852045 JZQ851972:JZQ852045 KJM851972:KJM852045 KTI851972:KTI852045 LDE851972:LDE852045 LNA851972:LNA852045 LWW851972:LWW852045 MGS851972:MGS852045 MQO851972:MQO852045 NAK851972:NAK852045 NKG851972:NKG852045 NUC851972:NUC852045 ODY851972:ODY852045 ONU851972:ONU852045 OXQ851972:OXQ852045 PHM851972:PHM852045 PRI851972:PRI852045 QBE851972:QBE852045 QLA851972:QLA852045 QUW851972:QUW852045 RES851972:RES852045 ROO851972:ROO852045 RYK851972:RYK852045 SIG851972:SIG852045 SSC851972:SSC852045 TBY851972:TBY852045 TLU851972:TLU852045 TVQ851972:TVQ852045 UFM851972:UFM852045 UPI851972:UPI852045 UZE851972:UZE852045 VJA851972:VJA852045 VSW851972:VSW852045 WCS851972:WCS852045 WMO851972:WMO852045 WWK851972:WWK852045 AC917508:AC917581 JY917508:JY917581 TU917508:TU917581 ADQ917508:ADQ917581 ANM917508:ANM917581 AXI917508:AXI917581 BHE917508:BHE917581 BRA917508:BRA917581 CAW917508:CAW917581 CKS917508:CKS917581 CUO917508:CUO917581 DEK917508:DEK917581 DOG917508:DOG917581 DYC917508:DYC917581 EHY917508:EHY917581 ERU917508:ERU917581 FBQ917508:FBQ917581 FLM917508:FLM917581 FVI917508:FVI917581 GFE917508:GFE917581 GPA917508:GPA917581 GYW917508:GYW917581 HIS917508:HIS917581 HSO917508:HSO917581 ICK917508:ICK917581 IMG917508:IMG917581 IWC917508:IWC917581 JFY917508:JFY917581 JPU917508:JPU917581 JZQ917508:JZQ917581 KJM917508:KJM917581 KTI917508:KTI917581 LDE917508:LDE917581 LNA917508:LNA917581 LWW917508:LWW917581 MGS917508:MGS917581 MQO917508:MQO917581 NAK917508:NAK917581 NKG917508:NKG917581 NUC917508:NUC917581 ODY917508:ODY917581 ONU917508:ONU917581 OXQ917508:OXQ917581 PHM917508:PHM917581 PRI917508:PRI917581 QBE917508:QBE917581 QLA917508:QLA917581 QUW917508:QUW917581 RES917508:RES917581 ROO917508:ROO917581 RYK917508:RYK917581 SIG917508:SIG917581 SSC917508:SSC917581 TBY917508:TBY917581 TLU917508:TLU917581 TVQ917508:TVQ917581 UFM917508:UFM917581 UPI917508:UPI917581 UZE917508:UZE917581 VJA917508:VJA917581 VSW917508:VSW917581 WCS917508:WCS917581 WMO917508:WMO917581 WWK917508:WWK917581 AC983044:AC983117 JY983044:JY983117 TU983044:TU983117 ADQ983044:ADQ983117 ANM983044:ANM983117 AXI983044:AXI983117 BHE983044:BHE983117 BRA983044:BRA983117 CAW983044:CAW983117 CKS983044:CKS983117 CUO983044:CUO983117 DEK983044:DEK983117 DOG983044:DOG983117 DYC983044:DYC983117 EHY983044:EHY983117 ERU983044:ERU983117 FBQ983044:FBQ983117 FLM983044:FLM983117 FVI983044:FVI983117 GFE983044:GFE983117 GPA983044:GPA983117 GYW983044:GYW983117 HIS983044:HIS983117 HSO983044:HSO983117 ICK983044:ICK983117 IMG983044:IMG983117 IWC983044:IWC983117 JFY983044:JFY983117 JPU983044:JPU983117 JZQ983044:JZQ983117 KJM983044:KJM983117 KTI983044:KTI983117 LDE983044:LDE983117 LNA983044:LNA983117 LWW983044:LWW983117 MGS983044:MGS983117 MQO983044:MQO983117 NAK983044:NAK983117 NKG983044:NKG983117 NUC983044:NUC983117 ODY983044:ODY983117 ONU983044:ONU983117 OXQ983044:OXQ983117 PHM983044:PHM983117 PRI983044:PRI983117 QBE983044:QBE983117 QLA983044:QLA983117 QUW983044:QUW983117 RES983044:RES983117 ROO983044:ROO983117 RYK983044:RYK983117 SIG983044:SIG983117 SSC983044:SSC983117 TBY983044:TBY983117 TLU983044:TLU983117 TVQ983044:TVQ983117 UFM983044:UFM983117 UPI983044:UPI983117 UZE983044:UZE983117 VJA983044:VJA983117 VSW983044:VSW983117 WCS983044:WCS983117 WMO983044:WMO983117 WWK983044:WWK983117 WWK9:WWK77 WMO9:WMO77 WCS9:WCS77 VSW9:VSW77 VJA9:VJA77 UZE9:UZE77 UPI9:UPI77 UFM9:UFM77 TVQ9:TVQ77 TLU9:TLU77 TBY9:TBY77 SSC9:SSC77 SIG9:SIG77 RYK9:RYK77 ROO9:ROO77 RES9:RES77 QUW9:QUW77 QLA9:QLA77 QBE9:QBE77 PRI9:PRI77 PHM9:PHM77 OXQ9:OXQ77 ONU9:ONU77 ODY9:ODY77 NUC9:NUC77 NKG9:NKG77 NAK9:NAK77 MQO9:MQO77 MGS9:MGS77 LWW9:LWW77 LNA9:LNA77 LDE9:LDE77 KTI9:KTI77 KJM9:KJM77 JZQ9:JZQ77 JPU9:JPU77 JFY9:JFY77 IWC9:IWC77 IMG9:IMG77 ICK9:ICK77 HSO9:HSO77 HIS9:HIS77 GYW9:GYW77 GPA9:GPA77 GFE9:GFE77 FVI9:FVI77 FLM9:FLM77 FBQ9:FBQ77 ERU9:ERU77 EHY9:EHY77 DYC9:DYC77 DOG9:DOG77 DEK9:DEK77 CUO9:CUO77 CKS9:CKS77 CAW9:CAW77 BRA9:BRA77 BHE9:BHE77 AXI9:AXI77 ANM9:ANM77 ADQ9:ADQ77 TU9:TU77 JY9:JY77 AC9:AC77">
      <formula1>0</formula1>
      <formula2>100</formula2>
    </dataValidation>
    <dataValidation showInputMessage="1" showErrorMessage="1" sqref="AF65540:AJ65613 KB65540:KF65613 TX65540:UB65613 ADT65540:ADX65613 ANP65540:ANT65613 AXL65540:AXP65613 BHH65540:BHL65613 BRD65540:BRH65613 CAZ65540:CBD65613 CKV65540:CKZ65613 CUR65540:CUV65613 DEN65540:DER65613 DOJ65540:DON65613 DYF65540:DYJ65613 EIB65540:EIF65613 ERX65540:ESB65613 FBT65540:FBX65613 FLP65540:FLT65613 FVL65540:FVP65613 GFH65540:GFL65613 GPD65540:GPH65613 GYZ65540:GZD65613 HIV65540:HIZ65613 HSR65540:HSV65613 ICN65540:ICR65613 IMJ65540:IMN65613 IWF65540:IWJ65613 JGB65540:JGF65613 JPX65540:JQB65613 JZT65540:JZX65613 KJP65540:KJT65613 KTL65540:KTP65613 LDH65540:LDL65613 LND65540:LNH65613 LWZ65540:LXD65613 MGV65540:MGZ65613 MQR65540:MQV65613 NAN65540:NAR65613 NKJ65540:NKN65613 NUF65540:NUJ65613 OEB65540:OEF65613 ONX65540:OOB65613 OXT65540:OXX65613 PHP65540:PHT65613 PRL65540:PRP65613 QBH65540:QBL65613 QLD65540:QLH65613 QUZ65540:QVD65613 REV65540:REZ65613 ROR65540:ROV65613 RYN65540:RYR65613 SIJ65540:SIN65613 SSF65540:SSJ65613 TCB65540:TCF65613 TLX65540:TMB65613 TVT65540:TVX65613 UFP65540:UFT65613 UPL65540:UPP65613 UZH65540:UZL65613 VJD65540:VJH65613 VSZ65540:VTD65613 WCV65540:WCZ65613 WMR65540:WMV65613 WWN65540:WWR65613 AF131076:AJ131149 KB131076:KF131149 TX131076:UB131149 ADT131076:ADX131149 ANP131076:ANT131149 AXL131076:AXP131149 BHH131076:BHL131149 BRD131076:BRH131149 CAZ131076:CBD131149 CKV131076:CKZ131149 CUR131076:CUV131149 DEN131076:DER131149 DOJ131076:DON131149 DYF131076:DYJ131149 EIB131076:EIF131149 ERX131076:ESB131149 FBT131076:FBX131149 FLP131076:FLT131149 FVL131076:FVP131149 GFH131076:GFL131149 GPD131076:GPH131149 GYZ131076:GZD131149 HIV131076:HIZ131149 HSR131076:HSV131149 ICN131076:ICR131149 IMJ131076:IMN131149 IWF131076:IWJ131149 JGB131076:JGF131149 JPX131076:JQB131149 JZT131076:JZX131149 KJP131076:KJT131149 KTL131076:KTP131149 LDH131076:LDL131149 LND131076:LNH131149 LWZ131076:LXD131149 MGV131076:MGZ131149 MQR131076:MQV131149 NAN131076:NAR131149 NKJ131076:NKN131149 NUF131076:NUJ131149 OEB131076:OEF131149 ONX131076:OOB131149 OXT131076:OXX131149 PHP131076:PHT131149 PRL131076:PRP131149 QBH131076:QBL131149 QLD131076:QLH131149 QUZ131076:QVD131149 REV131076:REZ131149 ROR131076:ROV131149 RYN131076:RYR131149 SIJ131076:SIN131149 SSF131076:SSJ131149 TCB131076:TCF131149 TLX131076:TMB131149 TVT131076:TVX131149 UFP131076:UFT131149 UPL131076:UPP131149 UZH131076:UZL131149 VJD131076:VJH131149 VSZ131076:VTD131149 WCV131076:WCZ131149 WMR131076:WMV131149 WWN131076:WWR131149 AF196612:AJ196685 KB196612:KF196685 TX196612:UB196685 ADT196612:ADX196685 ANP196612:ANT196685 AXL196612:AXP196685 BHH196612:BHL196685 BRD196612:BRH196685 CAZ196612:CBD196685 CKV196612:CKZ196685 CUR196612:CUV196685 DEN196612:DER196685 DOJ196612:DON196685 DYF196612:DYJ196685 EIB196612:EIF196685 ERX196612:ESB196685 FBT196612:FBX196685 FLP196612:FLT196685 FVL196612:FVP196685 GFH196612:GFL196685 GPD196612:GPH196685 GYZ196612:GZD196685 HIV196612:HIZ196685 HSR196612:HSV196685 ICN196612:ICR196685 IMJ196612:IMN196685 IWF196612:IWJ196685 JGB196612:JGF196685 JPX196612:JQB196685 JZT196612:JZX196685 KJP196612:KJT196685 KTL196612:KTP196685 LDH196612:LDL196685 LND196612:LNH196685 LWZ196612:LXD196685 MGV196612:MGZ196685 MQR196612:MQV196685 NAN196612:NAR196685 NKJ196612:NKN196685 NUF196612:NUJ196685 OEB196612:OEF196685 ONX196612:OOB196685 OXT196612:OXX196685 PHP196612:PHT196685 PRL196612:PRP196685 QBH196612:QBL196685 QLD196612:QLH196685 QUZ196612:QVD196685 REV196612:REZ196685 ROR196612:ROV196685 RYN196612:RYR196685 SIJ196612:SIN196685 SSF196612:SSJ196685 TCB196612:TCF196685 TLX196612:TMB196685 TVT196612:TVX196685 UFP196612:UFT196685 UPL196612:UPP196685 UZH196612:UZL196685 VJD196612:VJH196685 VSZ196612:VTD196685 WCV196612:WCZ196685 WMR196612:WMV196685 WWN196612:WWR196685 AF262148:AJ262221 KB262148:KF262221 TX262148:UB262221 ADT262148:ADX262221 ANP262148:ANT262221 AXL262148:AXP262221 BHH262148:BHL262221 BRD262148:BRH262221 CAZ262148:CBD262221 CKV262148:CKZ262221 CUR262148:CUV262221 DEN262148:DER262221 DOJ262148:DON262221 DYF262148:DYJ262221 EIB262148:EIF262221 ERX262148:ESB262221 FBT262148:FBX262221 FLP262148:FLT262221 FVL262148:FVP262221 GFH262148:GFL262221 GPD262148:GPH262221 GYZ262148:GZD262221 HIV262148:HIZ262221 HSR262148:HSV262221 ICN262148:ICR262221 IMJ262148:IMN262221 IWF262148:IWJ262221 JGB262148:JGF262221 JPX262148:JQB262221 JZT262148:JZX262221 KJP262148:KJT262221 KTL262148:KTP262221 LDH262148:LDL262221 LND262148:LNH262221 LWZ262148:LXD262221 MGV262148:MGZ262221 MQR262148:MQV262221 NAN262148:NAR262221 NKJ262148:NKN262221 NUF262148:NUJ262221 OEB262148:OEF262221 ONX262148:OOB262221 OXT262148:OXX262221 PHP262148:PHT262221 PRL262148:PRP262221 QBH262148:QBL262221 QLD262148:QLH262221 QUZ262148:QVD262221 REV262148:REZ262221 ROR262148:ROV262221 RYN262148:RYR262221 SIJ262148:SIN262221 SSF262148:SSJ262221 TCB262148:TCF262221 TLX262148:TMB262221 TVT262148:TVX262221 UFP262148:UFT262221 UPL262148:UPP262221 UZH262148:UZL262221 VJD262148:VJH262221 VSZ262148:VTD262221 WCV262148:WCZ262221 WMR262148:WMV262221 WWN262148:WWR262221 AF327684:AJ327757 KB327684:KF327757 TX327684:UB327757 ADT327684:ADX327757 ANP327684:ANT327757 AXL327684:AXP327757 BHH327684:BHL327757 BRD327684:BRH327757 CAZ327684:CBD327757 CKV327684:CKZ327757 CUR327684:CUV327757 DEN327684:DER327757 DOJ327684:DON327757 DYF327684:DYJ327757 EIB327684:EIF327757 ERX327684:ESB327757 FBT327684:FBX327757 FLP327684:FLT327757 FVL327684:FVP327757 GFH327684:GFL327757 GPD327684:GPH327757 GYZ327684:GZD327757 HIV327684:HIZ327757 HSR327684:HSV327757 ICN327684:ICR327757 IMJ327684:IMN327757 IWF327684:IWJ327757 JGB327684:JGF327757 JPX327684:JQB327757 JZT327684:JZX327757 KJP327684:KJT327757 KTL327684:KTP327757 LDH327684:LDL327757 LND327684:LNH327757 LWZ327684:LXD327757 MGV327684:MGZ327757 MQR327684:MQV327757 NAN327684:NAR327757 NKJ327684:NKN327757 NUF327684:NUJ327757 OEB327684:OEF327757 ONX327684:OOB327757 OXT327684:OXX327757 PHP327684:PHT327757 PRL327684:PRP327757 QBH327684:QBL327757 QLD327684:QLH327757 QUZ327684:QVD327757 REV327684:REZ327757 ROR327684:ROV327757 RYN327684:RYR327757 SIJ327684:SIN327757 SSF327684:SSJ327757 TCB327684:TCF327757 TLX327684:TMB327757 TVT327684:TVX327757 UFP327684:UFT327757 UPL327684:UPP327757 UZH327684:UZL327757 VJD327684:VJH327757 VSZ327684:VTD327757 WCV327684:WCZ327757 WMR327684:WMV327757 WWN327684:WWR327757 AF393220:AJ393293 KB393220:KF393293 TX393220:UB393293 ADT393220:ADX393293 ANP393220:ANT393293 AXL393220:AXP393293 BHH393220:BHL393293 BRD393220:BRH393293 CAZ393220:CBD393293 CKV393220:CKZ393293 CUR393220:CUV393293 DEN393220:DER393293 DOJ393220:DON393293 DYF393220:DYJ393293 EIB393220:EIF393293 ERX393220:ESB393293 FBT393220:FBX393293 FLP393220:FLT393293 FVL393220:FVP393293 GFH393220:GFL393293 GPD393220:GPH393293 GYZ393220:GZD393293 HIV393220:HIZ393293 HSR393220:HSV393293 ICN393220:ICR393293 IMJ393220:IMN393293 IWF393220:IWJ393293 JGB393220:JGF393293 JPX393220:JQB393293 JZT393220:JZX393293 KJP393220:KJT393293 KTL393220:KTP393293 LDH393220:LDL393293 LND393220:LNH393293 LWZ393220:LXD393293 MGV393220:MGZ393293 MQR393220:MQV393293 NAN393220:NAR393293 NKJ393220:NKN393293 NUF393220:NUJ393293 OEB393220:OEF393293 ONX393220:OOB393293 OXT393220:OXX393293 PHP393220:PHT393293 PRL393220:PRP393293 QBH393220:QBL393293 QLD393220:QLH393293 QUZ393220:QVD393293 REV393220:REZ393293 ROR393220:ROV393293 RYN393220:RYR393293 SIJ393220:SIN393293 SSF393220:SSJ393293 TCB393220:TCF393293 TLX393220:TMB393293 TVT393220:TVX393293 UFP393220:UFT393293 UPL393220:UPP393293 UZH393220:UZL393293 VJD393220:VJH393293 VSZ393220:VTD393293 WCV393220:WCZ393293 WMR393220:WMV393293 WWN393220:WWR393293 AF458756:AJ458829 KB458756:KF458829 TX458756:UB458829 ADT458756:ADX458829 ANP458756:ANT458829 AXL458756:AXP458829 BHH458756:BHL458829 BRD458756:BRH458829 CAZ458756:CBD458829 CKV458756:CKZ458829 CUR458756:CUV458829 DEN458756:DER458829 DOJ458756:DON458829 DYF458756:DYJ458829 EIB458756:EIF458829 ERX458756:ESB458829 FBT458756:FBX458829 FLP458756:FLT458829 FVL458756:FVP458829 GFH458756:GFL458829 GPD458756:GPH458829 GYZ458756:GZD458829 HIV458756:HIZ458829 HSR458756:HSV458829 ICN458756:ICR458829 IMJ458756:IMN458829 IWF458756:IWJ458829 JGB458756:JGF458829 JPX458756:JQB458829 JZT458756:JZX458829 KJP458756:KJT458829 KTL458756:KTP458829 LDH458756:LDL458829 LND458756:LNH458829 LWZ458756:LXD458829 MGV458756:MGZ458829 MQR458756:MQV458829 NAN458756:NAR458829 NKJ458756:NKN458829 NUF458756:NUJ458829 OEB458756:OEF458829 ONX458756:OOB458829 OXT458756:OXX458829 PHP458756:PHT458829 PRL458756:PRP458829 QBH458756:QBL458829 QLD458756:QLH458829 QUZ458756:QVD458829 REV458756:REZ458829 ROR458756:ROV458829 RYN458756:RYR458829 SIJ458756:SIN458829 SSF458756:SSJ458829 TCB458756:TCF458829 TLX458756:TMB458829 TVT458756:TVX458829 UFP458756:UFT458829 UPL458756:UPP458829 UZH458756:UZL458829 VJD458756:VJH458829 VSZ458756:VTD458829 WCV458756:WCZ458829 WMR458756:WMV458829 WWN458756:WWR458829 AF524292:AJ524365 KB524292:KF524365 TX524292:UB524365 ADT524292:ADX524365 ANP524292:ANT524365 AXL524292:AXP524365 BHH524292:BHL524365 BRD524292:BRH524365 CAZ524292:CBD524365 CKV524292:CKZ524365 CUR524292:CUV524365 DEN524292:DER524365 DOJ524292:DON524365 DYF524292:DYJ524365 EIB524292:EIF524365 ERX524292:ESB524365 FBT524292:FBX524365 FLP524292:FLT524365 FVL524292:FVP524365 GFH524292:GFL524365 GPD524292:GPH524365 GYZ524292:GZD524365 HIV524292:HIZ524365 HSR524292:HSV524365 ICN524292:ICR524365 IMJ524292:IMN524365 IWF524292:IWJ524365 JGB524292:JGF524365 JPX524292:JQB524365 JZT524292:JZX524365 KJP524292:KJT524365 KTL524292:KTP524365 LDH524292:LDL524365 LND524292:LNH524365 LWZ524292:LXD524365 MGV524292:MGZ524365 MQR524292:MQV524365 NAN524292:NAR524365 NKJ524292:NKN524365 NUF524292:NUJ524365 OEB524292:OEF524365 ONX524292:OOB524365 OXT524292:OXX524365 PHP524292:PHT524365 PRL524292:PRP524365 QBH524292:QBL524365 QLD524292:QLH524365 QUZ524292:QVD524365 REV524292:REZ524365 ROR524292:ROV524365 RYN524292:RYR524365 SIJ524292:SIN524365 SSF524292:SSJ524365 TCB524292:TCF524365 TLX524292:TMB524365 TVT524292:TVX524365 UFP524292:UFT524365 UPL524292:UPP524365 UZH524292:UZL524365 VJD524292:VJH524365 VSZ524292:VTD524365 WCV524292:WCZ524365 WMR524292:WMV524365 WWN524292:WWR524365 AF589828:AJ589901 KB589828:KF589901 TX589828:UB589901 ADT589828:ADX589901 ANP589828:ANT589901 AXL589828:AXP589901 BHH589828:BHL589901 BRD589828:BRH589901 CAZ589828:CBD589901 CKV589828:CKZ589901 CUR589828:CUV589901 DEN589828:DER589901 DOJ589828:DON589901 DYF589828:DYJ589901 EIB589828:EIF589901 ERX589828:ESB589901 FBT589828:FBX589901 FLP589828:FLT589901 FVL589828:FVP589901 GFH589828:GFL589901 GPD589828:GPH589901 GYZ589828:GZD589901 HIV589828:HIZ589901 HSR589828:HSV589901 ICN589828:ICR589901 IMJ589828:IMN589901 IWF589828:IWJ589901 JGB589828:JGF589901 JPX589828:JQB589901 JZT589828:JZX589901 KJP589828:KJT589901 KTL589828:KTP589901 LDH589828:LDL589901 LND589828:LNH589901 LWZ589828:LXD589901 MGV589828:MGZ589901 MQR589828:MQV589901 NAN589828:NAR589901 NKJ589828:NKN589901 NUF589828:NUJ589901 OEB589828:OEF589901 ONX589828:OOB589901 OXT589828:OXX589901 PHP589828:PHT589901 PRL589828:PRP589901 QBH589828:QBL589901 QLD589828:QLH589901 QUZ589828:QVD589901 REV589828:REZ589901 ROR589828:ROV589901 RYN589828:RYR589901 SIJ589828:SIN589901 SSF589828:SSJ589901 TCB589828:TCF589901 TLX589828:TMB589901 TVT589828:TVX589901 UFP589828:UFT589901 UPL589828:UPP589901 UZH589828:UZL589901 VJD589828:VJH589901 VSZ589828:VTD589901 WCV589828:WCZ589901 WMR589828:WMV589901 WWN589828:WWR589901 AF655364:AJ655437 KB655364:KF655437 TX655364:UB655437 ADT655364:ADX655437 ANP655364:ANT655437 AXL655364:AXP655437 BHH655364:BHL655437 BRD655364:BRH655437 CAZ655364:CBD655437 CKV655364:CKZ655437 CUR655364:CUV655437 DEN655364:DER655437 DOJ655364:DON655437 DYF655364:DYJ655437 EIB655364:EIF655437 ERX655364:ESB655437 FBT655364:FBX655437 FLP655364:FLT655437 FVL655364:FVP655437 GFH655364:GFL655437 GPD655364:GPH655437 GYZ655364:GZD655437 HIV655364:HIZ655437 HSR655364:HSV655437 ICN655364:ICR655437 IMJ655364:IMN655437 IWF655364:IWJ655437 JGB655364:JGF655437 JPX655364:JQB655437 JZT655364:JZX655437 KJP655364:KJT655437 KTL655364:KTP655437 LDH655364:LDL655437 LND655364:LNH655437 LWZ655364:LXD655437 MGV655364:MGZ655437 MQR655364:MQV655437 NAN655364:NAR655437 NKJ655364:NKN655437 NUF655364:NUJ655437 OEB655364:OEF655437 ONX655364:OOB655437 OXT655364:OXX655437 PHP655364:PHT655437 PRL655364:PRP655437 QBH655364:QBL655437 QLD655364:QLH655437 QUZ655364:QVD655437 REV655364:REZ655437 ROR655364:ROV655437 RYN655364:RYR655437 SIJ655364:SIN655437 SSF655364:SSJ655437 TCB655364:TCF655437 TLX655364:TMB655437 TVT655364:TVX655437 UFP655364:UFT655437 UPL655364:UPP655437 UZH655364:UZL655437 VJD655364:VJH655437 VSZ655364:VTD655437 WCV655364:WCZ655437 WMR655364:WMV655437 WWN655364:WWR655437 AF720900:AJ720973 KB720900:KF720973 TX720900:UB720973 ADT720900:ADX720973 ANP720900:ANT720973 AXL720900:AXP720973 BHH720900:BHL720973 BRD720900:BRH720973 CAZ720900:CBD720973 CKV720900:CKZ720973 CUR720900:CUV720973 DEN720900:DER720973 DOJ720900:DON720973 DYF720900:DYJ720973 EIB720900:EIF720973 ERX720900:ESB720973 FBT720900:FBX720973 FLP720900:FLT720973 FVL720900:FVP720973 GFH720900:GFL720973 GPD720900:GPH720973 GYZ720900:GZD720973 HIV720900:HIZ720973 HSR720900:HSV720973 ICN720900:ICR720973 IMJ720900:IMN720973 IWF720900:IWJ720973 JGB720900:JGF720973 JPX720900:JQB720973 JZT720900:JZX720973 KJP720900:KJT720973 KTL720900:KTP720973 LDH720900:LDL720973 LND720900:LNH720973 LWZ720900:LXD720973 MGV720900:MGZ720973 MQR720900:MQV720973 NAN720900:NAR720973 NKJ720900:NKN720973 NUF720900:NUJ720973 OEB720900:OEF720973 ONX720900:OOB720973 OXT720900:OXX720973 PHP720900:PHT720973 PRL720900:PRP720973 QBH720900:QBL720973 QLD720900:QLH720973 QUZ720900:QVD720973 REV720900:REZ720973 ROR720900:ROV720973 RYN720900:RYR720973 SIJ720900:SIN720973 SSF720900:SSJ720973 TCB720900:TCF720973 TLX720900:TMB720973 TVT720900:TVX720973 UFP720900:UFT720973 UPL720900:UPP720973 UZH720900:UZL720973 VJD720900:VJH720973 VSZ720900:VTD720973 WCV720900:WCZ720973 WMR720900:WMV720973 WWN720900:WWR720973 AF786436:AJ786509 KB786436:KF786509 TX786436:UB786509 ADT786436:ADX786509 ANP786436:ANT786509 AXL786436:AXP786509 BHH786436:BHL786509 BRD786436:BRH786509 CAZ786436:CBD786509 CKV786436:CKZ786509 CUR786436:CUV786509 DEN786436:DER786509 DOJ786436:DON786509 DYF786436:DYJ786509 EIB786436:EIF786509 ERX786436:ESB786509 FBT786436:FBX786509 FLP786436:FLT786509 FVL786436:FVP786509 GFH786436:GFL786509 GPD786436:GPH786509 GYZ786436:GZD786509 HIV786436:HIZ786509 HSR786436:HSV786509 ICN786436:ICR786509 IMJ786436:IMN786509 IWF786436:IWJ786509 JGB786436:JGF786509 JPX786436:JQB786509 JZT786436:JZX786509 KJP786436:KJT786509 KTL786436:KTP786509 LDH786436:LDL786509 LND786436:LNH786509 LWZ786436:LXD786509 MGV786436:MGZ786509 MQR786436:MQV786509 NAN786436:NAR786509 NKJ786436:NKN786509 NUF786436:NUJ786509 OEB786436:OEF786509 ONX786436:OOB786509 OXT786436:OXX786509 PHP786436:PHT786509 PRL786436:PRP786509 QBH786436:QBL786509 QLD786436:QLH786509 QUZ786436:QVD786509 REV786436:REZ786509 ROR786436:ROV786509 RYN786436:RYR786509 SIJ786436:SIN786509 SSF786436:SSJ786509 TCB786436:TCF786509 TLX786436:TMB786509 TVT786436:TVX786509 UFP786436:UFT786509 UPL786436:UPP786509 UZH786436:UZL786509 VJD786436:VJH786509 VSZ786436:VTD786509 WCV786436:WCZ786509 WMR786436:WMV786509 WWN786436:WWR786509 AF851972:AJ852045 KB851972:KF852045 TX851972:UB852045 ADT851972:ADX852045 ANP851972:ANT852045 AXL851972:AXP852045 BHH851972:BHL852045 BRD851972:BRH852045 CAZ851972:CBD852045 CKV851972:CKZ852045 CUR851972:CUV852045 DEN851972:DER852045 DOJ851972:DON852045 DYF851972:DYJ852045 EIB851972:EIF852045 ERX851972:ESB852045 FBT851972:FBX852045 FLP851972:FLT852045 FVL851972:FVP852045 GFH851972:GFL852045 GPD851972:GPH852045 GYZ851972:GZD852045 HIV851972:HIZ852045 HSR851972:HSV852045 ICN851972:ICR852045 IMJ851972:IMN852045 IWF851972:IWJ852045 JGB851972:JGF852045 JPX851972:JQB852045 JZT851972:JZX852045 KJP851972:KJT852045 KTL851972:KTP852045 LDH851972:LDL852045 LND851972:LNH852045 LWZ851972:LXD852045 MGV851972:MGZ852045 MQR851972:MQV852045 NAN851972:NAR852045 NKJ851972:NKN852045 NUF851972:NUJ852045 OEB851972:OEF852045 ONX851972:OOB852045 OXT851972:OXX852045 PHP851972:PHT852045 PRL851972:PRP852045 QBH851972:QBL852045 QLD851972:QLH852045 QUZ851972:QVD852045 REV851972:REZ852045 ROR851972:ROV852045 RYN851972:RYR852045 SIJ851972:SIN852045 SSF851972:SSJ852045 TCB851972:TCF852045 TLX851972:TMB852045 TVT851972:TVX852045 UFP851972:UFT852045 UPL851972:UPP852045 UZH851972:UZL852045 VJD851972:VJH852045 VSZ851972:VTD852045 WCV851972:WCZ852045 WMR851972:WMV852045 WWN851972:WWR852045 AF917508:AJ917581 KB917508:KF917581 TX917508:UB917581 ADT917508:ADX917581 ANP917508:ANT917581 AXL917508:AXP917581 BHH917508:BHL917581 BRD917508:BRH917581 CAZ917508:CBD917581 CKV917508:CKZ917581 CUR917508:CUV917581 DEN917508:DER917581 DOJ917508:DON917581 DYF917508:DYJ917581 EIB917508:EIF917581 ERX917508:ESB917581 FBT917508:FBX917581 FLP917508:FLT917581 FVL917508:FVP917581 GFH917508:GFL917581 GPD917508:GPH917581 GYZ917508:GZD917581 HIV917508:HIZ917581 HSR917508:HSV917581 ICN917508:ICR917581 IMJ917508:IMN917581 IWF917508:IWJ917581 JGB917508:JGF917581 JPX917508:JQB917581 JZT917508:JZX917581 KJP917508:KJT917581 KTL917508:KTP917581 LDH917508:LDL917581 LND917508:LNH917581 LWZ917508:LXD917581 MGV917508:MGZ917581 MQR917508:MQV917581 NAN917508:NAR917581 NKJ917508:NKN917581 NUF917508:NUJ917581 OEB917508:OEF917581 ONX917508:OOB917581 OXT917508:OXX917581 PHP917508:PHT917581 PRL917508:PRP917581 QBH917508:QBL917581 QLD917508:QLH917581 QUZ917508:QVD917581 REV917508:REZ917581 ROR917508:ROV917581 RYN917508:RYR917581 SIJ917508:SIN917581 SSF917508:SSJ917581 TCB917508:TCF917581 TLX917508:TMB917581 TVT917508:TVX917581 UFP917508:UFT917581 UPL917508:UPP917581 UZH917508:UZL917581 VJD917508:VJH917581 VSZ917508:VTD917581 WCV917508:WCZ917581 WMR917508:WMV917581 WWN917508:WWR917581 AF983044:AJ983117 KB983044:KF983117 TX983044:UB983117 ADT983044:ADX983117 ANP983044:ANT983117 AXL983044:AXP983117 BHH983044:BHL983117 BRD983044:BRH983117 CAZ983044:CBD983117 CKV983044:CKZ983117 CUR983044:CUV983117 DEN983044:DER983117 DOJ983044:DON983117 DYF983044:DYJ983117 EIB983044:EIF983117 ERX983044:ESB983117 FBT983044:FBX983117 FLP983044:FLT983117 FVL983044:FVP983117 GFH983044:GFL983117 GPD983044:GPH983117 GYZ983044:GZD983117 HIV983044:HIZ983117 HSR983044:HSV983117 ICN983044:ICR983117 IMJ983044:IMN983117 IWF983044:IWJ983117 JGB983044:JGF983117 JPX983044:JQB983117 JZT983044:JZX983117 KJP983044:KJT983117 KTL983044:KTP983117 LDH983044:LDL983117 LND983044:LNH983117 LWZ983044:LXD983117 MGV983044:MGZ983117 MQR983044:MQV983117 NAN983044:NAR983117 NKJ983044:NKN983117 NUF983044:NUJ983117 OEB983044:OEF983117 ONX983044:OOB983117 OXT983044:OXX983117 PHP983044:PHT983117 PRL983044:PRP983117 QBH983044:QBL983117 QLD983044:QLH983117 QUZ983044:QVD983117 REV983044:REZ983117 ROR983044:ROV983117 RYN983044:RYR983117 SIJ983044:SIN983117 SSF983044:SSJ983117 TCB983044:TCF983117 TLX983044:TMB983117 TVT983044:TVX983117 UFP983044:UFT983117 UPL983044:UPP983117 UZH983044:UZL983117 VJD983044:VJH983117 VSZ983044:VTD983117 WCV983044:WCZ983117 WMR983044:WMV983117 WWN983044:WWR983117 WWN9:WWR77 WMR9:WMV77 WCV9:WCZ77 VSZ9:VTD77 VJD9:VJH77 UZH9:UZL77 UPL9:UPP77 UFP9:UFT77 TVT9:TVX77 TLX9:TMB77 TCB9:TCF77 SSF9:SSJ77 SIJ9:SIN77 RYN9:RYR77 ROR9:ROV77 REV9:REZ77 QUZ9:QVD77 QLD9:QLH77 QBH9:QBL77 PRL9:PRP77 PHP9:PHT77 OXT9:OXX77 ONX9:OOB77 OEB9:OEF77 NUF9:NUJ77 NKJ9:NKN77 NAN9:NAR77 MQR9:MQV77 MGV9:MGZ77 LWZ9:LXD77 LND9:LNH77 LDH9:LDL77 KTL9:KTP77 KJP9:KJT77 JZT9:JZX77 JPX9:JQB77 JGB9:JGF77 IWF9:IWJ77 IMJ9:IMN77 ICN9:ICR77 HSR9:HSV77 HIV9:HIZ77 GYZ9:GZD77 GPD9:GPH77 GFH9:GFL77 FVL9:FVP77 FLP9:FLT77 FBT9:FBX77 ERX9:ESB77 EIB9:EIF77 DYF9:DYJ77 DOJ9:DON77 DEN9:DER77 CUR9:CUV77 CKV9:CKZ77 CAZ9:CBD77 BRD9:BRH77 BHH9:BHL77 AXL9:AXP77 ANP9:ANT77 ADT9:ADX77 TX9:UB77 KB9:KF77 AF9:AJ77"/>
    <dataValidation type="list" showInputMessage="1" showErrorMessage="1" errorTitle="Rechazado" error="Solo son validadas las opciones de la lista" sqref="AD65540:AD65613 JZ65540:JZ65613 TV65540:TV65613 ADR65540:ADR65613 ANN65540:ANN65613 AXJ65540:AXJ65613 BHF65540:BHF65613 BRB65540:BRB65613 CAX65540:CAX65613 CKT65540:CKT65613 CUP65540:CUP65613 DEL65540:DEL65613 DOH65540:DOH65613 DYD65540:DYD65613 EHZ65540:EHZ65613 ERV65540:ERV65613 FBR65540:FBR65613 FLN65540:FLN65613 FVJ65540:FVJ65613 GFF65540:GFF65613 GPB65540:GPB65613 GYX65540:GYX65613 HIT65540:HIT65613 HSP65540:HSP65613 ICL65540:ICL65613 IMH65540:IMH65613 IWD65540:IWD65613 JFZ65540:JFZ65613 JPV65540:JPV65613 JZR65540:JZR65613 KJN65540:KJN65613 KTJ65540:KTJ65613 LDF65540:LDF65613 LNB65540:LNB65613 LWX65540:LWX65613 MGT65540:MGT65613 MQP65540:MQP65613 NAL65540:NAL65613 NKH65540:NKH65613 NUD65540:NUD65613 ODZ65540:ODZ65613 ONV65540:ONV65613 OXR65540:OXR65613 PHN65540:PHN65613 PRJ65540:PRJ65613 QBF65540:QBF65613 QLB65540:QLB65613 QUX65540:QUX65613 RET65540:RET65613 ROP65540:ROP65613 RYL65540:RYL65613 SIH65540:SIH65613 SSD65540:SSD65613 TBZ65540:TBZ65613 TLV65540:TLV65613 TVR65540:TVR65613 UFN65540:UFN65613 UPJ65540:UPJ65613 UZF65540:UZF65613 VJB65540:VJB65613 VSX65540:VSX65613 WCT65540:WCT65613 WMP65540:WMP65613 WWL65540:WWL65613 AD131076:AD131149 JZ131076:JZ131149 TV131076:TV131149 ADR131076:ADR131149 ANN131076:ANN131149 AXJ131076:AXJ131149 BHF131076:BHF131149 BRB131076:BRB131149 CAX131076:CAX131149 CKT131076:CKT131149 CUP131076:CUP131149 DEL131076:DEL131149 DOH131076:DOH131149 DYD131076:DYD131149 EHZ131076:EHZ131149 ERV131076:ERV131149 FBR131076:FBR131149 FLN131076:FLN131149 FVJ131076:FVJ131149 GFF131076:GFF131149 GPB131076:GPB131149 GYX131076:GYX131149 HIT131076:HIT131149 HSP131076:HSP131149 ICL131076:ICL131149 IMH131076:IMH131149 IWD131076:IWD131149 JFZ131076:JFZ131149 JPV131076:JPV131149 JZR131076:JZR131149 KJN131076:KJN131149 KTJ131076:KTJ131149 LDF131076:LDF131149 LNB131076:LNB131149 LWX131076:LWX131149 MGT131076:MGT131149 MQP131076:MQP131149 NAL131076:NAL131149 NKH131076:NKH131149 NUD131076:NUD131149 ODZ131076:ODZ131149 ONV131076:ONV131149 OXR131076:OXR131149 PHN131076:PHN131149 PRJ131076:PRJ131149 QBF131076:QBF131149 QLB131076:QLB131149 QUX131076:QUX131149 RET131076:RET131149 ROP131076:ROP131149 RYL131076:RYL131149 SIH131076:SIH131149 SSD131076:SSD131149 TBZ131076:TBZ131149 TLV131076:TLV131149 TVR131076:TVR131149 UFN131076:UFN131149 UPJ131076:UPJ131149 UZF131076:UZF131149 VJB131076:VJB131149 VSX131076:VSX131149 WCT131076:WCT131149 WMP131076:WMP131149 WWL131076:WWL131149 AD196612:AD196685 JZ196612:JZ196685 TV196612:TV196685 ADR196612:ADR196685 ANN196612:ANN196685 AXJ196612:AXJ196685 BHF196612:BHF196685 BRB196612:BRB196685 CAX196612:CAX196685 CKT196612:CKT196685 CUP196612:CUP196685 DEL196612:DEL196685 DOH196612:DOH196685 DYD196612:DYD196685 EHZ196612:EHZ196685 ERV196612:ERV196685 FBR196612:FBR196685 FLN196612:FLN196685 FVJ196612:FVJ196685 GFF196612:GFF196685 GPB196612:GPB196685 GYX196612:GYX196685 HIT196612:HIT196685 HSP196612:HSP196685 ICL196612:ICL196685 IMH196612:IMH196685 IWD196612:IWD196685 JFZ196612:JFZ196685 JPV196612:JPV196685 JZR196612:JZR196685 KJN196612:KJN196685 KTJ196612:KTJ196685 LDF196612:LDF196685 LNB196612:LNB196685 LWX196612:LWX196685 MGT196612:MGT196685 MQP196612:MQP196685 NAL196612:NAL196685 NKH196612:NKH196685 NUD196612:NUD196685 ODZ196612:ODZ196685 ONV196612:ONV196685 OXR196612:OXR196685 PHN196612:PHN196685 PRJ196612:PRJ196685 QBF196612:QBF196685 QLB196612:QLB196685 QUX196612:QUX196685 RET196612:RET196685 ROP196612:ROP196685 RYL196612:RYL196685 SIH196612:SIH196685 SSD196612:SSD196685 TBZ196612:TBZ196685 TLV196612:TLV196685 TVR196612:TVR196685 UFN196612:UFN196685 UPJ196612:UPJ196685 UZF196612:UZF196685 VJB196612:VJB196685 VSX196612:VSX196685 WCT196612:WCT196685 WMP196612:WMP196685 WWL196612:WWL196685 AD262148:AD262221 JZ262148:JZ262221 TV262148:TV262221 ADR262148:ADR262221 ANN262148:ANN262221 AXJ262148:AXJ262221 BHF262148:BHF262221 BRB262148:BRB262221 CAX262148:CAX262221 CKT262148:CKT262221 CUP262148:CUP262221 DEL262148:DEL262221 DOH262148:DOH262221 DYD262148:DYD262221 EHZ262148:EHZ262221 ERV262148:ERV262221 FBR262148:FBR262221 FLN262148:FLN262221 FVJ262148:FVJ262221 GFF262148:GFF262221 GPB262148:GPB262221 GYX262148:GYX262221 HIT262148:HIT262221 HSP262148:HSP262221 ICL262148:ICL262221 IMH262148:IMH262221 IWD262148:IWD262221 JFZ262148:JFZ262221 JPV262148:JPV262221 JZR262148:JZR262221 KJN262148:KJN262221 KTJ262148:KTJ262221 LDF262148:LDF262221 LNB262148:LNB262221 LWX262148:LWX262221 MGT262148:MGT262221 MQP262148:MQP262221 NAL262148:NAL262221 NKH262148:NKH262221 NUD262148:NUD262221 ODZ262148:ODZ262221 ONV262148:ONV262221 OXR262148:OXR262221 PHN262148:PHN262221 PRJ262148:PRJ262221 QBF262148:QBF262221 QLB262148:QLB262221 QUX262148:QUX262221 RET262148:RET262221 ROP262148:ROP262221 RYL262148:RYL262221 SIH262148:SIH262221 SSD262148:SSD262221 TBZ262148:TBZ262221 TLV262148:TLV262221 TVR262148:TVR262221 UFN262148:UFN262221 UPJ262148:UPJ262221 UZF262148:UZF262221 VJB262148:VJB262221 VSX262148:VSX262221 WCT262148:WCT262221 WMP262148:WMP262221 WWL262148:WWL262221 AD327684:AD327757 JZ327684:JZ327757 TV327684:TV327757 ADR327684:ADR327757 ANN327684:ANN327757 AXJ327684:AXJ327757 BHF327684:BHF327757 BRB327684:BRB327757 CAX327684:CAX327757 CKT327684:CKT327757 CUP327684:CUP327757 DEL327684:DEL327757 DOH327684:DOH327757 DYD327684:DYD327757 EHZ327684:EHZ327757 ERV327684:ERV327757 FBR327684:FBR327757 FLN327684:FLN327757 FVJ327684:FVJ327757 GFF327684:GFF327757 GPB327684:GPB327757 GYX327684:GYX327757 HIT327684:HIT327757 HSP327684:HSP327757 ICL327684:ICL327757 IMH327684:IMH327757 IWD327684:IWD327757 JFZ327684:JFZ327757 JPV327684:JPV327757 JZR327684:JZR327757 KJN327684:KJN327757 KTJ327684:KTJ327757 LDF327684:LDF327757 LNB327684:LNB327757 LWX327684:LWX327757 MGT327684:MGT327757 MQP327684:MQP327757 NAL327684:NAL327757 NKH327684:NKH327757 NUD327684:NUD327757 ODZ327684:ODZ327757 ONV327684:ONV327757 OXR327684:OXR327757 PHN327684:PHN327757 PRJ327684:PRJ327757 QBF327684:QBF327757 QLB327684:QLB327757 QUX327684:QUX327757 RET327684:RET327757 ROP327684:ROP327757 RYL327684:RYL327757 SIH327684:SIH327757 SSD327684:SSD327757 TBZ327684:TBZ327757 TLV327684:TLV327757 TVR327684:TVR327757 UFN327684:UFN327757 UPJ327684:UPJ327757 UZF327684:UZF327757 VJB327684:VJB327757 VSX327684:VSX327757 WCT327684:WCT327757 WMP327684:WMP327757 WWL327684:WWL327757 AD393220:AD393293 JZ393220:JZ393293 TV393220:TV393293 ADR393220:ADR393293 ANN393220:ANN393293 AXJ393220:AXJ393293 BHF393220:BHF393293 BRB393220:BRB393293 CAX393220:CAX393293 CKT393220:CKT393293 CUP393220:CUP393293 DEL393220:DEL393293 DOH393220:DOH393293 DYD393220:DYD393293 EHZ393220:EHZ393293 ERV393220:ERV393293 FBR393220:FBR393293 FLN393220:FLN393293 FVJ393220:FVJ393293 GFF393220:GFF393293 GPB393220:GPB393293 GYX393220:GYX393293 HIT393220:HIT393293 HSP393220:HSP393293 ICL393220:ICL393293 IMH393220:IMH393293 IWD393220:IWD393293 JFZ393220:JFZ393293 JPV393220:JPV393293 JZR393220:JZR393293 KJN393220:KJN393293 KTJ393220:KTJ393293 LDF393220:LDF393293 LNB393220:LNB393293 LWX393220:LWX393293 MGT393220:MGT393293 MQP393220:MQP393293 NAL393220:NAL393293 NKH393220:NKH393293 NUD393220:NUD393293 ODZ393220:ODZ393293 ONV393220:ONV393293 OXR393220:OXR393293 PHN393220:PHN393293 PRJ393220:PRJ393293 QBF393220:QBF393293 QLB393220:QLB393293 QUX393220:QUX393293 RET393220:RET393293 ROP393220:ROP393293 RYL393220:RYL393293 SIH393220:SIH393293 SSD393220:SSD393293 TBZ393220:TBZ393293 TLV393220:TLV393293 TVR393220:TVR393293 UFN393220:UFN393293 UPJ393220:UPJ393293 UZF393220:UZF393293 VJB393220:VJB393293 VSX393220:VSX393293 WCT393220:WCT393293 WMP393220:WMP393293 WWL393220:WWL393293 AD458756:AD458829 JZ458756:JZ458829 TV458756:TV458829 ADR458756:ADR458829 ANN458756:ANN458829 AXJ458756:AXJ458829 BHF458756:BHF458829 BRB458756:BRB458829 CAX458756:CAX458829 CKT458756:CKT458829 CUP458756:CUP458829 DEL458756:DEL458829 DOH458756:DOH458829 DYD458756:DYD458829 EHZ458756:EHZ458829 ERV458756:ERV458829 FBR458756:FBR458829 FLN458756:FLN458829 FVJ458756:FVJ458829 GFF458756:GFF458829 GPB458756:GPB458829 GYX458756:GYX458829 HIT458756:HIT458829 HSP458756:HSP458829 ICL458756:ICL458829 IMH458756:IMH458829 IWD458756:IWD458829 JFZ458756:JFZ458829 JPV458756:JPV458829 JZR458756:JZR458829 KJN458756:KJN458829 KTJ458756:KTJ458829 LDF458756:LDF458829 LNB458756:LNB458829 LWX458756:LWX458829 MGT458756:MGT458829 MQP458756:MQP458829 NAL458756:NAL458829 NKH458756:NKH458829 NUD458756:NUD458829 ODZ458756:ODZ458829 ONV458756:ONV458829 OXR458756:OXR458829 PHN458756:PHN458829 PRJ458756:PRJ458829 QBF458756:QBF458829 QLB458756:QLB458829 QUX458756:QUX458829 RET458756:RET458829 ROP458756:ROP458829 RYL458756:RYL458829 SIH458756:SIH458829 SSD458756:SSD458829 TBZ458756:TBZ458829 TLV458756:TLV458829 TVR458756:TVR458829 UFN458756:UFN458829 UPJ458756:UPJ458829 UZF458756:UZF458829 VJB458756:VJB458829 VSX458756:VSX458829 WCT458756:WCT458829 WMP458756:WMP458829 WWL458756:WWL458829 AD524292:AD524365 JZ524292:JZ524365 TV524292:TV524365 ADR524292:ADR524365 ANN524292:ANN524365 AXJ524292:AXJ524365 BHF524292:BHF524365 BRB524292:BRB524365 CAX524292:CAX524365 CKT524292:CKT524365 CUP524292:CUP524365 DEL524292:DEL524365 DOH524292:DOH524365 DYD524292:DYD524365 EHZ524292:EHZ524365 ERV524292:ERV524365 FBR524292:FBR524365 FLN524292:FLN524365 FVJ524292:FVJ524365 GFF524292:GFF524365 GPB524292:GPB524365 GYX524292:GYX524365 HIT524292:HIT524365 HSP524292:HSP524365 ICL524292:ICL524365 IMH524292:IMH524365 IWD524292:IWD524365 JFZ524292:JFZ524365 JPV524292:JPV524365 JZR524292:JZR524365 KJN524292:KJN524365 KTJ524292:KTJ524365 LDF524292:LDF524365 LNB524292:LNB524365 LWX524292:LWX524365 MGT524292:MGT524365 MQP524292:MQP524365 NAL524292:NAL524365 NKH524292:NKH524365 NUD524292:NUD524365 ODZ524292:ODZ524365 ONV524292:ONV524365 OXR524292:OXR524365 PHN524292:PHN524365 PRJ524292:PRJ524365 QBF524292:QBF524365 QLB524292:QLB524365 QUX524292:QUX524365 RET524292:RET524365 ROP524292:ROP524365 RYL524292:RYL524365 SIH524292:SIH524365 SSD524292:SSD524365 TBZ524292:TBZ524365 TLV524292:TLV524365 TVR524292:TVR524365 UFN524292:UFN524365 UPJ524292:UPJ524365 UZF524292:UZF524365 VJB524292:VJB524365 VSX524292:VSX524365 WCT524292:WCT524365 WMP524292:WMP524365 WWL524292:WWL524365 AD589828:AD589901 JZ589828:JZ589901 TV589828:TV589901 ADR589828:ADR589901 ANN589828:ANN589901 AXJ589828:AXJ589901 BHF589828:BHF589901 BRB589828:BRB589901 CAX589828:CAX589901 CKT589828:CKT589901 CUP589828:CUP589901 DEL589828:DEL589901 DOH589828:DOH589901 DYD589828:DYD589901 EHZ589828:EHZ589901 ERV589828:ERV589901 FBR589828:FBR589901 FLN589828:FLN589901 FVJ589828:FVJ589901 GFF589828:GFF589901 GPB589828:GPB589901 GYX589828:GYX589901 HIT589828:HIT589901 HSP589828:HSP589901 ICL589828:ICL589901 IMH589828:IMH589901 IWD589828:IWD589901 JFZ589828:JFZ589901 JPV589828:JPV589901 JZR589828:JZR589901 KJN589828:KJN589901 KTJ589828:KTJ589901 LDF589828:LDF589901 LNB589828:LNB589901 LWX589828:LWX589901 MGT589828:MGT589901 MQP589828:MQP589901 NAL589828:NAL589901 NKH589828:NKH589901 NUD589828:NUD589901 ODZ589828:ODZ589901 ONV589828:ONV589901 OXR589828:OXR589901 PHN589828:PHN589901 PRJ589828:PRJ589901 QBF589828:QBF589901 QLB589828:QLB589901 QUX589828:QUX589901 RET589828:RET589901 ROP589828:ROP589901 RYL589828:RYL589901 SIH589828:SIH589901 SSD589828:SSD589901 TBZ589828:TBZ589901 TLV589828:TLV589901 TVR589828:TVR589901 UFN589828:UFN589901 UPJ589828:UPJ589901 UZF589828:UZF589901 VJB589828:VJB589901 VSX589828:VSX589901 WCT589828:WCT589901 WMP589828:WMP589901 WWL589828:WWL589901 AD655364:AD655437 JZ655364:JZ655437 TV655364:TV655437 ADR655364:ADR655437 ANN655364:ANN655437 AXJ655364:AXJ655437 BHF655364:BHF655437 BRB655364:BRB655437 CAX655364:CAX655437 CKT655364:CKT655437 CUP655364:CUP655437 DEL655364:DEL655437 DOH655364:DOH655437 DYD655364:DYD655437 EHZ655364:EHZ655437 ERV655364:ERV655437 FBR655364:FBR655437 FLN655364:FLN655437 FVJ655364:FVJ655437 GFF655364:GFF655437 GPB655364:GPB655437 GYX655364:GYX655437 HIT655364:HIT655437 HSP655364:HSP655437 ICL655364:ICL655437 IMH655364:IMH655437 IWD655364:IWD655437 JFZ655364:JFZ655437 JPV655364:JPV655437 JZR655364:JZR655437 KJN655364:KJN655437 KTJ655364:KTJ655437 LDF655364:LDF655437 LNB655364:LNB655437 LWX655364:LWX655437 MGT655364:MGT655437 MQP655364:MQP655437 NAL655364:NAL655437 NKH655364:NKH655437 NUD655364:NUD655437 ODZ655364:ODZ655437 ONV655364:ONV655437 OXR655364:OXR655437 PHN655364:PHN655437 PRJ655364:PRJ655437 QBF655364:QBF655437 QLB655364:QLB655437 QUX655364:QUX655437 RET655364:RET655437 ROP655364:ROP655437 RYL655364:RYL655437 SIH655364:SIH655437 SSD655364:SSD655437 TBZ655364:TBZ655437 TLV655364:TLV655437 TVR655364:TVR655437 UFN655364:UFN655437 UPJ655364:UPJ655437 UZF655364:UZF655437 VJB655364:VJB655437 VSX655364:VSX655437 WCT655364:WCT655437 WMP655364:WMP655437 WWL655364:WWL655437 AD720900:AD720973 JZ720900:JZ720973 TV720900:TV720973 ADR720900:ADR720973 ANN720900:ANN720973 AXJ720900:AXJ720973 BHF720900:BHF720973 BRB720900:BRB720973 CAX720900:CAX720973 CKT720900:CKT720973 CUP720900:CUP720973 DEL720900:DEL720973 DOH720900:DOH720973 DYD720900:DYD720973 EHZ720900:EHZ720973 ERV720900:ERV720973 FBR720900:FBR720973 FLN720900:FLN720973 FVJ720900:FVJ720973 GFF720900:GFF720973 GPB720900:GPB720973 GYX720900:GYX720973 HIT720900:HIT720973 HSP720900:HSP720973 ICL720900:ICL720973 IMH720900:IMH720973 IWD720900:IWD720973 JFZ720900:JFZ720973 JPV720900:JPV720973 JZR720900:JZR720973 KJN720900:KJN720973 KTJ720900:KTJ720973 LDF720900:LDF720973 LNB720900:LNB720973 LWX720900:LWX720973 MGT720900:MGT720973 MQP720900:MQP720973 NAL720900:NAL720973 NKH720900:NKH720973 NUD720900:NUD720973 ODZ720900:ODZ720973 ONV720900:ONV720973 OXR720900:OXR720973 PHN720900:PHN720973 PRJ720900:PRJ720973 QBF720900:QBF720973 QLB720900:QLB720973 QUX720900:QUX720973 RET720900:RET720973 ROP720900:ROP720973 RYL720900:RYL720973 SIH720900:SIH720973 SSD720900:SSD720973 TBZ720900:TBZ720973 TLV720900:TLV720973 TVR720900:TVR720973 UFN720900:UFN720973 UPJ720900:UPJ720973 UZF720900:UZF720973 VJB720900:VJB720973 VSX720900:VSX720973 WCT720900:WCT720973 WMP720900:WMP720973 WWL720900:WWL720973 AD786436:AD786509 JZ786436:JZ786509 TV786436:TV786509 ADR786436:ADR786509 ANN786436:ANN786509 AXJ786436:AXJ786509 BHF786436:BHF786509 BRB786436:BRB786509 CAX786436:CAX786509 CKT786436:CKT786509 CUP786436:CUP786509 DEL786436:DEL786509 DOH786436:DOH786509 DYD786436:DYD786509 EHZ786436:EHZ786509 ERV786436:ERV786509 FBR786436:FBR786509 FLN786436:FLN786509 FVJ786436:FVJ786509 GFF786436:GFF786509 GPB786436:GPB786509 GYX786436:GYX786509 HIT786436:HIT786509 HSP786436:HSP786509 ICL786436:ICL786509 IMH786436:IMH786509 IWD786436:IWD786509 JFZ786436:JFZ786509 JPV786436:JPV786509 JZR786436:JZR786509 KJN786436:KJN786509 KTJ786436:KTJ786509 LDF786436:LDF786509 LNB786436:LNB786509 LWX786436:LWX786509 MGT786436:MGT786509 MQP786436:MQP786509 NAL786436:NAL786509 NKH786436:NKH786509 NUD786436:NUD786509 ODZ786436:ODZ786509 ONV786436:ONV786509 OXR786436:OXR786509 PHN786436:PHN786509 PRJ786436:PRJ786509 QBF786436:QBF786509 QLB786436:QLB786509 QUX786436:QUX786509 RET786436:RET786509 ROP786436:ROP786509 RYL786436:RYL786509 SIH786436:SIH786509 SSD786436:SSD786509 TBZ786436:TBZ786509 TLV786436:TLV786509 TVR786436:TVR786509 UFN786436:UFN786509 UPJ786436:UPJ786509 UZF786436:UZF786509 VJB786436:VJB786509 VSX786436:VSX786509 WCT786436:WCT786509 WMP786436:WMP786509 WWL786436:WWL786509 AD851972:AD852045 JZ851972:JZ852045 TV851972:TV852045 ADR851972:ADR852045 ANN851972:ANN852045 AXJ851972:AXJ852045 BHF851972:BHF852045 BRB851972:BRB852045 CAX851972:CAX852045 CKT851972:CKT852045 CUP851972:CUP852045 DEL851972:DEL852045 DOH851972:DOH852045 DYD851972:DYD852045 EHZ851972:EHZ852045 ERV851972:ERV852045 FBR851972:FBR852045 FLN851972:FLN852045 FVJ851972:FVJ852045 GFF851972:GFF852045 GPB851972:GPB852045 GYX851972:GYX852045 HIT851972:HIT852045 HSP851972:HSP852045 ICL851972:ICL852045 IMH851972:IMH852045 IWD851972:IWD852045 JFZ851972:JFZ852045 JPV851972:JPV852045 JZR851972:JZR852045 KJN851972:KJN852045 KTJ851972:KTJ852045 LDF851972:LDF852045 LNB851972:LNB852045 LWX851972:LWX852045 MGT851972:MGT852045 MQP851972:MQP852045 NAL851972:NAL852045 NKH851972:NKH852045 NUD851972:NUD852045 ODZ851972:ODZ852045 ONV851972:ONV852045 OXR851972:OXR852045 PHN851972:PHN852045 PRJ851972:PRJ852045 QBF851972:QBF852045 QLB851972:QLB852045 QUX851972:QUX852045 RET851972:RET852045 ROP851972:ROP852045 RYL851972:RYL852045 SIH851972:SIH852045 SSD851972:SSD852045 TBZ851972:TBZ852045 TLV851972:TLV852045 TVR851972:TVR852045 UFN851972:UFN852045 UPJ851972:UPJ852045 UZF851972:UZF852045 VJB851972:VJB852045 VSX851972:VSX852045 WCT851972:WCT852045 WMP851972:WMP852045 WWL851972:WWL852045 AD917508:AD917581 JZ917508:JZ917581 TV917508:TV917581 ADR917508:ADR917581 ANN917508:ANN917581 AXJ917508:AXJ917581 BHF917508:BHF917581 BRB917508:BRB917581 CAX917508:CAX917581 CKT917508:CKT917581 CUP917508:CUP917581 DEL917508:DEL917581 DOH917508:DOH917581 DYD917508:DYD917581 EHZ917508:EHZ917581 ERV917508:ERV917581 FBR917508:FBR917581 FLN917508:FLN917581 FVJ917508:FVJ917581 GFF917508:GFF917581 GPB917508:GPB917581 GYX917508:GYX917581 HIT917508:HIT917581 HSP917508:HSP917581 ICL917508:ICL917581 IMH917508:IMH917581 IWD917508:IWD917581 JFZ917508:JFZ917581 JPV917508:JPV917581 JZR917508:JZR917581 KJN917508:KJN917581 KTJ917508:KTJ917581 LDF917508:LDF917581 LNB917508:LNB917581 LWX917508:LWX917581 MGT917508:MGT917581 MQP917508:MQP917581 NAL917508:NAL917581 NKH917508:NKH917581 NUD917508:NUD917581 ODZ917508:ODZ917581 ONV917508:ONV917581 OXR917508:OXR917581 PHN917508:PHN917581 PRJ917508:PRJ917581 QBF917508:QBF917581 QLB917508:QLB917581 QUX917508:QUX917581 RET917508:RET917581 ROP917508:ROP917581 RYL917508:RYL917581 SIH917508:SIH917581 SSD917508:SSD917581 TBZ917508:TBZ917581 TLV917508:TLV917581 TVR917508:TVR917581 UFN917508:UFN917581 UPJ917508:UPJ917581 UZF917508:UZF917581 VJB917508:VJB917581 VSX917508:VSX917581 WCT917508:WCT917581 WMP917508:WMP917581 WWL917508:WWL917581 AD983044:AD983117 JZ983044:JZ983117 TV983044:TV983117 ADR983044:ADR983117 ANN983044:ANN983117 AXJ983044:AXJ983117 BHF983044:BHF983117 BRB983044:BRB983117 CAX983044:CAX983117 CKT983044:CKT983117 CUP983044:CUP983117 DEL983044:DEL983117 DOH983044:DOH983117 DYD983044:DYD983117 EHZ983044:EHZ983117 ERV983044:ERV983117 FBR983044:FBR983117 FLN983044:FLN983117 FVJ983044:FVJ983117 GFF983044:GFF983117 GPB983044:GPB983117 GYX983044:GYX983117 HIT983044:HIT983117 HSP983044:HSP983117 ICL983044:ICL983117 IMH983044:IMH983117 IWD983044:IWD983117 JFZ983044:JFZ983117 JPV983044:JPV983117 JZR983044:JZR983117 KJN983044:KJN983117 KTJ983044:KTJ983117 LDF983044:LDF983117 LNB983044:LNB983117 LWX983044:LWX983117 MGT983044:MGT983117 MQP983044:MQP983117 NAL983044:NAL983117 NKH983044:NKH983117 NUD983044:NUD983117 ODZ983044:ODZ983117 ONV983044:ONV983117 OXR983044:OXR983117 PHN983044:PHN983117 PRJ983044:PRJ983117 QBF983044:QBF983117 QLB983044:QLB983117 QUX983044:QUX983117 RET983044:RET983117 ROP983044:ROP983117 RYL983044:RYL983117 SIH983044:SIH983117 SSD983044:SSD983117 TBZ983044:TBZ983117 TLV983044:TLV983117 TVR983044:TVR983117 UFN983044:UFN983117 UPJ983044:UPJ983117 UZF983044:UZF983117 VJB983044:VJB983117 VSX983044:VSX983117 WCT983044:WCT983117 WMP983044:WMP983117 WWL983044:WWL983117 WWL9:WWL77 WMP9:WMP77 WCT9:WCT77 VSX9:VSX77 VJB9:VJB77 UZF9:UZF77 UPJ9:UPJ77 UFN9:UFN77 TVR9:TVR77 TLV9:TLV77 TBZ9:TBZ77 SSD9:SSD77 SIH9:SIH77 RYL9:RYL77 ROP9:ROP77 RET9:RET77 QUX9:QUX77 QLB9:QLB77 QBF9:QBF77 PRJ9:PRJ77 PHN9:PHN77 OXR9:OXR77 ONV9:ONV77 ODZ9:ODZ77 NUD9:NUD77 NKH9:NKH77 NAL9:NAL77 MQP9:MQP77 MGT9:MGT77 LWX9:LWX77 LNB9:LNB77 LDF9:LDF77 KTJ9:KTJ77 KJN9:KJN77 JZR9:JZR77 JPV9:JPV77 JFZ9:JFZ77 IWD9:IWD77 IMH9:IMH77 ICL9:ICL77 HSP9:HSP77 HIT9:HIT77 GYX9:GYX77 GPB9:GPB77 GFF9:GFF77 FVJ9:FVJ77 FLN9:FLN77 FBR9:FBR77 ERV9:ERV77 EHZ9:EHZ77 DYD9:DYD77 DOH9:DOH77 DEL9:DEL77 CUP9:CUP77 CKT9:CKT77 CAX9:CAX77 BRB9:BRB77 BHF9:BHF77 AXJ9:AXJ77 ANN9:ANN77 ADR9:ADR77 TV9:TV77 JZ9:JZ77 AD9:AD77">
      <formula1>Efecto</formula1>
    </dataValidation>
    <dataValidation type="list" allowBlank="1" showInputMessage="1" showErrorMessage="1" sqref="R65540:R65613 JN65540:JN65613 TJ65540:TJ65613 ADF65540:ADF65613 ANB65540:ANB65613 AWX65540:AWX65613 BGT65540:BGT65613 BQP65540:BQP65613 CAL65540:CAL65613 CKH65540:CKH65613 CUD65540:CUD65613 DDZ65540:DDZ65613 DNV65540:DNV65613 DXR65540:DXR65613 EHN65540:EHN65613 ERJ65540:ERJ65613 FBF65540:FBF65613 FLB65540:FLB65613 FUX65540:FUX65613 GET65540:GET65613 GOP65540:GOP65613 GYL65540:GYL65613 HIH65540:HIH65613 HSD65540:HSD65613 IBZ65540:IBZ65613 ILV65540:ILV65613 IVR65540:IVR65613 JFN65540:JFN65613 JPJ65540:JPJ65613 JZF65540:JZF65613 KJB65540:KJB65613 KSX65540:KSX65613 LCT65540:LCT65613 LMP65540:LMP65613 LWL65540:LWL65613 MGH65540:MGH65613 MQD65540:MQD65613 MZZ65540:MZZ65613 NJV65540:NJV65613 NTR65540:NTR65613 ODN65540:ODN65613 ONJ65540:ONJ65613 OXF65540:OXF65613 PHB65540:PHB65613 PQX65540:PQX65613 QAT65540:QAT65613 QKP65540:QKP65613 QUL65540:QUL65613 REH65540:REH65613 ROD65540:ROD65613 RXZ65540:RXZ65613 SHV65540:SHV65613 SRR65540:SRR65613 TBN65540:TBN65613 TLJ65540:TLJ65613 TVF65540:TVF65613 UFB65540:UFB65613 UOX65540:UOX65613 UYT65540:UYT65613 VIP65540:VIP65613 VSL65540:VSL65613 WCH65540:WCH65613 WMD65540:WMD65613 WVZ65540:WVZ65613 R131076:R131149 JN131076:JN131149 TJ131076:TJ131149 ADF131076:ADF131149 ANB131076:ANB131149 AWX131076:AWX131149 BGT131076:BGT131149 BQP131076:BQP131149 CAL131076:CAL131149 CKH131076:CKH131149 CUD131076:CUD131149 DDZ131076:DDZ131149 DNV131076:DNV131149 DXR131076:DXR131149 EHN131076:EHN131149 ERJ131076:ERJ131149 FBF131076:FBF131149 FLB131076:FLB131149 FUX131076:FUX131149 GET131076:GET131149 GOP131076:GOP131149 GYL131076:GYL131149 HIH131076:HIH131149 HSD131076:HSD131149 IBZ131076:IBZ131149 ILV131076:ILV131149 IVR131076:IVR131149 JFN131076:JFN131149 JPJ131076:JPJ131149 JZF131076:JZF131149 KJB131076:KJB131149 KSX131076:KSX131149 LCT131076:LCT131149 LMP131076:LMP131149 LWL131076:LWL131149 MGH131076:MGH131149 MQD131076:MQD131149 MZZ131076:MZZ131149 NJV131076:NJV131149 NTR131076:NTR131149 ODN131076:ODN131149 ONJ131076:ONJ131149 OXF131076:OXF131149 PHB131076:PHB131149 PQX131076:PQX131149 QAT131076:QAT131149 QKP131076:QKP131149 QUL131076:QUL131149 REH131076:REH131149 ROD131076:ROD131149 RXZ131076:RXZ131149 SHV131076:SHV131149 SRR131076:SRR131149 TBN131076:TBN131149 TLJ131076:TLJ131149 TVF131076:TVF131149 UFB131076:UFB131149 UOX131076:UOX131149 UYT131076:UYT131149 VIP131076:VIP131149 VSL131076:VSL131149 WCH131076:WCH131149 WMD131076:WMD131149 WVZ131076:WVZ131149 R196612:R196685 JN196612:JN196685 TJ196612:TJ196685 ADF196612:ADF196685 ANB196612:ANB196685 AWX196612:AWX196685 BGT196612:BGT196685 BQP196612:BQP196685 CAL196612:CAL196685 CKH196612:CKH196685 CUD196612:CUD196685 DDZ196612:DDZ196685 DNV196612:DNV196685 DXR196612:DXR196685 EHN196612:EHN196685 ERJ196612:ERJ196685 FBF196612:FBF196685 FLB196612:FLB196685 FUX196612:FUX196685 GET196612:GET196685 GOP196612:GOP196685 GYL196612:GYL196685 HIH196612:HIH196685 HSD196612:HSD196685 IBZ196612:IBZ196685 ILV196612:ILV196685 IVR196612:IVR196685 JFN196612:JFN196685 JPJ196612:JPJ196685 JZF196612:JZF196685 KJB196612:KJB196685 KSX196612:KSX196685 LCT196612:LCT196685 LMP196612:LMP196685 LWL196612:LWL196685 MGH196612:MGH196685 MQD196612:MQD196685 MZZ196612:MZZ196685 NJV196612:NJV196685 NTR196612:NTR196685 ODN196612:ODN196685 ONJ196612:ONJ196685 OXF196612:OXF196685 PHB196612:PHB196685 PQX196612:PQX196685 QAT196612:QAT196685 QKP196612:QKP196685 QUL196612:QUL196685 REH196612:REH196685 ROD196612:ROD196685 RXZ196612:RXZ196685 SHV196612:SHV196685 SRR196612:SRR196685 TBN196612:TBN196685 TLJ196612:TLJ196685 TVF196612:TVF196685 UFB196612:UFB196685 UOX196612:UOX196685 UYT196612:UYT196685 VIP196612:VIP196685 VSL196612:VSL196685 WCH196612:WCH196685 WMD196612:WMD196685 WVZ196612:WVZ196685 R262148:R262221 JN262148:JN262221 TJ262148:TJ262221 ADF262148:ADF262221 ANB262148:ANB262221 AWX262148:AWX262221 BGT262148:BGT262221 BQP262148:BQP262221 CAL262148:CAL262221 CKH262148:CKH262221 CUD262148:CUD262221 DDZ262148:DDZ262221 DNV262148:DNV262221 DXR262148:DXR262221 EHN262148:EHN262221 ERJ262148:ERJ262221 FBF262148:FBF262221 FLB262148:FLB262221 FUX262148:FUX262221 GET262148:GET262221 GOP262148:GOP262221 GYL262148:GYL262221 HIH262148:HIH262221 HSD262148:HSD262221 IBZ262148:IBZ262221 ILV262148:ILV262221 IVR262148:IVR262221 JFN262148:JFN262221 JPJ262148:JPJ262221 JZF262148:JZF262221 KJB262148:KJB262221 KSX262148:KSX262221 LCT262148:LCT262221 LMP262148:LMP262221 LWL262148:LWL262221 MGH262148:MGH262221 MQD262148:MQD262221 MZZ262148:MZZ262221 NJV262148:NJV262221 NTR262148:NTR262221 ODN262148:ODN262221 ONJ262148:ONJ262221 OXF262148:OXF262221 PHB262148:PHB262221 PQX262148:PQX262221 QAT262148:QAT262221 QKP262148:QKP262221 QUL262148:QUL262221 REH262148:REH262221 ROD262148:ROD262221 RXZ262148:RXZ262221 SHV262148:SHV262221 SRR262148:SRR262221 TBN262148:TBN262221 TLJ262148:TLJ262221 TVF262148:TVF262221 UFB262148:UFB262221 UOX262148:UOX262221 UYT262148:UYT262221 VIP262148:VIP262221 VSL262148:VSL262221 WCH262148:WCH262221 WMD262148:WMD262221 WVZ262148:WVZ262221 R327684:R327757 JN327684:JN327757 TJ327684:TJ327757 ADF327684:ADF327757 ANB327684:ANB327757 AWX327684:AWX327757 BGT327684:BGT327757 BQP327684:BQP327757 CAL327684:CAL327757 CKH327684:CKH327757 CUD327684:CUD327757 DDZ327684:DDZ327757 DNV327684:DNV327757 DXR327684:DXR327757 EHN327684:EHN327757 ERJ327684:ERJ327757 FBF327684:FBF327757 FLB327684:FLB327757 FUX327684:FUX327757 GET327684:GET327757 GOP327684:GOP327757 GYL327684:GYL327757 HIH327684:HIH327757 HSD327684:HSD327757 IBZ327684:IBZ327757 ILV327684:ILV327757 IVR327684:IVR327757 JFN327684:JFN327757 JPJ327684:JPJ327757 JZF327684:JZF327757 KJB327684:KJB327757 KSX327684:KSX327757 LCT327684:LCT327757 LMP327684:LMP327757 LWL327684:LWL327757 MGH327684:MGH327757 MQD327684:MQD327757 MZZ327684:MZZ327757 NJV327684:NJV327757 NTR327684:NTR327757 ODN327684:ODN327757 ONJ327684:ONJ327757 OXF327684:OXF327757 PHB327684:PHB327757 PQX327684:PQX327757 QAT327684:QAT327757 QKP327684:QKP327757 QUL327684:QUL327757 REH327684:REH327757 ROD327684:ROD327757 RXZ327684:RXZ327757 SHV327684:SHV327757 SRR327684:SRR327757 TBN327684:TBN327757 TLJ327684:TLJ327757 TVF327684:TVF327757 UFB327684:UFB327757 UOX327684:UOX327757 UYT327684:UYT327757 VIP327684:VIP327757 VSL327684:VSL327757 WCH327684:WCH327757 WMD327684:WMD327757 WVZ327684:WVZ327757 R393220:R393293 JN393220:JN393293 TJ393220:TJ393293 ADF393220:ADF393293 ANB393220:ANB393293 AWX393220:AWX393293 BGT393220:BGT393293 BQP393220:BQP393293 CAL393220:CAL393293 CKH393220:CKH393293 CUD393220:CUD393293 DDZ393220:DDZ393293 DNV393220:DNV393293 DXR393220:DXR393293 EHN393220:EHN393293 ERJ393220:ERJ393293 FBF393220:FBF393293 FLB393220:FLB393293 FUX393220:FUX393293 GET393220:GET393293 GOP393220:GOP393293 GYL393220:GYL393293 HIH393220:HIH393293 HSD393220:HSD393293 IBZ393220:IBZ393293 ILV393220:ILV393293 IVR393220:IVR393293 JFN393220:JFN393293 JPJ393220:JPJ393293 JZF393220:JZF393293 KJB393220:KJB393293 KSX393220:KSX393293 LCT393220:LCT393293 LMP393220:LMP393293 LWL393220:LWL393293 MGH393220:MGH393293 MQD393220:MQD393293 MZZ393220:MZZ393293 NJV393220:NJV393293 NTR393220:NTR393293 ODN393220:ODN393293 ONJ393220:ONJ393293 OXF393220:OXF393293 PHB393220:PHB393293 PQX393220:PQX393293 QAT393220:QAT393293 QKP393220:QKP393293 QUL393220:QUL393293 REH393220:REH393293 ROD393220:ROD393293 RXZ393220:RXZ393293 SHV393220:SHV393293 SRR393220:SRR393293 TBN393220:TBN393293 TLJ393220:TLJ393293 TVF393220:TVF393293 UFB393220:UFB393293 UOX393220:UOX393293 UYT393220:UYT393293 VIP393220:VIP393293 VSL393220:VSL393293 WCH393220:WCH393293 WMD393220:WMD393293 WVZ393220:WVZ393293 R458756:R458829 JN458756:JN458829 TJ458756:TJ458829 ADF458756:ADF458829 ANB458756:ANB458829 AWX458756:AWX458829 BGT458756:BGT458829 BQP458756:BQP458829 CAL458756:CAL458829 CKH458756:CKH458829 CUD458756:CUD458829 DDZ458756:DDZ458829 DNV458756:DNV458829 DXR458756:DXR458829 EHN458756:EHN458829 ERJ458756:ERJ458829 FBF458756:FBF458829 FLB458756:FLB458829 FUX458756:FUX458829 GET458756:GET458829 GOP458756:GOP458829 GYL458756:GYL458829 HIH458756:HIH458829 HSD458756:HSD458829 IBZ458756:IBZ458829 ILV458756:ILV458829 IVR458756:IVR458829 JFN458756:JFN458829 JPJ458756:JPJ458829 JZF458756:JZF458829 KJB458756:KJB458829 KSX458756:KSX458829 LCT458756:LCT458829 LMP458756:LMP458829 LWL458756:LWL458829 MGH458756:MGH458829 MQD458756:MQD458829 MZZ458756:MZZ458829 NJV458756:NJV458829 NTR458756:NTR458829 ODN458756:ODN458829 ONJ458756:ONJ458829 OXF458756:OXF458829 PHB458756:PHB458829 PQX458756:PQX458829 QAT458756:QAT458829 QKP458756:QKP458829 QUL458756:QUL458829 REH458756:REH458829 ROD458756:ROD458829 RXZ458756:RXZ458829 SHV458756:SHV458829 SRR458756:SRR458829 TBN458756:TBN458829 TLJ458756:TLJ458829 TVF458756:TVF458829 UFB458756:UFB458829 UOX458756:UOX458829 UYT458756:UYT458829 VIP458756:VIP458829 VSL458756:VSL458829 WCH458756:WCH458829 WMD458756:WMD458829 WVZ458756:WVZ458829 R524292:R524365 JN524292:JN524365 TJ524292:TJ524365 ADF524292:ADF524365 ANB524292:ANB524365 AWX524292:AWX524365 BGT524292:BGT524365 BQP524292:BQP524365 CAL524292:CAL524365 CKH524292:CKH524365 CUD524292:CUD524365 DDZ524292:DDZ524365 DNV524292:DNV524365 DXR524292:DXR524365 EHN524292:EHN524365 ERJ524292:ERJ524365 FBF524292:FBF524365 FLB524292:FLB524365 FUX524292:FUX524365 GET524292:GET524365 GOP524292:GOP524365 GYL524292:GYL524365 HIH524292:HIH524365 HSD524292:HSD524365 IBZ524292:IBZ524365 ILV524292:ILV524365 IVR524292:IVR524365 JFN524292:JFN524365 JPJ524292:JPJ524365 JZF524292:JZF524365 KJB524292:KJB524365 KSX524292:KSX524365 LCT524292:LCT524365 LMP524292:LMP524365 LWL524292:LWL524365 MGH524292:MGH524365 MQD524292:MQD524365 MZZ524292:MZZ524365 NJV524292:NJV524365 NTR524292:NTR524365 ODN524292:ODN524365 ONJ524292:ONJ524365 OXF524292:OXF524365 PHB524292:PHB524365 PQX524292:PQX524365 QAT524292:QAT524365 QKP524292:QKP524365 QUL524292:QUL524365 REH524292:REH524365 ROD524292:ROD524365 RXZ524292:RXZ524365 SHV524292:SHV524365 SRR524292:SRR524365 TBN524292:TBN524365 TLJ524292:TLJ524365 TVF524292:TVF524365 UFB524292:UFB524365 UOX524292:UOX524365 UYT524292:UYT524365 VIP524292:VIP524365 VSL524292:VSL524365 WCH524292:WCH524365 WMD524292:WMD524365 WVZ524292:WVZ524365 R589828:R589901 JN589828:JN589901 TJ589828:TJ589901 ADF589828:ADF589901 ANB589828:ANB589901 AWX589828:AWX589901 BGT589828:BGT589901 BQP589828:BQP589901 CAL589828:CAL589901 CKH589828:CKH589901 CUD589828:CUD589901 DDZ589828:DDZ589901 DNV589828:DNV589901 DXR589828:DXR589901 EHN589828:EHN589901 ERJ589828:ERJ589901 FBF589828:FBF589901 FLB589828:FLB589901 FUX589828:FUX589901 GET589828:GET589901 GOP589828:GOP589901 GYL589828:GYL589901 HIH589828:HIH589901 HSD589828:HSD589901 IBZ589828:IBZ589901 ILV589828:ILV589901 IVR589828:IVR589901 JFN589828:JFN589901 JPJ589828:JPJ589901 JZF589828:JZF589901 KJB589828:KJB589901 KSX589828:KSX589901 LCT589828:LCT589901 LMP589828:LMP589901 LWL589828:LWL589901 MGH589828:MGH589901 MQD589828:MQD589901 MZZ589828:MZZ589901 NJV589828:NJV589901 NTR589828:NTR589901 ODN589828:ODN589901 ONJ589828:ONJ589901 OXF589828:OXF589901 PHB589828:PHB589901 PQX589828:PQX589901 QAT589828:QAT589901 QKP589828:QKP589901 QUL589828:QUL589901 REH589828:REH589901 ROD589828:ROD589901 RXZ589828:RXZ589901 SHV589828:SHV589901 SRR589828:SRR589901 TBN589828:TBN589901 TLJ589828:TLJ589901 TVF589828:TVF589901 UFB589828:UFB589901 UOX589828:UOX589901 UYT589828:UYT589901 VIP589828:VIP589901 VSL589828:VSL589901 WCH589828:WCH589901 WMD589828:WMD589901 WVZ589828:WVZ589901 R655364:R655437 JN655364:JN655437 TJ655364:TJ655437 ADF655364:ADF655437 ANB655364:ANB655437 AWX655364:AWX655437 BGT655364:BGT655437 BQP655364:BQP655437 CAL655364:CAL655437 CKH655364:CKH655437 CUD655364:CUD655437 DDZ655364:DDZ655437 DNV655364:DNV655437 DXR655364:DXR655437 EHN655364:EHN655437 ERJ655364:ERJ655437 FBF655364:FBF655437 FLB655364:FLB655437 FUX655364:FUX655437 GET655364:GET655437 GOP655364:GOP655437 GYL655364:GYL655437 HIH655364:HIH655437 HSD655364:HSD655437 IBZ655364:IBZ655437 ILV655364:ILV655437 IVR655364:IVR655437 JFN655364:JFN655437 JPJ655364:JPJ655437 JZF655364:JZF655437 KJB655364:KJB655437 KSX655364:KSX655437 LCT655364:LCT655437 LMP655364:LMP655437 LWL655364:LWL655437 MGH655364:MGH655437 MQD655364:MQD655437 MZZ655364:MZZ655437 NJV655364:NJV655437 NTR655364:NTR655437 ODN655364:ODN655437 ONJ655364:ONJ655437 OXF655364:OXF655437 PHB655364:PHB655437 PQX655364:PQX655437 QAT655364:QAT655437 QKP655364:QKP655437 QUL655364:QUL655437 REH655364:REH655437 ROD655364:ROD655437 RXZ655364:RXZ655437 SHV655364:SHV655437 SRR655364:SRR655437 TBN655364:TBN655437 TLJ655364:TLJ655437 TVF655364:TVF655437 UFB655364:UFB655437 UOX655364:UOX655437 UYT655364:UYT655437 VIP655364:VIP655437 VSL655364:VSL655437 WCH655364:WCH655437 WMD655364:WMD655437 WVZ655364:WVZ655437 R720900:R720973 JN720900:JN720973 TJ720900:TJ720973 ADF720900:ADF720973 ANB720900:ANB720973 AWX720900:AWX720973 BGT720900:BGT720973 BQP720900:BQP720973 CAL720900:CAL720973 CKH720900:CKH720973 CUD720900:CUD720973 DDZ720900:DDZ720973 DNV720900:DNV720973 DXR720900:DXR720973 EHN720900:EHN720973 ERJ720900:ERJ720973 FBF720900:FBF720973 FLB720900:FLB720973 FUX720900:FUX720973 GET720900:GET720973 GOP720900:GOP720973 GYL720900:GYL720973 HIH720900:HIH720973 HSD720900:HSD720973 IBZ720900:IBZ720973 ILV720900:ILV720973 IVR720900:IVR720973 JFN720900:JFN720973 JPJ720900:JPJ720973 JZF720900:JZF720973 KJB720900:KJB720973 KSX720900:KSX720973 LCT720900:LCT720973 LMP720900:LMP720973 LWL720900:LWL720973 MGH720900:MGH720973 MQD720900:MQD720973 MZZ720900:MZZ720973 NJV720900:NJV720973 NTR720900:NTR720973 ODN720900:ODN720973 ONJ720900:ONJ720973 OXF720900:OXF720973 PHB720900:PHB720973 PQX720900:PQX720973 QAT720900:QAT720973 QKP720900:QKP720973 QUL720900:QUL720973 REH720900:REH720973 ROD720900:ROD720973 RXZ720900:RXZ720973 SHV720900:SHV720973 SRR720900:SRR720973 TBN720900:TBN720973 TLJ720900:TLJ720973 TVF720900:TVF720973 UFB720900:UFB720973 UOX720900:UOX720973 UYT720900:UYT720973 VIP720900:VIP720973 VSL720900:VSL720973 WCH720900:WCH720973 WMD720900:WMD720973 WVZ720900:WVZ720973 R786436:R786509 JN786436:JN786509 TJ786436:TJ786509 ADF786436:ADF786509 ANB786436:ANB786509 AWX786436:AWX786509 BGT786436:BGT786509 BQP786436:BQP786509 CAL786436:CAL786509 CKH786436:CKH786509 CUD786436:CUD786509 DDZ786436:DDZ786509 DNV786436:DNV786509 DXR786436:DXR786509 EHN786436:EHN786509 ERJ786436:ERJ786509 FBF786436:FBF786509 FLB786436:FLB786509 FUX786436:FUX786509 GET786436:GET786509 GOP786436:GOP786509 GYL786436:GYL786509 HIH786436:HIH786509 HSD786436:HSD786509 IBZ786436:IBZ786509 ILV786436:ILV786509 IVR786436:IVR786509 JFN786436:JFN786509 JPJ786436:JPJ786509 JZF786436:JZF786509 KJB786436:KJB786509 KSX786436:KSX786509 LCT786436:LCT786509 LMP786436:LMP786509 LWL786436:LWL786509 MGH786436:MGH786509 MQD786436:MQD786509 MZZ786436:MZZ786509 NJV786436:NJV786509 NTR786436:NTR786509 ODN786436:ODN786509 ONJ786436:ONJ786509 OXF786436:OXF786509 PHB786436:PHB786509 PQX786436:PQX786509 QAT786436:QAT786509 QKP786436:QKP786509 QUL786436:QUL786509 REH786436:REH786509 ROD786436:ROD786509 RXZ786436:RXZ786509 SHV786436:SHV786509 SRR786436:SRR786509 TBN786436:TBN786509 TLJ786436:TLJ786509 TVF786436:TVF786509 UFB786436:UFB786509 UOX786436:UOX786509 UYT786436:UYT786509 VIP786436:VIP786509 VSL786436:VSL786509 WCH786436:WCH786509 WMD786436:WMD786509 WVZ786436:WVZ786509 R851972:R852045 JN851972:JN852045 TJ851972:TJ852045 ADF851972:ADF852045 ANB851972:ANB852045 AWX851972:AWX852045 BGT851972:BGT852045 BQP851972:BQP852045 CAL851972:CAL852045 CKH851972:CKH852045 CUD851972:CUD852045 DDZ851972:DDZ852045 DNV851972:DNV852045 DXR851972:DXR852045 EHN851972:EHN852045 ERJ851972:ERJ852045 FBF851972:FBF852045 FLB851972:FLB852045 FUX851972:FUX852045 GET851972:GET852045 GOP851972:GOP852045 GYL851972:GYL852045 HIH851972:HIH852045 HSD851972:HSD852045 IBZ851972:IBZ852045 ILV851972:ILV852045 IVR851972:IVR852045 JFN851972:JFN852045 JPJ851972:JPJ852045 JZF851972:JZF852045 KJB851972:KJB852045 KSX851972:KSX852045 LCT851972:LCT852045 LMP851972:LMP852045 LWL851972:LWL852045 MGH851972:MGH852045 MQD851972:MQD852045 MZZ851972:MZZ852045 NJV851972:NJV852045 NTR851972:NTR852045 ODN851972:ODN852045 ONJ851972:ONJ852045 OXF851972:OXF852045 PHB851972:PHB852045 PQX851972:PQX852045 QAT851972:QAT852045 QKP851972:QKP852045 QUL851972:QUL852045 REH851972:REH852045 ROD851972:ROD852045 RXZ851972:RXZ852045 SHV851972:SHV852045 SRR851972:SRR852045 TBN851972:TBN852045 TLJ851972:TLJ852045 TVF851972:TVF852045 UFB851972:UFB852045 UOX851972:UOX852045 UYT851972:UYT852045 VIP851972:VIP852045 VSL851972:VSL852045 WCH851972:WCH852045 WMD851972:WMD852045 WVZ851972:WVZ852045 R917508:R917581 JN917508:JN917581 TJ917508:TJ917581 ADF917508:ADF917581 ANB917508:ANB917581 AWX917508:AWX917581 BGT917508:BGT917581 BQP917508:BQP917581 CAL917508:CAL917581 CKH917508:CKH917581 CUD917508:CUD917581 DDZ917508:DDZ917581 DNV917508:DNV917581 DXR917508:DXR917581 EHN917508:EHN917581 ERJ917508:ERJ917581 FBF917508:FBF917581 FLB917508:FLB917581 FUX917508:FUX917581 GET917508:GET917581 GOP917508:GOP917581 GYL917508:GYL917581 HIH917508:HIH917581 HSD917508:HSD917581 IBZ917508:IBZ917581 ILV917508:ILV917581 IVR917508:IVR917581 JFN917508:JFN917581 JPJ917508:JPJ917581 JZF917508:JZF917581 KJB917508:KJB917581 KSX917508:KSX917581 LCT917508:LCT917581 LMP917508:LMP917581 LWL917508:LWL917581 MGH917508:MGH917581 MQD917508:MQD917581 MZZ917508:MZZ917581 NJV917508:NJV917581 NTR917508:NTR917581 ODN917508:ODN917581 ONJ917508:ONJ917581 OXF917508:OXF917581 PHB917508:PHB917581 PQX917508:PQX917581 QAT917508:QAT917581 QKP917508:QKP917581 QUL917508:QUL917581 REH917508:REH917581 ROD917508:ROD917581 RXZ917508:RXZ917581 SHV917508:SHV917581 SRR917508:SRR917581 TBN917508:TBN917581 TLJ917508:TLJ917581 TVF917508:TVF917581 UFB917508:UFB917581 UOX917508:UOX917581 UYT917508:UYT917581 VIP917508:VIP917581 VSL917508:VSL917581 WCH917508:WCH917581 WMD917508:WMD917581 WVZ917508:WVZ917581 R983044:R983117 JN983044:JN983117 TJ983044:TJ983117 ADF983044:ADF983117 ANB983044:ANB983117 AWX983044:AWX983117 BGT983044:BGT983117 BQP983044:BQP983117 CAL983044:CAL983117 CKH983044:CKH983117 CUD983044:CUD983117 DDZ983044:DDZ983117 DNV983044:DNV983117 DXR983044:DXR983117 EHN983044:EHN983117 ERJ983044:ERJ983117 FBF983044:FBF983117 FLB983044:FLB983117 FUX983044:FUX983117 GET983044:GET983117 GOP983044:GOP983117 GYL983044:GYL983117 HIH983044:HIH983117 HSD983044:HSD983117 IBZ983044:IBZ983117 ILV983044:ILV983117 IVR983044:IVR983117 JFN983044:JFN983117 JPJ983044:JPJ983117 JZF983044:JZF983117 KJB983044:KJB983117 KSX983044:KSX983117 LCT983044:LCT983117 LMP983044:LMP983117 LWL983044:LWL983117 MGH983044:MGH983117 MQD983044:MQD983117 MZZ983044:MZZ983117 NJV983044:NJV983117 NTR983044:NTR983117 ODN983044:ODN983117 ONJ983044:ONJ983117 OXF983044:OXF983117 PHB983044:PHB983117 PQX983044:PQX983117 QAT983044:QAT983117 QKP983044:QKP983117 QUL983044:QUL983117 REH983044:REH983117 ROD983044:ROD983117 RXZ983044:RXZ983117 SHV983044:SHV983117 SRR983044:SRR983117 TBN983044:TBN983117 TLJ983044:TLJ983117 TVF983044:TVF983117 UFB983044:UFB983117 UOX983044:UOX983117 UYT983044:UYT983117 VIP983044:VIP983117 VSL983044:VSL983117 WCH983044:WCH983117 WMD983044:WMD983117 WVZ983044:WVZ983117 WVZ9:WVZ77 WMD9:WMD77 WCH9:WCH77 VSL9:VSL77 VIP9:VIP77 UYT9:UYT77 UOX9:UOX77 UFB9:UFB77 TVF9:TVF77 TLJ9:TLJ77 TBN9:TBN77 SRR9:SRR77 SHV9:SHV77 RXZ9:RXZ77 ROD9:ROD77 REH9:REH77 QUL9:QUL77 QKP9:QKP77 QAT9:QAT77 PQX9:PQX77 PHB9:PHB77 OXF9:OXF77 ONJ9:ONJ77 ODN9:ODN77 NTR9:NTR77 NJV9:NJV77 MZZ9:MZZ77 MQD9:MQD77 MGH9:MGH77 LWL9:LWL77 LMP9:LMP77 LCT9:LCT77 KSX9:KSX77 KJB9:KJB77 JZF9:JZF77 JPJ9:JPJ77 JFN9:JFN77 IVR9:IVR77 ILV9:ILV77 IBZ9:IBZ77 HSD9:HSD77 HIH9:HIH77 GYL9:GYL77 GOP9:GOP77 GET9:GET77 FUX9:FUX77 FLB9:FLB77 FBF9:FBF77 ERJ9:ERJ77 EHN9:EHN77 DXR9:DXR77 DNV9:DNV77 DDZ9:DDZ77 CUD9:CUD77 CKH9:CKH77 CAL9:CAL77 BQP9:BQP77 BGT9:BGT77 AWX9:AWX77 ANB9:ANB77 ADF9:ADF77 TJ9:TJ77 JN9:JN77 R9:R77">
      <formula1>IMPACTO</formula1>
    </dataValidation>
    <dataValidation type="list" allowBlank="1" showInputMessage="1" showErrorMessage="1" sqref="Q65540:Q65613 JM65540:JM65613 TI65540:TI65613 ADE65540:ADE65613 ANA65540:ANA65613 AWW65540:AWW65613 BGS65540:BGS65613 BQO65540:BQO65613 CAK65540:CAK65613 CKG65540:CKG65613 CUC65540:CUC65613 DDY65540:DDY65613 DNU65540:DNU65613 DXQ65540:DXQ65613 EHM65540:EHM65613 ERI65540:ERI65613 FBE65540:FBE65613 FLA65540:FLA65613 FUW65540:FUW65613 GES65540:GES65613 GOO65540:GOO65613 GYK65540:GYK65613 HIG65540:HIG65613 HSC65540:HSC65613 IBY65540:IBY65613 ILU65540:ILU65613 IVQ65540:IVQ65613 JFM65540:JFM65613 JPI65540:JPI65613 JZE65540:JZE65613 KJA65540:KJA65613 KSW65540:KSW65613 LCS65540:LCS65613 LMO65540:LMO65613 LWK65540:LWK65613 MGG65540:MGG65613 MQC65540:MQC65613 MZY65540:MZY65613 NJU65540:NJU65613 NTQ65540:NTQ65613 ODM65540:ODM65613 ONI65540:ONI65613 OXE65540:OXE65613 PHA65540:PHA65613 PQW65540:PQW65613 QAS65540:QAS65613 QKO65540:QKO65613 QUK65540:QUK65613 REG65540:REG65613 ROC65540:ROC65613 RXY65540:RXY65613 SHU65540:SHU65613 SRQ65540:SRQ65613 TBM65540:TBM65613 TLI65540:TLI65613 TVE65540:TVE65613 UFA65540:UFA65613 UOW65540:UOW65613 UYS65540:UYS65613 VIO65540:VIO65613 VSK65540:VSK65613 WCG65540:WCG65613 WMC65540:WMC65613 WVY65540:WVY65613 Q131076:Q131149 JM131076:JM131149 TI131076:TI131149 ADE131076:ADE131149 ANA131076:ANA131149 AWW131076:AWW131149 BGS131076:BGS131149 BQO131076:BQO131149 CAK131076:CAK131149 CKG131076:CKG131149 CUC131076:CUC131149 DDY131076:DDY131149 DNU131076:DNU131149 DXQ131076:DXQ131149 EHM131076:EHM131149 ERI131076:ERI131149 FBE131076:FBE131149 FLA131076:FLA131149 FUW131076:FUW131149 GES131076:GES131149 GOO131076:GOO131149 GYK131076:GYK131149 HIG131076:HIG131149 HSC131076:HSC131149 IBY131076:IBY131149 ILU131076:ILU131149 IVQ131076:IVQ131149 JFM131076:JFM131149 JPI131076:JPI131149 JZE131076:JZE131149 KJA131076:KJA131149 KSW131076:KSW131149 LCS131076:LCS131149 LMO131076:LMO131149 LWK131076:LWK131149 MGG131076:MGG131149 MQC131076:MQC131149 MZY131076:MZY131149 NJU131076:NJU131149 NTQ131076:NTQ131149 ODM131076:ODM131149 ONI131076:ONI131149 OXE131076:OXE131149 PHA131076:PHA131149 PQW131076:PQW131149 QAS131076:QAS131149 QKO131076:QKO131149 QUK131076:QUK131149 REG131076:REG131149 ROC131076:ROC131149 RXY131076:RXY131149 SHU131076:SHU131149 SRQ131076:SRQ131149 TBM131076:TBM131149 TLI131076:TLI131149 TVE131076:TVE131149 UFA131076:UFA131149 UOW131076:UOW131149 UYS131076:UYS131149 VIO131076:VIO131149 VSK131076:VSK131149 WCG131076:WCG131149 WMC131076:WMC131149 WVY131076:WVY131149 Q196612:Q196685 JM196612:JM196685 TI196612:TI196685 ADE196612:ADE196685 ANA196612:ANA196685 AWW196612:AWW196685 BGS196612:BGS196685 BQO196612:BQO196685 CAK196612:CAK196685 CKG196612:CKG196685 CUC196612:CUC196685 DDY196612:DDY196685 DNU196612:DNU196685 DXQ196612:DXQ196685 EHM196612:EHM196685 ERI196612:ERI196685 FBE196612:FBE196685 FLA196612:FLA196685 FUW196612:FUW196685 GES196612:GES196685 GOO196612:GOO196685 GYK196612:GYK196685 HIG196612:HIG196685 HSC196612:HSC196685 IBY196612:IBY196685 ILU196612:ILU196685 IVQ196612:IVQ196685 JFM196612:JFM196685 JPI196612:JPI196685 JZE196612:JZE196685 KJA196612:KJA196685 KSW196612:KSW196685 LCS196612:LCS196685 LMO196612:LMO196685 LWK196612:LWK196685 MGG196612:MGG196685 MQC196612:MQC196685 MZY196612:MZY196685 NJU196612:NJU196685 NTQ196612:NTQ196685 ODM196612:ODM196685 ONI196612:ONI196685 OXE196612:OXE196685 PHA196612:PHA196685 PQW196612:PQW196685 QAS196612:QAS196685 QKO196612:QKO196685 QUK196612:QUK196685 REG196612:REG196685 ROC196612:ROC196685 RXY196612:RXY196685 SHU196612:SHU196685 SRQ196612:SRQ196685 TBM196612:TBM196685 TLI196612:TLI196685 TVE196612:TVE196685 UFA196612:UFA196685 UOW196612:UOW196685 UYS196612:UYS196685 VIO196612:VIO196685 VSK196612:VSK196685 WCG196612:WCG196685 WMC196612:WMC196685 WVY196612:WVY196685 Q262148:Q262221 JM262148:JM262221 TI262148:TI262221 ADE262148:ADE262221 ANA262148:ANA262221 AWW262148:AWW262221 BGS262148:BGS262221 BQO262148:BQO262221 CAK262148:CAK262221 CKG262148:CKG262221 CUC262148:CUC262221 DDY262148:DDY262221 DNU262148:DNU262221 DXQ262148:DXQ262221 EHM262148:EHM262221 ERI262148:ERI262221 FBE262148:FBE262221 FLA262148:FLA262221 FUW262148:FUW262221 GES262148:GES262221 GOO262148:GOO262221 GYK262148:GYK262221 HIG262148:HIG262221 HSC262148:HSC262221 IBY262148:IBY262221 ILU262148:ILU262221 IVQ262148:IVQ262221 JFM262148:JFM262221 JPI262148:JPI262221 JZE262148:JZE262221 KJA262148:KJA262221 KSW262148:KSW262221 LCS262148:LCS262221 LMO262148:LMO262221 LWK262148:LWK262221 MGG262148:MGG262221 MQC262148:MQC262221 MZY262148:MZY262221 NJU262148:NJU262221 NTQ262148:NTQ262221 ODM262148:ODM262221 ONI262148:ONI262221 OXE262148:OXE262221 PHA262148:PHA262221 PQW262148:PQW262221 QAS262148:QAS262221 QKO262148:QKO262221 QUK262148:QUK262221 REG262148:REG262221 ROC262148:ROC262221 RXY262148:RXY262221 SHU262148:SHU262221 SRQ262148:SRQ262221 TBM262148:TBM262221 TLI262148:TLI262221 TVE262148:TVE262221 UFA262148:UFA262221 UOW262148:UOW262221 UYS262148:UYS262221 VIO262148:VIO262221 VSK262148:VSK262221 WCG262148:WCG262221 WMC262148:WMC262221 WVY262148:WVY262221 Q327684:Q327757 JM327684:JM327757 TI327684:TI327757 ADE327684:ADE327757 ANA327684:ANA327757 AWW327684:AWW327757 BGS327684:BGS327757 BQO327684:BQO327757 CAK327684:CAK327757 CKG327684:CKG327757 CUC327684:CUC327757 DDY327684:DDY327757 DNU327684:DNU327757 DXQ327684:DXQ327757 EHM327684:EHM327757 ERI327684:ERI327757 FBE327684:FBE327757 FLA327684:FLA327757 FUW327684:FUW327757 GES327684:GES327757 GOO327684:GOO327757 GYK327684:GYK327757 HIG327684:HIG327757 HSC327684:HSC327757 IBY327684:IBY327757 ILU327684:ILU327757 IVQ327684:IVQ327757 JFM327684:JFM327757 JPI327684:JPI327757 JZE327684:JZE327757 KJA327684:KJA327757 KSW327684:KSW327757 LCS327684:LCS327757 LMO327684:LMO327757 LWK327684:LWK327757 MGG327684:MGG327757 MQC327684:MQC327757 MZY327684:MZY327757 NJU327684:NJU327757 NTQ327684:NTQ327757 ODM327684:ODM327757 ONI327684:ONI327757 OXE327684:OXE327757 PHA327684:PHA327757 PQW327684:PQW327757 QAS327684:QAS327757 QKO327684:QKO327757 QUK327684:QUK327757 REG327684:REG327757 ROC327684:ROC327757 RXY327684:RXY327757 SHU327684:SHU327757 SRQ327684:SRQ327757 TBM327684:TBM327757 TLI327684:TLI327757 TVE327684:TVE327757 UFA327684:UFA327757 UOW327684:UOW327757 UYS327684:UYS327757 VIO327684:VIO327757 VSK327684:VSK327757 WCG327684:WCG327757 WMC327684:WMC327757 WVY327684:WVY327757 Q393220:Q393293 JM393220:JM393293 TI393220:TI393293 ADE393220:ADE393293 ANA393220:ANA393293 AWW393220:AWW393293 BGS393220:BGS393293 BQO393220:BQO393293 CAK393220:CAK393293 CKG393220:CKG393293 CUC393220:CUC393293 DDY393220:DDY393293 DNU393220:DNU393293 DXQ393220:DXQ393293 EHM393220:EHM393293 ERI393220:ERI393293 FBE393220:FBE393293 FLA393220:FLA393293 FUW393220:FUW393293 GES393220:GES393293 GOO393220:GOO393293 GYK393220:GYK393293 HIG393220:HIG393293 HSC393220:HSC393293 IBY393220:IBY393293 ILU393220:ILU393293 IVQ393220:IVQ393293 JFM393220:JFM393293 JPI393220:JPI393293 JZE393220:JZE393293 KJA393220:KJA393293 KSW393220:KSW393293 LCS393220:LCS393293 LMO393220:LMO393293 LWK393220:LWK393293 MGG393220:MGG393293 MQC393220:MQC393293 MZY393220:MZY393293 NJU393220:NJU393293 NTQ393220:NTQ393293 ODM393220:ODM393293 ONI393220:ONI393293 OXE393220:OXE393293 PHA393220:PHA393293 PQW393220:PQW393293 QAS393220:QAS393293 QKO393220:QKO393293 QUK393220:QUK393293 REG393220:REG393293 ROC393220:ROC393293 RXY393220:RXY393293 SHU393220:SHU393293 SRQ393220:SRQ393293 TBM393220:TBM393293 TLI393220:TLI393293 TVE393220:TVE393293 UFA393220:UFA393293 UOW393220:UOW393293 UYS393220:UYS393293 VIO393220:VIO393293 VSK393220:VSK393293 WCG393220:WCG393293 WMC393220:WMC393293 WVY393220:WVY393293 Q458756:Q458829 JM458756:JM458829 TI458756:TI458829 ADE458756:ADE458829 ANA458756:ANA458829 AWW458756:AWW458829 BGS458756:BGS458829 BQO458756:BQO458829 CAK458756:CAK458829 CKG458756:CKG458829 CUC458756:CUC458829 DDY458756:DDY458829 DNU458756:DNU458829 DXQ458756:DXQ458829 EHM458756:EHM458829 ERI458756:ERI458829 FBE458756:FBE458829 FLA458756:FLA458829 FUW458756:FUW458829 GES458756:GES458829 GOO458756:GOO458829 GYK458756:GYK458829 HIG458756:HIG458829 HSC458756:HSC458829 IBY458756:IBY458829 ILU458756:ILU458829 IVQ458756:IVQ458829 JFM458756:JFM458829 JPI458756:JPI458829 JZE458756:JZE458829 KJA458756:KJA458829 KSW458756:KSW458829 LCS458756:LCS458829 LMO458756:LMO458829 LWK458756:LWK458829 MGG458756:MGG458829 MQC458756:MQC458829 MZY458756:MZY458829 NJU458756:NJU458829 NTQ458756:NTQ458829 ODM458756:ODM458829 ONI458756:ONI458829 OXE458756:OXE458829 PHA458756:PHA458829 PQW458756:PQW458829 QAS458756:QAS458829 QKO458756:QKO458829 QUK458756:QUK458829 REG458756:REG458829 ROC458756:ROC458829 RXY458756:RXY458829 SHU458756:SHU458829 SRQ458756:SRQ458829 TBM458756:TBM458829 TLI458756:TLI458829 TVE458756:TVE458829 UFA458756:UFA458829 UOW458756:UOW458829 UYS458756:UYS458829 VIO458756:VIO458829 VSK458756:VSK458829 WCG458756:WCG458829 WMC458756:WMC458829 WVY458756:WVY458829 Q524292:Q524365 JM524292:JM524365 TI524292:TI524365 ADE524292:ADE524365 ANA524292:ANA524365 AWW524292:AWW524365 BGS524292:BGS524365 BQO524292:BQO524365 CAK524292:CAK524365 CKG524292:CKG524365 CUC524292:CUC524365 DDY524292:DDY524365 DNU524292:DNU524365 DXQ524292:DXQ524365 EHM524292:EHM524365 ERI524292:ERI524365 FBE524292:FBE524365 FLA524292:FLA524365 FUW524292:FUW524365 GES524292:GES524365 GOO524292:GOO524365 GYK524292:GYK524365 HIG524292:HIG524365 HSC524292:HSC524365 IBY524292:IBY524365 ILU524292:ILU524365 IVQ524292:IVQ524365 JFM524292:JFM524365 JPI524292:JPI524365 JZE524292:JZE524365 KJA524292:KJA524365 KSW524292:KSW524365 LCS524292:LCS524365 LMO524292:LMO524365 LWK524292:LWK524365 MGG524292:MGG524365 MQC524292:MQC524365 MZY524292:MZY524365 NJU524292:NJU524365 NTQ524292:NTQ524365 ODM524292:ODM524365 ONI524292:ONI524365 OXE524292:OXE524365 PHA524292:PHA524365 PQW524292:PQW524365 QAS524292:QAS524365 QKO524292:QKO524365 QUK524292:QUK524365 REG524292:REG524365 ROC524292:ROC524365 RXY524292:RXY524365 SHU524292:SHU524365 SRQ524292:SRQ524365 TBM524292:TBM524365 TLI524292:TLI524365 TVE524292:TVE524365 UFA524292:UFA524365 UOW524292:UOW524365 UYS524292:UYS524365 VIO524292:VIO524365 VSK524292:VSK524365 WCG524292:WCG524365 WMC524292:WMC524365 WVY524292:WVY524365 Q589828:Q589901 JM589828:JM589901 TI589828:TI589901 ADE589828:ADE589901 ANA589828:ANA589901 AWW589828:AWW589901 BGS589828:BGS589901 BQO589828:BQO589901 CAK589828:CAK589901 CKG589828:CKG589901 CUC589828:CUC589901 DDY589828:DDY589901 DNU589828:DNU589901 DXQ589828:DXQ589901 EHM589828:EHM589901 ERI589828:ERI589901 FBE589828:FBE589901 FLA589828:FLA589901 FUW589828:FUW589901 GES589828:GES589901 GOO589828:GOO589901 GYK589828:GYK589901 HIG589828:HIG589901 HSC589828:HSC589901 IBY589828:IBY589901 ILU589828:ILU589901 IVQ589828:IVQ589901 JFM589828:JFM589901 JPI589828:JPI589901 JZE589828:JZE589901 KJA589828:KJA589901 KSW589828:KSW589901 LCS589828:LCS589901 LMO589828:LMO589901 LWK589828:LWK589901 MGG589828:MGG589901 MQC589828:MQC589901 MZY589828:MZY589901 NJU589828:NJU589901 NTQ589828:NTQ589901 ODM589828:ODM589901 ONI589828:ONI589901 OXE589828:OXE589901 PHA589828:PHA589901 PQW589828:PQW589901 QAS589828:QAS589901 QKO589828:QKO589901 QUK589828:QUK589901 REG589828:REG589901 ROC589828:ROC589901 RXY589828:RXY589901 SHU589828:SHU589901 SRQ589828:SRQ589901 TBM589828:TBM589901 TLI589828:TLI589901 TVE589828:TVE589901 UFA589828:UFA589901 UOW589828:UOW589901 UYS589828:UYS589901 VIO589828:VIO589901 VSK589828:VSK589901 WCG589828:WCG589901 WMC589828:WMC589901 WVY589828:WVY589901 Q655364:Q655437 JM655364:JM655437 TI655364:TI655437 ADE655364:ADE655437 ANA655364:ANA655437 AWW655364:AWW655437 BGS655364:BGS655437 BQO655364:BQO655437 CAK655364:CAK655437 CKG655364:CKG655437 CUC655364:CUC655437 DDY655364:DDY655437 DNU655364:DNU655437 DXQ655364:DXQ655437 EHM655364:EHM655437 ERI655364:ERI655437 FBE655364:FBE655437 FLA655364:FLA655437 FUW655364:FUW655437 GES655364:GES655437 GOO655364:GOO655437 GYK655364:GYK655437 HIG655364:HIG655437 HSC655364:HSC655437 IBY655364:IBY655437 ILU655364:ILU655437 IVQ655364:IVQ655437 JFM655364:JFM655437 JPI655364:JPI655437 JZE655364:JZE655437 KJA655364:KJA655437 KSW655364:KSW655437 LCS655364:LCS655437 LMO655364:LMO655437 LWK655364:LWK655437 MGG655364:MGG655437 MQC655364:MQC655437 MZY655364:MZY655437 NJU655364:NJU655437 NTQ655364:NTQ655437 ODM655364:ODM655437 ONI655364:ONI655437 OXE655364:OXE655437 PHA655364:PHA655437 PQW655364:PQW655437 QAS655364:QAS655437 QKO655364:QKO655437 QUK655364:QUK655437 REG655364:REG655437 ROC655364:ROC655437 RXY655364:RXY655437 SHU655364:SHU655437 SRQ655364:SRQ655437 TBM655364:TBM655437 TLI655364:TLI655437 TVE655364:TVE655437 UFA655364:UFA655437 UOW655364:UOW655437 UYS655364:UYS655437 VIO655364:VIO655437 VSK655364:VSK655437 WCG655364:WCG655437 WMC655364:WMC655437 WVY655364:WVY655437 Q720900:Q720973 JM720900:JM720973 TI720900:TI720973 ADE720900:ADE720973 ANA720900:ANA720973 AWW720900:AWW720973 BGS720900:BGS720973 BQO720900:BQO720973 CAK720900:CAK720973 CKG720900:CKG720973 CUC720900:CUC720973 DDY720900:DDY720973 DNU720900:DNU720973 DXQ720900:DXQ720973 EHM720900:EHM720973 ERI720900:ERI720973 FBE720900:FBE720973 FLA720900:FLA720973 FUW720900:FUW720973 GES720900:GES720973 GOO720900:GOO720973 GYK720900:GYK720973 HIG720900:HIG720973 HSC720900:HSC720973 IBY720900:IBY720973 ILU720900:ILU720973 IVQ720900:IVQ720973 JFM720900:JFM720973 JPI720900:JPI720973 JZE720900:JZE720973 KJA720900:KJA720973 KSW720900:KSW720973 LCS720900:LCS720973 LMO720900:LMO720973 LWK720900:LWK720973 MGG720900:MGG720973 MQC720900:MQC720973 MZY720900:MZY720973 NJU720900:NJU720973 NTQ720900:NTQ720973 ODM720900:ODM720973 ONI720900:ONI720973 OXE720900:OXE720973 PHA720900:PHA720973 PQW720900:PQW720973 QAS720900:QAS720973 QKO720900:QKO720973 QUK720900:QUK720973 REG720900:REG720973 ROC720900:ROC720973 RXY720900:RXY720973 SHU720900:SHU720973 SRQ720900:SRQ720973 TBM720900:TBM720973 TLI720900:TLI720973 TVE720900:TVE720973 UFA720900:UFA720973 UOW720900:UOW720973 UYS720900:UYS720973 VIO720900:VIO720973 VSK720900:VSK720973 WCG720900:WCG720973 WMC720900:WMC720973 WVY720900:WVY720973 Q786436:Q786509 JM786436:JM786509 TI786436:TI786509 ADE786436:ADE786509 ANA786436:ANA786509 AWW786436:AWW786509 BGS786436:BGS786509 BQO786436:BQO786509 CAK786436:CAK786509 CKG786436:CKG786509 CUC786436:CUC786509 DDY786436:DDY786509 DNU786436:DNU786509 DXQ786436:DXQ786509 EHM786436:EHM786509 ERI786436:ERI786509 FBE786436:FBE786509 FLA786436:FLA786509 FUW786436:FUW786509 GES786436:GES786509 GOO786436:GOO786509 GYK786436:GYK786509 HIG786436:HIG786509 HSC786436:HSC786509 IBY786436:IBY786509 ILU786436:ILU786509 IVQ786436:IVQ786509 JFM786436:JFM786509 JPI786436:JPI786509 JZE786436:JZE786509 KJA786436:KJA786509 KSW786436:KSW786509 LCS786436:LCS786509 LMO786436:LMO786509 LWK786436:LWK786509 MGG786436:MGG786509 MQC786436:MQC786509 MZY786436:MZY786509 NJU786436:NJU786509 NTQ786436:NTQ786509 ODM786436:ODM786509 ONI786436:ONI786509 OXE786436:OXE786509 PHA786436:PHA786509 PQW786436:PQW786509 QAS786436:QAS786509 QKO786436:QKO786509 QUK786436:QUK786509 REG786436:REG786509 ROC786436:ROC786509 RXY786436:RXY786509 SHU786436:SHU786509 SRQ786436:SRQ786509 TBM786436:TBM786509 TLI786436:TLI786509 TVE786436:TVE786509 UFA786436:UFA786509 UOW786436:UOW786509 UYS786436:UYS786509 VIO786436:VIO786509 VSK786436:VSK786509 WCG786436:WCG786509 WMC786436:WMC786509 WVY786436:WVY786509 Q851972:Q852045 JM851972:JM852045 TI851972:TI852045 ADE851972:ADE852045 ANA851972:ANA852045 AWW851972:AWW852045 BGS851972:BGS852045 BQO851972:BQO852045 CAK851972:CAK852045 CKG851972:CKG852045 CUC851972:CUC852045 DDY851972:DDY852045 DNU851972:DNU852045 DXQ851972:DXQ852045 EHM851972:EHM852045 ERI851972:ERI852045 FBE851972:FBE852045 FLA851972:FLA852045 FUW851972:FUW852045 GES851972:GES852045 GOO851972:GOO852045 GYK851972:GYK852045 HIG851972:HIG852045 HSC851972:HSC852045 IBY851972:IBY852045 ILU851972:ILU852045 IVQ851972:IVQ852045 JFM851972:JFM852045 JPI851972:JPI852045 JZE851972:JZE852045 KJA851972:KJA852045 KSW851972:KSW852045 LCS851972:LCS852045 LMO851972:LMO852045 LWK851972:LWK852045 MGG851972:MGG852045 MQC851972:MQC852045 MZY851972:MZY852045 NJU851972:NJU852045 NTQ851972:NTQ852045 ODM851972:ODM852045 ONI851972:ONI852045 OXE851972:OXE852045 PHA851972:PHA852045 PQW851972:PQW852045 QAS851972:QAS852045 QKO851972:QKO852045 QUK851972:QUK852045 REG851972:REG852045 ROC851972:ROC852045 RXY851972:RXY852045 SHU851972:SHU852045 SRQ851972:SRQ852045 TBM851972:TBM852045 TLI851972:TLI852045 TVE851972:TVE852045 UFA851972:UFA852045 UOW851972:UOW852045 UYS851972:UYS852045 VIO851972:VIO852045 VSK851972:VSK852045 WCG851972:WCG852045 WMC851972:WMC852045 WVY851972:WVY852045 Q917508:Q917581 JM917508:JM917581 TI917508:TI917581 ADE917508:ADE917581 ANA917508:ANA917581 AWW917508:AWW917581 BGS917508:BGS917581 BQO917508:BQO917581 CAK917508:CAK917581 CKG917508:CKG917581 CUC917508:CUC917581 DDY917508:DDY917581 DNU917508:DNU917581 DXQ917508:DXQ917581 EHM917508:EHM917581 ERI917508:ERI917581 FBE917508:FBE917581 FLA917508:FLA917581 FUW917508:FUW917581 GES917508:GES917581 GOO917508:GOO917581 GYK917508:GYK917581 HIG917508:HIG917581 HSC917508:HSC917581 IBY917508:IBY917581 ILU917508:ILU917581 IVQ917508:IVQ917581 JFM917508:JFM917581 JPI917508:JPI917581 JZE917508:JZE917581 KJA917508:KJA917581 KSW917508:KSW917581 LCS917508:LCS917581 LMO917508:LMO917581 LWK917508:LWK917581 MGG917508:MGG917581 MQC917508:MQC917581 MZY917508:MZY917581 NJU917508:NJU917581 NTQ917508:NTQ917581 ODM917508:ODM917581 ONI917508:ONI917581 OXE917508:OXE917581 PHA917508:PHA917581 PQW917508:PQW917581 QAS917508:QAS917581 QKO917508:QKO917581 QUK917508:QUK917581 REG917508:REG917581 ROC917508:ROC917581 RXY917508:RXY917581 SHU917508:SHU917581 SRQ917508:SRQ917581 TBM917508:TBM917581 TLI917508:TLI917581 TVE917508:TVE917581 UFA917508:UFA917581 UOW917508:UOW917581 UYS917508:UYS917581 VIO917508:VIO917581 VSK917508:VSK917581 WCG917508:WCG917581 WMC917508:WMC917581 WVY917508:WVY917581 Q983044:Q983117 JM983044:JM983117 TI983044:TI983117 ADE983044:ADE983117 ANA983044:ANA983117 AWW983044:AWW983117 BGS983044:BGS983117 BQO983044:BQO983117 CAK983044:CAK983117 CKG983044:CKG983117 CUC983044:CUC983117 DDY983044:DDY983117 DNU983044:DNU983117 DXQ983044:DXQ983117 EHM983044:EHM983117 ERI983044:ERI983117 FBE983044:FBE983117 FLA983044:FLA983117 FUW983044:FUW983117 GES983044:GES983117 GOO983044:GOO983117 GYK983044:GYK983117 HIG983044:HIG983117 HSC983044:HSC983117 IBY983044:IBY983117 ILU983044:ILU983117 IVQ983044:IVQ983117 JFM983044:JFM983117 JPI983044:JPI983117 JZE983044:JZE983117 KJA983044:KJA983117 KSW983044:KSW983117 LCS983044:LCS983117 LMO983044:LMO983117 LWK983044:LWK983117 MGG983044:MGG983117 MQC983044:MQC983117 MZY983044:MZY983117 NJU983044:NJU983117 NTQ983044:NTQ983117 ODM983044:ODM983117 ONI983044:ONI983117 OXE983044:OXE983117 PHA983044:PHA983117 PQW983044:PQW983117 QAS983044:QAS983117 QKO983044:QKO983117 QUK983044:QUK983117 REG983044:REG983117 ROC983044:ROC983117 RXY983044:RXY983117 SHU983044:SHU983117 SRQ983044:SRQ983117 TBM983044:TBM983117 TLI983044:TLI983117 TVE983044:TVE983117 UFA983044:UFA983117 UOW983044:UOW983117 UYS983044:UYS983117 VIO983044:VIO983117 VSK983044:VSK983117 WCG983044:WCG983117 WMC983044:WMC983117 WVY983044:WVY983117 WVY9:WVY77 WMC9:WMC77 WCG9:WCG77 VSK9:VSK77 VIO9:VIO77 UYS9:UYS77 UOW9:UOW77 UFA9:UFA77 TVE9:TVE77 TLI9:TLI77 TBM9:TBM77 SRQ9:SRQ77 SHU9:SHU77 RXY9:RXY77 ROC9:ROC77 REG9:REG77 QUK9:QUK77 QKO9:QKO77 QAS9:QAS77 PQW9:PQW77 PHA9:PHA77 OXE9:OXE77 ONI9:ONI77 ODM9:ODM77 NTQ9:NTQ77 NJU9:NJU77 MZY9:MZY77 MQC9:MQC77 MGG9:MGG77 LWK9:LWK77 LMO9:LMO77 LCS9:LCS77 KSW9:KSW77 KJA9:KJA77 JZE9:JZE77 JPI9:JPI77 JFM9:JFM77 IVQ9:IVQ77 ILU9:ILU77 IBY9:IBY77 HSC9:HSC77 HIG9:HIG77 GYK9:GYK77 GOO9:GOO77 GES9:GES77 FUW9:FUW77 FLA9:FLA77 FBE9:FBE77 ERI9:ERI77 EHM9:EHM77 DXQ9:DXQ77 DNU9:DNU77 DDY9:DDY77 CUC9:CUC77 CKG9:CKG77 CAK9:CAK77 BQO9:BQO77 BGS9:BGS77 AWW9:AWW77 ANA9:ANA77 ADE9:ADE77 TI9:TI77 JM9:JM77 Q9:Q77">
      <formula1>PROBAB</formula1>
    </dataValidation>
  </dataValidations>
  <printOptions horizontalCentered="1" verticalCentered="1"/>
  <pageMargins left="0.19685039370078741" right="0.19685039370078741" top="0.59055118110236227" bottom="0.39370078740157483" header="0" footer="0.19685039370078741"/>
  <pageSetup paperSize="190" scale="70" orientation="landscape" r:id="rId1"/>
  <headerFooter alignWithMargins="0">
    <oddFooter xml:space="preserve">&amp;LFormato: FO-AC-07 Versión: 2&amp;CPágina &amp;P&amp;R </oddFooter>
  </headerFooter>
  <rowBreaks count="1" manualBreakCount="1">
    <brk id="85" max="3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4"/>
  <sheetViews>
    <sheetView showGridLines="0" view="pageBreakPreview" zoomScale="110" zoomScaleNormal="55" zoomScaleSheetLayoutView="11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182" customWidth="1"/>
    <col min="2" max="2" width="2.7109375" style="199" customWidth="1"/>
    <col min="3" max="4" width="3.85546875" style="199" customWidth="1"/>
    <col min="5" max="5" width="3.85546875" style="182" customWidth="1"/>
    <col min="6" max="6" width="7.28515625" style="182" customWidth="1"/>
    <col min="7" max="8" width="7.28515625" style="185" customWidth="1"/>
    <col min="9" max="9" width="6.5703125" style="185" customWidth="1"/>
    <col min="10" max="10" width="2.5703125" style="182" customWidth="1"/>
    <col min="11" max="12" width="7.570312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4" width="16.140625" style="185" customWidth="1"/>
    <col min="25" max="25" width="28.28515625" style="185" customWidth="1"/>
    <col min="26" max="26" width="26.140625" style="185" customWidth="1"/>
    <col min="27" max="27" width="7.28515625" style="185" customWidth="1"/>
    <col min="28" max="28" width="41.42578125" style="185" customWidth="1"/>
    <col min="29" max="29" width="4.140625" style="182" customWidth="1"/>
    <col min="30" max="30" width="3" style="182" customWidth="1"/>
    <col min="31" max="31" width="1" style="182" hidden="1" customWidth="1"/>
    <col min="32" max="33" width="3.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2.5703125" style="165" customWidth="1"/>
    <col min="258" max="258" width="2.7109375" style="165" customWidth="1"/>
    <col min="259" max="261" width="3.85546875" style="165" customWidth="1"/>
    <col min="262" max="264" width="7.28515625" style="165" customWidth="1"/>
    <col min="265" max="265" width="6.5703125" style="165" customWidth="1"/>
    <col min="266" max="266" width="2.5703125" style="165" customWidth="1"/>
    <col min="267" max="268" width="7.570312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0" width="16.140625" style="165" customWidth="1"/>
    <col min="281" max="281" width="28.28515625" style="165" customWidth="1"/>
    <col min="282" max="282" width="26.140625" style="165" customWidth="1"/>
    <col min="283" max="283" width="7.28515625" style="165" customWidth="1"/>
    <col min="284" max="284" width="41.42578125" style="165" customWidth="1"/>
    <col min="285" max="285" width="4.140625" style="165" customWidth="1"/>
    <col min="286" max="286" width="3"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2.5703125" style="165" customWidth="1"/>
    <col min="514" max="514" width="2.7109375" style="165" customWidth="1"/>
    <col min="515" max="517" width="3.85546875" style="165" customWidth="1"/>
    <col min="518" max="520" width="7.28515625" style="165" customWidth="1"/>
    <col min="521" max="521" width="6.5703125" style="165" customWidth="1"/>
    <col min="522" max="522" width="2.5703125" style="165" customWidth="1"/>
    <col min="523" max="524" width="7.570312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6" width="16.140625" style="165" customWidth="1"/>
    <col min="537" max="537" width="28.28515625" style="165" customWidth="1"/>
    <col min="538" max="538" width="26.140625" style="165" customWidth="1"/>
    <col min="539" max="539" width="7.28515625" style="165" customWidth="1"/>
    <col min="540" max="540" width="41.42578125" style="165" customWidth="1"/>
    <col min="541" max="541" width="4.140625" style="165" customWidth="1"/>
    <col min="542" max="542" width="3"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2.5703125" style="165" customWidth="1"/>
    <col min="770" max="770" width="2.7109375" style="165" customWidth="1"/>
    <col min="771" max="773" width="3.85546875" style="165" customWidth="1"/>
    <col min="774" max="776" width="7.28515625" style="165" customWidth="1"/>
    <col min="777" max="777" width="6.5703125" style="165" customWidth="1"/>
    <col min="778" max="778" width="2.5703125" style="165" customWidth="1"/>
    <col min="779" max="780" width="7.570312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2" width="16.140625" style="165" customWidth="1"/>
    <col min="793" max="793" width="28.28515625" style="165" customWidth="1"/>
    <col min="794" max="794" width="26.140625" style="165" customWidth="1"/>
    <col min="795" max="795" width="7.28515625" style="165" customWidth="1"/>
    <col min="796" max="796" width="41.42578125" style="165" customWidth="1"/>
    <col min="797" max="797" width="4.140625" style="165" customWidth="1"/>
    <col min="798" max="798" width="3"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2.5703125" style="165" customWidth="1"/>
    <col min="1026" max="1026" width="2.7109375" style="165" customWidth="1"/>
    <col min="1027" max="1029" width="3.85546875" style="165" customWidth="1"/>
    <col min="1030" max="1032" width="7.28515625" style="165" customWidth="1"/>
    <col min="1033" max="1033" width="6.5703125" style="165" customWidth="1"/>
    <col min="1034" max="1034" width="2.5703125" style="165" customWidth="1"/>
    <col min="1035" max="1036" width="7.570312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48" width="16.140625" style="165" customWidth="1"/>
    <col min="1049" max="1049" width="28.28515625" style="165" customWidth="1"/>
    <col min="1050" max="1050" width="26.140625" style="165" customWidth="1"/>
    <col min="1051" max="1051" width="7.28515625" style="165" customWidth="1"/>
    <col min="1052" max="1052" width="41.42578125" style="165" customWidth="1"/>
    <col min="1053" max="1053" width="4.140625" style="165" customWidth="1"/>
    <col min="1054" max="1054" width="3"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2.5703125" style="165" customWidth="1"/>
    <col min="1282" max="1282" width="2.7109375" style="165" customWidth="1"/>
    <col min="1283" max="1285" width="3.85546875" style="165" customWidth="1"/>
    <col min="1286" max="1288" width="7.28515625" style="165" customWidth="1"/>
    <col min="1289" max="1289" width="6.5703125" style="165" customWidth="1"/>
    <col min="1290" max="1290" width="2.5703125" style="165" customWidth="1"/>
    <col min="1291" max="1292" width="7.570312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4" width="16.140625" style="165" customWidth="1"/>
    <col min="1305" max="1305" width="28.28515625" style="165" customWidth="1"/>
    <col min="1306" max="1306" width="26.140625" style="165" customWidth="1"/>
    <col min="1307" max="1307" width="7.28515625" style="165" customWidth="1"/>
    <col min="1308" max="1308" width="41.42578125" style="165" customWidth="1"/>
    <col min="1309" max="1309" width="4.140625" style="165" customWidth="1"/>
    <col min="1310" max="1310" width="3"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2.5703125" style="165" customWidth="1"/>
    <col min="1538" max="1538" width="2.7109375" style="165" customWidth="1"/>
    <col min="1539" max="1541" width="3.85546875" style="165" customWidth="1"/>
    <col min="1542" max="1544" width="7.28515625" style="165" customWidth="1"/>
    <col min="1545" max="1545" width="6.5703125" style="165" customWidth="1"/>
    <col min="1546" max="1546" width="2.5703125" style="165" customWidth="1"/>
    <col min="1547" max="1548" width="7.570312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0" width="16.140625" style="165" customWidth="1"/>
    <col min="1561" max="1561" width="28.28515625" style="165" customWidth="1"/>
    <col min="1562" max="1562" width="26.140625" style="165" customWidth="1"/>
    <col min="1563" max="1563" width="7.28515625" style="165" customWidth="1"/>
    <col min="1564" max="1564" width="41.42578125" style="165" customWidth="1"/>
    <col min="1565" max="1565" width="4.140625" style="165" customWidth="1"/>
    <col min="1566" max="1566" width="3"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2.5703125" style="165" customWidth="1"/>
    <col min="1794" max="1794" width="2.7109375" style="165" customWidth="1"/>
    <col min="1795" max="1797" width="3.85546875" style="165" customWidth="1"/>
    <col min="1798" max="1800" width="7.28515625" style="165" customWidth="1"/>
    <col min="1801" max="1801" width="6.5703125" style="165" customWidth="1"/>
    <col min="1802" max="1802" width="2.5703125" style="165" customWidth="1"/>
    <col min="1803" max="1804" width="7.570312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6" width="16.140625" style="165" customWidth="1"/>
    <col min="1817" max="1817" width="28.28515625" style="165" customWidth="1"/>
    <col min="1818" max="1818" width="26.140625" style="165" customWidth="1"/>
    <col min="1819" max="1819" width="7.28515625" style="165" customWidth="1"/>
    <col min="1820" max="1820" width="41.42578125" style="165" customWidth="1"/>
    <col min="1821" max="1821" width="4.140625" style="165" customWidth="1"/>
    <col min="1822" max="1822" width="3"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2.5703125" style="165" customWidth="1"/>
    <col min="2050" max="2050" width="2.7109375" style="165" customWidth="1"/>
    <col min="2051" max="2053" width="3.85546875" style="165" customWidth="1"/>
    <col min="2054" max="2056" width="7.28515625" style="165" customWidth="1"/>
    <col min="2057" max="2057" width="6.5703125" style="165" customWidth="1"/>
    <col min="2058" max="2058" width="2.5703125" style="165" customWidth="1"/>
    <col min="2059" max="2060" width="7.570312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2" width="16.140625" style="165" customWidth="1"/>
    <col min="2073" max="2073" width="28.28515625" style="165" customWidth="1"/>
    <col min="2074" max="2074" width="26.140625" style="165" customWidth="1"/>
    <col min="2075" max="2075" width="7.28515625" style="165" customWidth="1"/>
    <col min="2076" max="2076" width="41.42578125" style="165" customWidth="1"/>
    <col min="2077" max="2077" width="4.140625" style="165" customWidth="1"/>
    <col min="2078" max="2078" width="3"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2.5703125" style="165" customWidth="1"/>
    <col min="2306" max="2306" width="2.7109375" style="165" customWidth="1"/>
    <col min="2307" max="2309" width="3.85546875" style="165" customWidth="1"/>
    <col min="2310" max="2312" width="7.28515625" style="165" customWidth="1"/>
    <col min="2313" max="2313" width="6.5703125" style="165" customWidth="1"/>
    <col min="2314" max="2314" width="2.5703125" style="165" customWidth="1"/>
    <col min="2315" max="2316" width="7.570312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28" width="16.140625" style="165" customWidth="1"/>
    <col min="2329" max="2329" width="28.28515625" style="165" customWidth="1"/>
    <col min="2330" max="2330" width="26.140625" style="165" customWidth="1"/>
    <col min="2331" max="2331" width="7.28515625" style="165" customWidth="1"/>
    <col min="2332" max="2332" width="41.42578125" style="165" customWidth="1"/>
    <col min="2333" max="2333" width="4.140625" style="165" customWidth="1"/>
    <col min="2334" max="2334" width="3"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2.5703125" style="165" customWidth="1"/>
    <col min="2562" max="2562" width="2.7109375" style="165" customWidth="1"/>
    <col min="2563" max="2565" width="3.85546875" style="165" customWidth="1"/>
    <col min="2566" max="2568" width="7.28515625" style="165" customWidth="1"/>
    <col min="2569" max="2569" width="6.5703125" style="165" customWidth="1"/>
    <col min="2570" max="2570" width="2.5703125" style="165" customWidth="1"/>
    <col min="2571" max="2572" width="7.570312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4" width="16.140625" style="165" customWidth="1"/>
    <col min="2585" max="2585" width="28.28515625" style="165" customWidth="1"/>
    <col min="2586" max="2586" width="26.140625" style="165" customWidth="1"/>
    <col min="2587" max="2587" width="7.28515625" style="165" customWidth="1"/>
    <col min="2588" max="2588" width="41.42578125" style="165" customWidth="1"/>
    <col min="2589" max="2589" width="4.140625" style="165" customWidth="1"/>
    <col min="2590" max="2590" width="3"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2.5703125" style="165" customWidth="1"/>
    <col min="2818" max="2818" width="2.7109375" style="165" customWidth="1"/>
    <col min="2819" max="2821" width="3.85546875" style="165" customWidth="1"/>
    <col min="2822" max="2824" width="7.28515625" style="165" customWidth="1"/>
    <col min="2825" max="2825" width="6.5703125" style="165" customWidth="1"/>
    <col min="2826" max="2826" width="2.5703125" style="165" customWidth="1"/>
    <col min="2827" max="2828" width="7.570312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0" width="16.140625" style="165" customWidth="1"/>
    <col min="2841" max="2841" width="28.28515625" style="165" customWidth="1"/>
    <col min="2842" max="2842" width="26.140625" style="165" customWidth="1"/>
    <col min="2843" max="2843" width="7.28515625" style="165" customWidth="1"/>
    <col min="2844" max="2844" width="41.42578125" style="165" customWidth="1"/>
    <col min="2845" max="2845" width="4.140625" style="165" customWidth="1"/>
    <col min="2846" max="2846" width="3"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2.5703125" style="165" customWidth="1"/>
    <col min="3074" max="3074" width="2.7109375" style="165" customWidth="1"/>
    <col min="3075" max="3077" width="3.85546875" style="165" customWidth="1"/>
    <col min="3078" max="3080" width="7.28515625" style="165" customWidth="1"/>
    <col min="3081" max="3081" width="6.5703125" style="165" customWidth="1"/>
    <col min="3082" max="3082" width="2.5703125" style="165" customWidth="1"/>
    <col min="3083" max="3084" width="7.570312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6" width="16.140625" style="165" customWidth="1"/>
    <col min="3097" max="3097" width="28.28515625" style="165" customWidth="1"/>
    <col min="3098" max="3098" width="26.140625" style="165" customWidth="1"/>
    <col min="3099" max="3099" width="7.28515625" style="165" customWidth="1"/>
    <col min="3100" max="3100" width="41.42578125" style="165" customWidth="1"/>
    <col min="3101" max="3101" width="4.140625" style="165" customWidth="1"/>
    <col min="3102" max="3102" width="3"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2.5703125" style="165" customWidth="1"/>
    <col min="3330" max="3330" width="2.7109375" style="165" customWidth="1"/>
    <col min="3331" max="3333" width="3.85546875" style="165" customWidth="1"/>
    <col min="3334" max="3336" width="7.28515625" style="165" customWidth="1"/>
    <col min="3337" max="3337" width="6.5703125" style="165" customWidth="1"/>
    <col min="3338" max="3338" width="2.5703125" style="165" customWidth="1"/>
    <col min="3339" max="3340" width="7.570312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2" width="16.140625" style="165" customWidth="1"/>
    <col min="3353" max="3353" width="28.28515625" style="165" customWidth="1"/>
    <col min="3354" max="3354" width="26.140625" style="165" customWidth="1"/>
    <col min="3355" max="3355" width="7.28515625" style="165" customWidth="1"/>
    <col min="3356" max="3356" width="41.42578125" style="165" customWidth="1"/>
    <col min="3357" max="3357" width="4.140625" style="165" customWidth="1"/>
    <col min="3358" max="3358" width="3"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2.5703125" style="165" customWidth="1"/>
    <col min="3586" max="3586" width="2.7109375" style="165" customWidth="1"/>
    <col min="3587" max="3589" width="3.85546875" style="165" customWidth="1"/>
    <col min="3590" max="3592" width="7.28515625" style="165" customWidth="1"/>
    <col min="3593" max="3593" width="6.5703125" style="165" customWidth="1"/>
    <col min="3594" max="3594" width="2.5703125" style="165" customWidth="1"/>
    <col min="3595" max="3596" width="7.570312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08" width="16.140625" style="165" customWidth="1"/>
    <col min="3609" max="3609" width="28.28515625" style="165" customWidth="1"/>
    <col min="3610" max="3610" width="26.140625" style="165" customWidth="1"/>
    <col min="3611" max="3611" width="7.28515625" style="165" customWidth="1"/>
    <col min="3612" max="3612" width="41.42578125" style="165" customWidth="1"/>
    <col min="3613" max="3613" width="4.140625" style="165" customWidth="1"/>
    <col min="3614" max="3614" width="3"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2.5703125" style="165" customWidth="1"/>
    <col min="3842" max="3842" width="2.7109375" style="165" customWidth="1"/>
    <col min="3843" max="3845" width="3.85546875" style="165" customWidth="1"/>
    <col min="3846" max="3848" width="7.28515625" style="165" customWidth="1"/>
    <col min="3849" max="3849" width="6.5703125" style="165" customWidth="1"/>
    <col min="3850" max="3850" width="2.5703125" style="165" customWidth="1"/>
    <col min="3851" max="3852" width="7.570312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4" width="16.140625" style="165" customWidth="1"/>
    <col min="3865" max="3865" width="28.28515625" style="165" customWidth="1"/>
    <col min="3866" max="3866" width="26.140625" style="165" customWidth="1"/>
    <col min="3867" max="3867" width="7.28515625" style="165" customWidth="1"/>
    <col min="3868" max="3868" width="41.42578125" style="165" customWidth="1"/>
    <col min="3869" max="3869" width="4.140625" style="165" customWidth="1"/>
    <col min="3870" max="3870" width="3"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2.5703125" style="165" customWidth="1"/>
    <col min="4098" max="4098" width="2.7109375" style="165" customWidth="1"/>
    <col min="4099" max="4101" width="3.85546875" style="165" customWidth="1"/>
    <col min="4102" max="4104" width="7.28515625" style="165" customWidth="1"/>
    <col min="4105" max="4105" width="6.5703125" style="165" customWidth="1"/>
    <col min="4106" max="4106" width="2.5703125" style="165" customWidth="1"/>
    <col min="4107" max="4108" width="7.570312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0" width="16.140625" style="165" customWidth="1"/>
    <col min="4121" max="4121" width="28.28515625" style="165" customWidth="1"/>
    <col min="4122" max="4122" width="26.140625" style="165" customWidth="1"/>
    <col min="4123" max="4123" width="7.28515625" style="165" customWidth="1"/>
    <col min="4124" max="4124" width="41.42578125" style="165" customWidth="1"/>
    <col min="4125" max="4125" width="4.140625" style="165" customWidth="1"/>
    <col min="4126" max="4126" width="3"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2.5703125" style="165" customWidth="1"/>
    <col min="4354" max="4354" width="2.7109375" style="165" customWidth="1"/>
    <col min="4355" max="4357" width="3.85546875" style="165" customWidth="1"/>
    <col min="4358" max="4360" width="7.28515625" style="165" customWidth="1"/>
    <col min="4361" max="4361" width="6.5703125" style="165" customWidth="1"/>
    <col min="4362" max="4362" width="2.5703125" style="165" customWidth="1"/>
    <col min="4363" max="4364" width="7.570312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6" width="16.140625" style="165" customWidth="1"/>
    <col min="4377" max="4377" width="28.28515625" style="165" customWidth="1"/>
    <col min="4378" max="4378" width="26.140625" style="165" customWidth="1"/>
    <col min="4379" max="4379" width="7.28515625" style="165" customWidth="1"/>
    <col min="4380" max="4380" width="41.42578125" style="165" customWidth="1"/>
    <col min="4381" max="4381" width="4.140625" style="165" customWidth="1"/>
    <col min="4382" max="4382" width="3"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2.5703125" style="165" customWidth="1"/>
    <col min="4610" max="4610" width="2.7109375" style="165" customWidth="1"/>
    <col min="4611" max="4613" width="3.85546875" style="165" customWidth="1"/>
    <col min="4614" max="4616" width="7.28515625" style="165" customWidth="1"/>
    <col min="4617" max="4617" width="6.5703125" style="165" customWidth="1"/>
    <col min="4618" max="4618" width="2.5703125" style="165" customWidth="1"/>
    <col min="4619" max="4620" width="7.570312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2" width="16.140625" style="165" customWidth="1"/>
    <col min="4633" max="4633" width="28.28515625" style="165" customWidth="1"/>
    <col min="4634" max="4634" width="26.140625" style="165" customWidth="1"/>
    <col min="4635" max="4635" width="7.28515625" style="165" customWidth="1"/>
    <col min="4636" max="4636" width="41.42578125" style="165" customWidth="1"/>
    <col min="4637" max="4637" width="4.140625" style="165" customWidth="1"/>
    <col min="4638" max="4638" width="3"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2.5703125" style="165" customWidth="1"/>
    <col min="4866" max="4866" width="2.7109375" style="165" customWidth="1"/>
    <col min="4867" max="4869" width="3.85546875" style="165" customWidth="1"/>
    <col min="4870" max="4872" width="7.28515625" style="165" customWidth="1"/>
    <col min="4873" max="4873" width="6.5703125" style="165" customWidth="1"/>
    <col min="4874" max="4874" width="2.5703125" style="165" customWidth="1"/>
    <col min="4875" max="4876" width="7.570312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88" width="16.140625" style="165" customWidth="1"/>
    <col min="4889" max="4889" width="28.28515625" style="165" customWidth="1"/>
    <col min="4890" max="4890" width="26.140625" style="165" customWidth="1"/>
    <col min="4891" max="4891" width="7.28515625" style="165" customWidth="1"/>
    <col min="4892" max="4892" width="41.42578125" style="165" customWidth="1"/>
    <col min="4893" max="4893" width="4.140625" style="165" customWidth="1"/>
    <col min="4894" max="4894" width="3"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2.5703125" style="165" customWidth="1"/>
    <col min="5122" max="5122" width="2.7109375" style="165" customWidth="1"/>
    <col min="5123" max="5125" width="3.85546875" style="165" customWidth="1"/>
    <col min="5126" max="5128" width="7.28515625" style="165" customWidth="1"/>
    <col min="5129" max="5129" width="6.5703125" style="165" customWidth="1"/>
    <col min="5130" max="5130" width="2.5703125" style="165" customWidth="1"/>
    <col min="5131" max="5132" width="7.570312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4" width="16.140625" style="165" customWidth="1"/>
    <col min="5145" max="5145" width="28.28515625" style="165" customWidth="1"/>
    <col min="5146" max="5146" width="26.140625" style="165" customWidth="1"/>
    <col min="5147" max="5147" width="7.28515625" style="165" customWidth="1"/>
    <col min="5148" max="5148" width="41.42578125" style="165" customWidth="1"/>
    <col min="5149" max="5149" width="4.140625" style="165" customWidth="1"/>
    <col min="5150" max="5150" width="3"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2.5703125" style="165" customWidth="1"/>
    <col min="5378" max="5378" width="2.7109375" style="165" customWidth="1"/>
    <col min="5379" max="5381" width="3.85546875" style="165" customWidth="1"/>
    <col min="5382" max="5384" width="7.28515625" style="165" customWidth="1"/>
    <col min="5385" max="5385" width="6.5703125" style="165" customWidth="1"/>
    <col min="5386" max="5386" width="2.5703125" style="165" customWidth="1"/>
    <col min="5387" max="5388" width="7.570312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0" width="16.140625" style="165" customWidth="1"/>
    <col min="5401" max="5401" width="28.28515625" style="165" customWidth="1"/>
    <col min="5402" max="5402" width="26.140625" style="165" customWidth="1"/>
    <col min="5403" max="5403" width="7.28515625" style="165" customWidth="1"/>
    <col min="5404" max="5404" width="41.42578125" style="165" customWidth="1"/>
    <col min="5405" max="5405" width="4.140625" style="165" customWidth="1"/>
    <col min="5406" max="5406" width="3"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2.5703125" style="165" customWidth="1"/>
    <col min="5634" max="5634" width="2.7109375" style="165" customWidth="1"/>
    <col min="5635" max="5637" width="3.85546875" style="165" customWidth="1"/>
    <col min="5638" max="5640" width="7.28515625" style="165" customWidth="1"/>
    <col min="5641" max="5641" width="6.5703125" style="165" customWidth="1"/>
    <col min="5642" max="5642" width="2.5703125" style="165" customWidth="1"/>
    <col min="5643" max="5644" width="7.570312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6" width="16.140625" style="165" customWidth="1"/>
    <col min="5657" max="5657" width="28.28515625" style="165" customWidth="1"/>
    <col min="5658" max="5658" width="26.140625" style="165" customWidth="1"/>
    <col min="5659" max="5659" width="7.28515625" style="165" customWidth="1"/>
    <col min="5660" max="5660" width="41.42578125" style="165" customWidth="1"/>
    <col min="5661" max="5661" width="4.140625" style="165" customWidth="1"/>
    <col min="5662" max="5662" width="3"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2.5703125" style="165" customWidth="1"/>
    <col min="5890" max="5890" width="2.7109375" style="165" customWidth="1"/>
    <col min="5891" max="5893" width="3.85546875" style="165" customWidth="1"/>
    <col min="5894" max="5896" width="7.28515625" style="165" customWidth="1"/>
    <col min="5897" max="5897" width="6.5703125" style="165" customWidth="1"/>
    <col min="5898" max="5898" width="2.5703125" style="165" customWidth="1"/>
    <col min="5899" max="5900" width="7.570312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2" width="16.140625" style="165" customWidth="1"/>
    <col min="5913" max="5913" width="28.28515625" style="165" customWidth="1"/>
    <col min="5914" max="5914" width="26.140625" style="165" customWidth="1"/>
    <col min="5915" max="5915" width="7.28515625" style="165" customWidth="1"/>
    <col min="5916" max="5916" width="41.42578125" style="165" customWidth="1"/>
    <col min="5917" max="5917" width="4.140625" style="165" customWidth="1"/>
    <col min="5918" max="5918" width="3"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2.5703125" style="165" customWidth="1"/>
    <col min="6146" max="6146" width="2.7109375" style="165" customWidth="1"/>
    <col min="6147" max="6149" width="3.85546875" style="165" customWidth="1"/>
    <col min="6150" max="6152" width="7.28515625" style="165" customWidth="1"/>
    <col min="6153" max="6153" width="6.5703125" style="165" customWidth="1"/>
    <col min="6154" max="6154" width="2.5703125" style="165" customWidth="1"/>
    <col min="6155" max="6156" width="7.570312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68" width="16.140625" style="165" customWidth="1"/>
    <col min="6169" max="6169" width="28.28515625" style="165" customWidth="1"/>
    <col min="6170" max="6170" width="26.140625" style="165" customWidth="1"/>
    <col min="6171" max="6171" width="7.28515625" style="165" customWidth="1"/>
    <col min="6172" max="6172" width="41.42578125" style="165" customWidth="1"/>
    <col min="6173" max="6173" width="4.140625" style="165" customWidth="1"/>
    <col min="6174" max="6174" width="3"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2.5703125" style="165" customWidth="1"/>
    <col min="6402" max="6402" width="2.7109375" style="165" customWidth="1"/>
    <col min="6403" max="6405" width="3.85546875" style="165" customWidth="1"/>
    <col min="6406" max="6408" width="7.28515625" style="165" customWidth="1"/>
    <col min="6409" max="6409" width="6.5703125" style="165" customWidth="1"/>
    <col min="6410" max="6410" width="2.5703125" style="165" customWidth="1"/>
    <col min="6411" max="6412" width="7.570312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4" width="16.140625" style="165" customWidth="1"/>
    <col min="6425" max="6425" width="28.28515625" style="165" customWidth="1"/>
    <col min="6426" max="6426" width="26.140625" style="165" customWidth="1"/>
    <col min="6427" max="6427" width="7.28515625" style="165" customWidth="1"/>
    <col min="6428" max="6428" width="41.42578125" style="165" customWidth="1"/>
    <col min="6429" max="6429" width="4.140625" style="165" customWidth="1"/>
    <col min="6430" max="6430" width="3"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2.5703125" style="165" customWidth="1"/>
    <col min="6658" max="6658" width="2.7109375" style="165" customWidth="1"/>
    <col min="6659" max="6661" width="3.85546875" style="165" customWidth="1"/>
    <col min="6662" max="6664" width="7.28515625" style="165" customWidth="1"/>
    <col min="6665" max="6665" width="6.5703125" style="165" customWidth="1"/>
    <col min="6666" max="6666" width="2.5703125" style="165" customWidth="1"/>
    <col min="6667" max="6668" width="7.570312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0" width="16.140625" style="165" customWidth="1"/>
    <col min="6681" max="6681" width="28.28515625" style="165" customWidth="1"/>
    <col min="6682" max="6682" width="26.140625" style="165" customWidth="1"/>
    <col min="6683" max="6683" width="7.28515625" style="165" customWidth="1"/>
    <col min="6684" max="6684" width="41.42578125" style="165" customWidth="1"/>
    <col min="6685" max="6685" width="4.140625" style="165" customWidth="1"/>
    <col min="6686" max="6686" width="3"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2.5703125" style="165" customWidth="1"/>
    <col min="6914" max="6914" width="2.7109375" style="165" customWidth="1"/>
    <col min="6915" max="6917" width="3.85546875" style="165" customWidth="1"/>
    <col min="6918" max="6920" width="7.28515625" style="165" customWidth="1"/>
    <col min="6921" max="6921" width="6.5703125" style="165" customWidth="1"/>
    <col min="6922" max="6922" width="2.5703125" style="165" customWidth="1"/>
    <col min="6923" max="6924" width="7.570312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6" width="16.140625" style="165" customWidth="1"/>
    <col min="6937" max="6937" width="28.28515625" style="165" customWidth="1"/>
    <col min="6938" max="6938" width="26.140625" style="165" customWidth="1"/>
    <col min="6939" max="6939" width="7.28515625" style="165" customWidth="1"/>
    <col min="6940" max="6940" width="41.42578125" style="165" customWidth="1"/>
    <col min="6941" max="6941" width="4.140625" style="165" customWidth="1"/>
    <col min="6942" max="6942" width="3"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2.5703125" style="165" customWidth="1"/>
    <col min="7170" max="7170" width="2.7109375" style="165" customWidth="1"/>
    <col min="7171" max="7173" width="3.85546875" style="165" customWidth="1"/>
    <col min="7174" max="7176" width="7.28515625" style="165" customWidth="1"/>
    <col min="7177" max="7177" width="6.5703125" style="165" customWidth="1"/>
    <col min="7178" max="7178" width="2.5703125" style="165" customWidth="1"/>
    <col min="7179" max="7180" width="7.570312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2" width="16.140625" style="165" customWidth="1"/>
    <col min="7193" max="7193" width="28.28515625" style="165" customWidth="1"/>
    <col min="7194" max="7194" width="26.140625" style="165" customWidth="1"/>
    <col min="7195" max="7195" width="7.28515625" style="165" customWidth="1"/>
    <col min="7196" max="7196" width="41.42578125" style="165" customWidth="1"/>
    <col min="7197" max="7197" width="4.140625" style="165" customWidth="1"/>
    <col min="7198" max="7198" width="3"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2.5703125" style="165" customWidth="1"/>
    <col min="7426" max="7426" width="2.7109375" style="165" customWidth="1"/>
    <col min="7427" max="7429" width="3.85546875" style="165" customWidth="1"/>
    <col min="7430" max="7432" width="7.28515625" style="165" customWidth="1"/>
    <col min="7433" max="7433" width="6.5703125" style="165" customWidth="1"/>
    <col min="7434" max="7434" width="2.5703125" style="165" customWidth="1"/>
    <col min="7435" max="7436" width="7.570312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48" width="16.140625" style="165" customWidth="1"/>
    <col min="7449" max="7449" width="28.28515625" style="165" customWidth="1"/>
    <col min="7450" max="7450" width="26.140625" style="165" customWidth="1"/>
    <col min="7451" max="7451" width="7.28515625" style="165" customWidth="1"/>
    <col min="7452" max="7452" width="41.42578125" style="165" customWidth="1"/>
    <col min="7453" max="7453" width="4.140625" style="165" customWidth="1"/>
    <col min="7454" max="7454" width="3"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2.5703125" style="165" customWidth="1"/>
    <col min="7682" max="7682" width="2.7109375" style="165" customWidth="1"/>
    <col min="7683" max="7685" width="3.85546875" style="165" customWidth="1"/>
    <col min="7686" max="7688" width="7.28515625" style="165" customWidth="1"/>
    <col min="7689" max="7689" width="6.5703125" style="165" customWidth="1"/>
    <col min="7690" max="7690" width="2.5703125" style="165" customWidth="1"/>
    <col min="7691" max="7692" width="7.570312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4" width="16.140625" style="165" customWidth="1"/>
    <col min="7705" max="7705" width="28.28515625" style="165" customWidth="1"/>
    <col min="7706" max="7706" width="26.140625" style="165" customWidth="1"/>
    <col min="7707" max="7707" width="7.28515625" style="165" customWidth="1"/>
    <col min="7708" max="7708" width="41.42578125" style="165" customWidth="1"/>
    <col min="7709" max="7709" width="4.140625" style="165" customWidth="1"/>
    <col min="7710" max="7710" width="3"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2.5703125" style="165" customWidth="1"/>
    <col min="7938" max="7938" width="2.7109375" style="165" customWidth="1"/>
    <col min="7939" max="7941" width="3.85546875" style="165" customWidth="1"/>
    <col min="7942" max="7944" width="7.28515625" style="165" customWidth="1"/>
    <col min="7945" max="7945" width="6.5703125" style="165" customWidth="1"/>
    <col min="7946" max="7946" width="2.5703125" style="165" customWidth="1"/>
    <col min="7947" max="7948" width="7.570312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0" width="16.140625" style="165" customWidth="1"/>
    <col min="7961" max="7961" width="28.28515625" style="165" customWidth="1"/>
    <col min="7962" max="7962" width="26.140625" style="165" customWidth="1"/>
    <col min="7963" max="7963" width="7.28515625" style="165" customWidth="1"/>
    <col min="7964" max="7964" width="41.42578125" style="165" customWidth="1"/>
    <col min="7965" max="7965" width="4.140625" style="165" customWidth="1"/>
    <col min="7966" max="7966" width="3"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2.5703125" style="165" customWidth="1"/>
    <col min="8194" max="8194" width="2.7109375" style="165" customWidth="1"/>
    <col min="8195" max="8197" width="3.85546875" style="165" customWidth="1"/>
    <col min="8198" max="8200" width="7.28515625" style="165" customWidth="1"/>
    <col min="8201" max="8201" width="6.5703125" style="165" customWidth="1"/>
    <col min="8202" max="8202" width="2.5703125" style="165" customWidth="1"/>
    <col min="8203" max="8204" width="7.570312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6" width="16.140625" style="165" customWidth="1"/>
    <col min="8217" max="8217" width="28.28515625" style="165" customWidth="1"/>
    <col min="8218" max="8218" width="26.140625" style="165" customWidth="1"/>
    <col min="8219" max="8219" width="7.28515625" style="165" customWidth="1"/>
    <col min="8220" max="8220" width="41.42578125" style="165" customWidth="1"/>
    <col min="8221" max="8221" width="4.140625" style="165" customWidth="1"/>
    <col min="8222" max="8222" width="3"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2.5703125" style="165" customWidth="1"/>
    <col min="8450" max="8450" width="2.7109375" style="165" customWidth="1"/>
    <col min="8451" max="8453" width="3.85546875" style="165" customWidth="1"/>
    <col min="8454" max="8456" width="7.28515625" style="165" customWidth="1"/>
    <col min="8457" max="8457" width="6.5703125" style="165" customWidth="1"/>
    <col min="8458" max="8458" width="2.5703125" style="165" customWidth="1"/>
    <col min="8459" max="8460" width="7.570312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2" width="16.140625" style="165" customWidth="1"/>
    <col min="8473" max="8473" width="28.28515625" style="165" customWidth="1"/>
    <col min="8474" max="8474" width="26.140625" style="165" customWidth="1"/>
    <col min="8475" max="8475" width="7.28515625" style="165" customWidth="1"/>
    <col min="8476" max="8476" width="41.42578125" style="165" customWidth="1"/>
    <col min="8477" max="8477" width="4.140625" style="165" customWidth="1"/>
    <col min="8478" max="8478" width="3"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2.5703125" style="165" customWidth="1"/>
    <col min="8706" max="8706" width="2.7109375" style="165" customWidth="1"/>
    <col min="8707" max="8709" width="3.85546875" style="165" customWidth="1"/>
    <col min="8710" max="8712" width="7.28515625" style="165" customWidth="1"/>
    <col min="8713" max="8713" width="6.5703125" style="165" customWidth="1"/>
    <col min="8714" max="8714" width="2.5703125" style="165" customWidth="1"/>
    <col min="8715" max="8716" width="7.570312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28" width="16.140625" style="165" customWidth="1"/>
    <col min="8729" max="8729" width="28.28515625" style="165" customWidth="1"/>
    <col min="8730" max="8730" width="26.140625" style="165" customWidth="1"/>
    <col min="8731" max="8731" width="7.28515625" style="165" customWidth="1"/>
    <col min="8732" max="8732" width="41.42578125" style="165" customWidth="1"/>
    <col min="8733" max="8733" width="4.140625" style="165" customWidth="1"/>
    <col min="8734" max="8734" width="3"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2.5703125" style="165" customWidth="1"/>
    <col min="8962" max="8962" width="2.7109375" style="165" customWidth="1"/>
    <col min="8963" max="8965" width="3.85546875" style="165" customWidth="1"/>
    <col min="8966" max="8968" width="7.28515625" style="165" customWidth="1"/>
    <col min="8969" max="8969" width="6.5703125" style="165" customWidth="1"/>
    <col min="8970" max="8970" width="2.5703125" style="165" customWidth="1"/>
    <col min="8971" max="8972" width="7.570312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4" width="16.140625" style="165" customWidth="1"/>
    <col min="8985" max="8985" width="28.28515625" style="165" customWidth="1"/>
    <col min="8986" max="8986" width="26.140625" style="165" customWidth="1"/>
    <col min="8987" max="8987" width="7.28515625" style="165" customWidth="1"/>
    <col min="8988" max="8988" width="41.42578125" style="165" customWidth="1"/>
    <col min="8989" max="8989" width="4.140625" style="165" customWidth="1"/>
    <col min="8990" max="8990" width="3"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2.5703125" style="165" customWidth="1"/>
    <col min="9218" max="9218" width="2.7109375" style="165" customWidth="1"/>
    <col min="9219" max="9221" width="3.85546875" style="165" customWidth="1"/>
    <col min="9222" max="9224" width="7.28515625" style="165" customWidth="1"/>
    <col min="9225" max="9225" width="6.5703125" style="165" customWidth="1"/>
    <col min="9226" max="9226" width="2.5703125" style="165" customWidth="1"/>
    <col min="9227" max="9228" width="7.570312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0" width="16.140625" style="165" customWidth="1"/>
    <col min="9241" max="9241" width="28.28515625" style="165" customWidth="1"/>
    <col min="9242" max="9242" width="26.140625" style="165" customWidth="1"/>
    <col min="9243" max="9243" width="7.28515625" style="165" customWidth="1"/>
    <col min="9244" max="9244" width="41.42578125" style="165" customWidth="1"/>
    <col min="9245" max="9245" width="4.140625" style="165" customWidth="1"/>
    <col min="9246" max="9246" width="3"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2.5703125" style="165" customWidth="1"/>
    <col min="9474" max="9474" width="2.7109375" style="165" customWidth="1"/>
    <col min="9475" max="9477" width="3.85546875" style="165" customWidth="1"/>
    <col min="9478" max="9480" width="7.28515625" style="165" customWidth="1"/>
    <col min="9481" max="9481" width="6.5703125" style="165" customWidth="1"/>
    <col min="9482" max="9482" width="2.5703125" style="165" customWidth="1"/>
    <col min="9483" max="9484" width="7.570312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6" width="16.140625" style="165" customWidth="1"/>
    <col min="9497" max="9497" width="28.28515625" style="165" customWidth="1"/>
    <col min="9498" max="9498" width="26.140625" style="165" customWidth="1"/>
    <col min="9499" max="9499" width="7.28515625" style="165" customWidth="1"/>
    <col min="9500" max="9500" width="41.42578125" style="165" customWidth="1"/>
    <col min="9501" max="9501" width="4.140625" style="165" customWidth="1"/>
    <col min="9502" max="9502" width="3"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2.5703125" style="165" customWidth="1"/>
    <col min="9730" max="9730" width="2.7109375" style="165" customWidth="1"/>
    <col min="9731" max="9733" width="3.85546875" style="165" customWidth="1"/>
    <col min="9734" max="9736" width="7.28515625" style="165" customWidth="1"/>
    <col min="9737" max="9737" width="6.5703125" style="165" customWidth="1"/>
    <col min="9738" max="9738" width="2.5703125" style="165" customWidth="1"/>
    <col min="9739" max="9740" width="7.570312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2" width="16.140625" style="165" customWidth="1"/>
    <col min="9753" max="9753" width="28.28515625" style="165" customWidth="1"/>
    <col min="9754" max="9754" width="26.140625" style="165" customWidth="1"/>
    <col min="9755" max="9755" width="7.28515625" style="165" customWidth="1"/>
    <col min="9756" max="9756" width="41.42578125" style="165" customWidth="1"/>
    <col min="9757" max="9757" width="4.140625" style="165" customWidth="1"/>
    <col min="9758" max="9758" width="3"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2.5703125" style="165" customWidth="1"/>
    <col min="9986" max="9986" width="2.7109375" style="165" customWidth="1"/>
    <col min="9987" max="9989" width="3.85546875" style="165" customWidth="1"/>
    <col min="9990" max="9992" width="7.28515625" style="165" customWidth="1"/>
    <col min="9993" max="9993" width="6.5703125" style="165" customWidth="1"/>
    <col min="9994" max="9994" width="2.5703125" style="165" customWidth="1"/>
    <col min="9995" max="9996" width="7.570312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08" width="16.140625" style="165" customWidth="1"/>
    <col min="10009" max="10009" width="28.28515625" style="165" customWidth="1"/>
    <col min="10010" max="10010" width="26.140625" style="165" customWidth="1"/>
    <col min="10011" max="10011" width="7.28515625" style="165" customWidth="1"/>
    <col min="10012" max="10012" width="41.42578125" style="165" customWidth="1"/>
    <col min="10013" max="10013" width="4.140625" style="165" customWidth="1"/>
    <col min="10014" max="10014" width="3"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2.5703125" style="165" customWidth="1"/>
    <col min="10242" max="10242" width="2.7109375" style="165" customWidth="1"/>
    <col min="10243" max="10245" width="3.85546875" style="165" customWidth="1"/>
    <col min="10246" max="10248" width="7.28515625" style="165" customWidth="1"/>
    <col min="10249" max="10249" width="6.5703125" style="165" customWidth="1"/>
    <col min="10250" max="10250" width="2.5703125" style="165" customWidth="1"/>
    <col min="10251" max="10252" width="7.570312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4" width="16.140625" style="165" customWidth="1"/>
    <col min="10265" max="10265" width="28.28515625" style="165" customWidth="1"/>
    <col min="10266" max="10266" width="26.140625" style="165" customWidth="1"/>
    <col min="10267" max="10267" width="7.28515625" style="165" customWidth="1"/>
    <col min="10268" max="10268" width="41.42578125" style="165" customWidth="1"/>
    <col min="10269" max="10269" width="4.140625" style="165" customWidth="1"/>
    <col min="10270" max="10270" width="3"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2.5703125" style="165" customWidth="1"/>
    <col min="10498" max="10498" width="2.7109375" style="165" customWidth="1"/>
    <col min="10499" max="10501" width="3.85546875" style="165" customWidth="1"/>
    <col min="10502" max="10504" width="7.28515625" style="165" customWidth="1"/>
    <col min="10505" max="10505" width="6.5703125" style="165" customWidth="1"/>
    <col min="10506" max="10506" width="2.5703125" style="165" customWidth="1"/>
    <col min="10507" max="10508" width="7.570312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0" width="16.140625" style="165" customWidth="1"/>
    <col min="10521" max="10521" width="28.28515625" style="165" customWidth="1"/>
    <col min="10522" max="10522" width="26.140625" style="165" customWidth="1"/>
    <col min="10523" max="10523" width="7.28515625" style="165" customWidth="1"/>
    <col min="10524" max="10524" width="41.42578125" style="165" customWidth="1"/>
    <col min="10525" max="10525" width="4.140625" style="165" customWidth="1"/>
    <col min="10526" max="10526" width="3"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2.5703125" style="165" customWidth="1"/>
    <col min="10754" max="10754" width="2.7109375" style="165" customWidth="1"/>
    <col min="10755" max="10757" width="3.85546875" style="165" customWidth="1"/>
    <col min="10758" max="10760" width="7.28515625" style="165" customWidth="1"/>
    <col min="10761" max="10761" width="6.5703125" style="165" customWidth="1"/>
    <col min="10762" max="10762" width="2.5703125" style="165" customWidth="1"/>
    <col min="10763" max="10764" width="7.570312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6" width="16.140625" style="165" customWidth="1"/>
    <col min="10777" max="10777" width="28.28515625" style="165" customWidth="1"/>
    <col min="10778" max="10778" width="26.140625" style="165" customWidth="1"/>
    <col min="10779" max="10779" width="7.28515625" style="165" customWidth="1"/>
    <col min="10780" max="10780" width="41.42578125" style="165" customWidth="1"/>
    <col min="10781" max="10781" width="4.140625" style="165" customWidth="1"/>
    <col min="10782" max="10782" width="3"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2.5703125" style="165" customWidth="1"/>
    <col min="11010" max="11010" width="2.7109375" style="165" customWidth="1"/>
    <col min="11011" max="11013" width="3.85546875" style="165" customWidth="1"/>
    <col min="11014" max="11016" width="7.28515625" style="165" customWidth="1"/>
    <col min="11017" max="11017" width="6.5703125" style="165" customWidth="1"/>
    <col min="11018" max="11018" width="2.5703125" style="165" customWidth="1"/>
    <col min="11019" max="11020" width="7.570312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2" width="16.140625" style="165" customWidth="1"/>
    <col min="11033" max="11033" width="28.28515625" style="165" customWidth="1"/>
    <col min="11034" max="11034" width="26.140625" style="165" customWidth="1"/>
    <col min="11035" max="11035" width="7.28515625" style="165" customWidth="1"/>
    <col min="11036" max="11036" width="41.42578125" style="165" customWidth="1"/>
    <col min="11037" max="11037" width="4.140625" style="165" customWidth="1"/>
    <col min="11038" max="11038" width="3"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2.5703125" style="165" customWidth="1"/>
    <col min="11266" max="11266" width="2.7109375" style="165" customWidth="1"/>
    <col min="11267" max="11269" width="3.85546875" style="165" customWidth="1"/>
    <col min="11270" max="11272" width="7.28515625" style="165" customWidth="1"/>
    <col min="11273" max="11273" width="6.5703125" style="165" customWidth="1"/>
    <col min="11274" max="11274" width="2.5703125" style="165" customWidth="1"/>
    <col min="11275" max="11276" width="7.570312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88" width="16.140625" style="165" customWidth="1"/>
    <col min="11289" max="11289" width="28.28515625" style="165" customWidth="1"/>
    <col min="11290" max="11290" width="26.140625" style="165" customWidth="1"/>
    <col min="11291" max="11291" width="7.28515625" style="165" customWidth="1"/>
    <col min="11292" max="11292" width="41.42578125" style="165" customWidth="1"/>
    <col min="11293" max="11293" width="4.140625" style="165" customWidth="1"/>
    <col min="11294" max="11294" width="3"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2.5703125" style="165" customWidth="1"/>
    <col min="11522" max="11522" width="2.7109375" style="165" customWidth="1"/>
    <col min="11523" max="11525" width="3.85546875" style="165" customWidth="1"/>
    <col min="11526" max="11528" width="7.28515625" style="165" customWidth="1"/>
    <col min="11529" max="11529" width="6.5703125" style="165" customWidth="1"/>
    <col min="11530" max="11530" width="2.5703125" style="165" customWidth="1"/>
    <col min="11531" max="11532" width="7.570312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4" width="16.140625" style="165" customWidth="1"/>
    <col min="11545" max="11545" width="28.28515625" style="165" customWidth="1"/>
    <col min="11546" max="11546" width="26.140625" style="165" customWidth="1"/>
    <col min="11547" max="11547" width="7.28515625" style="165" customWidth="1"/>
    <col min="11548" max="11548" width="41.42578125" style="165" customWidth="1"/>
    <col min="11549" max="11549" width="4.140625" style="165" customWidth="1"/>
    <col min="11550" max="11550" width="3"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2.5703125" style="165" customWidth="1"/>
    <col min="11778" max="11778" width="2.7109375" style="165" customWidth="1"/>
    <col min="11779" max="11781" width="3.85546875" style="165" customWidth="1"/>
    <col min="11782" max="11784" width="7.28515625" style="165" customWidth="1"/>
    <col min="11785" max="11785" width="6.5703125" style="165" customWidth="1"/>
    <col min="11786" max="11786" width="2.5703125" style="165" customWidth="1"/>
    <col min="11787" max="11788" width="7.570312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0" width="16.140625" style="165" customWidth="1"/>
    <col min="11801" max="11801" width="28.28515625" style="165" customWidth="1"/>
    <col min="11802" max="11802" width="26.140625" style="165" customWidth="1"/>
    <col min="11803" max="11803" width="7.28515625" style="165" customWidth="1"/>
    <col min="11804" max="11804" width="41.42578125" style="165" customWidth="1"/>
    <col min="11805" max="11805" width="4.140625" style="165" customWidth="1"/>
    <col min="11806" max="11806" width="3"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2.5703125" style="165" customWidth="1"/>
    <col min="12034" max="12034" width="2.7109375" style="165" customWidth="1"/>
    <col min="12035" max="12037" width="3.85546875" style="165" customWidth="1"/>
    <col min="12038" max="12040" width="7.28515625" style="165" customWidth="1"/>
    <col min="12041" max="12041" width="6.5703125" style="165" customWidth="1"/>
    <col min="12042" max="12042" width="2.5703125" style="165" customWidth="1"/>
    <col min="12043" max="12044" width="7.570312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6" width="16.140625" style="165" customWidth="1"/>
    <col min="12057" max="12057" width="28.28515625" style="165" customWidth="1"/>
    <col min="12058" max="12058" width="26.140625" style="165" customWidth="1"/>
    <col min="12059" max="12059" width="7.28515625" style="165" customWidth="1"/>
    <col min="12060" max="12060" width="41.42578125" style="165" customWidth="1"/>
    <col min="12061" max="12061" width="4.140625" style="165" customWidth="1"/>
    <col min="12062" max="12062" width="3"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2.5703125" style="165" customWidth="1"/>
    <col min="12290" max="12290" width="2.7109375" style="165" customWidth="1"/>
    <col min="12291" max="12293" width="3.85546875" style="165" customWidth="1"/>
    <col min="12294" max="12296" width="7.28515625" style="165" customWidth="1"/>
    <col min="12297" max="12297" width="6.5703125" style="165" customWidth="1"/>
    <col min="12298" max="12298" width="2.5703125" style="165" customWidth="1"/>
    <col min="12299" max="12300" width="7.570312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2" width="16.140625" style="165" customWidth="1"/>
    <col min="12313" max="12313" width="28.28515625" style="165" customWidth="1"/>
    <col min="12314" max="12314" width="26.140625" style="165" customWidth="1"/>
    <col min="12315" max="12315" width="7.28515625" style="165" customWidth="1"/>
    <col min="12316" max="12316" width="41.42578125" style="165" customWidth="1"/>
    <col min="12317" max="12317" width="4.140625" style="165" customWidth="1"/>
    <col min="12318" max="12318" width="3"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2.5703125" style="165" customWidth="1"/>
    <col min="12546" max="12546" width="2.7109375" style="165" customWidth="1"/>
    <col min="12547" max="12549" width="3.85546875" style="165" customWidth="1"/>
    <col min="12550" max="12552" width="7.28515625" style="165" customWidth="1"/>
    <col min="12553" max="12553" width="6.5703125" style="165" customWidth="1"/>
    <col min="12554" max="12554" width="2.5703125" style="165" customWidth="1"/>
    <col min="12555" max="12556" width="7.570312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68" width="16.140625" style="165" customWidth="1"/>
    <col min="12569" max="12569" width="28.28515625" style="165" customWidth="1"/>
    <col min="12570" max="12570" width="26.140625" style="165" customWidth="1"/>
    <col min="12571" max="12571" width="7.28515625" style="165" customWidth="1"/>
    <col min="12572" max="12572" width="41.42578125" style="165" customWidth="1"/>
    <col min="12573" max="12573" width="4.140625" style="165" customWidth="1"/>
    <col min="12574" max="12574" width="3"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2.5703125" style="165" customWidth="1"/>
    <col min="12802" max="12802" width="2.7109375" style="165" customWidth="1"/>
    <col min="12803" max="12805" width="3.85546875" style="165" customWidth="1"/>
    <col min="12806" max="12808" width="7.28515625" style="165" customWidth="1"/>
    <col min="12809" max="12809" width="6.5703125" style="165" customWidth="1"/>
    <col min="12810" max="12810" width="2.5703125" style="165" customWidth="1"/>
    <col min="12811" max="12812" width="7.570312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4" width="16.140625" style="165" customWidth="1"/>
    <col min="12825" max="12825" width="28.28515625" style="165" customWidth="1"/>
    <col min="12826" max="12826" width="26.140625" style="165" customWidth="1"/>
    <col min="12827" max="12827" width="7.28515625" style="165" customWidth="1"/>
    <col min="12828" max="12828" width="41.42578125" style="165" customWidth="1"/>
    <col min="12829" max="12829" width="4.140625" style="165" customWidth="1"/>
    <col min="12830" max="12830" width="3"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2.5703125" style="165" customWidth="1"/>
    <col min="13058" max="13058" width="2.7109375" style="165" customWidth="1"/>
    <col min="13059" max="13061" width="3.85546875" style="165" customWidth="1"/>
    <col min="13062" max="13064" width="7.28515625" style="165" customWidth="1"/>
    <col min="13065" max="13065" width="6.5703125" style="165" customWidth="1"/>
    <col min="13066" max="13066" width="2.5703125" style="165" customWidth="1"/>
    <col min="13067" max="13068" width="7.570312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0" width="16.140625" style="165" customWidth="1"/>
    <col min="13081" max="13081" width="28.28515625" style="165" customWidth="1"/>
    <col min="13082" max="13082" width="26.140625" style="165" customWidth="1"/>
    <col min="13083" max="13083" width="7.28515625" style="165" customWidth="1"/>
    <col min="13084" max="13084" width="41.42578125" style="165" customWidth="1"/>
    <col min="13085" max="13085" width="4.140625" style="165" customWidth="1"/>
    <col min="13086" max="13086" width="3"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2.5703125" style="165" customWidth="1"/>
    <col min="13314" max="13314" width="2.7109375" style="165" customWidth="1"/>
    <col min="13315" max="13317" width="3.85546875" style="165" customWidth="1"/>
    <col min="13318" max="13320" width="7.28515625" style="165" customWidth="1"/>
    <col min="13321" max="13321" width="6.5703125" style="165" customWidth="1"/>
    <col min="13322" max="13322" width="2.5703125" style="165" customWidth="1"/>
    <col min="13323" max="13324" width="7.570312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6" width="16.140625" style="165" customWidth="1"/>
    <col min="13337" max="13337" width="28.28515625" style="165" customWidth="1"/>
    <col min="13338" max="13338" width="26.140625" style="165" customWidth="1"/>
    <col min="13339" max="13339" width="7.28515625" style="165" customWidth="1"/>
    <col min="13340" max="13340" width="41.42578125" style="165" customWidth="1"/>
    <col min="13341" max="13341" width="4.140625" style="165" customWidth="1"/>
    <col min="13342" max="13342" width="3"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2.5703125" style="165" customWidth="1"/>
    <col min="13570" max="13570" width="2.7109375" style="165" customWidth="1"/>
    <col min="13571" max="13573" width="3.85546875" style="165" customWidth="1"/>
    <col min="13574" max="13576" width="7.28515625" style="165" customWidth="1"/>
    <col min="13577" max="13577" width="6.5703125" style="165" customWidth="1"/>
    <col min="13578" max="13578" width="2.5703125" style="165" customWidth="1"/>
    <col min="13579" max="13580" width="7.570312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2" width="16.140625" style="165" customWidth="1"/>
    <col min="13593" max="13593" width="28.28515625" style="165" customWidth="1"/>
    <col min="13594" max="13594" width="26.140625" style="165" customWidth="1"/>
    <col min="13595" max="13595" width="7.28515625" style="165" customWidth="1"/>
    <col min="13596" max="13596" width="41.42578125" style="165" customWidth="1"/>
    <col min="13597" max="13597" width="4.140625" style="165" customWidth="1"/>
    <col min="13598" max="13598" width="3"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2.5703125" style="165" customWidth="1"/>
    <col min="13826" max="13826" width="2.7109375" style="165" customWidth="1"/>
    <col min="13827" max="13829" width="3.85546875" style="165" customWidth="1"/>
    <col min="13830" max="13832" width="7.28515625" style="165" customWidth="1"/>
    <col min="13833" max="13833" width="6.5703125" style="165" customWidth="1"/>
    <col min="13834" max="13834" width="2.5703125" style="165" customWidth="1"/>
    <col min="13835" max="13836" width="7.570312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48" width="16.140625" style="165" customWidth="1"/>
    <col min="13849" max="13849" width="28.28515625" style="165" customWidth="1"/>
    <col min="13850" max="13850" width="26.140625" style="165" customWidth="1"/>
    <col min="13851" max="13851" width="7.28515625" style="165" customWidth="1"/>
    <col min="13852" max="13852" width="41.42578125" style="165" customWidth="1"/>
    <col min="13853" max="13853" width="4.140625" style="165" customWidth="1"/>
    <col min="13854" max="13854" width="3"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2.5703125" style="165" customWidth="1"/>
    <col min="14082" max="14082" width="2.7109375" style="165" customWidth="1"/>
    <col min="14083" max="14085" width="3.85546875" style="165" customWidth="1"/>
    <col min="14086" max="14088" width="7.28515625" style="165" customWidth="1"/>
    <col min="14089" max="14089" width="6.5703125" style="165" customWidth="1"/>
    <col min="14090" max="14090" width="2.5703125" style="165" customWidth="1"/>
    <col min="14091" max="14092" width="7.570312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4" width="16.140625" style="165" customWidth="1"/>
    <col min="14105" max="14105" width="28.28515625" style="165" customWidth="1"/>
    <col min="14106" max="14106" width="26.140625" style="165" customWidth="1"/>
    <col min="14107" max="14107" width="7.28515625" style="165" customWidth="1"/>
    <col min="14108" max="14108" width="41.42578125" style="165" customWidth="1"/>
    <col min="14109" max="14109" width="4.140625" style="165" customWidth="1"/>
    <col min="14110" max="14110" width="3"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2.5703125" style="165" customWidth="1"/>
    <col min="14338" max="14338" width="2.7109375" style="165" customWidth="1"/>
    <col min="14339" max="14341" width="3.85546875" style="165" customWidth="1"/>
    <col min="14342" max="14344" width="7.28515625" style="165" customWidth="1"/>
    <col min="14345" max="14345" width="6.5703125" style="165" customWidth="1"/>
    <col min="14346" max="14346" width="2.5703125" style="165" customWidth="1"/>
    <col min="14347" max="14348" width="7.570312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0" width="16.140625" style="165" customWidth="1"/>
    <col min="14361" max="14361" width="28.28515625" style="165" customWidth="1"/>
    <col min="14362" max="14362" width="26.140625" style="165" customWidth="1"/>
    <col min="14363" max="14363" width="7.28515625" style="165" customWidth="1"/>
    <col min="14364" max="14364" width="41.42578125" style="165" customWidth="1"/>
    <col min="14365" max="14365" width="4.140625" style="165" customWidth="1"/>
    <col min="14366" max="14366" width="3"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2.5703125" style="165" customWidth="1"/>
    <col min="14594" max="14594" width="2.7109375" style="165" customWidth="1"/>
    <col min="14595" max="14597" width="3.85546875" style="165" customWidth="1"/>
    <col min="14598" max="14600" width="7.28515625" style="165" customWidth="1"/>
    <col min="14601" max="14601" width="6.5703125" style="165" customWidth="1"/>
    <col min="14602" max="14602" width="2.5703125" style="165" customWidth="1"/>
    <col min="14603" max="14604" width="7.570312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6" width="16.140625" style="165" customWidth="1"/>
    <col min="14617" max="14617" width="28.28515625" style="165" customWidth="1"/>
    <col min="14618" max="14618" width="26.140625" style="165" customWidth="1"/>
    <col min="14619" max="14619" width="7.28515625" style="165" customWidth="1"/>
    <col min="14620" max="14620" width="41.42578125" style="165" customWidth="1"/>
    <col min="14621" max="14621" width="4.140625" style="165" customWidth="1"/>
    <col min="14622" max="14622" width="3"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2.5703125" style="165" customWidth="1"/>
    <col min="14850" max="14850" width="2.7109375" style="165" customWidth="1"/>
    <col min="14851" max="14853" width="3.85546875" style="165" customWidth="1"/>
    <col min="14854" max="14856" width="7.28515625" style="165" customWidth="1"/>
    <col min="14857" max="14857" width="6.5703125" style="165" customWidth="1"/>
    <col min="14858" max="14858" width="2.5703125" style="165" customWidth="1"/>
    <col min="14859" max="14860" width="7.570312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2" width="16.140625" style="165" customWidth="1"/>
    <col min="14873" max="14873" width="28.28515625" style="165" customWidth="1"/>
    <col min="14874" max="14874" width="26.140625" style="165" customWidth="1"/>
    <col min="14875" max="14875" width="7.28515625" style="165" customWidth="1"/>
    <col min="14876" max="14876" width="41.42578125" style="165" customWidth="1"/>
    <col min="14877" max="14877" width="4.140625" style="165" customWidth="1"/>
    <col min="14878" max="14878" width="3"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2.5703125" style="165" customWidth="1"/>
    <col min="15106" max="15106" width="2.7109375" style="165" customWidth="1"/>
    <col min="15107" max="15109" width="3.85546875" style="165" customWidth="1"/>
    <col min="15110" max="15112" width="7.28515625" style="165" customWidth="1"/>
    <col min="15113" max="15113" width="6.5703125" style="165" customWidth="1"/>
    <col min="15114" max="15114" width="2.5703125" style="165" customWidth="1"/>
    <col min="15115" max="15116" width="7.570312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28" width="16.140625" style="165" customWidth="1"/>
    <col min="15129" max="15129" width="28.28515625" style="165" customWidth="1"/>
    <col min="15130" max="15130" width="26.140625" style="165" customWidth="1"/>
    <col min="15131" max="15131" width="7.28515625" style="165" customWidth="1"/>
    <col min="15132" max="15132" width="41.42578125" style="165" customWidth="1"/>
    <col min="15133" max="15133" width="4.140625" style="165" customWidth="1"/>
    <col min="15134" max="15134" width="3"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2.5703125" style="165" customWidth="1"/>
    <col min="15362" max="15362" width="2.7109375" style="165" customWidth="1"/>
    <col min="15363" max="15365" width="3.85546875" style="165" customWidth="1"/>
    <col min="15366" max="15368" width="7.28515625" style="165" customWidth="1"/>
    <col min="15369" max="15369" width="6.5703125" style="165" customWidth="1"/>
    <col min="15370" max="15370" width="2.5703125" style="165" customWidth="1"/>
    <col min="15371" max="15372" width="7.570312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4" width="16.140625" style="165" customWidth="1"/>
    <col min="15385" max="15385" width="28.28515625" style="165" customWidth="1"/>
    <col min="15386" max="15386" width="26.140625" style="165" customWidth="1"/>
    <col min="15387" max="15387" width="7.28515625" style="165" customWidth="1"/>
    <col min="15388" max="15388" width="41.42578125" style="165" customWidth="1"/>
    <col min="15389" max="15389" width="4.140625" style="165" customWidth="1"/>
    <col min="15390" max="15390" width="3"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2.5703125" style="165" customWidth="1"/>
    <col min="15618" max="15618" width="2.7109375" style="165" customWidth="1"/>
    <col min="15619" max="15621" width="3.85546875" style="165" customWidth="1"/>
    <col min="15622" max="15624" width="7.28515625" style="165" customWidth="1"/>
    <col min="15625" max="15625" width="6.5703125" style="165" customWidth="1"/>
    <col min="15626" max="15626" width="2.5703125" style="165" customWidth="1"/>
    <col min="15627" max="15628" width="7.570312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0" width="16.140625" style="165" customWidth="1"/>
    <col min="15641" max="15641" width="28.28515625" style="165" customWidth="1"/>
    <col min="15642" max="15642" width="26.140625" style="165" customWidth="1"/>
    <col min="15643" max="15643" width="7.28515625" style="165" customWidth="1"/>
    <col min="15644" max="15644" width="41.42578125" style="165" customWidth="1"/>
    <col min="15645" max="15645" width="4.140625" style="165" customWidth="1"/>
    <col min="15646" max="15646" width="3"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2.5703125" style="165" customWidth="1"/>
    <col min="15874" max="15874" width="2.7109375" style="165" customWidth="1"/>
    <col min="15875" max="15877" width="3.85546875" style="165" customWidth="1"/>
    <col min="15878" max="15880" width="7.28515625" style="165" customWidth="1"/>
    <col min="15881" max="15881" width="6.5703125" style="165" customWidth="1"/>
    <col min="15882" max="15882" width="2.5703125" style="165" customWidth="1"/>
    <col min="15883" max="15884" width="7.570312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6" width="16.140625" style="165" customWidth="1"/>
    <col min="15897" max="15897" width="28.28515625" style="165" customWidth="1"/>
    <col min="15898" max="15898" width="26.140625" style="165" customWidth="1"/>
    <col min="15899" max="15899" width="7.28515625" style="165" customWidth="1"/>
    <col min="15900" max="15900" width="41.42578125" style="165" customWidth="1"/>
    <col min="15901" max="15901" width="4.140625" style="165" customWidth="1"/>
    <col min="15902" max="15902" width="3"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2.5703125" style="165" customWidth="1"/>
    <col min="16130" max="16130" width="2.7109375" style="165" customWidth="1"/>
    <col min="16131" max="16133" width="3.85546875" style="165" customWidth="1"/>
    <col min="16134" max="16136" width="7.28515625" style="165" customWidth="1"/>
    <col min="16137" max="16137" width="6.5703125" style="165" customWidth="1"/>
    <col min="16138" max="16138" width="2.5703125" style="165" customWidth="1"/>
    <col min="16139" max="16140" width="7.570312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2" width="16.140625" style="165" customWidth="1"/>
    <col min="16153" max="16153" width="28.28515625" style="165" customWidth="1"/>
    <col min="16154" max="16154" width="26.140625" style="165" customWidth="1"/>
    <col min="16155" max="16155" width="7.28515625" style="165" customWidth="1"/>
    <col min="16156" max="16156" width="41.42578125" style="165" customWidth="1"/>
    <col min="16157" max="16157" width="4.140625" style="165" customWidth="1"/>
    <col min="16158" max="16158" width="3"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686" t="s">
        <v>588</v>
      </c>
      <c r="Z1" s="686"/>
      <c r="AA1" s="686"/>
      <c r="AB1" s="686"/>
      <c r="AC1" s="686"/>
      <c r="AD1" s="687"/>
      <c r="AE1" s="137"/>
      <c r="AF1" s="137"/>
      <c r="AG1" s="137"/>
      <c r="AH1" s="138"/>
      <c r="AI1" s="139"/>
      <c r="AJ1" s="139"/>
      <c r="AK1" s="139"/>
      <c r="AL1" s="139"/>
      <c r="AM1" s="140"/>
      <c r="AN1" s="140"/>
      <c r="AO1" s="140"/>
      <c r="AP1" s="140"/>
      <c r="AQ1" s="140"/>
      <c r="AR1" s="140"/>
      <c r="AS1" s="140"/>
      <c r="AT1" s="140"/>
      <c r="AU1" s="140"/>
    </row>
    <row r="2" spans="1:47"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688"/>
      <c r="Z2" s="688"/>
      <c r="AA2" s="688"/>
      <c r="AB2" s="688"/>
      <c r="AC2" s="688"/>
      <c r="AD2" s="689"/>
      <c r="AE2" s="142"/>
      <c r="AF2" s="142"/>
      <c r="AG2" s="142"/>
      <c r="AH2" s="143"/>
      <c r="AJ2" s="139"/>
      <c r="AK2" s="139"/>
      <c r="AL2" s="139"/>
      <c r="AM2" s="140"/>
      <c r="AN2" s="140"/>
      <c r="AO2" s="140"/>
      <c r="AP2" s="140"/>
      <c r="AQ2" s="140"/>
      <c r="AR2" s="140"/>
      <c r="AS2" s="140"/>
      <c r="AT2" s="140"/>
      <c r="AU2" s="140"/>
    </row>
    <row r="3" spans="1:47" s="141" customFormat="1" ht="12" customHeight="1" x14ac:dyDescent="0.2">
      <c r="A3" s="144" t="s">
        <v>41</v>
      </c>
      <c r="B3" s="609" t="s">
        <v>42</v>
      </c>
      <c r="C3" s="610"/>
      <c r="D3" s="610"/>
      <c r="E3" s="610"/>
      <c r="F3" s="610"/>
      <c r="G3" s="610"/>
      <c r="H3" s="611"/>
      <c r="I3" s="643" t="s">
        <v>43</v>
      </c>
      <c r="J3" s="644"/>
      <c r="K3" s="624"/>
      <c r="L3" s="625"/>
      <c r="M3" s="145"/>
      <c r="N3" s="645">
        <v>43277</v>
      </c>
      <c r="O3" s="646"/>
      <c r="P3" s="647"/>
      <c r="Q3" s="647"/>
      <c r="R3" s="647"/>
      <c r="S3" s="647"/>
      <c r="T3" s="647"/>
      <c r="U3" s="647"/>
      <c r="V3" s="648"/>
      <c r="W3" s="136"/>
      <c r="X3" s="652" t="s">
        <v>247</v>
      </c>
      <c r="Y3" s="690" t="s">
        <v>589</v>
      </c>
      <c r="Z3" s="691"/>
      <c r="AA3" s="691"/>
      <c r="AB3" s="691"/>
      <c r="AC3" s="691"/>
      <c r="AD3" s="692"/>
      <c r="AE3" s="142"/>
      <c r="AF3" s="142"/>
      <c r="AG3" s="142"/>
      <c r="AH3" s="143"/>
      <c r="AI3" s="146"/>
      <c r="AJ3" s="147"/>
      <c r="AK3" s="147"/>
      <c r="AL3" s="147"/>
      <c r="AM3" s="140"/>
      <c r="AN3" s="140"/>
      <c r="AO3" s="140"/>
      <c r="AP3" s="140"/>
      <c r="AQ3" s="140"/>
      <c r="AR3" s="140"/>
      <c r="AS3" s="140"/>
      <c r="AT3" s="140"/>
      <c r="AU3" s="140"/>
    </row>
    <row r="4" spans="1:47" s="141" customFormat="1" ht="11.25" customHeight="1" x14ac:dyDescent="0.2">
      <c r="A4" s="148" t="s">
        <v>44</v>
      </c>
      <c r="B4" s="640" t="s">
        <v>45</v>
      </c>
      <c r="C4" s="641"/>
      <c r="D4" s="641"/>
      <c r="E4" s="641"/>
      <c r="F4" s="641"/>
      <c r="G4" s="641"/>
      <c r="H4" s="642"/>
      <c r="I4" s="660">
        <v>4</v>
      </c>
      <c r="J4" s="661"/>
      <c r="K4" s="626"/>
      <c r="L4" s="627"/>
      <c r="M4" s="149"/>
      <c r="N4" s="649"/>
      <c r="O4" s="650"/>
      <c r="P4" s="650"/>
      <c r="Q4" s="650"/>
      <c r="R4" s="650"/>
      <c r="S4" s="650"/>
      <c r="T4" s="650"/>
      <c r="U4" s="650"/>
      <c r="V4" s="651"/>
      <c r="W4" s="136"/>
      <c r="X4" s="653"/>
      <c r="Y4" s="693"/>
      <c r="Z4" s="694"/>
      <c r="AA4" s="694"/>
      <c r="AB4" s="694"/>
      <c r="AC4" s="694"/>
      <c r="AD4" s="695"/>
      <c r="AE4" s="150"/>
      <c r="AF4" s="150"/>
      <c r="AG4" s="150"/>
      <c r="AH4" s="139"/>
      <c r="AI4" s="147"/>
      <c r="AJ4" s="147"/>
      <c r="AK4" s="147"/>
      <c r="AL4" s="147"/>
      <c r="AM4" s="140"/>
      <c r="AN4" s="140"/>
      <c r="AO4" s="140"/>
      <c r="AP4" s="140"/>
      <c r="AQ4" s="140"/>
      <c r="AR4" s="140"/>
      <c r="AS4" s="140"/>
      <c r="AT4" s="140"/>
      <c r="AU4" s="140"/>
    </row>
    <row r="5" spans="1:47" s="154" customFormat="1" ht="5.25" customHeight="1" x14ac:dyDescent="0.2">
      <c r="A5" s="151"/>
      <c r="B5" s="152"/>
      <c r="C5" s="152"/>
      <c r="D5" s="152"/>
      <c r="E5" s="152"/>
      <c r="F5" s="151"/>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151"/>
    </row>
    <row r="6" spans="1:47"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589"/>
    </row>
    <row r="7" spans="1:47" s="154" customFormat="1" ht="20.25" customHeight="1" x14ac:dyDescent="0.2">
      <c r="A7" s="608" t="s">
        <v>389</v>
      </c>
      <c r="B7" s="603" t="s">
        <v>251</v>
      </c>
      <c r="C7" s="609" t="s">
        <v>385</v>
      </c>
      <c r="D7" s="610"/>
      <c r="E7" s="611"/>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592"/>
    </row>
    <row r="8" spans="1:47" ht="14.25" customHeight="1" x14ac:dyDescent="0.2">
      <c r="A8" s="608"/>
      <c r="B8" s="603"/>
      <c r="C8" s="612"/>
      <c r="D8" s="613"/>
      <c r="E8" s="614"/>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160" t="s">
        <v>55</v>
      </c>
    </row>
    <row r="9" spans="1:47" s="171" customFormat="1" ht="48.75" customHeight="1" x14ac:dyDescent="0.2">
      <c r="A9" s="808" t="s">
        <v>590</v>
      </c>
      <c r="B9" s="810" t="s">
        <v>591</v>
      </c>
      <c r="C9" s="803" t="s">
        <v>592</v>
      </c>
      <c r="D9" s="804"/>
      <c r="E9" s="805"/>
      <c r="F9" s="794" t="s">
        <v>593</v>
      </c>
      <c r="G9" s="577" t="s">
        <v>375</v>
      </c>
      <c r="H9" s="578"/>
      <c r="I9" s="579"/>
      <c r="J9" s="803" t="s">
        <v>594</v>
      </c>
      <c r="K9" s="804"/>
      <c r="L9" s="805"/>
      <c r="M9" s="791"/>
      <c r="N9" s="791"/>
      <c r="O9" s="791" t="s">
        <v>0</v>
      </c>
      <c r="P9" s="791"/>
      <c r="Q9" s="779" t="s">
        <v>15</v>
      </c>
      <c r="R9" s="779" t="s">
        <v>262</v>
      </c>
      <c r="S9" s="797"/>
      <c r="T9" s="800">
        <f>VLOOKUP(Q9,[24]Listas!$D$6:$E$10,2,0)</f>
        <v>3</v>
      </c>
      <c r="U9" s="800">
        <f>HLOOKUP(R9,[24]Listas!$F$4:$J$5,2,0)</f>
        <v>1</v>
      </c>
      <c r="V9" s="788" t="str">
        <f>INDEX([24]Listas!$F$6:$J$10,MATCH(Q9,[24]Listas!$D$6:$D$10,0),MATCH(R9,[24]Listas!$F$4:$J$4,0))</f>
        <v>3
INFERIOR</v>
      </c>
      <c r="W9" s="797"/>
      <c r="X9" s="576" t="s">
        <v>595</v>
      </c>
      <c r="Y9" s="576"/>
      <c r="Z9" s="576"/>
      <c r="AA9" s="211" t="s">
        <v>4</v>
      </c>
      <c r="AB9" s="308" t="s">
        <v>596</v>
      </c>
      <c r="AC9" s="791">
        <v>54</v>
      </c>
      <c r="AD9" s="794" t="s">
        <v>59</v>
      </c>
      <c r="AE9" s="797"/>
      <c r="AF9" s="800">
        <f t="shared" ref="AF9:AF50" si="0">IF(AC9&lt;=33,0,IF(AC9&gt;81,2,1))</f>
        <v>1</v>
      </c>
      <c r="AG9" s="776">
        <f t="shared" ref="AG9:AG50" si="1">IF(OR(AD9="Probabilidad",AD9="Ambos"),T9-AF9,T9)</f>
        <v>2</v>
      </c>
      <c r="AH9" s="782" t="str">
        <f>IF(AG9&lt;=1,"Remota",VLOOKUP(AG9,[24]Listas!$C$6:$D$10,2,0))</f>
        <v>Baja</v>
      </c>
      <c r="AI9" s="776">
        <f t="shared" ref="AI9:AI50" si="2">IF(OR(AD9="Impacto",AD9="Ambos"),U9-AF9,U9)</f>
        <v>1</v>
      </c>
      <c r="AJ9" s="782" t="str">
        <f>IF(AI9&lt;=1,"Insignificante",HLOOKUP(AI9,[24]Listas!$F$3:$J$4,2,0))</f>
        <v>Insignificante</v>
      </c>
      <c r="AK9" s="785">
        <f t="shared" ref="AK9:AK50" si="3">AG9*AI9</f>
        <v>2</v>
      </c>
      <c r="AL9" s="788" t="str">
        <f>INDEX([24]Listas!$F$6:$J$10,MATCH(AH9,[24]Listas!$D$6:$D$10,0),MATCH(AJ9,[24]Listas!$F$4:$J$4,0))</f>
        <v>2
INFERIOR</v>
      </c>
    </row>
    <row r="10" spans="1:47" s="171" customFormat="1" ht="63.75" customHeight="1" x14ac:dyDescent="0.2">
      <c r="A10" s="809"/>
      <c r="B10" s="811"/>
      <c r="C10" s="812"/>
      <c r="D10" s="813"/>
      <c r="E10" s="814"/>
      <c r="F10" s="795"/>
      <c r="G10" s="577" t="s">
        <v>507</v>
      </c>
      <c r="H10" s="578"/>
      <c r="I10" s="579"/>
      <c r="J10" s="812"/>
      <c r="K10" s="813"/>
      <c r="L10" s="814"/>
      <c r="M10" s="792"/>
      <c r="N10" s="792"/>
      <c r="O10" s="792"/>
      <c r="P10" s="792"/>
      <c r="Q10" s="780"/>
      <c r="R10" s="780"/>
      <c r="S10" s="798"/>
      <c r="T10" s="801"/>
      <c r="U10" s="801"/>
      <c r="V10" s="789"/>
      <c r="W10" s="798"/>
      <c r="X10" s="576" t="s">
        <v>595</v>
      </c>
      <c r="Y10" s="576"/>
      <c r="Z10" s="576"/>
      <c r="AA10" s="211" t="s">
        <v>4</v>
      </c>
      <c r="AB10" s="308" t="s">
        <v>596</v>
      </c>
      <c r="AC10" s="792"/>
      <c r="AD10" s="795"/>
      <c r="AE10" s="798"/>
      <c r="AF10" s="801"/>
      <c r="AG10" s="777"/>
      <c r="AH10" s="783"/>
      <c r="AI10" s="777"/>
      <c r="AJ10" s="783"/>
      <c r="AK10" s="786"/>
      <c r="AL10" s="789"/>
    </row>
    <row r="11" spans="1:47" s="171" customFormat="1" ht="54.75" customHeight="1" x14ac:dyDescent="0.2">
      <c r="A11" s="809"/>
      <c r="B11" s="811"/>
      <c r="C11" s="812"/>
      <c r="D11" s="813"/>
      <c r="E11" s="814"/>
      <c r="F11" s="795"/>
      <c r="G11" s="577" t="s">
        <v>597</v>
      </c>
      <c r="H11" s="578"/>
      <c r="I11" s="579"/>
      <c r="J11" s="812"/>
      <c r="K11" s="813"/>
      <c r="L11" s="814"/>
      <c r="M11" s="792"/>
      <c r="N11" s="792"/>
      <c r="O11" s="792"/>
      <c r="P11" s="792"/>
      <c r="Q11" s="780"/>
      <c r="R11" s="780"/>
      <c r="S11" s="798"/>
      <c r="T11" s="801"/>
      <c r="U11" s="801"/>
      <c r="V11" s="789"/>
      <c r="W11" s="798"/>
      <c r="X11" s="576" t="s">
        <v>595</v>
      </c>
      <c r="Y11" s="576"/>
      <c r="Z11" s="576"/>
      <c r="AA11" s="211" t="s">
        <v>4</v>
      </c>
      <c r="AB11" s="308" t="s">
        <v>596</v>
      </c>
      <c r="AC11" s="792"/>
      <c r="AD11" s="795"/>
      <c r="AE11" s="798"/>
      <c r="AF11" s="801"/>
      <c r="AG11" s="777"/>
      <c r="AH11" s="783"/>
      <c r="AI11" s="777"/>
      <c r="AJ11" s="783"/>
      <c r="AK11" s="786"/>
      <c r="AL11" s="789"/>
    </row>
    <row r="12" spans="1:47" s="171" customFormat="1" ht="63" customHeight="1" x14ac:dyDescent="0.2">
      <c r="A12" s="809"/>
      <c r="B12" s="811"/>
      <c r="C12" s="812"/>
      <c r="D12" s="813"/>
      <c r="E12" s="814"/>
      <c r="F12" s="795"/>
      <c r="G12" s="577" t="s">
        <v>598</v>
      </c>
      <c r="H12" s="578"/>
      <c r="I12" s="579"/>
      <c r="J12" s="812"/>
      <c r="K12" s="813"/>
      <c r="L12" s="814"/>
      <c r="M12" s="792"/>
      <c r="N12" s="792"/>
      <c r="O12" s="792"/>
      <c r="P12" s="792"/>
      <c r="Q12" s="780"/>
      <c r="R12" s="780"/>
      <c r="S12" s="798"/>
      <c r="T12" s="801"/>
      <c r="U12" s="801"/>
      <c r="V12" s="789"/>
      <c r="W12" s="798"/>
      <c r="X12" s="576" t="s">
        <v>599</v>
      </c>
      <c r="Y12" s="576"/>
      <c r="Z12" s="576"/>
      <c r="AA12" s="211" t="s">
        <v>600</v>
      </c>
      <c r="AB12" s="308" t="s">
        <v>601</v>
      </c>
      <c r="AC12" s="792"/>
      <c r="AD12" s="795"/>
      <c r="AE12" s="798"/>
      <c r="AF12" s="801"/>
      <c r="AG12" s="777"/>
      <c r="AH12" s="783"/>
      <c r="AI12" s="777"/>
      <c r="AJ12" s="783"/>
      <c r="AK12" s="786"/>
      <c r="AL12" s="789"/>
    </row>
    <row r="13" spans="1:47" s="171" customFormat="1" ht="67.5" customHeight="1" x14ac:dyDescent="0.2">
      <c r="A13" s="809"/>
      <c r="B13" s="811"/>
      <c r="C13" s="640"/>
      <c r="D13" s="641"/>
      <c r="E13" s="642"/>
      <c r="F13" s="796"/>
      <c r="G13" s="577" t="s">
        <v>362</v>
      </c>
      <c r="H13" s="578"/>
      <c r="I13" s="579"/>
      <c r="J13" s="812"/>
      <c r="K13" s="813"/>
      <c r="L13" s="814"/>
      <c r="M13" s="793"/>
      <c r="N13" s="793"/>
      <c r="O13" s="793"/>
      <c r="P13" s="793"/>
      <c r="Q13" s="781"/>
      <c r="R13" s="781"/>
      <c r="S13" s="799"/>
      <c r="T13" s="802"/>
      <c r="U13" s="802"/>
      <c r="V13" s="790"/>
      <c r="W13" s="799"/>
      <c r="X13" s="576" t="s">
        <v>599</v>
      </c>
      <c r="Y13" s="576"/>
      <c r="Z13" s="576"/>
      <c r="AA13" s="211" t="s">
        <v>600</v>
      </c>
      <c r="AB13" s="308" t="s">
        <v>601</v>
      </c>
      <c r="AC13" s="793"/>
      <c r="AD13" s="796"/>
      <c r="AE13" s="799"/>
      <c r="AF13" s="802"/>
      <c r="AG13" s="778"/>
      <c r="AH13" s="784"/>
      <c r="AI13" s="778"/>
      <c r="AJ13" s="784"/>
      <c r="AK13" s="787"/>
      <c r="AL13" s="790"/>
    </row>
    <row r="14" spans="1:47" s="171" customFormat="1" ht="124.5" customHeight="1" x14ac:dyDescent="0.2">
      <c r="A14" s="309" t="str">
        <f>+A9</f>
        <v>Actividades Administrativas en oficina</v>
      </c>
      <c r="B14" s="493" t="s">
        <v>602</v>
      </c>
      <c r="C14" s="803" t="s">
        <v>357</v>
      </c>
      <c r="D14" s="804"/>
      <c r="E14" s="805"/>
      <c r="F14" s="211" t="str">
        <f>+F9</f>
        <v>DTC - STEST - STESV - STRF - STRH - STRT</v>
      </c>
      <c r="G14" s="577" t="s">
        <v>356</v>
      </c>
      <c r="H14" s="578"/>
      <c r="I14" s="579"/>
      <c r="J14" s="803" t="s">
        <v>603</v>
      </c>
      <c r="K14" s="804"/>
      <c r="L14" s="805"/>
      <c r="M14" s="243"/>
      <c r="N14" s="243"/>
      <c r="O14" s="243" t="s">
        <v>0</v>
      </c>
      <c r="P14" s="243"/>
      <c r="Q14" s="306" t="s">
        <v>259</v>
      </c>
      <c r="R14" s="306" t="s">
        <v>262</v>
      </c>
      <c r="S14" s="307"/>
      <c r="T14" s="310">
        <f>VLOOKUP(Q14,[24]Listas!$D$6:$E$10,2,0)</f>
        <v>2</v>
      </c>
      <c r="U14" s="310">
        <f>HLOOKUP(R14,[24]Listas!$F$4:$J$5,2,0)</f>
        <v>1</v>
      </c>
      <c r="V14" s="311" t="str">
        <f>INDEX([24]Listas!$F$6:$J$10,MATCH(Q14,[24]Listas!$D$6:$D$10,0),MATCH(R14,[24]Listas!$F$4:$J$4,0))</f>
        <v>2
INFERIOR</v>
      </c>
      <c r="W14" s="307"/>
      <c r="X14" s="576" t="s">
        <v>599</v>
      </c>
      <c r="Y14" s="576"/>
      <c r="Z14" s="576"/>
      <c r="AA14" s="211" t="s">
        <v>600</v>
      </c>
      <c r="AB14" s="308" t="s">
        <v>601</v>
      </c>
      <c r="AC14" s="243">
        <v>54</v>
      </c>
      <c r="AD14" s="211" t="s">
        <v>59</v>
      </c>
      <c r="AE14" s="307"/>
      <c r="AF14" s="310">
        <f t="shared" si="0"/>
        <v>1</v>
      </c>
      <c r="AG14" s="312">
        <f t="shared" si="1"/>
        <v>1</v>
      </c>
      <c r="AH14" s="313" t="str">
        <f>IF(AG14&lt;=1,"Remota",VLOOKUP(AG14,[24]Listas!$C$6:$D$10,2,0))</f>
        <v>Remota</v>
      </c>
      <c r="AI14" s="312">
        <f t="shared" si="2"/>
        <v>1</v>
      </c>
      <c r="AJ14" s="313" t="str">
        <f>IF(AI14&lt;=1,"Insignificante",HLOOKUP(AI14,[24]Listas!$F$3:$J$4,2,0))</f>
        <v>Insignificante</v>
      </c>
      <c r="AK14" s="314">
        <f t="shared" si="3"/>
        <v>1</v>
      </c>
      <c r="AL14" s="311" t="str">
        <f>INDEX([24]Listas!$F$6:$J$10,MATCH(AH14,[24]Listas!$D$6:$D$10,0),MATCH(AJ14,[24]Listas!$F$4:$J$4,0))</f>
        <v>1
INFERIOR</v>
      </c>
    </row>
    <row r="15" spans="1:47" s="171" customFormat="1" ht="50.25" customHeight="1" x14ac:dyDescent="0.2">
      <c r="A15" s="582" t="str">
        <f>+A14</f>
        <v>Actividades Administrativas en oficina</v>
      </c>
      <c r="B15" s="806" t="s">
        <v>604</v>
      </c>
      <c r="C15" s="807" t="s">
        <v>605</v>
      </c>
      <c r="D15" s="807"/>
      <c r="E15" s="807"/>
      <c r="F15" s="794" t="str">
        <f>+F14</f>
        <v>DTC - STEST - STESV - STRF - STRH - STRT</v>
      </c>
      <c r="G15" s="577" t="s">
        <v>606</v>
      </c>
      <c r="H15" s="578"/>
      <c r="I15" s="579"/>
      <c r="J15" s="807" t="s">
        <v>442</v>
      </c>
      <c r="K15" s="807"/>
      <c r="L15" s="807"/>
      <c r="M15" s="791"/>
      <c r="N15" s="791"/>
      <c r="O15" s="791" t="s">
        <v>0</v>
      </c>
      <c r="P15" s="791"/>
      <c r="Q15" s="779" t="s">
        <v>258</v>
      </c>
      <c r="R15" s="779" t="s">
        <v>262</v>
      </c>
      <c r="S15" s="797"/>
      <c r="T15" s="800">
        <f>VLOOKUP(Q15,[24]Listas!$D$6:$E$10,2,0)</f>
        <v>1</v>
      </c>
      <c r="U15" s="800">
        <f>HLOOKUP(R15,[24]Listas!$F$4:$J$5,2,0)</f>
        <v>1</v>
      </c>
      <c r="V15" s="788" t="str">
        <f>INDEX([24]Listas!$F$6:$J$10,MATCH(Q15,[24]Listas!$D$6:$D$10,0),MATCH(R15,[24]Listas!$F$4:$J$4,0))</f>
        <v>1
INFERIOR</v>
      </c>
      <c r="W15" s="797"/>
      <c r="X15" s="576" t="s">
        <v>595</v>
      </c>
      <c r="Y15" s="576"/>
      <c r="Z15" s="576"/>
      <c r="AA15" s="211" t="s">
        <v>4</v>
      </c>
      <c r="AB15" s="315" t="s">
        <v>607</v>
      </c>
      <c r="AC15" s="791">
        <v>54</v>
      </c>
      <c r="AD15" s="794" t="s">
        <v>59</v>
      </c>
      <c r="AE15" s="797"/>
      <c r="AF15" s="800">
        <f t="shared" si="0"/>
        <v>1</v>
      </c>
      <c r="AG15" s="776">
        <f t="shared" si="1"/>
        <v>0</v>
      </c>
      <c r="AH15" s="782" t="str">
        <f>IF(AG15&lt;=1,"Remota",VLOOKUP(AG15,[24]Listas!$C$6:$D$10,2,0))</f>
        <v>Remota</v>
      </c>
      <c r="AI15" s="776">
        <f t="shared" si="2"/>
        <v>1</v>
      </c>
      <c r="AJ15" s="782" t="str">
        <f>IF(AI15&lt;=1,"Insignificante",HLOOKUP(AI15,[24]Listas!$F$3:$J$4,2,0))</f>
        <v>Insignificante</v>
      </c>
      <c r="AK15" s="785">
        <f t="shared" si="3"/>
        <v>0</v>
      </c>
      <c r="AL15" s="788" t="str">
        <f>INDEX([24]Listas!$F$6:$J$10,MATCH(AH15,[24]Listas!$D$6:$D$10,0),MATCH(AJ15,[24]Listas!$F$4:$J$4,0))</f>
        <v>1
INFERIOR</v>
      </c>
    </row>
    <row r="16" spans="1:47" s="171" customFormat="1" ht="50.25" customHeight="1" x14ac:dyDescent="0.2">
      <c r="A16" s="582"/>
      <c r="B16" s="806"/>
      <c r="C16" s="807"/>
      <c r="D16" s="807"/>
      <c r="E16" s="807"/>
      <c r="F16" s="795"/>
      <c r="G16" s="577" t="s">
        <v>608</v>
      </c>
      <c r="H16" s="578"/>
      <c r="I16" s="579"/>
      <c r="J16" s="807"/>
      <c r="K16" s="807"/>
      <c r="L16" s="807"/>
      <c r="M16" s="792"/>
      <c r="N16" s="792"/>
      <c r="O16" s="792"/>
      <c r="P16" s="792"/>
      <c r="Q16" s="780"/>
      <c r="R16" s="780"/>
      <c r="S16" s="798"/>
      <c r="T16" s="801"/>
      <c r="U16" s="801"/>
      <c r="V16" s="789"/>
      <c r="W16" s="798"/>
      <c r="X16" s="576" t="s">
        <v>595</v>
      </c>
      <c r="Y16" s="576"/>
      <c r="Z16" s="576"/>
      <c r="AA16" s="211" t="s">
        <v>4</v>
      </c>
      <c r="AB16" s="315" t="s">
        <v>607</v>
      </c>
      <c r="AC16" s="792"/>
      <c r="AD16" s="795"/>
      <c r="AE16" s="798"/>
      <c r="AF16" s="801"/>
      <c r="AG16" s="777"/>
      <c r="AH16" s="783"/>
      <c r="AI16" s="777"/>
      <c r="AJ16" s="783"/>
      <c r="AK16" s="786"/>
      <c r="AL16" s="789"/>
    </row>
    <row r="17" spans="1:38" s="171" customFormat="1" ht="61.5" customHeight="1" x14ac:dyDescent="0.2">
      <c r="A17" s="582"/>
      <c r="B17" s="806"/>
      <c r="C17" s="807"/>
      <c r="D17" s="807"/>
      <c r="E17" s="807"/>
      <c r="F17" s="796"/>
      <c r="G17" s="577" t="s">
        <v>609</v>
      </c>
      <c r="H17" s="578"/>
      <c r="I17" s="579"/>
      <c r="J17" s="807"/>
      <c r="K17" s="807"/>
      <c r="L17" s="807"/>
      <c r="M17" s="793"/>
      <c r="N17" s="793"/>
      <c r="O17" s="793"/>
      <c r="P17" s="793"/>
      <c r="Q17" s="781"/>
      <c r="R17" s="781"/>
      <c r="S17" s="799"/>
      <c r="T17" s="802"/>
      <c r="U17" s="802"/>
      <c r="V17" s="790"/>
      <c r="W17" s="799"/>
      <c r="X17" s="576" t="s">
        <v>599</v>
      </c>
      <c r="Y17" s="576"/>
      <c r="Z17" s="576"/>
      <c r="AA17" s="211" t="s">
        <v>600</v>
      </c>
      <c r="AB17" s="315" t="s">
        <v>601</v>
      </c>
      <c r="AC17" s="793"/>
      <c r="AD17" s="796"/>
      <c r="AE17" s="799"/>
      <c r="AF17" s="802"/>
      <c r="AG17" s="778"/>
      <c r="AH17" s="784"/>
      <c r="AI17" s="778"/>
      <c r="AJ17" s="784"/>
      <c r="AK17" s="787"/>
      <c r="AL17" s="790"/>
    </row>
    <row r="18" spans="1:38" s="171" customFormat="1" ht="124.5" hidden="1" customHeight="1" x14ac:dyDescent="0.2">
      <c r="A18" s="166"/>
      <c r="B18" s="176"/>
      <c r="C18" s="535"/>
      <c r="D18" s="575"/>
      <c r="E18" s="536"/>
      <c r="F18" s="174"/>
      <c r="G18" s="535"/>
      <c r="H18" s="575"/>
      <c r="I18" s="536"/>
      <c r="J18" s="550"/>
      <c r="K18" s="550"/>
      <c r="L18" s="550"/>
      <c r="M18" s="166"/>
      <c r="N18" s="166"/>
      <c r="O18" s="166"/>
      <c r="P18" s="166"/>
      <c r="Q18" s="176"/>
      <c r="R18" s="176"/>
      <c r="S18" s="167"/>
      <c r="T18" s="168" t="e">
        <f>VLOOKUP(Q18,[24]Listas!$D$6:$E$10,2,0)</f>
        <v>#N/A</v>
      </c>
      <c r="U18" s="168" t="e">
        <f>HLOOKUP(R18,[24]Listas!$F$4:$J$5,2,0)</f>
        <v>#N/A</v>
      </c>
      <c r="V18" s="177" t="e">
        <f>INDEX([24]Listas!$F$6:$J$10,MATCH(Q18,[24]Listas!$D$6:$D$10,0),MATCH(R18,[24]Listas!$F$4:$J$4,0))</f>
        <v>#N/A</v>
      </c>
      <c r="W18" s="167"/>
      <c r="X18" s="535"/>
      <c r="Y18" s="575"/>
      <c r="Z18" s="536"/>
      <c r="AA18" s="174"/>
      <c r="AB18" s="201"/>
      <c r="AC18" s="166"/>
      <c r="AD18" s="174"/>
      <c r="AE18" s="167"/>
      <c r="AF18" s="168">
        <f t="shared" si="0"/>
        <v>0</v>
      </c>
      <c r="AG18" s="169" t="e">
        <f t="shared" si="1"/>
        <v>#N/A</v>
      </c>
      <c r="AH18" s="178" t="e">
        <f>IF(AG18&lt;=1,"Remota",VLOOKUP(AG18,[24]Listas!$C$6:$D$10,2,0))</f>
        <v>#N/A</v>
      </c>
      <c r="AI18" s="169" t="e">
        <f t="shared" si="2"/>
        <v>#N/A</v>
      </c>
      <c r="AJ18" s="178" t="e">
        <f>IF(AI18&lt;=1,"Insignificante",HLOOKUP(AI18,[24]Listas!$F$3:$J$4,2,0))</f>
        <v>#N/A</v>
      </c>
      <c r="AK18" s="170" t="e">
        <f t="shared" si="3"/>
        <v>#N/A</v>
      </c>
      <c r="AL18" s="177" t="e">
        <f>INDEX([24]Listas!$F$6:$J$10,MATCH(AH18,[24]Listas!$D$6:$D$10,0),MATCH(AJ18,[24]Listas!$F$4:$J$4,0))</f>
        <v>#N/A</v>
      </c>
    </row>
    <row r="19" spans="1:38" s="171" customFormat="1" ht="124.5" hidden="1" customHeight="1" x14ac:dyDescent="0.2">
      <c r="A19" s="166"/>
      <c r="B19" s="176"/>
      <c r="C19" s="535"/>
      <c r="D19" s="575"/>
      <c r="E19" s="536"/>
      <c r="F19" s="174"/>
      <c r="G19" s="535"/>
      <c r="H19" s="575"/>
      <c r="I19" s="536"/>
      <c r="J19" s="550"/>
      <c r="K19" s="550"/>
      <c r="L19" s="550"/>
      <c r="M19" s="166"/>
      <c r="N19" s="166"/>
      <c r="O19" s="166"/>
      <c r="P19" s="166"/>
      <c r="Q19" s="176"/>
      <c r="R19" s="176"/>
      <c r="S19" s="167"/>
      <c r="T19" s="168" t="e">
        <f>VLOOKUP(Q19,[24]Listas!$D$6:$E$10,2,0)</f>
        <v>#N/A</v>
      </c>
      <c r="U19" s="168" t="e">
        <f>HLOOKUP(R19,[24]Listas!$F$4:$J$5,2,0)</f>
        <v>#N/A</v>
      </c>
      <c r="V19" s="177" t="e">
        <f>INDEX([24]Listas!$F$6:$J$10,MATCH(Q19,[24]Listas!$D$6:$D$10,0),MATCH(R19,[24]Listas!$F$4:$J$4,0))</f>
        <v>#N/A</v>
      </c>
      <c r="W19" s="167"/>
      <c r="X19" s="535"/>
      <c r="Y19" s="575"/>
      <c r="Z19" s="536"/>
      <c r="AA19" s="174"/>
      <c r="AB19" s="201"/>
      <c r="AC19" s="166"/>
      <c r="AD19" s="174"/>
      <c r="AE19" s="167"/>
      <c r="AF19" s="168">
        <f t="shared" si="0"/>
        <v>0</v>
      </c>
      <c r="AG19" s="169" t="e">
        <f t="shared" si="1"/>
        <v>#N/A</v>
      </c>
      <c r="AH19" s="178" t="e">
        <f>IF(AG19&lt;=1,"Remota",VLOOKUP(AG19,[24]Listas!$C$6:$D$10,2,0))</f>
        <v>#N/A</v>
      </c>
      <c r="AI19" s="169" t="e">
        <f t="shared" si="2"/>
        <v>#N/A</v>
      </c>
      <c r="AJ19" s="178" t="e">
        <f>IF(AI19&lt;=1,"Insignificante",HLOOKUP(AI19,[24]Listas!$F$3:$J$4,2,0))</f>
        <v>#N/A</v>
      </c>
      <c r="AK19" s="170" t="e">
        <f t="shared" si="3"/>
        <v>#N/A</v>
      </c>
      <c r="AL19" s="177" t="e">
        <f>INDEX([24]Listas!$F$6:$J$10,MATCH(AH19,[24]Listas!$D$6:$D$10,0),MATCH(AJ19,[24]Listas!$F$4:$J$4,0))</f>
        <v>#N/A</v>
      </c>
    </row>
    <row r="20" spans="1:38" s="171" customFormat="1" ht="78" hidden="1" customHeight="1" x14ac:dyDescent="0.2">
      <c r="A20" s="166"/>
      <c r="B20" s="176"/>
      <c r="C20" s="535"/>
      <c r="D20" s="575"/>
      <c r="E20" s="536"/>
      <c r="F20" s="174"/>
      <c r="G20" s="535"/>
      <c r="H20" s="575"/>
      <c r="I20" s="536"/>
      <c r="J20" s="550"/>
      <c r="K20" s="550"/>
      <c r="L20" s="550"/>
      <c r="M20" s="166"/>
      <c r="N20" s="166"/>
      <c r="O20" s="166"/>
      <c r="P20" s="166"/>
      <c r="Q20" s="176"/>
      <c r="R20" s="176"/>
      <c r="S20" s="167"/>
      <c r="T20" s="168" t="e">
        <f>VLOOKUP(Q20,[24]Listas!$D$6:$E$10,2,0)</f>
        <v>#N/A</v>
      </c>
      <c r="U20" s="168" t="e">
        <f>HLOOKUP(R20,[24]Listas!$F$4:$J$5,2,0)</f>
        <v>#N/A</v>
      </c>
      <c r="V20" s="177" t="e">
        <f>INDEX([24]Listas!$F$6:$J$10,MATCH(Q20,[24]Listas!$D$6:$D$10,0),MATCH(R20,[24]Listas!$F$4:$J$4,0))</f>
        <v>#N/A</v>
      </c>
      <c r="W20" s="167"/>
      <c r="X20" s="535"/>
      <c r="Y20" s="575"/>
      <c r="Z20" s="536"/>
      <c r="AA20" s="174"/>
      <c r="AB20" s="201"/>
      <c r="AC20" s="166"/>
      <c r="AD20" s="174"/>
      <c r="AE20" s="167"/>
      <c r="AF20" s="168">
        <f t="shared" si="0"/>
        <v>0</v>
      </c>
      <c r="AG20" s="169" t="e">
        <f t="shared" si="1"/>
        <v>#N/A</v>
      </c>
      <c r="AH20" s="178" t="e">
        <f>IF(AG20&lt;=1,"Remota",VLOOKUP(AG20,[24]Listas!$C$6:$D$10,2,0))</f>
        <v>#N/A</v>
      </c>
      <c r="AI20" s="169" t="e">
        <f t="shared" si="2"/>
        <v>#N/A</v>
      </c>
      <c r="AJ20" s="178" t="e">
        <f>IF(AI20&lt;=1,"Insignificante",HLOOKUP(AI20,[24]Listas!$F$3:$J$4,2,0))</f>
        <v>#N/A</v>
      </c>
      <c r="AK20" s="170" t="e">
        <f t="shared" si="3"/>
        <v>#N/A</v>
      </c>
      <c r="AL20" s="177" t="e">
        <f>INDEX([24]Listas!$F$6:$J$10,MATCH(AH20,[24]Listas!$D$6:$D$10,0),MATCH(AJ20,[24]Listas!$F$4:$J$4,0))</f>
        <v>#N/A</v>
      </c>
    </row>
    <row r="21" spans="1:38" s="171" customFormat="1" ht="78" hidden="1" customHeight="1" x14ac:dyDescent="0.2">
      <c r="A21" s="166"/>
      <c r="B21" s="176"/>
      <c r="C21" s="535"/>
      <c r="D21" s="575"/>
      <c r="E21" s="536"/>
      <c r="F21" s="174"/>
      <c r="G21" s="535"/>
      <c r="H21" s="575"/>
      <c r="I21" s="536"/>
      <c r="J21" s="550"/>
      <c r="K21" s="550"/>
      <c r="L21" s="550"/>
      <c r="M21" s="166"/>
      <c r="N21" s="166"/>
      <c r="O21" s="166"/>
      <c r="P21" s="166"/>
      <c r="Q21" s="176"/>
      <c r="R21" s="176"/>
      <c r="S21" s="167"/>
      <c r="T21" s="168" t="e">
        <f>VLOOKUP(Q21,[24]Listas!$D$6:$E$10,2,0)</f>
        <v>#N/A</v>
      </c>
      <c r="U21" s="168" t="e">
        <f>HLOOKUP(R21,[24]Listas!$F$4:$J$5,2,0)</f>
        <v>#N/A</v>
      </c>
      <c r="V21" s="177" t="e">
        <f>INDEX([24]Listas!$F$6:$J$10,MATCH(Q21,[24]Listas!$D$6:$D$10,0),MATCH(R21,[24]Listas!$F$4:$J$4,0))</f>
        <v>#N/A</v>
      </c>
      <c r="W21" s="167"/>
      <c r="X21" s="535"/>
      <c r="Y21" s="575"/>
      <c r="Z21" s="536"/>
      <c r="AA21" s="174"/>
      <c r="AB21" s="201"/>
      <c r="AC21" s="166"/>
      <c r="AD21" s="174"/>
      <c r="AE21" s="167"/>
      <c r="AF21" s="168">
        <f t="shared" si="0"/>
        <v>0</v>
      </c>
      <c r="AG21" s="169" t="e">
        <f t="shared" si="1"/>
        <v>#N/A</v>
      </c>
      <c r="AH21" s="178" t="e">
        <f>IF(AG21&lt;=1,"Remota",VLOOKUP(AG21,[24]Listas!$C$6:$D$10,2,0))</f>
        <v>#N/A</v>
      </c>
      <c r="AI21" s="169" t="e">
        <f t="shared" si="2"/>
        <v>#N/A</v>
      </c>
      <c r="AJ21" s="178" t="e">
        <f>IF(AI21&lt;=1,"Insignificante",HLOOKUP(AI21,[24]Listas!$F$3:$J$4,2,0))</f>
        <v>#N/A</v>
      </c>
      <c r="AK21" s="170" t="e">
        <f t="shared" si="3"/>
        <v>#N/A</v>
      </c>
      <c r="AL21" s="177" t="e">
        <f>INDEX([24]Listas!$F$6:$J$10,MATCH(AH21,[24]Listas!$D$6:$D$10,0),MATCH(AJ21,[24]Listas!$F$4:$J$4,0))</f>
        <v>#N/A</v>
      </c>
    </row>
    <row r="22" spans="1:38" s="171" customFormat="1" ht="78" hidden="1" customHeight="1" x14ac:dyDescent="0.2">
      <c r="A22" s="166"/>
      <c r="B22" s="176"/>
      <c r="C22" s="535"/>
      <c r="D22" s="575"/>
      <c r="E22" s="536"/>
      <c r="F22" s="174"/>
      <c r="G22" s="535"/>
      <c r="H22" s="575"/>
      <c r="I22" s="536"/>
      <c r="J22" s="550"/>
      <c r="K22" s="550"/>
      <c r="L22" s="550"/>
      <c r="M22" s="166"/>
      <c r="N22" s="166"/>
      <c r="O22" s="166"/>
      <c r="P22" s="166"/>
      <c r="Q22" s="176"/>
      <c r="R22" s="176"/>
      <c r="S22" s="167"/>
      <c r="T22" s="168" t="e">
        <f>VLOOKUP(Q22,[24]Listas!$D$6:$E$10,2,0)</f>
        <v>#N/A</v>
      </c>
      <c r="U22" s="168" t="e">
        <f>HLOOKUP(R22,[24]Listas!$F$4:$J$5,2,0)</f>
        <v>#N/A</v>
      </c>
      <c r="V22" s="177" t="e">
        <f>INDEX([24]Listas!$F$6:$J$10,MATCH(Q22,[24]Listas!$D$6:$D$10,0),MATCH(R22,[24]Listas!$F$4:$J$4,0))</f>
        <v>#N/A</v>
      </c>
      <c r="W22" s="167"/>
      <c r="X22" s="535"/>
      <c r="Y22" s="575"/>
      <c r="Z22" s="536"/>
      <c r="AA22" s="174"/>
      <c r="AB22" s="201"/>
      <c r="AC22" s="166"/>
      <c r="AD22" s="174"/>
      <c r="AE22" s="167"/>
      <c r="AF22" s="168">
        <f t="shared" si="0"/>
        <v>0</v>
      </c>
      <c r="AG22" s="169" t="e">
        <f t="shared" si="1"/>
        <v>#N/A</v>
      </c>
      <c r="AH22" s="178" t="e">
        <f>IF(AG22&lt;=1,"Remota",VLOOKUP(AG22,[24]Listas!$C$6:$D$10,2,0))</f>
        <v>#N/A</v>
      </c>
      <c r="AI22" s="169" t="e">
        <f t="shared" si="2"/>
        <v>#N/A</v>
      </c>
      <c r="AJ22" s="178" t="e">
        <f>IF(AI22&lt;=1,"Insignificante",HLOOKUP(AI22,[24]Listas!$F$3:$J$4,2,0))</f>
        <v>#N/A</v>
      </c>
      <c r="AK22" s="170" t="e">
        <f t="shared" si="3"/>
        <v>#N/A</v>
      </c>
      <c r="AL22" s="177" t="e">
        <f>INDEX([24]Listas!$F$6:$J$10,MATCH(AH22,[24]Listas!$D$6:$D$10,0),MATCH(AJ22,[24]Listas!$F$4:$J$4,0))</f>
        <v>#N/A</v>
      </c>
    </row>
    <row r="23" spans="1:38" s="171" customFormat="1" ht="78" hidden="1" customHeight="1" x14ac:dyDescent="0.2">
      <c r="A23" s="166"/>
      <c r="B23" s="176"/>
      <c r="C23" s="535"/>
      <c r="D23" s="575"/>
      <c r="E23" s="536"/>
      <c r="F23" s="174"/>
      <c r="G23" s="535"/>
      <c r="H23" s="575"/>
      <c r="I23" s="536"/>
      <c r="J23" s="550"/>
      <c r="K23" s="550"/>
      <c r="L23" s="550"/>
      <c r="M23" s="166"/>
      <c r="N23" s="166"/>
      <c r="O23" s="166"/>
      <c r="P23" s="166"/>
      <c r="Q23" s="176"/>
      <c r="R23" s="176"/>
      <c r="S23" s="167"/>
      <c r="T23" s="168" t="e">
        <f>VLOOKUP(Q23,[24]Listas!$D$6:$E$10,2,0)</f>
        <v>#N/A</v>
      </c>
      <c r="U23" s="168" t="e">
        <f>HLOOKUP(R23,[24]Listas!$F$4:$J$5,2,0)</f>
        <v>#N/A</v>
      </c>
      <c r="V23" s="177" t="e">
        <f>INDEX([24]Listas!$F$6:$J$10,MATCH(Q23,[24]Listas!$D$6:$D$10,0),MATCH(R23,[24]Listas!$F$4:$J$4,0))</f>
        <v>#N/A</v>
      </c>
      <c r="W23" s="167"/>
      <c r="X23" s="535"/>
      <c r="Y23" s="575"/>
      <c r="Z23" s="536"/>
      <c r="AA23" s="174"/>
      <c r="AB23" s="201"/>
      <c r="AC23" s="166"/>
      <c r="AD23" s="174"/>
      <c r="AE23" s="167"/>
      <c r="AF23" s="168">
        <f t="shared" si="0"/>
        <v>0</v>
      </c>
      <c r="AG23" s="169" t="e">
        <f t="shared" si="1"/>
        <v>#N/A</v>
      </c>
      <c r="AH23" s="178" t="e">
        <f>IF(AG23&lt;=1,"Remota",VLOOKUP(AG23,[24]Listas!$C$6:$D$10,2,0))</f>
        <v>#N/A</v>
      </c>
      <c r="AI23" s="169" t="e">
        <f t="shared" si="2"/>
        <v>#N/A</v>
      </c>
      <c r="AJ23" s="178" t="e">
        <f>IF(AI23&lt;=1,"Insignificante",HLOOKUP(AI23,[24]Listas!$F$3:$J$4,2,0))</f>
        <v>#N/A</v>
      </c>
      <c r="AK23" s="170" t="e">
        <f t="shared" si="3"/>
        <v>#N/A</v>
      </c>
      <c r="AL23" s="177" t="e">
        <f>INDEX([24]Listas!$F$6:$J$10,MATCH(AH23,[24]Listas!$D$6:$D$10,0),MATCH(AJ23,[24]Listas!$F$4:$J$4,0))</f>
        <v>#N/A</v>
      </c>
    </row>
    <row r="24" spans="1:38" s="171" customFormat="1" ht="78" hidden="1" customHeight="1" x14ac:dyDescent="0.2">
      <c r="A24" s="166"/>
      <c r="B24" s="176"/>
      <c r="C24" s="535"/>
      <c r="D24" s="575"/>
      <c r="E24" s="536"/>
      <c r="F24" s="174"/>
      <c r="G24" s="535"/>
      <c r="H24" s="575"/>
      <c r="I24" s="536"/>
      <c r="J24" s="550"/>
      <c r="K24" s="550"/>
      <c r="L24" s="550"/>
      <c r="M24" s="166"/>
      <c r="N24" s="166"/>
      <c r="O24" s="166"/>
      <c r="P24" s="166"/>
      <c r="Q24" s="176"/>
      <c r="R24" s="176"/>
      <c r="S24" s="167"/>
      <c r="T24" s="168" t="e">
        <f>VLOOKUP(Q24,[24]Listas!$D$6:$E$10,2,0)</f>
        <v>#N/A</v>
      </c>
      <c r="U24" s="168" t="e">
        <f>HLOOKUP(R24,[24]Listas!$F$4:$J$5,2,0)</f>
        <v>#N/A</v>
      </c>
      <c r="V24" s="177" t="e">
        <f>INDEX([24]Listas!$F$6:$J$10,MATCH(Q24,[24]Listas!$D$6:$D$10,0),MATCH(R24,[24]Listas!$F$4:$J$4,0))</f>
        <v>#N/A</v>
      </c>
      <c r="W24" s="167"/>
      <c r="X24" s="535"/>
      <c r="Y24" s="575"/>
      <c r="Z24" s="536"/>
      <c r="AA24" s="174"/>
      <c r="AB24" s="201"/>
      <c r="AC24" s="166"/>
      <c r="AD24" s="174"/>
      <c r="AE24" s="167"/>
      <c r="AF24" s="168">
        <f t="shared" si="0"/>
        <v>0</v>
      </c>
      <c r="AG24" s="169" t="e">
        <f t="shared" si="1"/>
        <v>#N/A</v>
      </c>
      <c r="AH24" s="178" t="e">
        <f>IF(AG24&lt;=1,"Remota",VLOOKUP(AG24,[24]Listas!$C$6:$D$10,2,0))</f>
        <v>#N/A</v>
      </c>
      <c r="AI24" s="169" t="e">
        <f t="shared" si="2"/>
        <v>#N/A</v>
      </c>
      <c r="AJ24" s="178" t="e">
        <f>IF(AI24&lt;=1,"Insignificante",HLOOKUP(AI24,[24]Listas!$F$3:$J$4,2,0))</f>
        <v>#N/A</v>
      </c>
      <c r="AK24" s="170" t="e">
        <f t="shared" si="3"/>
        <v>#N/A</v>
      </c>
      <c r="AL24" s="177" t="e">
        <f>INDEX([24]Listas!$F$6:$J$10,MATCH(AH24,[24]Listas!$D$6:$D$10,0),MATCH(AJ24,[24]Listas!$F$4:$J$4,0))</f>
        <v>#N/A</v>
      </c>
    </row>
    <row r="25" spans="1:38" s="171" customFormat="1" ht="78" hidden="1" customHeight="1" x14ac:dyDescent="0.2">
      <c r="A25" s="166"/>
      <c r="B25" s="176"/>
      <c r="C25" s="535"/>
      <c r="D25" s="575"/>
      <c r="E25" s="536"/>
      <c r="F25" s="174"/>
      <c r="G25" s="535"/>
      <c r="H25" s="575"/>
      <c r="I25" s="536"/>
      <c r="J25" s="550"/>
      <c r="K25" s="550"/>
      <c r="L25" s="550"/>
      <c r="M25" s="166"/>
      <c r="N25" s="166"/>
      <c r="O25" s="166"/>
      <c r="P25" s="166"/>
      <c r="Q25" s="176"/>
      <c r="R25" s="176"/>
      <c r="S25" s="167"/>
      <c r="T25" s="168" t="e">
        <f>VLOOKUP(Q25,[24]Listas!$D$6:$E$10,2,0)</f>
        <v>#N/A</v>
      </c>
      <c r="U25" s="168" t="e">
        <f>HLOOKUP(R25,[24]Listas!$F$4:$J$5,2,0)</f>
        <v>#N/A</v>
      </c>
      <c r="V25" s="177" t="e">
        <f>INDEX([24]Listas!$F$6:$J$10,MATCH(Q25,[24]Listas!$D$6:$D$10,0),MATCH(R25,[24]Listas!$F$4:$J$4,0))</f>
        <v>#N/A</v>
      </c>
      <c r="W25" s="167"/>
      <c r="X25" s="535"/>
      <c r="Y25" s="575"/>
      <c r="Z25" s="536"/>
      <c r="AA25" s="174"/>
      <c r="AB25" s="201"/>
      <c r="AC25" s="166"/>
      <c r="AD25" s="174"/>
      <c r="AE25" s="167"/>
      <c r="AF25" s="168">
        <f t="shared" si="0"/>
        <v>0</v>
      </c>
      <c r="AG25" s="169" t="e">
        <f t="shared" si="1"/>
        <v>#N/A</v>
      </c>
      <c r="AH25" s="178" t="e">
        <f>IF(AG25&lt;=1,"Remota",VLOOKUP(AG25,[24]Listas!$C$6:$D$10,2,0))</f>
        <v>#N/A</v>
      </c>
      <c r="AI25" s="169" t="e">
        <f t="shared" si="2"/>
        <v>#N/A</v>
      </c>
      <c r="AJ25" s="178" t="e">
        <f>IF(AI25&lt;=1,"Insignificante",HLOOKUP(AI25,[24]Listas!$F$3:$J$4,2,0))</f>
        <v>#N/A</v>
      </c>
      <c r="AK25" s="170" t="e">
        <f t="shared" si="3"/>
        <v>#N/A</v>
      </c>
      <c r="AL25" s="177" t="e">
        <f>INDEX([24]Listas!$F$6:$J$10,MATCH(AH25,[24]Listas!$D$6:$D$10,0),MATCH(AJ25,[24]Listas!$F$4:$J$4,0))</f>
        <v>#N/A</v>
      </c>
    </row>
    <row r="26" spans="1:38" s="171" customFormat="1" ht="78" hidden="1" customHeight="1" x14ac:dyDescent="0.2">
      <c r="A26" s="166"/>
      <c r="B26" s="176"/>
      <c r="C26" s="535"/>
      <c r="D26" s="575"/>
      <c r="E26" s="536"/>
      <c r="F26" s="174"/>
      <c r="G26" s="535"/>
      <c r="H26" s="575"/>
      <c r="I26" s="536"/>
      <c r="J26" s="550"/>
      <c r="K26" s="550"/>
      <c r="L26" s="550"/>
      <c r="M26" s="166"/>
      <c r="N26" s="166"/>
      <c r="O26" s="166"/>
      <c r="P26" s="166"/>
      <c r="Q26" s="176"/>
      <c r="R26" s="176"/>
      <c r="S26" s="167"/>
      <c r="T26" s="168" t="e">
        <f>VLOOKUP(Q26,[24]Listas!$D$6:$E$10,2,0)</f>
        <v>#N/A</v>
      </c>
      <c r="U26" s="168" t="e">
        <f>HLOOKUP(R26,[24]Listas!$F$4:$J$5,2,0)</f>
        <v>#N/A</v>
      </c>
      <c r="V26" s="177" t="e">
        <f>INDEX([24]Listas!$F$6:$J$10,MATCH(Q26,[24]Listas!$D$6:$D$10,0),MATCH(R26,[24]Listas!$F$4:$J$4,0))</f>
        <v>#N/A</v>
      </c>
      <c r="W26" s="167"/>
      <c r="X26" s="535"/>
      <c r="Y26" s="575"/>
      <c r="Z26" s="536"/>
      <c r="AA26" s="174"/>
      <c r="AB26" s="201"/>
      <c r="AC26" s="166"/>
      <c r="AD26" s="174"/>
      <c r="AE26" s="167"/>
      <c r="AF26" s="168">
        <f t="shared" si="0"/>
        <v>0</v>
      </c>
      <c r="AG26" s="169" t="e">
        <f t="shared" si="1"/>
        <v>#N/A</v>
      </c>
      <c r="AH26" s="178" t="e">
        <f>IF(AG26&lt;=1,"Remota",VLOOKUP(AG26,[24]Listas!$C$6:$D$10,2,0))</f>
        <v>#N/A</v>
      </c>
      <c r="AI26" s="169" t="e">
        <f t="shared" si="2"/>
        <v>#N/A</v>
      </c>
      <c r="AJ26" s="178" t="e">
        <f>IF(AI26&lt;=1,"Insignificante",HLOOKUP(AI26,[24]Listas!$F$3:$J$4,2,0))</f>
        <v>#N/A</v>
      </c>
      <c r="AK26" s="170" t="e">
        <f t="shared" si="3"/>
        <v>#N/A</v>
      </c>
      <c r="AL26" s="177" t="e">
        <f>INDEX([24]Listas!$F$6:$J$10,MATCH(AH26,[24]Listas!$D$6:$D$10,0),MATCH(AJ26,[24]Listas!$F$4:$J$4,0))</f>
        <v>#N/A</v>
      </c>
    </row>
    <row r="27" spans="1:38" s="171" customFormat="1" ht="78" hidden="1" customHeight="1" x14ac:dyDescent="0.2">
      <c r="A27" s="166"/>
      <c r="B27" s="176"/>
      <c r="C27" s="535"/>
      <c r="D27" s="575"/>
      <c r="E27" s="536"/>
      <c r="F27" s="174"/>
      <c r="G27" s="535"/>
      <c r="H27" s="575"/>
      <c r="I27" s="536"/>
      <c r="J27" s="550"/>
      <c r="K27" s="550"/>
      <c r="L27" s="550"/>
      <c r="M27" s="166"/>
      <c r="N27" s="166"/>
      <c r="O27" s="166"/>
      <c r="P27" s="166"/>
      <c r="Q27" s="176"/>
      <c r="R27" s="176"/>
      <c r="S27" s="167"/>
      <c r="T27" s="168" t="e">
        <f>VLOOKUP(Q27,[24]Listas!$D$6:$E$10,2,0)</f>
        <v>#N/A</v>
      </c>
      <c r="U27" s="168" t="e">
        <f>HLOOKUP(R27,[24]Listas!$F$4:$J$5,2,0)</f>
        <v>#N/A</v>
      </c>
      <c r="V27" s="177" t="e">
        <f>INDEX([24]Listas!$F$6:$J$10,MATCH(Q27,[24]Listas!$D$6:$D$10,0),MATCH(R27,[24]Listas!$F$4:$J$4,0))</f>
        <v>#N/A</v>
      </c>
      <c r="W27" s="167"/>
      <c r="X27" s="535"/>
      <c r="Y27" s="575"/>
      <c r="Z27" s="536"/>
      <c r="AA27" s="174"/>
      <c r="AB27" s="201"/>
      <c r="AC27" s="166"/>
      <c r="AD27" s="174"/>
      <c r="AE27" s="167"/>
      <c r="AF27" s="168">
        <f t="shared" si="0"/>
        <v>0</v>
      </c>
      <c r="AG27" s="169" t="e">
        <f t="shared" si="1"/>
        <v>#N/A</v>
      </c>
      <c r="AH27" s="178" t="e">
        <f>IF(AG27&lt;=1,"Remota",VLOOKUP(AG27,[24]Listas!$C$6:$D$10,2,0))</f>
        <v>#N/A</v>
      </c>
      <c r="AI27" s="169" t="e">
        <f t="shared" si="2"/>
        <v>#N/A</v>
      </c>
      <c r="AJ27" s="178" t="e">
        <f>IF(AI27&lt;=1,"Insignificante",HLOOKUP(AI27,[24]Listas!$F$3:$J$4,2,0))</f>
        <v>#N/A</v>
      </c>
      <c r="AK27" s="170" t="e">
        <f t="shared" si="3"/>
        <v>#N/A</v>
      </c>
      <c r="AL27" s="177" t="e">
        <f>INDEX([24]Listas!$F$6:$J$10,MATCH(AH27,[24]Listas!$D$6:$D$10,0),MATCH(AJ27,[24]Listas!$F$4:$J$4,0))</f>
        <v>#N/A</v>
      </c>
    </row>
    <row r="28" spans="1:38" s="171" customFormat="1" ht="78" hidden="1" customHeight="1" x14ac:dyDescent="0.2">
      <c r="A28" s="166"/>
      <c r="B28" s="176"/>
      <c r="C28" s="535"/>
      <c r="D28" s="575"/>
      <c r="E28" s="536"/>
      <c r="F28" s="174"/>
      <c r="G28" s="535"/>
      <c r="H28" s="575"/>
      <c r="I28" s="536"/>
      <c r="J28" s="550"/>
      <c r="K28" s="550"/>
      <c r="L28" s="550"/>
      <c r="M28" s="166"/>
      <c r="N28" s="166"/>
      <c r="O28" s="166"/>
      <c r="P28" s="166"/>
      <c r="Q28" s="176"/>
      <c r="R28" s="176"/>
      <c r="S28" s="167"/>
      <c r="T28" s="168" t="e">
        <f>VLOOKUP(Q28,[24]Listas!$D$6:$E$10,2,0)</f>
        <v>#N/A</v>
      </c>
      <c r="U28" s="168" t="e">
        <f>HLOOKUP(R28,[24]Listas!$F$4:$J$5,2,0)</f>
        <v>#N/A</v>
      </c>
      <c r="V28" s="177" t="e">
        <f>INDEX([24]Listas!$F$6:$J$10,MATCH(Q28,[24]Listas!$D$6:$D$10,0),MATCH(R28,[24]Listas!$F$4:$J$4,0))</f>
        <v>#N/A</v>
      </c>
      <c r="W28" s="167"/>
      <c r="X28" s="535"/>
      <c r="Y28" s="575"/>
      <c r="Z28" s="536"/>
      <c r="AA28" s="174"/>
      <c r="AB28" s="201"/>
      <c r="AC28" s="166"/>
      <c r="AD28" s="174"/>
      <c r="AE28" s="167"/>
      <c r="AF28" s="168">
        <f t="shared" si="0"/>
        <v>0</v>
      </c>
      <c r="AG28" s="169" t="e">
        <f t="shared" si="1"/>
        <v>#N/A</v>
      </c>
      <c r="AH28" s="178" t="e">
        <f>IF(AG28&lt;=1,"Remota",VLOOKUP(AG28,[24]Listas!$C$6:$D$10,2,0))</f>
        <v>#N/A</v>
      </c>
      <c r="AI28" s="169" t="e">
        <f t="shared" si="2"/>
        <v>#N/A</v>
      </c>
      <c r="AJ28" s="178" t="e">
        <f>IF(AI28&lt;=1,"Insignificante",HLOOKUP(AI28,[24]Listas!$F$3:$J$4,2,0))</f>
        <v>#N/A</v>
      </c>
      <c r="AK28" s="170" t="e">
        <f t="shared" si="3"/>
        <v>#N/A</v>
      </c>
      <c r="AL28" s="177" t="e">
        <f>INDEX([24]Listas!$F$6:$J$10,MATCH(AH28,[24]Listas!$D$6:$D$10,0),MATCH(AJ28,[24]Listas!$F$4:$J$4,0))</f>
        <v>#N/A</v>
      </c>
    </row>
    <row r="29" spans="1:38" s="171" customFormat="1" ht="78" hidden="1" customHeight="1" x14ac:dyDescent="0.2">
      <c r="A29" s="166"/>
      <c r="B29" s="176"/>
      <c r="C29" s="535"/>
      <c r="D29" s="575"/>
      <c r="E29" s="536"/>
      <c r="F29" s="174"/>
      <c r="G29" s="535"/>
      <c r="H29" s="575"/>
      <c r="I29" s="536"/>
      <c r="J29" s="550"/>
      <c r="K29" s="550"/>
      <c r="L29" s="550"/>
      <c r="M29" s="166"/>
      <c r="N29" s="166"/>
      <c r="O29" s="166"/>
      <c r="P29" s="166"/>
      <c r="Q29" s="176"/>
      <c r="R29" s="176"/>
      <c r="S29" s="167"/>
      <c r="T29" s="168" t="e">
        <f>VLOOKUP(Q29,[24]Listas!$D$6:$E$10,2,0)</f>
        <v>#N/A</v>
      </c>
      <c r="U29" s="168" t="e">
        <f>HLOOKUP(R29,[24]Listas!$F$4:$J$5,2,0)</f>
        <v>#N/A</v>
      </c>
      <c r="V29" s="177" t="e">
        <f>INDEX([24]Listas!$F$6:$J$10,MATCH(Q29,[24]Listas!$D$6:$D$10,0),MATCH(R29,[24]Listas!$F$4:$J$4,0))</f>
        <v>#N/A</v>
      </c>
      <c r="W29" s="167"/>
      <c r="X29" s="535"/>
      <c r="Y29" s="575"/>
      <c r="Z29" s="536"/>
      <c r="AA29" s="174"/>
      <c r="AB29" s="201"/>
      <c r="AC29" s="166"/>
      <c r="AD29" s="174"/>
      <c r="AE29" s="167"/>
      <c r="AF29" s="168">
        <f t="shared" si="0"/>
        <v>0</v>
      </c>
      <c r="AG29" s="169" t="e">
        <f t="shared" si="1"/>
        <v>#N/A</v>
      </c>
      <c r="AH29" s="178" t="e">
        <f>IF(AG29&lt;=1,"Remota",VLOOKUP(AG29,[24]Listas!$C$6:$D$10,2,0))</f>
        <v>#N/A</v>
      </c>
      <c r="AI29" s="169" t="e">
        <f t="shared" si="2"/>
        <v>#N/A</v>
      </c>
      <c r="AJ29" s="178" t="e">
        <f>IF(AI29&lt;=1,"Insignificante",HLOOKUP(AI29,[24]Listas!$F$3:$J$4,2,0))</f>
        <v>#N/A</v>
      </c>
      <c r="AK29" s="170" t="e">
        <f t="shared" si="3"/>
        <v>#N/A</v>
      </c>
      <c r="AL29" s="177" t="e">
        <f>INDEX([24]Listas!$F$6:$J$10,MATCH(AH29,[24]Listas!$D$6:$D$10,0),MATCH(AJ29,[24]Listas!$F$4:$J$4,0))</f>
        <v>#N/A</v>
      </c>
    </row>
    <row r="30" spans="1:38" s="171" customFormat="1" ht="78" hidden="1" customHeight="1" x14ac:dyDescent="0.2">
      <c r="A30" s="166"/>
      <c r="B30" s="176"/>
      <c r="C30" s="535"/>
      <c r="D30" s="575"/>
      <c r="E30" s="536"/>
      <c r="F30" s="174"/>
      <c r="G30" s="535"/>
      <c r="H30" s="575"/>
      <c r="I30" s="536"/>
      <c r="J30" s="550"/>
      <c r="K30" s="550"/>
      <c r="L30" s="550"/>
      <c r="M30" s="166"/>
      <c r="N30" s="166"/>
      <c r="O30" s="166"/>
      <c r="P30" s="166"/>
      <c r="Q30" s="176"/>
      <c r="R30" s="176"/>
      <c r="S30" s="167"/>
      <c r="T30" s="168" t="e">
        <f>VLOOKUP(Q30,[24]Listas!$D$6:$E$10,2,0)</f>
        <v>#N/A</v>
      </c>
      <c r="U30" s="168" t="e">
        <f>HLOOKUP(R30,[24]Listas!$F$4:$J$5,2,0)</f>
        <v>#N/A</v>
      </c>
      <c r="V30" s="177" t="e">
        <f>INDEX([24]Listas!$F$6:$J$10,MATCH(Q30,[24]Listas!$D$6:$D$10,0),MATCH(R30,[24]Listas!$F$4:$J$4,0))</f>
        <v>#N/A</v>
      </c>
      <c r="W30" s="167"/>
      <c r="X30" s="535"/>
      <c r="Y30" s="575"/>
      <c r="Z30" s="536"/>
      <c r="AA30" s="174"/>
      <c r="AB30" s="201"/>
      <c r="AC30" s="166"/>
      <c r="AD30" s="174"/>
      <c r="AE30" s="167"/>
      <c r="AF30" s="168">
        <f t="shared" si="0"/>
        <v>0</v>
      </c>
      <c r="AG30" s="169" t="e">
        <f t="shared" si="1"/>
        <v>#N/A</v>
      </c>
      <c r="AH30" s="178" t="e">
        <f>IF(AG30&lt;=1,"Remota",VLOOKUP(AG30,[24]Listas!$C$6:$D$10,2,0))</f>
        <v>#N/A</v>
      </c>
      <c r="AI30" s="169" t="e">
        <f t="shared" si="2"/>
        <v>#N/A</v>
      </c>
      <c r="AJ30" s="178" t="e">
        <f>IF(AI30&lt;=1,"Insignificante",HLOOKUP(AI30,[24]Listas!$F$3:$J$4,2,0))</f>
        <v>#N/A</v>
      </c>
      <c r="AK30" s="170" t="e">
        <f t="shared" si="3"/>
        <v>#N/A</v>
      </c>
      <c r="AL30" s="177" t="e">
        <f>INDEX([24]Listas!$F$6:$J$10,MATCH(AH30,[24]Listas!$D$6:$D$10,0),MATCH(AJ30,[24]Listas!$F$4:$J$4,0))</f>
        <v>#N/A</v>
      </c>
    </row>
    <row r="31" spans="1:38" s="171" customFormat="1" ht="78" hidden="1" customHeight="1" x14ac:dyDescent="0.2">
      <c r="A31" s="166"/>
      <c r="B31" s="176"/>
      <c r="C31" s="535"/>
      <c r="D31" s="575"/>
      <c r="E31" s="536"/>
      <c r="F31" s="174"/>
      <c r="G31" s="535"/>
      <c r="H31" s="575"/>
      <c r="I31" s="536"/>
      <c r="J31" s="550"/>
      <c r="K31" s="550"/>
      <c r="L31" s="550"/>
      <c r="M31" s="166"/>
      <c r="N31" s="166"/>
      <c r="O31" s="166"/>
      <c r="P31" s="166"/>
      <c r="Q31" s="176"/>
      <c r="R31" s="176"/>
      <c r="S31" s="167"/>
      <c r="T31" s="168" t="e">
        <f>VLOOKUP(Q31,[24]Listas!$D$6:$E$10,2,0)</f>
        <v>#N/A</v>
      </c>
      <c r="U31" s="168" t="e">
        <f>HLOOKUP(R31,[24]Listas!$F$4:$J$5,2,0)</f>
        <v>#N/A</v>
      </c>
      <c r="V31" s="177" t="e">
        <f>INDEX([24]Listas!$F$6:$J$10,MATCH(Q31,[24]Listas!$D$6:$D$10,0),MATCH(R31,[24]Listas!$F$4:$J$4,0))</f>
        <v>#N/A</v>
      </c>
      <c r="W31" s="167"/>
      <c r="X31" s="535"/>
      <c r="Y31" s="575"/>
      <c r="Z31" s="536"/>
      <c r="AA31" s="174"/>
      <c r="AB31" s="201"/>
      <c r="AC31" s="166"/>
      <c r="AD31" s="174"/>
      <c r="AE31" s="167"/>
      <c r="AF31" s="168">
        <f t="shared" si="0"/>
        <v>0</v>
      </c>
      <c r="AG31" s="169" t="e">
        <f t="shared" si="1"/>
        <v>#N/A</v>
      </c>
      <c r="AH31" s="178" t="e">
        <f>IF(AG31&lt;=1,"Remota",VLOOKUP(AG31,[24]Listas!$C$6:$D$10,2,0))</f>
        <v>#N/A</v>
      </c>
      <c r="AI31" s="169" t="e">
        <f t="shared" si="2"/>
        <v>#N/A</v>
      </c>
      <c r="AJ31" s="178" t="e">
        <f>IF(AI31&lt;=1,"Insignificante",HLOOKUP(AI31,[24]Listas!$F$3:$J$4,2,0))</f>
        <v>#N/A</v>
      </c>
      <c r="AK31" s="170" t="e">
        <f t="shared" si="3"/>
        <v>#N/A</v>
      </c>
      <c r="AL31" s="177" t="e">
        <f>INDEX([24]Listas!$F$6:$J$10,MATCH(AH31,[24]Listas!$D$6:$D$10,0),MATCH(AJ31,[24]Listas!$F$4:$J$4,0))</f>
        <v>#N/A</v>
      </c>
    </row>
    <row r="32" spans="1:38" s="171" customFormat="1" ht="78" hidden="1" customHeight="1" x14ac:dyDescent="0.2">
      <c r="A32" s="166"/>
      <c r="B32" s="176"/>
      <c r="C32" s="535"/>
      <c r="D32" s="575"/>
      <c r="E32" s="536"/>
      <c r="F32" s="174"/>
      <c r="G32" s="535"/>
      <c r="H32" s="575"/>
      <c r="I32" s="536"/>
      <c r="J32" s="550"/>
      <c r="K32" s="550"/>
      <c r="L32" s="550"/>
      <c r="M32" s="166"/>
      <c r="N32" s="166"/>
      <c r="O32" s="166"/>
      <c r="P32" s="166"/>
      <c r="Q32" s="176"/>
      <c r="R32" s="176"/>
      <c r="S32" s="167"/>
      <c r="T32" s="168" t="e">
        <f>VLOOKUP(Q32,[24]Listas!$D$6:$E$10,2,0)</f>
        <v>#N/A</v>
      </c>
      <c r="U32" s="168" t="e">
        <f>HLOOKUP(R32,[24]Listas!$F$4:$J$5,2,0)</f>
        <v>#N/A</v>
      </c>
      <c r="V32" s="177" t="e">
        <f>INDEX([24]Listas!$F$6:$J$10,MATCH(Q32,[24]Listas!$D$6:$D$10,0),MATCH(R32,[24]Listas!$F$4:$J$4,0))</f>
        <v>#N/A</v>
      </c>
      <c r="W32" s="167"/>
      <c r="X32" s="535"/>
      <c r="Y32" s="575"/>
      <c r="Z32" s="536"/>
      <c r="AA32" s="174"/>
      <c r="AB32" s="201"/>
      <c r="AC32" s="166"/>
      <c r="AD32" s="174"/>
      <c r="AE32" s="167"/>
      <c r="AF32" s="168">
        <f t="shared" si="0"/>
        <v>0</v>
      </c>
      <c r="AG32" s="169" t="e">
        <f t="shared" si="1"/>
        <v>#N/A</v>
      </c>
      <c r="AH32" s="178" t="e">
        <f>IF(AG32&lt;=1,"Remota",VLOOKUP(AG32,[24]Listas!$C$6:$D$10,2,0))</f>
        <v>#N/A</v>
      </c>
      <c r="AI32" s="169" t="e">
        <f t="shared" si="2"/>
        <v>#N/A</v>
      </c>
      <c r="AJ32" s="178" t="e">
        <f>IF(AI32&lt;=1,"Insignificante",HLOOKUP(AI32,[24]Listas!$F$3:$J$4,2,0))</f>
        <v>#N/A</v>
      </c>
      <c r="AK32" s="170" t="e">
        <f t="shared" si="3"/>
        <v>#N/A</v>
      </c>
      <c r="AL32" s="177" t="e">
        <f>INDEX([24]Listas!$F$6:$J$10,MATCH(AH32,[24]Listas!$D$6:$D$10,0),MATCH(AJ32,[24]Listas!$F$4:$J$4,0))</f>
        <v>#N/A</v>
      </c>
    </row>
    <row r="33" spans="1:38" s="171" customFormat="1" ht="78" hidden="1" customHeight="1" x14ac:dyDescent="0.2">
      <c r="A33" s="166"/>
      <c r="B33" s="176"/>
      <c r="C33" s="535"/>
      <c r="D33" s="575"/>
      <c r="E33" s="536"/>
      <c r="F33" s="174"/>
      <c r="G33" s="535"/>
      <c r="H33" s="575"/>
      <c r="I33" s="536"/>
      <c r="J33" s="550"/>
      <c r="K33" s="550"/>
      <c r="L33" s="550"/>
      <c r="M33" s="166"/>
      <c r="N33" s="166"/>
      <c r="O33" s="166"/>
      <c r="P33" s="166"/>
      <c r="Q33" s="176"/>
      <c r="R33" s="176"/>
      <c r="S33" s="167"/>
      <c r="T33" s="168" t="e">
        <f>VLOOKUP(Q33,[24]Listas!$D$6:$E$10,2,0)</f>
        <v>#N/A</v>
      </c>
      <c r="U33" s="168" t="e">
        <f>HLOOKUP(R33,[24]Listas!$F$4:$J$5,2,0)</f>
        <v>#N/A</v>
      </c>
      <c r="V33" s="177" t="e">
        <f>INDEX([24]Listas!$F$6:$J$10,MATCH(Q33,[24]Listas!$D$6:$D$10,0),MATCH(R33,[24]Listas!$F$4:$J$4,0))</f>
        <v>#N/A</v>
      </c>
      <c r="W33" s="167"/>
      <c r="X33" s="535"/>
      <c r="Y33" s="575"/>
      <c r="Z33" s="536"/>
      <c r="AA33" s="174"/>
      <c r="AB33" s="201"/>
      <c r="AC33" s="166"/>
      <c r="AD33" s="174"/>
      <c r="AE33" s="167"/>
      <c r="AF33" s="168">
        <f t="shared" si="0"/>
        <v>0</v>
      </c>
      <c r="AG33" s="169" t="e">
        <f t="shared" si="1"/>
        <v>#N/A</v>
      </c>
      <c r="AH33" s="178" t="e">
        <f>IF(AG33&lt;=1,"Remota",VLOOKUP(AG33,[24]Listas!$C$6:$D$10,2,0))</f>
        <v>#N/A</v>
      </c>
      <c r="AI33" s="169" t="e">
        <f t="shared" si="2"/>
        <v>#N/A</v>
      </c>
      <c r="AJ33" s="178" t="e">
        <f>IF(AI33&lt;=1,"Insignificante",HLOOKUP(AI33,[24]Listas!$F$3:$J$4,2,0))</f>
        <v>#N/A</v>
      </c>
      <c r="AK33" s="170" t="e">
        <f t="shared" si="3"/>
        <v>#N/A</v>
      </c>
      <c r="AL33" s="177" t="e">
        <f>INDEX([24]Listas!$F$6:$J$10,MATCH(AH33,[24]Listas!$D$6:$D$10,0),MATCH(AJ33,[24]Listas!$F$4:$J$4,0))</f>
        <v>#N/A</v>
      </c>
    </row>
    <row r="34" spans="1:38" s="171" customFormat="1" ht="78" hidden="1" customHeight="1" x14ac:dyDescent="0.2">
      <c r="A34" s="166"/>
      <c r="B34" s="176"/>
      <c r="C34" s="535"/>
      <c r="D34" s="575"/>
      <c r="E34" s="536"/>
      <c r="F34" s="174"/>
      <c r="G34" s="535"/>
      <c r="H34" s="575"/>
      <c r="I34" s="536"/>
      <c r="J34" s="550"/>
      <c r="K34" s="550"/>
      <c r="L34" s="550"/>
      <c r="M34" s="166"/>
      <c r="N34" s="166"/>
      <c r="O34" s="166"/>
      <c r="P34" s="166"/>
      <c r="Q34" s="176"/>
      <c r="R34" s="176"/>
      <c r="S34" s="167"/>
      <c r="T34" s="168" t="e">
        <f>VLOOKUP(Q34,[24]Listas!$D$6:$E$10,2,0)</f>
        <v>#N/A</v>
      </c>
      <c r="U34" s="168" t="e">
        <f>HLOOKUP(R34,[24]Listas!$F$4:$J$5,2,0)</f>
        <v>#N/A</v>
      </c>
      <c r="V34" s="177" t="e">
        <f>INDEX([24]Listas!$F$6:$J$10,MATCH(Q34,[24]Listas!$D$6:$D$10,0),MATCH(R34,[24]Listas!$F$4:$J$4,0))</f>
        <v>#N/A</v>
      </c>
      <c r="W34" s="167"/>
      <c r="X34" s="535"/>
      <c r="Y34" s="575"/>
      <c r="Z34" s="536"/>
      <c r="AA34" s="174"/>
      <c r="AB34" s="201"/>
      <c r="AC34" s="166"/>
      <c r="AD34" s="174"/>
      <c r="AE34" s="167"/>
      <c r="AF34" s="168">
        <f t="shared" si="0"/>
        <v>0</v>
      </c>
      <c r="AG34" s="169" t="e">
        <f t="shared" si="1"/>
        <v>#N/A</v>
      </c>
      <c r="AH34" s="178" t="e">
        <f>IF(AG34&lt;=1,"Remota",VLOOKUP(AG34,[24]Listas!$C$6:$D$10,2,0))</f>
        <v>#N/A</v>
      </c>
      <c r="AI34" s="169" t="e">
        <f t="shared" si="2"/>
        <v>#N/A</v>
      </c>
      <c r="AJ34" s="178" t="e">
        <f>IF(AI34&lt;=1,"Insignificante",HLOOKUP(AI34,[24]Listas!$F$3:$J$4,2,0))</f>
        <v>#N/A</v>
      </c>
      <c r="AK34" s="170" t="e">
        <f t="shared" si="3"/>
        <v>#N/A</v>
      </c>
      <c r="AL34" s="177" t="e">
        <f>INDEX([24]Listas!$F$6:$J$10,MATCH(AH34,[24]Listas!$D$6:$D$10,0),MATCH(AJ34,[24]Listas!$F$4:$J$4,0))</f>
        <v>#N/A</v>
      </c>
    </row>
    <row r="35" spans="1:38" s="171" customFormat="1" ht="78" hidden="1" customHeight="1" x14ac:dyDescent="0.2">
      <c r="A35" s="166"/>
      <c r="B35" s="176"/>
      <c r="C35" s="535"/>
      <c r="D35" s="575"/>
      <c r="E35" s="536"/>
      <c r="F35" s="174"/>
      <c r="G35" s="535"/>
      <c r="H35" s="575"/>
      <c r="I35" s="536"/>
      <c r="J35" s="550"/>
      <c r="K35" s="550"/>
      <c r="L35" s="550"/>
      <c r="M35" s="166"/>
      <c r="N35" s="166"/>
      <c r="O35" s="166"/>
      <c r="P35" s="166"/>
      <c r="Q35" s="176"/>
      <c r="R35" s="176"/>
      <c r="S35" s="167"/>
      <c r="T35" s="168" t="e">
        <f>VLOOKUP(Q35,[24]Listas!$D$6:$E$10,2,0)</f>
        <v>#N/A</v>
      </c>
      <c r="U35" s="168" t="e">
        <f>HLOOKUP(R35,[24]Listas!$F$4:$J$5,2,0)</f>
        <v>#N/A</v>
      </c>
      <c r="V35" s="177" t="e">
        <f>INDEX([24]Listas!$F$6:$J$10,MATCH(Q35,[24]Listas!$D$6:$D$10,0),MATCH(R35,[24]Listas!$F$4:$J$4,0))</f>
        <v>#N/A</v>
      </c>
      <c r="W35" s="167"/>
      <c r="X35" s="535"/>
      <c r="Y35" s="575"/>
      <c r="Z35" s="536"/>
      <c r="AA35" s="174"/>
      <c r="AB35" s="201"/>
      <c r="AC35" s="166"/>
      <c r="AD35" s="174"/>
      <c r="AE35" s="167"/>
      <c r="AF35" s="168">
        <f t="shared" si="0"/>
        <v>0</v>
      </c>
      <c r="AG35" s="169" t="e">
        <f t="shared" si="1"/>
        <v>#N/A</v>
      </c>
      <c r="AH35" s="178" t="e">
        <f>IF(AG35&lt;=1,"Remota",VLOOKUP(AG35,[24]Listas!$C$6:$D$10,2,0))</f>
        <v>#N/A</v>
      </c>
      <c r="AI35" s="169" t="e">
        <f t="shared" si="2"/>
        <v>#N/A</v>
      </c>
      <c r="AJ35" s="178" t="e">
        <f>IF(AI35&lt;=1,"Insignificante",HLOOKUP(AI35,[24]Listas!$F$3:$J$4,2,0))</f>
        <v>#N/A</v>
      </c>
      <c r="AK35" s="170" t="e">
        <f t="shared" si="3"/>
        <v>#N/A</v>
      </c>
      <c r="AL35" s="177" t="e">
        <f>INDEX([24]Listas!$F$6:$J$10,MATCH(AH35,[24]Listas!$D$6:$D$10,0),MATCH(AJ35,[24]Listas!$F$4:$J$4,0))</f>
        <v>#N/A</v>
      </c>
    </row>
    <row r="36" spans="1:38" s="171" customFormat="1" ht="78" hidden="1" customHeight="1" x14ac:dyDescent="0.2">
      <c r="A36" s="166"/>
      <c r="B36" s="176"/>
      <c r="C36" s="535"/>
      <c r="D36" s="575"/>
      <c r="E36" s="536"/>
      <c r="F36" s="174"/>
      <c r="G36" s="535"/>
      <c r="H36" s="575"/>
      <c r="I36" s="536"/>
      <c r="J36" s="550"/>
      <c r="K36" s="550"/>
      <c r="L36" s="550"/>
      <c r="M36" s="166"/>
      <c r="N36" s="166"/>
      <c r="O36" s="166"/>
      <c r="P36" s="166"/>
      <c r="Q36" s="176"/>
      <c r="R36" s="176"/>
      <c r="S36" s="167"/>
      <c r="T36" s="168" t="e">
        <f>VLOOKUP(Q36,[24]Listas!$D$6:$E$10,2,0)</f>
        <v>#N/A</v>
      </c>
      <c r="U36" s="168" t="e">
        <f>HLOOKUP(R36,[24]Listas!$F$4:$J$5,2,0)</f>
        <v>#N/A</v>
      </c>
      <c r="V36" s="177" t="e">
        <f>INDEX([24]Listas!$F$6:$J$10,MATCH(Q36,[24]Listas!$D$6:$D$10,0),MATCH(R36,[24]Listas!$F$4:$J$4,0))</f>
        <v>#N/A</v>
      </c>
      <c r="W36" s="167"/>
      <c r="X36" s="535"/>
      <c r="Y36" s="575"/>
      <c r="Z36" s="536"/>
      <c r="AA36" s="174"/>
      <c r="AB36" s="201"/>
      <c r="AC36" s="166"/>
      <c r="AD36" s="174"/>
      <c r="AE36" s="167"/>
      <c r="AF36" s="168">
        <f t="shared" si="0"/>
        <v>0</v>
      </c>
      <c r="AG36" s="169" t="e">
        <f t="shared" si="1"/>
        <v>#N/A</v>
      </c>
      <c r="AH36" s="178" t="e">
        <f>IF(AG36&lt;=1,"Remota",VLOOKUP(AG36,[24]Listas!$C$6:$D$10,2,0))</f>
        <v>#N/A</v>
      </c>
      <c r="AI36" s="169" t="e">
        <f t="shared" si="2"/>
        <v>#N/A</v>
      </c>
      <c r="AJ36" s="178" t="e">
        <f>IF(AI36&lt;=1,"Insignificante",HLOOKUP(AI36,[24]Listas!$F$3:$J$4,2,0))</f>
        <v>#N/A</v>
      </c>
      <c r="AK36" s="170" t="e">
        <f t="shared" si="3"/>
        <v>#N/A</v>
      </c>
      <c r="AL36" s="177" t="e">
        <f>INDEX([24]Listas!$F$6:$J$10,MATCH(AH36,[24]Listas!$D$6:$D$10,0),MATCH(AJ36,[24]Listas!$F$4:$J$4,0))</f>
        <v>#N/A</v>
      </c>
    </row>
    <row r="37" spans="1:38" s="171" customFormat="1" ht="78" hidden="1" customHeight="1" x14ac:dyDescent="0.2">
      <c r="A37" s="166"/>
      <c r="B37" s="176"/>
      <c r="C37" s="535"/>
      <c r="D37" s="575"/>
      <c r="E37" s="536"/>
      <c r="F37" s="174"/>
      <c r="G37" s="535"/>
      <c r="H37" s="575"/>
      <c r="I37" s="536"/>
      <c r="J37" s="550"/>
      <c r="K37" s="550"/>
      <c r="L37" s="550"/>
      <c r="M37" s="166"/>
      <c r="N37" s="166"/>
      <c r="O37" s="166"/>
      <c r="P37" s="166"/>
      <c r="Q37" s="176"/>
      <c r="R37" s="176"/>
      <c r="S37" s="167"/>
      <c r="T37" s="168" t="e">
        <f>VLOOKUP(Q37,[24]Listas!$D$6:$E$10,2,0)</f>
        <v>#N/A</v>
      </c>
      <c r="U37" s="168" t="e">
        <f>HLOOKUP(R37,[24]Listas!$F$4:$J$5,2,0)</f>
        <v>#N/A</v>
      </c>
      <c r="V37" s="177" t="e">
        <f>INDEX([24]Listas!$F$6:$J$10,MATCH(Q37,[24]Listas!$D$6:$D$10,0),MATCH(R37,[24]Listas!$F$4:$J$4,0))</f>
        <v>#N/A</v>
      </c>
      <c r="W37" s="167"/>
      <c r="X37" s="535"/>
      <c r="Y37" s="575"/>
      <c r="Z37" s="536"/>
      <c r="AA37" s="174"/>
      <c r="AB37" s="201"/>
      <c r="AC37" s="166"/>
      <c r="AD37" s="174"/>
      <c r="AE37" s="167"/>
      <c r="AF37" s="168">
        <f t="shared" si="0"/>
        <v>0</v>
      </c>
      <c r="AG37" s="169" t="e">
        <f t="shared" si="1"/>
        <v>#N/A</v>
      </c>
      <c r="AH37" s="178" t="e">
        <f>IF(AG37&lt;=1,"Remota",VLOOKUP(AG37,[24]Listas!$C$6:$D$10,2,0))</f>
        <v>#N/A</v>
      </c>
      <c r="AI37" s="169" t="e">
        <f t="shared" si="2"/>
        <v>#N/A</v>
      </c>
      <c r="AJ37" s="178" t="e">
        <f>IF(AI37&lt;=1,"Insignificante",HLOOKUP(AI37,[24]Listas!$F$3:$J$4,2,0))</f>
        <v>#N/A</v>
      </c>
      <c r="AK37" s="170" t="e">
        <f t="shared" si="3"/>
        <v>#N/A</v>
      </c>
      <c r="AL37" s="177" t="e">
        <f>INDEX([24]Listas!$F$6:$J$10,MATCH(AH37,[24]Listas!$D$6:$D$10,0),MATCH(AJ37,[24]Listas!$F$4:$J$4,0))</f>
        <v>#N/A</v>
      </c>
    </row>
    <row r="38" spans="1:38" s="171" customFormat="1" ht="78" hidden="1" customHeight="1" x14ac:dyDescent="0.2">
      <c r="A38" s="166"/>
      <c r="B38" s="176"/>
      <c r="C38" s="535"/>
      <c r="D38" s="575"/>
      <c r="E38" s="536"/>
      <c r="F38" s="174"/>
      <c r="G38" s="535"/>
      <c r="H38" s="575"/>
      <c r="I38" s="536"/>
      <c r="J38" s="550"/>
      <c r="K38" s="550"/>
      <c r="L38" s="550"/>
      <c r="M38" s="166"/>
      <c r="N38" s="166"/>
      <c r="O38" s="166"/>
      <c r="P38" s="166"/>
      <c r="Q38" s="176"/>
      <c r="R38" s="176"/>
      <c r="S38" s="167"/>
      <c r="T38" s="168" t="e">
        <f>VLOOKUP(Q38,[24]Listas!$D$6:$E$10,2,0)</f>
        <v>#N/A</v>
      </c>
      <c r="U38" s="168" t="e">
        <f>HLOOKUP(R38,[24]Listas!$F$4:$J$5,2,0)</f>
        <v>#N/A</v>
      </c>
      <c r="V38" s="177" t="e">
        <f>INDEX([24]Listas!$F$6:$J$10,MATCH(Q38,[24]Listas!$D$6:$D$10,0),MATCH(R38,[24]Listas!$F$4:$J$4,0))</f>
        <v>#N/A</v>
      </c>
      <c r="W38" s="167"/>
      <c r="X38" s="535"/>
      <c r="Y38" s="575"/>
      <c r="Z38" s="536"/>
      <c r="AA38" s="174"/>
      <c r="AB38" s="201"/>
      <c r="AC38" s="166"/>
      <c r="AD38" s="174"/>
      <c r="AE38" s="167"/>
      <c r="AF38" s="168">
        <f t="shared" si="0"/>
        <v>0</v>
      </c>
      <c r="AG38" s="169" t="e">
        <f t="shared" si="1"/>
        <v>#N/A</v>
      </c>
      <c r="AH38" s="178" t="e">
        <f>IF(AG38&lt;=1,"Remota",VLOOKUP(AG38,[24]Listas!$C$6:$D$10,2,0))</f>
        <v>#N/A</v>
      </c>
      <c r="AI38" s="169" t="e">
        <f t="shared" si="2"/>
        <v>#N/A</v>
      </c>
      <c r="AJ38" s="178" t="e">
        <f>IF(AI38&lt;=1,"Insignificante",HLOOKUP(AI38,[24]Listas!$F$3:$J$4,2,0))</f>
        <v>#N/A</v>
      </c>
      <c r="AK38" s="170" t="e">
        <f t="shared" si="3"/>
        <v>#N/A</v>
      </c>
      <c r="AL38" s="177" t="e">
        <f>INDEX([24]Listas!$F$6:$J$10,MATCH(AH38,[24]Listas!$D$6:$D$10,0),MATCH(AJ38,[24]Listas!$F$4:$J$4,0))</f>
        <v>#N/A</v>
      </c>
    </row>
    <row r="39" spans="1:38" s="171" customFormat="1" ht="78" hidden="1" customHeight="1" x14ac:dyDescent="0.2">
      <c r="A39" s="166"/>
      <c r="B39" s="176"/>
      <c r="C39" s="535"/>
      <c r="D39" s="575"/>
      <c r="E39" s="536"/>
      <c r="F39" s="174"/>
      <c r="G39" s="535"/>
      <c r="H39" s="575"/>
      <c r="I39" s="536"/>
      <c r="J39" s="550"/>
      <c r="K39" s="550"/>
      <c r="L39" s="550"/>
      <c r="M39" s="166"/>
      <c r="N39" s="166"/>
      <c r="O39" s="166"/>
      <c r="P39" s="166"/>
      <c r="Q39" s="176"/>
      <c r="R39" s="176"/>
      <c r="S39" s="167"/>
      <c r="T39" s="168" t="e">
        <f>VLOOKUP(Q39,[24]Listas!$D$6:$E$10,2,0)</f>
        <v>#N/A</v>
      </c>
      <c r="U39" s="168" t="e">
        <f>HLOOKUP(R39,[24]Listas!$F$4:$J$5,2,0)</f>
        <v>#N/A</v>
      </c>
      <c r="V39" s="177" t="e">
        <f>INDEX([24]Listas!$F$6:$J$10,MATCH(Q39,[24]Listas!$D$6:$D$10,0),MATCH(R39,[24]Listas!$F$4:$J$4,0))</f>
        <v>#N/A</v>
      </c>
      <c r="W39" s="167"/>
      <c r="X39" s="535"/>
      <c r="Y39" s="575"/>
      <c r="Z39" s="536"/>
      <c r="AA39" s="174"/>
      <c r="AB39" s="201"/>
      <c r="AC39" s="166"/>
      <c r="AD39" s="174"/>
      <c r="AE39" s="167"/>
      <c r="AF39" s="168">
        <f t="shared" si="0"/>
        <v>0</v>
      </c>
      <c r="AG39" s="169" t="e">
        <f t="shared" si="1"/>
        <v>#N/A</v>
      </c>
      <c r="AH39" s="178" t="e">
        <f>IF(AG39&lt;=1,"Remota",VLOOKUP(AG39,[24]Listas!$C$6:$D$10,2,0))</f>
        <v>#N/A</v>
      </c>
      <c r="AI39" s="169" t="e">
        <f t="shared" si="2"/>
        <v>#N/A</v>
      </c>
      <c r="AJ39" s="178" t="e">
        <f>IF(AI39&lt;=1,"Insignificante",HLOOKUP(AI39,[24]Listas!$F$3:$J$4,2,0))</f>
        <v>#N/A</v>
      </c>
      <c r="AK39" s="170" t="e">
        <f t="shared" si="3"/>
        <v>#N/A</v>
      </c>
      <c r="AL39" s="177" t="e">
        <f>INDEX([24]Listas!$F$6:$J$10,MATCH(AH39,[24]Listas!$D$6:$D$10,0),MATCH(AJ39,[24]Listas!$F$4:$J$4,0))</f>
        <v>#N/A</v>
      </c>
    </row>
    <row r="40" spans="1:38" s="171" customFormat="1" ht="78" hidden="1" customHeight="1" x14ac:dyDescent="0.2">
      <c r="A40" s="166"/>
      <c r="B40" s="176"/>
      <c r="C40" s="535"/>
      <c r="D40" s="575"/>
      <c r="E40" s="536"/>
      <c r="F40" s="174"/>
      <c r="G40" s="535"/>
      <c r="H40" s="575"/>
      <c r="I40" s="536"/>
      <c r="J40" s="550"/>
      <c r="K40" s="550"/>
      <c r="L40" s="550"/>
      <c r="M40" s="166"/>
      <c r="N40" s="166"/>
      <c r="O40" s="166"/>
      <c r="P40" s="166"/>
      <c r="Q40" s="176"/>
      <c r="R40" s="176"/>
      <c r="S40" s="167"/>
      <c r="T40" s="168" t="e">
        <f>VLOOKUP(Q40,[24]Listas!$D$6:$E$10,2,0)</f>
        <v>#N/A</v>
      </c>
      <c r="U40" s="168" t="e">
        <f>HLOOKUP(R40,[24]Listas!$F$4:$J$5,2,0)</f>
        <v>#N/A</v>
      </c>
      <c r="V40" s="177" t="e">
        <f>INDEX([24]Listas!$F$6:$J$10,MATCH(Q40,[24]Listas!$D$6:$D$10,0),MATCH(R40,[24]Listas!$F$4:$J$4,0))</f>
        <v>#N/A</v>
      </c>
      <c r="W40" s="167"/>
      <c r="X40" s="535"/>
      <c r="Y40" s="575"/>
      <c r="Z40" s="536"/>
      <c r="AA40" s="174"/>
      <c r="AB40" s="201"/>
      <c r="AC40" s="166"/>
      <c r="AD40" s="174"/>
      <c r="AE40" s="167"/>
      <c r="AF40" s="168">
        <f t="shared" si="0"/>
        <v>0</v>
      </c>
      <c r="AG40" s="169" t="e">
        <f t="shared" si="1"/>
        <v>#N/A</v>
      </c>
      <c r="AH40" s="178" t="e">
        <f>IF(AG40&lt;=1,"Remota",VLOOKUP(AG40,[24]Listas!$C$6:$D$10,2,0))</f>
        <v>#N/A</v>
      </c>
      <c r="AI40" s="169" t="e">
        <f t="shared" si="2"/>
        <v>#N/A</v>
      </c>
      <c r="AJ40" s="178" t="e">
        <f>IF(AI40&lt;=1,"Insignificante",HLOOKUP(AI40,[24]Listas!$F$3:$J$4,2,0))</f>
        <v>#N/A</v>
      </c>
      <c r="AK40" s="170" t="e">
        <f t="shared" si="3"/>
        <v>#N/A</v>
      </c>
      <c r="AL40" s="177" t="e">
        <f>INDEX([24]Listas!$F$6:$J$10,MATCH(AH40,[24]Listas!$D$6:$D$10,0),MATCH(AJ40,[24]Listas!$F$4:$J$4,0))</f>
        <v>#N/A</v>
      </c>
    </row>
    <row r="41" spans="1:38" s="171" customFormat="1" ht="78" hidden="1" customHeight="1" x14ac:dyDescent="0.2">
      <c r="A41" s="166"/>
      <c r="B41" s="176"/>
      <c r="C41" s="535"/>
      <c r="D41" s="575"/>
      <c r="E41" s="536"/>
      <c r="F41" s="174"/>
      <c r="G41" s="535"/>
      <c r="H41" s="575"/>
      <c r="I41" s="536"/>
      <c r="J41" s="550"/>
      <c r="K41" s="550"/>
      <c r="L41" s="550"/>
      <c r="M41" s="166"/>
      <c r="N41" s="166"/>
      <c r="O41" s="166"/>
      <c r="P41" s="166"/>
      <c r="Q41" s="176"/>
      <c r="R41" s="176"/>
      <c r="S41" s="167"/>
      <c r="T41" s="168" t="e">
        <f>VLOOKUP(Q41,[24]Listas!$D$6:$E$10,2,0)</f>
        <v>#N/A</v>
      </c>
      <c r="U41" s="168" t="e">
        <f>HLOOKUP(R41,[24]Listas!$F$4:$J$5,2,0)</f>
        <v>#N/A</v>
      </c>
      <c r="V41" s="177" t="e">
        <f>INDEX([24]Listas!$F$6:$J$10,MATCH(Q41,[24]Listas!$D$6:$D$10,0),MATCH(R41,[24]Listas!$F$4:$J$4,0))</f>
        <v>#N/A</v>
      </c>
      <c r="W41" s="167"/>
      <c r="X41" s="535"/>
      <c r="Y41" s="575"/>
      <c r="Z41" s="536"/>
      <c r="AA41" s="174"/>
      <c r="AB41" s="201"/>
      <c r="AC41" s="166"/>
      <c r="AD41" s="174"/>
      <c r="AE41" s="167"/>
      <c r="AF41" s="168">
        <f t="shared" si="0"/>
        <v>0</v>
      </c>
      <c r="AG41" s="169" t="e">
        <f t="shared" si="1"/>
        <v>#N/A</v>
      </c>
      <c r="AH41" s="178" t="e">
        <f>IF(AG41&lt;=1,"Remota",VLOOKUP(AG41,[24]Listas!$C$6:$D$10,2,0))</f>
        <v>#N/A</v>
      </c>
      <c r="AI41" s="169" t="e">
        <f t="shared" si="2"/>
        <v>#N/A</v>
      </c>
      <c r="AJ41" s="178" t="e">
        <f>IF(AI41&lt;=1,"Insignificante",HLOOKUP(AI41,[24]Listas!$F$3:$J$4,2,0))</f>
        <v>#N/A</v>
      </c>
      <c r="AK41" s="170" t="e">
        <f t="shared" si="3"/>
        <v>#N/A</v>
      </c>
      <c r="AL41" s="177" t="e">
        <f>INDEX([24]Listas!$F$6:$J$10,MATCH(AH41,[24]Listas!$D$6:$D$10,0),MATCH(AJ41,[24]Listas!$F$4:$J$4,0))</f>
        <v>#N/A</v>
      </c>
    </row>
    <row r="42" spans="1:38" s="171" customFormat="1" ht="78" hidden="1" customHeight="1" x14ac:dyDescent="0.2">
      <c r="A42" s="166"/>
      <c r="B42" s="176"/>
      <c r="C42" s="535"/>
      <c r="D42" s="575"/>
      <c r="E42" s="536"/>
      <c r="F42" s="174"/>
      <c r="G42" s="535"/>
      <c r="H42" s="575"/>
      <c r="I42" s="536"/>
      <c r="J42" s="550"/>
      <c r="K42" s="550"/>
      <c r="L42" s="550"/>
      <c r="M42" s="166"/>
      <c r="N42" s="166"/>
      <c r="O42" s="166"/>
      <c r="P42" s="166"/>
      <c r="Q42" s="176"/>
      <c r="R42" s="176"/>
      <c r="S42" s="167"/>
      <c r="T42" s="168" t="e">
        <f>VLOOKUP(Q42,[24]Listas!$D$6:$E$10,2,0)</f>
        <v>#N/A</v>
      </c>
      <c r="U42" s="168" t="e">
        <f>HLOOKUP(R42,[24]Listas!$F$4:$J$5,2,0)</f>
        <v>#N/A</v>
      </c>
      <c r="V42" s="177" t="e">
        <f>INDEX([24]Listas!$F$6:$J$10,MATCH(Q42,[24]Listas!$D$6:$D$10,0),MATCH(R42,[24]Listas!$F$4:$J$4,0))</f>
        <v>#N/A</v>
      </c>
      <c r="W42" s="167"/>
      <c r="X42" s="535"/>
      <c r="Y42" s="575"/>
      <c r="Z42" s="536"/>
      <c r="AA42" s="174"/>
      <c r="AB42" s="201"/>
      <c r="AC42" s="166"/>
      <c r="AD42" s="174"/>
      <c r="AE42" s="167"/>
      <c r="AF42" s="168">
        <f t="shared" si="0"/>
        <v>0</v>
      </c>
      <c r="AG42" s="169" t="e">
        <f t="shared" si="1"/>
        <v>#N/A</v>
      </c>
      <c r="AH42" s="178" t="e">
        <f>IF(AG42&lt;=1,"Remota",VLOOKUP(AG42,[24]Listas!$C$6:$D$10,2,0))</f>
        <v>#N/A</v>
      </c>
      <c r="AI42" s="169" t="e">
        <f t="shared" si="2"/>
        <v>#N/A</v>
      </c>
      <c r="AJ42" s="178" t="e">
        <f>IF(AI42&lt;=1,"Insignificante",HLOOKUP(AI42,[24]Listas!$F$3:$J$4,2,0))</f>
        <v>#N/A</v>
      </c>
      <c r="AK42" s="170" t="e">
        <f t="shared" si="3"/>
        <v>#N/A</v>
      </c>
      <c r="AL42" s="177" t="e">
        <f>INDEX([24]Listas!$F$6:$J$10,MATCH(AH42,[24]Listas!$D$6:$D$10,0),MATCH(AJ42,[24]Listas!$F$4:$J$4,0))</f>
        <v>#N/A</v>
      </c>
    </row>
    <row r="43" spans="1:38" s="171" customFormat="1" ht="78" hidden="1" customHeight="1" x14ac:dyDescent="0.2">
      <c r="A43" s="166"/>
      <c r="B43" s="176"/>
      <c r="C43" s="535"/>
      <c r="D43" s="575"/>
      <c r="E43" s="536"/>
      <c r="F43" s="174"/>
      <c r="G43" s="535"/>
      <c r="H43" s="575"/>
      <c r="I43" s="536"/>
      <c r="J43" s="550"/>
      <c r="K43" s="550"/>
      <c r="L43" s="550"/>
      <c r="M43" s="166"/>
      <c r="N43" s="166"/>
      <c r="O43" s="166"/>
      <c r="P43" s="166"/>
      <c r="Q43" s="176"/>
      <c r="R43" s="176"/>
      <c r="S43" s="167"/>
      <c r="T43" s="168" t="e">
        <f>VLOOKUP(Q43,[24]Listas!$D$6:$E$10,2,0)</f>
        <v>#N/A</v>
      </c>
      <c r="U43" s="168" t="e">
        <f>HLOOKUP(R43,[24]Listas!$F$4:$J$5,2,0)</f>
        <v>#N/A</v>
      </c>
      <c r="V43" s="177" t="e">
        <f>INDEX([24]Listas!$F$6:$J$10,MATCH(Q43,[24]Listas!$D$6:$D$10,0),MATCH(R43,[24]Listas!$F$4:$J$4,0))</f>
        <v>#N/A</v>
      </c>
      <c r="W43" s="167"/>
      <c r="X43" s="535"/>
      <c r="Y43" s="575"/>
      <c r="Z43" s="536"/>
      <c r="AA43" s="174"/>
      <c r="AB43" s="201"/>
      <c r="AC43" s="166"/>
      <c r="AD43" s="174"/>
      <c r="AE43" s="167"/>
      <c r="AF43" s="168">
        <f t="shared" si="0"/>
        <v>0</v>
      </c>
      <c r="AG43" s="169" t="e">
        <f t="shared" si="1"/>
        <v>#N/A</v>
      </c>
      <c r="AH43" s="178" t="e">
        <f>IF(AG43&lt;=1,"Remota",VLOOKUP(AG43,[24]Listas!$C$6:$D$10,2,0))</f>
        <v>#N/A</v>
      </c>
      <c r="AI43" s="169" t="e">
        <f t="shared" si="2"/>
        <v>#N/A</v>
      </c>
      <c r="AJ43" s="178" t="e">
        <f>IF(AI43&lt;=1,"Insignificante",HLOOKUP(AI43,[24]Listas!$F$3:$J$4,2,0))</f>
        <v>#N/A</v>
      </c>
      <c r="AK43" s="170" t="e">
        <f t="shared" si="3"/>
        <v>#N/A</v>
      </c>
      <c r="AL43" s="177" t="e">
        <f>INDEX([24]Listas!$F$6:$J$10,MATCH(AH43,[24]Listas!$D$6:$D$10,0),MATCH(AJ43,[24]Listas!$F$4:$J$4,0))</f>
        <v>#N/A</v>
      </c>
    </row>
    <row r="44" spans="1:38" s="171" customFormat="1" ht="78" hidden="1" customHeight="1" x14ac:dyDescent="0.2">
      <c r="A44" s="166"/>
      <c r="B44" s="176"/>
      <c r="C44" s="535"/>
      <c r="D44" s="575"/>
      <c r="E44" s="536"/>
      <c r="F44" s="174"/>
      <c r="G44" s="535"/>
      <c r="H44" s="575"/>
      <c r="I44" s="536"/>
      <c r="J44" s="550"/>
      <c r="K44" s="550"/>
      <c r="L44" s="550"/>
      <c r="M44" s="166"/>
      <c r="N44" s="166"/>
      <c r="O44" s="166"/>
      <c r="P44" s="166"/>
      <c r="Q44" s="176"/>
      <c r="R44" s="176"/>
      <c r="S44" s="167"/>
      <c r="T44" s="168" t="e">
        <f>VLOOKUP(Q44,[24]Listas!$D$6:$E$10,2,0)</f>
        <v>#N/A</v>
      </c>
      <c r="U44" s="168" t="e">
        <f>HLOOKUP(R44,[24]Listas!$F$4:$J$5,2,0)</f>
        <v>#N/A</v>
      </c>
      <c r="V44" s="177" t="e">
        <f>INDEX([24]Listas!$F$6:$J$10,MATCH(Q44,[24]Listas!$D$6:$D$10,0),MATCH(R44,[24]Listas!$F$4:$J$4,0))</f>
        <v>#N/A</v>
      </c>
      <c r="W44" s="167"/>
      <c r="X44" s="535"/>
      <c r="Y44" s="575"/>
      <c r="Z44" s="536"/>
      <c r="AA44" s="174"/>
      <c r="AB44" s="201"/>
      <c r="AC44" s="166"/>
      <c r="AD44" s="174"/>
      <c r="AE44" s="167"/>
      <c r="AF44" s="168">
        <f t="shared" si="0"/>
        <v>0</v>
      </c>
      <c r="AG44" s="169" t="e">
        <f t="shared" si="1"/>
        <v>#N/A</v>
      </c>
      <c r="AH44" s="178" t="e">
        <f>IF(AG44&lt;=1,"Remota",VLOOKUP(AG44,[24]Listas!$C$6:$D$10,2,0))</f>
        <v>#N/A</v>
      </c>
      <c r="AI44" s="169" t="e">
        <f t="shared" si="2"/>
        <v>#N/A</v>
      </c>
      <c r="AJ44" s="178" t="e">
        <f>IF(AI44&lt;=1,"Insignificante",HLOOKUP(AI44,[24]Listas!$F$3:$J$4,2,0))</f>
        <v>#N/A</v>
      </c>
      <c r="AK44" s="170" t="e">
        <f t="shared" si="3"/>
        <v>#N/A</v>
      </c>
      <c r="AL44" s="177" t="e">
        <f>INDEX([24]Listas!$F$6:$J$10,MATCH(AH44,[24]Listas!$D$6:$D$10,0),MATCH(AJ44,[24]Listas!$F$4:$J$4,0))</f>
        <v>#N/A</v>
      </c>
    </row>
    <row r="45" spans="1:38" s="171" customFormat="1" ht="78" hidden="1" customHeight="1" x14ac:dyDescent="0.2">
      <c r="A45" s="166"/>
      <c r="B45" s="176"/>
      <c r="C45" s="535"/>
      <c r="D45" s="575"/>
      <c r="E45" s="536"/>
      <c r="F45" s="174"/>
      <c r="G45" s="535"/>
      <c r="H45" s="575"/>
      <c r="I45" s="536"/>
      <c r="J45" s="550"/>
      <c r="K45" s="550"/>
      <c r="L45" s="550"/>
      <c r="M45" s="166"/>
      <c r="N45" s="166"/>
      <c r="O45" s="166"/>
      <c r="P45" s="166"/>
      <c r="Q45" s="176"/>
      <c r="R45" s="176"/>
      <c r="S45" s="167"/>
      <c r="T45" s="168" t="e">
        <f>VLOOKUP(Q45,[24]Listas!$D$6:$E$10,2,0)</f>
        <v>#N/A</v>
      </c>
      <c r="U45" s="168" t="e">
        <f>HLOOKUP(R45,[24]Listas!$F$4:$J$5,2,0)</f>
        <v>#N/A</v>
      </c>
      <c r="V45" s="177" t="e">
        <f>INDEX([24]Listas!$F$6:$J$10,MATCH(Q45,[24]Listas!$D$6:$D$10,0),MATCH(R45,[24]Listas!$F$4:$J$4,0))</f>
        <v>#N/A</v>
      </c>
      <c r="W45" s="167"/>
      <c r="X45" s="535"/>
      <c r="Y45" s="575"/>
      <c r="Z45" s="536"/>
      <c r="AA45" s="174"/>
      <c r="AB45" s="201"/>
      <c r="AC45" s="166"/>
      <c r="AD45" s="174"/>
      <c r="AE45" s="167"/>
      <c r="AF45" s="168">
        <f t="shared" si="0"/>
        <v>0</v>
      </c>
      <c r="AG45" s="169" t="e">
        <f t="shared" si="1"/>
        <v>#N/A</v>
      </c>
      <c r="AH45" s="178" t="e">
        <f>IF(AG45&lt;=1,"Remota",VLOOKUP(AG45,[24]Listas!$C$6:$D$10,2,0))</f>
        <v>#N/A</v>
      </c>
      <c r="AI45" s="169" t="e">
        <f t="shared" si="2"/>
        <v>#N/A</v>
      </c>
      <c r="AJ45" s="178" t="e">
        <f>IF(AI45&lt;=1,"Insignificante",HLOOKUP(AI45,[24]Listas!$F$3:$J$4,2,0))</f>
        <v>#N/A</v>
      </c>
      <c r="AK45" s="170" t="e">
        <f t="shared" si="3"/>
        <v>#N/A</v>
      </c>
      <c r="AL45" s="177" t="e">
        <f>INDEX([24]Listas!$F$6:$J$10,MATCH(AH45,[24]Listas!$D$6:$D$10,0),MATCH(AJ45,[24]Listas!$F$4:$J$4,0))</f>
        <v>#N/A</v>
      </c>
    </row>
    <row r="46" spans="1:38" s="171" customFormat="1" ht="78" hidden="1" customHeight="1" x14ac:dyDescent="0.2">
      <c r="A46" s="166"/>
      <c r="B46" s="176"/>
      <c r="C46" s="535"/>
      <c r="D46" s="575"/>
      <c r="E46" s="536"/>
      <c r="F46" s="174"/>
      <c r="G46" s="535"/>
      <c r="H46" s="575"/>
      <c r="I46" s="536"/>
      <c r="J46" s="550"/>
      <c r="K46" s="550"/>
      <c r="L46" s="550"/>
      <c r="M46" s="166"/>
      <c r="N46" s="166"/>
      <c r="O46" s="166"/>
      <c r="P46" s="166"/>
      <c r="Q46" s="176"/>
      <c r="R46" s="176"/>
      <c r="S46" s="167"/>
      <c r="T46" s="168" t="e">
        <f>VLOOKUP(Q46,[24]Listas!$D$6:$E$10,2,0)</f>
        <v>#N/A</v>
      </c>
      <c r="U46" s="168" t="e">
        <f>HLOOKUP(R46,[24]Listas!$F$4:$J$5,2,0)</f>
        <v>#N/A</v>
      </c>
      <c r="V46" s="177" t="e">
        <f>INDEX([24]Listas!$F$6:$J$10,MATCH(Q46,[24]Listas!$D$6:$D$10,0),MATCH(R46,[24]Listas!$F$4:$J$4,0))</f>
        <v>#N/A</v>
      </c>
      <c r="W46" s="167"/>
      <c r="X46" s="535"/>
      <c r="Y46" s="575"/>
      <c r="Z46" s="536"/>
      <c r="AA46" s="174"/>
      <c r="AB46" s="201"/>
      <c r="AC46" s="166"/>
      <c r="AD46" s="174"/>
      <c r="AE46" s="167"/>
      <c r="AF46" s="168">
        <f t="shared" si="0"/>
        <v>0</v>
      </c>
      <c r="AG46" s="169" t="e">
        <f t="shared" si="1"/>
        <v>#N/A</v>
      </c>
      <c r="AH46" s="178" t="e">
        <f>IF(AG46&lt;=1,"Remota",VLOOKUP(AG46,[24]Listas!$C$6:$D$10,2,0))</f>
        <v>#N/A</v>
      </c>
      <c r="AI46" s="169" t="e">
        <f t="shared" si="2"/>
        <v>#N/A</v>
      </c>
      <c r="AJ46" s="178" t="e">
        <f>IF(AI46&lt;=1,"Insignificante",HLOOKUP(AI46,[24]Listas!$F$3:$J$4,2,0))</f>
        <v>#N/A</v>
      </c>
      <c r="AK46" s="170" t="e">
        <f t="shared" si="3"/>
        <v>#N/A</v>
      </c>
      <c r="AL46" s="177" t="e">
        <f>INDEX([24]Listas!$F$6:$J$10,MATCH(AH46,[24]Listas!$D$6:$D$10,0),MATCH(AJ46,[24]Listas!$F$4:$J$4,0))</f>
        <v>#N/A</v>
      </c>
    </row>
    <row r="47" spans="1:38" s="171" customFormat="1" ht="78" hidden="1" customHeight="1" x14ac:dyDescent="0.2">
      <c r="A47" s="166"/>
      <c r="B47" s="176"/>
      <c r="C47" s="535"/>
      <c r="D47" s="575"/>
      <c r="E47" s="536"/>
      <c r="F47" s="174"/>
      <c r="G47" s="535"/>
      <c r="H47" s="575"/>
      <c r="I47" s="536"/>
      <c r="J47" s="550"/>
      <c r="K47" s="550"/>
      <c r="L47" s="550"/>
      <c r="M47" s="166"/>
      <c r="N47" s="166"/>
      <c r="O47" s="166"/>
      <c r="P47" s="166"/>
      <c r="Q47" s="176"/>
      <c r="R47" s="176"/>
      <c r="S47" s="167"/>
      <c r="T47" s="168" t="e">
        <f>VLOOKUP(Q47,[24]Listas!$D$6:$E$10,2,0)</f>
        <v>#N/A</v>
      </c>
      <c r="U47" s="168" t="e">
        <f>HLOOKUP(R47,[24]Listas!$F$4:$J$5,2,0)</f>
        <v>#N/A</v>
      </c>
      <c r="V47" s="177" t="e">
        <f>INDEX([24]Listas!$F$6:$J$10,MATCH(Q47,[24]Listas!$D$6:$D$10,0),MATCH(R47,[24]Listas!$F$4:$J$4,0))</f>
        <v>#N/A</v>
      </c>
      <c r="W47" s="167"/>
      <c r="X47" s="535"/>
      <c r="Y47" s="575"/>
      <c r="Z47" s="536"/>
      <c r="AA47" s="174"/>
      <c r="AB47" s="201"/>
      <c r="AC47" s="166"/>
      <c r="AD47" s="174"/>
      <c r="AE47" s="167"/>
      <c r="AF47" s="168">
        <f t="shared" si="0"/>
        <v>0</v>
      </c>
      <c r="AG47" s="169" t="e">
        <f t="shared" si="1"/>
        <v>#N/A</v>
      </c>
      <c r="AH47" s="178" t="e">
        <f>IF(AG47&lt;=1,"Remota",VLOOKUP(AG47,[24]Listas!$C$6:$D$10,2,0))</f>
        <v>#N/A</v>
      </c>
      <c r="AI47" s="169" t="e">
        <f t="shared" si="2"/>
        <v>#N/A</v>
      </c>
      <c r="AJ47" s="178" t="e">
        <f>IF(AI47&lt;=1,"Insignificante",HLOOKUP(AI47,[24]Listas!$F$3:$J$4,2,0))</f>
        <v>#N/A</v>
      </c>
      <c r="AK47" s="170" t="e">
        <f t="shared" si="3"/>
        <v>#N/A</v>
      </c>
      <c r="AL47" s="177" t="e">
        <f>INDEX([24]Listas!$F$6:$J$10,MATCH(AH47,[24]Listas!$D$6:$D$10,0),MATCH(AJ47,[24]Listas!$F$4:$J$4,0))</f>
        <v>#N/A</v>
      </c>
    </row>
    <row r="48" spans="1:38" s="171" customFormat="1" ht="78" hidden="1" customHeight="1" x14ac:dyDescent="0.2">
      <c r="A48" s="166"/>
      <c r="B48" s="176"/>
      <c r="C48" s="535"/>
      <c r="D48" s="575"/>
      <c r="E48" s="536"/>
      <c r="F48" s="174"/>
      <c r="G48" s="535"/>
      <c r="H48" s="575"/>
      <c r="I48" s="536"/>
      <c r="J48" s="550"/>
      <c r="K48" s="550"/>
      <c r="L48" s="550"/>
      <c r="M48" s="166"/>
      <c r="N48" s="166"/>
      <c r="O48" s="166"/>
      <c r="P48" s="166"/>
      <c r="Q48" s="176"/>
      <c r="R48" s="176"/>
      <c r="S48" s="167"/>
      <c r="T48" s="168" t="e">
        <f>VLOOKUP(Q48,[24]Listas!$D$6:$E$10,2,0)</f>
        <v>#N/A</v>
      </c>
      <c r="U48" s="168" t="e">
        <f>HLOOKUP(R48,[24]Listas!$F$4:$J$5,2,0)</f>
        <v>#N/A</v>
      </c>
      <c r="V48" s="177" t="e">
        <f>INDEX([24]Listas!$F$6:$J$10,MATCH(Q48,[24]Listas!$D$6:$D$10,0),MATCH(R48,[24]Listas!$F$4:$J$4,0))</f>
        <v>#N/A</v>
      </c>
      <c r="W48" s="167"/>
      <c r="X48" s="535"/>
      <c r="Y48" s="575"/>
      <c r="Z48" s="536"/>
      <c r="AA48" s="174"/>
      <c r="AB48" s="201"/>
      <c r="AC48" s="166"/>
      <c r="AD48" s="174"/>
      <c r="AE48" s="167"/>
      <c r="AF48" s="168">
        <f t="shared" si="0"/>
        <v>0</v>
      </c>
      <c r="AG48" s="169" t="e">
        <f t="shared" si="1"/>
        <v>#N/A</v>
      </c>
      <c r="AH48" s="178" t="e">
        <f>IF(AG48&lt;=1,"Remota",VLOOKUP(AG48,[24]Listas!$C$6:$D$10,2,0))</f>
        <v>#N/A</v>
      </c>
      <c r="AI48" s="169" t="e">
        <f t="shared" si="2"/>
        <v>#N/A</v>
      </c>
      <c r="AJ48" s="178" t="e">
        <f>IF(AI48&lt;=1,"Insignificante",HLOOKUP(AI48,[24]Listas!$F$3:$J$4,2,0))</f>
        <v>#N/A</v>
      </c>
      <c r="AK48" s="170" t="e">
        <f t="shared" si="3"/>
        <v>#N/A</v>
      </c>
      <c r="AL48" s="177" t="e">
        <f>INDEX([24]Listas!$F$6:$J$10,MATCH(AH48,[24]Listas!$D$6:$D$10,0),MATCH(AJ48,[24]Listas!$F$4:$J$4,0))</f>
        <v>#N/A</v>
      </c>
    </row>
    <row r="49" spans="1:38" s="171" customFormat="1" ht="78" hidden="1" customHeight="1" x14ac:dyDescent="0.2">
      <c r="A49" s="166"/>
      <c r="B49" s="176"/>
      <c r="C49" s="535"/>
      <c r="D49" s="575"/>
      <c r="E49" s="536"/>
      <c r="F49" s="174"/>
      <c r="G49" s="535"/>
      <c r="H49" s="575"/>
      <c r="I49" s="536"/>
      <c r="J49" s="550"/>
      <c r="K49" s="550"/>
      <c r="L49" s="550"/>
      <c r="M49" s="166"/>
      <c r="N49" s="166"/>
      <c r="O49" s="166"/>
      <c r="P49" s="166"/>
      <c r="Q49" s="176"/>
      <c r="R49" s="176"/>
      <c r="S49" s="167"/>
      <c r="T49" s="168" t="e">
        <f>VLOOKUP(Q49,[24]Listas!$D$6:$E$10,2,0)</f>
        <v>#N/A</v>
      </c>
      <c r="U49" s="168" t="e">
        <f>HLOOKUP(R49,[24]Listas!$F$4:$J$5,2,0)</f>
        <v>#N/A</v>
      </c>
      <c r="V49" s="177" t="e">
        <f>INDEX([24]Listas!$F$6:$J$10,MATCH(Q49,[24]Listas!$D$6:$D$10,0),MATCH(R49,[24]Listas!$F$4:$J$4,0))</f>
        <v>#N/A</v>
      </c>
      <c r="W49" s="167"/>
      <c r="X49" s="535"/>
      <c r="Y49" s="575"/>
      <c r="Z49" s="536"/>
      <c r="AA49" s="174"/>
      <c r="AB49" s="201"/>
      <c r="AC49" s="166"/>
      <c r="AD49" s="174"/>
      <c r="AE49" s="167"/>
      <c r="AF49" s="168">
        <f t="shared" si="0"/>
        <v>0</v>
      </c>
      <c r="AG49" s="169" t="e">
        <f t="shared" si="1"/>
        <v>#N/A</v>
      </c>
      <c r="AH49" s="178" t="e">
        <f>IF(AG49&lt;=1,"Remota",VLOOKUP(AG49,[24]Listas!$C$6:$D$10,2,0))</f>
        <v>#N/A</v>
      </c>
      <c r="AI49" s="169" t="e">
        <f t="shared" si="2"/>
        <v>#N/A</v>
      </c>
      <c r="AJ49" s="178" t="e">
        <f>IF(AI49&lt;=1,"Insignificante",HLOOKUP(AI49,[24]Listas!$F$3:$J$4,2,0))</f>
        <v>#N/A</v>
      </c>
      <c r="AK49" s="170" t="e">
        <f t="shared" si="3"/>
        <v>#N/A</v>
      </c>
      <c r="AL49" s="177" t="e">
        <f>INDEX([24]Listas!$F$6:$J$10,MATCH(AH49,[24]Listas!$D$6:$D$10,0),MATCH(AJ49,[24]Listas!$F$4:$J$4,0))</f>
        <v>#N/A</v>
      </c>
    </row>
    <row r="50" spans="1:38" s="171" customFormat="1" ht="78" hidden="1" customHeight="1" x14ac:dyDescent="0.2">
      <c r="A50" s="166"/>
      <c r="B50" s="176"/>
      <c r="C50" s="535"/>
      <c r="D50" s="575"/>
      <c r="E50" s="536"/>
      <c r="F50" s="174"/>
      <c r="G50" s="535"/>
      <c r="H50" s="575"/>
      <c r="I50" s="536"/>
      <c r="J50" s="550"/>
      <c r="K50" s="550"/>
      <c r="L50" s="550"/>
      <c r="M50" s="166"/>
      <c r="N50" s="166"/>
      <c r="O50" s="166"/>
      <c r="P50" s="166"/>
      <c r="Q50" s="176"/>
      <c r="R50" s="176"/>
      <c r="S50" s="167"/>
      <c r="T50" s="168" t="e">
        <f>VLOOKUP(Q50,[24]Listas!$D$6:$E$10,2,0)</f>
        <v>#N/A</v>
      </c>
      <c r="U50" s="168" t="e">
        <f>HLOOKUP(R50,[24]Listas!$F$4:$J$5,2,0)</f>
        <v>#N/A</v>
      </c>
      <c r="V50" s="177" t="e">
        <f>INDEX([24]Listas!$F$6:$J$10,MATCH(Q50,[24]Listas!$D$6:$D$10,0),MATCH(R50,[24]Listas!$F$4:$J$4,0))</f>
        <v>#N/A</v>
      </c>
      <c r="W50" s="167"/>
      <c r="X50" s="535"/>
      <c r="Y50" s="575"/>
      <c r="Z50" s="536"/>
      <c r="AA50" s="174"/>
      <c r="AB50" s="201"/>
      <c r="AC50" s="166"/>
      <c r="AD50" s="174"/>
      <c r="AE50" s="167"/>
      <c r="AF50" s="168">
        <f t="shared" si="0"/>
        <v>0</v>
      </c>
      <c r="AG50" s="169" t="e">
        <f t="shared" si="1"/>
        <v>#N/A</v>
      </c>
      <c r="AH50" s="178" t="e">
        <f>IF(AG50&lt;=1,"Remota",VLOOKUP(AG50,[24]Listas!$C$6:$D$10,2,0))</f>
        <v>#N/A</v>
      </c>
      <c r="AI50" s="169" t="e">
        <f t="shared" si="2"/>
        <v>#N/A</v>
      </c>
      <c r="AJ50" s="178" t="e">
        <f>IF(AI50&lt;=1,"Insignificante",HLOOKUP(AI50,[24]Listas!$F$3:$J$4,2,0))</f>
        <v>#N/A</v>
      </c>
      <c r="AK50" s="170" t="e">
        <f t="shared" si="3"/>
        <v>#N/A</v>
      </c>
      <c r="AL50" s="177" t="e">
        <f>INDEX([24]Listas!$F$6:$J$10,MATCH(AH50,[24]Listas!$D$6:$D$10,0),MATCH(AJ50,[24]Listas!$F$4:$J$4,0))</f>
        <v>#N/A</v>
      </c>
    </row>
    <row r="51" spans="1:38" s="171" customFormat="1" ht="78" hidden="1" customHeight="1" x14ac:dyDescent="0.2">
      <c r="A51" s="166"/>
      <c r="B51" s="176"/>
      <c r="C51" s="535"/>
      <c r="D51" s="575"/>
      <c r="E51" s="536"/>
      <c r="F51" s="174"/>
      <c r="G51" s="535"/>
      <c r="H51" s="575"/>
      <c r="I51" s="536"/>
      <c r="J51" s="550"/>
      <c r="K51" s="550"/>
      <c r="L51" s="550"/>
      <c r="M51" s="166"/>
      <c r="N51" s="166"/>
      <c r="O51" s="166"/>
      <c r="P51" s="166"/>
      <c r="Q51" s="176"/>
      <c r="R51" s="176"/>
      <c r="S51" s="167"/>
      <c r="T51" s="168" t="e">
        <f>VLOOKUP(Q51,[24]Listas!$D$6:$E$10,2,0)</f>
        <v>#N/A</v>
      </c>
      <c r="U51" s="168" t="e">
        <f>HLOOKUP(R51,[24]Listas!$F$4:$J$5,2,0)</f>
        <v>#N/A</v>
      </c>
      <c r="V51" s="177" t="e">
        <f>INDEX([24]Listas!$F$6:$J$10,MATCH(Q51,[24]Listas!$D$6:$D$10,0),MATCH(R51,[24]Listas!$F$4:$J$4,0))</f>
        <v>#N/A</v>
      </c>
      <c r="W51" s="167"/>
      <c r="X51" s="535"/>
      <c r="Y51" s="575"/>
      <c r="Z51" s="536"/>
      <c r="AA51" s="174"/>
      <c r="AB51" s="201"/>
      <c r="AC51" s="166"/>
      <c r="AD51" s="174"/>
      <c r="AE51" s="167"/>
      <c r="AF51" s="168">
        <f t="shared" ref="AF51:AF58" si="4">IF(AC51&lt;=33,0,IF(AC51&gt;81,2,1))</f>
        <v>0</v>
      </c>
      <c r="AG51" s="169" t="e">
        <f t="shared" ref="AG51:AG58" si="5">IF(OR(AD51="Probabilidad",AD51="Ambos"),T51-AF51,T51)</f>
        <v>#N/A</v>
      </c>
      <c r="AH51" s="178" t="e">
        <f>IF(AG51&lt;=1,"Remota",VLOOKUP(AG51,[24]Listas!$C$6:$D$10,2,0))</f>
        <v>#N/A</v>
      </c>
      <c r="AI51" s="169" t="e">
        <f t="shared" ref="AI51:AI58" si="6">IF(OR(AD51="Impacto",AD51="Ambos"),U51-AF51,U51)</f>
        <v>#N/A</v>
      </c>
      <c r="AJ51" s="178" t="e">
        <f>IF(AI51&lt;=1,"Insignificante",HLOOKUP(AI51,[24]Listas!$F$3:$J$4,2,0))</f>
        <v>#N/A</v>
      </c>
      <c r="AK51" s="170" t="e">
        <f t="shared" ref="AK51:AK58" si="7">AG51*AI51</f>
        <v>#N/A</v>
      </c>
      <c r="AL51" s="177" t="e">
        <f>INDEX([24]Listas!$F$6:$J$10,MATCH(AH51,[24]Listas!$D$6:$D$10,0),MATCH(AJ51,[24]Listas!$F$4:$J$4,0))</f>
        <v>#N/A</v>
      </c>
    </row>
    <row r="52" spans="1:38" s="171" customFormat="1" ht="78" hidden="1" customHeight="1" x14ac:dyDescent="0.2">
      <c r="A52" s="166"/>
      <c r="B52" s="176"/>
      <c r="C52" s="535"/>
      <c r="D52" s="575"/>
      <c r="E52" s="536"/>
      <c r="F52" s="174"/>
      <c r="G52" s="535"/>
      <c r="H52" s="575"/>
      <c r="I52" s="536"/>
      <c r="J52" s="550"/>
      <c r="K52" s="550"/>
      <c r="L52" s="550"/>
      <c r="M52" s="166"/>
      <c r="N52" s="166"/>
      <c r="O52" s="166"/>
      <c r="P52" s="166"/>
      <c r="Q52" s="176"/>
      <c r="R52" s="176"/>
      <c r="S52" s="167"/>
      <c r="T52" s="168" t="e">
        <f>VLOOKUP(Q52,[24]Listas!$D$6:$E$10,2,0)</f>
        <v>#N/A</v>
      </c>
      <c r="U52" s="168" t="e">
        <f>HLOOKUP(R52,[24]Listas!$F$4:$J$5,2,0)</f>
        <v>#N/A</v>
      </c>
      <c r="V52" s="177" t="e">
        <f>INDEX([24]Listas!$F$6:$J$10,MATCH(Q52,[24]Listas!$D$6:$D$10,0),MATCH(R52,[24]Listas!$F$4:$J$4,0))</f>
        <v>#N/A</v>
      </c>
      <c r="W52" s="167"/>
      <c r="X52" s="535"/>
      <c r="Y52" s="575"/>
      <c r="Z52" s="536"/>
      <c r="AA52" s="174"/>
      <c r="AB52" s="201"/>
      <c r="AC52" s="166"/>
      <c r="AD52" s="174"/>
      <c r="AE52" s="167"/>
      <c r="AF52" s="168">
        <f t="shared" si="4"/>
        <v>0</v>
      </c>
      <c r="AG52" s="169" t="e">
        <f t="shared" si="5"/>
        <v>#N/A</v>
      </c>
      <c r="AH52" s="178" t="e">
        <f>IF(AG52&lt;=1,"Remota",VLOOKUP(AG52,[24]Listas!$C$6:$D$10,2,0))</f>
        <v>#N/A</v>
      </c>
      <c r="AI52" s="169" t="e">
        <f t="shared" si="6"/>
        <v>#N/A</v>
      </c>
      <c r="AJ52" s="178" t="e">
        <f>IF(AI52&lt;=1,"Insignificante",HLOOKUP(AI52,[24]Listas!$F$3:$J$4,2,0))</f>
        <v>#N/A</v>
      </c>
      <c r="AK52" s="170" t="e">
        <f t="shared" si="7"/>
        <v>#N/A</v>
      </c>
      <c r="AL52" s="177" t="e">
        <f>INDEX([24]Listas!$F$6:$J$10,MATCH(AH52,[24]Listas!$D$6:$D$10,0),MATCH(AJ52,[24]Listas!$F$4:$J$4,0))</f>
        <v>#N/A</v>
      </c>
    </row>
    <row r="53" spans="1:38" s="171" customFormat="1" ht="78" hidden="1" customHeight="1" x14ac:dyDescent="0.2">
      <c r="A53" s="166"/>
      <c r="B53" s="176"/>
      <c r="C53" s="535"/>
      <c r="D53" s="575"/>
      <c r="E53" s="536"/>
      <c r="F53" s="174"/>
      <c r="G53" s="535"/>
      <c r="H53" s="575"/>
      <c r="I53" s="536"/>
      <c r="J53" s="550"/>
      <c r="K53" s="550"/>
      <c r="L53" s="550"/>
      <c r="M53" s="166"/>
      <c r="N53" s="166"/>
      <c r="O53" s="166"/>
      <c r="P53" s="166"/>
      <c r="Q53" s="176"/>
      <c r="R53" s="176"/>
      <c r="S53" s="167"/>
      <c r="T53" s="168" t="e">
        <f>VLOOKUP(Q53,[24]Listas!$D$6:$E$10,2,0)</f>
        <v>#N/A</v>
      </c>
      <c r="U53" s="168" t="e">
        <f>HLOOKUP(R53,[24]Listas!$F$4:$J$5,2,0)</f>
        <v>#N/A</v>
      </c>
      <c r="V53" s="177" t="e">
        <f>INDEX([24]Listas!$F$6:$J$10,MATCH(Q53,[24]Listas!$D$6:$D$10,0),MATCH(R53,[24]Listas!$F$4:$J$4,0))</f>
        <v>#N/A</v>
      </c>
      <c r="W53" s="167"/>
      <c r="X53" s="535"/>
      <c r="Y53" s="575"/>
      <c r="Z53" s="536"/>
      <c r="AA53" s="174"/>
      <c r="AB53" s="201"/>
      <c r="AC53" s="166"/>
      <c r="AD53" s="174"/>
      <c r="AE53" s="167"/>
      <c r="AF53" s="168">
        <f t="shared" si="4"/>
        <v>0</v>
      </c>
      <c r="AG53" s="169" t="e">
        <f t="shared" si="5"/>
        <v>#N/A</v>
      </c>
      <c r="AH53" s="178" t="e">
        <f>IF(AG53&lt;=1,"Remota",VLOOKUP(AG53,[24]Listas!$C$6:$D$10,2,0))</f>
        <v>#N/A</v>
      </c>
      <c r="AI53" s="169" t="e">
        <f t="shared" si="6"/>
        <v>#N/A</v>
      </c>
      <c r="AJ53" s="178" t="e">
        <f>IF(AI53&lt;=1,"Insignificante",HLOOKUP(AI53,[24]Listas!$F$3:$J$4,2,0))</f>
        <v>#N/A</v>
      </c>
      <c r="AK53" s="170" t="e">
        <f t="shared" si="7"/>
        <v>#N/A</v>
      </c>
      <c r="AL53" s="177" t="e">
        <f>INDEX([24]Listas!$F$6:$J$10,MATCH(AH53,[24]Listas!$D$6:$D$10,0),MATCH(AJ53,[24]Listas!$F$4:$J$4,0))</f>
        <v>#N/A</v>
      </c>
    </row>
    <row r="54" spans="1:38" s="171" customFormat="1" ht="78" hidden="1" customHeight="1" x14ac:dyDescent="0.2">
      <c r="A54" s="166"/>
      <c r="B54" s="176"/>
      <c r="C54" s="535"/>
      <c r="D54" s="575"/>
      <c r="E54" s="536"/>
      <c r="F54" s="174"/>
      <c r="G54" s="535"/>
      <c r="H54" s="575"/>
      <c r="I54" s="536"/>
      <c r="J54" s="550"/>
      <c r="K54" s="550"/>
      <c r="L54" s="550"/>
      <c r="M54" s="166"/>
      <c r="N54" s="166"/>
      <c r="O54" s="166"/>
      <c r="P54" s="166"/>
      <c r="Q54" s="176"/>
      <c r="R54" s="176"/>
      <c r="S54" s="167"/>
      <c r="T54" s="168" t="e">
        <f>VLOOKUP(Q54,[24]Listas!$D$6:$E$10,2,0)</f>
        <v>#N/A</v>
      </c>
      <c r="U54" s="168" t="e">
        <f>HLOOKUP(R54,[24]Listas!$F$4:$J$5,2,0)</f>
        <v>#N/A</v>
      </c>
      <c r="V54" s="177" t="e">
        <f>INDEX([24]Listas!$F$6:$J$10,MATCH(Q54,[24]Listas!$D$6:$D$10,0),MATCH(R54,[24]Listas!$F$4:$J$4,0))</f>
        <v>#N/A</v>
      </c>
      <c r="W54" s="167"/>
      <c r="X54" s="535"/>
      <c r="Y54" s="575"/>
      <c r="Z54" s="536"/>
      <c r="AA54" s="174"/>
      <c r="AB54" s="201"/>
      <c r="AC54" s="166"/>
      <c r="AD54" s="174"/>
      <c r="AE54" s="167"/>
      <c r="AF54" s="168">
        <f t="shared" si="4"/>
        <v>0</v>
      </c>
      <c r="AG54" s="169" t="e">
        <f t="shared" si="5"/>
        <v>#N/A</v>
      </c>
      <c r="AH54" s="178" t="e">
        <f>IF(AG54&lt;=1,"Remota",VLOOKUP(AG54,[24]Listas!$C$6:$D$10,2,0))</f>
        <v>#N/A</v>
      </c>
      <c r="AI54" s="169" t="e">
        <f t="shared" si="6"/>
        <v>#N/A</v>
      </c>
      <c r="AJ54" s="178" t="e">
        <f>IF(AI54&lt;=1,"Insignificante",HLOOKUP(AI54,[24]Listas!$F$3:$J$4,2,0))</f>
        <v>#N/A</v>
      </c>
      <c r="AK54" s="170" t="e">
        <f t="shared" si="7"/>
        <v>#N/A</v>
      </c>
      <c r="AL54" s="177" t="e">
        <f>INDEX([24]Listas!$F$6:$J$10,MATCH(AH54,[24]Listas!$D$6:$D$10,0),MATCH(AJ54,[24]Listas!$F$4:$J$4,0))</f>
        <v>#N/A</v>
      </c>
    </row>
    <row r="55" spans="1:38" s="171" customFormat="1" ht="78" hidden="1" customHeight="1" x14ac:dyDescent="0.2">
      <c r="A55" s="166"/>
      <c r="B55" s="176"/>
      <c r="C55" s="535"/>
      <c r="D55" s="575"/>
      <c r="E55" s="536"/>
      <c r="F55" s="174"/>
      <c r="G55" s="535"/>
      <c r="H55" s="575"/>
      <c r="I55" s="536"/>
      <c r="J55" s="550"/>
      <c r="K55" s="550"/>
      <c r="L55" s="550"/>
      <c r="M55" s="166"/>
      <c r="N55" s="166"/>
      <c r="O55" s="166"/>
      <c r="P55" s="166"/>
      <c r="Q55" s="176"/>
      <c r="R55" s="176"/>
      <c r="S55" s="167"/>
      <c r="T55" s="168" t="e">
        <f>VLOOKUP(Q55,[24]Listas!$D$6:$E$10,2,0)</f>
        <v>#N/A</v>
      </c>
      <c r="U55" s="168" t="e">
        <f>HLOOKUP(R55,[24]Listas!$F$4:$J$5,2,0)</f>
        <v>#N/A</v>
      </c>
      <c r="V55" s="177" t="e">
        <f>INDEX([24]Listas!$F$6:$J$10,MATCH(Q55,[24]Listas!$D$6:$D$10,0),MATCH(R55,[24]Listas!$F$4:$J$4,0))</f>
        <v>#N/A</v>
      </c>
      <c r="W55" s="167"/>
      <c r="X55" s="535"/>
      <c r="Y55" s="575"/>
      <c r="Z55" s="536"/>
      <c r="AA55" s="174"/>
      <c r="AB55" s="201"/>
      <c r="AC55" s="166"/>
      <c r="AD55" s="174"/>
      <c r="AE55" s="167"/>
      <c r="AF55" s="168">
        <f t="shared" si="4"/>
        <v>0</v>
      </c>
      <c r="AG55" s="169" t="e">
        <f t="shared" si="5"/>
        <v>#N/A</v>
      </c>
      <c r="AH55" s="178" t="e">
        <f>IF(AG55&lt;=1,"Remota",VLOOKUP(AG55,[24]Listas!$C$6:$D$10,2,0))</f>
        <v>#N/A</v>
      </c>
      <c r="AI55" s="169" t="e">
        <f t="shared" si="6"/>
        <v>#N/A</v>
      </c>
      <c r="AJ55" s="178" t="e">
        <f>IF(AI55&lt;=1,"Insignificante",HLOOKUP(AI55,[24]Listas!$F$3:$J$4,2,0))</f>
        <v>#N/A</v>
      </c>
      <c r="AK55" s="170" t="e">
        <f t="shared" si="7"/>
        <v>#N/A</v>
      </c>
      <c r="AL55" s="177" t="e">
        <f>INDEX([24]Listas!$F$6:$J$10,MATCH(AH55,[24]Listas!$D$6:$D$10,0),MATCH(AJ55,[24]Listas!$F$4:$J$4,0))</f>
        <v>#N/A</v>
      </c>
    </row>
    <row r="56" spans="1:38" s="171" customFormat="1" ht="78" hidden="1" customHeight="1" x14ac:dyDescent="0.2">
      <c r="A56" s="166"/>
      <c r="B56" s="176"/>
      <c r="C56" s="535"/>
      <c r="D56" s="575"/>
      <c r="E56" s="536"/>
      <c r="F56" s="174"/>
      <c r="G56" s="535"/>
      <c r="H56" s="575"/>
      <c r="I56" s="536"/>
      <c r="J56" s="550"/>
      <c r="K56" s="550"/>
      <c r="L56" s="550"/>
      <c r="M56" s="166"/>
      <c r="N56" s="166"/>
      <c r="O56" s="166"/>
      <c r="P56" s="166"/>
      <c r="Q56" s="176"/>
      <c r="R56" s="176"/>
      <c r="S56" s="167"/>
      <c r="T56" s="168" t="e">
        <f>VLOOKUP(Q56,[24]Listas!$D$6:$E$10,2,0)</f>
        <v>#N/A</v>
      </c>
      <c r="U56" s="168" t="e">
        <f>HLOOKUP(R56,[24]Listas!$F$4:$J$5,2,0)</f>
        <v>#N/A</v>
      </c>
      <c r="V56" s="177" t="e">
        <f>INDEX([24]Listas!$F$6:$J$10,MATCH(Q56,[24]Listas!$D$6:$D$10,0),MATCH(R56,[24]Listas!$F$4:$J$4,0))</f>
        <v>#N/A</v>
      </c>
      <c r="W56" s="167"/>
      <c r="X56" s="535"/>
      <c r="Y56" s="575"/>
      <c r="Z56" s="536"/>
      <c r="AA56" s="174"/>
      <c r="AB56" s="201"/>
      <c r="AC56" s="166"/>
      <c r="AD56" s="174"/>
      <c r="AE56" s="167"/>
      <c r="AF56" s="168">
        <f t="shared" si="4"/>
        <v>0</v>
      </c>
      <c r="AG56" s="169" t="e">
        <f t="shared" si="5"/>
        <v>#N/A</v>
      </c>
      <c r="AH56" s="178" t="e">
        <f>IF(AG56&lt;=1,"Remota",VLOOKUP(AG56,[24]Listas!$C$6:$D$10,2,0))</f>
        <v>#N/A</v>
      </c>
      <c r="AI56" s="169" t="e">
        <f t="shared" si="6"/>
        <v>#N/A</v>
      </c>
      <c r="AJ56" s="178" t="e">
        <f>IF(AI56&lt;=1,"Insignificante",HLOOKUP(AI56,[24]Listas!$F$3:$J$4,2,0))</f>
        <v>#N/A</v>
      </c>
      <c r="AK56" s="170" t="e">
        <f t="shared" si="7"/>
        <v>#N/A</v>
      </c>
      <c r="AL56" s="177" t="e">
        <f>INDEX([24]Listas!$F$6:$J$10,MATCH(AH56,[24]Listas!$D$6:$D$10,0),MATCH(AJ56,[24]Listas!$F$4:$J$4,0))</f>
        <v>#N/A</v>
      </c>
    </row>
    <row r="57" spans="1:38" s="171" customFormat="1" ht="78" hidden="1" customHeight="1" x14ac:dyDescent="0.2">
      <c r="A57" s="166"/>
      <c r="B57" s="176"/>
      <c r="C57" s="535"/>
      <c r="D57" s="575"/>
      <c r="E57" s="536"/>
      <c r="F57" s="174"/>
      <c r="G57" s="535"/>
      <c r="H57" s="575"/>
      <c r="I57" s="536"/>
      <c r="J57" s="550"/>
      <c r="K57" s="550"/>
      <c r="L57" s="550"/>
      <c r="M57" s="166"/>
      <c r="N57" s="166"/>
      <c r="O57" s="166"/>
      <c r="P57" s="166"/>
      <c r="Q57" s="176"/>
      <c r="R57" s="176"/>
      <c r="S57" s="167"/>
      <c r="T57" s="168" t="e">
        <f>VLOOKUP(Q57,[24]Listas!$D$6:$E$10,2,0)</f>
        <v>#N/A</v>
      </c>
      <c r="U57" s="168" t="e">
        <f>HLOOKUP(R57,[24]Listas!$F$4:$J$5,2,0)</f>
        <v>#N/A</v>
      </c>
      <c r="V57" s="177" t="e">
        <f>INDEX([24]Listas!$F$6:$J$10,MATCH(Q57,[24]Listas!$D$6:$D$10,0),MATCH(R57,[24]Listas!$F$4:$J$4,0))</f>
        <v>#N/A</v>
      </c>
      <c r="W57" s="167"/>
      <c r="X57" s="535"/>
      <c r="Y57" s="575"/>
      <c r="Z57" s="536"/>
      <c r="AA57" s="174"/>
      <c r="AB57" s="201"/>
      <c r="AC57" s="166"/>
      <c r="AD57" s="174"/>
      <c r="AE57" s="167"/>
      <c r="AF57" s="168">
        <f t="shared" si="4"/>
        <v>0</v>
      </c>
      <c r="AG57" s="169" t="e">
        <f t="shared" si="5"/>
        <v>#N/A</v>
      </c>
      <c r="AH57" s="178" t="e">
        <f>IF(AG57&lt;=1,"Remota",VLOOKUP(AG57,[24]Listas!$C$6:$D$10,2,0))</f>
        <v>#N/A</v>
      </c>
      <c r="AI57" s="169" t="e">
        <f t="shared" si="6"/>
        <v>#N/A</v>
      </c>
      <c r="AJ57" s="178" t="e">
        <f>IF(AI57&lt;=1,"Insignificante",HLOOKUP(AI57,[24]Listas!$F$3:$J$4,2,0))</f>
        <v>#N/A</v>
      </c>
      <c r="AK57" s="170" t="e">
        <f t="shared" si="7"/>
        <v>#N/A</v>
      </c>
      <c r="AL57" s="177" t="e">
        <f>INDEX([24]Listas!$F$6:$J$10,MATCH(AH57,[24]Listas!$D$6:$D$10,0),MATCH(AJ57,[24]Listas!$F$4:$J$4,0))</f>
        <v>#N/A</v>
      </c>
    </row>
    <row r="58" spans="1:38" s="171" customFormat="1" ht="78" hidden="1" customHeight="1" x14ac:dyDescent="0.2">
      <c r="A58" s="166"/>
      <c r="B58" s="176"/>
      <c r="C58" s="535"/>
      <c r="D58" s="575"/>
      <c r="E58" s="536"/>
      <c r="F58" s="174"/>
      <c r="G58" s="535"/>
      <c r="H58" s="575"/>
      <c r="I58" s="536"/>
      <c r="J58" s="550"/>
      <c r="K58" s="550"/>
      <c r="L58" s="550"/>
      <c r="M58" s="166"/>
      <c r="N58" s="166"/>
      <c r="O58" s="166"/>
      <c r="P58" s="166"/>
      <c r="Q58" s="176"/>
      <c r="R58" s="176"/>
      <c r="S58" s="167"/>
      <c r="T58" s="168" t="e">
        <f>VLOOKUP(Q58,[24]Listas!$D$6:$E$10,2,0)</f>
        <v>#N/A</v>
      </c>
      <c r="U58" s="168" t="e">
        <f>HLOOKUP(R58,[24]Listas!$F$4:$J$5,2,0)</f>
        <v>#N/A</v>
      </c>
      <c r="V58" s="177" t="e">
        <f>INDEX([24]Listas!$F$6:$J$10,MATCH(Q58,[24]Listas!$D$6:$D$10,0),MATCH(R58,[24]Listas!$F$4:$J$4,0))</f>
        <v>#N/A</v>
      </c>
      <c r="W58" s="167"/>
      <c r="X58" s="535"/>
      <c r="Y58" s="575"/>
      <c r="Z58" s="536"/>
      <c r="AA58" s="174"/>
      <c r="AB58" s="201"/>
      <c r="AC58" s="166"/>
      <c r="AD58" s="174"/>
      <c r="AE58" s="167"/>
      <c r="AF58" s="168">
        <f t="shared" si="4"/>
        <v>0</v>
      </c>
      <c r="AG58" s="169" t="e">
        <f t="shared" si="5"/>
        <v>#N/A</v>
      </c>
      <c r="AH58" s="178" t="e">
        <f>IF(AG58&lt;=1,"Remota",VLOOKUP(AG58,[24]Listas!$C$6:$D$10,2,0))</f>
        <v>#N/A</v>
      </c>
      <c r="AI58" s="169" t="e">
        <f t="shared" si="6"/>
        <v>#N/A</v>
      </c>
      <c r="AJ58" s="178" t="e">
        <f>IF(AI58&lt;=1,"Insignificante",HLOOKUP(AI58,[24]Listas!$F$3:$J$4,2,0))</f>
        <v>#N/A</v>
      </c>
      <c r="AK58" s="170" t="e">
        <f t="shared" si="7"/>
        <v>#N/A</v>
      </c>
      <c r="AL58" s="177" t="e">
        <f>INDEX([24]Listas!$F$6:$J$10,MATCH(AH58,[24]Listas!$D$6:$D$10,0),MATCH(AJ58,[24]Listas!$F$4:$J$4,0))</f>
        <v>#N/A</v>
      </c>
    </row>
    <row r="59" spans="1:38" ht="5.25" customHeight="1" x14ac:dyDescent="0.2">
      <c r="A59" s="179"/>
      <c r="B59" s="180"/>
      <c r="C59" s="180"/>
      <c r="D59" s="180"/>
      <c r="E59" s="179"/>
      <c r="F59" s="179"/>
      <c r="G59" s="181"/>
      <c r="H59" s="181"/>
      <c r="I59" s="181"/>
      <c r="J59" s="179"/>
      <c r="L59" s="183"/>
      <c r="M59" s="183"/>
      <c r="N59" s="183"/>
      <c r="O59" s="183"/>
      <c r="P59" s="183"/>
      <c r="Q59" s="183"/>
      <c r="R59" s="183"/>
      <c r="S59" s="183"/>
      <c r="T59" s="183"/>
      <c r="U59" s="183"/>
      <c r="V59" s="179"/>
      <c r="W59" s="179"/>
      <c r="X59" s="181"/>
      <c r="Y59" s="181"/>
      <c r="Z59" s="181"/>
      <c r="AA59" s="181"/>
      <c r="AB59" s="181"/>
      <c r="AC59" s="179"/>
      <c r="AD59" s="179"/>
      <c r="AE59" s="179"/>
      <c r="AF59" s="179"/>
      <c r="AG59" s="179"/>
      <c r="AH59" s="179"/>
      <c r="AI59" s="179"/>
      <c r="AJ59" s="179"/>
      <c r="AK59" s="179"/>
      <c r="AL59" s="184"/>
    </row>
    <row r="60" spans="1:38" ht="11.25" customHeight="1" x14ac:dyDescent="0.2">
      <c r="A60" s="699" t="s">
        <v>260</v>
      </c>
      <c r="B60" s="700"/>
      <c r="C60" s="700"/>
      <c r="D60" s="700"/>
      <c r="E60" s="700"/>
      <c r="F60" s="700"/>
      <c r="G60" s="700"/>
      <c r="H60" s="700"/>
      <c r="I60" s="700"/>
      <c r="J60" s="700"/>
      <c r="K60" s="700"/>
      <c r="L60" s="701"/>
      <c r="N60" s="183" t="s">
        <v>257</v>
      </c>
      <c r="O60" s="183"/>
      <c r="AI60" s="179"/>
      <c r="AJ60" s="179"/>
      <c r="AK60" s="179"/>
      <c r="AL60" s="184"/>
    </row>
    <row r="61" spans="1:38" x14ac:dyDescent="0.2">
      <c r="A61" s="669"/>
      <c r="B61" s="670"/>
      <c r="C61" s="670"/>
      <c r="D61" s="670"/>
      <c r="E61" s="670"/>
      <c r="F61" s="670"/>
      <c r="G61" s="670"/>
      <c r="H61" s="670"/>
      <c r="I61" s="670"/>
      <c r="J61" s="670"/>
      <c r="K61" s="670"/>
      <c r="L61" s="671"/>
      <c r="M61" s="186"/>
      <c r="N61" s="539" t="s">
        <v>125</v>
      </c>
      <c r="O61" s="540"/>
      <c r="P61" s="540"/>
      <c r="Q61" s="540"/>
      <c r="R61" s="541"/>
      <c r="S61" s="187"/>
      <c r="T61" s="187"/>
      <c r="U61" s="187"/>
      <c r="V61" s="539" t="s">
        <v>67</v>
      </c>
      <c r="W61" s="540"/>
      <c r="X61" s="540"/>
      <c r="Y61" s="540"/>
      <c r="Z61" s="541"/>
      <c r="AA61" s="539" t="s">
        <v>68</v>
      </c>
      <c r="AB61" s="541"/>
      <c r="AC61" s="539" t="s">
        <v>69</v>
      </c>
      <c r="AD61" s="540"/>
      <c r="AE61" s="540"/>
      <c r="AF61" s="540"/>
      <c r="AG61" s="540"/>
      <c r="AH61" s="540"/>
      <c r="AI61" s="540"/>
      <c r="AJ61" s="540"/>
      <c r="AK61" s="540"/>
      <c r="AL61" s="541"/>
    </row>
    <row r="62" spans="1:38" s="154" customFormat="1" ht="30" customHeight="1" x14ac:dyDescent="0.2">
      <c r="A62" s="764" t="s">
        <v>610</v>
      </c>
      <c r="B62" s="771"/>
      <c r="C62" s="771"/>
      <c r="D62" s="771"/>
      <c r="E62" s="771"/>
      <c r="F62" s="771"/>
      <c r="G62" s="771"/>
      <c r="H62" s="771"/>
      <c r="I62" s="771"/>
      <c r="J62" s="771"/>
      <c r="K62" s="771"/>
      <c r="L62" s="772"/>
      <c r="M62" s="188"/>
      <c r="N62" s="532" t="s">
        <v>90</v>
      </c>
      <c r="O62" s="533"/>
      <c r="P62" s="533"/>
      <c r="Q62" s="533"/>
      <c r="R62" s="534"/>
      <c r="S62" s="189"/>
      <c r="T62" s="189"/>
      <c r="U62" s="189"/>
      <c r="V62" s="532" t="s">
        <v>340</v>
      </c>
      <c r="W62" s="533"/>
      <c r="X62" s="533"/>
      <c r="Y62" s="533"/>
      <c r="Z62" s="534"/>
      <c r="AA62" s="532" t="s">
        <v>611</v>
      </c>
      <c r="AB62" s="534"/>
      <c r="AC62" s="532"/>
      <c r="AD62" s="533"/>
      <c r="AE62" s="533"/>
      <c r="AF62" s="533"/>
      <c r="AG62" s="533"/>
      <c r="AH62" s="533"/>
      <c r="AI62" s="533"/>
      <c r="AJ62" s="533"/>
      <c r="AK62" s="533"/>
      <c r="AL62" s="534"/>
    </row>
    <row r="63" spans="1:38" s="154" customFormat="1" ht="30" customHeight="1" x14ac:dyDescent="0.2">
      <c r="A63" s="764"/>
      <c r="B63" s="771"/>
      <c r="C63" s="771"/>
      <c r="D63" s="771"/>
      <c r="E63" s="771"/>
      <c r="F63" s="771"/>
      <c r="G63" s="771"/>
      <c r="H63" s="771"/>
      <c r="I63" s="771"/>
      <c r="J63" s="771"/>
      <c r="K63" s="771"/>
      <c r="L63" s="772"/>
      <c r="M63" s="188"/>
      <c r="N63" s="532" t="s">
        <v>72</v>
      </c>
      <c r="O63" s="533"/>
      <c r="P63" s="533"/>
      <c r="Q63" s="533"/>
      <c r="R63" s="534"/>
      <c r="S63" s="189"/>
      <c r="T63" s="189"/>
      <c r="U63" s="189"/>
      <c r="V63" s="532" t="s">
        <v>612</v>
      </c>
      <c r="W63" s="533"/>
      <c r="X63" s="533"/>
      <c r="Y63" s="533"/>
      <c r="Z63" s="534"/>
      <c r="AA63" s="532" t="s">
        <v>613</v>
      </c>
      <c r="AB63" s="534"/>
      <c r="AC63" s="532"/>
      <c r="AD63" s="533"/>
      <c r="AE63" s="533"/>
      <c r="AF63" s="533"/>
      <c r="AG63" s="533"/>
      <c r="AH63" s="533"/>
      <c r="AI63" s="533"/>
      <c r="AJ63" s="533"/>
      <c r="AK63" s="533"/>
      <c r="AL63" s="534"/>
    </row>
    <row r="64" spans="1:38" s="154" customFormat="1" ht="30" hidden="1" customHeight="1" x14ac:dyDescent="0.2">
      <c r="A64" s="764"/>
      <c r="B64" s="771"/>
      <c r="C64" s="771"/>
      <c r="D64" s="771"/>
      <c r="E64" s="771"/>
      <c r="F64" s="771"/>
      <c r="G64" s="771"/>
      <c r="H64" s="771"/>
      <c r="I64" s="771"/>
      <c r="J64" s="771"/>
      <c r="K64" s="771"/>
      <c r="L64" s="772"/>
      <c r="M64" s="188"/>
      <c r="N64" s="532"/>
      <c r="O64" s="533"/>
      <c r="P64" s="533"/>
      <c r="Q64" s="533"/>
      <c r="R64" s="534"/>
      <c r="S64" s="189"/>
      <c r="T64" s="189"/>
      <c r="U64" s="189"/>
      <c r="V64" s="532"/>
      <c r="W64" s="533"/>
      <c r="X64" s="533"/>
      <c r="Y64" s="533"/>
      <c r="Z64" s="534"/>
      <c r="AA64" s="532"/>
      <c r="AB64" s="534"/>
      <c r="AC64" s="532"/>
      <c r="AD64" s="533"/>
      <c r="AE64" s="533"/>
      <c r="AF64" s="533"/>
      <c r="AG64" s="533"/>
      <c r="AH64" s="533"/>
      <c r="AI64" s="533"/>
      <c r="AJ64" s="533"/>
      <c r="AK64" s="533"/>
      <c r="AL64" s="534"/>
    </row>
    <row r="65" spans="1:38" s="154" customFormat="1" ht="30" hidden="1" customHeight="1" x14ac:dyDescent="0.2">
      <c r="A65" s="773"/>
      <c r="B65" s="774"/>
      <c r="C65" s="774"/>
      <c r="D65" s="774"/>
      <c r="E65" s="774"/>
      <c r="F65" s="774"/>
      <c r="G65" s="774"/>
      <c r="H65" s="774"/>
      <c r="I65" s="774"/>
      <c r="J65" s="774"/>
      <c r="K65" s="774"/>
      <c r="L65" s="775"/>
      <c r="M65" s="188"/>
      <c r="N65" s="532"/>
      <c r="O65" s="533"/>
      <c r="P65" s="533"/>
      <c r="Q65" s="533"/>
      <c r="R65" s="534"/>
      <c r="S65" s="189"/>
      <c r="T65" s="189"/>
      <c r="U65" s="189"/>
      <c r="V65" s="532"/>
      <c r="W65" s="533"/>
      <c r="X65" s="533"/>
      <c r="Y65" s="533"/>
      <c r="Z65" s="534"/>
      <c r="AA65" s="532"/>
      <c r="AB65" s="534"/>
      <c r="AC65" s="532"/>
      <c r="AD65" s="533"/>
      <c r="AE65" s="533"/>
      <c r="AF65" s="533"/>
      <c r="AG65" s="533"/>
      <c r="AH65" s="533"/>
      <c r="AI65" s="533"/>
      <c r="AJ65" s="533"/>
      <c r="AK65" s="533"/>
      <c r="AL65" s="534"/>
    </row>
    <row r="66" spans="1:38" s="154" customFormat="1" ht="30" customHeight="1" x14ac:dyDescent="0.2">
      <c r="A66" s="190"/>
      <c r="B66" s="190"/>
      <c r="C66" s="190"/>
      <c r="D66" s="190"/>
      <c r="E66" s="190"/>
      <c r="F66" s="190"/>
      <c r="G66" s="190"/>
      <c r="H66" s="190"/>
      <c r="I66" s="190"/>
      <c r="J66" s="190"/>
      <c r="K66" s="190"/>
      <c r="L66" s="190"/>
      <c r="M66" s="188"/>
      <c r="N66" s="662"/>
      <c r="O66" s="662"/>
      <c r="P66" s="662"/>
      <c r="Q66" s="662"/>
      <c r="R66" s="662"/>
      <c r="S66" s="191"/>
      <c r="T66" s="191"/>
      <c r="U66" s="191"/>
      <c r="V66" s="662"/>
      <c r="W66" s="662"/>
      <c r="X66" s="662"/>
      <c r="Y66" s="662"/>
      <c r="Z66" s="662"/>
      <c r="AA66" s="209"/>
      <c r="AB66" s="209"/>
      <c r="AC66" s="191"/>
      <c r="AD66" s="191"/>
      <c r="AE66" s="191"/>
      <c r="AF66" s="191"/>
      <c r="AG66" s="191"/>
      <c r="AH66" s="191"/>
      <c r="AI66" s="191"/>
      <c r="AJ66" s="191"/>
      <c r="AK66" s="191"/>
      <c r="AL66" s="191"/>
    </row>
    <row r="67" spans="1:38" s="154" customFormat="1" ht="30" customHeight="1" x14ac:dyDescent="0.2">
      <c r="A67" s="190"/>
      <c r="B67" s="190"/>
      <c r="C67" s="190"/>
      <c r="D67" s="190"/>
      <c r="E67" s="190"/>
      <c r="F67" s="190"/>
      <c r="G67" s="190"/>
      <c r="H67" s="190"/>
      <c r="I67" s="190"/>
      <c r="J67" s="190"/>
      <c r="K67" s="190"/>
      <c r="L67" s="190"/>
      <c r="M67" s="188"/>
      <c r="N67" s="537"/>
      <c r="O67" s="537"/>
      <c r="P67" s="537"/>
      <c r="Q67" s="537"/>
      <c r="R67" s="537"/>
      <c r="S67" s="188"/>
      <c r="T67" s="188"/>
      <c r="U67" s="188"/>
      <c r="V67" s="537"/>
      <c r="W67" s="537"/>
      <c r="X67" s="537"/>
      <c r="Y67" s="537"/>
      <c r="Z67" s="537"/>
      <c r="AA67" s="210"/>
      <c r="AB67" s="210"/>
      <c r="AC67" s="188"/>
      <c r="AD67" s="188"/>
      <c r="AE67" s="188"/>
      <c r="AF67" s="188"/>
      <c r="AG67" s="188"/>
      <c r="AH67" s="188"/>
      <c r="AI67" s="188"/>
      <c r="AJ67" s="188"/>
      <c r="AK67" s="188"/>
      <c r="AL67" s="188"/>
    </row>
    <row r="68" spans="1:38" s="154" customFormat="1" ht="30" customHeight="1" x14ac:dyDescent="0.2">
      <c r="A68" s="190"/>
      <c r="B68" s="190"/>
      <c r="C68" s="190"/>
      <c r="D68" s="190"/>
      <c r="E68" s="190"/>
      <c r="F68" s="190"/>
      <c r="G68" s="190"/>
      <c r="H68" s="190"/>
      <c r="I68" s="190"/>
      <c r="J68" s="190"/>
      <c r="K68" s="190"/>
      <c r="L68" s="190"/>
      <c r="M68" s="188"/>
      <c r="N68" s="537"/>
      <c r="O68" s="537"/>
      <c r="P68" s="537"/>
      <c r="Q68" s="537"/>
      <c r="R68" s="537"/>
      <c r="S68" s="188"/>
      <c r="T68" s="188"/>
      <c r="U68" s="188"/>
      <c r="V68" s="537"/>
      <c r="W68" s="537"/>
      <c r="X68" s="537"/>
      <c r="Y68" s="537"/>
      <c r="Z68" s="537"/>
      <c r="AA68" s="210"/>
      <c r="AB68" s="210"/>
      <c r="AC68" s="188"/>
      <c r="AD68" s="188"/>
      <c r="AE68" s="188"/>
      <c r="AF68" s="188"/>
      <c r="AG68" s="188"/>
      <c r="AH68" s="188"/>
      <c r="AI68" s="188"/>
      <c r="AJ68" s="188"/>
      <c r="AK68" s="188"/>
      <c r="AL68" s="188"/>
    </row>
    <row r="69" spans="1:38" s="154" customFormat="1" ht="30" customHeight="1" x14ac:dyDescent="0.2">
      <c r="A69" s="192"/>
      <c r="B69" s="192"/>
      <c r="C69" s="192"/>
      <c r="D69" s="192"/>
      <c r="E69" s="193"/>
      <c r="F69" s="192"/>
      <c r="G69" s="193"/>
      <c r="H69" s="193"/>
      <c r="I69" s="193"/>
      <c r="J69" s="193"/>
      <c r="K69" s="194"/>
      <c r="L69" s="194"/>
      <c r="M69" s="188"/>
      <c r="N69" s="537"/>
      <c r="O69" s="537"/>
      <c r="P69" s="537"/>
      <c r="Q69" s="537"/>
      <c r="R69" s="537"/>
      <c r="S69" s="188"/>
      <c r="T69" s="188"/>
      <c r="U69" s="188"/>
      <c r="V69" s="537"/>
      <c r="W69" s="537"/>
      <c r="X69" s="537"/>
      <c r="Y69" s="537"/>
      <c r="Z69" s="537"/>
      <c r="AA69" s="210"/>
      <c r="AB69" s="210"/>
      <c r="AC69" s="188"/>
      <c r="AD69" s="188"/>
      <c r="AE69" s="188"/>
      <c r="AF69" s="188"/>
      <c r="AG69" s="188"/>
      <c r="AH69" s="188"/>
      <c r="AI69" s="188"/>
      <c r="AJ69" s="188"/>
      <c r="AK69" s="188"/>
      <c r="AL69" s="188"/>
    </row>
    <row r="70" spans="1:38" x14ac:dyDescent="0.2">
      <c r="A70" s="195"/>
      <c r="B70" s="196"/>
      <c r="C70" s="196"/>
      <c r="D70" s="196"/>
      <c r="E70" s="195"/>
      <c r="F70" s="195"/>
      <c r="G70" s="197"/>
      <c r="H70" s="197"/>
      <c r="I70" s="197"/>
      <c r="J70" s="195"/>
      <c r="K70" s="195"/>
      <c r="L70" s="195"/>
      <c r="M70" s="195"/>
      <c r="N70" s="195"/>
      <c r="O70" s="195"/>
      <c r="P70" s="195"/>
      <c r="Q70" s="195"/>
      <c r="R70" s="195"/>
      <c r="S70" s="195"/>
      <c r="T70" s="195"/>
      <c r="U70" s="195"/>
      <c r="V70" s="195"/>
      <c r="W70" s="195"/>
      <c r="X70" s="197"/>
      <c r="Y70" s="197"/>
      <c r="Z70" s="197"/>
      <c r="AA70" s="197"/>
      <c r="AB70" s="197"/>
      <c r="AC70" s="195"/>
      <c r="AD70" s="195"/>
      <c r="AE70" s="195"/>
      <c r="AF70" s="195"/>
      <c r="AG70" s="195"/>
      <c r="AH70" s="195"/>
      <c r="AI70" s="195"/>
      <c r="AJ70" s="195"/>
      <c r="AK70" s="195"/>
      <c r="AL70" s="198"/>
    </row>
    <row r="71" spans="1:38" x14ac:dyDescent="0.2">
      <c r="A71" s="195"/>
      <c r="B71" s="196"/>
      <c r="C71" s="196"/>
      <c r="D71" s="196"/>
      <c r="E71" s="195"/>
      <c r="F71" s="195"/>
      <c r="G71" s="197"/>
      <c r="H71" s="197"/>
      <c r="I71" s="197"/>
      <c r="J71" s="195"/>
      <c r="K71" s="195"/>
      <c r="L71" s="195"/>
      <c r="M71" s="195"/>
      <c r="N71" s="195"/>
      <c r="O71" s="195"/>
      <c r="P71" s="195"/>
      <c r="Q71" s="195"/>
      <c r="R71" s="195"/>
      <c r="S71" s="195"/>
      <c r="T71" s="195"/>
      <c r="U71" s="195"/>
      <c r="V71" s="195"/>
      <c r="W71" s="195"/>
      <c r="X71" s="197"/>
      <c r="Y71" s="197"/>
      <c r="Z71" s="197"/>
      <c r="AA71" s="197"/>
      <c r="AB71" s="197"/>
      <c r="AC71" s="195"/>
      <c r="AD71" s="195"/>
      <c r="AE71" s="195"/>
      <c r="AF71" s="195"/>
      <c r="AG71" s="195"/>
      <c r="AH71" s="195"/>
      <c r="AI71" s="195"/>
      <c r="AJ71" s="195"/>
      <c r="AK71" s="195"/>
      <c r="AL71" s="198"/>
    </row>
    <row r="72" spans="1:38" x14ac:dyDescent="0.2">
      <c r="A72" s="195"/>
      <c r="B72" s="196"/>
      <c r="C72" s="196"/>
      <c r="D72" s="196"/>
      <c r="E72" s="195"/>
      <c r="F72" s="195"/>
      <c r="G72" s="197"/>
      <c r="H72" s="197"/>
      <c r="I72" s="197"/>
      <c r="J72" s="195"/>
      <c r="K72" s="195"/>
      <c r="L72" s="195"/>
      <c r="M72" s="195"/>
      <c r="N72" s="195"/>
      <c r="O72" s="195"/>
      <c r="P72" s="195"/>
      <c r="Q72" s="195"/>
      <c r="R72" s="195"/>
      <c r="S72" s="195"/>
      <c r="T72" s="195"/>
      <c r="U72" s="195"/>
      <c r="V72" s="195"/>
      <c r="W72" s="195"/>
      <c r="X72" s="197"/>
      <c r="Y72" s="197"/>
      <c r="Z72" s="197"/>
      <c r="AA72" s="197"/>
      <c r="AB72" s="197"/>
      <c r="AC72" s="195"/>
      <c r="AD72" s="195"/>
      <c r="AE72" s="195"/>
      <c r="AF72" s="195"/>
      <c r="AG72" s="195"/>
      <c r="AH72" s="195"/>
      <c r="AI72" s="195"/>
      <c r="AJ72" s="195"/>
      <c r="AK72" s="195"/>
      <c r="AL72" s="198"/>
    </row>
    <row r="73" spans="1:38" x14ac:dyDescent="0.2">
      <c r="A73" s="195"/>
      <c r="B73" s="196"/>
      <c r="C73" s="196"/>
      <c r="D73" s="196"/>
      <c r="E73" s="195"/>
      <c r="F73" s="195"/>
      <c r="G73" s="197"/>
      <c r="H73" s="197"/>
      <c r="I73" s="197"/>
      <c r="J73" s="195"/>
      <c r="K73" s="195"/>
      <c r="L73" s="195"/>
      <c r="M73" s="195"/>
      <c r="N73" s="195"/>
      <c r="O73" s="195"/>
      <c r="P73" s="195"/>
      <c r="Q73" s="195"/>
      <c r="R73" s="195"/>
      <c r="S73" s="195"/>
      <c r="T73" s="195"/>
      <c r="U73" s="195"/>
      <c r="V73" s="195"/>
      <c r="W73" s="195"/>
      <c r="X73" s="197"/>
      <c r="Y73" s="197"/>
      <c r="Z73" s="197"/>
      <c r="AA73" s="197"/>
      <c r="AB73" s="197"/>
      <c r="AC73" s="195"/>
      <c r="AD73" s="195"/>
      <c r="AE73" s="195"/>
      <c r="AF73" s="195"/>
      <c r="AG73" s="195"/>
      <c r="AH73" s="195"/>
      <c r="AI73" s="195"/>
      <c r="AJ73" s="195"/>
      <c r="AK73" s="195"/>
      <c r="AL73" s="198"/>
    </row>
    <row r="74" spans="1:38" x14ac:dyDescent="0.2">
      <c r="A74" s="195"/>
      <c r="B74" s="196"/>
      <c r="C74" s="196"/>
      <c r="D74" s="196"/>
      <c r="E74" s="195"/>
      <c r="F74" s="195"/>
      <c r="G74" s="197"/>
      <c r="H74" s="197"/>
      <c r="I74" s="197"/>
      <c r="J74" s="195"/>
      <c r="K74" s="195"/>
      <c r="L74" s="195"/>
      <c r="M74" s="195"/>
      <c r="N74" s="195"/>
      <c r="O74" s="195"/>
      <c r="P74" s="195"/>
      <c r="Q74" s="195"/>
      <c r="R74" s="195"/>
      <c r="S74" s="195"/>
      <c r="T74" s="195"/>
      <c r="U74" s="195"/>
      <c r="V74" s="195"/>
      <c r="W74" s="195"/>
      <c r="X74" s="197"/>
      <c r="Y74" s="197"/>
      <c r="Z74" s="197"/>
      <c r="AA74" s="197"/>
      <c r="AB74" s="197"/>
      <c r="AC74" s="195"/>
      <c r="AD74" s="195"/>
      <c r="AE74" s="195"/>
      <c r="AF74" s="195"/>
      <c r="AG74" s="195"/>
      <c r="AH74" s="195"/>
      <c r="AI74" s="195"/>
      <c r="AJ74" s="195"/>
      <c r="AK74" s="195"/>
      <c r="AL74" s="198"/>
    </row>
  </sheetData>
  <sheetProtection formatCells="0" formatColumns="0" formatRows="0" insertRows="0" sort="0" autoFilter="0" pivotTables="0"/>
  <mergeCells count="296">
    <mergeCell ref="A1:J1"/>
    <mergeCell ref="K1:L4"/>
    <mergeCell ref="N1:V2"/>
    <mergeCell ref="X1:X2"/>
    <mergeCell ref="Y1:AD2"/>
    <mergeCell ref="A2:J2"/>
    <mergeCell ref="B3:H3"/>
    <mergeCell ref="I3:J3"/>
    <mergeCell ref="N3:V4"/>
    <mergeCell ref="X3:X4"/>
    <mergeCell ref="Y3:AD4"/>
    <mergeCell ref="B4:H4"/>
    <mergeCell ref="I4:J4"/>
    <mergeCell ref="A6:P6"/>
    <mergeCell ref="Q6:V6"/>
    <mergeCell ref="X6:AB6"/>
    <mergeCell ref="AC6:AC8"/>
    <mergeCell ref="AD6:AD8"/>
    <mergeCell ref="AA7:AA8"/>
    <mergeCell ref="AB7:AB8"/>
    <mergeCell ref="AF6:AL7"/>
    <mergeCell ref="A7:A8"/>
    <mergeCell ref="B7:B8"/>
    <mergeCell ref="C7:E8"/>
    <mergeCell ref="F7:F8"/>
    <mergeCell ref="G7:I8"/>
    <mergeCell ref="J7:L8"/>
    <mergeCell ref="M7:P7"/>
    <mergeCell ref="Q7:V7"/>
    <mergeCell ref="X7:Z8"/>
    <mergeCell ref="N9:N13"/>
    <mergeCell ref="O9:O13"/>
    <mergeCell ref="P9:P13"/>
    <mergeCell ref="Q9:Q13"/>
    <mergeCell ref="R9:R13"/>
    <mergeCell ref="A9:A13"/>
    <mergeCell ref="B9:B13"/>
    <mergeCell ref="C9:E13"/>
    <mergeCell ref="F9:F13"/>
    <mergeCell ref="G9:I9"/>
    <mergeCell ref="J9:L13"/>
    <mergeCell ref="G13:I13"/>
    <mergeCell ref="AI9:AI13"/>
    <mergeCell ref="AJ9:AJ13"/>
    <mergeCell ref="AK9:AK13"/>
    <mergeCell ref="AL9:AL13"/>
    <mergeCell ref="G10:I10"/>
    <mergeCell ref="X10:Z10"/>
    <mergeCell ref="G11:I11"/>
    <mergeCell ref="X11:Z11"/>
    <mergeCell ref="G12:I12"/>
    <mergeCell ref="X12:Z12"/>
    <mergeCell ref="AC9:AC13"/>
    <mergeCell ref="AD9:AD13"/>
    <mergeCell ref="AE9:AE13"/>
    <mergeCell ref="AF9:AF13"/>
    <mergeCell ref="AG9:AG13"/>
    <mergeCell ref="AH9:AH13"/>
    <mergeCell ref="S9:S13"/>
    <mergeCell ref="T9:T13"/>
    <mergeCell ref="U9:U13"/>
    <mergeCell ref="V9:V13"/>
    <mergeCell ref="W9:W13"/>
    <mergeCell ref="X9:Z9"/>
    <mergeCell ref="X13:Z13"/>
    <mergeCell ref="M9:M13"/>
    <mergeCell ref="C14:E14"/>
    <mergeCell ref="G14:I14"/>
    <mergeCell ref="J14:L14"/>
    <mergeCell ref="X14:Z14"/>
    <mergeCell ref="A15:A17"/>
    <mergeCell ref="B15:B17"/>
    <mergeCell ref="C15:E17"/>
    <mergeCell ref="F15:F17"/>
    <mergeCell ref="G15:I15"/>
    <mergeCell ref="J15:L17"/>
    <mergeCell ref="AJ15:AJ17"/>
    <mergeCell ref="AK15:AK17"/>
    <mergeCell ref="AL15:AL17"/>
    <mergeCell ref="G16:I16"/>
    <mergeCell ref="X16:Z16"/>
    <mergeCell ref="G17:I17"/>
    <mergeCell ref="X17:Z17"/>
    <mergeCell ref="AC15:AC17"/>
    <mergeCell ref="AD15:AD17"/>
    <mergeCell ref="AE15:AE17"/>
    <mergeCell ref="AF15:AF17"/>
    <mergeCell ref="AG15:AG17"/>
    <mergeCell ref="AH15:AH17"/>
    <mergeCell ref="S15:S17"/>
    <mergeCell ref="T15:T17"/>
    <mergeCell ref="U15:U17"/>
    <mergeCell ref="V15:V17"/>
    <mergeCell ref="W15:W17"/>
    <mergeCell ref="X15:Z15"/>
    <mergeCell ref="M15:M17"/>
    <mergeCell ref="N15:N17"/>
    <mergeCell ref="O15:O17"/>
    <mergeCell ref="P15:P17"/>
    <mergeCell ref="Q15:Q17"/>
    <mergeCell ref="C18:E18"/>
    <mergeCell ref="G18:I18"/>
    <mergeCell ref="J18:L18"/>
    <mergeCell ref="X18:Z18"/>
    <mergeCell ref="C19:E19"/>
    <mergeCell ref="G19:I19"/>
    <mergeCell ref="J19:L19"/>
    <mergeCell ref="X19:Z19"/>
    <mergeCell ref="AI15:AI17"/>
    <mergeCell ref="R15:R17"/>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A60:L61"/>
    <mergeCell ref="N61:R61"/>
    <mergeCell ref="V61:Z61"/>
    <mergeCell ref="C56:E56"/>
    <mergeCell ref="G56:I56"/>
    <mergeCell ref="J56:L56"/>
    <mergeCell ref="X56:Z56"/>
    <mergeCell ref="C57:E57"/>
    <mergeCell ref="G57:I57"/>
    <mergeCell ref="J57:L57"/>
    <mergeCell ref="X57:Z57"/>
    <mergeCell ref="AA61:AB61"/>
    <mergeCell ref="AC61:AL61"/>
    <mergeCell ref="A62:L65"/>
    <mergeCell ref="N62:R62"/>
    <mergeCell ref="V62:Z62"/>
    <mergeCell ref="AA62:AB62"/>
    <mergeCell ref="AC62:AL62"/>
    <mergeCell ref="N63:R63"/>
    <mergeCell ref="V63:Z63"/>
    <mergeCell ref="AA63:AB63"/>
    <mergeCell ref="N69:R69"/>
    <mergeCell ref="V69:Z69"/>
    <mergeCell ref="N66:R66"/>
    <mergeCell ref="V66:Z66"/>
    <mergeCell ref="N67:R67"/>
    <mergeCell ref="V67:Z67"/>
    <mergeCell ref="N68:R68"/>
    <mergeCell ref="V68:Z68"/>
    <mergeCell ref="AC63:AL63"/>
    <mergeCell ref="N64:R64"/>
    <mergeCell ref="V64:Z64"/>
    <mergeCell ref="AA64:AB64"/>
    <mergeCell ref="AC64:AL64"/>
    <mergeCell ref="N65:R65"/>
    <mergeCell ref="V65:Z65"/>
    <mergeCell ref="AA65:AB65"/>
    <mergeCell ref="AC65:AL65"/>
  </mergeCells>
  <printOptions horizontalCentered="1" verticalCentered="1"/>
  <pageMargins left="0.19685039370078741" right="0.19685039370078741" top="0.19685039370078741" bottom="0.39370078740157483" header="0" footer="0.19685039370078741"/>
  <pageSetup paperSize="14" scale="70" orientation="landscape" r:id="rId1"/>
  <headerFooter alignWithMargins="0">
    <oddFooter xml:space="preserve">&amp;LFormato: FO-AC-07 Versión: 2&amp;CPágina &amp;P&amp;R </oddFooter>
  </headerFooter>
  <rowBreaks count="2" manualBreakCount="2">
    <brk id="8" max="37" man="1"/>
    <brk id="66" max="36" man="1"/>
  </rowBreaks>
  <drawing r:id="rId2"/>
  <legacyDrawing r:id="rId3"/>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AC65515 JY65515 TU65515 ADQ65515 ANM65515 AXI65515 BHE65515 BRA65515 CAW65515 CKS65515 CUO65515 DEK65515 DOG65515 DYC65515 EHY65515 ERU65515 FBQ65515 FLM65515 FVI65515 GFE65515 GPA65515 GYW65515 HIS65515 HSO65515 ICK65515 IMG65515 IWC65515 JFY65515 JPU65515 JZQ65515 KJM65515 KTI65515 LDE65515 LNA65515 LWW65515 MGS65515 MQO65515 NAK65515 NKG65515 NUC65515 ODY65515 ONU65515 OXQ65515 PHM65515 PRI65515 QBE65515 QLA65515 QUW65515 RES65515 ROO65515 RYK65515 SIG65515 SSC65515 TBY65515 TLU65515 TVQ65515 UFM65515 UPI65515 UZE65515 VJA65515 VSW65515 WCS65515 WMO65515 WWK65515 AC131051 JY131051 TU131051 ADQ131051 ANM131051 AXI131051 BHE131051 BRA131051 CAW131051 CKS131051 CUO131051 DEK131051 DOG131051 DYC131051 EHY131051 ERU131051 FBQ131051 FLM131051 FVI131051 GFE131051 GPA131051 GYW131051 HIS131051 HSO131051 ICK131051 IMG131051 IWC131051 JFY131051 JPU131051 JZQ131051 KJM131051 KTI131051 LDE131051 LNA131051 LWW131051 MGS131051 MQO131051 NAK131051 NKG131051 NUC131051 ODY131051 ONU131051 OXQ131051 PHM131051 PRI131051 QBE131051 QLA131051 QUW131051 RES131051 ROO131051 RYK131051 SIG131051 SSC131051 TBY131051 TLU131051 TVQ131051 UFM131051 UPI131051 UZE131051 VJA131051 VSW131051 WCS131051 WMO131051 WWK131051 AC196587 JY196587 TU196587 ADQ196587 ANM196587 AXI196587 BHE196587 BRA196587 CAW196587 CKS196587 CUO196587 DEK196587 DOG196587 DYC196587 EHY196587 ERU196587 FBQ196587 FLM196587 FVI196587 GFE196587 GPA196587 GYW196587 HIS196587 HSO196587 ICK196587 IMG196587 IWC196587 JFY196587 JPU196587 JZQ196587 KJM196587 KTI196587 LDE196587 LNA196587 LWW196587 MGS196587 MQO196587 NAK196587 NKG196587 NUC196587 ODY196587 ONU196587 OXQ196587 PHM196587 PRI196587 QBE196587 QLA196587 QUW196587 RES196587 ROO196587 RYK196587 SIG196587 SSC196587 TBY196587 TLU196587 TVQ196587 UFM196587 UPI196587 UZE196587 VJA196587 VSW196587 WCS196587 WMO196587 WWK196587 AC262123 JY262123 TU262123 ADQ262123 ANM262123 AXI262123 BHE262123 BRA262123 CAW262123 CKS262123 CUO262123 DEK262123 DOG262123 DYC262123 EHY262123 ERU262123 FBQ262123 FLM262123 FVI262123 GFE262123 GPA262123 GYW262123 HIS262123 HSO262123 ICK262123 IMG262123 IWC262123 JFY262123 JPU262123 JZQ262123 KJM262123 KTI262123 LDE262123 LNA262123 LWW262123 MGS262123 MQO262123 NAK262123 NKG262123 NUC262123 ODY262123 ONU262123 OXQ262123 PHM262123 PRI262123 QBE262123 QLA262123 QUW262123 RES262123 ROO262123 RYK262123 SIG262123 SSC262123 TBY262123 TLU262123 TVQ262123 UFM262123 UPI262123 UZE262123 VJA262123 VSW262123 WCS262123 WMO262123 WWK262123 AC327659 JY327659 TU327659 ADQ327659 ANM327659 AXI327659 BHE327659 BRA327659 CAW327659 CKS327659 CUO327659 DEK327659 DOG327659 DYC327659 EHY327659 ERU327659 FBQ327659 FLM327659 FVI327659 GFE327659 GPA327659 GYW327659 HIS327659 HSO327659 ICK327659 IMG327659 IWC327659 JFY327659 JPU327659 JZQ327659 KJM327659 KTI327659 LDE327659 LNA327659 LWW327659 MGS327659 MQO327659 NAK327659 NKG327659 NUC327659 ODY327659 ONU327659 OXQ327659 PHM327659 PRI327659 QBE327659 QLA327659 QUW327659 RES327659 ROO327659 RYK327659 SIG327659 SSC327659 TBY327659 TLU327659 TVQ327659 UFM327659 UPI327659 UZE327659 VJA327659 VSW327659 WCS327659 WMO327659 WWK327659 AC393195 JY393195 TU393195 ADQ393195 ANM393195 AXI393195 BHE393195 BRA393195 CAW393195 CKS393195 CUO393195 DEK393195 DOG393195 DYC393195 EHY393195 ERU393195 FBQ393195 FLM393195 FVI393195 GFE393195 GPA393195 GYW393195 HIS393195 HSO393195 ICK393195 IMG393195 IWC393195 JFY393195 JPU393195 JZQ393195 KJM393195 KTI393195 LDE393195 LNA393195 LWW393195 MGS393195 MQO393195 NAK393195 NKG393195 NUC393195 ODY393195 ONU393195 OXQ393195 PHM393195 PRI393195 QBE393195 QLA393195 QUW393195 RES393195 ROO393195 RYK393195 SIG393195 SSC393195 TBY393195 TLU393195 TVQ393195 UFM393195 UPI393195 UZE393195 VJA393195 VSW393195 WCS393195 WMO393195 WWK393195 AC458731 JY458731 TU458731 ADQ458731 ANM458731 AXI458731 BHE458731 BRA458731 CAW458731 CKS458731 CUO458731 DEK458731 DOG458731 DYC458731 EHY458731 ERU458731 FBQ458731 FLM458731 FVI458731 GFE458731 GPA458731 GYW458731 HIS458731 HSO458731 ICK458731 IMG458731 IWC458731 JFY458731 JPU458731 JZQ458731 KJM458731 KTI458731 LDE458731 LNA458731 LWW458731 MGS458731 MQO458731 NAK458731 NKG458731 NUC458731 ODY458731 ONU458731 OXQ458731 PHM458731 PRI458731 QBE458731 QLA458731 QUW458731 RES458731 ROO458731 RYK458731 SIG458731 SSC458731 TBY458731 TLU458731 TVQ458731 UFM458731 UPI458731 UZE458731 VJA458731 VSW458731 WCS458731 WMO458731 WWK458731 AC524267 JY524267 TU524267 ADQ524267 ANM524267 AXI524267 BHE524267 BRA524267 CAW524267 CKS524267 CUO524267 DEK524267 DOG524267 DYC524267 EHY524267 ERU524267 FBQ524267 FLM524267 FVI524267 GFE524267 GPA524267 GYW524267 HIS524267 HSO524267 ICK524267 IMG524267 IWC524267 JFY524267 JPU524267 JZQ524267 KJM524267 KTI524267 LDE524267 LNA524267 LWW524267 MGS524267 MQO524267 NAK524267 NKG524267 NUC524267 ODY524267 ONU524267 OXQ524267 PHM524267 PRI524267 QBE524267 QLA524267 QUW524267 RES524267 ROO524267 RYK524267 SIG524267 SSC524267 TBY524267 TLU524267 TVQ524267 UFM524267 UPI524267 UZE524267 VJA524267 VSW524267 WCS524267 WMO524267 WWK524267 AC589803 JY589803 TU589803 ADQ589803 ANM589803 AXI589803 BHE589803 BRA589803 CAW589803 CKS589803 CUO589803 DEK589803 DOG589803 DYC589803 EHY589803 ERU589803 FBQ589803 FLM589803 FVI589803 GFE589803 GPA589803 GYW589803 HIS589803 HSO589803 ICK589803 IMG589803 IWC589803 JFY589803 JPU589803 JZQ589803 KJM589803 KTI589803 LDE589803 LNA589803 LWW589803 MGS589803 MQO589803 NAK589803 NKG589803 NUC589803 ODY589803 ONU589803 OXQ589803 PHM589803 PRI589803 QBE589803 QLA589803 QUW589803 RES589803 ROO589803 RYK589803 SIG589803 SSC589803 TBY589803 TLU589803 TVQ589803 UFM589803 UPI589803 UZE589803 VJA589803 VSW589803 WCS589803 WMO589803 WWK589803 AC655339 JY655339 TU655339 ADQ655339 ANM655339 AXI655339 BHE655339 BRA655339 CAW655339 CKS655339 CUO655339 DEK655339 DOG655339 DYC655339 EHY655339 ERU655339 FBQ655339 FLM655339 FVI655339 GFE655339 GPA655339 GYW655339 HIS655339 HSO655339 ICK655339 IMG655339 IWC655339 JFY655339 JPU655339 JZQ655339 KJM655339 KTI655339 LDE655339 LNA655339 LWW655339 MGS655339 MQO655339 NAK655339 NKG655339 NUC655339 ODY655339 ONU655339 OXQ655339 PHM655339 PRI655339 QBE655339 QLA655339 QUW655339 RES655339 ROO655339 RYK655339 SIG655339 SSC655339 TBY655339 TLU655339 TVQ655339 UFM655339 UPI655339 UZE655339 VJA655339 VSW655339 WCS655339 WMO655339 WWK655339 AC720875 JY720875 TU720875 ADQ720875 ANM720875 AXI720875 BHE720875 BRA720875 CAW720875 CKS720875 CUO720875 DEK720875 DOG720875 DYC720875 EHY720875 ERU720875 FBQ720875 FLM720875 FVI720875 GFE720875 GPA720875 GYW720875 HIS720875 HSO720875 ICK720875 IMG720875 IWC720875 JFY720875 JPU720875 JZQ720875 KJM720875 KTI720875 LDE720875 LNA720875 LWW720875 MGS720875 MQO720875 NAK720875 NKG720875 NUC720875 ODY720875 ONU720875 OXQ720875 PHM720875 PRI720875 QBE720875 QLA720875 QUW720875 RES720875 ROO720875 RYK720875 SIG720875 SSC720875 TBY720875 TLU720875 TVQ720875 UFM720875 UPI720875 UZE720875 VJA720875 VSW720875 WCS720875 WMO720875 WWK720875 AC786411 JY786411 TU786411 ADQ786411 ANM786411 AXI786411 BHE786411 BRA786411 CAW786411 CKS786411 CUO786411 DEK786411 DOG786411 DYC786411 EHY786411 ERU786411 FBQ786411 FLM786411 FVI786411 GFE786411 GPA786411 GYW786411 HIS786411 HSO786411 ICK786411 IMG786411 IWC786411 JFY786411 JPU786411 JZQ786411 KJM786411 KTI786411 LDE786411 LNA786411 LWW786411 MGS786411 MQO786411 NAK786411 NKG786411 NUC786411 ODY786411 ONU786411 OXQ786411 PHM786411 PRI786411 QBE786411 QLA786411 QUW786411 RES786411 ROO786411 RYK786411 SIG786411 SSC786411 TBY786411 TLU786411 TVQ786411 UFM786411 UPI786411 UZE786411 VJA786411 VSW786411 WCS786411 WMO786411 WWK786411 AC851947 JY851947 TU851947 ADQ851947 ANM851947 AXI851947 BHE851947 BRA851947 CAW851947 CKS851947 CUO851947 DEK851947 DOG851947 DYC851947 EHY851947 ERU851947 FBQ851947 FLM851947 FVI851947 GFE851947 GPA851947 GYW851947 HIS851947 HSO851947 ICK851947 IMG851947 IWC851947 JFY851947 JPU851947 JZQ851947 KJM851947 KTI851947 LDE851947 LNA851947 LWW851947 MGS851947 MQO851947 NAK851947 NKG851947 NUC851947 ODY851947 ONU851947 OXQ851947 PHM851947 PRI851947 QBE851947 QLA851947 QUW851947 RES851947 ROO851947 RYK851947 SIG851947 SSC851947 TBY851947 TLU851947 TVQ851947 UFM851947 UPI851947 UZE851947 VJA851947 VSW851947 WCS851947 WMO851947 WWK851947 AC917483 JY917483 TU917483 ADQ917483 ANM917483 AXI917483 BHE917483 BRA917483 CAW917483 CKS917483 CUO917483 DEK917483 DOG917483 DYC917483 EHY917483 ERU917483 FBQ917483 FLM917483 FVI917483 GFE917483 GPA917483 GYW917483 HIS917483 HSO917483 ICK917483 IMG917483 IWC917483 JFY917483 JPU917483 JZQ917483 KJM917483 KTI917483 LDE917483 LNA917483 LWW917483 MGS917483 MQO917483 NAK917483 NKG917483 NUC917483 ODY917483 ONU917483 OXQ917483 PHM917483 PRI917483 QBE917483 QLA917483 QUW917483 RES917483 ROO917483 RYK917483 SIG917483 SSC917483 TBY917483 TLU917483 TVQ917483 UFM917483 UPI917483 UZE917483 VJA917483 VSW917483 WCS917483 WMO917483 WWK917483 AC983019 JY983019 TU983019 ADQ983019 ANM983019 AXI983019 BHE983019 BRA983019 CAW983019 CKS983019 CUO983019 DEK983019 DOG983019 DYC983019 EHY983019 ERU983019 FBQ983019 FLM983019 FVI983019 GFE983019 GPA983019 GYW983019 HIS983019 HSO983019 ICK983019 IMG983019 IWC983019 JFY983019 JPU983019 JZQ983019 KJM983019 KTI983019 LDE983019 LNA983019 LWW983019 MGS983019 MQO983019 NAK983019 NKG983019 NUC983019 ODY983019 ONU983019 OXQ983019 PHM983019 PRI983019 QBE983019 QLA983019 QUW983019 RES983019 ROO983019 RYK983019 SIG983019 SSC983019 TBY983019 TLU983019 TVQ983019 UFM983019 UPI983019 UZE983019 VJA983019 VSW983019 WCS983019 WMO983019 WWK983019 AC65523 JY65523 TU65523 ADQ65523 ANM65523 AXI65523 BHE65523 BRA65523 CAW65523 CKS65523 CUO65523 DEK65523 DOG65523 DYC65523 EHY65523 ERU65523 FBQ65523 FLM65523 FVI65523 GFE65523 GPA65523 GYW65523 HIS65523 HSO65523 ICK65523 IMG65523 IWC65523 JFY65523 JPU65523 JZQ65523 KJM65523 KTI65523 LDE65523 LNA65523 LWW65523 MGS65523 MQO65523 NAK65523 NKG65523 NUC65523 ODY65523 ONU65523 OXQ65523 PHM65523 PRI65523 QBE65523 QLA65523 QUW65523 RES65523 ROO65523 RYK65523 SIG65523 SSC65523 TBY65523 TLU65523 TVQ65523 UFM65523 UPI65523 UZE65523 VJA65523 VSW65523 WCS65523 WMO65523 WWK65523 AC131059 JY131059 TU131059 ADQ131059 ANM131059 AXI131059 BHE131059 BRA131059 CAW131059 CKS131059 CUO131059 DEK131059 DOG131059 DYC131059 EHY131059 ERU131059 FBQ131059 FLM131059 FVI131059 GFE131059 GPA131059 GYW131059 HIS131059 HSO131059 ICK131059 IMG131059 IWC131059 JFY131059 JPU131059 JZQ131059 KJM131059 KTI131059 LDE131059 LNA131059 LWW131059 MGS131059 MQO131059 NAK131059 NKG131059 NUC131059 ODY131059 ONU131059 OXQ131059 PHM131059 PRI131059 QBE131059 QLA131059 QUW131059 RES131059 ROO131059 RYK131059 SIG131059 SSC131059 TBY131059 TLU131059 TVQ131059 UFM131059 UPI131059 UZE131059 VJA131059 VSW131059 WCS131059 WMO131059 WWK131059 AC196595 JY196595 TU196595 ADQ196595 ANM196595 AXI196595 BHE196595 BRA196595 CAW196595 CKS196595 CUO196595 DEK196595 DOG196595 DYC196595 EHY196595 ERU196595 FBQ196595 FLM196595 FVI196595 GFE196595 GPA196595 GYW196595 HIS196595 HSO196595 ICK196595 IMG196595 IWC196595 JFY196595 JPU196595 JZQ196595 KJM196595 KTI196595 LDE196595 LNA196595 LWW196595 MGS196595 MQO196595 NAK196595 NKG196595 NUC196595 ODY196595 ONU196595 OXQ196595 PHM196595 PRI196595 QBE196595 QLA196595 QUW196595 RES196595 ROO196595 RYK196595 SIG196595 SSC196595 TBY196595 TLU196595 TVQ196595 UFM196595 UPI196595 UZE196595 VJA196595 VSW196595 WCS196595 WMO196595 WWK196595 AC262131 JY262131 TU262131 ADQ262131 ANM262131 AXI262131 BHE262131 BRA262131 CAW262131 CKS262131 CUO262131 DEK262131 DOG262131 DYC262131 EHY262131 ERU262131 FBQ262131 FLM262131 FVI262131 GFE262131 GPA262131 GYW262131 HIS262131 HSO262131 ICK262131 IMG262131 IWC262131 JFY262131 JPU262131 JZQ262131 KJM262131 KTI262131 LDE262131 LNA262131 LWW262131 MGS262131 MQO262131 NAK262131 NKG262131 NUC262131 ODY262131 ONU262131 OXQ262131 PHM262131 PRI262131 QBE262131 QLA262131 QUW262131 RES262131 ROO262131 RYK262131 SIG262131 SSC262131 TBY262131 TLU262131 TVQ262131 UFM262131 UPI262131 UZE262131 VJA262131 VSW262131 WCS262131 WMO262131 WWK262131 AC327667 JY327667 TU327667 ADQ327667 ANM327667 AXI327667 BHE327667 BRA327667 CAW327667 CKS327667 CUO327667 DEK327667 DOG327667 DYC327667 EHY327667 ERU327667 FBQ327667 FLM327667 FVI327667 GFE327667 GPA327667 GYW327667 HIS327667 HSO327667 ICK327667 IMG327667 IWC327667 JFY327667 JPU327667 JZQ327667 KJM327667 KTI327667 LDE327667 LNA327667 LWW327667 MGS327667 MQO327667 NAK327667 NKG327667 NUC327667 ODY327667 ONU327667 OXQ327667 PHM327667 PRI327667 QBE327667 QLA327667 QUW327667 RES327667 ROO327667 RYK327667 SIG327667 SSC327667 TBY327667 TLU327667 TVQ327667 UFM327667 UPI327667 UZE327667 VJA327667 VSW327667 WCS327667 WMO327667 WWK327667 AC393203 JY393203 TU393203 ADQ393203 ANM393203 AXI393203 BHE393203 BRA393203 CAW393203 CKS393203 CUO393203 DEK393203 DOG393203 DYC393203 EHY393203 ERU393203 FBQ393203 FLM393203 FVI393203 GFE393203 GPA393203 GYW393203 HIS393203 HSO393203 ICK393203 IMG393203 IWC393203 JFY393203 JPU393203 JZQ393203 KJM393203 KTI393203 LDE393203 LNA393203 LWW393203 MGS393203 MQO393203 NAK393203 NKG393203 NUC393203 ODY393203 ONU393203 OXQ393203 PHM393203 PRI393203 QBE393203 QLA393203 QUW393203 RES393203 ROO393203 RYK393203 SIG393203 SSC393203 TBY393203 TLU393203 TVQ393203 UFM393203 UPI393203 UZE393203 VJA393203 VSW393203 WCS393203 WMO393203 WWK393203 AC458739 JY458739 TU458739 ADQ458739 ANM458739 AXI458739 BHE458739 BRA458739 CAW458739 CKS458739 CUO458739 DEK458739 DOG458739 DYC458739 EHY458739 ERU458739 FBQ458739 FLM458739 FVI458739 GFE458739 GPA458739 GYW458739 HIS458739 HSO458739 ICK458739 IMG458739 IWC458739 JFY458739 JPU458739 JZQ458739 KJM458739 KTI458739 LDE458739 LNA458739 LWW458739 MGS458739 MQO458739 NAK458739 NKG458739 NUC458739 ODY458739 ONU458739 OXQ458739 PHM458739 PRI458739 QBE458739 QLA458739 QUW458739 RES458739 ROO458739 RYK458739 SIG458739 SSC458739 TBY458739 TLU458739 TVQ458739 UFM458739 UPI458739 UZE458739 VJA458739 VSW458739 WCS458739 WMO458739 WWK458739 AC524275 JY524275 TU524275 ADQ524275 ANM524275 AXI524275 BHE524275 BRA524275 CAW524275 CKS524275 CUO524275 DEK524275 DOG524275 DYC524275 EHY524275 ERU524275 FBQ524275 FLM524275 FVI524275 GFE524275 GPA524275 GYW524275 HIS524275 HSO524275 ICK524275 IMG524275 IWC524275 JFY524275 JPU524275 JZQ524275 KJM524275 KTI524275 LDE524275 LNA524275 LWW524275 MGS524275 MQO524275 NAK524275 NKG524275 NUC524275 ODY524275 ONU524275 OXQ524275 PHM524275 PRI524275 QBE524275 QLA524275 QUW524275 RES524275 ROO524275 RYK524275 SIG524275 SSC524275 TBY524275 TLU524275 TVQ524275 UFM524275 UPI524275 UZE524275 VJA524275 VSW524275 WCS524275 WMO524275 WWK524275 AC589811 JY589811 TU589811 ADQ589811 ANM589811 AXI589811 BHE589811 BRA589811 CAW589811 CKS589811 CUO589811 DEK589811 DOG589811 DYC589811 EHY589811 ERU589811 FBQ589811 FLM589811 FVI589811 GFE589811 GPA589811 GYW589811 HIS589811 HSO589811 ICK589811 IMG589811 IWC589811 JFY589811 JPU589811 JZQ589811 KJM589811 KTI589811 LDE589811 LNA589811 LWW589811 MGS589811 MQO589811 NAK589811 NKG589811 NUC589811 ODY589811 ONU589811 OXQ589811 PHM589811 PRI589811 QBE589811 QLA589811 QUW589811 RES589811 ROO589811 RYK589811 SIG589811 SSC589811 TBY589811 TLU589811 TVQ589811 UFM589811 UPI589811 UZE589811 VJA589811 VSW589811 WCS589811 WMO589811 WWK589811 AC655347 JY655347 TU655347 ADQ655347 ANM655347 AXI655347 BHE655347 BRA655347 CAW655347 CKS655347 CUO655347 DEK655347 DOG655347 DYC655347 EHY655347 ERU655347 FBQ655347 FLM655347 FVI655347 GFE655347 GPA655347 GYW655347 HIS655347 HSO655347 ICK655347 IMG655347 IWC655347 JFY655347 JPU655347 JZQ655347 KJM655347 KTI655347 LDE655347 LNA655347 LWW655347 MGS655347 MQO655347 NAK655347 NKG655347 NUC655347 ODY655347 ONU655347 OXQ655347 PHM655347 PRI655347 QBE655347 QLA655347 QUW655347 RES655347 ROO655347 RYK655347 SIG655347 SSC655347 TBY655347 TLU655347 TVQ655347 UFM655347 UPI655347 UZE655347 VJA655347 VSW655347 WCS655347 WMO655347 WWK655347 AC720883 JY720883 TU720883 ADQ720883 ANM720883 AXI720883 BHE720883 BRA720883 CAW720883 CKS720883 CUO720883 DEK720883 DOG720883 DYC720883 EHY720883 ERU720883 FBQ720883 FLM720883 FVI720883 GFE720883 GPA720883 GYW720883 HIS720883 HSO720883 ICK720883 IMG720883 IWC720883 JFY720883 JPU720883 JZQ720883 KJM720883 KTI720883 LDE720883 LNA720883 LWW720883 MGS720883 MQO720883 NAK720883 NKG720883 NUC720883 ODY720883 ONU720883 OXQ720883 PHM720883 PRI720883 QBE720883 QLA720883 QUW720883 RES720883 ROO720883 RYK720883 SIG720883 SSC720883 TBY720883 TLU720883 TVQ720883 UFM720883 UPI720883 UZE720883 VJA720883 VSW720883 WCS720883 WMO720883 WWK720883 AC786419 JY786419 TU786419 ADQ786419 ANM786419 AXI786419 BHE786419 BRA786419 CAW786419 CKS786419 CUO786419 DEK786419 DOG786419 DYC786419 EHY786419 ERU786419 FBQ786419 FLM786419 FVI786419 GFE786419 GPA786419 GYW786419 HIS786419 HSO786419 ICK786419 IMG786419 IWC786419 JFY786419 JPU786419 JZQ786419 KJM786419 KTI786419 LDE786419 LNA786419 LWW786419 MGS786419 MQO786419 NAK786419 NKG786419 NUC786419 ODY786419 ONU786419 OXQ786419 PHM786419 PRI786419 QBE786419 QLA786419 QUW786419 RES786419 ROO786419 RYK786419 SIG786419 SSC786419 TBY786419 TLU786419 TVQ786419 UFM786419 UPI786419 UZE786419 VJA786419 VSW786419 WCS786419 WMO786419 WWK786419 AC851955 JY851955 TU851955 ADQ851955 ANM851955 AXI851955 BHE851955 BRA851955 CAW851955 CKS851955 CUO851955 DEK851955 DOG851955 DYC851955 EHY851955 ERU851955 FBQ851955 FLM851955 FVI851955 GFE851955 GPA851955 GYW851955 HIS851955 HSO851955 ICK851955 IMG851955 IWC851955 JFY851955 JPU851955 JZQ851955 KJM851955 KTI851955 LDE851955 LNA851955 LWW851955 MGS851955 MQO851955 NAK851955 NKG851955 NUC851955 ODY851955 ONU851955 OXQ851955 PHM851955 PRI851955 QBE851955 QLA851955 QUW851955 RES851955 ROO851955 RYK851955 SIG851955 SSC851955 TBY851955 TLU851955 TVQ851955 UFM851955 UPI851955 UZE851955 VJA851955 VSW851955 WCS851955 WMO851955 WWK851955 AC917491 JY917491 TU917491 ADQ917491 ANM917491 AXI917491 BHE917491 BRA917491 CAW917491 CKS917491 CUO917491 DEK917491 DOG917491 DYC917491 EHY917491 ERU917491 FBQ917491 FLM917491 FVI917491 GFE917491 GPA917491 GYW917491 HIS917491 HSO917491 ICK917491 IMG917491 IWC917491 JFY917491 JPU917491 JZQ917491 KJM917491 KTI917491 LDE917491 LNA917491 LWW917491 MGS917491 MQO917491 NAK917491 NKG917491 NUC917491 ODY917491 ONU917491 OXQ917491 PHM917491 PRI917491 QBE917491 QLA917491 QUW917491 RES917491 ROO917491 RYK917491 SIG917491 SSC917491 TBY917491 TLU917491 TVQ917491 UFM917491 UPI917491 UZE917491 VJA917491 VSW917491 WCS917491 WMO917491 WWK917491 AC983027 JY983027 TU983027 ADQ983027 ANM983027 AXI983027 BHE983027 BRA983027 CAW983027 CKS983027 CUO983027 DEK983027 DOG983027 DYC983027 EHY983027 ERU983027 FBQ983027 FLM983027 FVI983027 GFE983027 GPA983027 GYW983027 HIS983027 HSO983027 ICK983027 IMG983027 IWC983027 JFY983027 JPU983027 JZQ983027 KJM983027 KTI983027 LDE983027 LNA983027 LWW983027 MGS983027 MQO983027 NAK983027 NKG983027 NUC983027 ODY983027 ONU983027 OXQ983027 PHM983027 PRI983027 QBE983027 QLA983027 QUW983027 RES983027 ROO983027 RYK983027 SIG983027 SSC983027 TBY983027 TLU983027 TVQ983027 UFM983027 UPI983027 UZE983027 VJA983027 VSW983027 WCS983027 WMO983027 WWK983027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AC65534 JY65534 TU65534 ADQ65534 ANM65534 AXI65534 BHE65534 BRA65534 CAW65534 CKS65534 CUO65534 DEK65534 DOG65534 DYC65534 EHY65534 ERU65534 FBQ65534 FLM65534 FVI65534 GFE65534 GPA65534 GYW65534 HIS65534 HSO65534 ICK65534 IMG65534 IWC65534 JFY65534 JPU65534 JZQ65534 KJM65534 KTI65534 LDE65534 LNA65534 LWW65534 MGS65534 MQO65534 NAK65534 NKG65534 NUC65534 ODY65534 ONU65534 OXQ65534 PHM65534 PRI65534 QBE65534 QLA65534 QUW65534 RES65534 ROO65534 RYK65534 SIG65534 SSC65534 TBY65534 TLU65534 TVQ65534 UFM65534 UPI65534 UZE65534 VJA65534 VSW65534 WCS65534 WMO65534 WWK65534 AC131070 JY131070 TU131070 ADQ131070 ANM131070 AXI131070 BHE131070 BRA131070 CAW131070 CKS131070 CUO131070 DEK131070 DOG131070 DYC131070 EHY131070 ERU131070 FBQ131070 FLM131070 FVI131070 GFE131070 GPA131070 GYW131070 HIS131070 HSO131070 ICK131070 IMG131070 IWC131070 JFY131070 JPU131070 JZQ131070 KJM131070 KTI131070 LDE131070 LNA131070 LWW131070 MGS131070 MQO131070 NAK131070 NKG131070 NUC131070 ODY131070 ONU131070 OXQ131070 PHM131070 PRI131070 QBE131070 QLA131070 QUW131070 RES131070 ROO131070 RYK131070 SIG131070 SSC131070 TBY131070 TLU131070 TVQ131070 UFM131070 UPI131070 UZE131070 VJA131070 VSW131070 WCS131070 WMO131070 WWK131070 AC196606 JY196606 TU196606 ADQ196606 ANM196606 AXI196606 BHE196606 BRA196606 CAW196606 CKS196606 CUO196606 DEK196606 DOG196606 DYC196606 EHY196606 ERU196606 FBQ196606 FLM196606 FVI196606 GFE196606 GPA196606 GYW196606 HIS196606 HSO196606 ICK196606 IMG196606 IWC196606 JFY196606 JPU196606 JZQ196606 KJM196606 KTI196606 LDE196606 LNA196606 LWW196606 MGS196606 MQO196606 NAK196606 NKG196606 NUC196606 ODY196606 ONU196606 OXQ196606 PHM196606 PRI196606 QBE196606 QLA196606 QUW196606 RES196606 ROO196606 RYK196606 SIG196606 SSC196606 TBY196606 TLU196606 TVQ196606 UFM196606 UPI196606 UZE196606 VJA196606 VSW196606 WCS196606 WMO196606 WWK196606 AC262142 JY262142 TU262142 ADQ262142 ANM262142 AXI262142 BHE262142 BRA262142 CAW262142 CKS262142 CUO262142 DEK262142 DOG262142 DYC262142 EHY262142 ERU262142 FBQ262142 FLM262142 FVI262142 GFE262142 GPA262142 GYW262142 HIS262142 HSO262142 ICK262142 IMG262142 IWC262142 JFY262142 JPU262142 JZQ262142 KJM262142 KTI262142 LDE262142 LNA262142 LWW262142 MGS262142 MQO262142 NAK262142 NKG262142 NUC262142 ODY262142 ONU262142 OXQ262142 PHM262142 PRI262142 QBE262142 QLA262142 QUW262142 RES262142 ROO262142 RYK262142 SIG262142 SSC262142 TBY262142 TLU262142 TVQ262142 UFM262142 UPI262142 UZE262142 VJA262142 VSW262142 WCS262142 WMO262142 WWK262142 AC327678 JY327678 TU327678 ADQ327678 ANM327678 AXI327678 BHE327678 BRA327678 CAW327678 CKS327678 CUO327678 DEK327678 DOG327678 DYC327678 EHY327678 ERU327678 FBQ327678 FLM327678 FVI327678 GFE327678 GPA327678 GYW327678 HIS327678 HSO327678 ICK327678 IMG327678 IWC327678 JFY327678 JPU327678 JZQ327678 KJM327678 KTI327678 LDE327678 LNA327678 LWW327678 MGS327678 MQO327678 NAK327678 NKG327678 NUC327678 ODY327678 ONU327678 OXQ327678 PHM327678 PRI327678 QBE327678 QLA327678 QUW327678 RES327678 ROO327678 RYK327678 SIG327678 SSC327678 TBY327678 TLU327678 TVQ327678 UFM327678 UPI327678 UZE327678 VJA327678 VSW327678 WCS327678 WMO327678 WWK327678 AC393214 JY393214 TU393214 ADQ393214 ANM393214 AXI393214 BHE393214 BRA393214 CAW393214 CKS393214 CUO393214 DEK393214 DOG393214 DYC393214 EHY393214 ERU393214 FBQ393214 FLM393214 FVI393214 GFE393214 GPA393214 GYW393214 HIS393214 HSO393214 ICK393214 IMG393214 IWC393214 JFY393214 JPU393214 JZQ393214 KJM393214 KTI393214 LDE393214 LNA393214 LWW393214 MGS393214 MQO393214 NAK393214 NKG393214 NUC393214 ODY393214 ONU393214 OXQ393214 PHM393214 PRI393214 QBE393214 QLA393214 QUW393214 RES393214 ROO393214 RYK393214 SIG393214 SSC393214 TBY393214 TLU393214 TVQ393214 UFM393214 UPI393214 UZE393214 VJA393214 VSW393214 WCS393214 WMO393214 WWK393214 AC458750 JY458750 TU458750 ADQ458750 ANM458750 AXI458750 BHE458750 BRA458750 CAW458750 CKS458750 CUO458750 DEK458750 DOG458750 DYC458750 EHY458750 ERU458750 FBQ458750 FLM458750 FVI458750 GFE458750 GPA458750 GYW458750 HIS458750 HSO458750 ICK458750 IMG458750 IWC458750 JFY458750 JPU458750 JZQ458750 KJM458750 KTI458750 LDE458750 LNA458750 LWW458750 MGS458750 MQO458750 NAK458750 NKG458750 NUC458750 ODY458750 ONU458750 OXQ458750 PHM458750 PRI458750 QBE458750 QLA458750 QUW458750 RES458750 ROO458750 RYK458750 SIG458750 SSC458750 TBY458750 TLU458750 TVQ458750 UFM458750 UPI458750 UZE458750 VJA458750 VSW458750 WCS458750 WMO458750 WWK458750 AC524286 JY524286 TU524286 ADQ524286 ANM524286 AXI524286 BHE524286 BRA524286 CAW524286 CKS524286 CUO524286 DEK524286 DOG524286 DYC524286 EHY524286 ERU524286 FBQ524286 FLM524286 FVI524286 GFE524286 GPA524286 GYW524286 HIS524286 HSO524286 ICK524286 IMG524286 IWC524286 JFY524286 JPU524286 JZQ524286 KJM524286 KTI524286 LDE524286 LNA524286 LWW524286 MGS524286 MQO524286 NAK524286 NKG524286 NUC524286 ODY524286 ONU524286 OXQ524286 PHM524286 PRI524286 QBE524286 QLA524286 QUW524286 RES524286 ROO524286 RYK524286 SIG524286 SSC524286 TBY524286 TLU524286 TVQ524286 UFM524286 UPI524286 UZE524286 VJA524286 VSW524286 WCS524286 WMO524286 WWK524286 AC589822 JY589822 TU589822 ADQ589822 ANM589822 AXI589822 BHE589822 BRA589822 CAW589822 CKS589822 CUO589822 DEK589822 DOG589822 DYC589822 EHY589822 ERU589822 FBQ589822 FLM589822 FVI589822 GFE589822 GPA589822 GYW589822 HIS589822 HSO589822 ICK589822 IMG589822 IWC589822 JFY589822 JPU589822 JZQ589822 KJM589822 KTI589822 LDE589822 LNA589822 LWW589822 MGS589822 MQO589822 NAK589822 NKG589822 NUC589822 ODY589822 ONU589822 OXQ589822 PHM589822 PRI589822 QBE589822 QLA589822 QUW589822 RES589822 ROO589822 RYK589822 SIG589822 SSC589822 TBY589822 TLU589822 TVQ589822 UFM589822 UPI589822 UZE589822 VJA589822 VSW589822 WCS589822 WMO589822 WWK589822 AC655358 JY655358 TU655358 ADQ655358 ANM655358 AXI655358 BHE655358 BRA655358 CAW655358 CKS655358 CUO655358 DEK655358 DOG655358 DYC655358 EHY655358 ERU655358 FBQ655358 FLM655358 FVI655358 GFE655358 GPA655358 GYW655358 HIS655358 HSO655358 ICK655358 IMG655358 IWC655358 JFY655358 JPU655358 JZQ655358 KJM655358 KTI655358 LDE655358 LNA655358 LWW655358 MGS655358 MQO655358 NAK655358 NKG655358 NUC655358 ODY655358 ONU655358 OXQ655358 PHM655358 PRI655358 QBE655358 QLA655358 QUW655358 RES655358 ROO655358 RYK655358 SIG655358 SSC655358 TBY655358 TLU655358 TVQ655358 UFM655358 UPI655358 UZE655358 VJA655358 VSW655358 WCS655358 WMO655358 WWK655358 AC720894 JY720894 TU720894 ADQ720894 ANM720894 AXI720894 BHE720894 BRA720894 CAW720894 CKS720894 CUO720894 DEK720894 DOG720894 DYC720894 EHY720894 ERU720894 FBQ720894 FLM720894 FVI720894 GFE720894 GPA720894 GYW720894 HIS720894 HSO720894 ICK720894 IMG720894 IWC720894 JFY720894 JPU720894 JZQ720894 KJM720894 KTI720894 LDE720894 LNA720894 LWW720894 MGS720894 MQO720894 NAK720894 NKG720894 NUC720894 ODY720894 ONU720894 OXQ720894 PHM720894 PRI720894 QBE720894 QLA720894 QUW720894 RES720894 ROO720894 RYK720894 SIG720894 SSC720894 TBY720894 TLU720894 TVQ720894 UFM720894 UPI720894 UZE720894 VJA720894 VSW720894 WCS720894 WMO720894 WWK720894 AC786430 JY786430 TU786430 ADQ786430 ANM786430 AXI786430 BHE786430 BRA786430 CAW786430 CKS786430 CUO786430 DEK786430 DOG786430 DYC786430 EHY786430 ERU786430 FBQ786430 FLM786430 FVI786430 GFE786430 GPA786430 GYW786430 HIS786430 HSO786430 ICK786430 IMG786430 IWC786430 JFY786430 JPU786430 JZQ786430 KJM786430 KTI786430 LDE786430 LNA786430 LWW786430 MGS786430 MQO786430 NAK786430 NKG786430 NUC786430 ODY786430 ONU786430 OXQ786430 PHM786430 PRI786430 QBE786430 QLA786430 QUW786430 RES786430 ROO786430 RYK786430 SIG786430 SSC786430 TBY786430 TLU786430 TVQ786430 UFM786430 UPI786430 UZE786430 VJA786430 VSW786430 WCS786430 WMO786430 WWK786430 AC851966 JY851966 TU851966 ADQ851966 ANM851966 AXI851966 BHE851966 BRA851966 CAW851966 CKS851966 CUO851966 DEK851966 DOG851966 DYC851966 EHY851966 ERU851966 FBQ851966 FLM851966 FVI851966 GFE851966 GPA851966 GYW851966 HIS851966 HSO851966 ICK851966 IMG851966 IWC851966 JFY851966 JPU851966 JZQ851966 KJM851966 KTI851966 LDE851966 LNA851966 LWW851966 MGS851966 MQO851966 NAK851966 NKG851966 NUC851966 ODY851966 ONU851966 OXQ851966 PHM851966 PRI851966 QBE851966 QLA851966 QUW851966 RES851966 ROO851966 RYK851966 SIG851966 SSC851966 TBY851966 TLU851966 TVQ851966 UFM851966 UPI851966 UZE851966 VJA851966 VSW851966 WCS851966 WMO851966 WWK851966 AC917502 JY917502 TU917502 ADQ917502 ANM917502 AXI917502 BHE917502 BRA917502 CAW917502 CKS917502 CUO917502 DEK917502 DOG917502 DYC917502 EHY917502 ERU917502 FBQ917502 FLM917502 FVI917502 GFE917502 GPA917502 GYW917502 HIS917502 HSO917502 ICK917502 IMG917502 IWC917502 JFY917502 JPU917502 JZQ917502 KJM917502 KTI917502 LDE917502 LNA917502 LWW917502 MGS917502 MQO917502 NAK917502 NKG917502 NUC917502 ODY917502 ONU917502 OXQ917502 PHM917502 PRI917502 QBE917502 QLA917502 QUW917502 RES917502 ROO917502 RYK917502 SIG917502 SSC917502 TBY917502 TLU917502 TVQ917502 UFM917502 UPI917502 UZE917502 VJA917502 VSW917502 WCS917502 WMO917502 WWK917502 AC983038 JY983038 TU983038 ADQ983038 ANM983038 AXI983038 BHE983038 BRA983038 CAW983038 CKS983038 CUO983038 DEK983038 DOG983038 DYC983038 EHY983038 ERU983038 FBQ983038 FLM983038 FVI983038 GFE983038 GPA983038 GYW983038 HIS983038 HSO983038 ICK983038 IMG983038 IWC983038 JFY983038 JPU983038 JZQ983038 KJM983038 KTI983038 LDE983038 LNA983038 LWW983038 MGS983038 MQO983038 NAK983038 NKG983038 NUC983038 ODY983038 ONU983038 OXQ983038 PHM983038 PRI983038 QBE983038 QLA983038 QUW983038 RES983038 ROO983038 RYK983038 SIG983038 SSC983038 TBY983038 TLU983038 TVQ983038 UFM983038 UPI983038 UZE983038 VJA983038 VSW983038 WCS983038 WMO983038 WWK983038 AC65536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AC131072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AC196608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AC262144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AC327680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AC393216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AC458752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AC524288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AC589824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AC655360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AC720896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AC786432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AC851968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AC917504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AC983040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WWK983040 AC65539 JY65539 TU65539 ADQ65539 ANM65539 AXI65539 BHE65539 BRA65539 CAW65539 CKS65539 CUO65539 DEK65539 DOG65539 DYC65539 EHY65539 ERU65539 FBQ65539 FLM65539 FVI65539 GFE65539 GPA65539 GYW65539 HIS65539 HSO65539 ICK65539 IMG65539 IWC65539 JFY65539 JPU65539 JZQ65539 KJM65539 KTI65539 LDE65539 LNA65539 LWW65539 MGS65539 MQO65539 NAK65539 NKG65539 NUC65539 ODY65539 ONU65539 OXQ65539 PHM65539 PRI65539 QBE65539 QLA65539 QUW65539 RES65539 ROO65539 RYK65539 SIG65539 SSC65539 TBY65539 TLU65539 TVQ65539 UFM65539 UPI65539 UZE65539 VJA65539 VSW65539 WCS65539 WMO65539 WWK65539 AC131075 JY131075 TU131075 ADQ131075 ANM131075 AXI131075 BHE131075 BRA131075 CAW131075 CKS131075 CUO131075 DEK131075 DOG131075 DYC131075 EHY131075 ERU131075 FBQ131075 FLM131075 FVI131075 GFE131075 GPA131075 GYW131075 HIS131075 HSO131075 ICK131075 IMG131075 IWC131075 JFY131075 JPU131075 JZQ131075 KJM131075 KTI131075 LDE131075 LNA131075 LWW131075 MGS131075 MQO131075 NAK131075 NKG131075 NUC131075 ODY131075 ONU131075 OXQ131075 PHM131075 PRI131075 QBE131075 QLA131075 QUW131075 RES131075 ROO131075 RYK131075 SIG131075 SSC131075 TBY131075 TLU131075 TVQ131075 UFM131075 UPI131075 UZE131075 VJA131075 VSW131075 WCS131075 WMO131075 WWK131075 AC196611 JY196611 TU196611 ADQ196611 ANM196611 AXI196611 BHE196611 BRA196611 CAW196611 CKS196611 CUO196611 DEK196611 DOG196611 DYC196611 EHY196611 ERU196611 FBQ196611 FLM196611 FVI196611 GFE196611 GPA196611 GYW196611 HIS196611 HSO196611 ICK196611 IMG196611 IWC196611 JFY196611 JPU196611 JZQ196611 KJM196611 KTI196611 LDE196611 LNA196611 LWW196611 MGS196611 MQO196611 NAK196611 NKG196611 NUC196611 ODY196611 ONU196611 OXQ196611 PHM196611 PRI196611 QBE196611 QLA196611 QUW196611 RES196611 ROO196611 RYK196611 SIG196611 SSC196611 TBY196611 TLU196611 TVQ196611 UFM196611 UPI196611 UZE196611 VJA196611 VSW196611 WCS196611 WMO196611 WWK196611 AC262147 JY262147 TU262147 ADQ262147 ANM262147 AXI262147 BHE262147 BRA262147 CAW262147 CKS262147 CUO262147 DEK262147 DOG262147 DYC262147 EHY262147 ERU262147 FBQ262147 FLM262147 FVI262147 GFE262147 GPA262147 GYW262147 HIS262147 HSO262147 ICK262147 IMG262147 IWC262147 JFY262147 JPU262147 JZQ262147 KJM262147 KTI262147 LDE262147 LNA262147 LWW262147 MGS262147 MQO262147 NAK262147 NKG262147 NUC262147 ODY262147 ONU262147 OXQ262147 PHM262147 PRI262147 QBE262147 QLA262147 QUW262147 RES262147 ROO262147 RYK262147 SIG262147 SSC262147 TBY262147 TLU262147 TVQ262147 UFM262147 UPI262147 UZE262147 VJA262147 VSW262147 WCS262147 WMO262147 WWK262147 AC327683 JY327683 TU327683 ADQ327683 ANM327683 AXI327683 BHE327683 BRA327683 CAW327683 CKS327683 CUO327683 DEK327683 DOG327683 DYC327683 EHY327683 ERU327683 FBQ327683 FLM327683 FVI327683 GFE327683 GPA327683 GYW327683 HIS327683 HSO327683 ICK327683 IMG327683 IWC327683 JFY327683 JPU327683 JZQ327683 KJM327683 KTI327683 LDE327683 LNA327683 LWW327683 MGS327683 MQO327683 NAK327683 NKG327683 NUC327683 ODY327683 ONU327683 OXQ327683 PHM327683 PRI327683 QBE327683 QLA327683 QUW327683 RES327683 ROO327683 RYK327683 SIG327683 SSC327683 TBY327683 TLU327683 TVQ327683 UFM327683 UPI327683 UZE327683 VJA327683 VSW327683 WCS327683 WMO327683 WWK327683 AC393219 JY393219 TU393219 ADQ393219 ANM393219 AXI393219 BHE393219 BRA393219 CAW393219 CKS393219 CUO393219 DEK393219 DOG393219 DYC393219 EHY393219 ERU393219 FBQ393219 FLM393219 FVI393219 GFE393219 GPA393219 GYW393219 HIS393219 HSO393219 ICK393219 IMG393219 IWC393219 JFY393219 JPU393219 JZQ393219 KJM393219 KTI393219 LDE393219 LNA393219 LWW393219 MGS393219 MQO393219 NAK393219 NKG393219 NUC393219 ODY393219 ONU393219 OXQ393219 PHM393219 PRI393219 QBE393219 QLA393219 QUW393219 RES393219 ROO393219 RYK393219 SIG393219 SSC393219 TBY393219 TLU393219 TVQ393219 UFM393219 UPI393219 UZE393219 VJA393219 VSW393219 WCS393219 WMO393219 WWK393219 AC458755 JY458755 TU458755 ADQ458755 ANM458755 AXI458755 BHE458755 BRA458755 CAW458755 CKS458755 CUO458755 DEK458755 DOG458755 DYC458755 EHY458755 ERU458755 FBQ458755 FLM458755 FVI458755 GFE458755 GPA458755 GYW458755 HIS458755 HSO458755 ICK458755 IMG458755 IWC458755 JFY458755 JPU458755 JZQ458755 KJM458755 KTI458755 LDE458755 LNA458755 LWW458755 MGS458755 MQO458755 NAK458755 NKG458755 NUC458755 ODY458755 ONU458755 OXQ458755 PHM458755 PRI458755 QBE458755 QLA458755 QUW458755 RES458755 ROO458755 RYK458755 SIG458755 SSC458755 TBY458755 TLU458755 TVQ458755 UFM458755 UPI458755 UZE458755 VJA458755 VSW458755 WCS458755 WMO458755 WWK458755 AC524291 JY524291 TU524291 ADQ524291 ANM524291 AXI524291 BHE524291 BRA524291 CAW524291 CKS524291 CUO524291 DEK524291 DOG524291 DYC524291 EHY524291 ERU524291 FBQ524291 FLM524291 FVI524291 GFE524291 GPA524291 GYW524291 HIS524291 HSO524291 ICK524291 IMG524291 IWC524291 JFY524291 JPU524291 JZQ524291 KJM524291 KTI524291 LDE524291 LNA524291 LWW524291 MGS524291 MQO524291 NAK524291 NKG524291 NUC524291 ODY524291 ONU524291 OXQ524291 PHM524291 PRI524291 QBE524291 QLA524291 QUW524291 RES524291 ROO524291 RYK524291 SIG524291 SSC524291 TBY524291 TLU524291 TVQ524291 UFM524291 UPI524291 UZE524291 VJA524291 VSW524291 WCS524291 WMO524291 WWK524291 AC589827 JY589827 TU589827 ADQ589827 ANM589827 AXI589827 BHE589827 BRA589827 CAW589827 CKS589827 CUO589827 DEK589827 DOG589827 DYC589827 EHY589827 ERU589827 FBQ589827 FLM589827 FVI589827 GFE589827 GPA589827 GYW589827 HIS589827 HSO589827 ICK589827 IMG589827 IWC589827 JFY589827 JPU589827 JZQ589827 KJM589827 KTI589827 LDE589827 LNA589827 LWW589827 MGS589827 MQO589827 NAK589827 NKG589827 NUC589827 ODY589827 ONU589827 OXQ589827 PHM589827 PRI589827 QBE589827 QLA589827 QUW589827 RES589827 ROO589827 RYK589827 SIG589827 SSC589827 TBY589827 TLU589827 TVQ589827 UFM589827 UPI589827 UZE589827 VJA589827 VSW589827 WCS589827 WMO589827 WWK589827 AC655363 JY655363 TU655363 ADQ655363 ANM655363 AXI655363 BHE655363 BRA655363 CAW655363 CKS655363 CUO655363 DEK655363 DOG655363 DYC655363 EHY655363 ERU655363 FBQ655363 FLM655363 FVI655363 GFE655363 GPA655363 GYW655363 HIS655363 HSO655363 ICK655363 IMG655363 IWC655363 JFY655363 JPU655363 JZQ655363 KJM655363 KTI655363 LDE655363 LNA655363 LWW655363 MGS655363 MQO655363 NAK655363 NKG655363 NUC655363 ODY655363 ONU655363 OXQ655363 PHM655363 PRI655363 QBE655363 QLA655363 QUW655363 RES655363 ROO655363 RYK655363 SIG655363 SSC655363 TBY655363 TLU655363 TVQ655363 UFM655363 UPI655363 UZE655363 VJA655363 VSW655363 WCS655363 WMO655363 WWK655363 AC720899 JY720899 TU720899 ADQ720899 ANM720899 AXI720899 BHE720899 BRA720899 CAW720899 CKS720899 CUO720899 DEK720899 DOG720899 DYC720899 EHY720899 ERU720899 FBQ720899 FLM720899 FVI720899 GFE720899 GPA720899 GYW720899 HIS720899 HSO720899 ICK720899 IMG720899 IWC720899 JFY720899 JPU720899 JZQ720899 KJM720899 KTI720899 LDE720899 LNA720899 LWW720899 MGS720899 MQO720899 NAK720899 NKG720899 NUC720899 ODY720899 ONU720899 OXQ720899 PHM720899 PRI720899 QBE720899 QLA720899 QUW720899 RES720899 ROO720899 RYK720899 SIG720899 SSC720899 TBY720899 TLU720899 TVQ720899 UFM720899 UPI720899 UZE720899 VJA720899 VSW720899 WCS720899 WMO720899 WWK720899 AC786435 JY786435 TU786435 ADQ786435 ANM786435 AXI786435 BHE786435 BRA786435 CAW786435 CKS786435 CUO786435 DEK786435 DOG786435 DYC786435 EHY786435 ERU786435 FBQ786435 FLM786435 FVI786435 GFE786435 GPA786435 GYW786435 HIS786435 HSO786435 ICK786435 IMG786435 IWC786435 JFY786435 JPU786435 JZQ786435 KJM786435 KTI786435 LDE786435 LNA786435 LWW786435 MGS786435 MQO786435 NAK786435 NKG786435 NUC786435 ODY786435 ONU786435 OXQ786435 PHM786435 PRI786435 QBE786435 QLA786435 QUW786435 RES786435 ROO786435 RYK786435 SIG786435 SSC786435 TBY786435 TLU786435 TVQ786435 UFM786435 UPI786435 UZE786435 VJA786435 VSW786435 WCS786435 WMO786435 WWK786435 AC851971 JY851971 TU851971 ADQ851971 ANM851971 AXI851971 BHE851971 BRA851971 CAW851971 CKS851971 CUO851971 DEK851971 DOG851971 DYC851971 EHY851971 ERU851971 FBQ851971 FLM851971 FVI851971 GFE851971 GPA851971 GYW851971 HIS851971 HSO851971 ICK851971 IMG851971 IWC851971 JFY851971 JPU851971 JZQ851971 KJM851971 KTI851971 LDE851971 LNA851971 LWW851971 MGS851971 MQO851971 NAK851971 NKG851971 NUC851971 ODY851971 ONU851971 OXQ851971 PHM851971 PRI851971 QBE851971 QLA851971 QUW851971 RES851971 ROO851971 RYK851971 SIG851971 SSC851971 TBY851971 TLU851971 TVQ851971 UFM851971 UPI851971 UZE851971 VJA851971 VSW851971 WCS851971 WMO851971 WWK851971 AC917507 JY917507 TU917507 ADQ917507 ANM917507 AXI917507 BHE917507 BRA917507 CAW917507 CKS917507 CUO917507 DEK917507 DOG917507 DYC917507 EHY917507 ERU917507 FBQ917507 FLM917507 FVI917507 GFE917507 GPA917507 GYW917507 HIS917507 HSO917507 ICK917507 IMG917507 IWC917507 JFY917507 JPU917507 JZQ917507 KJM917507 KTI917507 LDE917507 LNA917507 LWW917507 MGS917507 MQO917507 NAK917507 NKG917507 NUC917507 ODY917507 ONU917507 OXQ917507 PHM917507 PRI917507 QBE917507 QLA917507 QUW917507 RES917507 ROO917507 RYK917507 SIG917507 SSC917507 TBY917507 TLU917507 TVQ917507 UFM917507 UPI917507 UZE917507 VJA917507 VSW917507 WCS917507 WMO917507 WWK917507 AC983043 JY983043 TU983043 ADQ983043 ANM983043 AXI983043 BHE983043 BRA983043 CAW983043 CKS983043 CUO983043 DEK983043 DOG983043 DYC983043 EHY983043 ERU983043 FBQ983043 FLM983043 FVI983043 GFE983043 GPA983043 GYW983043 HIS983043 HSO983043 ICK983043 IMG983043 IWC983043 JFY983043 JPU983043 JZQ983043 KJM983043 KTI983043 LDE983043 LNA983043 LWW983043 MGS983043 MQO983043 NAK983043 NKG983043 NUC983043 ODY983043 ONU983043 OXQ983043 PHM983043 PRI983043 QBE983043 QLA983043 QUW983043 RES983043 ROO983043 RYK983043 SIG983043 SSC983043 TBY983043 TLU983043 TVQ983043 UFM983043 UPI983043 UZE983043 VJA983043 VSW983043 WCS983043 WMO983043 WWK983043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AC14:AC15 JY14:JY15 TU14:TU15 ADQ14:ADQ15 ANM14:ANM15 AXI14:AXI15 BHE14:BHE15 BRA14:BRA15 CAW14:CAW15 CKS14:CKS15 CUO14:CUO15 DEK14:DEK15 DOG14:DOG15 DYC14:DYC15 EHY14:EHY15 ERU14:ERU15 FBQ14:FBQ15 FLM14:FLM15 FVI14:FVI15 GFE14:GFE15 GPA14:GPA15 GYW14:GYW15 HIS14:HIS15 HSO14:HSO15 ICK14:ICK15 IMG14:IMG15 IWC14:IWC15 JFY14:JFY15 JPU14:JPU15 JZQ14:JZQ15 KJM14:KJM15 KTI14:KTI15 LDE14:LDE15 LNA14:LNA15 LWW14:LWW15 MGS14:MGS15 MQO14:MQO15 NAK14:NAK15 NKG14:NKG15 NUC14:NUC15 ODY14:ODY15 ONU14:ONU15 OXQ14:OXQ15 PHM14:PHM15 PRI14:PRI15 QBE14:QBE15 QLA14:QLA15 QUW14:QUW15 RES14:RES15 ROO14:ROO15 RYK14:RYK15 SIG14:SIG15 SSC14:SSC15 TBY14:TBY15 TLU14:TLU15 TVQ14:TVQ15 UFM14:UFM15 UPI14:UPI15 UZE14:UZE15 VJA14:VJA15 VSW14:VSW15 WCS14:WCS15 WMO14:WMO15 WWK14:WWK15 AC65550:AC65551 JY65550:JY65551 TU65550:TU65551 ADQ65550:ADQ65551 ANM65550:ANM65551 AXI65550:AXI65551 BHE65550:BHE65551 BRA65550:BRA65551 CAW65550:CAW65551 CKS65550:CKS65551 CUO65550:CUO65551 DEK65550:DEK65551 DOG65550:DOG65551 DYC65550:DYC65551 EHY65550:EHY65551 ERU65550:ERU65551 FBQ65550:FBQ65551 FLM65550:FLM65551 FVI65550:FVI65551 GFE65550:GFE65551 GPA65550:GPA65551 GYW65550:GYW65551 HIS65550:HIS65551 HSO65550:HSO65551 ICK65550:ICK65551 IMG65550:IMG65551 IWC65550:IWC65551 JFY65550:JFY65551 JPU65550:JPU65551 JZQ65550:JZQ65551 KJM65550:KJM65551 KTI65550:KTI65551 LDE65550:LDE65551 LNA65550:LNA65551 LWW65550:LWW65551 MGS65550:MGS65551 MQO65550:MQO65551 NAK65550:NAK65551 NKG65550:NKG65551 NUC65550:NUC65551 ODY65550:ODY65551 ONU65550:ONU65551 OXQ65550:OXQ65551 PHM65550:PHM65551 PRI65550:PRI65551 QBE65550:QBE65551 QLA65550:QLA65551 QUW65550:QUW65551 RES65550:RES65551 ROO65550:ROO65551 RYK65550:RYK65551 SIG65550:SIG65551 SSC65550:SSC65551 TBY65550:TBY65551 TLU65550:TLU65551 TVQ65550:TVQ65551 UFM65550:UFM65551 UPI65550:UPI65551 UZE65550:UZE65551 VJA65550:VJA65551 VSW65550:VSW65551 WCS65550:WCS65551 WMO65550:WMO65551 WWK65550:WWK65551 AC131086:AC131087 JY131086:JY131087 TU131086:TU131087 ADQ131086:ADQ131087 ANM131086:ANM131087 AXI131086:AXI131087 BHE131086:BHE131087 BRA131086:BRA131087 CAW131086:CAW131087 CKS131086:CKS131087 CUO131086:CUO131087 DEK131086:DEK131087 DOG131086:DOG131087 DYC131086:DYC131087 EHY131086:EHY131087 ERU131086:ERU131087 FBQ131086:FBQ131087 FLM131086:FLM131087 FVI131086:FVI131087 GFE131086:GFE131087 GPA131086:GPA131087 GYW131086:GYW131087 HIS131086:HIS131087 HSO131086:HSO131087 ICK131086:ICK131087 IMG131086:IMG131087 IWC131086:IWC131087 JFY131086:JFY131087 JPU131086:JPU131087 JZQ131086:JZQ131087 KJM131086:KJM131087 KTI131086:KTI131087 LDE131086:LDE131087 LNA131086:LNA131087 LWW131086:LWW131087 MGS131086:MGS131087 MQO131086:MQO131087 NAK131086:NAK131087 NKG131086:NKG131087 NUC131086:NUC131087 ODY131086:ODY131087 ONU131086:ONU131087 OXQ131086:OXQ131087 PHM131086:PHM131087 PRI131086:PRI131087 QBE131086:QBE131087 QLA131086:QLA131087 QUW131086:QUW131087 RES131086:RES131087 ROO131086:ROO131087 RYK131086:RYK131087 SIG131086:SIG131087 SSC131086:SSC131087 TBY131086:TBY131087 TLU131086:TLU131087 TVQ131086:TVQ131087 UFM131086:UFM131087 UPI131086:UPI131087 UZE131086:UZE131087 VJA131086:VJA131087 VSW131086:VSW131087 WCS131086:WCS131087 WMO131086:WMO131087 WWK131086:WWK131087 AC196622:AC196623 JY196622:JY196623 TU196622:TU196623 ADQ196622:ADQ196623 ANM196622:ANM196623 AXI196622:AXI196623 BHE196622:BHE196623 BRA196622:BRA196623 CAW196622:CAW196623 CKS196622:CKS196623 CUO196622:CUO196623 DEK196622:DEK196623 DOG196622:DOG196623 DYC196622:DYC196623 EHY196622:EHY196623 ERU196622:ERU196623 FBQ196622:FBQ196623 FLM196622:FLM196623 FVI196622:FVI196623 GFE196622:GFE196623 GPA196622:GPA196623 GYW196622:GYW196623 HIS196622:HIS196623 HSO196622:HSO196623 ICK196622:ICK196623 IMG196622:IMG196623 IWC196622:IWC196623 JFY196622:JFY196623 JPU196622:JPU196623 JZQ196622:JZQ196623 KJM196622:KJM196623 KTI196622:KTI196623 LDE196622:LDE196623 LNA196622:LNA196623 LWW196622:LWW196623 MGS196622:MGS196623 MQO196622:MQO196623 NAK196622:NAK196623 NKG196622:NKG196623 NUC196622:NUC196623 ODY196622:ODY196623 ONU196622:ONU196623 OXQ196622:OXQ196623 PHM196622:PHM196623 PRI196622:PRI196623 QBE196622:QBE196623 QLA196622:QLA196623 QUW196622:QUW196623 RES196622:RES196623 ROO196622:ROO196623 RYK196622:RYK196623 SIG196622:SIG196623 SSC196622:SSC196623 TBY196622:TBY196623 TLU196622:TLU196623 TVQ196622:TVQ196623 UFM196622:UFM196623 UPI196622:UPI196623 UZE196622:UZE196623 VJA196622:VJA196623 VSW196622:VSW196623 WCS196622:WCS196623 WMO196622:WMO196623 WWK196622:WWK196623 AC262158:AC262159 JY262158:JY262159 TU262158:TU262159 ADQ262158:ADQ262159 ANM262158:ANM262159 AXI262158:AXI262159 BHE262158:BHE262159 BRA262158:BRA262159 CAW262158:CAW262159 CKS262158:CKS262159 CUO262158:CUO262159 DEK262158:DEK262159 DOG262158:DOG262159 DYC262158:DYC262159 EHY262158:EHY262159 ERU262158:ERU262159 FBQ262158:FBQ262159 FLM262158:FLM262159 FVI262158:FVI262159 GFE262158:GFE262159 GPA262158:GPA262159 GYW262158:GYW262159 HIS262158:HIS262159 HSO262158:HSO262159 ICK262158:ICK262159 IMG262158:IMG262159 IWC262158:IWC262159 JFY262158:JFY262159 JPU262158:JPU262159 JZQ262158:JZQ262159 KJM262158:KJM262159 KTI262158:KTI262159 LDE262158:LDE262159 LNA262158:LNA262159 LWW262158:LWW262159 MGS262158:MGS262159 MQO262158:MQO262159 NAK262158:NAK262159 NKG262158:NKG262159 NUC262158:NUC262159 ODY262158:ODY262159 ONU262158:ONU262159 OXQ262158:OXQ262159 PHM262158:PHM262159 PRI262158:PRI262159 QBE262158:QBE262159 QLA262158:QLA262159 QUW262158:QUW262159 RES262158:RES262159 ROO262158:ROO262159 RYK262158:RYK262159 SIG262158:SIG262159 SSC262158:SSC262159 TBY262158:TBY262159 TLU262158:TLU262159 TVQ262158:TVQ262159 UFM262158:UFM262159 UPI262158:UPI262159 UZE262158:UZE262159 VJA262158:VJA262159 VSW262158:VSW262159 WCS262158:WCS262159 WMO262158:WMO262159 WWK262158:WWK262159 AC327694:AC327695 JY327694:JY327695 TU327694:TU327695 ADQ327694:ADQ327695 ANM327694:ANM327695 AXI327694:AXI327695 BHE327694:BHE327695 BRA327694:BRA327695 CAW327694:CAW327695 CKS327694:CKS327695 CUO327694:CUO327695 DEK327694:DEK327695 DOG327694:DOG327695 DYC327694:DYC327695 EHY327694:EHY327695 ERU327694:ERU327695 FBQ327694:FBQ327695 FLM327694:FLM327695 FVI327694:FVI327695 GFE327694:GFE327695 GPA327694:GPA327695 GYW327694:GYW327695 HIS327694:HIS327695 HSO327694:HSO327695 ICK327694:ICK327695 IMG327694:IMG327695 IWC327694:IWC327695 JFY327694:JFY327695 JPU327694:JPU327695 JZQ327694:JZQ327695 KJM327694:KJM327695 KTI327694:KTI327695 LDE327694:LDE327695 LNA327694:LNA327695 LWW327694:LWW327695 MGS327694:MGS327695 MQO327694:MQO327695 NAK327694:NAK327695 NKG327694:NKG327695 NUC327694:NUC327695 ODY327694:ODY327695 ONU327694:ONU327695 OXQ327694:OXQ327695 PHM327694:PHM327695 PRI327694:PRI327695 QBE327694:QBE327695 QLA327694:QLA327695 QUW327694:QUW327695 RES327694:RES327695 ROO327694:ROO327695 RYK327694:RYK327695 SIG327694:SIG327695 SSC327694:SSC327695 TBY327694:TBY327695 TLU327694:TLU327695 TVQ327694:TVQ327695 UFM327694:UFM327695 UPI327694:UPI327695 UZE327694:UZE327695 VJA327694:VJA327695 VSW327694:VSW327695 WCS327694:WCS327695 WMO327694:WMO327695 WWK327694:WWK327695 AC393230:AC393231 JY393230:JY393231 TU393230:TU393231 ADQ393230:ADQ393231 ANM393230:ANM393231 AXI393230:AXI393231 BHE393230:BHE393231 BRA393230:BRA393231 CAW393230:CAW393231 CKS393230:CKS393231 CUO393230:CUO393231 DEK393230:DEK393231 DOG393230:DOG393231 DYC393230:DYC393231 EHY393230:EHY393231 ERU393230:ERU393231 FBQ393230:FBQ393231 FLM393230:FLM393231 FVI393230:FVI393231 GFE393230:GFE393231 GPA393230:GPA393231 GYW393230:GYW393231 HIS393230:HIS393231 HSO393230:HSO393231 ICK393230:ICK393231 IMG393230:IMG393231 IWC393230:IWC393231 JFY393230:JFY393231 JPU393230:JPU393231 JZQ393230:JZQ393231 KJM393230:KJM393231 KTI393230:KTI393231 LDE393230:LDE393231 LNA393230:LNA393231 LWW393230:LWW393231 MGS393230:MGS393231 MQO393230:MQO393231 NAK393230:NAK393231 NKG393230:NKG393231 NUC393230:NUC393231 ODY393230:ODY393231 ONU393230:ONU393231 OXQ393230:OXQ393231 PHM393230:PHM393231 PRI393230:PRI393231 QBE393230:QBE393231 QLA393230:QLA393231 QUW393230:QUW393231 RES393230:RES393231 ROO393230:ROO393231 RYK393230:RYK393231 SIG393230:SIG393231 SSC393230:SSC393231 TBY393230:TBY393231 TLU393230:TLU393231 TVQ393230:TVQ393231 UFM393230:UFM393231 UPI393230:UPI393231 UZE393230:UZE393231 VJA393230:VJA393231 VSW393230:VSW393231 WCS393230:WCS393231 WMO393230:WMO393231 WWK393230:WWK393231 AC458766:AC458767 JY458766:JY458767 TU458766:TU458767 ADQ458766:ADQ458767 ANM458766:ANM458767 AXI458766:AXI458767 BHE458766:BHE458767 BRA458766:BRA458767 CAW458766:CAW458767 CKS458766:CKS458767 CUO458766:CUO458767 DEK458766:DEK458767 DOG458766:DOG458767 DYC458766:DYC458767 EHY458766:EHY458767 ERU458766:ERU458767 FBQ458766:FBQ458767 FLM458766:FLM458767 FVI458766:FVI458767 GFE458766:GFE458767 GPA458766:GPA458767 GYW458766:GYW458767 HIS458766:HIS458767 HSO458766:HSO458767 ICK458766:ICK458767 IMG458766:IMG458767 IWC458766:IWC458767 JFY458766:JFY458767 JPU458766:JPU458767 JZQ458766:JZQ458767 KJM458766:KJM458767 KTI458766:KTI458767 LDE458766:LDE458767 LNA458766:LNA458767 LWW458766:LWW458767 MGS458766:MGS458767 MQO458766:MQO458767 NAK458766:NAK458767 NKG458766:NKG458767 NUC458766:NUC458767 ODY458766:ODY458767 ONU458766:ONU458767 OXQ458766:OXQ458767 PHM458766:PHM458767 PRI458766:PRI458767 QBE458766:QBE458767 QLA458766:QLA458767 QUW458766:QUW458767 RES458766:RES458767 ROO458766:ROO458767 RYK458766:RYK458767 SIG458766:SIG458767 SSC458766:SSC458767 TBY458766:TBY458767 TLU458766:TLU458767 TVQ458766:TVQ458767 UFM458766:UFM458767 UPI458766:UPI458767 UZE458766:UZE458767 VJA458766:VJA458767 VSW458766:VSW458767 WCS458766:WCS458767 WMO458766:WMO458767 WWK458766:WWK458767 AC524302:AC524303 JY524302:JY524303 TU524302:TU524303 ADQ524302:ADQ524303 ANM524302:ANM524303 AXI524302:AXI524303 BHE524302:BHE524303 BRA524302:BRA524303 CAW524302:CAW524303 CKS524302:CKS524303 CUO524302:CUO524303 DEK524302:DEK524303 DOG524302:DOG524303 DYC524302:DYC524303 EHY524302:EHY524303 ERU524302:ERU524303 FBQ524302:FBQ524303 FLM524302:FLM524303 FVI524302:FVI524303 GFE524302:GFE524303 GPA524302:GPA524303 GYW524302:GYW524303 HIS524302:HIS524303 HSO524302:HSO524303 ICK524302:ICK524303 IMG524302:IMG524303 IWC524302:IWC524303 JFY524302:JFY524303 JPU524302:JPU524303 JZQ524302:JZQ524303 KJM524302:KJM524303 KTI524302:KTI524303 LDE524302:LDE524303 LNA524302:LNA524303 LWW524302:LWW524303 MGS524302:MGS524303 MQO524302:MQO524303 NAK524302:NAK524303 NKG524302:NKG524303 NUC524302:NUC524303 ODY524302:ODY524303 ONU524302:ONU524303 OXQ524302:OXQ524303 PHM524302:PHM524303 PRI524302:PRI524303 QBE524302:QBE524303 QLA524302:QLA524303 QUW524302:QUW524303 RES524302:RES524303 ROO524302:ROO524303 RYK524302:RYK524303 SIG524302:SIG524303 SSC524302:SSC524303 TBY524302:TBY524303 TLU524302:TLU524303 TVQ524302:TVQ524303 UFM524302:UFM524303 UPI524302:UPI524303 UZE524302:UZE524303 VJA524302:VJA524303 VSW524302:VSW524303 WCS524302:WCS524303 WMO524302:WMO524303 WWK524302:WWK524303 AC589838:AC589839 JY589838:JY589839 TU589838:TU589839 ADQ589838:ADQ589839 ANM589838:ANM589839 AXI589838:AXI589839 BHE589838:BHE589839 BRA589838:BRA589839 CAW589838:CAW589839 CKS589838:CKS589839 CUO589838:CUO589839 DEK589838:DEK589839 DOG589838:DOG589839 DYC589838:DYC589839 EHY589838:EHY589839 ERU589838:ERU589839 FBQ589838:FBQ589839 FLM589838:FLM589839 FVI589838:FVI589839 GFE589838:GFE589839 GPA589838:GPA589839 GYW589838:GYW589839 HIS589838:HIS589839 HSO589838:HSO589839 ICK589838:ICK589839 IMG589838:IMG589839 IWC589838:IWC589839 JFY589838:JFY589839 JPU589838:JPU589839 JZQ589838:JZQ589839 KJM589838:KJM589839 KTI589838:KTI589839 LDE589838:LDE589839 LNA589838:LNA589839 LWW589838:LWW589839 MGS589838:MGS589839 MQO589838:MQO589839 NAK589838:NAK589839 NKG589838:NKG589839 NUC589838:NUC589839 ODY589838:ODY589839 ONU589838:ONU589839 OXQ589838:OXQ589839 PHM589838:PHM589839 PRI589838:PRI589839 QBE589838:QBE589839 QLA589838:QLA589839 QUW589838:QUW589839 RES589838:RES589839 ROO589838:ROO589839 RYK589838:RYK589839 SIG589838:SIG589839 SSC589838:SSC589839 TBY589838:TBY589839 TLU589838:TLU589839 TVQ589838:TVQ589839 UFM589838:UFM589839 UPI589838:UPI589839 UZE589838:UZE589839 VJA589838:VJA589839 VSW589838:VSW589839 WCS589838:WCS589839 WMO589838:WMO589839 WWK589838:WWK589839 AC655374:AC655375 JY655374:JY655375 TU655374:TU655375 ADQ655374:ADQ655375 ANM655374:ANM655375 AXI655374:AXI655375 BHE655374:BHE655375 BRA655374:BRA655375 CAW655374:CAW655375 CKS655374:CKS655375 CUO655374:CUO655375 DEK655374:DEK655375 DOG655374:DOG655375 DYC655374:DYC655375 EHY655374:EHY655375 ERU655374:ERU655375 FBQ655374:FBQ655375 FLM655374:FLM655375 FVI655374:FVI655375 GFE655374:GFE655375 GPA655374:GPA655375 GYW655374:GYW655375 HIS655374:HIS655375 HSO655374:HSO655375 ICK655374:ICK655375 IMG655374:IMG655375 IWC655374:IWC655375 JFY655374:JFY655375 JPU655374:JPU655375 JZQ655374:JZQ655375 KJM655374:KJM655375 KTI655374:KTI655375 LDE655374:LDE655375 LNA655374:LNA655375 LWW655374:LWW655375 MGS655374:MGS655375 MQO655374:MQO655375 NAK655374:NAK655375 NKG655374:NKG655375 NUC655374:NUC655375 ODY655374:ODY655375 ONU655374:ONU655375 OXQ655374:OXQ655375 PHM655374:PHM655375 PRI655374:PRI655375 QBE655374:QBE655375 QLA655374:QLA655375 QUW655374:QUW655375 RES655374:RES655375 ROO655374:ROO655375 RYK655374:RYK655375 SIG655374:SIG655375 SSC655374:SSC655375 TBY655374:TBY655375 TLU655374:TLU655375 TVQ655374:TVQ655375 UFM655374:UFM655375 UPI655374:UPI655375 UZE655374:UZE655375 VJA655374:VJA655375 VSW655374:VSW655375 WCS655374:WCS655375 WMO655374:WMO655375 WWK655374:WWK655375 AC720910:AC720911 JY720910:JY720911 TU720910:TU720911 ADQ720910:ADQ720911 ANM720910:ANM720911 AXI720910:AXI720911 BHE720910:BHE720911 BRA720910:BRA720911 CAW720910:CAW720911 CKS720910:CKS720911 CUO720910:CUO720911 DEK720910:DEK720911 DOG720910:DOG720911 DYC720910:DYC720911 EHY720910:EHY720911 ERU720910:ERU720911 FBQ720910:FBQ720911 FLM720910:FLM720911 FVI720910:FVI720911 GFE720910:GFE720911 GPA720910:GPA720911 GYW720910:GYW720911 HIS720910:HIS720911 HSO720910:HSO720911 ICK720910:ICK720911 IMG720910:IMG720911 IWC720910:IWC720911 JFY720910:JFY720911 JPU720910:JPU720911 JZQ720910:JZQ720911 KJM720910:KJM720911 KTI720910:KTI720911 LDE720910:LDE720911 LNA720910:LNA720911 LWW720910:LWW720911 MGS720910:MGS720911 MQO720910:MQO720911 NAK720910:NAK720911 NKG720910:NKG720911 NUC720910:NUC720911 ODY720910:ODY720911 ONU720910:ONU720911 OXQ720910:OXQ720911 PHM720910:PHM720911 PRI720910:PRI720911 QBE720910:QBE720911 QLA720910:QLA720911 QUW720910:QUW720911 RES720910:RES720911 ROO720910:ROO720911 RYK720910:RYK720911 SIG720910:SIG720911 SSC720910:SSC720911 TBY720910:TBY720911 TLU720910:TLU720911 TVQ720910:TVQ720911 UFM720910:UFM720911 UPI720910:UPI720911 UZE720910:UZE720911 VJA720910:VJA720911 VSW720910:VSW720911 WCS720910:WCS720911 WMO720910:WMO720911 WWK720910:WWK720911 AC786446:AC786447 JY786446:JY786447 TU786446:TU786447 ADQ786446:ADQ786447 ANM786446:ANM786447 AXI786446:AXI786447 BHE786446:BHE786447 BRA786446:BRA786447 CAW786446:CAW786447 CKS786446:CKS786447 CUO786446:CUO786447 DEK786446:DEK786447 DOG786446:DOG786447 DYC786446:DYC786447 EHY786446:EHY786447 ERU786446:ERU786447 FBQ786446:FBQ786447 FLM786446:FLM786447 FVI786446:FVI786447 GFE786446:GFE786447 GPA786446:GPA786447 GYW786446:GYW786447 HIS786446:HIS786447 HSO786446:HSO786447 ICK786446:ICK786447 IMG786446:IMG786447 IWC786446:IWC786447 JFY786446:JFY786447 JPU786446:JPU786447 JZQ786446:JZQ786447 KJM786446:KJM786447 KTI786446:KTI786447 LDE786446:LDE786447 LNA786446:LNA786447 LWW786446:LWW786447 MGS786446:MGS786447 MQO786446:MQO786447 NAK786446:NAK786447 NKG786446:NKG786447 NUC786446:NUC786447 ODY786446:ODY786447 ONU786446:ONU786447 OXQ786446:OXQ786447 PHM786446:PHM786447 PRI786446:PRI786447 QBE786446:QBE786447 QLA786446:QLA786447 QUW786446:QUW786447 RES786446:RES786447 ROO786446:ROO786447 RYK786446:RYK786447 SIG786446:SIG786447 SSC786446:SSC786447 TBY786446:TBY786447 TLU786446:TLU786447 TVQ786446:TVQ786447 UFM786446:UFM786447 UPI786446:UPI786447 UZE786446:UZE786447 VJA786446:VJA786447 VSW786446:VSW786447 WCS786446:WCS786447 WMO786446:WMO786447 WWK786446:WWK786447 AC851982:AC851983 JY851982:JY851983 TU851982:TU851983 ADQ851982:ADQ851983 ANM851982:ANM851983 AXI851982:AXI851983 BHE851982:BHE851983 BRA851982:BRA851983 CAW851982:CAW851983 CKS851982:CKS851983 CUO851982:CUO851983 DEK851982:DEK851983 DOG851982:DOG851983 DYC851982:DYC851983 EHY851982:EHY851983 ERU851982:ERU851983 FBQ851982:FBQ851983 FLM851982:FLM851983 FVI851982:FVI851983 GFE851982:GFE851983 GPA851982:GPA851983 GYW851982:GYW851983 HIS851982:HIS851983 HSO851982:HSO851983 ICK851982:ICK851983 IMG851982:IMG851983 IWC851982:IWC851983 JFY851982:JFY851983 JPU851982:JPU851983 JZQ851982:JZQ851983 KJM851982:KJM851983 KTI851982:KTI851983 LDE851982:LDE851983 LNA851982:LNA851983 LWW851982:LWW851983 MGS851982:MGS851983 MQO851982:MQO851983 NAK851982:NAK851983 NKG851982:NKG851983 NUC851982:NUC851983 ODY851982:ODY851983 ONU851982:ONU851983 OXQ851982:OXQ851983 PHM851982:PHM851983 PRI851982:PRI851983 QBE851982:QBE851983 QLA851982:QLA851983 QUW851982:QUW851983 RES851982:RES851983 ROO851982:ROO851983 RYK851982:RYK851983 SIG851982:SIG851983 SSC851982:SSC851983 TBY851982:TBY851983 TLU851982:TLU851983 TVQ851982:TVQ851983 UFM851982:UFM851983 UPI851982:UPI851983 UZE851982:UZE851983 VJA851982:VJA851983 VSW851982:VSW851983 WCS851982:WCS851983 WMO851982:WMO851983 WWK851982:WWK851983 AC917518:AC917519 JY917518:JY917519 TU917518:TU917519 ADQ917518:ADQ917519 ANM917518:ANM917519 AXI917518:AXI917519 BHE917518:BHE917519 BRA917518:BRA917519 CAW917518:CAW917519 CKS917518:CKS917519 CUO917518:CUO917519 DEK917518:DEK917519 DOG917518:DOG917519 DYC917518:DYC917519 EHY917518:EHY917519 ERU917518:ERU917519 FBQ917518:FBQ917519 FLM917518:FLM917519 FVI917518:FVI917519 GFE917518:GFE917519 GPA917518:GPA917519 GYW917518:GYW917519 HIS917518:HIS917519 HSO917518:HSO917519 ICK917518:ICK917519 IMG917518:IMG917519 IWC917518:IWC917519 JFY917518:JFY917519 JPU917518:JPU917519 JZQ917518:JZQ917519 KJM917518:KJM917519 KTI917518:KTI917519 LDE917518:LDE917519 LNA917518:LNA917519 LWW917518:LWW917519 MGS917518:MGS917519 MQO917518:MQO917519 NAK917518:NAK917519 NKG917518:NKG917519 NUC917518:NUC917519 ODY917518:ODY917519 ONU917518:ONU917519 OXQ917518:OXQ917519 PHM917518:PHM917519 PRI917518:PRI917519 QBE917518:QBE917519 QLA917518:QLA917519 QUW917518:QUW917519 RES917518:RES917519 ROO917518:ROO917519 RYK917518:RYK917519 SIG917518:SIG917519 SSC917518:SSC917519 TBY917518:TBY917519 TLU917518:TLU917519 TVQ917518:TVQ917519 UFM917518:UFM917519 UPI917518:UPI917519 UZE917518:UZE917519 VJA917518:VJA917519 VSW917518:VSW917519 WCS917518:WCS917519 WMO917518:WMO917519 WWK917518:WWK917519 AC983054:AC983055 JY983054:JY983055 TU983054:TU983055 ADQ983054:ADQ983055 ANM983054:ANM983055 AXI983054:AXI983055 BHE983054:BHE983055 BRA983054:BRA983055 CAW983054:CAW983055 CKS983054:CKS983055 CUO983054:CUO983055 DEK983054:DEK983055 DOG983054:DOG983055 DYC983054:DYC983055 EHY983054:EHY983055 ERU983054:ERU983055 FBQ983054:FBQ983055 FLM983054:FLM983055 FVI983054:FVI983055 GFE983054:GFE983055 GPA983054:GPA983055 GYW983054:GYW983055 HIS983054:HIS983055 HSO983054:HSO983055 ICK983054:ICK983055 IMG983054:IMG983055 IWC983054:IWC983055 JFY983054:JFY983055 JPU983054:JPU983055 JZQ983054:JZQ983055 KJM983054:KJM983055 KTI983054:KTI983055 LDE983054:LDE983055 LNA983054:LNA983055 LWW983054:LWW983055 MGS983054:MGS983055 MQO983054:MQO983055 NAK983054:NAK983055 NKG983054:NKG983055 NUC983054:NUC983055 ODY983054:ODY983055 ONU983054:ONU983055 OXQ983054:OXQ983055 PHM983054:PHM983055 PRI983054:PRI983055 QBE983054:QBE983055 QLA983054:QLA983055 QUW983054:QUW983055 RES983054:RES983055 ROO983054:ROO983055 RYK983054:RYK983055 SIG983054:SIG983055 SSC983054:SSC983055 TBY983054:TBY983055 TLU983054:TLU983055 TVQ983054:TVQ983055 UFM983054:UFM983055 UPI983054:UPI983055 UZE983054:UZE983055 VJA983054:VJA983055 VSW983054:VSW983055 WCS983054:WCS983055 WMO983054:WMO983055 WWK983054:WWK983055 AC18:AC58 JY18:JY58 TU18:TU58 ADQ18:ADQ58 ANM18:ANM58 AXI18:AXI58 BHE18:BHE58 BRA18:BRA58 CAW18:CAW58 CKS18:CKS58 CUO18:CUO58 DEK18:DEK58 DOG18:DOG58 DYC18:DYC58 EHY18:EHY58 ERU18:ERU58 FBQ18:FBQ58 FLM18:FLM58 FVI18:FVI58 GFE18:GFE58 GPA18:GPA58 GYW18:GYW58 HIS18:HIS58 HSO18:HSO58 ICK18:ICK58 IMG18:IMG58 IWC18:IWC58 JFY18:JFY58 JPU18:JPU58 JZQ18:JZQ58 KJM18:KJM58 KTI18:KTI58 LDE18:LDE58 LNA18:LNA58 LWW18:LWW58 MGS18:MGS58 MQO18:MQO58 NAK18:NAK58 NKG18:NKG58 NUC18:NUC58 ODY18:ODY58 ONU18:ONU58 OXQ18:OXQ58 PHM18:PHM58 PRI18:PRI58 QBE18:QBE58 QLA18:QLA58 QUW18:QUW58 RES18:RES58 ROO18:ROO58 RYK18:RYK58 SIG18:SIG58 SSC18:SSC58 TBY18:TBY58 TLU18:TLU58 TVQ18:TVQ58 UFM18:UFM58 UPI18:UPI58 UZE18:UZE58 VJA18:VJA58 VSW18:VSW58 WCS18:WCS58 WMO18:WMO58 WWK18:WWK58 AC65554:AC65594 JY65554:JY65594 TU65554:TU65594 ADQ65554:ADQ65594 ANM65554:ANM65594 AXI65554:AXI65594 BHE65554:BHE65594 BRA65554:BRA65594 CAW65554:CAW65594 CKS65554:CKS65594 CUO65554:CUO65594 DEK65554:DEK65594 DOG65554:DOG65594 DYC65554:DYC65594 EHY65554:EHY65594 ERU65554:ERU65594 FBQ65554:FBQ65594 FLM65554:FLM65594 FVI65554:FVI65594 GFE65554:GFE65594 GPA65554:GPA65594 GYW65554:GYW65594 HIS65554:HIS65594 HSO65554:HSO65594 ICK65554:ICK65594 IMG65554:IMG65594 IWC65554:IWC65594 JFY65554:JFY65594 JPU65554:JPU65594 JZQ65554:JZQ65594 KJM65554:KJM65594 KTI65554:KTI65594 LDE65554:LDE65594 LNA65554:LNA65594 LWW65554:LWW65594 MGS65554:MGS65594 MQO65554:MQO65594 NAK65554:NAK65594 NKG65554:NKG65594 NUC65554:NUC65594 ODY65554:ODY65594 ONU65554:ONU65594 OXQ65554:OXQ65594 PHM65554:PHM65594 PRI65554:PRI65594 QBE65554:QBE65594 QLA65554:QLA65594 QUW65554:QUW65594 RES65554:RES65594 ROO65554:ROO65594 RYK65554:RYK65594 SIG65554:SIG65594 SSC65554:SSC65594 TBY65554:TBY65594 TLU65554:TLU65594 TVQ65554:TVQ65594 UFM65554:UFM65594 UPI65554:UPI65594 UZE65554:UZE65594 VJA65554:VJA65594 VSW65554:VSW65594 WCS65554:WCS65594 WMO65554:WMO65594 WWK65554:WWK65594 AC131090:AC131130 JY131090:JY131130 TU131090:TU131130 ADQ131090:ADQ131130 ANM131090:ANM131130 AXI131090:AXI131130 BHE131090:BHE131130 BRA131090:BRA131130 CAW131090:CAW131130 CKS131090:CKS131130 CUO131090:CUO131130 DEK131090:DEK131130 DOG131090:DOG131130 DYC131090:DYC131130 EHY131090:EHY131130 ERU131090:ERU131130 FBQ131090:FBQ131130 FLM131090:FLM131130 FVI131090:FVI131130 GFE131090:GFE131130 GPA131090:GPA131130 GYW131090:GYW131130 HIS131090:HIS131130 HSO131090:HSO131130 ICK131090:ICK131130 IMG131090:IMG131130 IWC131090:IWC131130 JFY131090:JFY131130 JPU131090:JPU131130 JZQ131090:JZQ131130 KJM131090:KJM131130 KTI131090:KTI131130 LDE131090:LDE131130 LNA131090:LNA131130 LWW131090:LWW131130 MGS131090:MGS131130 MQO131090:MQO131130 NAK131090:NAK131130 NKG131090:NKG131130 NUC131090:NUC131130 ODY131090:ODY131130 ONU131090:ONU131130 OXQ131090:OXQ131130 PHM131090:PHM131130 PRI131090:PRI131130 QBE131090:QBE131130 QLA131090:QLA131130 QUW131090:QUW131130 RES131090:RES131130 ROO131090:ROO131130 RYK131090:RYK131130 SIG131090:SIG131130 SSC131090:SSC131130 TBY131090:TBY131130 TLU131090:TLU131130 TVQ131090:TVQ131130 UFM131090:UFM131130 UPI131090:UPI131130 UZE131090:UZE131130 VJA131090:VJA131130 VSW131090:VSW131130 WCS131090:WCS131130 WMO131090:WMO131130 WWK131090:WWK131130 AC196626:AC196666 JY196626:JY196666 TU196626:TU196666 ADQ196626:ADQ196666 ANM196626:ANM196666 AXI196626:AXI196666 BHE196626:BHE196666 BRA196626:BRA196666 CAW196626:CAW196666 CKS196626:CKS196666 CUO196626:CUO196666 DEK196626:DEK196666 DOG196626:DOG196666 DYC196626:DYC196666 EHY196626:EHY196666 ERU196626:ERU196666 FBQ196626:FBQ196666 FLM196626:FLM196666 FVI196626:FVI196666 GFE196626:GFE196666 GPA196626:GPA196666 GYW196626:GYW196666 HIS196626:HIS196666 HSO196626:HSO196666 ICK196626:ICK196666 IMG196626:IMG196666 IWC196626:IWC196666 JFY196626:JFY196666 JPU196626:JPU196666 JZQ196626:JZQ196666 KJM196626:KJM196666 KTI196626:KTI196666 LDE196626:LDE196666 LNA196626:LNA196666 LWW196626:LWW196666 MGS196626:MGS196666 MQO196626:MQO196666 NAK196626:NAK196666 NKG196626:NKG196666 NUC196626:NUC196666 ODY196626:ODY196666 ONU196626:ONU196666 OXQ196626:OXQ196666 PHM196626:PHM196666 PRI196626:PRI196666 QBE196626:QBE196666 QLA196626:QLA196666 QUW196626:QUW196666 RES196626:RES196666 ROO196626:ROO196666 RYK196626:RYK196666 SIG196626:SIG196666 SSC196626:SSC196666 TBY196626:TBY196666 TLU196626:TLU196666 TVQ196626:TVQ196666 UFM196626:UFM196666 UPI196626:UPI196666 UZE196626:UZE196666 VJA196626:VJA196666 VSW196626:VSW196666 WCS196626:WCS196666 WMO196626:WMO196666 WWK196626:WWK196666 AC262162:AC262202 JY262162:JY262202 TU262162:TU262202 ADQ262162:ADQ262202 ANM262162:ANM262202 AXI262162:AXI262202 BHE262162:BHE262202 BRA262162:BRA262202 CAW262162:CAW262202 CKS262162:CKS262202 CUO262162:CUO262202 DEK262162:DEK262202 DOG262162:DOG262202 DYC262162:DYC262202 EHY262162:EHY262202 ERU262162:ERU262202 FBQ262162:FBQ262202 FLM262162:FLM262202 FVI262162:FVI262202 GFE262162:GFE262202 GPA262162:GPA262202 GYW262162:GYW262202 HIS262162:HIS262202 HSO262162:HSO262202 ICK262162:ICK262202 IMG262162:IMG262202 IWC262162:IWC262202 JFY262162:JFY262202 JPU262162:JPU262202 JZQ262162:JZQ262202 KJM262162:KJM262202 KTI262162:KTI262202 LDE262162:LDE262202 LNA262162:LNA262202 LWW262162:LWW262202 MGS262162:MGS262202 MQO262162:MQO262202 NAK262162:NAK262202 NKG262162:NKG262202 NUC262162:NUC262202 ODY262162:ODY262202 ONU262162:ONU262202 OXQ262162:OXQ262202 PHM262162:PHM262202 PRI262162:PRI262202 QBE262162:QBE262202 QLA262162:QLA262202 QUW262162:QUW262202 RES262162:RES262202 ROO262162:ROO262202 RYK262162:RYK262202 SIG262162:SIG262202 SSC262162:SSC262202 TBY262162:TBY262202 TLU262162:TLU262202 TVQ262162:TVQ262202 UFM262162:UFM262202 UPI262162:UPI262202 UZE262162:UZE262202 VJA262162:VJA262202 VSW262162:VSW262202 WCS262162:WCS262202 WMO262162:WMO262202 WWK262162:WWK262202 AC327698:AC327738 JY327698:JY327738 TU327698:TU327738 ADQ327698:ADQ327738 ANM327698:ANM327738 AXI327698:AXI327738 BHE327698:BHE327738 BRA327698:BRA327738 CAW327698:CAW327738 CKS327698:CKS327738 CUO327698:CUO327738 DEK327698:DEK327738 DOG327698:DOG327738 DYC327698:DYC327738 EHY327698:EHY327738 ERU327698:ERU327738 FBQ327698:FBQ327738 FLM327698:FLM327738 FVI327698:FVI327738 GFE327698:GFE327738 GPA327698:GPA327738 GYW327698:GYW327738 HIS327698:HIS327738 HSO327698:HSO327738 ICK327698:ICK327738 IMG327698:IMG327738 IWC327698:IWC327738 JFY327698:JFY327738 JPU327698:JPU327738 JZQ327698:JZQ327738 KJM327698:KJM327738 KTI327698:KTI327738 LDE327698:LDE327738 LNA327698:LNA327738 LWW327698:LWW327738 MGS327698:MGS327738 MQO327698:MQO327738 NAK327698:NAK327738 NKG327698:NKG327738 NUC327698:NUC327738 ODY327698:ODY327738 ONU327698:ONU327738 OXQ327698:OXQ327738 PHM327698:PHM327738 PRI327698:PRI327738 QBE327698:QBE327738 QLA327698:QLA327738 QUW327698:QUW327738 RES327698:RES327738 ROO327698:ROO327738 RYK327698:RYK327738 SIG327698:SIG327738 SSC327698:SSC327738 TBY327698:TBY327738 TLU327698:TLU327738 TVQ327698:TVQ327738 UFM327698:UFM327738 UPI327698:UPI327738 UZE327698:UZE327738 VJA327698:VJA327738 VSW327698:VSW327738 WCS327698:WCS327738 WMO327698:WMO327738 WWK327698:WWK327738 AC393234:AC393274 JY393234:JY393274 TU393234:TU393274 ADQ393234:ADQ393274 ANM393234:ANM393274 AXI393234:AXI393274 BHE393234:BHE393274 BRA393234:BRA393274 CAW393234:CAW393274 CKS393234:CKS393274 CUO393234:CUO393274 DEK393234:DEK393274 DOG393234:DOG393274 DYC393234:DYC393274 EHY393234:EHY393274 ERU393234:ERU393274 FBQ393234:FBQ393274 FLM393234:FLM393274 FVI393234:FVI393274 GFE393234:GFE393274 GPA393234:GPA393274 GYW393234:GYW393274 HIS393234:HIS393274 HSO393234:HSO393274 ICK393234:ICK393274 IMG393234:IMG393274 IWC393234:IWC393274 JFY393234:JFY393274 JPU393234:JPU393274 JZQ393234:JZQ393274 KJM393234:KJM393274 KTI393234:KTI393274 LDE393234:LDE393274 LNA393234:LNA393274 LWW393234:LWW393274 MGS393234:MGS393274 MQO393234:MQO393274 NAK393234:NAK393274 NKG393234:NKG393274 NUC393234:NUC393274 ODY393234:ODY393274 ONU393234:ONU393274 OXQ393234:OXQ393274 PHM393234:PHM393274 PRI393234:PRI393274 QBE393234:QBE393274 QLA393234:QLA393274 QUW393234:QUW393274 RES393234:RES393274 ROO393234:ROO393274 RYK393234:RYK393274 SIG393234:SIG393274 SSC393234:SSC393274 TBY393234:TBY393274 TLU393234:TLU393274 TVQ393234:TVQ393274 UFM393234:UFM393274 UPI393234:UPI393274 UZE393234:UZE393274 VJA393234:VJA393274 VSW393234:VSW393274 WCS393234:WCS393274 WMO393234:WMO393274 WWK393234:WWK393274 AC458770:AC458810 JY458770:JY458810 TU458770:TU458810 ADQ458770:ADQ458810 ANM458770:ANM458810 AXI458770:AXI458810 BHE458770:BHE458810 BRA458770:BRA458810 CAW458770:CAW458810 CKS458770:CKS458810 CUO458770:CUO458810 DEK458770:DEK458810 DOG458770:DOG458810 DYC458770:DYC458810 EHY458770:EHY458810 ERU458770:ERU458810 FBQ458770:FBQ458810 FLM458770:FLM458810 FVI458770:FVI458810 GFE458770:GFE458810 GPA458770:GPA458810 GYW458770:GYW458810 HIS458770:HIS458810 HSO458770:HSO458810 ICK458770:ICK458810 IMG458770:IMG458810 IWC458770:IWC458810 JFY458770:JFY458810 JPU458770:JPU458810 JZQ458770:JZQ458810 KJM458770:KJM458810 KTI458770:KTI458810 LDE458770:LDE458810 LNA458770:LNA458810 LWW458770:LWW458810 MGS458770:MGS458810 MQO458770:MQO458810 NAK458770:NAK458810 NKG458770:NKG458810 NUC458770:NUC458810 ODY458770:ODY458810 ONU458770:ONU458810 OXQ458770:OXQ458810 PHM458770:PHM458810 PRI458770:PRI458810 QBE458770:QBE458810 QLA458770:QLA458810 QUW458770:QUW458810 RES458770:RES458810 ROO458770:ROO458810 RYK458770:RYK458810 SIG458770:SIG458810 SSC458770:SSC458810 TBY458770:TBY458810 TLU458770:TLU458810 TVQ458770:TVQ458810 UFM458770:UFM458810 UPI458770:UPI458810 UZE458770:UZE458810 VJA458770:VJA458810 VSW458770:VSW458810 WCS458770:WCS458810 WMO458770:WMO458810 WWK458770:WWK458810 AC524306:AC524346 JY524306:JY524346 TU524306:TU524346 ADQ524306:ADQ524346 ANM524306:ANM524346 AXI524306:AXI524346 BHE524306:BHE524346 BRA524306:BRA524346 CAW524306:CAW524346 CKS524306:CKS524346 CUO524306:CUO524346 DEK524306:DEK524346 DOG524306:DOG524346 DYC524306:DYC524346 EHY524306:EHY524346 ERU524306:ERU524346 FBQ524306:FBQ524346 FLM524306:FLM524346 FVI524306:FVI524346 GFE524306:GFE524346 GPA524306:GPA524346 GYW524306:GYW524346 HIS524306:HIS524346 HSO524306:HSO524346 ICK524306:ICK524346 IMG524306:IMG524346 IWC524306:IWC524346 JFY524306:JFY524346 JPU524306:JPU524346 JZQ524306:JZQ524346 KJM524306:KJM524346 KTI524306:KTI524346 LDE524306:LDE524346 LNA524306:LNA524346 LWW524306:LWW524346 MGS524306:MGS524346 MQO524306:MQO524346 NAK524306:NAK524346 NKG524306:NKG524346 NUC524306:NUC524346 ODY524306:ODY524346 ONU524306:ONU524346 OXQ524306:OXQ524346 PHM524306:PHM524346 PRI524306:PRI524346 QBE524306:QBE524346 QLA524306:QLA524346 QUW524306:QUW524346 RES524306:RES524346 ROO524306:ROO524346 RYK524306:RYK524346 SIG524306:SIG524346 SSC524306:SSC524346 TBY524306:TBY524346 TLU524306:TLU524346 TVQ524306:TVQ524346 UFM524306:UFM524346 UPI524306:UPI524346 UZE524306:UZE524346 VJA524306:VJA524346 VSW524306:VSW524346 WCS524306:WCS524346 WMO524306:WMO524346 WWK524306:WWK524346 AC589842:AC589882 JY589842:JY589882 TU589842:TU589882 ADQ589842:ADQ589882 ANM589842:ANM589882 AXI589842:AXI589882 BHE589842:BHE589882 BRA589842:BRA589882 CAW589842:CAW589882 CKS589842:CKS589882 CUO589842:CUO589882 DEK589842:DEK589882 DOG589842:DOG589882 DYC589842:DYC589882 EHY589842:EHY589882 ERU589842:ERU589882 FBQ589842:FBQ589882 FLM589842:FLM589882 FVI589842:FVI589882 GFE589842:GFE589882 GPA589842:GPA589882 GYW589842:GYW589882 HIS589842:HIS589882 HSO589842:HSO589882 ICK589842:ICK589882 IMG589842:IMG589882 IWC589842:IWC589882 JFY589842:JFY589882 JPU589842:JPU589882 JZQ589842:JZQ589882 KJM589842:KJM589882 KTI589842:KTI589882 LDE589842:LDE589882 LNA589842:LNA589882 LWW589842:LWW589882 MGS589842:MGS589882 MQO589842:MQO589882 NAK589842:NAK589882 NKG589842:NKG589882 NUC589842:NUC589882 ODY589842:ODY589882 ONU589842:ONU589882 OXQ589842:OXQ589882 PHM589842:PHM589882 PRI589842:PRI589882 QBE589842:QBE589882 QLA589842:QLA589882 QUW589842:QUW589882 RES589842:RES589882 ROO589842:ROO589882 RYK589842:RYK589882 SIG589842:SIG589882 SSC589842:SSC589882 TBY589842:TBY589882 TLU589842:TLU589882 TVQ589842:TVQ589882 UFM589842:UFM589882 UPI589842:UPI589882 UZE589842:UZE589882 VJA589842:VJA589882 VSW589842:VSW589882 WCS589842:WCS589882 WMO589842:WMO589882 WWK589842:WWK589882 AC655378:AC655418 JY655378:JY655418 TU655378:TU655418 ADQ655378:ADQ655418 ANM655378:ANM655418 AXI655378:AXI655418 BHE655378:BHE655418 BRA655378:BRA655418 CAW655378:CAW655418 CKS655378:CKS655418 CUO655378:CUO655418 DEK655378:DEK655418 DOG655378:DOG655418 DYC655378:DYC655418 EHY655378:EHY655418 ERU655378:ERU655418 FBQ655378:FBQ655418 FLM655378:FLM655418 FVI655378:FVI655418 GFE655378:GFE655418 GPA655378:GPA655418 GYW655378:GYW655418 HIS655378:HIS655418 HSO655378:HSO655418 ICK655378:ICK655418 IMG655378:IMG655418 IWC655378:IWC655418 JFY655378:JFY655418 JPU655378:JPU655418 JZQ655378:JZQ655418 KJM655378:KJM655418 KTI655378:KTI655418 LDE655378:LDE655418 LNA655378:LNA655418 LWW655378:LWW655418 MGS655378:MGS655418 MQO655378:MQO655418 NAK655378:NAK655418 NKG655378:NKG655418 NUC655378:NUC655418 ODY655378:ODY655418 ONU655378:ONU655418 OXQ655378:OXQ655418 PHM655378:PHM655418 PRI655378:PRI655418 QBE655378:QBE655418 QLA655378:QLA655418 QUW655378:QUW655418 RES655378:RES655418 ROO655378:ROO655418 RYK655378:RYK655418 SIG655378:SIG655418 SSC655378:SSC655418 TBY655378:TBY655418 TLU655378:TLU655418 TVQ655378:TVQ655418 UFM655378:UFM655418 UPI655378:UPI655418 UZE655378:UZE655418 VJA655378:VJA655418 VSW655378:VSW655418 WCS655378:WCS655418 WMO655378:WMO655418 WWK655378:WWK655418 AC720914:AC720954 JY720914:JY720954 TU720914:TU720954 ADQ720914:ADQ720954 ANM720914:ANM720954 AXI720914:AXI720954 BHE720914:BHE720954 BRA720914:BRA720954 CAW720914:CAW720954 CKS720914:CKS720954 CUO720914:CUO720954 DEK720914:DEK720954 DOG720914:DOG720954 DYC720914:DYC720954 EHY720914:EHY720954 ERU720914:ERU720954 FBQ720914:FBQ720954 FLM720914:FLM720954 FVI720914:FVI720954 GFE720914:GFE720954 GPA720914:GPA720954 GYW720914:GYW720954 HIS720914:HIS720954 HSO720914:HSO720954 ICK720914:ICK720954 IMG720914:IMG720954 IWC720914:IWC720954 JFY720914:JFY720954 JPU720914:JPU720954 JZQ720914:JZQ720954 KJM720914:KJM720954 KTI720914:KTI720954 LDE720914:LDE720954 LNA720914:LNA720954 LWW720914:LWW720954 MGS720914:MGS720954 MQO720914:MQO720954 NAK720914:NAK720954 NKG720914:NKG720954 NUC720914:NUC720954 ODY720914:ODY720954 ONU720914:ONU720954 OXQ720914:OXQ720954 PHM720914:PHM720954 PRI720914:PRI720954 QBE720914:QBE720954 QLA720914:QLA720954 QUW720914:QUW720954 RES720914:RES720954 ROO720914:ROO720954 RYK720914:RYK720954 SIG720914:SIG720954 SSC720914:SSC720954 TBY720914:TBY720954 TLU720914:TLU720954 TVQ720914:TVQ720954 UFM720914:UFM720954 UPI720914:UPI720954 UZE720914:UZE720954 VJA720914:VJA720954 VSW720914:VSW720954 WCS720914:WCS720954 WMO720914:WMO720954 WWK720914:WWK720954 AC786450:AC786490 JY786450:JY786490 TU786450:TU786490 ADQ786450:ADQ786490 ANM786450:ANM786490 AXI786450:AXI786490 BHE786450:BHE786490 BRA786450:BRA786490 CAW786450:CAW786490 CKS786450:CKS786490 CUO786450:CUO786490 DEK786450:DEK786490 DOG786450:DOG786490 DYC786450:DYC786490 EHY786450:EHY786490 ERU786450:ERU786490 FBQ786450:FBQ786490 FLM786450:FLM786490 FVI786450:FVI786490 GFE786450:GFE786490 GPA786450:GPA786490 GYW786450:GYW786490 HIS786450:HIS786490 HSO786450:HSO786490 ICK786450:ICK786490 IMG786450:IMG786490 IWC786450:IWC786490 JFY786450:JFY786490 JPU786450:JPU786490 JZQ786450:JZQ786490 KJM786450:KJM786490 KTI786450:KTI786490 LDE786450:LDE786490 LNA786450:LNA786490 LWW786450:LWW786490 MGS786450:MGS786490 MQO786450:MQO786490 NAK786450:NAK786490 NKG786450:NKG786490 NUC786450:NUC786490 ODY786450:ODY786490 ONU786450:ONU786490 OXQ786450:OXQ786490 PHM786450:PHM786490 PRI786450:PRI786490 QBE786450:QBE786490 QLA786450:QLA786490 QUW786450:QUW786490 RES786450:RES786490 ROO786450:ROO786490 RYK786450:RYK786490 SIG786450:SIG786490 SSC786450:SSC786490 TBY786450:TBY786490 TLU786450:TLU786490 TVQ786450:TVQ786490 UFM786450:UFM786490 UPI786450:UPI786490 UZE786450:UZE786490 VJA786450:VJA786490 VSW786450:VSW786490 WCS786450:WCS786490 WMO786450:WMO786490 WWK786450:WWK786490 AC851986:AC852026 JY851986:JY852026 TU851986:TU852026 ADQ851986:ADQ852026 ANM851986:ANM852026 AXI851986:AXI852026 BHE851986:BHE852026 BRA851986:BRA852026 CAW851986:CAW852026 CKS851986:CKS852026 CUO851986:CUO852026 DEK851986:DEK852026 DOG851986:DOG852026 DYC851986:DYC852026 EHY851986:EHY852026 ERU851986:ERU852026 FBQ851986:FBQ852026 FLM851986:FLM852026 FVI851986:FVI852026 GFE851986:GFE852026 GPA851986:GPA852026 GYW851986:GYW852026 HIS851986:HIS852026 HSO851986:HSO852026 ICK851986:ICK852026 IMG851986:IMG852026 IWC851986:IWC852026 JFY851986:JFY852026 JPU851986:JPU852026 JZQ851986:JZQ852026 KJM851986:KJM852026 KTI851986:KTI852026 LDE851986:LDE852026 LNA851986:LNA852026 LWW851986:LWW852026 MGS851986:MGS852026 MQO851986:MQO852026 NAK851986:NAK852026 NKG851986:NKG852026 NUC851986:NUC852026 ODY851986:ODY852026 ONU851986:ONU852026 OXQ851986:OXQ852026 PHM851986:PHM852026 PRI851986:PRI852026 QBE851986:QBE852026 QLA851986:QLA852026 QUW851986:QUW852026 RES851986:RES852026 ROO851986:ROO852026 RYK851986:RYK852026 SIG851986:SIG852026 SSC851986:SSC852026 TBY851986:TBY852026 TLU851986:TLU852026 TVQ851986:TVQ852026 UFM851986:UFM852026 UPI851986:UPI852026 UZE851986:UZE852026 VJA851986:VJA852026 VSW851986:VSW852026 WCS851986:WCS852026 WMO851986:WMO852026 WWK851986:WWK852026 AC917522:AC917562 JY917522:JY917562 TU917522:TU917562 ADQ917522:ADQ917562 ANM917522:ANM917562 AXI917522:AXI917562 BHE917522:BHE917562 BRA917522:BRA917562 CAW917522:CAW917562 CKS917522:CKS917562 CUO917522:CUO917562 DEK917522:DEK917562 DOG917522:DOG917562 DYC917522:DYC917562 EHY917522:EHY917562 ERU917522:ERU917562 FBQ917522:FBQ917562 FLM917522:FLM917562 FVI917522:FVI917562 GFE917522:GFE917562 GPA917522:GPA917562 GYW917522:GYW917562 HIS917522:HIS917562 HSO917522:HSO917562 ICK917522:ICK917562 IMG917522:IMG917562 IWC917522:IWC917562 JFY917522:JFY917562 JPU917522:JPU917562 JZQ917522:JZQ917562 KJM917522:KJM917562 KTI917522:KTI917562 LDE917522:LDE917562 LNA917522:LNA917562 LWW917522:LWW917562 MGS917522:MGS917562 MQO917522:MQO917562 NAK917522:NAK917562 NKG917522:NKG917562 NUC917522:NUC917562 ODY917522:ODY917562 ONU917522:ONU917562 OXQ917522:OXQ917562 PHM917522:PHM917562 PRI917522:PRI917562 QBE917522:QBE917562 QLA917522:QLA917562 QUW917522:QUW917562 RES917522:RES917562 ROO917522:ROO917562 RYK917522:RYK917562 SIG917522:SIG917562 SSC917522:SSC917562 TBY917522:TBY917562 TLU917522:TLU917562 TVQ917522:TVQ917562 UFM917522:UFM917562 UPI917522:UPI917562 UZE917522:UZE917562 VJA917522:VJA917562 VSW917522:VSW917562 WCS917522:WCS917562 WMO917522:WMO917562 WWK917522:WWK917562 AC983058:AC983098 JY983058:JY983098 TU983058:TU983098 ADQ983058:ADQ983098 ANM983058:ANM983098 AXI983058:AXI983098 BHE983058:BHE983098 BRA983058:BRA983098 CAW983058:CAW983098 CKS983058:CKS983098 CUO983058:CUO983098 DEK983058:DEK983098 DOG983058:DOG983098 DYC983058:DYC983098 EHY983058:EHY983098 ERU983058:ERU983098 FBQ983058:FBQ983098 FLM983058:FLM983098 FVI983058:FVI983098 GFE983058:GFE983098 GPA983058:GPA983098 GYW983058:GYW983098 HIS983058:HIS983098 HSO983058:HSO983098 ICK983058:ICK983098 IMG983058:IMG983098 IWC983058:IWC983098 JFY983058:JFY983098 JPU983058:JPU983098 JZQ983058:JZQ983098 KJM983058:KJM983098 KTI983058:KTI983098 LDE983058:LDE983098 LNA983058:LNA983098 LWW983058:LWW983098 MGS983058:MGS983098 MQO983058:MQO983098 NAK983058:NAK983098 NKG983058:NKG983098 NUC983058:NUC983098 ODY983058:ODY983098 ONU983058:ONU983098 OXQ983058:OXQ983098 PHM983058:PHM983098 PRI983058:PRI983098 QBE983058:QBE983098 QLA983058:QLA983098 QUW983058:QUW983098 RES983058:RES983098 ROO983058:ROO983098 RYK983058:RYK983098 SIG983058:SIG983098 SSC983058:SSC983098 TBY983058:TBY983098 TLU983058:TLU983098 TVQ983058:TVQ983098 UFM983058:UFM983098 UPI983058:UPI983098 UZE983058:UZE983098 VJA983058:VJA983098 VSW983058:VSW983098 WCS983058:WCS983098 WMO983058:WMO983098 WWK983058:WWK983098</xm:sqref>
        </x14:dataValidation>
        <x14:dataValidation showInputMessage="1" showErrorMessage="1">
          <xm:sqref>AF65515:AJ65515 KB65515:KF65515 TX65515:UB65515 ADT65515:ADX65515 ANP65515:ANT65515 AXL65515:AXP65515 BHH65515:BHL65515 BRD65515:BRH65515 CAZ65515:CBD65515 CKV65515:CKZ65515 CUR65515:CUV65515 DEN65515:DER65515 DOJ65515:DON65515 DYF65515:DYJ65515 EIB65515:EIF65515 ERX65515:ESB65515 FBT65515:FBX65515 FLP65515:FLT65515 FVL65515:FVP65515 GFH65515:GFL65515 GPD65515:GPH65515 GYZ65515:GZD65515 HIV65515:HIZ65515 HSR65515:HSV65515 ICN65515:ICR65515 IMJ65515:IMN65515 IWF65515:IWJ65515 JGB65515:JGF65515 JPX65515:JQB65515 JZT65515:JZX65515 KJP65515:KJT65515 KTL65515:KTP65515 LDH65515:LDL65515 LND65515:LNH65515 LWZ65515:LXD65515 MGV65515:MGZ65515 MQR65515:MQV65515 NAN65515:NAR65515 NKJ65515:NKN65515 NUF65515:NUJ65515 OEB65515:OEF65515 ONX65515:OOB65515 OXT65515:OXX65515 PHP65515:PHT65515 PRL65515:PRP65515 QBH65515:QBL65515 QLD65515:QLH65515 QUZ65515:QVD65515 REV65515:REZ65515 ROR65515:ROV65515 RYN65515:RYR65515 SIJ65515:SIN65515 SSF65515:SSJ65515 TCB65515:TCF65515 TLX65515:TMB65515 TVT65515:TVX65515 UFP65515:UFT65515 UPL65515:UPP65515 UZH65515:UZL65515 VJD65515:VJH65515 VSZ65515:VTD65515 WCV65515:WCZ65515 WMR65515:WMV65515 WWN65515:WWR65515 AF131051:AJ131051 KB131051:KF131051 TX131051:UB131051 ADT131051:ADX131051 ANP131051:ANT131051 AXL131051:AXP131051 BHH131051:BHL131051 BRD131051:BRH131051 CAZ131051:CBD131051 CKV131051:CKZ131051 CUR131051:CUV131051 DEN131051:DER131051 DOJ131051:DON131051 DYF131051:DYJ131051 EIB131051:EIF131051 ERX131051:ESB131051 FBT131051:FBX131051 FLP131051:FLT131051 FVL131051:FVP131051 GFH131051:GFL131051 GPD131051:GPH131051 GYZ131051:GZD131051 HIV131051:HIZ131051 HSR131051:HSV131051 ICN131051:ICR131051 IMJ131051:IMN131051 IWF131051:IWJ131051 JGB131051:JGF131051 JPX131051:JQB131051 JZT131051:JZX131051 KJP131051:KJT131051 KTL131051:KTP131051 LDH131051:LDL131051 LND131051:LNH131051 LWZ131051:LXD131051 MGV131051:MGZ131051 MQR131051:MQV131051 NAN131051:NAR131051 NKJ131051:NKN131051 NUF131051:NUJ131051 OEB131051:OEF131051 ONX131051:OOB131051 OXT131051:OXX131051 PHP131051:PHT131051 PRL131051:PRP131051 QBH131051:QBL131051 QLD131051:QLH131051 QUZ131051:QVD131051 REV131051:REZ131051 ROR131051:ROV131051 RYN131051:RYR131051 SIJ131051:SIN131051 SSF131051:SSJ131051 TCB131051:TCF131051 TLX131051:TMB131051 TVT131051:TVX131051 UFP131051:UFT131051 UPL131051:UPP131051 UZH131051:UZL131051 VJD131051:VJH131051 VSZ131051:VTD131051 WCV131051:WCZ131051 WMR131051:WMV131051 WWN131051:WWR131051 AF196587:AJ196587 KB196587:KF196587 TX196587:UB196587 ADT196587:ADX196587 ANP196587:ANT196587 AXL196587:AXP196587 BHH196587:BHL196587 BRD196587:BRH196587 CAZ196587:CBD196587 CKV196587:CKZ196587 CUR196587:CUV196587 DEN196587:DER196587 DOJ196587:DON196587 DYF196587:DYJ196587 EIB196587:EIF196587 ERX196587:ESB196587 FBT196587:FBX196587 FLP196587:FLT196587 FVL196587:FVP196587 GFH196587:GFL196587 GPD196587:GPH196587 GYZ196587:GZD196587 HIV196587:HIZ196587 HSR196587:HSV196587 ICN196587:ICR196587 IMJ196587:IMN196587 IWF196587:IWJ196587 JGB196587:JGF196587 JPX196587:JQB196587 JZT196587:JZX196587 KJP196587:KJT196587 KTL196587:KTP196587 LDH196587:LDL196587 LND196587:LNH196587 LWZ196587:LXD196587 MGV196587:MGZ196587 MQR196587:MQV196587 NAN196587:NAR196587 NKJ196587:NKN196587 NUF196587:NUJ196587 OEB196587:OEF196587 ONX196587:OOB196587 OXT196587:OXX196587 PHP196587:PHT196587 PRL196587:PRP196587 QBH196587:QBL196587 QLD196587:QLH196587 QUZ196587:QVD196587 REV196587:REZ196587 ROR196587:ROV196587 RYN196587:RYR196587 SIJ196587:SIN196587 SSF196587:SSJ196587 TCB196587:TCF196587 TLX196587:TMB196587 TVT196587:TVX196587 UFP196587:UFT196587 UPL196587:UPP196587 UZH196587:UZL196587 VJD196587:VJH196587 VSZ196587:VTD196587 WCV196587:WCZ196587 WMR196587:WMV196587 WWN196587:WWR196587 AF262123:AJ262123 KB262123:KF262123 TX262123:UB262123 ADT262123:ADX262123 ANP262123:ANT262123 AXL262123:AXP262123 BHH262123:BHL262123 BRD262123:BRH262123 CAZ262123:CBD262123 CKV262123:CKZ262123 CUR262123:CUV262123 DEN262123:DER262123 DOJ262123:DON262123 DYF262123:DYJ262123 EIB262123:EIF262123 ERX262123:ESB262123 FBT262123:FBX262123 FLP262123:FLT262123 FVL262123:FVP262123 GFH262123:GFL262123 GPD262123:GPH262123 GYZ262123:GZD262123 HIV262123:HIZ262123 HSR262123:HSV262123 ICN262123:ICR262123 IMJ262123:IMN262123 IWF262123:IWJ262123 JGB262123:JGF262123 JPX262123:JQB262123 JZT262123:JZX262123 KJP262123:KJT262123 KTL262123:KTP262123 LDH262123:LDL262123 LND262123:LNH262123 LWZ262123:LXD262123 MGV262123:MGZ262123 MQR262123:MQV262123 NAN262123:NAR262123 NKJ262123:NKN262123 NUF262123:NUJ262123 OEB262123:OEF262123 ONX262123:OOB262123 OXT262123:OXX262123 PHP262123:PHT262123 PRL262123:PRP262123 QBH262123:QBL262123 QLD262123:QLH262123 QUZ262123:QVD262123 REV262123:REZ262123 ROR262123:ROV262123 RYN262123:RYR262123 SIJ262123:SIN262123 SSF262123:SSJ262123 TCB262123:TCF262123 TLX262123:TMB262123 TVT262123:TVX262123 UFP262123:UFT262123 UPL262123:UPP262123 UZH262123:UZL262123 VJD262123:VJH262123 VSZ262123:VTD262123 WCV262123:WCZ262123 WMR262123:WMV262123 WWN262123:WWR262123 AF327659:AJ327659 KB327659:KF327659 TX327659:UB327659 ADT327659:ADX327659 ANP327659:ANT327659 AXL327659:AXP327659 BHH327659:BHL327659 BRD327659:BRH327659 CAZ327659:CBD327659 CKV327659:CKZ327659 CUR327659:CUV327659 DEN327659:DER327659 DOJ327659:DON327659 DYF327659:DYJ327659 EIB327659:EIF327659 ERX327659:ESB327659 FBT327659:FBX327659 FLP327659:FLT327659 FVL327659:FVP327659 GFH327659:GFL327659 GPD327659:GPH327659 GYZ327659:GZD327659 HIV327659:HIZ327659 HSR327659:HSV327659 ICN327659:ICR327659 IMJ327659:IMN327659 IWF327659:IWJ327659 JGB327659:JGF327659 JPX327659:JQB327659 JZT327659:JZX327659 KJP327659:KJT327659 KTL327659:KTP327659 LDH327659:LDL327659 LND327659:LNH327659 LWZ327659:LXD327659 MGV327659:MGZ327659 MQR327659:MQV327659 NAN327659:NAR327659 NKJ327659:NKN327659 NUF327659:NUJ327659 OEB327659:OEF327659 ONX327659:OOB327659 OXT327659:OXX327659 PHP327659:PHT327659 PRL327659:PRP327659 QBH327659:QBL327659 QLD327659:QLH327659 QUZ327659:QVD327659 REV327659:REZ327659 ROR327659:ROV327659 RYN327659:RYR327659 SIJ327659:SIN327659 SSF327659:SSJ327659 TCB327659:TCF327659 TLX327659:TMB327659 TVT327659:TVX327659 UFP327659:UFT327659 UPL327659:UPP327659 UZH327659:UZL327659 VJD327659:VJH327659 VSZ327659:VTD327659 WCV327659:WCZ327659 WMR327659:WMV327659 WWN327659:WWR327659 AF393195:AJ393195 KB393195:KF393195 TX393195:UB393195 ADT393195:ADX393195 ANP393195:ANT393195 AXL393195:AXP393195 BHH393195:BHL393195 BRD393195:BRH393195 CAZ393195:CBD393195 CKV393195:CKZ393195 CUR393195:CUV393195 DEN393195:DER393195 DOJ393195:DON393195 DYF393195:DYJ393195 EIB393195:EIF393195 ERX393195:ESB393195 FBT393195:FBX393195 FLP393195:FLT393195 FVL393195:FVP393195 GFH393195:GFL393195 GPD393195:GPH393195 GYZ393195:GZD393195 HIV393195:HIZ393195 HSR393195:HSV393195 ICN393195:ICR393195 IMJ393195:IMN393195 IWF393195:IWJ393195 JGB393195:JGF393195 JPX393195:JQB393195 JZT393195:JZX393195 KJP393195:KJT393195 KTL393195:KTP393195 LDH393195:LDL393195 LND393195:LNH393195 LWZ393195:LXD393195 MGV393195:MGZ393195 MQR393195:MQV393195 NAN393195:NAR393195 NKJ393195:NKN393195 NUF393195:NUJ393195 OEB393195:OEF393195 ONX393195:OOB393195 OXT393195:OXX393195 PHP393195:PHT393195 PRL393195:PRP393195 QBH393195:QBL393195 QLD393195:QLH393195 QUZ393195:QVD393195 REV393195:REZ393195 ROR393195:ROV393195 RYN393195:RYR393195 SIJ393195:SIN393195 SSF393195:SSJ393195 TCB393195:TCF393195 TLX393195:TMB393195 TVT393195:TVX393195 UFP393195:UFT393195 UPL393195:UPP393195 UZH393195:UZL393195 VJD393195:VJH393195 VSZ393195:VTD393195 WCV393195:WCZ393195 WMR393195:WMV393195 WWN393195:WWR393195 AF458731:AJ458731 KB458731:KF458731 TX458731:UB458731 ADT458731:ADX458731 ANP458731:ANT458731 AXL458731:AXP458731 BHH458731:BHL458731 BRD458731:BRH458731 CAZ458731:CBD458731 CKV458731:CKZ458731 CUR458731:CUV458731 DEN458731:DER458731 DOJ458731:DON458731 DYF458731:DYJ458731 EIB458731:EIF458731 ERX458731:ESB458731 FBT458731:FBX458731 FLP458731:FLT458731 FVL458731:FVP458731 GFH458731:GFL458731 GPD458731:GPH458731 GYZ458731:GZD458731 HIV458731:HIZ458731 HSR458731:HSV458731 ICN458731:ICR458731 IMJ458731:IMN458731 IWF458731:IWJ458731 JGB458731:JGF458731 JPX458731:JQB458731 JZT458731:JZX458731 KJP458731:KJT458731 KTL458731:KTP458731 LDH458731:LDL458731 LND458731:LNH458731 LWZ458731:LXD458731 MGV458731:MGZ458731 MQR458731:MQV458731 NAN458731:NAR458731 NKJ458731:NKN458731 NUF458731:NUJ458731 OEB458731:OEF458731 ONX458731:OOB458731 OXT458731:OXX458731 PHP458731:PHT458731 PRL458731:PRP458731 QBH458731:QBL458731 QLD458731:QLH458731 QUZ458731:QVD458731 REV458731:REZ458731 ROR458731:ROV458731 RYN458731:RYR458731 SIJ458731:SIN458731 SSF458731:SSJ458731 TCB458731:TCF458731 TLX458731:TMB458731 TVT458731:TVX458731 UFP458731:UFT458731 UPL458731:UPP458731 UZH458731:UZL458731 VJD458731:VJH458731 VSZ458731:VTD458731 WCV458731:WCZ458731 WMR458731:WMV458731 WWN458731:WWR458731 AF524267:AJ524267 KB524267:KF524267 TX524267:UB524267 ADT524267:ADX524267 ANP524267:ANT524267 AXL524267:AXP524267 BHH524267:BHL524267 BRD524267:BRH524267 CAZ524267:CBD524267 CKV524267:CKZ524267 CUR524267:CUV524267 DEN524267:DER524267 DOJ524267:DON524267 DYF524267:DYJ524267 EIB524267:EIF524267 ERX524267:ESB524267 FBT524267:FBX524267 FLP524267:FLT524267 FVL524267:FVP524267 GFH524267:GFL524267 GPD524267:GPH524267 GYZ524267:GZD524267 HIV524267:HIZ524267 HSR524267:HSV524267 ICN524267:ICR524267 IMJ524267:IMN524267 IWF524267:IWJ524267 JGB524267:JGF524267 JPX524267:JQB524267 JZT524267:JZX524267 KJP524267:KJT524267 KTL524267:KTP524267 LDH524267:LDL524267 LND524267:LNH524267 LWZ524267:LXD524267 MGV524267:MGZ524267 MQR524267:MQV524267 NAN524267:NAR524267 NKJ524267:NKN524267 NUF524267:NUJ524267 OEB524267:OEF524267 ONX524267:OOB524267 OXT524267:OXX524267 PHP524267:PHT524267 PRL524267:PRP524267 QBH524267:QBL524267 QLD524267:QLH524267 QUZ524267:QVD524267 REV524267:REZ524267 ROR524267:ROV524267 RYN524267:RYR524267 SIJ524267:SIN524267 SSF524267:SSJ524267 TCB524267:TCF524267 TLX524267:TMB524267 TVT524267:TVX524267 UFP524267:UFT524267 UPL524267:UPP524267 UZH524267:UZL524267 VJD524267:VJH524267 VSZ524267:VTD524267 WCV524267:WCZ524267 WMR524267:WMV524267 WWN524267:WWR524267 AF589803:AJ589803 KB589803:KF589803 TX589803:UB589803 ADT589803:ADX589803 ANP589803:ANT589803 AXL589803:AXP589803 BHH589803:BHL589803 BRD589803:BRH589803 CAZ589803:CBD589803 CKV589803:CKZ589803 CUR589803:CUV589803 DEN589803:DER589803 DOJ589803:DON589803 DYF589803:DYJ589803 EIB589803:EIF589803 ERX589803:ESB589803 FBT589803:FBX589803 FLP589803:FLT589803 FVL589803:FVP589803 GFH589803:GFL589803 GPD589803:GPH589803 GYZ589803:GZD589803 HIV589803:HIZ589803 HSR589803:HSV589803 ICN589803:ICR589803 IMJ589803:IMN589803 IWF589803:IWJ589803 JGB589803:JGF589803 JPX589803:JQB589803 JZT589803:JZX589803 KJP589803:KJT589803 KTL589803:KTP589803 LDH589803:LDL589803 LND589803:LNH589803 LWZ589803:LXD589803 MGV589803:MGZ589803 MQR589803:MQV589803 NAN589803:NAR589803 NKJ589803:NKN589803 NUF589803:NUJ589803 OEB589803:OEF589803 ONX589803:OOB589803 OXT589803:OXX589803 PHP589803:PHT589803 PRL589803:PRP589803 QBH589803:QBL589803 QLD589803:QLH589803 QUZ589803:QVD589803 REV589803:REZ589803 ROR589803:ROV589803 RYN589803:RYR589803 SIJ589803:SIN589803 SSF589803:SSJ589803 TCB589803:TCF589803 TLX589803:TMB589803 TVT589803:TVX589803 UFP589803:UFT589803 UPL589803:UPP589803 UZH589803:UZL589803 VJD589803:VJH589803 VSZ589803:VTD589803 WCV589803:WCZ589803 WMR589803:WMV589803 WWN589803:WWR589803 AF655339:AJ655339 KB655339:KF655339 TX655339:UB655339 ADT655339:ADX655339 ANP655339:ANT655339 AXL655339:AXP655339 BHH655339:BHL655339 BRD655339:BRH655339 CAZ655339:CBD655339 CKV655339:CKZ655339 CUR655339:CUV655339 DEN655339:DER655339 DOJ655339:DON655339 DYF655339:DYJ655339 EIB655339:EIF655339 ERX655339:ESB655339 FBT655339:FBX655339 FLP655339:FLT655339 FVL655339:FVP655339 GFH655339:GFL655339 GPD655339:GPH655339 GYZ655339:GZD655339 HIV655339:HIZ655339 HSR655339:HSV655339 ICN655339:ICR655339 IMJ655339:IMN655339 IWF655339:IWJ655339 JGB655339:JGF655339 JPX655339:JQB655339 JZT655339:JZX655339 KJP655339:KJT655339 KTL655339:KTP655339 LDH655339:LDL655339 LND655339:LNH655339 LWZ655339:LXD655339 MGV655339:MGZ655339 MQR655339:MQV655339 NAN655339:NAR655339 NKJ655339:NKN655339 NUF655339:NUJ655339 OEB655339:OEF655339 ONX655339:OOB655339 OXT655339:OXX655339 PHP655339:PHT655339 PRL655339:PRP655339 QBH655339:QBL655339 QLD655339:QLH655339 QUZ655339:QVD655339 REV655339:REZ655339 ROR655339:ROV655339 RYN655339:RYR655339 SIJ655339:SIN655339 SSF655339:SSJ655339 TCB655339:TCF655339 TLX655339:TMB655339 TVT655339:TVX655339 UFP655339:UFT655339 UPL655339:UPP655339 UZH655339:UZL655339 VJD655339:VJH655339 VSZ655339:VTD655339 WCV655339:WCZ655339 WMR655339:WMV655339 WWN655339:WWR655339 AF720875:AJ720875 KB720875:KF720875 TX720875:UB720875 ADT720875:ADX720875 ANP720875:ANT720875 AXL720875:AXP720875 BHH720875:BHL720875 BRD720875:BRH720875 CAZ720875:CBD720875 CKV720875:CKZ720875 CUR720875:CUV720875 DEN720875:DER720875 DOJ720875:DON720875 DYF720875:DYJ720875 EIB720875:EIF720875 ERX720875:ESB720875 FBT720875:FBX720875 FLP720875:FLT720875 FVL720875:FVP720875 GFH720875:GFL720875 GPD720875:GPH720875 GYZ720875:GZD720875 HIV720875:HIZ720875 HSR720875:HSV720875 ICN720875:ICR720875 IMJ720875:IMN720875 IWF720875:IWJ720875 JGB720875:JGF720875 JPX720875:JQB720875 JZT720875:JZX720875 KJP720875:KJT720875 KTL720875:KTP720875 LDH720875:LDL720875 LND720875:LNH720875 LWZ720875:LXD720875 MGV720875:MGZ720875 MQR720875:MQV720875 NAN720875:NAR720875 NKJ720875:NKN720875 NUF720875:NUJ720875 OEB720875:OEF720875 ONX720875:OOB720875 OXT720875:OXX720875 PHP720875:PHT720875 PRL720875:PRP720875 QBH720875:QBL720875 QLD720875:QLH720875 QUZ720875:QVD720875 REV720875:REZ720875 ROR720875:ROV720875 RYN720875:RYR720875 SIJ720875:SIN720875 SSF720875:SSJ720875 TCB720875:TCF720875 TLX720875:TMB720875 TVT720875:TVX720875 UFP720875:UFT720875 UPL720875:UPP720875 UZH720875:UZL720875 VJD720875:VJH720875 VSZ720875:VTD720875 WCV720875:WCZ720875 WMR720875:WMV720875 WWN720875:WWR720875 AF786411:AJ786411 KB786411:KF786411 TX786411:UB786411 ADT786411:ADX786411 ANP786411:ANT786411 AXL786411:AXP786411 BHH786411:BHL786411 BRD786411:BRH786411 CAZ786411:CBD786411 CKV786411:CKZ786411 CUR786411:CUV786411 DEN786411:DER786411 DOJ786411:DON786411 DYF786411:DYJ786411 EIB786411:EIF786411 ERX786411:ESB786411 FBT786411:FBX786411 FLP786411:FLT786411 FVL786411:FVP786411 GFH786411:GFL786411 GPD786411:GPH786411 GYZ786411:GZD786411 HIV786411:HIZ786411 HSR786411:HSV786411 ICN786411:ICR786411 IMJ786411:IMN786411 IWF786411:IWJ786411 JGB786411:JGF786411 JPX786411:JQB786411 JZT786411:JZX786411 KJP786411:KJT786411 KTL786411:KTP786411 LDH786411:LDL786411 LND786411:LNH786411 LWZ786411:LXD786411 MGV786411:MGZ786411 MQR786411:MQV786411 NAN786411:NAR786411 NKJ786411:NKN786411 NUF786411:NUJ786411 OEB786411:OEF786411 ONX786411:OOB786411 OXT786411:OXX786411 PHP786411:PHT786411 PRL786411:PRP786411 QBH786411:QBL786411 QLD786411:QLH786411 QUZ786411:QVD786411 REV786411:REZ786411 ROR786411:ROV786411 RYN786411:RYR786411 SIJ786411:SIN786411 SSF786411:SSJ786411 TCB786411:TCF786411 TLX786411:TMB786411 TVT786411:TVX786411 UFP786411:UFT786411 UPL786411:UPP786411 UZH786411:UZL786411 VJD786411:VJH786411 VSZ786411:VTD786411 WCV786411:WCZ786411 WMR786411:WMV786411 WWN786411:WWR786411 AF851947:AJ851947 KB851947:KF851947 TX851947:UB851947 ADT851947:ADX851947 ANP851947:ANT851947 AXL851947:AXP851947 BHH851947:BHL851947 BRD851947:BRH851947 CAZ851947:CBD851947 CKV851947:CKZ851947 CUR851947:CUV851947 DEN851947:DER851947 DOJ851947:DON851947 DYF851947:DYJ851947 EIB851947:EIF851947 ERX851947:ESB851947 FBT851947:FBX851947 FLP851947:FLT851947 FVL851947:FVP851947 GFH851947:GFL851947 GPD851947:GPH851947 GYZ851947:GZD851947 HIV851947:HIZ851947 HSR851947:HSV851947 ICN851947:ICR851947 IMJ851947:IMN851947 IWF851947:IWJ851947 JGB851947:JGF851947 JPX851947:JQB851947 JZT851947:JZX851947 KJP851947:KJT851947 KTL851947:KTP851947 LDH851947:LDL851947 LND851947:LNH851947 LWZ851947:LXD851947 MGV851947:MGZ851947 MQR851947:MQV851947 NAN851947:NAR851947 NKJ851947:NKN851947 NUF851947:NUJ851947 OEB851947:OEF851947 ONX851947:OOB851947 OXT851947:OXX851947 PHP851947:PHT851947 PRL851947:PRP851947 QBH851947:QBL851947 QLD851947:QLH851947 QUZ851947:QVD851947 REV851947:REZ851947 ROR851947:ROV851947 RYN851947:RYR851947 SIJ851947:SIN851947 SSF851947:SSJ851947 TCB851947:TCF851947 TLX851947:TMB851947 TVT851947:TVX851947 UFP851947:UFT851947 UPL851947:UPP851947 UZH851947:UZL851947 VJD851947:VJH851947 VSZ851947:VTD851947 WCV851947:WCZ851947 WMR851947:WMV851947 WWN851947:WWR851947 AF917483:AJ917483 KB917483:KF917483 TX917483:UB917483 ADT917483:ADX917483 ANP917483:ANT917483 AXL917483:AXP917483 BHH917483:BHL917483 BRD917483:BRH917483 CAZ917483:CBD917483 CKV917483:CKZ917483 CUR917483:CUV917483 DEN917483:DER917483 DOJ917483:DON917483 DYF917483:DYJ917483 EIB917483:EIF917483 ERX917483:ESB917483 FBT917483:FBX917483 FLP917483:FLT917483 FVL917483:FVP917483 GFH917483:GFL917483 GPD917483:GPH917483 GYZ917483:GZD917483 HIV917483:HIZ917483 HSR917483:HSV917483 ICN917483:ICR917483 IMJ917483:IMN917483 IWF917483:IWJ917483 JGB917483:JGF917483 JPX917483:JQB917483 JZT917483:JZX917483 KJP917483:KJT917483 KTL917483:KTP917483 LDH917483:LDL917483 LND917483:LNH917483 LWZ917483:LXD917483 MGV917483:MGZ917483 MQR917483:MQV917483 NAN917483:NAR917483 NKJ917483:NKN917483 NUF917483:NUJ917483 OEB917483:OEF917483 ONX917483:OOB917483 OXT917483:OXX917483 PHP917483:PHT917483 PRL917483:PRP917483 QBH917483:QBL917483 QLD917483:QLH917483 QUZ917483:QVD917483 REV917483:REZ917483 ROR917483:ROV917483 RYN917483:RYR917483 SIJ917483:SIN917483 SSF917483:SSJ917483 TCB917483:TCF917483 TLX917483:TMB917483 TVT917483:TVX917483 UFP917483:UFT917483 UPL917483:UPP917483 UZH917483:UZL917483 VJD917483:VJH917483 VSZ917483:VTD917483 WCV917483:WCZ917483 WMR917483:WMV917483 WWN917483:WWR917483 AF983019:AJ983019 KB983019:KF983019 TX983019:UB983019 ADT983019:ADX983019 ANP983019:ANT983019 AXL983019:AXP983019 BHH983019:BHL983019 BRD983019:BRH983019 CAZ983019:CBD983019 CKV983019:CKZ983019 CUR983019:CUV983019 DEN983019:DER983019 DOJ983019:DON983019 DYF983019:DYJ983019 EIB983019:EIF983019 ERX983019:ESB983019 FBT983019:FBX983019 FLP983019:FLT983019 FVL983019:FVP983019 GFH983019:GFL983019 GPD983019:GPH983019 GYZ983019:GZD983019 HIV983019:HIZ983019 HSR983019:HSV983019 ICN983019:ICR983019 IMJ983019:IMN983019 IWF983019:IWJ983019 JGB983019:JGF983019 JPX983019:JQB983019 JZT983019:JZX983019 KJP983019:KJT983019 KTL983019:KTP983019 LDH983019:LDL983019 LND983019:LNH983019 LWZ983019:LXD983019 MGV983019:MGZ983019 MQR983019:MQV983019 NAN983019:NAR983019 NKJ983019:NKN983019 NUF983019:NUJ983019 OEB983019:OEF983019 ONX983019:OOB983019 OXT983019:OXX983019 PHP983019:PHT983019 PRL983019:PRP983019 QBH983019:QBL983019 QLD983019:QLH983019 QUZ983019:QVD983019 REV983019:REZ983019 ROR983019:ROV983019 RYN983019:RYR983019 SIJ983019:SIN983019 SSF983019:SSJ983019 TCB983019:TCF983019 TLX983019:TMB983019 TVT983019:TVX983019 UFP983019:UFT983019 UPL983019:UPP983019 UZH983019:UZL983019 VJD983019:VJH983019 VSZ983019:VTD983019 WCV983019:WCZ983019 WMR983019:WMV983019 WWN983019:WWR983019 AF65523:AJ65523 KB65523:KF65523 TX65523:UB65523 ADT65523:ADX65523 ANP65523:ANT65523 AXL65523:AXP65523 BHH65523:BHL65523 BRD65523:BRH65523 CAZ65523:CBD65523 CKV65523:CKZ65523 CUR65523:CUV65523 DEN65523:DER65523 DOJ65523:DON65523 DYF65523:DYJ65523 EIB65523:EIF65523 ERX65523:ESB65523 FBT65523:FBX65523 FLP65523:FLT65523 FVL65523:FVP65523 GFH65523:GFL65523 GPD65523:GPH65523 GYZ65523:GZD65523 HIV65523:HIZ65523 HSR65523:HSV65523 ICN65523:ICR65523 IMJ65523:IMN65523 IWF65523:IWJ65523 JGB65523:JGF65523 JPX65523:JQB65523 JZT65523:JZX65523 KJP65523:KJT65523 KTL65523:KTP65523 LDH65523:LDL65523 LND65523:LNH65523 LWZ65523:LXD65523 MGV65523:MGZ65523 MQR65523:MQV65523 NAN65523:NAR65523 NKJ65523:NKN65523 NUF65523:NUJ65523 OEB65523:OEF65523 ONX65523:OOB65523 OXT65523:OXX65523 PHP65523:PHT65523 PRL65523:PRP65523 QBH65523:QBL65523 QLD65523:QLH65523 QUZ65523:QVD65523 REV65523:REZ65523 ROR65523:ROV65523 RYN65523:RYR65523 SIJ65523:SIN65523 SSF65523:SSJ65523 TCB65523:TCF65523 TLX65523:TMB65523 TVT65523:TVX65523 UFP65523:UFT65523 UPL65523:UPP65523 UZH65523:UZL65523 VJD65523:VJH65523 VSZ65523:VTD65523 WCV65523:WCZ65523 WMR65523:WMV65523 WWN65523:WWR65523 AF131059:AJ131059 KB131059:KF131059 TX131059:UB131059 ADT131059:ADX131059 ANP131059:ANT131059 AXL131059:AXP131059 BHH131059:BHL131059 BRD131059:BRH131059 CAZ131059:CBD131059 CKV131059:CKZ131059 CUR131059:CUV131059 DEN131059:DER131059 DOJ131059:DON131059 DYF131059:DYJ131059 EIB131059:EIF131059 ERX131059:ESB131059 FBT131059:FBX131059 FLP131059:FLT131059 FVL131059:FVP131059 GFH131059:GFL131059 GPD131059:GPH131059 GYZ131059:GZD131059 HIV131059:HIZ131059 HSR131059:HSV131059 ICN131059:ICR131059 IMJ131059:IMN131059 IWF131059:IWJ131059 JGB131059:JGF131059 JPX131059:JQB131059 JZT131059:JZX131059 KJP131059:KJT131059 KTL131059:KTP131059 LDH131059:LDL131059 LND131059:LNH131059 LWZ131059:LXD131059 MGV131059:MGZ131059 MQR131059:MQV131059 NAN131059:NAR131059 NKJ131059:NKN131059 NUF131059:NUJ131059 OEB131059:OEF131059 ONX131059:OOB131059 OXT131059:OXX131059 PHP131059:PHT131059 PRL131059:PRP131059 QBH131059:QBL131059 QLD131059:QLH131059 QUZ131059:QVD131059 REV131059:REZ131059 ROR131059:ROV131059 RYN131059:RYR131059 SIJ131059:SIN131059 SSF131059:SSJ131059 TCB131059:TCF131059 TLX131059:TMB131059 TVT131059:TVX131059 UFP131059:UFT131059 UPL131059:UPP131059 UZH131059:UZL131059 VJD131059:VJH131059 VSZ131059:VTD131059 WCV131059:WCZ131059 WMR131059:WMV131059 WWN131059:WWR131059 AF196595:AJ196595 KB196595:KF196595 TX196595:UB196595 ADT196595:ADX196595 ANP196595:ANT196595 AXL196595:AXP196595 BHH196595:BHL196595 BRD196595:BRH196595 CAZ196595:CBD196595 CKV196595:CKZ196595 CUR196595:CUV196595 DEN196595:DER196595 DOJ196595:DON196595 DYF196595:DYJ196595 EIB196595:EIF196595 ERX196595:ESB196595 FBT196595:FBX196595 FLP196595:FLT196595 FVL196595:FVP196595 GFH196595:GFL196595 GPD196595:GPH196595 GYZ196595:GZD196595 HIV196595:HIZ196595 HSR196595:HSV196595 ICN196595:ICR196595 IMJ196595:IMN196595 IWF196595:IWJ196595 JGB196595:JGF196595 JPX196595:JQB196595 JZT196595:JZX196595 KJP196595:KJT196595 KTL196595:KTP196595 LDH196595:LDL196595 LND196595:LNH196595 LWZ196595:LXD196595 MGV196595:MGZ196595 MQR196595:MQV196595 NAN196595:NAR196595 NKJ196595:NKN196595 NUF196595:NUJ196595 OEB196595:OEF196595 ONX196595:OOB196595 OXT196595:OXX196595 PHP196595:PHT196595 PRL196595:PRP196595 QBH196595:QBL196595 QLD196595:QLH196595 QUZ196595:QVD196595 REV196595:REZ196595 ROR196595:ROV196595 RYN196595:RYR196595 SIJ196595:SIN196595 SSF196595:SSJ196595 TCB196595:TCF196595 TLX196595:TMB196595 TVT196595:TVX196595 UFP196595:UFT196595 UPL196595:UPP196595 UZH196595:UZL196595 VJD196595:VJH196595 VSZ196595:VTD196595 WCV196595:WCZ196595 WMR196595:WMV196595 WWN196595:WWR196595 AF262131:AJ262131 KB262131:KF262131 TX262131:UB262131 ADT262131:ADX262131 ANP262131:ANT262131 AXL262131:AXP262131 BHH262131:BHL262131 BRD262131:BRH262131 CAZ262131:CBD262131 CKV262131:CKZ262131 CUR262131:CUV262131 DEN262131:DER262131 DOJ262131:DON262131 DYF262131:DYJ262131 EIB262131:EIF262131 ERX262131:ESB262131 FBT262131:FBX262131 FLP262131:FLT262131 FVL262131:FVP262131 GFH262131:GFL262131 GPD262131:GPH262131 GYZ262131:GZD262131 HIV262131:HIZ262131 HSR262131:HSV262131 ICN262131:ICR262131 IMJ262131:IMN262131 IWF262131:IWJ262131 JGB262131:JGF262131 JPX262131:JQB262131 JZT262131:JZX262131 KJP262131:KJT262131 KTL262131:KTP262131 LDH262131:LDL262131 LND262131:LNH262131 LWZ262131:LXD262131 MGV262131:MGZ262131 MQR262131:MQV262131 NAN262131:NAR262131 NKJ262131:NKN262131 NUF262131:NUJ262131 OEB262131:OEF262131 ONX262131:OOB262131 OXT262131:OXX262131 PHP262131:PHT262131 PRL262131:PRP262131 QBH262131:QBL262131 QLD262131:QLH262131 QUZ262131:QVD262131 REV262131:REZ262131 ROR262131:ROV262131 RYN262131:RYR262131 SIJ262131:SIN262131 SSF262131:SSJ262131 TCB262131:TCF262131 TLX262131:TMB262131 TVT262131:TVX262131 UFP262131:UFT262131 UPL262131:UPP262131 UZH262131:UZL262131 VJD262131:VJH262131 VSZ262131:VTD262131 WCV262131:WCZ262131 WMR262131:WMV262131 WWN262131:WWR262131 AF327667:AJ327667 KB327667:KF327667 TX327667:UB327667 ADT327667:ADX327667 ANP327667:ANT327667 AXL327667:AXP327667 BHH327667:BHL327667 BRD327667:BRH327667 CAZ327667:CBD327667 CKV327667:CKZ327667 CUR327667:CUV327667 DEN327667:DER327667 DOJ327667:DON327667 DYF327667:DYJ327667 EIB327667:EIF327667 ERX327667:ESB327667 FBT327667:FBX327667 FLP327667:FLT327667 FVL327667:FVP327667 GFH327667:GFL327667 GPD327667:GPH327667 GYZ327667:GZD327667 HIV327667:HIZ327667 HSR327667:HSV327667 ICN327667:ICR327667 IMJ327667:IMN327667 IWF327667:IWJ327667 JGB327667:JGF327667 JPX327667:JQB327667 JZT327667:JZX327667 KJP327667:KJT327667 KTL327667:KTP327667 LDH327667:LDL327667 LND327667:LNH327667 LWZ327667:LXD327667 MGV327667:MGZ327667 MQR327667:MQV327667 NAN327667:NAR327667 NKJ327667:NKN327667 NUF327667:NUJ327667 OEB327667:OEF327667 ONX327667:OOB327667 OXT327667:OXX327667 PHP327667:PHT327667 PRL327667:PRP327667 QBH327667:QBL327667 QLD327667:QLH327667 QUZ327667:QVD327667 REV327667:REZ327667 ROR327667:ROV327667 RYN327667:RYR327667 SIJ327667:SIN327667 SSF327667:SSJ327667 TCB327667:TCF327667 TLX327667:TMB327667 TVT327667:TVX327667 UFP327667:UFT327667 UPL327667:UPP327667 UZH327667:UZL327667 VJD327667:VJH327667 VSZ327667:VTD327667 WCV327667:WCZ327667 WMR327667:WMV327667 WWN327667:WWR327667 AF393203:AJ393203 KB393203:KF393203 TX393203:UB393203 ADT393203:ADX393203 ANP393203:ANT393203 AXL393203:AXP393203 BHH393203:BHL393203 BRD393203:BRH393203 CAZ393203:CBD393203 CKV393203:CKZ393203 CUR393203:CUV393203 DEN393203:DER393203 DOJ393203:DON393203 DYF393203:DYJ393203 EIB393203:EIF393203 ERX393203:ESB393203 FBT393203:FBX393203 FLP393203:FLT393203 FVL393203:FVP393203 GFH393203:GFL393203 GPD393203:GPH393203 GYZ393203:GZD393203 HIV393203:HIZ393203 HSR393203:HSV393203 ICN393203:ICR393203 IMJ393203:IMN393203 IWF393203:IWJ393203 JGB393203:JGF393203 JPX393203:JQB393203 JZT393203:JZX393203 KJP393203:KJT393203 KTL393203:KTP393203 LDH393203:LDL393203 LND393203:LNH393203 LWZ393203:LXD393203 MGV393203:MGZ393203 MQR393203:MQV393203 NAN393203:NAR393203 NKJ393203:NKN393203 NUF393203:NUJ393203 OEB393203:OEF393203 ONX393203:OOB393203 OXT393203:OXX393203 PHP393203:PHT393203 PRL393203:PRP393203 QBH393203:QBL393203 QLD393203:QLH393203 QUZ393203:QVD393203 REV393203:REZ393203 ROR393203:ROV393203 RYN393203:RYR393203 SIJ393203:SIN393203 SSF393203:SSJ393203 TCB393203:TCF393203 TLX393203:TMB393203 TVT393203:TVX393203 UFP393203:UFT393203 UPL393203:UPP393203 UZH393203:UZL393203 VJD393203:VJH393203 VSZ393203:VTD393203 WCV393203:WCZ393203 WMR393203:WMV393203 WWN393203:WWR393203 AF458739:AJ458739 KB458739:KF458739 TX458739:UB458739 ADT458739:ADX458739 ANP458739:ANT458739 AXL458739:AXP458739 BHH458739:BHL458739 BRD458739:BRH458739 CAZ458739:CBD458739 CKV458739:CKZ458739 CUR458739:CUV458739 DEN458739:DER458739 DOJ458739:DON458739 DYF458739:DYJ458739 EIB458739:EIF458739 ERX458739:ESB458739 FBT458739:FBX458739 FLP458739:FLT458739 FVL458739:FVP458739 GFH458739:GFL458739 GPD458739:GPH458739 GYZ458739:GZD458739 HIV458739:HIZ458739 HSR458739:HSV458739 ICN458739:ICR458739 IMJ458739:IMN458739 IWF458739:IWJ458739 JGB458739:JGF458739 JPX458739:JQB458739 JZT458739:JZX458739 KJP458739:KJT458739 KTL458739:KTP458739 LDH458739:LDL458739 LND458739:LNH458739 LWZ458739:LXD458739 MGV458739:MGZ458739 MQR458739:MQV458739 NAN458739:NAR458739 NKJ458739:NKN458739 NUF458739:NUJ458739 OEB458739:OEF458739 ONX458739:OOB458739 OXT458739:OXX458739 PHP458739:PHT458739 PRL458739:PRP458739 QBH458739:QBL458739 QLD458739:QLH458739 QUZ458739:QVD458739 REV458739:REZ458739 ROR458739:ROV458739 RYN458739:RYR458739 SIJ458739:SIN458739 SSF458739:SSJ458739 TCB458739:TCF458739 TLX458739:TMB458739 TVT458739:TVX458739 UFP458739:UFT458739 UPL458739:UPP458739 UZH458739:UZL458739 VJD458739:VJH458739 VSZ458739:VTD458739 WCV458739:WCZ458739 WMR458739:WMV458739 WWN458739:WWR458739 AF524275:AJ524275 KB524275:KF524275 TX524275:UB524275 ADT524275:ADX524275 ANP524275:ANT524275 AXL524275:AXP524275 BHH524275:BHL524275 BRD524275:BRH524275 CAZ524275:CBD524275 CKV524275:CKZ524275 CUR524275:CUV524275 DEN524275:DER524275 DOJ524275:DON524275 DYF524275:DYJ524275 EIB524275:EIF524275 ERX524275:ESB524275 FBT524275:FBX524275 FLP524275:FLT524275 FVL524275:FVP524275 GFH524275:GFL524275 GPD524275:GPH524275 GYZ524275:GZD524275 HIV524275:HIZ524275 HSR524275:HSV524275 ICN524275:ICR524275 IMJ524275:IMN524275 IWF524275:IWJ524275 JGB524275:JGF524275 JPX524275:JQB524275 JZT524275:JZX524275 KJP524275:KJT524275 KTL524275:KTP524275 LDH524275:LDL524275 LND524275:LNH524275 LWZ524275:LXD524275 MGV524275:MGZ524275 MQR524275:MQV524275 NAN524275:NAR524275 NKJ524275:NKN524275 NUF524275:NUJ524275 OEB524275:OEF524275 ONX524275:OOB524275 OXT524275:OXX524275 PHP524275:PHT524275 PRL524275:PRP524275 QBH524275:QBL524275 QLD524275:QLH524275 QUZ524275:QVD524275 REV524275:REZ524275 ROR524275:ROV524275 RYN524275:RYR524275 SIJ524275:SIN524275 SSF524275:SSJ524275 TCB524275:TCF524275 TLX524275:TMB524275 TVT524275:TVX524275 UFP524275:UFT524275 UPL524275:UPP524275 UZH524275:UZL524275 VJD524275:VJH524275 VSZ524275:VTD524275 WCV524275:WCZ524275 WMR524275:WMV524275 WWN524275:WWR524275 AF589811:AJ589811 KB589811:KF589811 TX589811:UB589811 ADT589811:ADX589811 ANP589811:ANT589811 AXL589811:AXP589811 BHH589811:BHL589811 BRD589811:BRH589811 CAZ589811:CBD589811 CKV589811:CKZ589811 CUR589811:CUV589811 DEN589811:DER589811 DOJ589811:DON589811 DYF589811:DYJ589811 EIB589811:EIF589811 ERX589811:ESB589811 FBT589811:FBX589811 FLP589811:FLT589811 FVL589811:FVP589811 GFH589811:GFL589811 GPD589811:GPH589811 GYZ589811:GZD589811 HIV589811:HIZ589811 HSR589811:HSV589811 ICN589811:ICR589811 IMJ589811:IMN589811 IWF589811:IWJ589811 JGB589811:JGF589811 JPX589811:JQB589811 JZT589811:JZX589811 KJP589811:KJT589811 KTL589811:KTP589811 LDH589811:LDL589811 LND589811:LNH589811 LWZ589811:LXD589811 MGV589811:MGZ589811 MQR589811:MQV589811 NAN589811:NAR589811 NKJ589811:NKN589811 NUF589811:NUJ589811 OEB589811:OEF589811 ONX589811:OOB589811 OXT589811:OXX589811 PHP589811:PHT589811 PRL589811:PRP589811 QBH589811:QBL589811 QLD589811:QLH589811 QUZ589811:QVD589811 REV589811:REZ589811 ROR589811:ROV589811 RYN589811:RYR589811 SIJ589811:SIN589811 SSF589811:SSJ589811 TCB589811:TCF589811 TLX589811:TMB589811 TVT589811:TVX589811 UFP589811:UFT589811 UPL589811:UPP589811 UZH589811:UZL589811 VJD589811:VJH589811 VSZ589811:VTD589811 WCV589811:WCZ589811 WMR589811:WMV589811 WWN589811:WWR589811 AF655347:AJ655347 KB655347:KF655347 TX655347:UB655347 ADT655347:ADX655347 ANP655347:ANT655347 AXL655347:AXP655347 BHH655347:BHL655347 BRD655347:BRH655347 CAZ655347:CBD655347 CKV655347:CKZ655347 CUR655347:CUV655347 DEN655347:DER655347 DOJ655347:DON655347 DYF655347:DYJ655347 EIB655347:EIF655347 ERX655347:ESB655347 FBT655347:FBX655347 FLP655347:FLT655347 FVL655347:FVP655347 GFH655347:GFL655347 GPD655347:GPH655347 GYZ655347:GZD655347 HIV655347:HIZ655347 HSR655347:HSV655347 ICN655347:ICR655347 IMJ655347:IMN655347 IWF655347:IWJ655347 JGB655347:JGF655347 JPX655347:JQB655347 JZT655347:JZX655347 KJP655347:KJT655347 KTL655347:KTP655347 LDH655347:LDL655347 LND655347:LNH655347 LWZ655347:LXD655347 MGV655347:MGZ655347 MQR655347:MQV655347 NAN655347:NAR655347 NKJ655347:NKN655347 NUF655347:NUJ655347 OEB655347:OEF655347 ONX655347:OOB655347 OXT655347:OXX655347 PHP655347:PHT655347 PRL655347:PRP655347 QBH655347:QBL655347 QLD655347:QLH655347 QUZ655347:QVD655347 REV655347:REZ655347 ROR655347:ROV655347 RYN655347:RYR655347 SIJ655347:SIN655347 SSF655347:SSJ655347 TCB655347:TCF655347 TLX655347:TMB655347 TVT655347:TVX655347 UFP655347:UFT655347 UPL655347:UPP655347 UZH655347:UZL655347 VJD655347:VJH655347 VSZ655347:VTD655347 WCV655347:WCZ655347 WMR655347:WMV655347 WWN655347:WWR655347 AF720883:AJ720883 KB720883:KF720883 TX720883:UB720883 ADT720883:ADX720883 ANP720883:ANT720883 AXL720883:AXP720883 BHH720883:BHL720883 BRD720883:BRH720883 CAZ720883:CBD720883 CKV720883:CKZ720883 CUR720883:CUV720883 DEN720883:DER720883 DOJ720883:DON720883 DYF720883:DYJ720883 EIB720883:EIF720883 ERX720883:ESB720883 FBT720883:FBX720883 FLP720883:FLT720883 FVL720883:FVP720883 GFH720883:GFL720883 GPD720883:GPH720883 GYZ720883:GZD720883 HIV720883:HIZ720883 HSR720883:HSV720883 ICN720883:ICR720883 IMJ720883:IMN720883 IWF720883:IWJ720883 JGB720883:JGF720883 JPX720883:JQB720883 JZT720883:JZX720883 KJP720883:KJT720883 KTL720883:KTP720883 LDH720883:LDL720883 LND720883:LNH720883 LWZ720883:LXD720883 MGV720883:MGZ720883 MQR720883:MQV720883 NAN720883:NAR720883 NKJ720883:NKN720883 NUF720883:NUJ720883 OEB720883:OEF720883 ONX720883:OOB720883 OXT720883:OXX720883 PHP720883:PHT720883 PRL720883:PRP720883 QBH720883:QBL720883 QLD720883:QLH720883 QUZ720883:QVD720883 REV720883:REZ720883 ROR720883:ROV720883 RYN720883:RYR720883 SIJ720883:SIN720883 SSF720883:SSJ720883 TCB720883:TCF720883 TLX720883:TMB720883 TVT720883:TVX720883 UFP720883:UFT720883 UPL720883:UPP720883 UZH720883:UZL720883 VJD720883:VJH720883 VSZ720883:VTD720883 WCV720883:WCZ720883 WMR720883:WMV720883 WWN720883:WWR720883 AF786419:AJ786419 KB786419:KF786419 TX786419:UB786419 ADT786419:ADX786419 ANP786419:ANT786419 AXL786419:AXP786419 BHH786419:BHL786419 BRD786419:BRH786419 CAZ786419:CBD786419 CKV786419:CKZ786419 CUR786419:CUV786419 DEN786419:DER786419 DOJ786419:DON786419 DYF786419:DYJ786419 EIB786419:EIF786419 ERX786419:ESB786419 FBT786419:FBX786419 FLP786419:FLT786419 FVL786419:FVP786419 GFH786419:GFL786419 GPD786419:GPH786419 GYZ786419:GZD786419 HIV786419:HIZ786419 HSR786419:HSV786419 ICN786419:ICR786419 IMJ786419:IMN786419 IWF786419:IWJ786419 JGB786419:JGF786419 JPX786419:JQB786419 JZT786419:JZX786419 KJP786419:KJT786419 KTL786419:KTP786419 LDH786419:LDL786419 LND786419:LNH786419 LWZ786419:LXD786419 MGV786419:MGZ786419 MQR786419:MQV786419 NAN786419:NAR786419 NKJ786419:NKN786419 NUF786419:NUJ786419 OEB786419:OEF786419 ONX786419:OOB786419 OXT786419:OXX786419 PHP786419:PHT786419 PRL786419:PRP786419 QBH786419:QBL786419 QLD786419:QLH786419 QUZ786419:QVD786419 REV786419:REZ786419 ROR786419:ROV786419 RYN786419:RYR786419 SIJ786419:SIN786419 SSF786419:SSJ786419 TCB786419:TCF786419 TLX786419:TMB786419 TVT786419:TVX786419 UFP786419:UFT786419 UPL786419:UPP786419 UZH786419:UZL786419 VJD786419:VJH786419 VSZ786419:VTD786419 WCV786419:WCZ786419 WMR786419:WMV786419 WWN786419:WWR786419 AF851955:AJ851955 KB851955:KF851955 TX851955:UB851955 ADT851955:ADX851955 ANP851955:ANT851955 AXL851955:AXP851955 BHH851955:BHL851955 BRD851955:BRH851955 CAZ851955:CBD851955 CKV851955:CKZ851955 CUR851955:CUV851955 DEN851955:DER851955 DOJ851955:DON851955 DYF851955:DYJ851955 EIB851955:EIF851955 ERX851955:ESB851955 FBT851955:FBX851955 FLP851955:FLT851955 FVL851955:FVP851955 GFH851955:GFL851955 GPD851955:GPH851955 GYZ851955:GZD851955 HIV851955:HIZ851955 HSR851955:HSV851955 ICN851955:ICR851955 IMJ851955:IMN851955 IWF851955:IWJ851955 JGB851955:JGF851955 JPX851955:JQB851955 JZT851955:JZX851955 KJP851955:KJT851955 KTL851955:KTP851955 LDH851955:LDL851955 LND851955:LNH851955 LWZ851955:LXD851955 MGV851955:MGZ851955 MQR851955:MQV851955 NAN851955:NAR851955 NKJ851955:NKN851955 NUF851955:NUJ851955 OEB851955:OEF851955 ONX851955:OOB851955 OXT851955:OXX851955 PHP851955:PHT851955 PRL851955:PRP851955 QBH851955:QBL851955 QLD851955:QLH851955 QUZ851955:QVD851955 REV851955:REZ851955 ROR851955:ROV851955 RYN851955:RYR851955 SIJ851955:SIN851955 SSF851955:SSJ851955 TCB851955:TCF851955 TLX851955:TMB851955 TVT851955:TVX851955 UFP851955:UFT851955 UPL851955:UPP851955 UZH851955:UZL851955 VJD851955:VJH851955 VSZ851955:VTD851955 WCV851955:WCZ851955 WMR851955:WMV851955 WWN851955:WWR851955 AF917491:AJ917491 KB917491:KF917491 TX917491:UB917491 ADT917491:ADX917491 ANP917491:ANT917491 AXL917491:AXP917491 BHH917491:BHL917491 BRD917491:BRH917491 CAZ917491:CBD917491 CKV917491:CKZ917491 CUR917491:CUV917491 DEN917491:DER917491 DOJ917491:DON917491 DYF917491:DYJ917491 EIB917491:EIF917491 ERX917491:ESB917491 FBT917491:FBX917491 FLP917491:FLT917491 FVL917491:FVP917491 GFH917491:GFL917491 GPD917491:GPH917491 GYZ917491:GZD917491 HIV917491:HIZ917491 HSR917491:HSV917491 ICN917491:ICR917491 IMJ917491:IMN917491 IWF917491:IWJ917491 JGB917491:JGF917491 JPX917491:JQB917491 JZT917491:JZX917491 KJP917491:KJT917491 KTL917491:KTP917491 LDH917491:LDL917491 LND917491:LNH917491 LWZ917491:LXD917491 MGV917491:MGZ917491 MQR917491:MQV917491 NAN917491:NAR917491 NKJ917491:NKN917491 NUF917491:NUJ917491 OEB917491:OEF917491 ONX917491:OOB917491 OXT917491:OXX917491 PHP917491:PHT917491 PRL917491:PRP917491 QBH917491:QBL917491 QLD917491:QLH917491 QUZ917491:QVD917491 REV917491:REZ917491 ROR917491:ROV917491 RYN917491:RYR917491 SIJ917491:SIN917491 SSF917491:SSJ917491 TCB917491:TCF917491 TLX917491:TMB917491 TVT917491:TVX917491 UFP917491:UFT917491 UPL917491:UPP917491 UZH917491:UZL917491 VJD917491:VJH917491 VSZ917491:VTD917491 WCV917491:WCZ917491 WMR917491:WMV917491 WWN917491:WWR917491 AF983027:AJ983027 KB983027:KF983027 TX983027:UB983027 ADT983027:ADX983027 ANP983027:ANT983027 AXL983027:AXP983027 BHH983027:BHL983027 BRD983027:BRH983027 CAZ983027:CBD983027 CKV983027:CKZ983027 CUR983027:CUV983027 DEN983027:DER983027 DOJ983027:DON983027 DYF983027:DYJ983027 EIB983027:EIF983027 ERX983027:ESB983027 FBT983027:FBX983027 FLP983027:FLT983027 FVL983027:FVP983027 GFH983027:GFL983027 GPD983027:GPH983027 GYZ983027:GZD983027 HIV983027:HIZ983027 HSR983027:HSV983027 ICN983027:ICR983027 IMJ983027:IMN983027 IWF983027:IWJ983027 JGB983027:JGF983027 JPX983027:JQB983027 JZT983027:JZX983027 KJP983027:KJT983027 KTL983027:KTP983027 LDH983027:LDL983027 LND983027:LNH983027 LWZ983027:LXD983027 MGV983027:MGZ983027 MQR983027:MQV983027 NAN983027:NAR983027 NKJ983027:NKN983027 NUF983027:NUJ983027 OEB983027:OEF983027 ONX983027:OOB983027 OXT983027:OXX983027 PHP983027:PHT983027 PRL983027:PRP983027 QBH983027:QBL983027 QLD983027:QLH983027 QUZ983027:QVD983027 REV983027:REZ983027 ROR983027:ROV983027 RYN983027:RYR983027 SIJ983027:SIN983027 SSF983027:SSJ983027 TCB983027:TCF983027 TLX983027:TMB983027 TVT983027:TVX983027 UFP983027:UFT983027 UPL983027:UPP983027 UZH983027:UZL983027 VJD983027:VJH983027 VSZ983027:VTD983027 WCV983027:WCZ983027 WMR983027:WMV983027 WWN983027:WWR983027 AF65526:AJ65526 KB65526:KF65526 TX65526:UB65526 ADT65526:ADX65526 ANP65526:ANT65526 AXL65526:AXP65526 BHH65526:BHL65526 BRD65526:BRH65526 CAZ65526:CBD65526 CKV65526:CKZ65526 CUR65526:CUV65526 DEN65526:DER65526 DOJ65526:DON65526 DYF65526:DYJ65526 EIB65526:EIF65526 ERX65526:ESB65526 FBT65526:FBX65526 FLP65526:FLT65526 FVL65526:FVP65526 GFH65526:GFL65526 GPD65526:GPH65526 GYZ65526:GZD65526 HIV65526:HIZ65526 HSR65526:HSV65526 ICN65526:ICR65526 IMJ65526:IMN65526 IWF65526:IWJ65526 JGB65526:JGF65526 JPX65526:JQB65526 JZT65526:JZX65526 KJP65526:KJT65526 KTL65526:KTP65526 LDH65526:LDL65526 LND65526:LNH65526 LWZ65526:LXD65526 MGV65526:MGZ65526 MQR65526:MQV65526 NAN65526:NAR65526 NKJ65526:NKN65526 NUF65526:NUJ65526 OEB65526:OEF65526 ONX65526:OOB65526 OXT65526:OXX65526 PHP65526:PHT65526 PRL65526:PRP65526 QBH65526:QBL65526 QLD65526:QLH65526 QUZ65526:QVD65526 REV65526:REZ65526 ROR65526:ROV65526 RYN65526:RYR65526 SIJ65526:SIN65526 SSF65526:SSJ65526 TCB65526:TCF65526 TLX65526:TMB65526 TVT65526:TVX65526 UFP65526:UFT65526 UPL65526:UPP65526 UZH65526:UZL65526 VJD65526:VJH65526 VSZ65526:VTD65526 WCV65526:WCZ65526 WMR65526:WMV65526 WWN65526:WWR65526 AF131062:AJ131062 KB131062:KF131062 TX131062:UB131062 ADT131062:ADX131062 ANP131062:ANT131062 AXL131062:AXP131062 BHH131062:BHL131062 BRD131062:BRH131062 CAZ131062:CBD131062 CKV131062:CKZ131062 CUR131062:CUV131062 DEN131062:DER131062 DOJ131062:DON131062 DYF131062:DYJ131062 EIB131062:EIF131062 ERX131062:ESB131062 FBT131062:FBX131062 FLP131062:FLT131062 FVL131062:FVP131062 GFH131062:GFL131062 GPD131062:GPH131062 GYZ131062:GZD131062 HIV131062:HIZ131062 HSR131062:HSV131062 ICN131062:ICR131062 IMJ131062:IMN131062 IWF131062:IWJ131062 JGB131062:JGF131062 JPX131062:JQB131062 JZT131062:JZX131062 KJP131062:KJT131062 KTL131062:KTP131062 LDH131062:LDL131062 LND131062:LNH131062 LWZ131062:LXD131062 MGV131062:MGZ131062 MQR131062:MQV131062 NAN131062:NAR131062 NKJ131062:NKN131062 NUF131062:NUJ131062 OEB131062:OEF131062 ONX131062:OOB131062 OXT131062:OXX131062 PHP131062:PHT131062 PRL131062:PRP131062 QBH131062:QBL131062 QLD131062:QLH131062 QUZ131062:QVD131062 REV131062:REZ131062 ROR131062:ROV131062 RYN131062:RYR131062 SIJ131062:SIN131062 SSF131062:SSJ131062 TCB131062:TCF131062 TLX131062:TMB131062 TVT131062:TVX131062 UFP131062:UFT131062 UPL131062:UPP131062 UZH131062:UZL131062 VJD131062:VJH131062 VSZ131062:VTD131062 WCV131062:WCZ131062 WMR131062:WMV131062 WWN131062:WWR131062 AF196598:AJ196598 KB196598:KF196598 TX196598:UB196598 ADT196598:ADX196598 ANP196598:ANT196598 AXL196598:AXP196598 BHH196598:BHL196598 BRD196598:BRH196598 CAZ196598:CBD196598 CKV196598:CKZ196598 CUR196598:CUV196598 DEN196598:DER196598 DOJ196598:DON196598 DYF196598:DYJ196598 EIB196598:EIF196598 ERX196598:ESB196598 FBT196598:FBX196598 FLP196598:FLT196598 FVL196598:FVP196598 GFH196598:GFL196598 GPD196598:GPH196598 GYZ196598:GZD196598 HIV196598:HIZ196598 HSR196598:HSV196598 ICN196598:ICR196598 IMJ196598:IMN196598 IWF196598:IWJ196598 JGB196598:JGF196598 JPX196598:JQB196598 JZT196598:JZX196598 KJP196598:KJT196598 KTL196598:KTP196598 LDH196598:LDL196598 LND196598:LNH196598 LWZ196598:LXD196598 MGV196598:MGZ196598 MQR196598:MQV196598 NAN196598:NAR196598 NKJ196598:NKN196598 NUF196598:NUJ196598 OEB196598:OEF196598 ONX196598:OOB196598 OXT196598:OXX196598 PHP196598:PHT196598 PRL196598:PRP196598 QBH196598:QBL196598 QLD196598:QLH196598 QUZ196598:QVD196598 REV196598:REZ196598 ROR196598:ROV196598 RYN196598:RYR196598 SIJ196598:SIN196598 SSF196598:SSJ196598 TCB196598:TCF196598 TLX196598:TMB196598 TVT196598:TVX196598 UFP196598:UFT196598 UPL196598:UPP196598 UZH196598:UZL196598 VJD196598:VJH196598 VSZ196598:VTD196598 WCV196598:WCZ196598 WMR196598:WMV196598 WWN196598:WWR196598 AF262134:AJ262134 KB262134:KF262134 TX262134:UB262134 ADT262134:ADX262134 ANP262134:ANT262134 AXL262134:AXP262134 BHH262134:BHL262134 BRD262134:BRH262134 CAZ262134:CBD262134 CKV262134:CKZ262134 CUR262134:CUV262134 DEN262134:DER262134 DOJ262134:DON262134 DYF262134:DYJ262134 EIB262134:EIF262134 ERX262134:ESB262134 FBT262134:FBX262134 FLP262134:FLT262134 FVL262134:FVP262134 GFH262134:GFL262134 GPD262134:GPH262134 GYZ262134:GZD262134 HIV262134:HIZ262134 HSR262134:HSV262134 ICN262134:ICR262134 IMJ262134:IMN262134 IWF262134:IWJ262134 JGB262134:JGF262134 JPX262134:JQB262134 JZT262134:JZX262134 KJP262134:KJT262134 KTL262134:KTP262134 LDH262134:LDL262134 LND262134:LNH262134 LWZ262134:LXD262134 MGV262134:MGZ262134 MQR262134:MQV262134 NAN262134:NAR262134 NKJ262134:NKN262134 NUF262134:NUJ262134 OEB262134:OEF262134 ONX262134:OOB262134 OXT262134:OXX262134 PHP262134:PHT262134 PRL262134:PRP262134 QBH262134:QBL262134 QLD262134:QLH262134 QUZ262134:QVD262134 REV262134:REZ262134 ROR262134:ROV262134 RYN262134:RYR262134 SIJ262134:SIN262134 SSF262134:SSJ262134 TCB262134:TCF262134 TLX262134:TMB262134 TVT262134:TVX262134 UFP262134:UFT262134 UPL262134:UPP262134 UZH262134:UZL262134 VJD262134:VJH262134 VSZ262134:VTD262134 WCV262134:WCZ262134 WMR262134:WMV262134 WWN262134:WWR262134 AF327670:AJ327670 KB327670:KF327670 TX327670:UB327670 ADT327670:ADX327670 ANP327670:ANT327670 AXL327670:AXP327670 BHH327670:BHL327670 BRD327670:BRH327670 CAZ327670:CBD327670 CKV327670:CKZ327670 CUR327670:CUV327670 DEN327670:DER327670 DOJ327670:DON327670 DYF327670:DYJ327670 EIB327670:EIF327670 ERX327670:ESB327670 FBT327670:FBX327670 FLP327670:FLT327670 FVL327670:FVP327670 GFH327670:GFL327670 GPD327670:GPH327670 GYZ327670:GZD327670 HIV327670:HIZ327670 HSR327670:HSV327670 ICN327670:ICR327670 IMJ327670:IMN327670 IWF327670:IWJ327670 JGB327670:JGF327670 JPX327670:JQB327670 JZT327670:JZX327670 KJP327670:KJT327670 KTL327670:KTP327670 LDH327670:LDL327670 LND327670:LNH327670 LWZ327670:LXD327670 MGV327670:MGZ327670 MQR327670:MQV327670 NAN327670:NAR327670 NKJ327670:NKN327670 NUF327670:NUJ327670 OEB327670:OEF327670 ONX327670:OOB327670 OXT327670:OXX327670 PHP327670:PHT327670 PRL327670:PRP327670 QBH327670:QBL327670 QLD327670:QLH327670 QUZ327670:QVD327670 REV327670:REZ327670 ROR327670:ROV327670 RYN327670:RYR327670 SIJ327670:SIN327670 SSF327670:SSJ327670 TCB327670:TCF327670 TLX327670:TMB327670 TVT327670:TVX327670 UFP327670:UFT327670 UPL327670:UPP327670 UZH327670:UZL327670 VJD327670:VJH327670 VSZ327670:VTD327670 WCV327670:WCZ327670 WMR327670:WMV327670 WWN327670:WWR327670 AF393206:AJ393206 KB393206:KF393206 TX393206:UB393206 ADT393206:ADX393206 ANP393206:ANT393206 AXL393206:AXP393206 BHH393206:BHL393206 BRD393206:BRH393206 CAZ393206:CBD393206 CKV393206:CKZ393206 CUR393206:CUV393206 DEN393206:DER393206 DOJ393206:DON393206 DYF393206:DYJ393206 EIB393206:EIF393206 ERX393206:ESB393206 FBT393206:FBX393206 FLP393206:FLT393206 FVL393206:FVP393206 GFH393206:GFL393206 GPD393206:GPH393206 GYZ393206:GZD393206 HIV393206:HIZ393206 HSR393206:HSV393206 ICN393206:ICR393206 IMJ393206:IMN393206 IWF393206:IWJ393206 JGB393206:JGF393206 JPX393206:JQB393206 JZT393206:JZX393206 KJP393206:KJT393206 KTL393206:KTP393206 LDH393206:LDL393206 LND393206:LNH393206 LWZ393206:LXD393206 MGV393206:MGZ393206 MQR393206:MQV393206 NAN393206:NAR393206 NKJ393206:NKN393206 NUF393206:NUJ393206 OEB393206:OEF393206 ONX393206:OOB393206 OXT393206:OXX393206 PHP393206:PHT393206 PRL393206:PRP393206 QBH393206:QBL393206 QLD393206:QLH393206 QUZ393206:QVD393206 REV393206:REZ393206 ROR393206:ROV393206 RYN393206:RYR393206 SIJ393206:SIN393206 SSF393206:SSJ393206 TCB393206:TCF393206 TLX393206:TMB393206 TVT393206:TVX393206 UFP393206:UFT393206 UPL393206:UPP393206 UZH393206:UZL393206 VJD393206:VJH393206 VSZ393206:VTD393206 WCV393206:WCZ393206 WMR393206:WMV393206 WWN393206:WWR393206 AF458742:AJ458742 KB458742:KF458742 TX458742:UB458742 ADT458742:ADX458742 ANP458742:ANT458742 AXL458742:AXP458742 BHH458742:BHL458742 BRD458742:BRH458742 CAZ458742:CBD458742 CKV458742:CKZ458742 CUR458742:CUV458742 DEN458742:DER458742 DOJ458742:DON458742 DYF458742:DYJ458742 EIB458742:EIF458742 ERX458742:ESB458742 FBT458742:FBX458742 FLP458742:FLT458742 FVL458742:FVP458742 GFH458742:GFL458742 GPD458742:GPH458742 GYZ458742:GZD458742 HIV458742:HIZ458742 HSR458742:HSV458742 ICN458742:ICR458742 IMJ458742:IMN458742 IWF458742:IWJ458742 JGB458742:JGF458742 JPX458742:JQB458742 JZT458742:JZX458742 KJP458742:KJT458742 KTL458742:KTP458742 LDH458742:LDL458742 LND458742:LNH458742 LWZ458742:LXD458742 MGV458742:MGZ458742 MQR458742:MQV458742 NAN458742:NAR458742 NKJ458742:NKN458742 NUF458742:NUJ458742 OEB458742:OEF458742 ONX458742:OOB458742 OXT458742:OXX458742 PHP458742:PHT458742 PRL458742:PRP458742 QBH458742:QBL458742 QLD458742:QLH458742 QUZ458742:QVD458742 REV458742:REZ458742 ROR458742:ROV458742 RYN458742:RYR458742 SIJ458742:SIN458742 SSF458742:SSJ458742 TCB458742:TCF458742 TLX458742:TMB458742 TVT458742:TVX458742 UFP458742:UFT458742 UPL458742:UPP458742 UZH458742:UZL458742 VJD458742:VJH458742 VSZ458742:VTD458742 WCV458742:WCZ458742 WMR458742:WMV458742 WWN458742:WWR458742 AF524278:AJ524278 KB524278:KF524278 TX524278:UB524278 ADT524278:ADX524278 ANP524278:ANT524278 AXL524278:AXP524278 BHH524278:BHL524278 BRD524278:BRH524278 CAZ524278:CBD524278 CKV524278:CKZ524278 CUR524278:CUV524278 DEN524278:DER524278 DOJ524278:DON524278 DYF524278:DYJ524278 EIB524278:EIF524278 ERX524278:ESB524278 FBT524278:FBX524278 FLP524278:FLT524278 FVL524278:FVP524278 GFH524278:GFL524278 GPD524278:GPH524278 GYZ524278:GZD524278 HIV524278:HIZ524278 HSR524278:HSV524278 ICN524278:ICR524278 IMJ524278:IMN524278 IWF524278:IWJ524278 JGB524278:JGF524278 JPX524278:JQB524278 JZT524278:JZX524278 KJP524278:KJT524278 KTL524278:KTP524278 LDH524278:LDL524278 LND524278:LNH524278 LWZ524278:LXD524278 MGV524278:MGZ524278 MQR524278:MQV524278 NAN524278:NAR524278 NKJ524278:NKN524278 NUF524278:NUJ524278 OEB524278:OEF524278 ONX524278:OOB524278 OXT524278:OXX524278 PHP524278:PHT524278 PRL524278:PRP524278 QBH524278:QBL524278 QLD524278:QLH524278 QUZ524278:QVD524278 REV524278:REZ524278 ROR524278:ROV524278 RYN524278:RYR524278 SIJ524278:SIN524278 SSF524278:SSJ524278 TCB524278:TCF524278 TLX524278:TMB524278 TVT524278:TVX524278 UFP524278:UFT524278 UPL524278:UPP524278 UZH524278:UZL524278 VJD524278:VJH524278 VSZ524278:VTD524278 WCV524278:WCZ524278 WMR524278:WMV524278 WWN524278:WWR524278 AF589814:AJ589814 KB589814:KF589814 TX589814:UB589814 ADT589814:ADX589814 ANP589814:ANT589814 AXL589814:AXP589814 BHH589814:BHL589814 BRD589814:BRH589814 CAZ589814:CBD589814 CKV589814:CKZ589814 CUR589814:CUV589814 DEN589814:DER589814 DOJ589814:DON589814 DYF589814:DYJ589814 EIB589814:EIF589814 ERX589814:ESB589814 FBT589814:FBX589814 FLP589814:FLT589814 FVL589814:FVP589814 GFH589814:GFL589814 GPD589814:GPH589814 GYZ589814:GZD589814 HIV589814:HIZ589814 HSR589814:HSV589814 ICN589814:ICR589814 IMJ589814:IMN589814 IWF589814:IWJ589814 JGB589814:JGF589814 JPX589814:JQB589814 JZT589814:JZX589814 KJP589814:KJT589814 KTL589814:KTP589814 LDH589814:LDL589814 LND589814:LNH589814 LWZ589814:LXD589814 MGV589814:MGZ589814 MQR589814:MQV589814 NAN589814:NAR589814 NKJ589814:NKN589814 NUF589814:NUJ589814 OEB589814:OEF589814 ONX589814:OOB589814 OXT589814:OXX589814 PHP589814:PHT589814 PRL589814:PRP589814 QBH589814:QBL589814 QLD589814:QLH589814 QUZ589814:QVD589814 REV589814:REZ589814 ROR589814:ROV589814 RYN589814:RYR589814 SIJ589814:SIN589814 SSF589814:SSJ589814 TCB589814:TCF589814 TLX589814:TMB589814 TVT589814:TVX589814 UFP589814:UFT589814 UPL589814:UPP589814 UZH589814:UZL589814 VJD589814:VJH589814 VSZ589814:VTD589814 WCV589814:WCZ589814 WMR589814:WMV589814 WWN589814:WWR589814 AF655350:AJ655350 KB655350:KF655350 TX655350:UB655350 ADT655350:ADX655350 ANP655350:ANT655350 AXL655350:AXP655350 BHH655350:BHL655350 BRD655350:BRH655350 CAZ655350:CBD655350 CKV655350:CKZ655350 CUR655350:CUV655350 DEN655350:DER655350 DOJ655350:DON655350 DYF655350:DYJ655350 EIB655350:EIF655350 ERX655350:ESB655350 FBT655350:FBX655350 FLP655350:FLT655350 FVL655350:FVP655350 GFH655350:GFL655350 GPD655350:GPH655350 GYZ655350:GZD655350 HIV655350:HIZ655350 HSR655350:HSV655350 ICN655350:ICR655350 IMJ655350:IMN655350 IWF655350:IWJ655350 JGB655350:JGF655350 JPX655350:JQB655350 JZT655350:JZX655350 KJP655350:KJT655350 KTL655350:KTP655350 LDH655350:LDL655350 LND655350:LNH655350 LWZ655350:LXD655350 MGV655350:MGZ655350 MQR655350:MQV655350 NAN655350:NAR655350 NKJ655350:NKN655350 NUF655350:NUJ655350 OEB655350:OEF655350 ONX655350:OOB655350 OXT655350:OXX655350 PHP655350:PHT655350 PRL655350:PRP655350 QBH655350:QBL655350 QLD655350:QLH655350 QUZ655350:QVD655350 REV655350:REZ655350 ROR655350:ROV655350 RYN655350:RYR655350 SIJ655350:SIN655350 SSF655350:SSJ655350 TCB655350:TCF655350 TLX655350:TMB655350 TVT655350:TVX655350 UFP655350:UFT655350 UPL655350:UPP655350 UZH655350:UZL655350 VJD655350:VJH655350 VSZ655350:VTD655350 WCV655350:WCZ655350 WMR655350:WMV655350 WWN655350:WWR655350 AF720886:AJ720886 KB720886:KF720886 TX720886:UB720886 ADT720886:ADX720886 ANP720886:ANT720886 AXL720886:AXP720886 BHH720886:BHL720886 BRD720886:BRH720886 CAZ720886:CBD720886 CKV720886:CKZ720886 CUR720886:CUV720886 DEN720886:DER720886 DOJ720886:DON720886 DYF720886:DYJ720886 EIB720886:EIF720886 ERX720886:ESB720886 FBT720886:FBX720886 FLP720886:FLT720886 FVL720886:FVP720886 GFH720886:GFL720886 GPD720886:GPH720886 GYZ720886:GZD720886 HIV720886:HIZ720886 HSR720886:HSV720886 ICN720886:ICR720886 IMJ720886:IMN720886 IWF720886:IWJ720886 JGB720886:JGF720886 JPX720886:JQB720886 JZT720886:JZX720886 KJP720886:KJT720886 KTL720886:KTP720886 LDH720886:LDL720886 LND720886:LNH720886 LWZ720886:LXD720886 MGV720886:MGZ720886 MQR720886:MQV720886 NAN720886:NAR720886 NKJ720886:NKN720886 NUF720886:NUJ720886 OEB720886:OEF720886 ONX720886:OOB720886 OXT720886:OXX720886 PHP720886:PHT720886 PRL720886:PRP720886 QBH720886:QBL720886 QLD720886:QLH720886 QUZ720886:QVD720886 REV720886:REZ720886 ROR720886:ROV720886 RYN720886:RYR720886 SIJ720886:SIN720886 SSF720886:SSJ720886 TCB720886:TCF720886 TLX720886:TMB720886 TVT720886:TVX720886 UFP720886:UFT720886 UPL720886:UPP720886 UZH720886:UZL720886 VJD720886:VJH720886 VSZ720886:VTD720886 WCV720886:WCZ720886 WMR720886:WMV720886 WWN720886:WWR720886 AF786422:AJ786422 KB786422:KF786422 TX786422:UB786422 ADT786422:ADX786422 ANP786422:ANT786422 AXL786422:AXP786422 BHH786422:BHL786422 BRD786422:BRH786422 CAZ786422:CBD786422 CKV786422:CKZ786422 CUR786422:CUV786422 DEN786422:DER786422 DOJ786422:DON786422 DYF786422:DYJ786422 EIB786422:EIF786422 ERX786422:ESB786422 FBT786422:FBX786422 FLP786422:FLT786422 FVL786422:FVP786422 GFH786422:GFL786422 GPD786422:GPH786422 GYZ786422:GZD786422 HIV786422:HIZ786422 HSR786422:HSV786422 ICN786422:ICR786422 IMJ786422:IMN786422 IWF786422:IWJ786422 JGB786422:JGF786422 JPX786422:JQB786422 JZT786422:JZX786422 KJP786422:KJT786422 KTL786422:KTP786422 LDH786422:LDL786422 LND786422:LNH786422 LWZ786422:LXD786422 MGV786422:MGZ786422 MQR786422:MQV786422 NAN786422:NAR786422 NKJ786422:NKN786422 NUF786422:NUJ786422 OEB786422:OEF786422 ONX786422:OOB786422 OXT786422:OXX786422 PHP786422:PHT786422 PRL786422:PRP786422 QBH786422:QBL786422 QLD786422:QLH786422 QUZ786422:QVD786422 REV786422:REZ786422 ROR786422:ROV786422 RYN786422:RYR786422 SIJ786422:SIN786422 SSF786422:SSJ786422 TCB786422:TCF786422 TLX786422:TMB786422 TVT786422:TVX786422 UFP786422:UFT786422 UPL786422:UPP786422 UZH786422:UZL786422 VJD786422:VJH786422 VSZ786422:VTD786422 WCV786422:WCZ786422 WMR786422:WMV786422 WWN786422:WWR786422 AF851958:AJ851958 KB851958:KF851958 TX851958:UB851958 ADT851958:ADX851958 ANP851958:ANT851958 AXL851958:AXP851958 BHH851958:BHL851958 BRD851958:BRH851958 CAZ851958:CBD851958 CKV851958:CKZ851958 CUR851958:CUV851958 DEN851958:DER851958 DOJ851958:DON851958 DYF851958:DYJ851958 EIB851958:EIF851958 ERX851958:ESB851958 FBT851958:FBX851958 FLP851958:FLT851958 FVL851958:FVP851958 GFH851958:GFL851958 GPD851958:GPH851958 GYZ851958:GZD851958 HIV851958:HIZ851958 HSR851958:HSV851958 ICN851958:ICR851958 IMJ851958:IMN851958 IWF851958:IWJ851958 JGB851958:JGF851958 JPX851958:JQB851958 JZT851958:JZX851958 KJP851958:KJT851958 KTL851958:KTP851958 LDH851958:LDL851958 LND851958:LNH851958 LWZ851958:LXD851958 MGV851958:MGZ851958 MQR851958:MQV851958 NAN851958:NAR851958 NKJ851958:NKN851958 NUF851958:NUJ851958 OEB851958:OEF851958 ONX851958:OOB851958 OXT851958:OXX851958 PHP851958:PHT851958 PRL851958:PRP851958 QBH851958:QBL851958 QLD851958:QLH851958 QUZ851958:QVD851958 REV851958:REZ851958 ROR851958:ROV851958 RYN851958:RYR851958 SIJ851958:SIN851958 SSF851958:SSJ851958 TCB851958:TCF851958 TLX851958:TMB851958 TVT851958:TVX851958 UFP851958:UFT851958 UPL851958:UPP851958 UZH851958:UZL851958 VJD851958:VJH851958 VSZ851958:VTD851958 WCV851958:WCZ851958 WMR851958:WMV851958 WWN851958:WWR851958 AF917494:AJ917494 KB917494:KF917494 TX917494:UB917494 ADT917494:ADX917494 ANP917494:ANT917494 AXL917494:AXP917494 BHH917494:BHL917494 BRD917494:BRH917494 CAZ917494:CBD917494 CKV917494:CKZ917494 CUR917494:CUV917494 DEN917494:DER917494 DOJ917494:DON917494 DYF917494:DYJ917494 EIB917494:EIF917494 ERX917494:ESB917494 FBT917494:FBX917494 FLP917494:FLT917494 FVL917494:FVP917494 GFH917494:GFL917494 GPD917494:GPH917494 GYZ917494:GZD917494 HIV917494:HIZ917494 HSR917494:HSV917494 ICN917494:ICR917494 IMJ917494:IMN917494 IWF917494:IWJ917494 JGB917494:JGF917494 JPX917494:JQB917494 JZT917494:JZX917494 KJP917494:KJT917494 KTL917494:KTP917494 LDH917494:LDL917494 LND917494:LNH917494 LWZ917494:LXD917494 MGV917494:MGZ917494 MQR917494:MQV917494 NAN917494:NAR917494 NKJ917494:NKN917494 NUF917494:NUJ917494 OEB917494:OEF917494 ONX917494:OOB917494 OXT917494:OXX917494 PHP917494:PHT917494 PRL917494:PRP917494 QBH917494:QBL917494 QLD917494:QLH917494 QUZ917494:QVD917494 REV917494:REZ917494 ROR917494:ROV917494 RYN917494:RYR917494 SIJ917494:SIN917494 SSF917494:SSJ917494 TCB917494:TCF917494 TLX917494:TMB917494 TVT917494:TVX917494 UFP917494:UFT917494 UPL917494:UPP917494 UZH917494:UZL917494 VJD917494:VJH917494 VSZ917494:VTD917494 WCV917494:WCZ917494 WMR917494:WMV917494 WWN917494:WWR917494 AF983030:AJ983030 KB983030:KF983030 TX983030:UB983030 ADT983030:ADX983030 ANP983030:ANT983030 AXL983030:AXP983030 BHH983030:BHL983030 BRD983030:BRH983030 CAZ983030:CBD983030 CKV983030:CKZ983030 CUR983030:CUV983030 DEN983030:DER983030 DOJ983030:DON983030 DYF983030:DYJ983030 EIB983030:EIF983030 ERX983030:ESB983030 FBT983030:FBX983030 FLP983030:FLT983030 FVL983030:FVP983030 GFH983030:GFL983030 GPD983030:GPH983030 GYZ983030:GZD983030 HIV983030:HIZ983030 HSR983030:HSV983030 ICN983030:ICR983030 IMJ983030:IMN983030 IWF983030:IWJ983030 JGB983030:JGF983030 JPX983030:JQB983030 JZT983030:JZX983030 KJP983030:KJT983030 KTL983030:KTP983030 LDH983030:LDL983030 LND983030:LNH983030 LWZ983030:LXD983030 MGV983030:MGZ983030 MQR983030:MQV983030 NAN983030:NAR983030 NKJ983030:NKN983030 NUF983030:NUJ983030 OEB983030:OEF983030 ONX983030:OOB983030 OXT983030:OXX983030 PHP983030:PHT983030 PRL983030:PRP983030 QBH983030:QBL983030 QLD983030:QLH983030 QUZ983030:QVD983030 REV983030:REZ983030 ROR983030:ROV983030 RYN983030:RYR983030 SIJ983030:SIN983030 SSF983030:SSJ983030 TCB983030:TCF983030 TLX983030:TMB983030 TVT983030:TVX983030 UFP983030:UFT983030 UPL983030:UPP983030 UZH983030:UZL983030 VJD983030:VJH983030 VSZ983030:VTD983030 WCV983030:WCZ983030 WMR983030:WMV983030 WWN983030:WWR983030 AF65534:AJ65534 KB65534:KF65534 TX65534:UB65534 ADT65534:ADX65534 ANP65534:ANT65534 AXL65534:AXP65534 BHH65534:BHL65534 BRD65534:BRH65534 CAZ65534:CBD65534 CKV65534:CKZ65534 CUR65534:CUV65534 DEN65534:DER65534 DOJ65534:DON65534 DYF65534:DYJ65534 EIB65534:EIF65534 ERX65534:ESB65534 FBT65534:FBX65534 FLP65534:FLT65534 FVL65534:FVP65534 GFH65534:GFL65534 GPD65534:GPH65534 GYZ65534:GZD65534 HIV65534:HIZ65534 HSR65534:HSV65534 ICN65534:ICR65534 IMJ65534:IMN65534 IWF65534:IWJ65534 JGB65534:JGF65534 JPX65534:JQB65534 JZT65534:JZX65534 KJP65534:KJT65534 KTL65534:KTP65534 LDH65534:LDL65534 LND65534:LNH65534 LWZ65534:LXD65534 MGV65534:MGZ65534 MQR65534:MQV65534 NAN65534:NAR65534 NKJ65534:NKN65534 NUF65534:NUJ65534 OEB65534:OEF65534 ONX65534:OOB65534 OXT65534:OXX65534 PHP65534:PHT65534 PRL65534:PRP65534 QBH65534:QBL65534 QLD65534:QLH65534 QUZ65534:QVD65534 REV65534:REZ65534 ROR65534:ROV65534 RYN65534:RYR65534 SIJ65534:SIN65534 SSF65534:SSJ65534 TCB65534:TCF65534 TLX65534:TMB65534 TVT65534:TVX65534 UFP65534:UFT65534 UPL65534:UPP65534 UZH65534:UZL65534 VJD65534:VJH65534 VSZ65534:VTD65534 WCV65534:WCZ65534 WMR65534:WMV65534 WWN65534:WWR65534 AF131070:AJ131070 KB131070:KF131070 TX131070:UB131070 ADT131070:ADX131070 ANP131070:ANT131070 AXL131070:AXP131070 BHH131070:BHL131070 BRD131070:BRH131070 CAZ131070:CBD131070 CKV131070:CKZ131070 CUR131070:CUV131070 DEN131070:DER131070 DOJ131070:DON131070 DYF131070:DYJ131070 EIB131070:EIF131070 ERX131070:ESB131070 FBT131070:FBX131070 FLP131070:FLT131070 FVL131070:FVP131070 GFH131070:GFL131070 GPD131070:GPH131070 GYZ131070:GZD131070 HIV131070:HIZ131070 HSR131070:HSV131070 ICN131070:ICR131070 IMJ131070:IMN131070 IWF131070:IWJ131070 JGB131070:JGF131070 JPX131070:JQB131070 JZT131070:JZX131070 KJP131070:KJT131070 KTL131070:KTP131070 LDH131070:LDL131070 LND131070:LNH131070 LWZ131070:LXD131070 MGV131070:MGZ131070 MQR131070:MQV131070 NAN131070:NAR131070 NKJ131070:NKN131070 NUF131070:NUJ131070 OEB131070:OEF131070 ONX131070:OOB131070 OXT131070:OXX131070 PHP131070:PHT131070 PRL131070:PRP131070 QBH131070:QBL131070 QLD131070:QLH131070 QUZ131070:QVD131070 REV131070:REZ131070 ROR131070:ROV131070 RYN131070:RYR131070 SIJ131070:SIN131070 SSF131070:SSJ131070 TCB131070:TCF131070 TLX131070:TMB131070 TVT131070:TVX131070 UFP131070:UFT131070 UPL131070:UPP131070 UZH131070:UZL131070 VJD131070:VJH131070 VSZ131070:VTD131070 WCV131070:WCZ131070 WMR131070:WMV131070 WWN131070:WWR131070 AF196606:AJ196606 KB196606:KF196606 TX196606:UB196606 ADT196606:ADX196606 ANP196606:ANT196606 AXL196606:AXP196606 BHH196606:BHL196606 BRD196606:BRH196606 CAZ196606:CBD196606 CKV196606:CKZ196606 CUR196606:CUV196606 DEN196606:DER196606 DOJ196606:DON196606 DYF196606:DYJ196606 EIB196606:EIF196606 ERX196606:ESB196606 FBT196606:FBX196606 FLP196606:FLT196606 FVL196606:FVP196606 GFH196606:GFL196606 GPD196606:GPH196606 GYZ196606:GZD196606 HIV196606:HIZ196606 HSR196606:HSV196606 ICN196606:ICR196606 IMJ196606:IMN196606 IWF196606:IWJ196606 JGB196606:JGF196606 JPX196606:JQB196606 JZT196606:JZX196606 KJP196606:KJT196606 KTL196606:KTP196606 LDH196606:LDL196606 LND196606:LNH196606 LWZ196606:LXD196606 MGV196606:MGZ196606 MQR196606:MQV196606 NAN196606:NAR196606 NKJ196606:NKN196606 NUF196606:NUJ196606 OEB196606:OEF196606 ONX196606:OOB196606 OXT196606:OXX196606 PHP196606:PHT196606 PRL196606:PRP196606 QBH196606:QBL196606 QLD196606:QLH196606 QUZ196606:QVD196606 REV196606:REZ196606 ROR196606:ROV196606 RYN196606:RYR196606 SIJ196606:SIN196606 SSF196606:SSJ196606 TCB196606:TCF196606 TLX196606:TMB196606 TVT196606:TVX196606 UFP196606:UFT196606 UPL196606:UPP196606 UZH196606:UZL196606 VJD196606:VJH196606 VSZ196606:VTD196606 WCV196606:WCZ196606 WMR196606:WMV196606 WWN196606:WWR196606 AF262142:AJ262142 KB262142:KF262142 TX262142:UB262142 ADT262142:ADX262142 ANP262142:ANT262142 AXL262142:AXP262142 BHH262142:BHL262142 BRD262142:BRH262142 CAZ262142:CBD262142 CKV262142:CKZ262142 CUR262142:CUV262142 DEN262142:DER262142 DOJ262142:DON262142 DYF262142:DYJ262142 EIB262142:EIF262142 ERX262142:ESB262142 FBT262142:FBX262142 FLP262142:FLT262142 FVL262142:FVP262142 GFH262142:GFL262142 GPD262142:GPH262142 GYZ262142:GZD262142 HIV262142:HIZ262142 HSR262142:HSV262142 ICN262142:ICR262142 IMJ262142:IMN262142 IWF262142:IWJ262142 JGB262142:JGF262142 JPX262142:JQB262142 JZT262142:JZX262142 KJP262142:KJT262142 KTL262142:KTP262142 LDH262142:LDL262142 LND262142:LNH262142 LWZ262142:LXD262142 MGV262142:MGZ262142 MQR262142:MQV262142 NAN262142:NAR262142 NKJ262142:NKN262142 NUF262142:NUJ262142 OEB262142:OEF262142 ONX262142:OOB262142 OXT262142:OXX262142 PHP262142:PHT262142 PRL262142:PRP262142 QBH262142:QBL262142 QLD262142:QLH262142 QUZ262142:QVD262142 REV262142:REZ262142 ROR262142:ROV262142 RYN262142:RYR262142 SIJ262142:SIN262142 SSF262142:SSJ262142 TCB262142:TCF262142 TLX262142:TMB262142 TVT262142:TVX262142 UFP262142:UFT262142 UPL262142:UPP262142 UZH262142:UZL262142 VJD262142:VJH262142 VSZ262142:VTD262142 WCV262142:WCZ262142 WMR262142:WMV262142 WWN262142:WWR262142 AF327678:AJ327678 KB327678:KF327678 TX327678:UB327678 ADT327678:ADX327678 ANP327678:ANT327678 AXL327678:AXP327678 BHH327678:BHL327678 BRD327678:BRH327678 CAZ327678:CBD327678 CKV327678:CKZ327678 CUR327678:CUV327678 DEN327678:DER327678 DOJ327678:DON327678 DYF327678:DYJ327678 EIB327678:EIF327678 ERX327678:ESB327678 FBT327678:FBX327678 FLP327678:FLT327678 FVL327678:FVP327678 GFH327678:GFL327678 GPD327678:GPH327678 GYZ327678:GZD327678 HIV327678:HIZ327678 HSR327678:HSV327678 ICN327678:ICR327678 IMJ327678:IMN327678 IWF327678:IWJ327678 JGB327678:JGF327678 JPX327678:JQB327678 JZT327678:JZX327678 KJP327678:KJT327678 KTL327678:KTP327678 LDH327678:LDL327678 LND327678:LNH327678 LWZ327678:LXD327678 MGV327678:MGZ327678 MQR327678:MQV327678 NAN327678:NAR327678 NKJ327678:NKN327678 NUF327678:NUJ327678 OEB327678:OEF327678 ONX327678:OOB327678 OXT327678:OXX327678 PHP327678:PHT327678 PRL327678:PRP327678 QBH327678:QBL327678 QLD327678:QLH327678 QUZ327678:QVD327678 REV327678:REZ327678 ROR327678:ROV327678 RYN327678:RYR327678 SIJ327678:SIN327678 SSF327678:SSJ327678 TCB327678:TCF327678 TLX327678:TMB327678 TVT327678:TVX327678 UFP327678:UFT327678 UPL327678:UPP327678 UZH327678:UZL327678 VJD327678:VJH327678 VSZ327678:VTD327678 WCV327678:WCZ327678 WMR327678:WMV327678 WWN327678:WWR327678 AF393214:AJ393214 KB393214:KF393214 TX393214:UB393214 ADT393214:ADX393214 ANP393214:ANT393214 AXL393214:AXP393214 BHH393214:BHL393214 BRD393214:BRH393214 CAZ393214:CBD393214 CKV393214:CKZ393214 CUR393214:CUV393214 DEN393214:DER393214 DOJ393214:DON393214 DYF393214:DYJ393214 EIB393214:EIF393214 ERX393214:ESB393214 FBT393214:FBX393214 FLP393214:FLT393214 FVL393214:FVP393214 GFH393214:GFL393214 GPD393214:GPH393214 GYZ393214:GZD393214 HIV393214:HIZ393214 HSR393214:HSV393214 ICN393214:ICR393214 IMJ393214:IMN393214 IWF393214:IWJ393214 JGB393214:JGF393214 JPX393214:JQB393214 JZT393214:JZX393214 KJP393214:KJT393214 KTL393214:KTP393214 LDH393214:LDL393214 LND393214:LNH393214 LWZ393214:LXD393214 MGV393214:MGZ393214 MQR393214:MQV393214 NAN393214:NAR393214 NKJ393214:NKN393214 NUF393214:NUJ393214 OEB393214:OEF393214 ONX393214:OOB393214 OXT393214:OXX393214 PHP393214:PHT393214 PRL393214:PRP393214 QBH393214:QBL393214 QLD393214:QLH393214 QUZ393214:QVD393214 REV393214:REZ393214 ROR393214:ROV393214 RYN393214:RYR393214 SIJ393214:SIN393214 SSF393214:SSJ393214 TCB393214:TCF393214 TLX393214:TMB393214 TVT393214:TVX393214 UFP393214:UFT393214 UPL393214:UPP393214 UZH393214:UZL393214 VJD393214:VJH393214 VSZ393214:VTD393214 WCV393214:WCZ393214 WMR393214:WMV393214 WWN393214:WWR393214 AF458750:AJ458750 KB458750:KF458750 TX458750:UB458750 ADT458750:ADX458750 ANP458750:ANT458750 AXL458750:AXP458750 BHH458750:BHL458750 BRD458750:BRH458750 CAZ458750:CBD458750 CKV458750:CKZ458750 CUR458750:CUV458750 DEN458750:DER458750 DOJ458750:DON458750 DYF458750:DYJ458750 EIB458750:EIF458750 ERX458750:ESB458750 FBT458750:FBX458750 FLP458750:FLT458750 FVL458750:FVP458750 GFH458750:GFL458750 GPD458750:GPH458750 GYZ458750:GZD458750 HIV458750:HIZ458750 HSR458750:HSV458750 ICN458750:ICR458750 IMJ458750:IMN458750 IWF458750:IWJ458750 JGB458750:JGF458750 JPX458750:JQB458750 JZT458750:JZX458750 KJP458750:KJT458750 KTL458750:KTP458750 LDH458750:LDL458750 LND458750:LNH458750 LWZ458750:LXD458750 MGV458750:MGZ458750 MQR458750:MQV458750 NAN458750:NAR458750 NKJ458750:NKN458750 NUF458750:NUJ458750 OEB458750:OEF458750 ONX458750:OOB458750 OXT458750:OXX458750 PHP458750:PHT458750 PRL458750:PRP458750 QBH458750:QBL458750 QLD458750:QLH458750 QUZ458750:QVD458750 REV458750:REZ458750 ROR458750:ROV458750 RYN458750:RYR458750 SIJ458750:SIN458750 SSF458750:SSJ458750 TCB458750:TCF458750 TLX458750:TMB458750 TVT458750:TVX458750 UFP458750:UFT458750 UPL458750:UPP458750 UZH458750:UZL458750 VJD458750:VJH458750 VSZ458750:VTD458750 WCV458750:WCZ458750 WMR458750:WMV458750 WWN458750:WWR458750 AF524286:AJ524286 KB524286:KF524286 TX524286:UB524286 ADT524286:ADX524286 ANP524286:ANT524286 AXL524286:AXP524286 BHH524286:BHL524286 BRD524286:BRH524286 CAZ524286:CBD524286 CKV524286:CKZ524286 CUR524286:CUV524286 DEN524286:DER524286 DOJ524286:DON524286 DYF524286:DYJ524286 EIB524286:EIF524286 ERX524286:ESB524286 FBT524286:FBX524286 FLP524286:FLT524286 FVL524286:FVP524286 GFH524286:GFL524286 GPD524286:GPH524286 GYZ524286:GZD524286 HIV524286:HIZ524286 HSR524286:HSV524286 ICN524286:ICR524286 IMJ524286:IMN524286 IWF524286:IWJ524286 JGB524286:JGF524286 JPX524286:JQB524286 JZT524286:JZX524286 KJP524286:KJT524286 KTL524286:KTP524286 LDH524286:LDL524286 LND524286:LNH524286 LWZ524286:LXD524286 MGV524286:MGZ524286 MQR524286:MQV524286 NAN524286:NAR524286 NKJ524286:NKN524286 NUF524286:NUJ524286 OEB524286:OEF524286 ONX524286:OOB524286 OXT524286:OXX524286 PHP524286:PHT524286 PRL524286:PRP524286 QBH524286:QBL524286 QLD524286:QLH524286 QUZ524286:QVD524286 REV524286:REZ524286 ROR524286:ROV524286 RYN524286:RYR524286 SIJ524286:SIN524286 SSF524286:SSJ524286 TCB524286:TCF524286 TLX524286:TMB524286 TVT524286:TVX524286 UFP524286:UFT524286 UPL524286:UPP524286 UZH524286:UZL524286 VJD524286:VJH524286 VSZ524286:VTD524286 WCV524286:WCZ524286 WMR524286:WMV524286 WWN524286:WWR524286 AF589822:AJ589822 KB589822:KF589822 TX589822:UB589822 ADT589822:ADX589822 ANP589822:ANT589822 AXL589822:AXP589822 BHH589822:BHL589822 BRD589822:BRH589822 CAZ589822:CBD589822 CKV589822:CKZ589822 CUR589822:CUV589822 DEN589822:DER589822 DOJ589822:DON589822 DYF589822:DYJ589822 EIB589822:EIF589822 ERX589822:ESB589822 FBT589822:FBX589822 FLP589822:FLT589822 FVL589822:FVP589822 GFH589822:GFL589822 GPD589822:GPH589822 GYZ589822:GZD589822 HIV589822:HIZ589822 HSR589822:HSV589822 ICN589822:ICR589822 IMJ589822:IMN589822 IWF589822:IWJ589822 JGB589822:JGF589822 JPX589822:JQB589822 JZT589822:JZX589822 KJP589822:KJT589822 KTL589822:KTP589822 LDH589822:LDL589822 LND589822:LNH589822 LWZ589822:LXD589822 MGV589822:MGZ589822 MQR589822:MQV589822 NAN589822:NAR589822 NKJ589822:NKN589822 NUF589822:NUJ589822 OEB589822:OEF589822 ONX589822:OOB589822 OXT589822:OXX589822 PHP589822:PHT589822 PRL589822:PRP589822 QBH589822:QBL589822 QLD589822:QLH589822 QUZ589822:QVD589822 REV589822:REZ589822 ROR589822:ROV589822 RYN589822:RYR589822 SIJ589822:SIN589822 SSF589822:SSJ589822 TCB589822:TCF589822 TLX589822:TMB589822 TVT589822:TVX589822 UFP589822:UFT589822 UPL589822:UPP589822 UZH589822:UZL589822 VJD589822:VJH589822 VSZ589822:VTD589822 WCV589822:WCZ589822 WMR589822:WMV589822 WWN589822:WWR589822 AF655358:AJ655358 KB655358:KF655358 TX655358:UB655358 ADT655358:ADX655358 ANP655358:ANT655358 AXL655358:AXP655358 BHH655358:BHL655358 BRD655358:BRH655358 CAZ655358:CBD655358 CKV655358:CKZ655358 CUR655358:CUV655358 DEN655358:DER655358 DOJ655358:DON655358 DYF655358:DYJ655358 EIB655358:EIF655358 ERX655358:ESB655358 FBT655358:FBX655358 FLP655358:FLT655358 FVL655358:FVP655358 GFH655358:GFL655358 GPD655358:GPH655358 GYZ655358:GZD655358 HIV655358:HIZ655358 HSR655358:HSV655358 ICN655358:ICR655358 IMJ655358:IMN655358 IWF655358:IWJ655358 JGB655358:JGF655358 JPX655358:JQB655358 JZT655358:JZX655358 KJP655358:KJT655358 KTL655358:KTP655358 LDH655358:LDL655358 LND655358:LNH655358 LWZ655358:LXD655358 MGV655358:MGZ655358 MQR655358:MQV655358 NAN655358:NAR655358 NKJ655358:NKN655358 NUF655358:NUJ655358 OEB655358:OEF655358 ONX655358:OOB655358 OXT655358:OXX655358 PHP655358:PHT655358 PRL655358:PRP655358 QBH655358:QBL655358 QLD655358:QLH655358 QUZ655358:QVD655358 REV655358:REZ655358 ROR655358:ROV655358 RYN655358:RYR655358 SIJ655358:SIN655358 SSF655358:SSJ655358 TCB655358:TCF655358 TLX655358:TMB655358 TVT655358:TVX655358 UFP655358:UFT655358 UPL655358:UPP655358 UZH655358:UZL655358 VJD655358:VJH655358 VSZ655358:VTD655358 WCV655358:WCZ655358 WMR655358:WMV655358 WWN655358:WWR655358 AF720894:AJ720894 KB720894:KF720894 TX720894:UB720894 ADT720894:ADX720894 ANP720894:ANT720894 AXL720894:AXP720894 BHH720894:BHL720894 BRD720894:BRH720894 CAZ720894:CBD720894 CKV720894:CKZ720894 CUR720894:CUV720894 DEN720894:DER720894 DOJ720894:DON720894 DYF720894:DYJ720894 EIB720894:EIF720894 ERX720894:ESB720894 FBT720894:FBX720894 FLP720894:FLT720894 FVL720894:FVP720894 GFH720894:GFL720894 GPD720894:GPH720894 GYZ720894:GZD720894 HIV720894:HIZ720894 HSR720894:HSV720894 ICN720894:ICR720894 IMJ720894:IMN720894 IWF720894:IWJ720894 JGB720894:JGF720894 JPX720894:JQB720894 JZT720894:JZX720894 KJP720894:KJT720894 KTL720894:KTP720894 LDH720894:LDL720894 LND720894:LNH720894 LWZ720894:LXD720894 MGV720894:MGZ720894 MQR720894:MQV720894 NAN720894:NAR720894 NKJ720894:NKN720894 NUF720894:NUJ720894 OEB720894:OEF720894 ONX720894:OOB720894 OXT720894:OXX720894 PHP720894:PHT720894 PRL720894:PRP720894 QBH720894:QBL720894 QLD720894:QLH720894 QUZ720894:QVD720894 REV720894:REZ720894 ROR720894:ROV720894 RYN720894:RYR720894 SIJ720894:SIN720894 SSF720894:SSJ720894 TCB720894:TCF720894 TLX720894:TMB720894 TVT720894:TVX720894 UFP720894:UFT720894 UPL720894:UPP720894 UZH720894:UZL720894 VJD720894:VJH720894 VSZ720894:VTD720894 WCV720894:WCZ720894 WMR720894:WMV720894 WWN720894:WWR720894 AF786430:AJ786430 KB786430:KF786430 TX786430:UB786430 ADT786430:ADX786430 ANP786430:ANT786430 AXL786430:AXP786430 BHH786430:BHL786430 BRD786430:BRH786430 CAZ786430:CBD786430 CKV786430:CKZ786430 CUR786430:CUV786430 DEN786430:DER786430 DOJ786430:DON786430 DYF786430:DYJ786430 EIB786430:EIF786430 ERX786430:ESB786430 FBT786430:FBX786430 FLP786430:FLT786430 FVL786430:FVP786430 GFH786430:GFL786430 GPD786430:GPH786430 GYZ786430:GZD786430 HIV786430:HIZ786430 HSR786430:HSV786430 ICN786430:ICR786430 IMJ786430:IMN786430 IWF786430:IWJ786430 JGB786430:JGF786430 JPX786430:JQB786430 JZT786430:JZX786430 KJP786430:KJT786430 KTL786430:KTP786430 LDH786430:LDL786430 LND786430:LNH786430 LWZ786430:LXD786430 MGV786430:MGZ786430 MQR786430:MQV786430 NAN786430:NAR786430 NKJ786430:NKN786430 NUF786430:NUJ786430 OEB786430:OEF786430 ONX786430:OOB786430 OXT786430:OXX786430 PHP786430:PHT786430 PRL786430:PRP786430 QBH786430:QBL786430 QLD786430:QLH786430 QUZ786430:QVD786430 REV786430:REZ786430 ROR786430:ROV786430 RYN786430:RYR786430 SIJ786430:SIN786430 SSF786430:SSJ786430 TCB786430:TCF786430 TLX786430:TMB786430 TVT786430:TVX786430 UFP786430:UFT786430 UPL786430:UPP786430 UZH786430:UZL786430 VJD786430:VJH786430 VSZ786430:VTD786430 WCV786430:WCZ786430 WMR786430:WMV786430 WWN786430:WWR786430 AF851966:AJ851966 KB851966:KF851966 TX851966:UB851966 ADT851966:ADX851966 ANP851966:ANT851966 AXL851966:AXP851966 BHH851966:BHL851966 BRD851966:BRH851966 CAZ851966:CBD851966 CKV851966:CKZ851966 CUR851966:CUV851966 DEN851966:DER851966 DOJ851966:DON851966 DYF851966:DYJ851966 EIB851966:EIF851966 ERX851966:ESB851966 FBT851966:FBX851966 FLP851966:FLT851966 FVL851966:FVP851966 GFH851966:GFL851966 GPD851966:GPH851966 GYZ851966:GZD851966 HIV851966:HIZ851966 HSR851966:HSV851966 ICN851966:ICR851966 IMJ851966:IMN851966 IWF851966:IWJ851966 JGB851966:JGF851966 JPX851966:JQB851966 JZT851966:JZX851966 KJP851966:KJT851966 KTL851966:KTP851966 LDH851966:LDL851966 LND851966:LNH851966 LWZ851966:LXD851966 MGV851966:MGZ851966 MQR851966:MQV851966 NAN851966:NAR851966 NKJ851966:NKN851966 NUF851966:NUJ851966 OEB851966:OEF851966 ONX851966:OOB851966 OXT851966:OXX851966 PHP851966:PHT851966 PRL851966:PRP851966 QBH851966:QBL851966 QLD851966:QLH851966 QUZ851966:QVD851966 REV851966:REZ851966 ROR851966:ROV851966 RYN851966:RYR851966 SIJ851966:SIN851966 SSF851966:SSJ851966 TCB851966:TCF851966 TLX851966:TMB851966 TVT851966:TVX851966 UFP851966:UFT851966 UPL851966:UPP851966 UZH851966:UZL851966 VJD851966:VJH851966 VSZ851966:VTD851966 WCV851966:WCZ851966 WMR851966:WMV851966 WWN851966:WWR851966 AF917502:AJ917502 KB917502:KF917502 TX917502:UB917502 ADT917502:ADX917502 ANP917502:ANT917502 AXL917502:AXP917502 BHH917502:BHL917502 BRD917502:BRH917502 CAZ917502:CBD917502 CKV917502:CKZ917502 CUR917502:CUV917502 DEN917502:DER917502 DOJ917502:DON917502 DYF917502:DYJ917502 EIB917502:EIF917502 ERX917502:ESB917502 FBT917502:FBX917502 FLP917502:FLT917502 FVL917502:FVP917502 GFH917502:GFL917502 GPD917502:GPH917502 GYZ917502:GZD917502 HIV917502:HIZ917502 HSR917502:HSV917502 ICN917502:ICR917502 IMJ917502:IMN917502 IWF917502:IWJ917502 JGB917502:JGF917502 JPX917502:JQB917502 JZT917502:JZX917502 KJP917502:KJT917502 KTL917502:KTP917502 LDH917502:LDL917502 LND917502:LNH917502 LWZ917502:LXD917502 MGV917502:MGZ917502 MQR917502:MQV917502 NAN917502:NAR917502 NKJ917502:NKN917502 NUF917502:NUJ917502 OEB917502:OEF917502 ONX917502:OOB917502 OXT917502:OXX917502 PHP917502:PHT917502 PRL917502:PRP917502 QBH917502:QBL917502 QLD917502:QLH917502 QUZ917502:QVD917502 REV917502:REZ917502 ROR917502:ROV917502 RYN917502:RYR917502 SIJ917502:SIN917502 SSF917502:SSJ917502 TCB917502:TCF917502 TLX917502:TMB917502 TVT917502:TVX917502 UFP917502:UFT917502 UPL917502:UPP917502 UZH917502:UZL917502 VJD917502:VJH917502 VSZ917502:VTD917502 WCV917502:WCZ917502 WMR917502:WMV917502 WWN917502:WWR917502 AF983038:AJ983038 KB983038:KF983038 TX983038:UB983038 ADT983038:ADX983038 ANP983038:ANT983038 AXL983038:AXP983038 BHH983038:BHL983038 BRD983038:BRH983038 CAZ983038:CBD983038 CKV983038:CKZ983038 CUR983038:CUV983038 DEN983038:DER983038 DOJ983038:DON983038 DYF983038:DYJ983038 EIB983038:EIF983038 ERX983038:ESB983038 FBT983038:FBX983038 FLP983038:FLT983038 FVL983038:FVP983038 GFH983038:GFL983038 GPD983038:GPH983038 GYZ983038:GZD983038 HIV983038:HIZ983038 HSR983038:HSV983038 ICN983038:ICR983038 IMJ983038:IMN983038 IWF983038:IWJ983038 JGB983038:JGF983038 JPX983038:JQB983038 JZT983038:JZX983038 KJP983038:KJT983038 KTL983038:KTP983038 LDH983038:LDL983038 LND983038:LNH983038 LWZ983038:LXD983038 MGV983038:MGZ983038 MQR983038:MQV983038 NAN983038:NAR983038 NKJ983038:NKN983038 NUF983038:NUJ983038 OEB983038:OEF983038 ONX983038:OOB983038 OXT983038:OXX983038 PHP983038:PHT983038 PRL983038:PRP983038 QBH983038:QBL983038 QLD983038:QLH983038 QUZ983038:QVD983038 REV983038:REZ983038 ROR983038:ROV983038 RYN983038:RYR983038 SIJ983038:SIN983038 SSF983038:SSJ983038 TCB983038:TCF983038 TLX983038:TMB983038 TVT983038:TVX983038 UFP983038:UFT983038 UPL983038:UPP983038 UZH983038:UZL983038 VJD983038:VJH983038 VSZ983038:VTD983038 WCV983038:WCZ983038 WMR983038:WMV983038 WWN983038:WWR983038 AF65536:AJ65536 KB65536:KF65536 TX65536:UB65536 ADT65536:ADX65536 ANP65536:ANT65536 AXL65536:AXP65536 BHH65536:BHL65536 BRD65536:BRH65536 CAZ65536:CBD65536 CKV65536:CKZ65536 CUR65536:CUV65536 DEN65536:DER65536 DOJ65536:DON65536 DYF65536:DYJ65536 EIB65536:EIF65536 ERX65536:ESB65536 FBT65536:FBX65536 FLP65536:FLT65536 FVL65536:FVP65536 GFH65536:GFL65536 GPD65536:GPH65536 GYZ65536:GZD65536 HIV65536:HIZ65536 HSR65536:HSV65536 ICN65536:ICR65536 IMJ65536:IMN65536 IWF65536:IWJ65536 JGB65536:JGF65536 JPX65536:JQB65536 JZT65536:JZX65536 KJP65536:KJT65536 KTL65536:KTP65536 LDH65536:LDL65536 LND65536:LNH65536 LWZ65536:LXD65536 MGV65536:MGZ65536 MQR65536:MQV65536 NAN65536:NAR65536 NKJ65536:NKN65536 NUF65536:NUJ65536 OEB65536:OEF65536 ONX65536:OOB65536 OXT65536:OXX65536 PHP65536:PHT65536 PRL65536:PRP65536 QBH65536:QBL65536 QLD65536:QLH65536 QUZ65536:QVD65536 REV65536:REZ65536 ROR65536:ROV65536 RYN65536:RYR65536 SIJ65536:SIN65536 SSF65536:SSJ65536 TCB65536:TCF65536 TLX65536:TMB65536 TVT65536:TVX65536 UFP65536:UFT65536 UPL65536:UPP65536 UZH65536:UZL65536 VJD65536:VJH65536 VSZ65536:VTD65536 WCV65536:WCZ65536 WMR65536:WMV65536 WWN65536:WWR65536 AF131072:AJ131072 KB131072:KF131072 TX131072:UB131072 ADT131072:ADX131072 ANP131072:ANT131072 AXL131072:AXP131072 BHH131072:BHL131072 BRD131072:BRH131072 CAZ131072:CBD131072 CKV131072:CKZ131072 CUR131072:CUV131072 DEN131072:DER131072 DOJ131072:DON131072 DYF131072:DYJ131072 EIB131072:EIF131072 ERX131072:ESB131072 FBT131072:FBX131072 FLP131072:FLT131072 FVL131072:FVP131072 GFH131072:GFL131072 GPD131072:GPH131072 GYZ131072:GZD131072 HIV131072:HIZ131072 HSR131072:HSV131072 ICN131072:ICR131072 IMJ131072:IMN131072 IWF131072:IWJ131072 JGB131072:JGF131072 JPX131072:JQB131072 JZT131072:JZX131072 KJP131072:KJT131072 KTL131072:KTP131072 LDH131072:LDL131072 LND131072:LNH131072 LWZ131072:LXD131072 MGV131072:MGZ131072 MQR131072:MQV131072 NAN131072:NAR131072 NKJ131072:NKN131072 NUF131072:NUJ131072 OEB131072:OEF131072 ONX131072:OOB131072 OXT131072:OXX131072 PHP131072:PHT131072 PRL131072:PRP131072 QBH131072:QBL131072 QLD131072:QLH131072 QUZ131072:QVD131072 REV131072:REZ131072 ROR131072:ROV131072 RYN131072:RYR131072 SIJ131072:SIN131072 SSF131072:SSJ131072 TCB131072:TCF131072 TLX131072:TMB131072 TVT131072:TVX131072 UFP131072:UFT131072 UPL131072:UPP131072 UZH131072:UZL131072 VJD131072:VJH131072 VSZ131072:VTD131072 WCV131072:WCZ131072 WMR131072:WMV131072 WWN131072:WWR131072 AF196608:AJ196608 KB196608:KF196608 TX196608:UB196608 ADT196608:ADX196608 ANP196608:ANT196608 AXL196608:AXP196608 BHH196608:BHL196608 BRD196608:BRH196608 CAZ196608:CBD196608 CKV196608:CKZ196608 CUR196608:CUV196608 DEN196608:DER196608 DOJ196608:DON196608 DYF196608:DYJ196608 EIB196608:EIF196608 ERX196608:ESB196608 FBT196608:FBX196608 FLP196608:FLT196608 FVL196608:FVP196608 GFH196608:GFL196608 GPD196608:GPH196608 GYZ196608:GZD196608 HIV196608:HIZ196608 HSR196608:HSV196608 ICN196608:ICR196608 IMJ196608:IMN196608 IWF196608:IWJ196608 JGB196608:JGF196608 JPX196608:JQB196608 JZT196608:JZX196608 KJP196608:KJT196608 KTL196608:KTP196608 LDH196608:LDL196608 LND196608:LNH196608 LWZ196608:LXD196608 MGV196608:MGZ196608 MQR196608:MQV196608 NAN196608:NAR196608 NKJ196608:NKN196608 NUF196608:NUJ196608 OEB196608:OEF196608 ONX196608:OOB196608 OXT196608:OXX196608 PHP196608:PHT196608 PRL196608:PRP196608 QBH196608:QBL196608 QLD196608:QLH196608 QUZ196608:QVD196608 REV196608:REZ196608 ROR196608:ROV196608 RYN196608:RYR196608 SIJ196608:SIN196608 SSF196608:SSJ196608 TCB196608:TCF196608 TLX196608:TMB196608 TVT196608:TVX196608 UFP196608:UFT196608 UPL196608:UPP196608 UZH196608:UZL196608 VJD196608:VJH196608 VSZ196608:VTD196608 WCV196608:WCZ196608 WMR196608:WMV196608 WWN196608:WWR196608 AF262144:AJ262144 KB262144:KF262144 TX262144:UB262144 ADT262144:ADX262144 ANP262144:ANT262144 AXL262144:AXP262144 BHH262144:BHL262144 BRD262144:BRH262144 CAZ262144:CBD262144 CKV262144:CKZ262144 CUR262144:CUV262144 DEN262144:DER262144 DOJ262144:DON262144 DYF262144:DYJ262144 EIB262144:EIF262144 ERX262144:ESB262144 FBT262144:FBX262144 FLP262144:FLT262144 FVL262144:FVP262144 GFH262144:GFL262144 GPD262144:GPH262144 GYZ262144:GZD262144 HIV262144:HIZ262144 HSR262144:HSV262144 ICN262144:ICR262144 IMJ262144:IMN262144 IWF262144:IWJ262144 JGB262144:JGF262144 JPX262144:JQB262144 JZT262144:JZX262144 KJP262144:KJT262144 KTL262144:KTP262144 LDH262144:LDL262144 LND262144:LNH262144 LWZ262144:LXD262144 MGV262144:MGZ262144 MQR262144:MQV262144 NAN262144:NAR262144 NKJ262144:NKN262144 NUF262144:NUJ262144 OEB262144:OEF262144 ONX262144:OOB262144 OXT262144:OXX262144 PHP262144:PHT262144 PRL262144:PRP262144 QBH262144:QBL262144 QLD262144:QLH262144 QUZ262144:QVD262144 REV262144:REZ262144 ROR262144:ROV262144 RYN262144:RYR262144 SIJ262144:SIN262144 SSF262144:SSJ262144 TCB262144:TCF262144 TLX262144:TMB262144 TVT262144:TVX262144 UFP262144:UFT262144 UPL262144:UPP262144 UZH262144:UZL262144 VJD262144:VJH262144 VSZ262144:VTD262144 WCV262144:WCZ262144 WMR262144:WMV262144 WWN262144:WWR262144 AF327680:AJ327680 KB327680:KF327680 TX327680:UB327680 ADT327680:ADX327680 ANP327680:ANT327680 AXL327680:AXP327680 BHH327680:BHL327680 BRD327680:BRH327680 CAZ327680:CBD327680 CKV327680:CKZ327680 CUR327680:CUV327680 DEN327680:DER327680 DOJ327680:DON327680 DYF327680:DYJ327680 EIB327680:EIF327680 ERX327680:ESB327680 FBT327680:FBX327680 FLP327680:FLT327680 FVL327680:FVP327680 GFH327680:GFL327680 GPD327680:GPH327680 GYZ327680:GZD327680 HIV327680:HIZ327680 HSR327680:HSV327680 ICN327680:ICR327680 IMJ327680:IMN327680 IWF327680:IWJ327680 JGB327680:JGF327680 JPX327680:JQB327680 JZT327680:JZX327680 KJP327680:KJT327680 KTL327680:KTP327680 LDH327680:LDL327680 LND327680:LNH327680 LWZ327680:LXD327680 MGV327680:MGZ327680 MQR327680:MQV327680 NAN327680:NAR327680 NKJ327680:NKN327680 NUF327680:NUJ327680 OEB327680:OEF327680 ONX327680:OOB327680 OXT327680:OXX327680 PHP327680:PHT327680 PRL327680:PRP327680 QBH327680:QBL327680 QLD327680:QLH327680 QUZ327680:QVD327680 REV327680:REZ327680 ROR327680:ROV327680 RYN327680:RYR327680 SIJ327680:SIN327680 SSF327680:SSJ327680 TCB327680:TCF327680 TLX327680:TMB327680 TVT327680:TVX327680 UFP327680:UFT327680 UPL327680:UPP327680 UZH327680:UZL327680 VJD327680:VJH327680 VSZ327680:VTD327680 WCV327680:WCZ327680 WMR327680:WMV327680 WWN327680:WWR327680 AF393216:AJ393216 KB393216:KF393216 TX393216:UB393216 ADT393216:ADX393216 ANP393216:ANT393216 AXL393216:AXP393216 BHH393216:BHL393216 BRD393216:BRH393216 CAZ393216:CBD393216 CKV393216:CKZ393216 CUR393216:CUV393216 DEN393216:DER393216 DOJ393216:DON393216 DYF393216:DYJ393216 EIB393216:EIF393216 ERX393216:ESB393216 FBT393216:FBX393216 FLP393216:FLT393216 FVL393216:FVP393216 GFH393216:GFL393216 GPD393216:GPH393216 GYZ393216:GZD393216 HIV393216:HIZ393216 HSR393216:HSV393216 ICN393216:ICR393216 IMJ393216:IMN393216 IWF393216:IWJ393216 JGB393216:JGF393216 JPX393216:JQB393216 JZT393216:JZX393216 KJP393216:KJT393216 KTL393216:KTP393216 LDH393216:LDL393216 LND393216:LNH393216 LWZ393216:LXD393216 MGV393216:MGZ393216 MQR393216:MQV393216 NAN393216:NAR393216 NKJ393216:NKN393216 NUF393216:NUJ393216 OEB393216:OEF393216 ONX393216:OOB393216 OXT393216:OXX393216 PHP393216:PHT393216 PRL393216:PRP393216 QBH393216:QBL393216 QLD393216:QLH393216 QUZ393216:QVD393216 REV393216:REZ393216 ROR393216:ROV393216 RYN393216:RYR393216 SIJ393216:SIN393216 SSF393216:SSJ393216 TCB393216:TCF393216 TLX393216:TMB393216 TVT393216:TVX393216 UFP393216:UFT393216 UPL393216:UPP393216 UZH393216:UZL393216 VJD393216:VJH393216 VSZ393216:VTD393216 WCV393216:WCZ393216 WMR393216:WMV393216 WWN393216:WWR393216 AF458752:AJ458752 KB458752:KF458752 TX458752:UB458752 ADT458752:ADX458752 ANP458752:ANT458752 AXL458752:AXP458752 BHH458752:BHL458752 BRD458752:BRH458752 CAZ458752:CBD458752 CKV458752:CKZ458752 CUR458752:CUV458752 DEN458752:DER458752 DOJ458752:DON458752 DYF458752:DYJ458752 EIB458752:EIF458752 ERX458752:ESB458752 FBT458752:FBX458752 FLP458752:FLT458752 FVL458752:FVP458752 GFH458752:GFL458752 GPD458752:GPH458752 GYZ458752:GZD458752 HIV458752:HIZ458752 HSR458752:HSV458752 ICN458752:ICR458752 IMJ458752:IMN458752 IWF458752:IWJ458752 JGB458752:JGF458752 JPX458752:JQB458752 JZT458752:JZX458752 KJP458752:KJT458752 KTL458752:KTP458752 LDH458752:LDL458752 LND458752:LNH458752 LWZ458752:LXD458752 MGV458752:MGZ458752 MQR458752:MQV458752 NAN458752:NAR458752 NKJ458752:NKN458752 NUF458752:NUJ458752 OEB458752:OEF458752 ONX458752:OOB458752 OXT458752:OXX458752 PHP458752:PHT458752 PRL458752:PRP458752 QBH458752:QBL458752 QLD458752:QLH458752 QUZ458752:QVD458752 REV458752:REZ458752 ROR458752:ROV458752 RYN458752:RYR458752 SIJ458752:SIN458752 SSF458752:SSJ458752 TCB458752:TCF458752 TLX458752:TMB458752 TVT458752:TVX458752 UFP458752:UFT458752 UPL458752:UPP458752 UZH458752:UZL458752 VJD458752:VJH458752 VSZ458752:VTD458752 WCV458752:WCZ458752 WMR458752:WMV458752 WWN458752:WWR458752 AF524288:AJ524288 KB524288:KF524288 TX524288:UB524288 ADT524288:ADX524288 ANP524288:ANT524288 AXL524288:AXP524288 BHH524288:BHL524288 BRD524288:BRH524288 CAZ524288:CBD524288 CKV524288:CKZ524288 CUR524288:CUV524288 DEN524288:DER524288 DOJ524288:DON524288 DYF524288:DYJ524288 EIB524288:EIF524288 ERX524288:ESB524288 FBT524288:FBX524288 FLP524288:FLT524288 FVL524288:FVP524288 GFH524288:GFL524288 GPD524288:GPH524288 GYZ524288:GZD524288 HIV524288:HIZ524288 HSR524288:HSV524288 ICN524288:ICR524288 IMJ524288:IMN524288 IWF524288:IWJ524288 JGB524288:JGF524288 JPX524288:JQB524288 JZT524288:JZX524288 KJP524288:KJT524288 KTL524288:KTP524288 LDH524288:LDL524288 LND524288:LNH524288 LWZ524288:LXD524288 MGV524288:MGZ524288 MQR524288:MQV524288 NAN524288:NAR524288 NKJ524288:NKN524288 NUF524288:NUJ524288 OEB524288:OEF524288 ONX524288:OOB524288 OXT524288:OXX524288 PHP524288:PHT524288 PRL524288:PRP524288 QBH524288:QBL524288 QLD524288:QLH524288 QUZ524288:QVD524288 REV524288:REZ524288 ROR524288:ROV524288 RYN524288:RYR524288 SIJ524288:SIN524288 SSF524288:SSJ524288 TCB524288:TCF524288 TLX524288:TMB524288 TVT524288:TVX524288 UFP524288:UFT524288 UPL524288:UPP524288 UZH524288:UZL524288 VJD524288:VJH524288 VSZ524288:VTD524288 WCV524288:WCZ524288 WMR524288:WMV524288 WWN524288:WWR524288 AF589824:AJ589824 KB589824:KF589824 TX589824:UB589824 ADT589824:ADX589824 ANP589824:ANT589824 AXL589824:AXP589824 BHH589824:BHL589824 BRD589824:BRH589824 CAZ589824:CBD589824 CKV589824:CKZ589824 CUR589824:CUV589824 DEN589824:DER589824 DOJ589824:DON589824 DYF589824:DYJ589824 EIB589824:EIF589824 ERX589824:ESB589824 FBT589824:FBX589824 FLP589824:FLT589824 FVL589824:FVP589824 GFH589824:GFL589824 GPD589824:GPH589824 GYZ589824:GZD589824 HIV589824:HIZ589824 HSR589824:HSV589824 ICN589824:ICR589824 IMJ589824:IMN589824 IWF589824:IWJ589824 JGB589824:JGF589824 JPX589824:JQB589824 JZT589824:JZX589824 KJP589824:KJT589824 KTL589824:KTP589824 LDH589824:LDL589824 LND589824:LNH589824 LWZ589824:LXD589824 MGV589824:MGZ589824 MQR589824:MQV589824 NAN589824:NAR589824 NKJ589824:NKN589824 NUF589824:NUJ589824 OEB589824:OEF589824 ONX589824:OOB589824 OXT589824:OXX589824 PHP589824:PHT589824 PRL589824:PRP589824 QBH589824:QBL589824 QLD589824:QLH589824 QUZ589824:QVD589824 REV589824:REZ589824 ROR589824:ROV589824 RYN589824:RYR589824 SIJ589824:SIN589824 SSF589824:SSJ589824 TCB589824:TCF589824 TLX589824:TMB589824 TVT589824:TVX589824 UFP589824:UFT589824 UPL589824:UPP589824 UZH589824:UZL589824 VJD589824:VJH589824 VSZ589824:VTD589824 WCV589824:WCZ589824 WMR589824:WMV589824 WWN589824:WWR589824 AF655360:AJ655360 KB655360:KF655360 TX655360:UB655360 ADT655360:ADX655360 ANP655360:ANT655360 AXL655360:AXP655360 BHH655360:BHL655360 BRD655360:BRH655360 CAZ655360:CBD655360 CKV655360:CKZ655360 CUR655360:CUV655360 DEN655360:DER655360 DOJ655360:DON655360 DYF655360:DYJ655360 EIB655360:EIF655360 ERX655360:ESB655360 FBT655360:FBX655360 FLP655360:FLT655360 FVL655360:FVP655360 GFH655360:GFL655360 GPD655360:GPH655360 GYZ655360:GZD655360 HIV655360:HIZ655360 HSR655360:HSV655360 ICN655360:ICR655360 IMJ655360:IMN655360 IWF655360:IWJ655360 JGB655360:JGF655360 JPX655360:JQB655360 JZT655360:JZX655360 KJP655360:KJT655360 KTL655360:KTP655360 LDH655360:LDL655360 LND655360:LNH655360 LWZ655360:LXD655360 MGV655360:MGZ655360 MQR655360:MQV655360 NAN655360:NAR655360 NKJ655360:NKN655360 NUF655360:NUJ655360 OEB655360:OEF655360 ONX655360:OOB655360 OXT655360:OXX655360 PHP655360:PHT655360 PRL655360:PRP655360 QBH655360:QBL655360 QLD655360:QLH655360 QUZ655360:QVD655360 REV655360:REZ655360 ROR655360:ROV655360 RYN655360:RYR655360 SIJ655360:SIN655360 SSF655360:SSJ655360 TCB655360:TCF655360 TLX655360:TMB655360 TVT655360:TVX655360 UFP655360:UFT655360 UPL655360:UPP655360 UZH655360:UZL655360 VJD655360:VJH655360 VSZ655360:VTD655360 WCV655360:WCZ655360 WMR655360:WMV655360 WWN655360:WWR655360 AF720896:AJ720896 KB720896:KF720896 TX720896:UB720896 ADT720896:ADX720896 ANP720896:ANT720896 AXL720896:AXP720896 BHH720896:BHL720896 BRD720896:BRH720896 CAZ720896:CBD720896 CKV720896:CKZ720896 CUR720896:CUV720896 DEN720896:DER720896 DOJ720896:DON720896 DYF720896:DYJ720896 EIB720896:EIF720896 ERX720896:ESB720896 FBT720896:FBX720896 FLP720896:FLT720896 FVL720896:FVP720896 GFH720896:GFL720896 GPD720896:GPH720896 GYZ720896:GZD720896 HIV720896:HIZ720896 HSR720896:HSV720896 ICN720896:ICR720896 IMJ720896:IMN720896 IWF720896:IWJ720896 JGB720896:JGF720896 JPX720896:JQB720896 JZT720896:JZX720896 KJP720896:KJT720896 KTL720896:KTP720896 LDH720896:LDL720896 LND720896:LNH720896 LWZ720896:LXD720896 MGV720896:MGZ720896 MQR720896:MQV720896 NAN720896:NAR720896 NKJ720896:NKN720896 NUF720896:NUJ720896 OEB720896:OEF720896 ONX720896:OOB720896 OXT720896:OXX720896 PHP720896:PHT720896 PRL720896:PRP720896 QBH720896:QBL720896 QLD720896:QLH720896 QUZ720896:QVD720896 REV720896:REZ720896 ROR720896:ROV720896 RYN720896:RYR720896 SIJ720896:SIN720896 SSF720896:SSJ720896 TCB720896:TCF720896 TLX720896:TMB720896 TVT720896:TVX720896 UFP720896:UFT720896 UPL720896:UPP720896 UZH720896:UZL720896 VJD720896:VJH720896 VSZ720896:VTD720896 WCV720896:WCZ720896 WMR720896:WMV720896 WWN720896:WWR720896 AF786432:AJ786432 KB786432:KF786432 TX786432:UB786432 ADT786432:ADX786432 ANP786432:ANT786432 AXL786432:AXP786432 BHH786432:BHL786432 BRD786432:BRH786432 CAZ786432:CBD786432 CKV786432:CKZ786432 CUR786432:CUV786432 DEN786432:DER786432 DOJ786432:DON786432 DYF786432:DYJ786432 EIB786432:EIF786432 ERX786432:ESB786432 FBT786432:FBX786432 FLP786432:FLT786432 FVL786432:FVP786432 GFH786432:GFL786432 GPD786432:GPH786432 GYZ786432:GZD786432 HIV786432:HIZ786432 HSR786432:HSV786432 ICN786432:ICR786432 IMJ786432:IMN786432 IWF786432:IWJ786432 JGB786432:JGF786432 JPX786432:JQB786432 JZT786432:JZX786432 KJP786432:KJT786432 KTL786432:KTP786432 LDH786432:LDL786432 LND786432:LNH786432 LWZ786432:LXD786432 MGV786432:MGZ786432 MQR786432:MQV786432 NAN786432:NAR786432 NKJ786432:NKN786432 NUF786432:NUJ786432 OEB786432:OEF786432 ONX786432:OOB786432 OXT786432:OXX786432 PHP786432:PHT786432 PRL786432:PRP786432 QBH786432:QBL786432 QLD786432:QLH786432 QUZ786432:QVD786432 REV786432:REZ786432 ROR786432:ROV786432 RYN786432:RYR786432 SIJ786432:SIN786432 SSF786432:SSJ786432 TCB786432:TCF786432 TLX786432:TMB786432 TVT786432:TVX786432 UFP786432:UFT786432 UPL786432:UPP786432 UZH786432:UZL786432 VJD786432:VJH786432 VSZ786432:VTD786432 WCV786432:WCZ786432 WMR786432:WMV786432 WWN786432:WWR786432 AF851968:AJ851968 KB851968:KF851968 TX851968:UB851968 ADT851968:ADX851968 ANP851968:ANT851968 AXL851968:AXP851968 BHH851968:BHL851968 BRD851968:BRH851968 CAZ851968:CBD851968 CKV851968:CKZ851968 CUR851968:CUV851968 DEN851968:DER851968 DOJ851968:DON851968 DYF851968:DYJ851968 EIB851968:EIF851968 ERX851968:ESB851968 FBT851968:FBX851968 FLP851968:FLT851968 FVL851968:FVP851968 GFH851968:GFL851968 GPD851968:GPH851968 GYZ851968:GZD851968 HIV851968:HIZ851968 HSR851968:HSV851968 ICN851968:ICR851968 IMJ851968:IMN851968 IWF851968:IWJ851968 JGB851968:JGF851968 JPX851968:JQB851968 JZT851968:JZX851968 KJP851968:KJT851968 KTL851968:KTP851968 LDH851968:LDL851968 LND851968:LNH851968 LWZ851968:LXD851968 MGV851968:MGZ851968 MQR851968:MQV851968 NAN851968:NAR851968 NKJ851968:NKN851968 NUF851968:NUJ851968 OEB851968:OEF851968 ONX851968:OOB851968 OXT851968:OXX851968 PHP851968:PHT851968 PRL851968:PRP851968 QBH851968:QBL851968 QLD851968:QLH851968 QUZ851968:QVD851968 REV851968:REZ851968 ROR851968:ROV851968 RYN851968:RYR851968 SIJ851968:SIN851968 SSF851968:SSJ851968 TCB851968:TCF851968 TLX851968:TMB851968 TVT851968:TVX851968 UFP851968:UFT851968 UPL851968:UPP851968 UZH851968:UZL851968 VJD851968:VJH851968 VSZ851968:VTD851968 WCV851968:WCZ851968 WMR851968:WMV851968 WWN851968:WWR851968 AF917504:AJ917504 KB917504:KF917504 TX917504:UB917504 ADT917504:ADX917504 ANP917504:ANT917504 AXL917504:AXP917504 BHH917504:BHL917504 BRD917504:BRH917504 CAZ917504:CBD917504 CKV917504:CKZ917504 CUR917504:CUV917504 DEN917504:DER917504 DOJ917504:DON917504 DYF917504:DYJ917504 EIB917504:EIF917504 ERX917504:ESB917504 FBT917504:FBX917504 FLP917504:FLT917504 FVL917504:FVP917504 GFH917504:GFL917504 GPD917504:GPH917504 GYZ917504:GZD917504 HIV917504:HIZ917504 HSR917504:HSV917504 ICN917504:ICR917504 IMJ917504:IMN917504 IWF917504:IWJ917504 JGB917504:JGF917504 JPX917504:JQB917504 JZT917504:JZX917504 KJP917504:KJT917504 KTL917504:KTP917504 LDH917504:LDL917504 LND917504:LNH917504 LWZ917504:LXD917504 MGV917504:MGZ917504 MQR917504:MQV917504 NAN917504:NAR917504 NKJ917504:NKN917504 NUF917504:NUJ917504 OEB917504:OEF917504 ONX917504:OOB917504 OXT917504:OXX917504 PHP917504:PHT917504 PRL917504:PRP917504 QBH917504:QBL917504 QLD917504:QLH917504 QUZ917504:QVD917504 REV917504:REZ917504 ROR917504:ROV917504 RYN917504:RYR917504 SIJ917504:SIN917504 SSF917504:SSJ917504 TCB917504:TCF917504 TLX917504:TMB917504 TVT917504:TVX917504 UFP917504:UFT917504 UPL917504:UPP917504 UZH917504:UZL917504 VJD917504:VJH917504 VSZ917504:VTD917504 WCV917504:WCZ917504 WMR917504:WMV917504 WWN917504:WWR917504 AF983040:AJ983040 KB983040:KF983040 TX983040:UB983040 ADT983040:ADX983040 ANP983040:ANT983040 AXL983040:AXP983040 BHH983040:BHL983040 BRD983040:BRH983040 CAZ983040:CBD983040 CKV983040:CKZ983040 CUR983040:CUV983040 DEN983040:DER983040 DOJ983040:DON983040 DYF983040:DYJ983040 EIB983040:EIF983040 ERX983040:ESB983040 FBT983040:FBX983040 FLP983040:FLT983040 FVL983040:FVP983040 GFH983040:GFL983040 GPD983040:GPH983040 GYZ983040:GZD983040 HIV983040:HIZ983040 HSR983040:HSV983040 ICN983040:ICR983040 IMJ983040:IMN983040 IWF983040:IWJ983040 JGB983040:JGF983040 JPX983040:JQB983040 JZT983040:JZX983040 KJP983040:KJT983040 KTL983040:KTP983040 LDH983040:LDL983040 LND983040:LNH983040 LWZ983040:LXD983040 MGV983040:MGZ983040 MQR983040:MQV983040 NAN983040:NAR983040 NKJ983040:NKN983040 NUF983040:NUJ983040 OEB983040:OEF983040 ONX983040:OOB983040 OXT983040:OXX983040 PHP983040:PHT983040 PRL983040:PRP983040 QBH983040:QBL983040 QLD983040:QLH983040 QUZ983040:QVD983040 REV983040:REZ983040 ROR983040:ROV983040 RYN983040:RYR983040 SIJ983040:SIN983040 SSF983040:SSJ983040 TCB983040:TCF983040 TLX983040:TMB983040 TVT983040:TVX983040 UFP983040:UFT983040 UPL983040:UPP983040 UZH983040:UZL983040 VJD983040:VJH983040 VSZ983040:VTD983040 WCV983040:WCZ983040 WMR983040:WMV983040 WWN983040:WWR983040 AF65539:AJ65539 KB65539:KF65539 TX65539:UB65539 ADT65539:ADX65539 ANP65539:ANT65539 AXL65539:AXP65539 BHH65539:BHL65539 BRD65539:BRH65539 CAZ65539:CBD65539 CKV65539:CKZ65539 CUR65539:CUV65539 DEN65539:DER65539 DOJ65539:DON65539 DYF65539:DYJ65539 EIB65539:EIF65539 ERX65539:ESB65539 FBT65539:FBX65539 FLP65539:FLT65539 FVL65539:FVP65539 GFH65539:GFL65539 GPD65539:GPH65539 GYZ65539:GZD65539 HIV65539:HIZ65539 HSR65539:HSV65539 ICN65539:ICR65539 IMJ65539:IMN65539 IWF65539:IWJ65539 JGB65539:JGF65539 JPX65539:JQB65539 JZT65539:JZX65539 KJP65539:KJT65539 KTL65539:KTP65539 LDH65539:LDL65539 LND65539:LNH65539 LWZ65539:LXD65539 MGV65539:MGZ65539 MQR65539:MQV65539 NAN65539:NAR65539 NKJ65539:NKN65539 NUF65539:NUJ65539 OEB65539:OEF65539 ONX65539:OOB65539 OXT65539:OXX65539 PHP65539:PHT65539 PRL65539:PRP65539 QBH65539:QBL65539 QLD65539:QLH65539 QUZ65539:QVD65539 REV65539:REZ65539 ROR65539:ROV65539 RYN65539:RYR65539 SIJ65539:SIN65539 SSF65539:SSJ65539 TCB65539:TCF65539 TLX65539:TMB65539 TVT65539:TVX65539 UFP65539:UFT65539 UPL65539:UPP65539 UZH65539:UZL65539 VJD65539:VJH65539 VSZ65539:VTD65539 WCV65539:WCZ65539 WMR65539:WMV65539 WWN65539:WWR65539 AF131075:AJ131075 KB131075:KF131075 TX131075:UB131075 ADT131075:ADX131075 ANP131075:ANT131075 AXL131075:AXP131075 BHH131075:BHL131075 BRD131075:BRH131075 CAZ131075:CBD131075 CKV131075:CKZ131075 CUR131075:CUV131075 DEN131075:DER131075 DOJ131075:DON131075 DYF131075:DYJ131075 EIB131075:EIF131075 ERX131075:ESB131075 FBT131075:FBX131075 FLP131075:FLT131075 FVL131075:FVP131075 GFH131075:GFL131075 GPD131075:GPH131075 GYZ131075:GZD131075 HIV131075:HIZ131075 HSR131075:HSV131075 ICN131075:ICR131075 IMJ131075:IMN131075 IWF131075:IWJ131075 JGB131075:JGF131075 JPX131075:JQB131075 JZT131075:JZX131075 KJP131075:KJT131075 KTL131075:KTP131075 LDH131075:LDL131075 LND131075:LNH131075 LWZ131075:LXD131075 MGV131075:MGZ131075 MQR131075:MQV131075 NAN131075:NAR131075 NKJ131075:NKN131075 NUF131075:NUJ131075 OEB131075:OEF131075 ONX131075:OOB131075 OXT131075:OXX131075 PHP131075:PHT131075 PRL131075:PRP131075 QBH131075:QBL131075 QLD131075:QLH131075 QUZ131075:QVD131075 REV131075:REZ131075 ROR131075:ROV131075 RYN131075:RYR131075 SIJ131075:SIN131075 SSF131075:SSJ131075 TCB131075:TCF131075 TLX131075:TMB131075 TVT131075:TVX131075 UFP131075:UFT131075 UPL131075:UPP131075 UZH131075:UZL131075 VJD131075:VJH131075 VSZ131075:VTD131075 WCV131075:WCZ131075 WMR131075:WMV131075 WWN131075:WWR131075 AF196611:AJ196611 KB196611:KF196611 TX196611:UB196611 ADT196611:ADX196611 ANP196611:ANT196611 AXL196611:AXP196611 BHH196611:BHL196611 BRD196611:BRH196611 CAZ196611:CBD196611 CKV196611:CKZ196611 CUR196611:CUV196611 DEN196611:DER196611 DOJ196611:DON196611 DYF196611:DYJ196611 EIB196611:EIF196611 ERX196611:ESB196611 FBT196611:FBX196611 FLP196611:FLT196611 FVL196611:FVP196611 GFH196611:GFL196611 GPD196611:GPH196611 GYZ196611:GZD196611 HIV196611:HIZ196611 HSR196611:HSV196611 ICN196611:ICR196611 IMJ196611:IMN196611 IWF196611:IWJ196611 JGB196611:JGF196611 JPX196611:JQB196611 JZT196611:JZX196611 KJP196611:KJT196611 KTL196611:KTP196611 LDH196611:LDL196611 LND196611:LNH196611 LWZ196611:LXD196611 MGV196611:MGZ196611 MQR196611:MQV196611 NAN196611:NAR196611 NKJ196611:NKN196611 NUF196611:NUJ196611 OEB196611:OEF196611 ONX196611:OOB196611 OXT196611:OXX196611 PHP196611:PHT196611 PRL196611:PRP196611 QBH196611:QBL196611 QLD196611:QLH196611 QUZ196611:QVD196611 REV196611:REZ196611 ROR196611:ROV196611 RYN196611:RYR196611 SIJ196611:SIN196611 SSF196611:SSJ196611 TCB196611:TCF196611 TLX196611:TMB196611 TVT196611:TVX196611 UFP196611:UFT196611 UPL196611:UPP196611 UZH196611:UZL196611 VJD196611:VJH196611 VSZ196611:VTD196611 WCV196611:WCZ196611 WMR196611:WMV196611 WWN196611:WWR196611 AF262147:AJ262147 KB262147:KF262147 TX262147:UB262147 ADT262147:ADX262147 ANP262147:ANT262147 AXL262147:AXP262147 BHH262147:BHL262147 BRD262147:BRH262147 CAZ262147:CBD262147 CKV262147:CKZ262147 CUR262147:CUV262147 DEN262147:DER262147 DOJ262147:DON262147 DYF262147:DYJ262147 EIB262147:EIF262147 ERX262147:ESB262147 FBT262147:FBX262147 FLP262147:FLT262147 FVL262147:FVP262147 GFH262147:GFL262147 GPD262147:GPH262147 GYZ262147:GZD262147 HIV262147:HIZ262147 HSR262147:HSV262147 ICN262147:ICR262147 IMJ262147:IMN262147 IWF262147:IWJ262147 JGB262147:JGF262147 JPX262147:JQB262147 JZT262147:JZX262147 KJP262147:KJT262147 KTL262147:KTP262147 LDH262147:LDL262147 LND262147:LNH262147 LWZ262147:LXD262147 MGV262147:MGZ262147 MQR262147:MQV262147 NAN262147:NAR262147 NKJ262147:NKN262147 NUF262147:NUJ262147 OEB262147:OEF262147 ONX262147:OOB262147 OXT262147:OXX262147 PHP262147:PHT262147 PRL262147:PRP262147 QBH262147:QBL262147 QLD262147:QLH262147 QUZ262147:QVD262147 REV262147:REZ262147 ROR262147:ROV262147 RYN262147:RYR262147 SIJ262147:SIN262147 SSF262147:SSJ262147 TCB262147:TCF262147 TLX262147:TMB262147 TVT262147:TVX262147 UFP262147:UFT262147 UPL262147:UPP262147 UZH262147:UZL262147 VJD262147:VJH262147 VSZ262147:VTD262147 WCV262147:WCZ262147 WMR262147:WMV262147 WWN262147:WWR262147 AF327683:AJ327683 KB327683:KF327683 TX327683:UB327683 ADT327683:ADX327683 ANP327683:ANT327683 AXL327683:AXP327683 BHH327683:BHL327683 BRD327683:BRH327683 CAZ327683:CBD327683 CKV327683:CKZ327683 CUR327683:CUV327683 DEN327683:DER327683 DOJ327683:DON327683 DYF327683:DYJ327683 EIB327683:EIF327683 ERX327683:ESB327683 FBT327683:FBX327683 FLP327683:FLT327683 FVL327683:FVP327683 GFH327683:GFL327683 GPD327683:GPH327683 GYZ327683:GZD327683 HIV327683:HIZ327683 HSR327683:HSV327683 ICN327683:ICR327683 IMJ327683:IMN327683 IWF327683:IWJ327683 JGB327683:JGF327683 JPX327683:JQB327683 JZT327683:JZX327683 KJP327683:KJT327683 KTL327683:KTP327683 LDH327683:LDL327683 LND327683:LNH327683 LWZ327683:LXD327683 MGV327683:MGZ327683 MQR327683:MQV327683 NAN327683:NAR327683 NKJ327683:NKN327683 NUF327683:NUJ327683 OEB327683:OEF327683 ONX327683:OOB327683 OXT327683:OXX327683 PHP327683:PHT327683 PRL327683:PRP327683 QBH327683:QBL327683 QLD327683:QLH327683 QUZ327683:QVD327683 REV327683:REZ327683 ROR327683:ROV327683 RYN327683:RYR327683 SIJ327683:SIN327683 SSF327683:SSJ327683 TCB327683:TCF327683 TLX327683:TMB327683 TVT327683:TVX327683 UFP327683:UFT327683 UPL327683:UPP327683 UZH327683:UZL327683 VJD327683:VJH327683 VSZ327683:VTD327683 WCV327683:WCZ327683 WMR327683:WMV327683 WWN327683:WWR327683 AF393219:AJ393219 KB393219:KF393219 TX393219:UB393219 ADT393219:ADX393219 ANP393219:ANT393219 AXL393219:AXP393219 BHH393219:BHL393219 BRD393219:BRH393219 CAZ393219:CBD393219 CKV393219:CKZ393219 CUR393219:CUV393219 DEN393219:DER393219 DOJ393219:DON393219 DYF393219:DYJ393219 EIB393219:EIF393219 ERX393219:ESB393219 FBT393219:FBX393219 FLP393219:FLT393219 FVL393219:FVP393219 GFH393219:GFL393219 GPD393219:GPH393219 GYZ393219:GZD393219 HIV393219:HIZ393219 HSR393219:HSV393219 ICN393219:ICR393219 IMJ393219:IMN393219 IWF393219:IWJ393219 JGB393219:JGF393219 JPX393219:JQB393219 JZT393219:JZX393219 KJP393219:KJT393219 KTL393219:KTP393219 LDH393219:LDL393219 LND393219:LNH393219 LWZ393219:LXD393219 MGV393219:MGZ393219 MQR393219:MQV393219 NAN393219:NAR393219 NKJ393219:NKN393219 NUF393219:NUJ393219 OEB393219:OEF393219 ONX393219:OOB393219 OXT393219:OXX393219 PHP393219:PHT393219 PRL393219:PRP393219 QBH393219:QBL393219 QLD393219:QLH393219 QUZ393219:QVD393219 REV393219:REZ393219 ROR393219:ROV393219 RYN393219:RYR393219 SIJ393219:SIN393219 SSF393219:SSJ393219 TCB393219:TCF393219 TLX393219:TMB393219 TVT393219:TVX393219 UFP393219:UFT393219 UPL393219:UPP393219 UZH393219:UZL393219 VJD393219:VJH393219 VSZ393219:VTD393219 WCV393219:WCZ393219 WMR393219:WMV393219 WWN393219:WWR393219 AF458755:AJ458755 KB458755:KF458755 TX458755:UB458755 ADT458755:ADX458755 ANP458755:ANT458755 AXL458755:AXP458755 BHH458755:BHL458755 BRD458755:BRH458755 CAZ458755:CBD458755 CKV458755:CKZ458755 CUR458755:CUV458755 DEN458755:DER458755 DOJ458755:DON458755 DYF458755:DYJ458755 EIB458755:EIF458755 ERX458755:ESB458755 FBT458755:FBX458755 FLP458755:FLT458755 FVL458755:FVP458755 GFH458755:GFL458755 GPD458755:GPH458755 GYZ458755:GZD458755 HIV458755:HIZ458755 HSR458755:HSV458755 ICN458755:ICR458755 IMJ458755:IMN458755 IWF458755:IWJ458755 JGB458755:JGF458755 JPX458755:JQB458755 JZT458755:JZX458755 KJP458755:KJT458755 KTL458755:KTP458755 LDH458755:LDL458755 LND458755:LNH458755 LWZ458755:LXD458755 MGV458755:MGZ458755 MQR458755:MQV458755 NAN458755:NAR458755 NKJ458755:NKN458755 NUF458755:NUJ458755 OEB458755:OEF458755 ONX458755:OOB458755 OXT458755:OXX458755 PHP458755:PHT458755 PRL458755:PRP458755 QBH458755:QBL458755 QLD458755:QLH458755 QUZ458755:QVD458755 REV458755:REZ458755 ROR458755:ROV458755 RYN458755:RYR458755 SIJ458755:SIN458755 SSF458755:SSJ458755 TCB458755:TCF458755 TLX458755:TMB458755 TVT458755:TVX458755 UFP458755:UFT458755 UPL458755:UPP458755 UZH458755:UZL458755 VJD458755:VJH458755 VSZ458755:VTD458755 WCV458755:WCZ458755 WMR458755:WMV458755 WWN458755:WWR458755 AF524291:AJ524291 KB524291:KF524291 TX524291:UB524291 ADT524291:ADX524291 ANP524291:ANT524291 AXL524291:AXP524291 BHH524291:BHL524291 BRD524291:BRH524291 CAZ524291:CBD524291 CKV524291:CKZ524291 CUR524291:CUV524291 DEN524291:DER524291 DOJ524291:DON524291 DYF524291:DYJ524291 EIB524291:EIF524291 ERX524291:ESB524291 FBT524291:FBX524291 FLP524291:FLT524291 FVL524291:FVP524291 GFH524291:GFL524291 GPD524291:GPH524291 GYZ524291:GZD524291 HIV524291:HIZ524291 HSR524291:HSV524291 ICN524291:ICR524291 IMJ524291:IMN524291 IWF524291:IWJ524291 JGB524291:JGF524291 JPX524291:JQB524291 JZT524291:JZX524291 KJP524291:KJT524291 KTL524291:KTP524291 LDH524291:LDL524291 LND524291:LNH524291 LWZ524291:LXD524291 MGV524291:MGZ524291 MQR524291:MQV524291 NAN524291:NAR524291 NKJ524291:NKN524291 NUF524291:NUJ524291 OEB524291:OEF524291 ONX524291:OOB524291 OXT524291:OXX524291 PHP524291:PHT524291 PRL524291:PRP524291 QBH524291:QBL524291 QLD524291:QLH524291 QUZ524291:QVD524291 REV524291:REZ524291 ROR524291:ROV524291 RYN524291:RYR524291 SIJ524291:SIN524291 SSF524291:SSJ524291 TCB524291:TCF524291 TLX524291:TMB524291 TVT524291:TVX524291 UFP524291:UFT524291 UPL524291:UPP524291 UZH524291:UZL524291 VJD524291:VJH524291 VSZ524291:VTD524291 WCV524291:WCZ524291 WMR524291:WMV524291 WWN524291:WWR524291 AF589827:AJ589827 KB589827:KF589827 TX589827:UB589827 ADT589827:ADX589827 ANP589827:ANT589827 AXL589827:AXP589827 BHH589827:BHL589827 BRD589827:BRH589827 CAZ589827:CBD589827 CKV589827:CKZ589827 CUR589827:CUV589827 DEN589827:DER589827 DOJ589827:DON589827 DYF589827:DYJ589827 EIB589827:EIF589827 ERX589827:ESB589827 FBT589827:FBX589827 FLP589827:FLT589827 FVL589827:FVP589827 GFH589827:GFL589827 GPD589827:GPH589827 GYZ589827:GZD589827 HIV589827:HIZ589827 HSR589827:HSV589827 ICN589827:ICR589827 IMJ589827:IMN589827 IWF589827:IWJ589827 JGB589827:JGF589827 JPX589827:JQB589827 JZT589827:JZX589827 KJP589827:KJT589827 KTL589827:KTP589827 LDH589827:LDL589827 LND589827:LNH589827 LWZ589827:LXD589827 MGV589827:MGZ589827 MQR589827:MQV589827 NAN589827:NAR589827 NKJ589827:NKN589827 NUF589827:NUJ589827 OEB589827:OEF589827 ONX589827:OOB589827 OXT589827:OXX589827 PHP589827:PHT589827 PRL589827:PRP589827 QBH589827:QBL589827 QLD589827:QLH589827 QUZ589827:QVD589827 REV589827:REZ589827 ROR589827:ROV589827 RYN589827:RYR589827 SIJ589827:SIN589827 SSF589827:SSJ589827 TCB589827:TCF589827 TLX589827:TMB589827 TVT589827:TVX589827 UFP589827:UFT589827 UPL589827:UPP589827 UZH589827:UZL589827 VJD589827:VJH589827 VSZ589827:VTD589827 WCV589827:WCZ589827 WMR589827:WMV589827 WWN589827:WWR589827 AF655363:AJ655363 KB655363:KF655363 TX655363:UB655363 ADT655363:ADX655363 ANP655363:ANT655363 AXL655363:AXP655363 BHH655363:BHL655363 BRD655363:BRH655363 CAZ655363:CBD655363 CKV655363:CKZ655363 CUR655363:CUV655363 DEN655363:DER655363 DOJ655363:DON655363 DYF655363:DYJ655363 EIB655363:EIF655363 ERX655363:ESB655363 FBT655363:FBX655363 FLP655363:FLT655363 FVL655363:FVP655363 GFH655363:GFL655363 GPD655363:GPH655363 GYZ655363:GZD655363 HIV655363:HIZ655363 HSR655363:HSV655363 ICN655363:ICR655363 IMJ655363:IMN655363 IWF655363:IWJ655363 JGB655363:JGF655363 JPX655363:JQB655363 JZT655363:JZX655363 KJP655363:KJT655363 KTL655363:KTP655363 LDH655363:LDL655363 LND655363:LNH655363 LWZ655363:LXD655363 MGV655363:MGZ655363 MQR655363:MQV655363 NAN655363:NAR655363 NKJ655363:NKN655363 NUF655363:NUJ655363 OEB655363:OEF655363 ONX655363:OOB655363 OXT655363:OXX655363 PHP655363:PHT655363 PRL655363:PRP655363 QBH655363:QBL655363 QLD655363:QLH655363 QUZ655363:QVD655363 REV655363:REZ655363 ROR655363:ROV655363 RYN655363:RYR655363 SIJ655363:SIN655363 SSF655363:SSJ655363 TCB655363:TCF655363 TLX655363:TMB655363 TVT655363:TVX655363 UFP655363:UFT655363 UPL655363:UPP655363 UZH655363:UZL655363 VJD655363:VJH655363 VSZ655363:VTD655363 WCV655363:WCZ655363 WMR655363:WMV655363 WWN655363:WWR655363 AF720899:AJ720899 KB720899:KF720899 TX720899:UB720899 ADT720899:ADX720899 ANP720899:ANT720899 AXL720899:AXP720899 BHH720899:BHL720899 BRD720899:BRH720899 CAZ720899:CBD720899 CKV720899:CKZ720899 CUR720899:CUV720899 DEN720899:DER720899 DOJ720899:DON720899 DYF720899:DYJ720899 EIB720899:EIF720899 ERX720899:ESB720899 FBT720899:FBX720899 FLP720899:FLT720899 FVL720899:FVP720899 GFH720899:GFL720899 GPD720899:GPH720899 GYZ720899:GZD720899 HIV720899:HIZ720899 HSR720899:HSV720899 ICN720899:ICR720899 IMJ720899:IMN720899 IWF720899:IWJ720899 JGB720899:JGF720899 JPX720899:JQB720899 JZT720899:JZX720899 KJP720899:KJT720899 KTL720899:KTP720899 LDH720899:LDL720899 LND720899:LNH720899 LWZ720899:LXD720899 MGV720899:MGZ720899 MQR720899:MQV720899 NAN720899:NAR720899 NKJ720899:NKN720899 NUF720899:NUJ720899 OEB720899:OEF720899 ONX720899:OOB720899 OXT720899:OXX720899 PHP720899:PHT720899 PRL720899:PRP720899 QBH720899:QBL720899 QLD720899:QLH720899 QUZ720899:QVD720899 REV720899:REZ720899 ROR720899:ROV720899 RYN720899:RYR720899 SIJ720899:SIN720899 SSF720899:SSJ720899 TCB720899:TCF720899 TLX720899:TMB720899 TVT720899:TVX720899 UFP720899:UFT720899 UPL720899:UPP720899 UZH720899:UZL720899 VJD720899:VJH720899 VSZ720899:VTD720899 WCV720899:WCZ720899 WMR720899:WMV720899 WWN720899:WWR720899 AF786435:AJ786435 KB786435:KF786435 TX786435:UB786435 ADT786435:ADX786435 ANP786435:ANT786435 AXL786435:AXP786435 BHH786435:BHL786435 BRD786435:BRH786435 CAZ786435:CBD786435 CKV786435:CKZ786435 CUR786435:CUV786435 DEN786435:DER786435 DOJ786435:DON786435 DYF786435:DYJ786435 EIB786435:EIF786435 ERX786435:ESB786435 FBT786435:FBX786435 FLP786435:FLT786435 FVL786435:FVP786435 GFH786435:GFL786435 GPD786435:GPH786435 GYZ786435:GZD786435 HIV786435:HIZ786435 HSR786435:HSV786435 ICN786435:ICR786435 IMJ786435:IMN786435 IWF786435:IWJ786435 JGB786435:JGF786435 JPX786435:JQB786435 JZT786435:JZX786435 KJP786435:KJT786435 KTL786435:KTP786435 LDH786435:LDL786435 LND786435:LNH786435 LWZ786435:LXD786435 MGV786435:MGZ786435 MQR786435:MQV786435 NAN786435:NAR786435 NKJ786435:NKN786435 NUF786435:NUJ786435 OEB786435:OEF786435 ONX786435:OOB786435 OXT786435:OXX786435 PHP786435:PHT786435 PRL786435:PRP786435 QBH786435:QBL786435 QLD786435:QLH786435 QUZ786435:QVD786435 REV786435:REZ786435 ROR786435:ROV786435 RYN786435:RYR786435 SIJ786435:SIN786435 SSF786435:SSJ786435 TCB786435:TCF786435 TLX786435:TMB786435 TVT786435:TVX786435 UFP786435:UFT786435 UPL786435:UPP786435 UZH786435:UZL786435 VJD786435:VJH786435 VSZ786435:VTD786435 WCV786435:WCZ786435 WMR786435:WMV786435 WWN786435:WWR786435 AF851971:AJ851971 KB851971:KF851971 TX851971:UB851971 ADT851971:ADX851971 ANP851971:ANT851971 AXL851971:AXP851971 BHH851971:BHL851971 BRD851971:BRH851971 CAZ851971:CBD851971 CKV851971:CKZ851971 CUR851971:CUV851971 DEN851971:DER851971 DOJ851971:DON851971 DYF851971:DYJ851971 EIB851971:EIF851971 ERX851971:ESB851971 FBT851971:FBX851971 FLP851971:FLT851971 FVL851971:FVP851971 GFH851971:GFL851971 GPD851971:GPH851971 GYZ851971:GZD851971 HIV851971:HIZ851971 HSR851971:HSV851971 ICN851971:ICR851971 IMJ851971:IMN851971 IWF851971:IWJ851971 JGB851971:JGF851971 JPX851971:JQB851971 JZT851971:JZX851971 KJP851971:KJT851971 KTL851971:KTP851971 LDH851971:LDL851971 LND851971:LNH851971 LWZ851971:LXD851971 MGV851971:MGZ851971 MQR851971:MQV851971 NAN851971:NAR851971 NKJ851971:NKN851971 NUF851971:NUJ851971 OEB851971:OEF851971 ONX851971:OOB851971 OXT851971:OXX851971 PHP851971:PHT851971 PRL851971:PRP851971 QBH851971:QBL851971 QLD851971:QLH851971 QUZ851971:QVD851971 REV851971:REZ851971 ROR851971:ROV851971 RYN851971:RYR851971 SIJ851971:SIN851971 SSF851971:SSJ851971 TCB851971:TCF851971 TLX851971:TMB851971 TVT851971:TVX851971 UFP851971:UFT851971 UPL851971:UPP851971 UZH851971:UZL851971 VJD851971:VJH851971 VSZ851971:VTD851971 WCV851971:WCZ851971 WMR851971:WMV851971 WWN851971:WWR851971 AF917507:AJ917507 KB917507:KF917507 TX917507:UB917507 ADT917507:ADX917507 ANP917507:ANT917507 AXL917507:AXP917507 BHH917507:BHL917507 BRD917507:BRH917507 CAZ917507:CBD917507 CKV917507:CKZ917507 CUR917507:CUV917507 DEN917507:DER917507 DOJ917507:DON917507 DYF917507:DYJ917507 EIB917507:EIF917507 ERX917507:ESB917507 FBT917507:FBX917507 FLP917507:FLT917507 FVL917507:FVP917507 GFH917507:GFL917507 GPD917507:GPH917507 GYZ917507:GZD917507 HIV917507:HIZ917507 HSR917507:HSV917507 ICN917507:ICR917507 IMJ917507:IMN917507 IWF917507:IWJ917507 JGB917507:JGF917507 JPX917507:JQB917507 JZT917507:JZX917507 KJP917507:KJT917507 KTL917507:KTP917507 LDH917507:LDL917507 LND917507:LNH917507 LWZ917507:LXD917507 MGV917507:MGZ917507 MQR917507:MQV917507 NAN917507:NAR917507 NKJ917507:NKN917507 NUF917507:NUJ917507 OEB917507:OEF917507 ONX917507:OOB917507 OXT917507:OXX917507 PHP917507:PHT917507 PRL917507:PRP917507 QBH917507:QBL917507 QLD917507:QLH917507 QUZ917507:QVD917507 REV917507:REZ917507 ROR917507:ROV917507 RYN917507:RYR917507 SIJ917507:SIN917507 SSF917507:SSJ917507 TCB917507:TCF917507 TLX917507:TMB917507 TVT917507:TVX917507 UFP917507:UFT917507 UPL917507:UPP917507 UZH917507:UZL917507 VJD917507:VJH917507 VSZ917507:VTD917507 WCV917507:WCZ917507 WMR917507:WMV917507 WWN917507:WWR917507 AF983043:AJ983043 KB983043:KF983043 TX983043:UB983043 ADT983043:ADX983043 ANP983043:ANT983043 AXL983043:AXP983043 BHH983043:BHL983043 BRD983043:BRH983043 CAZ983043:CBD983043 CKV983043:CKZ983043 CUR983043:CUV983043 DEN983043:DER983043 DOJ983043:DON983043 DYF983043:DYJ983043 EIB983043:EIF983043 ERX983043:ESB983043 FBT983043:FBX983043 FLP983043:FLT983043 FVL983043:FVP983043 GFH983043:GFL983043 GPD983043:GPH983043 GYZ983043:GZD983043 HIV983043:HIZ983043 HSR983043:HSV983043 ICN983043:ICR983043 IMJ983043:IMN983043 IWF983043:IWJ983043 JGB983043:JGF983043 JPX983043:JQB983043 JZT983043:JZX983043 KJP983043:KJT983043 KTL983043:KTP983043 LDH983043:LDL983043 LND983043:LNH983043 LWZ983043:LXD983043 MGV983043:MGZ983043 MQR983043:MQV983043 NAN983043:NAR983043 NKJ983043:NKN983043 NUF983043:NUJ983043 OEB983043:OEF983043 ONX983043:OOB983043 OXT983043:OXX983043 PHP983043:PHT983043 PRL983043:PRP983043 QBH983043:QBL983043 QLD983043:QLH983043 QUZ983043:QVD983043 REV983043:REZ983043 ROR983043:ROV983043 RYN983043:RYR983043 SIJ983043:SIN983043 SSF983043:SSJ983043 TCB983043:TCF983043 TLX983043:TMB983043 TVT983043:TVX983043 UFP983043:UFT983043 UPL983043:UPP983043 UZH983043:UZL983043 VJD983043:VJH983043 VSZ983043:VTD983043 WCV983043:WCZ983043 WMR983043:WMV983043 WWN983043:WWR983043 AF9:AJ9 KB9:KF9 TX9:UB9 ADT9:ADX9 ANP9:ANT9 AXL9:AXP9 BHH9:BHL9 BRD9:BRH9 CAZ9:CBD9 CKV9:CKZ9 CUR9:CUV9 DEN9:DER9 DOJ9:DON9 DYF9:DYJ9 EIB9:EIF9 ERX9:ESB9 FBT9:FBX9 FLP9:FLT9 FVL9:FVP9 GFH9:GFL9 GPD9:GPH9 GYZ9:GZD9 HIV9:HIZ9 HSR9:HSV9 ICN9:ICR9 IMJ9:IMN9 IWF9:IWJ9 JGB9:JGF9 JPX9:JQB9 JZT9:JZX9 KJP9:KJT9 KTL9:KTP9 LDH9:LDL9 LND9:LNH9 LWZ9:LXD9 MGV9:MGZ9 MQR9:MQV9 NAN9:NAR9 NKJ9:NKN9 NUF9:NUJ9 OEB9:OEF9 ONX9:OOB9 OXT9:OXX9 PHP9:PHT9 PRL9:PRP9 QBH9:QBL9 QLD9:QLH9 QUZ9:QVD9 REV9:REZ9 ROR9:ROV9 RYN9:RYR9 SIJ9:SIN9 SSF9:SSJ9 TCB9:TCF9 TLX9:TMB9 TVT9:TVX9 UFP9:UFT9 UPL9:UPP9 UZH9:UZL9 VJD9:VJH9 VSZ9:VTD9 WCV9:WCZ9 WMR9:WMV9 WWN9:WWR9 AF65545:AJ65545 KB65545:KF65545 TX65545:UB65545 ADT65545:ADX65545 ANP65545:ANT65545 AXL65545:AXP65545 BHH65545:BHL65545 BRD65545:BRH65545 CAZ65545:CBD65545 CKV65545:CKZ65545 CUR65545:CUV65545 DEN65545:DER65545 DOJ65545:DON65545 DYF65545:DYJ65545 EIB65545:EIF65545 ERX65545:ESB65545 FBT65545:FBX65545 FLP65545:FLT65545 FVL65545:FVP65545 GFH65545:GFL65545 GPD65545:GPH65545 GYZ65545:GZD65545 HIV65545:HIZ65545 HSR65545:HSV65545 ICN65545:ICR65545 IMJ65545:IMN65545 IWF65545:IWJ65545 JGB65545:JGF65545 JPX65545:JQB65545 JZT65545:JZX65545 KJP65545:KJT65545 KTL65545:KTP65545 LDH65545:LDL65545 LND65545:LNH65545 LWZ65545:LXD65545 MGV65545:MGZ65545 MQR65545:MQV65545 NAN65545:NAR65545 NKJ65545:NKN65545 NUF65545:NUJ65545 OEB65545:OEF65545 ONX65545:OOB65545 OXT65545:OXX65545 PHP65545:PHT65545 PRL65545:PRP65545 QBH65545:QBL65545 QLD65545:QLH65545 QUZ65545:QVD65545 REV65545:REZ65545 ROR65545:ROV65545 RYN65545:RYR65545 SIJ65545:SIN65545 SSF65545:SSJ65545 TCB65545:TCF65545 TLX65545:TMB65545 TVT65545:TVX65545 UFP65545:UFT65545 UPL65545:UPP65545 UZH65545:UZL65545 VJD65545:VJH65545 VSZ65545:VTD65545 WCV65545:WCZ65545 WMR65545:WMV65545 WWN65545:WWR65545 AF131081:AJ131081 KB131081:KF131081 TX131081:UB131081 ADT131081:ADX131081 ANP131081:ANT131081 AXL131081:AXP131081 BHH131081:BHL131081 BRD131081:BRH131081 CAZ131081:CBD131081 CKV131081:CKZ131081 CUR131081:CUV131081 DEN131081:DER131081 DOJ131081:DON131081 DYF131081:DYJ131081 EIB131081:EIF131081 ERX131081:ESB131081 FBT131081:FBX131081 FLP131081:FLT131081 FVL131081:FVP131081 GFH131081:GFL131081 GPD131081:GPH131081 GYZ131081:GZD131081 HIV131081:HIZ131081 HSR131081:HSV131081 ICN131081:ICR131081 IMJ131081:IMN131081 IWF131081:IWJ131081 JGB131081:JGF131081 JPX131081:JQB131081 JZT131081:JZX131081 KJP131081:KJT131081 KTL131081:KTP131081 LDH131081:LDL131081 LND131081:LNH131081 LWZ131081:LXD131081 MGV131081:MGZ131081 MQR131081:MQV131081 NAN131081:NAR131081 NKJ131081:NKN131081 NUF131081:NUJ131081 OEB131081:OEF131081 ONX131081:OOB131081 OXT131081:OXX131081 PHP131081:PHT131081 PRL131081:PRP131081 QBH131081:QBL131081 QLD131081:QLH131081 QUZ131081:QVD131081 REV131081:REZ131081 ROR131081:ROV131081 RYN131081:RYR131081 SIJ131081:SIN131081 SSF131081:SSJ131081 TCB131081:TCF131081 TLX131081:TMB131081 TVT131081:TVX131081 UFP131081:UFT131081 UPL131081:UPP131081 UZH131081:UZL131081 VJD131081:VJH131081 VSZ131081:VTD131081 WCV131081:WCZ131081 WMR131081:WMV131081 WWN131081:WWR131081 AF196617:AJ196617 KB196617:KF196617 TX196617:UB196617 ADT196617:ADX196617 ANP196617:ANT196617 AXL196617:AXP196617 BHH196617:BHL196617 BRD196617:BRH196617 CAZ196617:CBD196617 CKV196617:CKZ196617 CUR196617:CUV196617 DEN196617:DER196617 DOJ196617:DON196617 DYF196617:DYJ196617 EIB196617:EIF196617 ERX196617:ESB196617 FBT196617:FBX196617 FLP196617:FLT196617 FVL196617:FVP196617 GFH196617:GFL196617 GPD196617:GPH196617 GYZ196617:GZD196617 HIV196617:HIZ196617 HSR196617:HSV196617 ICN196617:ICR196617 IMJ196617:IMN196617 IWF196617:IWJ196617 JGB196617:JGF196617 JPX196617:JQB196617 JZT196617:JZX196617 KJP196617:KJT196617 KTL196617:KTP196617 LDH196617:LDL196617 LND196617:LNH196617 LWZ196617:LXD196617 MGV196617:MGZ196617 MQR196617:MQV196617 NAN196617:NAR196617 NKJ196617:NKN196617 NUF196617:NUJ196617 OEB196617:OEF196617 ONX196617:OOB196617 OXT196617:OXX196617 PHP196617:PHT196617 PRL196617:PRP196617 QBH196617:QBL196617 QLD196617:QLH196617 QUZ196617:QVD196617 REV196617:REZ196617 ROR196617:ROV196617 RYN196617:RYR196617 SIJ196617:SIN196617 SSF196617:SSJ196617 TCB196617:TCF196617 TLX196617:TMB196617 TVT196617:TVX196617 UFP196617:UFT196617 UPL196617:UPP196617 UZH196617:UZL196617 VJD196617:VJH196617 VSZ196617:VTD196617 WCV196617:WCZ196617 WMR196617:WMV196617 WWN196617:WWR196617 AF262153:AJ262153 KB262153:KF262153 TX262153:UB262153 ADT262153:ADX262153 ANP262153:ANT262153 AXL262153:AXP262153 BHH262153:BHL262153 BRD262153:BRH262153 CAZ262153:CBD262153 CKV262153:CKZ262153 CUR262153:CUV262153 DEN262153:DER262153 DOJ262153:DON262153 DYF262153:DYJ262153 EIB262153:EIF262153 ERX262153:ESB262153 FBT262153:FBX262153 FLP262153:FLT262153 FVL262153:FVP262153 GFH262153:GFL262153 GPD262153:GPH262153 GYZ262153:GZD262153 HIV262153:HIZ262153 HSR262153:HSV262153 ICN262153:ICR262153 IMJ262153:IMN262153 IWF262153:IWJ262153 JGB262153:JGF262153 JPX262153:JQB262153 JZT262153:JZX262153 KJP262153:KJT262153 KTL262153:KTP262153 LDH262153:LDL262153 LND262153:LNH262153 LWZ262153:LXD262153 MGV262153:MGZ262153 MQR262153:MQV262153 NAN262153:NAR262153 NKJ262153:NKN262153 NUF262153:NUJ262153 OEB262153:OEF262153 ONX262153:OOB262153 OXT262153:OXX262153 PHP262153:PHT262153 PRL262153:PRP262153 QBH262153:QBL262153 QLD262153:QLH262153 QUZ262153:QVD262153 REV262153:REZ262153 ROR262153:ROV262153 RYN262153:RYR262153 SIJ262153:SIN262153 SSF262153:SSJ262153 TCB262153:TCF262153 TLX262153:TMB262153 TVT262153:TVX262153 UFP262153:UFT262153 UPL262153:UPP262153 UZH262153:UZL262153 VJD262153:VJH262153 VSZ262153:VTD262153 WCV262153:WCZ262153 WMR262153:WMV262153 WWN262153:WWR262153 AF327689:AJ327689 KB327689:KF327689 TX327689:UB327689 ADT327689:ADX327689 ANP327689:ANT327689 AXL327689:AXP327689 BHH327689:BHL327689 BRD327689:BRH327689 CAZ327689:CBD327689 CKV327689:CKZ327689 CUR327689:CUV327689 DEN327689:DER327689 DOJ327689:DON327689 DYF327689:DYJ327689 EIB327689:EIF327689 ERX327689:ESB327689 FBT327689:FBX327689 FLP327689:FLT327689 FVL327689:FVP327689 GFH327689:GFL327689 GPD327689:GPH327689 GYZ327689:GZD327689 HIV327689:HIZ327689 HSR327689:HSV327689 ICN327689:ICR327689 IMJ327689:IMN327689 IWF327689:IWJ327689 JGB327689:JGF327689 JPX327689:JQB327689 JZT327689:JZX327689 KJP327689:KJT327689 KTL327689:KTP327689 LDH327689:LDL327689 LND327689:LNH327689 LWZ327689:LXD327689 MGV327689:MGZ327689 MQR327689:MQV327689 NAN327689:NAR327689 NKJ327689:NKN327689 NUF327689:NUJ327689 OEB327689:OEF327689 ONX327689:OOB327689 OXT327689:OXX327689 PHP327689:PHT327689 PRL327689:PRP327689 QBH327689:QBL327689 QLD327689:QLH327689 QUZ327689:QVD327689 REV327689:REZ327689 ROR327689:ROV327689 RYN327689:RYR327689 SIJ327689:SIN327689 SSF327689:SSJ327689 TCB327689:TCF327689 TLX327689:TMB327689 TVT327689:TVX327689 UFP327689:UFT327689 UPL327689:UPP327689 UZH327689:UZL327689 VJD327689:VJH327689 VSZ327689:VTD327689 WCV327689:WCZ327689 WMR327689:WMV327689 WWN327689:WWR327689 AF393225:AJ393225 KB393225:KF393225 TX393225:UB393225 ADT393225:ADX393225 ANP393225:ANT393225 AXL393225:AXP393225 BHH393225:BHL393225 BRD393225:BRH393225 CAZ393225:CBD393225 CKV393225:CKZ393225 CUR393225:CUV393225 DEN393225:DER393225 DOJ393225:DON393225 DYF393225:DYJ393225 EIB393225:EIF393225 ERX393225:ESB393225 FBT393225:FBX393225 FLP393225:FLT393225 FVL393225:FVP393225 GFH393225:GFL393225 GPD393225:GPH393225 GYZ393225:GZD393225 HIV393225:HIZ393225 HSR393225:HSV393225 ICN393225:ICR393225 IMJ393225:IMN393225 IWF393225:IWJ393225 JGB393225:JGF393225 JPX393225:JQB393225 JZT393225:JZX393225 KJP393225:KJT393225 KTL393225:KTP393225 LDH393225:LDL393225 LND393225:LNH393225 LWZ393225:LXD393225 MGV393225:MGZ393225 MQR393225:MQV393225 NAN393225:NAR393225 NKJ393225:NKN393225 NUF393225:NUJ393225 OEB393225:OEF393225 ONX393225:OOB393225 OXT393225:OXX393225 PHP393225:PHT393225 PRL393225:PRP393225 QBH393225:QBL393225 QLD393225:QLH393225 QUZ393225:QVD393225 REV393225:REZ393225 ROR393225:ROV393225 RYN393225:RYR393225 SIJ393225:SIN393225 SSF393225:SSJ393225 TCB393225:TCF393225 TLX393225:TMB393225 TVT393225:TVX393225 UFP393225:UFT393225 UPL393225:UPP393225 UZH393225:UZL393225 VJD393225:VJH393225 VSZ393225:VTD393225 WCV393225:WCZ393225 WMR393225:WMV393225 WWN393225:WWR393225 AF458761:AJ458761 KB458761:KF458761 TX458761:UB458761 ADT458761:ADX458761 ANP458761:ANT458761 AXL458761:AXP458761 BHH458761:BHL458761 BRD458761:BRH458761 CAZ458761:CBD458761 CKV458761:CKZ458761 CUR458761:CUV458761 DEN458761:DER458761 DOJ458761:DON458761 DYF458761:DYJ458761 EIB458761:EIF458761 ERX458761:ESB458761 FBT458761:FBX458761 FLP458761:FLT458761 FVL458761:FVP458761 GFH458761:GFL458761 GPD458761:GPH458761 GYZ458761:GZD458761 HIV458761:HIZ458761 HSR458761:HSV458761 ICN458761:ICR458761 IMJ458761:IMN458761 IWF458761:IWJ458761 JGB458761:JGF458761 JPX458761:JQB458761 JZT458761:JZX458761 KJP458761:KJT458761 KTL458761:KTP458761 LDH458761:LDL458761 LND458761:LNH458761 LWZ458761:LXD458761 MGV458761:MGZ458761 MQR458761:MQV458761 NAN458761:NAR458761 NKJ458761:NKN458761 NUF458761:NUJ458761 OEB458761:OEF458761 ONX458761:OOB458761 OXT458761:OXX458761 PHP458761:PHT458761 PRL458761:PRP458761 QBH458761:QBL458761 QLD458761:QLH458761 QUZ458761:QVD458761 REV458761:REZ458761 ROR458761:ROV458761 RYN458761:RYR458761 SIJ458761:SIN458761 SSF458761:SSJ458761 TCB458761:TCF458761 TLX458761:TMB458761 TVT458761:TVX458761 UFP458761:UFT458761 UPL458761:UPP458761 UZH458761:UZL458761 VJD458761:VJH458761 VSZ458761:VTD458761 WCV458761:WCZ458761 WMR458761:WMV458761 WWN458761:WWR458761 AF524297:AJ524297 KB524297:KF524297 TX524297:UB524297 ADT524297:ADX524297 ANP524297:ANT524297 AXL524297:AXP524297 BHH524297:BHL524297 BRD524297:BRH524297 CAZ524297:CBD524297 CKV524297:CKZ524297 CUR524297:CUV524297 DEN524297:DER524297 DOJ524297:DON524297 DYF524297:DYJ524297 EIB524297:EIF524297 ERX524297:ESB524297 FBT524297:FBX524297 FLP524297:FLT524297 FVL524297:FVP524297 GFH524297:GFL524297 GPD524297:GPH524297 GYZ524297:GZD524297 HIV524297:HIZ524297 HSR524297:HSV524297 ICN524297:ICR524297 IMJ524297:IMN524297 IWF524297:IWJ524297 JGB524297:JGF524297 JPX524297:JQB524297 JZT524297:JZX524297 KJP524297:KJT524297 KTL524297:KTP524297 LDH524297:LDL524297 LND524297:LNH524297 LWZ524297:LXD524297 MGV524297:MGZ524297 MQR524297:MQV524297 NAN524297:NAR524297 NKJ524297:NKN524297 NUF524297:NUJ524297 OEB524297:OEF524297 ONX524297:OOB524297 OXT524297:OXX524297 PHP524297:PHT524297 PRL524297:PRP524297 QBH524297:QBL524297 QLD524297:QLH524297 QUZ524297:QVD524297 REV524297:REZ524297 ROR524297:ROV524297 RYN524297:RYR524297 SIJ524297:SIN524297 SSF524297:SSJ524297 TCB524297:TCF524297 TLX524297:TMB524297 TVT524297:TVX524297 UFP524297:UFT524297 UPL524297:UPP524297 UZH524297:UZL524297 VJD524297:VJH524297 VSZ524297:VTD524297 WCV524297:WCZ524297 WMR524297:WMV524297 WWN524297:WWR524297 AF589833:AJ589833 KB589833:KF589833 TX589833:UB589833 ADT589833:ADX589833 ANP589833:ANT589833 AXL589833:AXP589833 BHH589833:BHL589833 BRD589833:BRH589833 CAZ589833:CBD589833 CKV589833:CKZ589833 CUR589833:CUV589833 DEN589833:DER589833 DOJ589833:DON589833 DYF589833:DYJ589833 EIB589833:EIF589833 ERX589833:ESB589833 FBT589833:FBX589833 FLP589833:FLT589833 FVL589833:FVP589833 GFH589833:GFL589833 GPD589833:GPH589833 GYZ589833:GZD589833 HIV589833:HIZ589833 HSR589833:HSV589833 ICN589833:ICR589833 IMJ589833:IMN589833 IWF589833:IWJ589833 JGB589833:JGF589833 JPX589833:JQB589833 JZT589833:JZX589833 KJP589833:KJT589833 KTL589833:KTP589833 LDH589833:LDL589833 LND589833:LNH589833 LWZ589833:LXD589833 MGV589833:MGZ589833 MQR589833:MQV589833 NAN589833:NAR589833 NKJ589833:NKN589833 NUF589833:NUJ589833 OEB589833:OEF589833 ONX589833:OOB589833 OXT589833:OXX589833 PHP589833:PHT589833 PRL589833:PRP589833 QBH589833:QBL589833 QLD589833:QLH589833 QUZ589833:QVD589833 REV589833:REZ589833 ROR589833:ROV589833 RYN589833:RYR589833 SIJ589833:SIN589833 SSF589833:SSJ589833 TCB589833:TCF589833 TLX589833:TMB589833 TVT589833:TVX589833 UFP589833:UFT589833 UPL589833:UPP589833 UZH589833:UZL589833 VJD589833:VJH589833 VSZ589833:VTD589833 WCV589833:WCZ589833 WMR589833:WMV589833 WWN589833:WWR589833 AF655369:AJ655369 KB655369:KF655369 TX655369:UB655369 ADT655369:ADX655369 ANP655369:ANT655369 AXL655369:AXP655369 BHH655369:BHL655369 BRD655369:BRH655369 CAZ655369:CBD655369 CKV655369:CKZ655369 CUR655369:CUV655369 DEN655369:DER655369 DOJ655369:DON655369 DYF655369:DYJ655369 EIB655369:EIF655369 ERX655369:ESB655369 FBT655369:FBX655369 FLP655369:FLT655369 FVL655369:FVP655369 GFH655369:GFL655369 GPD655369:GPH655369 GYZ655369:GZD655369 HIV655369:HIZ655369 HSR655369:HSV655369 ICN655369:ICR655369 IMJ655369:IMN655369 IWF655369:IWJ655369 JGB655369:JGF655369 JPX655369:JQB655369 JZT655369:JZX655369 KJP655369:KJT655369 KTL655369:KTP655369 LDH655369:LDL655369 LND655369:LNH655369 LWZ655369:LXD655369 MGV655369:MGZ655369 MQR655369:MQV655369 NAN655369:NAR655369 NKJ655369:NKN655369 NUF655369:NUJ655369 OEB655369:OEF655369 ONX655369:OOB655369 OXT655369:OXX655369 PHP655369:PHT655369 PRL655369:PRP655369 QBH655369:QBL655369 QLD655369:QLH655369 QUZ655369:QVD655369 REV655369:REZ655369 ROR655369:ROV655369 RYN655369:RYR655369 SIJ655369:SIN655369 SSF655369:SSJ655369 TCB655369:TCF655369 TLX655369:TMB655369 TVT655369:TVX655369 UFP655369:UFT655369 UPL655369:UPP655369 UZH655369:UZL655369 VJD655369:VJH655369 VSZ655369:VTD655369 WCV655369:WCZ655369 WMR655369:WMV655369 WWN655369:WWR655369 AF720905:AJ720905 KB720905:KF720905 TX720905:UB720905 ADT720905:ADX720905 ANP720905:ANT720905 AXL720905:AXP720905 BHH720905:BHL720905 BRD720905:BRH720905 CAZ720905:CBD720905 CKV720905:CKZ720905 CUR720905:CUV720905 DEN720905:DER720905 DOJ720905:DON720905 DYF720905:DYJ720905 EIB720905:EIF720905 ERX720905:ESB720905 FBT720905:FBX720905 FLP720905:FLT720905 FVL720905:FVP720905 GFH720905:GFL720905 GPD720905:GPH720905 GYZ720905:GZD720905 HIV720905:HIZ720905 HSR720905:HSV720905 ICN720905:ICR720905 IMJ720905:IMN720905 IWF720905:IWJ720905 JGB720905:JGF720905 JPX720905:JQB720905 JZT720905:JZX720905 KJP720905:KJT720905 KTL720905:KTP720905 LDH720905:LDL720905 LND720905:LNH720905 LWZ720905:LXD720905 MGV720905:MGZ720905 MQR720905:MQV720905 NAN720905:NAR720905 NKJ720905:NKN720905 NUF720905:NUJ720905 OEB720905:OEF720905 ONX720905:OOB720905 OXT720905:OXX720905 PHP720905:PHT720905 PRL720905:PRP720905 QBH720905:QBL720905 QLD720905:QLH720905 QUZ720905:QVD720905 REV720905:REZ720905 ROR720905:ROV720905 RYN720905:RYR720905 SIJ720905:SIN720905 SSF720905:SSJ720905 TCB720905:TCF720905 TLX720905:TMB720905 TVT720905:TVX720905 UFP720905:UFT720905 UPL720905:UPP720905 UZH720905:UZL720905 VJD720905:VJH720905 VSZ720905:VTD720905 WCV720905:WCZ720905 WMR720905:WMV720905 WWN720905:WWR720905 AF786441:AJ786441 KB786441:KF786441 TX786441:UB786441 ADT786441:ADX786441 ANP786441:ANT786441 AXL786441:AXP786441 BHH786441:BHL786441 BRD786441:BRH786441 CAZ786441:CBD786441 CKV786441:CKZ786441 CUR786441:CUV786441 DEN786441:DER786441 DOJ786441:DON786441 DYF786441:DYJ786441 EIB786441:EIF786441 ERX786441:ESB786441 FBT786441:FBX786441 FLP786441:FLT786441 FVL786441:FVP786441 GFH786441:GFL786441 GPD786441:GPH786441 GYZ786441:GZD786441 HIV786441:HIZ786441 HSR786441:HSV786441 ICN786441:ICR786441 IMJ786441:IMN786441 IWF786441:IWJ786441 JGB786441:JGF786441 JPX786441:JQB786441 JZT786441:JZX786441 KJP786441:KJT786441 KTL786441:KTP786441 LDH786441:LDL786441 LND786441:LNH786441 LWZ786441:LXD786441 MGV786441:MGZ786441 MQR786441:MQV786441 NAN786441:NAR786441 NKJ786441:NKN786441 NUF786441:NUJ786441 OEB786441:OEF786441 ONX786441:OOB786441 OXT786441:OXX786441 PHP786441:PHT786441 PRL786441:PRP786441 QBH786441:QBL786441 QLD786441:QLH786441 QUZ786441:QVD786441 REV786441:REZ786441 ROR786441:ROV786441 RYN786441:RYR786441 SIJ786441:SIN786441 SSF786441:SSJ786441 TCB786441:TCF786441 TLX786441:TMB786441 TVT786441:TVX786441 UFP786441:UFT786441 UPL786441:UPP786441 UZH786441:UZL786441 VJD786441:VJH786441 VSZ786441:VTD786441 WCV786441:WCZ786441 WMR786441:WMV786441 WWN786441:WWR786441 AF851977:AJ851977 KB851977:KF851977 TX851977:UB851977 ADT851977:ADX851977 ANP851977:ANT851977 AXL851977:AXP851977 BHH851977:BHL851977 BRD851977:BRH851977 CAZ851977:CBD851977 CKV851977:CKZ851977 CUR851977:CUV851977 DEN851977:DER851977 DOJ851977:DON851977 DYF851977:DYJ851977 EIB851977:EIF851977 ERX851977:ESB851977 FBT851977:FBX851977 FLP851977:FLT851977 FVL851977:FVP851977 GFH851977:GFL851977 GPD851977:GPH851977 GYZ851977:GZD851977 HIV851977:HIZ851977 HSR851977:HSV851977 ICN851977:ICR851977 IMJ851977:IMN851977 IWF851977:IWJ851977 JGB851977:JGF851977 JPX851977:JQB851977 JZT851977:JZX851977 KJP851977:KJT851977 KTL851977:KTP851977 LDH851977:LDL851977 LND851977:LNH851977 LWZ851977:LXD851977 MGV851977:MGZ851977 MQR851977:MQV851977 NAN851977:NAR851977 NKJ851977:NKN851977 NUF851977:NUJ851977 OEB851977:OEF851977 ONX851977:OOB851977 OXT851977:OXX851977 PHP851977:PHT851977 PRL851977:PRP851977 QBH851977:QBL851977 QLD851977:QLH851977 QUZ851977:QVD851977 REV851977:REZ851977 ROR851977:ROV851977 RYN851977:RYR851977 SIJ851977:SIN851977 SSF851977:SSJ851977 TCB851977:TCF851977 TLX851977:TMB851977 TVT851977:TVX851977 UFP851977:UFT851977 UPL851977:UPP851977 UZH851977:UZL851977 VJD851977:VJH851977 VSZ851977:VTD851977 WCV851977:WCZ851977 WMR851977:WMV851977 WWN851977:WWR851977 AF917513:AJ917513 KB917513:KF917513 TX917513:UB917513 ADT917513:ADX917513 ANP917513:ANT917513 AXL917513:AXP917513 BHH917513:BHL917513 BRD917513:BRH917513 CAZ917513:CBD917513 CKV917513:CKZ917513 CUR917513:CUV917513 DEN917513:DER917513 DOJ917513:DON917513 DYF917513:DYJ917513 EIB917513:EIF917513 ERX917513:ESB917513 FBT917513:FBX917513 FLP917513:FLT917513 FVL917513:FVP917513 GFH917513:GFL917513 GPD917513:GPH917513 GYZ917513:GZD917513 HIV917513:HIZ917513 HSR917513:HSV917513 ICN917513:ICR917513 IMJ917513:IMN917513 IWF917513:IWJ917513 JGB917513:JGF917513 JPX917513:JQB917513 JZT917513:JZX917513 KJP917513:KJT917513 KTL917513:KTP917513 LDH917513:LDL917513 LND917513:LNH917513 LWZ917513:LXD917513 MGV917513:MGZ917513 MQR917513:MQV917513 NAN917513:NAR917513 NKJ917513:NKN917513 NUF917513:NUJ917513 OEB917513:OEF917513 ONX917513:OOB917513 OXT917513:OXX917513 PHP917513:PHT917513 PRL917513:PRP917513 QBH917513:QBL917513 QLD917513:QLH917513 QUZ917513:QVD917513 REV917513:REZ917513 ROR917513:ROV917513 RYN917513:RYR917513 SIJ917513:SIN917513 SSF917513:SSJ917513 TCB917513:TCF917513 TLX917513:TMB917513 TVT917513:TVX917513 UFP917513:UFT917513 UPL917513:UPP917513 UZH917513:UZL917513 VJD917513:VJH917513 VSZ917513:VTD917513 WCV917513:WCZ917513 WMR917513:WMV917513 WWN917513:WWR917513 AF983049:AJ983049 KB983049:KF983049 TX983049:UB983049 ADT983049:ADX983049 ANP983049:ANT983049 AXL983049:AXP983049 BHH983049:BHL983049 BRD983049:BRH983049 CAZ983049:CBD983049 CKV983049:CKZ983049 CUR983049:CUV983049 DEN983049:DER983049 DOJ983049:DON983049 DYF983049:DYJ983049 EIB983049:EIF983049 ERX983049:ESB983049 FBT983049:FBX983049 FLP983049:FLT983049 FVL983049:FVP983049 GFH983049:GFL983049 GPD983049:GPH983049 GYZ983049:GZD983049 HIV983049:HIZ983049 HSR983049:HSV983049 ICN983049:ICR983049 IMJ983049:IMN983049 IWF983049:IWJ983049 JGB983049:JGF983049 JPX983049:JQB983049 JZT983049:JZX983049 KJP983049:KJT983049 KTL983049:KTP983049 LDH983049:LDL983049 LND983049:LNH983049 LWZ983049:LXD983049 MGV983049:MGZ983049 MQR983049:MQV983049 NAN983049:NAR983049 NKJ983049:NKN983049 NUF983049:NUJ983049 OEB983049:OEF983049 ONX983049:OOB983049 OXT983049:OXX983049 PHP983049:PHT983049 PRL983049:PRP983049 QBH983049:QBL983049 QLD983049:QLH983049 QUZ983049:QVD983049 REV983049:REZ983049 ROR983049:ROV983049 RYN983049:RYR983049 SIJ983049:SIN983049 SSF983049:SSJ983049 TCB983049:TCF983049 TLX983049:TMB983049 TVT983049:TVX983049 UFP983049:UFT983049 UPL983049:UPP983049 UZH983049:UZL983049 VJD983049:VJH983049 VSZ983049:VTD983049 WCV983049:WCZ983049 WMR983049:WMV983049 WWN983049:WWR983049 AF14:AJ15 KB14:KF15 TX14:UB15 ADT14:ADX15 ANP14:ANT15 AXL14:AXP15 BHH14:BHL15 BRD14:BRH15 CAZ14:CBD15 CKV14:CKZ15 CUR14:CUV15 DEN14:DER15 DOJ14:DON15 DYF14:DYJ15 EIB14:EIF15 ERX14:ESB15 FBT14:FBX15 FLP14:FLT15 FVL14:FVP15 GFH14:GFL15 GPD14:GPH15 GYZ14:GZD15 HIV14:HIZ15 HSR14:HSV15 ICN14:ICR15 IMJ14:IMN15 IWF14:IWJ15 JGB14:JGF15 JPX14:JQB15 JZT14:JZX15 KJP14:KJT15 KTL14:KTP15 LDH14:LDL15 LND14:LNH15 LWZ14:LXD15 MGV14:MGZ15 MQR14:MQV15 NAN14:NAR15 NKJ14:NKN15 NUF14:NUJ15 OEB14:OEF15 ONX14:OOB15 OXT14:OXX15 PHP14:PHT15 PRL14:PRP15 QBH14:QBL15 QLD14:QLH15 QUZ14:QVD15 REV14:REZ15 ROR14:ROV15 RYN14:RYR15 SIJ14:SIN15 SSF14:SSJ15 TCB14:TCF15 TLX14:TMB15 TVT14:TVX15 UFP14:UFT15 UPL14:UPP15 UZH14:UZL15 VJD14:VJH15 VSZ14:VTD15 WCV14:WCZ15 WMR14:WMV15 WWN14:WWR15 AF65550:AJ65551 KB65550:KF65551 TX65550:UB65551 ADT65550:ADX65551 ANP65550:ANT65551 AXL65550:AXP65551 BHH65550:BHL65551 BRD65550:BRH65551 CAZ65550:CBD65551 CKV65550:CKZ65551 CUR65550:CUV65551 DEN65550:DER65551 DOJ65550:DON65551 DYF65550:DYJ65551 EIB65550:EIF65551 ERX65550:ESB65551 FBT65550:FBX65551 FLP65550:FLT65551 FVL65550:FVP65551 GFH65550:GFL65551 GPD65550:GPH65551 GYZ65550:GZD65551 HIV65550:HIZ65551 HSR65550:HSV65551 ICN65550:ICR65551 IMJ65550:IMN65551 IWF65550:IWJ65551 JGB65550:JGF65551 JPX65550:JQB65551 JZT65550:JZX65551 KJP65550:KJT65551 KTL65550:KTP65551 LDH65550:LDL65551 LND65550:LNH65551 LWZ65550:LXD65551 MGV65550:MGZ65551 MQR65550:MQV65551 NAN65550:NAR65551 NKJ65550:NKN65551 NUF65550:NUJ65551 OEB65550:OEF65551 ONX65550:OOB65551 OXT65550:OXX65551 PHP65550:PHT65551 PRL65550:PRP65551 QBH65550:QBL65551 QLD65550:QLH65551 QUZ65550:QVD65551 REV65550:REZ65551 ROR65550:ROV65551 RYN65550:RYR65551 SIJ65550:SIN65551 SSF65550:SSJ65551 TCB65550:TCF65551 TLX65550:TMB65551 TVT65550:TVX65551 UFP65550:UFT65551 UPL65550:UPP65551 UZH65550:UZL65551 VJD65550:VJH65551 VSZ65550:VTD65551 WCV65550:WCZ65551 WMR65550:WMV65551 WWN65550:WWR65551 AF131086:AJ131087 KB131086:KF131087 TX131086:UB131087 ADT131086:ADX131087 ANP131086:ANT131087 AXL131086:AXP131087 BHH131086:BHL131087 BRD131086:BRH131087 CAZ131086:CBD131087 CKV131086:CKZ131087 CUR131086:CUV131087 DEN131086:DER131087 DOJ131086:DON131087 DYF131086:DYJ131087 EIB131086:EIF131087 ERX131086:ESB131087 FBT131086:FBX131087 FLP131086:FLT131087 FVL131086:FVP131087 GFH131086:GFL131087 GPD131086:GPH131087 GYZ131086:GZD131087 HIV131086:HIZ131087 HSR131086:HSV131087 ICN131086:ICR131087 IMJ131086:IMN131087 IWF131086:IWJ131087 JGB131086:JGF131087 JPX131086:JQB131087 JZT131086:JZX131087 KJP131086:KJT131087 KTL131086:KTP131087 LDH131086:LDL131087 LND131086:LNH131087 LWZ131086:LXD131087 MGV131086:MGZ131087 MQR131086:MQV131087 NAN131086:NAR131087 NKJ131086:NKN131087 NUF131086:NUJ131087 OEB131086:OEF131087 ONX131086:OOB131087 OXT131086:OXX131087 PHP131086:PHT131087 PRL131086:PRP131087 QBH131086:QBL131087 QLD131086:QLH131087 QUZ131086:QVD131087 REV131086:REZ131087 ROR131086:ROV131087 RYN131086:RYR131087 SIJ131086:SIN131087 SSF131086:SSJ131087 TCB131086:TCF131087 TLX131086:TMB131087 TVT131086:TVX131087 UFP131086:UFT131087 UPL131086:UPP131087 UZH131086:UZL131087 VJD131086:VJH131087 VSZ131086:VTD131087 WCV131086:WCZ131087 WMR131086:WMV131087 WWN131086:WWR131087 AF196622:AJ196623 KB196622:KF196623 TX196622:UB196623 ADT196622:ADX196623 ANP196622:ANT196623 AXL196622:AXP196623 BHH196622:BHL196623 BRD196622:BRH196623 CAZ196622:CBD196623 CKV196622:CKZ196623 CUR196622:CUV196623 DEN196622:DER196623 DOJ196622:DON196623 DYF196622:DYJ196623 EIB196622:EIF196623 ERX196622:ESB196623 FBT196622:FBX196623 FLP196622:FLT196623 FVL196622:FVP196623 GFH196622:GFL196623 GPD196622:GPH196623 GYZ196622:GZD196623 HIV196622:HIZ196623 HSR196622:HSV196623 ICN196622:ICR196623 IMJ196622:IMN196623 IWF196622:IWJ196623 JGB196622:JGF196623 JPX196622:JQB196623 JZT196622:JZX196623 KJP196622:KJT196623 KTL196622:KTP196623 LDH196622:LDL196623 LND196622:LNH196623 LWZ196622:LXD196623 MGV196622:MGZ196623 MQR196622:MQV196623 NAN196622:NAR196623 NKJ196622:NKN196623 NUF196622:NUJ196623 OEB196622:OEF196623 ONX196622:OOB196623 OXT196622:OXX196623 PHP196622:PHT196623 PRL196622:PRP196623 QBH196622:QBL196623 QLD196622:QLH196623 QUZ196622:QVD196623 REV196622:REZ196623 ROR196622:ROV196623 RYN196622:RYR196623 SIJ196622:SIN196623 SSF196622:SSJ196623 TCB196622:TCF196623 TLX196622:TMB196623 TVT196622:TVX196623 UFP196622:UFT196623 UPL196622:UPP196623 UZH196622:UZL196623 VJD196622:VJH196623 VSZ196622:VTD196623 WCV196622:WCZ196623 WMR196622:WMV196623 WWN196622:WWR196623 AF262158:AJ262159 KB262158:KF262159 TX262158:UB262159 ADT262158:ADX262159 ANP262158:ANT262159 AXL262158:AXP262159 BHH262158:BHL262159 BRD262158:BRH262159 CAZ262158:CBD262159 CKV262158:CKZ262159 CUR262158:CUV262159 DEN262158:DER262159 DOJ262158:DON262159 DYF262158:DYJ262159 EIB262158:EIF262159 ERX262158:ESB262159 FBT262158:FBX262159 FLP262158:FLT262159 FVL262158:FVP262159 GFH262158:GFL262159 GPD262158:GPH262159 GYZ262158:GZD262159 HIV262158:HIZ262159 HSR262158:HSV262159 ICN262158:ICR262159 IMJ262158:IMN262159 IWF262158:IWJ262159 JGB262158:JGF262159 JPX262158:JQB262159 JZT262158:JZX262159 KJP262158:KJT262159 KTL262158:KTP262159 LDH262158:LDL262159 LND262158:LNH262159 LWZ262158:LXD262159 MGV262158:MGZ262159 MQR262158:MQV262159 NAN262158:NAR262159 NKJ262158:NKN262159 NUF262158:NUJ262159 OEB262158:OEF262159 ONX262158:OOB262159 OXT262158:OXX262159 PHP262158:PHT262159 PRL262158:PRP262159 QBH262158:QBL262159 QLD262158:QLH262159 QUZ262158:QVD262159 REV262158:REZ262159 ROR262158:ROV262159 RYN262158:RYR262159 SIJ262158:SIN262159 SSF262158:SSJ262159 TCB262158:TCF262159 TLX262158:TMB262159 TVT262158:TVX262159 UFP262158:UFT262159 UPL262158:UPP262159 UZH262158:UZL262159 VJD262158:VJH262159 VSZ262158:VTD262159 WCV262158:WCZ262159 WMR262158:WMV262159 WWN262158:WWR262159 AF327694:AJ327695 KB327694:KF327695 TX327694:UB327695 ADT327694:ADX327695 ANP327694:ANT327695 AXL327694:AXP327695 BHH327694:BHL327695 BRD327694:BRH327695 CAZ327694:CBD327695 CKV327694:CKZ327695 CUR327694:CUV327695 DEN327694:DER327695 DOJ327694:DON327695 DYF327694:DYJ327695 EIB327694:EIF327695 ERX327694:ESB327695 FBT327694:FBX327695 FLP327694:FLT327695 FVL327694:FVP327695 GFH327694:GFL327695 GPD327694:GPH327695 GYZ327694:GZD327695 HIV327694:HIZ327695 HSR327694:HSV327695 ICN327694:ICR327695 IMJ327694:IMN327695 IWF327694:IWJ327695 JGB327694:JGF327695 JPX327694:JQB327695 JZT327694:JZX327695 KJP327694:KJT327695 KTL327694:KTP327695 LDH327694:LDL327695 LND327694:LNH327695 LWZ327694:LXD327695 MGV327694:MGZ327695 MQR327694:MQV327695 NAN327694:NAR327695 NKJ327694:NKN327695 NUF327694:NUJ327695 OEB327694:OEF327695 ONX327694:OOB327695 OXT327694:OXX327695 PHP327694:PHT327695 PRL327694:PRP327695 QBH327694:QBL327695 QLD327694:QLH327695 QUZ327694:QVD327695 REV327694:REZ327695 ROR327694:ROV327695 RYN327694:RYR327695 SIJ327694:SIN327695 SSF327694:SSJ327695 TCB327694:TCF327695 TLX327694:TMB327695 TVT327694:TVX327695 UFP327694:UFT327695 UPL327694:UPP327695 UZH327694:UZL327695 VJD327694:VJH327695 VSZ327694:VTD327695 WCV327694:WCZ327695 WMR327694:WMV327695 WWN327694:WWR327695 AF393230:AJ393231 KB393230:KF393231 TX393230:UB393231 ADT393230:ADX393231 ANP393230:ANT393231 AXL393230:AXP393231 BHH393230:BHL393231 BRD393230:BRH393231 CAZ393230:CBD393231 CKV393230:CKZ393231 CUR393230:CUV393231 DEN393230:DER393231 DOJ393230:DON393231 DYF393230:DYJ393231 EIB393230:EIF393231 ERX393230:ESB393231 FBT393230:FBX393231 FLP393230:FLT393231 FVL393230:FVP393231 GFH393230:GFL393231 GPD393230:GPH393231 GYZ393230:GZD393231 HIV393230:HIZ393231 HSR393230:HSV393231 ICN393230:ICR393231 IMJ393230:IMN393231 IWF393230:IWJ393231 JGB393230:JGF393231 JPX393230:JQB393231 JZT393230:JZX393231 KJP393230:KJT393231 KTL393230:KTP393231 LDH393230:LDL393231 LND393230:LNH393231 LWZ393230:LXD393231 MGV393230:MGZ393231 MQR393230:MQV393231 NAN393230:NAR393231 NKJ393230:NKN393231 NUF393230:NUJ393231 OEB393230:OEF393231 ONX393230:OOB393231 OXT393230:OXX393231 PHP393230:PHT393231 PRL393230:PRP393231 QBH393230:QBL393231 QLD393230:QLH393231 QUZ393230:QVD393231 REV393230:REZ393231 ROR393230:ROV393231 RYN393230:RYR393231 SIJ393230:SIN393231 SSF393230:SSJ393231 TCB393230:TCF393231 TLX393230:TMB393231 TVT393230:TVX393231 UFP393230:UFT393231 UPL393230:UPP393231 UZH393230:UZL393231 VJD393230:VJH393231 VSZ393230:VTD393231 WCV393230:WCZ393231 WMR393230:WMV393231 WWN393230:WWR393231 AF458766:AJ458767 KB458766:KF458767 TX458766:UB458767 ADT458766:ADX458767 ANP458766:ANT458767 AXL458766:AXP458767 BHH458766:BHL458767 BRD458766:BRH458767 CAZ458766:CBD458767 CKV458766:CKZ458767 CUR458766:CUV458767 DEN458766:DER458767 DOJ458766:DON458767 DYF458766:DYJ458767 EIB458766:EIF458767 ERX458766:ESB458767 FBT458766:FBX458767 FLP458766:FLT458767 FVL458766:FVP458767 GFH458766:GFL458767 GPD458766:GPH458767 GYZ458766:GZD458767 HIV458766:HIZ458767 HSR458766:HSV458767 ICN458766:ICR458767 IMJ458766:IMN458767 IWF458766:IWJ458767 JGB458766:JGF458767 JPX458766:JQB458767 JZT458766:JZX458767 KJP458766:KJT458767 KTL458766:KTP458767 LDH458766:LDL458767 LND458766:LNH458767 LWZ458766:LXD458767 MGV458766:MGZ458767 MQR458766:MQV458767 NAN458766:NAR458767 NKJ458766:NKN458767 NUF458766:NUJ458767 OEB458766:OEF458767 ONX458766:OOB458767 OXT458766:OXX458767 PHP458766:PHT458767 PRL458766:PRP458767 QBH458766:QBL458767 QLD458766:QLH458767 QUZ458766:QVD458767 REV458766:REZ458767 ROR458766:ROV458767 RYN458766:RYR458767 SIJ458766:SIN458767 SSF458766:SSJ458767 TCB458766:TCF458767 TLX458766:TMB458767 TVT458766:TVX458767 UFP458766:UFT458767 UPL458766:UPP458767 UZH458766:UZL458767 VJD458766:VJH458767 VSZ458766:VTD458767 WCV458766:WCZ458767 WMR458766:WMV458767 WWN458766:WWR458767 AF524302:AJ524303 KB524302:KF524303 TX524302:UB524303 ADT524302:ADX524303 ANP524302:ANT524303 AXL524302:AXP524303 BHH524302:BHL524303 BRD524302:BRH524303 CAZ524302:CBD524303 CKV524302:CKZ524303 CUR524302:CUV524303 DEN524302:DER524303 DOJ524302:DON524303 DYF524302:DYJ524303 EIB524302:EIF524303 ERX524302:ESB524303 FBT524302:FBX524303 FLP524302:FLT524303 FVL524302:FVP524303 GFH524302:GFL524303 GPD524302:GPH524303 GYZ524302:GZD524303 HIV524302:HIZ524303 HSR524302:HSV524303 ICN524302:ICR524303 IMJ524302:IMN524303 IWF524302:IWJ524303 JGB524302:JGF524303 JPX524302:JQB524303 JZT524302:JZX524303 KJP524302:KJT524303 KTL524302:KTP524303 LDH524302:LDL524303 LND524302:LNH524303 LWZ524302:LXD524303 MGV524302:MGZ524303 MQR524302:MQV524303 NAN524302:NAR524303 NKJ524302:NKN524303 NUF524302:NUJ524303 OEB524302:OEF524303 ONX524302:OOB524303 OXT524302:OXX524303 PHP524302:PHT524303 PRL524302:PRP524303 QBH524302:QBL524303 QLD524302:QLH524303 QUZ524302:QVD524303 REV524302:REZ524303 ROR524302:ROV524303 RYN524302:RYR524303 SIJ524302:SIN524303 SSF524302:SSJ524303 TCB524302:TCF524303 TLX524302:TMB524303 TVT524302:TVX524303 UFP524302:UFT524303 UPL524302:UPP524303 UZH524302:UZL524303 VJD524302:VJH524303 VSZ524302:VTD524303 WCV524302:WCZ524303 WMR524302:WMV524303 WWN524302:WWR524303 AF589838:AJ589839 KB589838:KF589839 TX589838:UB589839 ADT589838:ADX589839 ANP589838:ANT589839 AXL589838:AXP589839 BHH589838:BHL589839 BRD589838:BRH589839 CAZ589838:CBD589839 CKV589838:CKZ589839 CUR589838:CUV589839 DEN589838:DER589839 DOJ589838:DON589839 DYF589838:DYJ589839 EIB589838:EIF589839 ERX589838:ESB589839 FBT589838:FBX589839 FLP589838:FLT589839 FVL589838:FVP589839 GFH589838:GFL589839 GPD589838:GPH589839 GYZ589838:GZD589839 HIV589838:HIZ589839 HSR589838:HSV589839 ICN589838:ICR589839 IMJ589838:IMN589839 IWF589838:IWJ589839 JGB589838:JGF589839 JPX589838:JQB589839 JZT589838:JZX589839 KJP589838:KJT589839 KTL589838:KTP589839 LDH589838:LDL589839 LND589838:LNH589839 LWZ589838:LXD589839 MGV589838:MGZ589839 MQR589838:MQV589839 NAN589838:NAR589839 NKJ589838:NKN589839 NUF589838:NUJ589839 OEB589838:OEF589839 ONX589838:OOB589839 OXT589838:OXX589839 PHP589838:PHT589839 PRL589838:PRP589839 QBH589838:QBL589839 QLD589838:QLH589839 QUZ589838:QVD589839 REV589838:REZ589839 ROR589838:ROV589839 RYN589838:RYR589839 SIJ589838:SIN589839 SSF589838:SSJ589839 TCB589838:TCF589839 TLX589838:TMB589839 TVT589838:TVX589839 UFP589838:UFT589839 UPL589838:UPP589839 UZH589838:UZL589839 VJD589838:VJH589839 VSZ589838:VTD589839 WCV589838:WCZ589839 WMR589838:WMV589839 WWN589838:WWR589839 AF655374:AJ655375 KB655374:KF655375 TX655374:UB655375 ADT655374:ADX655375 ANP655374:ANT655375 AXL655374:AXP655375 BHH655374:BHL655375 BRD655374:BRH655375 CAZ655374:CBD655375 CKV655374:CKZ655375 CUR655374:CUV655375 DEN655374:DER655375 DOJ655374:DON655375 DYF655374:DYJ655375 EIB655374:EIF655375 ERX655374:ESB655375 FBT655374:FBX655375 FLP655374:FLT655375 FVL655374:FVP655375 GFH655374:GFL655375 GPD655374:GPH655375 GYZ655374:GZD655375 HIV655374:HIZ655375 HSR655374:HSV655375 ICN655374:ICR655375 IMJ655374:IMN655375 IWF655374:IWJ655375 JGB655374:JGF655375 JPX655374:JQB655375 JZT655374:JZX655375 KJP655374:KJT655375 KTL655374:KTP655375 LDH655374:LDL655375 LND655374:LNH655375 LWZ655374:LXD655375 MGV655374:MGZ655375 MQR655374:MQV655375 NAN655374:NAR655375 NKJ655374:NKN655375 NUF655374:NUJ655375 OEB655374:OEF655375 ONX655374:OOB655375 OXT655374:OXX655375 PHP655374:PHT655375 PRL655374:PRP655375 QBH655374:QBL655375 QLD655374:QLH655375 QUZ655374:QVD655375 REV655374:REZ655375 ROR655374:ROV655375 RYN655374:RYR655375 SIJ655374:SIN655375 SSF655374:SSJ655375 TCB655374:TCF655375 TLX655374:TMB655375 TVT655374:TVX655375 UFP655374:UFT655375 UPL655374:UPP655375 UZH655374:UZL655375 VJD655374:VJH655375 VSZ655374:VTD655375 WCV655374:WCZ655375 WMR655374:WMV655375 WWN655374:WWR655375 AF720910:AJ720911 KB720910:KF720911 TX720910:UB720911 ADT720910:ADX720911 ANP720910:ANT720911 AXL720910:AXP720911 BHH720910:BHL720911 BRD720910:BRH720911 CAZ720910:CBD720911 CKV720910:CKZ720911 CUR720910:CUV720911 DEN720910:DER720911 DOJ720910:DON720911 DYF720910:DYJ720911 EIB720910:EIF720911 ERX720910:ESB720911 FBT720910:FBX720911 FLP720910:FLT720911 FVL720910:FVP720911 GFH720910:GFL720911 GPD720910:GPH720911 GYZ720910:GZD720911 HIV720910:HIZ720911 HSR720910:HSV720911 ICN720910:ICR720911 IMJ720910:IMN720911 IWF720910:IWJ720911 JGB720910:JGF720911 JPX720910:JQB720911 JZT720910:JZX720911 KJP720910:KJT720911 KTL720910:KTP720911 LDH720910:LDL720911 LND720910:LNH720911 LWZ720910:LXD720911 MGV720910:MGZ720911 MQR720910:MQV720911 NAN720910:NAR720911 NKJ720910:NKN720911 NUF720910:NUJ720911 OEB720910:OEF720911 ONX720910:OOB720911 OXT720910:OXX720911 PHP720910:PHT720911 PRL720910:PRP720911 QBH720910:QBL720911 QLD720910:QLH720911 QUZ720910:QVD720911 REV720910:REZ720911 ROR720910:ROV720911 RYN720910:RYR720911 SIJ720910:SIN720911 SSF720910:SSJ720911 TCB720910:TCF720911 TLX720910:TMB720911 TVT720910:TVX720911 UFP720910:UFT720911 UPL720910:UPP720911 UZH720910:UZL720911 VJD720910:VJH720911 VSZ720910:VTD720911 WCV720910:WCZ720911 WMR720910:WMV720911 WWN720910:WWR720911 AF786446:AJ786447 KB786446:KF786447 TX786446:UB786447 ADT786446:ADX786447 ANP786446:ANT786447 AXL786446:AXP786447 BHH786446:BHL786447 BRD786446:BRH786447 CAZ786446:CBD786447 CKV786446:CKZ786447 CUR786446:CUV786447 DEN786446:DER786447 DOJ786446:DON786447 DYF786446:DYJ786447 EIB786446:EIF786447 ERX786446:ESB786447 FBT786446:FBX786447 FLP786446:FLT786447 FVL786446:FVP786447 GFH786446:GFL786447 GPD786446:GPH786447 GYZ786446:GZD786447 HIV786446:HIZ786447 HSR786446:HSV786447 ICN786446:ICR786447 IMJ786446:IMN786447 IWF786446:IWJ786447 JGB786446:JGF786447 JPX786446:JQB786447 JZT786446:JZX786447 KJP786446:KJT786447 KTL786446:KTP786447 LDH786446:LDL786447 LND786446:LNH786447 LWZ786446:LXD786447 MGV786446:MGZ786447 MQR786446:MQV786447 NAN786446:NAR786447 NKJ786446:NKN786447 NUF786446:NUJ786447 OEB786446:OEF786447 ONX786446:OOB786447 OXT786446:OXX786447 PHP786446:PHT786447 PRL786446:PRP786447 QBH786446:QBL786447 QLD786446:QLH786447 QUZ786446:QVD786447 REV786446:REZ786447 ROR786446:ROV786447 RYN786446:RYR786447 SIJ786446:SIN786447 SSF786446:SSJ786447 TCB786446:TCF786447 TLX786446:TMB786447 TVT786446:TVX786447 UFP786446:UFT786447 UPL786446:UPP786447 UZH786446:UZL786447 VJD786446:VJH786447 VSZ786446:VTD786447 WCV786446:WCZ786447 WMR786446:WMV786447 WWN786446:WWR786447 AF851982:AJ851983 KB851982:KF851983 TX851982:UB851983 ADT851982:ADX851983 ANP851982:ANT851983 AXL851982:AXP851983 BHH851982:BHL851983 BRD851982:BRH851983 CAZ851982:CBD851983 CKV851982:CKZ851983 CUR851982:CUV851983 DEN851982:DER851983 DOJ851982:DON851983 DYF851982:DYJ851983 EIB851982:EIF851983 ERX851982:ESB851983 FBT851982:FBX851983 FLP851982:FLT851983 FVL851982:FVP851983 GFH851982:GFL851983 GPD851982:GPH851983 GYZ851982:GZD851983 HIV851982:HIZ851983 HSR851982:HSV851983 ICN851982:ICR851983 IMJ851982:IMN851983 IWF851982:IWJ851983 JGB851982:JGF851983 JPX851982:JQB851983 JZT851982:JZX851983 KJP851982:KJT851983 KTL851982:KTP851983 LDH851982:LDL851983 LND851982:LNH851983 LWZ851982:LXD851983 MGV851982:MGZ851983 MQR851982:MQV851983 NAN851982:NAR851983 NKJ851982:NKN851983 NUF851982:NUJ851983 OEB851982:OEF851983 ONX851982:OOB851983 OXT851982:OXX851983 PHP851982:PHT851983 PRL851982:PRP851983 QBH851982:QBL851983 QLD851982:QLH851983 QUZ851982:QVD851983 REV851982:REZ851983 ROR851982:ROV851983 RYN851982:RYR851983 SIJ851982:SIN851983 SSF851982:SSJ851983 TCB851982:TCF851983 TLX851982:TMB851983 TVT851982:TVX851983 UFP851982:UFT851983 UPL851982:UPP851983 UZH851982:UZL851983 VJD851982:VJH851983 VSZ851982:VTD851983 WCV851982:WCZ851983 WMR851982:WMV851983 WWN851982:WWR851983 AF917518:AJ917519 KB917518:KF917519 TX917518:UB917519 ADT917518:ADX917519 ANP917518:ANT917519 AXL917518:AXP917519 BHH917518:BHL917519 BRD917518:BRH917519 CAZ917518:CBD917519 CKV917518:CKZ917519 CUR917518:CUV917519 DEN917518:DER917519 DOJ917518:DON917519 DYF917518:DYJ917519 EIB917518:EIF917519 ERX917518:ESB917519 FBT917518:FBX917519 FLP917518:FLT917519 FVL917518:FVP917519 GFH917518:GFL917519 GPD917518:GPH917519 GYZ917518:GZD917519 HIV917518:HIZ917519 HSR917518:HSV917519 ICN917518:ICR917519 IMJ917518:IMN917519 IWF917518:IWJ917519 JGB917518:JGF917519 JPX917518:JQB917519 JZT917518:JZX917519 KJP917518:KJT917519 KTL917518:KTP917519 LDH917518:LDL917519 LND917518:LNH917519 LWZ917518:LXD917519 MGV917518:MGZ917519 MQR917518:MQV917519 NAN917518:NAR917519 NKJ917518:NKN917519 NUF917518:NUJ917519 OEB917518:OEF917519 ONX917518:OOB917519 OXT917518:OXX917519 PHP917518:PHT917519 PRL917518:PRP917519 QBH917518:QBL917519 QLD917518:QLH917519 QUZ917518:QVD917519 REV917518:REZ917519 ROR917518:ROV917519 RYN917518:RYR917519 SIJ917518:SIN917519 SSF917518:SSJ917519 TCB917518:TCF917519 TLX917518:TMB917519 TVT917518:TVX917519 UFP917518:UFT917519 UPL917518:UPP917519 UZH917518:UZL917519 VJD917518:VJH917519 VSZ917518:VTD917519 WCV917518:WCZ917519 WMR917518:WMV917519 WWN917518:WWR917519 AF983054:AJ983055 KB983054:KF983055 TX983054:UB983055 ADT983054:ADX983055 ANP983054:ANT983055 AXL983054:AXP983055 BHH983054:BHL983055 BRD983054:BRH983055 CAZ983054:CBD983055 CKV983054:CKZ983055 CUR983054:CUV983055 DEN983054:DER983055 DOJ983054:DON983055 DYF983054:DYJ983055 EIB983054:EIF983055 ERX983054:ESB983055 FBT983054:FBX983055 FLP983054:FLT983055 FVL983054:FVP983055 GFH983054:GFL983055 GPD983054:GPH983055 GYZ983054:GZD983055 HIV983054:HIZ983055 HSR983054:HSV983055 ICN983054:ICR983055 IMJ983054:IMN983055 IWF983054:IWJ983055 JGB983054:JGF983055 JPX983054:JQB983055 JZT983054:JZX983055 KJP983054:KJT983055 KTL983054:KTP983055 LDH983054:LDL983055 LND983054:LNH983055 LWZ983054:LXD983055 MGV983054:MGZ983055 MQR983054:MQV983055 NAN983054:NAR983055 NKJ983054:NKN983055 NUF983054:NUJ983055 OEB983054:OEF983055 ONX983054:OOB983055 OXT983054:OXX983055 PHP983054:PHT983055 PRL983054:PRP983055 QBH983054:QBL983055 QLD983054:QLH983055 QUZ983054:QVD983055 REV983054:REZ983055 ROR983054:ROV983055 RYN983054:RYR983055 SIJ983054:SIN983055 SSF983054:SSJ983055 TCB983054:TCF983055 TLX983054:TMB983055 TVT983054:TVX983055 UFP983054:UFT983055 UPL983054:UPP983055 UZH983054:UZL983055 VJD983054:VJH983055 VSZ983054:VTD983055 WCV983054:WCZ983055 WMR983054:WMV983055 WWN983054:WWR983055 AF18:AJ58 KB18:KF58 TX18:UB58 ADT18:ADX58 ANP18:ANT58 AXL18:AXP58 BHH18:BHL58 BRD18:BRH58 CAZ18:CBD58 CKV18:CKZ58 CUR18:CUV58 DEN18:DER58 DOJ18:DON58 DYF18:DYJ58 EIB18:EIF58 ERX18:ESB58 FBT18:FBX58 FLP18:FLT58 FVL18:FVP58 GFH18:GFL58 GPD18:GPH58 GYZ18:GZD58 HIV18:HIZ58 HSR18:HSV58 ICN18:ICR58 IMJ18:IMN58 IWF18:IWJ58 JGB18:JGF58 JPX18:JQB58 JZT18:JZX58 KJP18:KJT58 KTL18:KTP58 LDH18:LDL58 LND18:LNH58 LWZ18:LXD58 MGV18:MGZ58 MQR18:MQV58 NAN18:NAR58 NKJ18:NKN58 NUF18:NUJ58 OEB18:OEF58 ONX18:OOB58 OXT18:OXX58 PHP18:PHT58 PRL18:PRP58 QBH18:QBL58 QLD18:QLH58 QUZ18:QVD58 REV18:REZ58 ROR18:ROV58 RYN18:RYR58 SIJ18:SIN58 SSF18:SSJ58 TCB18:TCF58 TLX18:TMB58 TVT18:TVX58 UFP18:UFT58 UPL18:UPP58 UZH18:UZL58 VJD18:VJH58 VSZ18:VTD58 WCV18:WCZ58 WMR18:WMV58 WWN18:WWR58 AF65554:AJ65594 KB65554:KF65594 TX65554:UB65594 ADT65554:ADX65594 ANP65554:ANT65594 AXL65554:AXP65594 BHH65554:BHL65594 BRD65554:BRH65594 CAZ65554:CBD65594 CKV65554:CKZ65594 CUR65554:CUV65594 DEN65554:DER65594 DOJ65554:DON65594 DYF65554:DYJ65594 EIB65554:EIF65594 ERX65554:ESB65594 FBT65554:FBX65594 FLP65554:FLT65594 FVL65554:FVP65594 GFH65554:GFL65594 GPD65554:GPH65594 GYZ65554:GZD65594 HIV65554:HIZ65594 HSR65554:HSV65594 ICN65554:ICR65594 IMJ65554:IMN65594 IWF65554:IWJ65594 JGB65554:JGF65594 JPX65554:JQB65594 JZT65554:JZX65594 KJP65554:KJT65594 KTL65554:KTP65594 LDH65554:LDL65594 LND65554:LNH65594 LWZ65554:LXD65594 MGV65554:MGZ65594 MQR65554:MQV65594 NAN65554:NAR65594 NKJ65554:NKN65594 NUF65554:NUJ65594 OEB65554:OEF65594 ONX65554:OOB65594 OXT65554:OXX65594 PHP65554:PHT65594 PRL65554:PRP65594 QBH65554:QBL65594 QLD65554:QLH65594 QUZ65554:QVD65594 REV65554:REZ65594 ROR65554:ROV65594 RYN65554:RYR65594 SIJ65554:SIN65594 SSF65554:SSJ65594 TCB65554:TCF65594 TLX65554:TMB65594 TVT65554:TVX65594 UFP65554:UFT65594 UPL65554:UPP65594 UZH65554:UZL65594 VJD65554:VJH65594 VSZ65554:VTD65594 WCV65554:WCZ65594 WMR65554:WMV65594 WWN65554:WWR65594 AF131090:AJ131130 KB131090:KF131130 TX131090:UB131130 ADT131090:ADX131130 ANP131090:ANT131130 AXL131090:AXP131130 BHH131090:BHL131130 BRD131090:BRH131130 CAZ131090:CBD131130 CKV131090:CKZ131130 CUR131090:CUV131130 DEN131090:DER131130 DOJ131090:DON131130 DYF131090:DYJ131130 EIB131090:EIF131130 ERX131090:ESB131130 FBT131090:FBX131130 FLP131090:FLT131130 FVL131090:FVP131130 GFH131090:GFL131130 GPD131090:GPH131130 GYZ131090:GZD131130 HIV131090:HIZ131130 HSR131090:HSV131130 ICN131090:ICR131130 IMJ131090:IMN131130 IWF131090:IWJ131130 JGB131090:JGF131130 JPX131090:JQB131130 JZT131090:JZX131130 KJP131090:KJT131130 KTL131090:KTP131130 LDH131090:LDL131130 LND131090:LNH131130 LWZ131090:LXD131130 MGV131090:MGZ131130 MQR131090:MQV131130 NAN131090:NAR131130 NKJ131090:NKN131130 NUF131090:NUJ131130 OEB131090:OEF131130 ONX131090:OOB131130 OXT131090:OXX131130 PHP131090:PHT131130 PRL131090:PRP131130 QBH131090:QBL131130 QLD131090:QLH131130 QUZ131090:QVD131130 REV131090:REZ131130 ROR131090:ROV131130 RYN131090:RYR131130 SIJ131090:SIN131130 SSF131090:SSJ131130 TCB131090:TCF131130 TLX131090:TMB131130 TVT131090:TVX131130 UFP131090:UFT131130 UPL131090:UPP131130 UZH131090:UZL131130 VJD131090:VJH131130 VSZ131090:VTD131130 WCV131090:WCZ131130 WMR131090:WMV131130 WWN131090:WWR131130 AF196626:AJ196666 KB196626:KF196666 TX196626:UB196666 ADT196626:ADX196666 ANP196626:ANT196666 AXL196626:AXP196666 BHH196626:BHL196666 BRD196626:BRH196666 CAZ196626:CBD196666 CKV196626:CKZ196666 CUR196626:CUV196666 DEN196626:DER196666 DOJ196626:DON196666 DYF196626:DYJ196666 EIB196626:EIF196666 ERX196626:ESB196666 FBT196626:FBX196666 FLP196626:FLT196666 FVL196626:FVP196666 GFH196626:GFL196666 GPD196626:GPH196666 GYZ196626:GZD196666 HIV196626:HIZ196666 HSR196626:HSV196666 ICN196626:ICR196666 IMJ196626:IMN196666 IWF196626:IWJ196666 JGB196626:JGF196666 JPX196626:JQB196666 JZT196626:JZX196666 KJP196626:KJT196666 KTL196626:KTP196666 LDH196626:LDL196666 LND196626:LNH196666 LWZ196626:LXD196666 MGV196626:MGZ196666 MQR196626:MQV196666 NAN196626:NAR196666 NKJ196626:NKN196666 NUF196626:NUJ196666 OEB196626:OEF196666 ONX196626:OOB196666 OXT196626:OXX196666 PHP196626:PHT196666 PRL196626:PRP196666 QBH196626:QBL196666 QLD196626:QLH196666 QUZ196626:QVD196666 REV196626:REZ196666 ROR196626:ROV196666 RYN196626:RYR196666 SIJ196626:SIN196666 SSF196626:SSJ196666 TCB196626:TCF196666 TLX196626:TMB196666 TVT196626:TVX196666 UFP196626:UFT196666 UPL196626:UPP196666 UZH196626:UZL196666 VJD196626:VJH196666 VSZ196626:VTD196666 WCV196626:WCZ196666 WMR196626:WMV196666 WWN196626:WWR196666 AF262162:AJ262202 KB262162:KF262202 TX262162:UB262202 ADT262162:ADX262202 ANP262162:ANT262202 AXL262162:AXP262202 BHH262162:BHL262202 BRD262162:BRH262202 CAZ262162:CBD262202 CKV262162:CKZ262202 CUR262162:CUV262202 DEN262162:DER262202 DOJ262162:DON262202 DYF262162:DYJ262202 EIB262162:EIF262202 ERX262162:ESB262202 FBT262162:FBX262202 FLP262162:FLT262202 FVL262162:FVP262202 GFH262162:GFL262202 GPD262162:GPH262202 GYZ262162:GZD262202 HIV262162:HIZ262202 HSR262162:HSV262202 ICN262162:ICR262202 IMJ262162:IMN262202 IWF262162:IWJ262202 JGB262162:JGF262202 JPX262162:JQB262202 JZT262162:JZX262202 KJP262162:KJT262202 KTL262162:KTP262202 LDH262162:LDL262202 LND262162:LNH262202 LWZ262162:LXD262202 MGV262162:MGZ262202 MQR262162:MQV262202 NAN262162:NAR262202 NKJ262162:NKN262202 NUF262162:NUJ262202 OEB262162:OEF262202 ONX262162:OOB262202 OXT262162:OXX262202 PHP262162:PHT262202 PRL262162:PRP262202 QBH262162:QBL262202 QLD262162:QLH262202 QUZ262162:QVD262202 REV262162:REZ262202 ROR262162:ROV262202 RYN262162:RYR262202 SIJ262162:SIN262202 SSF262162:SSJ262202 TCB262162:TCF262202 TLX262162:TMB262202 TVT262162:TVX262202 UFP262162:UFT262202 UPL262162:UPP262202 UZH262162:UZL262202 VJD262162:VJH262202 VSZ262162:VTD262202 WCV262162:WCZ262202 WMR262162:WMV262202 WWN262162:WWR262202 AF327698:AJ327738 KB327698:KF327738 TX327698:UB327738 ADT327698:ADX327738 ANP327698:ANT327738 AXL327698:AXP327738 BHH327698:BHL327738 BRD327698:BRH327738 CAZ327698:CBD327738 CKV327698:CKZ327738 CUR327698:CUV327738 DEN327698:DER327738 DOJ327698:DON327738 DYF327698:DYJ327738 EIB327698:EIF327738 ERX327698:ESB327738 FBT327698:FBX327738 FLP327698:FLT327738 FVL327698:FVP327738 GFH327698:GFL327738 GPD327698:GPH327738 GYZ327698:GZD327738 HIV327698:HIZ327738 HSR327698:HSV327738 ICN327698:ICR327738 IMJ327698:IMN327738 IWF327698:IWJ327738 JGB327698:JGF327738 JPX327698:JQB327738 JZT327698:JZX327738 KJP327698:KJT327738 KTL327698:KTP327738 LDH327698:LDL327738 LND327698:LNH327738 LWZ327698:LXD327738 MGV327698:MGZ327738 MQR327698:MQV327738 NAN327698:NAR327738 NKJ327698:NKN327738 NUF327698:NUJ327738 OEB327698:OEF327738 ONX327698:OOB327738 OXT327698:OXX327738 PHP327698:PHT327738 PRL327698:PRP327738 QBH327698:QBL327738 QLD327698:QLH327738 QUZ327698:QVD327738 REV327698:REZ327738 ROR327698:ROV327738 RYN327698:RYR327738 SIJ327698:SIN327738 SSF327698:SSJ327738 TCB327698:TCF327738 TLX327698:TMB327738 TVT327698:TVX327738 UFP327698:UFT327738 UPL327698:UPP327738 UZH327698:UZL327738 VJD327698:VJH327738 VSZ327698:VTD327738 WCV327698:WCZ327738 WMR327698:WMV327738 WWN327698:WWR327738 AF393234:AJ393274 KB393234:KF393274 TX393234:UB393274 ADT393234:ADX393274 ANP393234:ANT393274 AXL393234:AXP393274 BHH393234:BHL393274 BRD393234:BRH393274 CAZ393234:CBD393274 CKV393234:CKZ393274 CUR393234:CUV393274 DEN393234:DER393274 DOJ393234:DON393274 DYF393234:DYJ393274 EIB393234:EIF393274 ERX393234:ESB393274 FBT393234:FBX393274 FLP393234:FLT393274 FVL393234:FVP393274 GFH393234:GFL393274 GPD393234:GPH393274 GYZ393234:GZD393274 HIV393234:HIZ393274 HSR393234:HSV393274 ICN393234:ICR393274 IMJ393234:IMN393274 IWF393234:IWJ393274 JGB393234:JGF393274 JPX393234:JQB393274 JZT393234:JZX393274 KJP393234:KJT393274 KTL393234:KTP393274 LDH393234:LDL393274 LND393234:LNH393274 LWZ393234:LXD393274 MGV393234:MGZ393274 MQR393234:MQV393274 NAN393234:NAR393274 NKJ393234:NKN393274 NUF393234:NUJ393274 OEB393234:OEF393274 ONX393234:OOB393274 OXT393234:OXX393274 PHP393234:PHT393274 PRL393234:PRP393274 QBH393234:QBL393274 QLD393234:QLH393274 QUZ393234:QVD393274 REV393234:REZ393274 ROR393234:ROV393274 RYN393234:RYR393274 SIJ393234:SIN393274 SSF393234:SSJ393274 TCB393234:TCF393274 TLX393234:TMB393274 TVT393234:TVX393274 UFP393234:UFT393274 UPL393234:UPP393274 UZH393234:UZL393274 VJD393234:VJH393274 VSZ393234:VTD393274 WCV393234:WCZ393274 WMR393234:WMV393274 WWN393234:WWR393274 AF458770:AJ458810 KB458770:KF458810 TX458770:UB458810 ADT458770:ADX458810 ANP458770:ANT458810 AXL458770:AXP458810 BHH458770:BHL458810 BRD458770:BRH458810 CAZ458770:CBD458810 CKV458770:CKZ458810 CUR458770:CUV458810 DEN458770:DER458810 DOJ458770:DON458810 DYF458770:DYJ458810 EIB458770:EIF458810 ERX458770:ESB458810 FBT458770:FBX458810 FLP458770:FLT458810 FVL458770:FVP458810 GFH458770:GFL458810 GPD458770:GPH458810 GYZ458770:GZD458810 HIV458770:HIZ458810 HSR458770:HSV458810 ICN458770:ICR458810 IMJ458770:IMN458810 IWF458770:IWJ458810 JGB458770:JGF458810 JPX458770:JQB458810 JZT458770:JZX458810 KJP458770:KJT458810 KTL458770:KTP458810 LDH458770:LDL458810 LND458770:LNH458810 LWZ458770:LXD458810 MGV458770:MGZ458810 MQR458770:MQV458810 NAN458770:NAR458810 NKJ458770:NKN458810 NUF458770:NUJ458810 OEB458770:OEF458810 ONX458770:OOB458810 OXT458770:OXX458810 PHP458770:PHT458810 PRL458770:PRP458810 QBH458770:QBL458810 QLD458770:QLH458810 QUZ458770:QVD458810 REV458770:REZ458810 ROR458770:ROV458810 RYN458770:RYR458810 SIJ458770:SIN458810 SSF458770:SSJ458810 TCB458770:TCF458810 TLX458770:TMB458810 TVT458770:TVX458810 UFP458770:UFT458810 UPL458770:UPP458810 UZH458770:UZL458810 VJD458770:VJH458810 VSZ458770:VTD458810 WCV458770:WCZ458810 WMR458770:WMV458810 WWN458770:WWR458810 AF524306:AJ524346 KB524306:KF524346 TX524306:UB524346 ADT524306:ADX524346 ANP524306:ANT524346 AXL524306:AXP524346 BHH524306:BHL524346 BRD524306:BRH524346 CAZ524306:CBD524346 CKV524306:CKZ524346 CUR524306:CUV524346 DEN524306:DER524346 DOJ524306:DON524346 DYF524306:DYJ524346 EIB524306:EIF524346 ERX524306:ESB524346 FBT524306:FBX524346 FLP524306:FLT524346 FVL524306:FVP524346 GFH524306:GFL524346 GPD524306:GPH524346 GYZ524306:GZD524346 HIV524306:HIZ524346 HSR524306:HSV524346 ICN524306:ICR524346 IMJ524306:IMN524346 IWF524306:IWJ524346 JGB524306:JGF524346 JPX524306:JQB524346 JZT524306:JZX524346 KJP524306:KJT524346 KTL524306:KTP524346 LDH524306:LDL524346 LND524306:LNH524346 LWZ524306:LXD524346 MGV524306:MGZ524346 MQR524306:MQV524346 NAN524306:NAR524346 NKJ524306:NKN524346 NUF524306:NUJ524346 OEB524306:OEF524346 ONX524306:OOB524346 OXT524306:OXX524346 PHP524306:PHT524346 PRL524306:PRP524346 QBH524306:QBL524346 QLD524306:QLH524346 QUZ524306:QVD524346 REV524306:REZ524346 ROR524306:ROV524346 RYN524306:RYR524346 SIJ524306:SIN524346 SSF524306:SSJ524346 TCB524306:TCF524346 TLX524306:TMB524346 TVT524306:TVX524346 UFP524306:UFT524346 UPL524306:UPP524346 UZH524306:UZL524346 VJD524306:VJH524346 VSZ524306:VTD524346 WCV524306:WCZ524346 WMR524306:WMV524346 WWN524306:WWR524346 AF589842:AJ589882 KB589842:KF589882 TX589842:UB589882 ADT589842:ADX589882 ANP589842:ANT589882 AXL589842:AXP589882 BHH589842:BHL589882 BRD589842:BRH589882 CAZ589842:CBD589882 CKV589842:CKZ589882 CUR589842:CUV589882 DEN589842:DER589882 DOJ589842:DON589882 DYF589842:DYJ589882 EIB589842:EIF589882 ERX589842:ESB589882 FBT589842:FBX589882 FLP589842:FLT589882 FVL589842:FVP589882 GFH589842:GFL589882 GPD589842:GPH589882 GYZ589842:GZD589882 HIV589842:HIZ589882 HSR589842:HSV589882 ICN589842:ICR589882 IMJ589842:IMN589882 IWF589842:IWJ589882 JGB589842:JGF589882 JPX589842:JQB589882 JZT589842:JZX589882 KJP589842:KJT589882 KTL589842:KTP589882 LDH589842:LDL589882 LND589842:LNH589882 LWZ589842:LXD589882 MGV589842:MGZ589882 MQR589842:MQV589882 NAN589842:NAR589882 NKJ589842:NKN589882 NUF589842:NUJ589882 OEB589842:OEF589882 ONX589842:OOB589882 OXT589842:OXX589882 PHP589842:PHT589882 PRL589842:PRP589882 QBH589842:QBL589882 QLD589842:QLH589882 QUZ589842:QVD589882 REV589842:REZ589882 ROR589842:ROV589882 RYN589842:RYR589882 SIJ589842:SIN589882 SSF589842:SSJ589882 TCB589842:TCF589882 TLX589842:TMB589882 TVT589842:TVX589882 UFP589842:UFT589882 UPL589842:UPP589882 UZH589842:UZL589882 VJD589842:VJH589882 VSZ589842:VTD589882 WCV589842:WCZ589882 WMR589842:WMV589882 WWN589842:WWR589882 AF655378:AJ655418 KB655378:KF655418 TX655378:UB655418 ADT655378:ADX655418 ANP655378:ANT655418 AXL655378:AXP655418 BHH655378:BHL655418 BRD655378:BRH655418 CAZ655378:CBD655418 CKV655378:CKZ655418 CUR655378:CUV655418 DEN655378:DER655418 DOJ655378:DON655418 DYF655378:DYJ655418 EIB655378:EIF655418 ERX655378:ESB655418 FBT655378:FBX655418 FLP655378:FLT655418 FVL655378:FVP655418 GFH655378:GFL655418 GPD655378:GPH655418 GYZ655378:GZD655418 HIV655378:HIZ655418 HSR655378:HSV655418 ICN655378:ICR655418 IMJ655378:IMN655418 IWF655378:IWJ655418 JGB655378:JGF655418 JPX655378:JQB655418 JZT655378:JZX655418 KJP655378:KJT655418 KTL655378:KTP655418 LDH655378:LDL655418 LND655378:LNH655418 LWZ655378:LXD655418 MGV655378:MGZ655418 MQR655378:MQV655418 NAN655378:NAR655418 NKJ655378:NKN655418 NUF655378:NUJ655418 OEB655378:OEF655418 ONX655378:OOB655418 OXT655378:OXX655418 PHP655378:PHT655418 PRL655378:PRP655418 QBH655378:QBL655418 QLD655378:QLH655418 QUZ655378:QVD655418 REV655378:REZ655418 ROR655378:ROV655418 RYN655378:RYR655418 SIJ655378:SIN655418 SSF655378:SSJ655418 TCB655378:TCF655418 TLX655378:TMB655418 TVT655378:TVX655418 UFP655378:UFT655418 UPL655378:UPP655418 UZH655378:UZL655418 VJD655378:VJH655418 VSZ655378:VTD655418 WCV655378:WCZ655418 WMR655378:WMV655418 WWN655378:WWR655418 AF720914:AJ720954 KB720914:KF720954 TX720914:UB720954 ADT720914:ADX720954 ANP720914:ANT720954 AXL720914:AXP720954 BHH720914:BHL720954 BRD720914:BRH720954 CAZ720914:CBD720954 CKV720914:CKZ720954 CUR720914:CUV720954 DEN720914:DER720954 DOJ720914:DON720954 DYF720914:DYJ720954 EIB720914:EIF720954 ERX720914:ESB720954 FBT720914:FBX720954 FLP720914:FLT720954 FVL720914:FVP720954 GFH720914:GFL720954 GPD720914:GPH720954 GYZ720914:GZD720954 HIV720914:HIZ720954 HSR720914:HSV720954 ICN720914:ICR720954 IMJ720914:IMN720954 IWF720914:IWJ720954 JGB720914:JGF720954 JPX720914:JQB720954 JZT720914:JZX720954 KJP720914:KJT720954 KTL720914:KTP720954 LDH720914:LDL720954 LND720914:LNH720954 LWZ720914:LXD720954 MGV720914:MGZ720954 MQR720914:MQV720954 NAN720914:NAR720954 NKJ720914:NKN720954 NUF720914:NUJ720954 OEB720914:OEF720954 ONX720914:OOB720954 OXT720914:OXX720954 PHP720914:PHT720954 PRL720914:PRP720954 QBH720914:QBL720954 QLD720914:QLH720954 QUZ720914:QVD720954 REV720914:REZ720954 ROR720914:ROV720954 RYN720914:RYR720954 SIJ720914:SIN720954 SSF720914:SSJ720954 TCB720914:TCF720954 TLX720914:TMB720954 TVT720914:TVX720954 UFP720914:UFT720954 UPL720914:UPP720954 UZH720914:UZL720954 VJD720914:VJH720954 VSZ720914:VTD720954 WCV720914:WCZ720954 WMR720914:WMV720954 WWN720914:WWR720954 AF786450:AJ786490 KB786450:KF786490 TX786450:UB786490 ADT786450:ADX786490 ANP786450:ANT786490 AXL786450:AXP786490 BHH786450:BHL786490 BRD786450:BRH786490 CAZ786450:CBD786490 CKV786450:CKZ786490 CUR786450:CUV786490 DEN786450:DER786490 DOJ786450:DON786490 DYF786450:DYJ786490 EIB786450:EIF786490 ERX786450:ESB786490 FBT786450:FBX786490 FLP786450:FLT786490 FVL786450:FVP786490 GFH786450:GFL786490 GPD786450:GPH786490 GYZ786450:GZD786490 HIV786450:HIZ786490 HSR786450:HSV786490 ICN786450:ICR786490 IMJ786450:IMN786490 IWF786450:IWJ786490 JGB786450:JGF786490 JPX786450:JQB786490 JZT786450:JZX786490 KJP786450:KJT786490 KTL786450:KTP786490 LDH786450:LDL786490 LND786450:LNH786490 LWZ786450:LXD786490 MGV786450:MGZ786490 MQR786450:MQV786490 NAN786450:NAR786490 NKJ786450:NKN786490 NUF786450:NUJ786490 OEB786450:OEF786490 ONX786450:OOB786490 OXT786450:OXX786490 PHP786450:PHT786490 PRL786450:PRP786490 QBH786450:QBL786490 QLD786450:QLH786490 QUZ786450:QVD786490 REV786450:REZ786490 ROR786450:ROV786490 RYN786450:RYR786490 SIJ786450:SIN786490 SSF786450:SSJ786490 TCB786450:TCF786490 TLX786450:TMB786490 TVT786450:TVX786490 UFP786450:UFT786490 UPL786450:UPP786490 UZH786450:UZL786490 VJD786450:VJH786490 VSZ786450:VTD786490 WCV786450:WCZ786490 WMR786450:WMV786490 WWN786450:WWR786490 AF851986:AJ852026 KB851986:KF852026 TX851986:UB852026 ADT851986:ADX852026 ANP851986:ANT852026 AXL851986:AXP852026 BHH851986:BHL852026 BRD851986:BRH852026 CAZ851986:CBD852026 CKV851986:CKZ852026 CUR851986:CUV852026 DEN851986:DER852026 DOJ851986:DON852026 DYF851986:DYJ852026 EIB851986:EIF852026 ERX851986:ESB852026 FBT851986:FBX852026 FLP851986:FLT852026 FVL851986:FVP852026 GFH851986:GFL852026 GPD851986:GPH852026 GYZ851986:GZD852026 HIV851986:HIZ852026 HSR851986:HSV852026 ICN851986:ICR852026 IMJ851986:IMN852026 IWF851986:IWJ852026 JGB851986:JGF852026 JPX851986:JQB852026 JZT851986:JZX852026 KJP851986:KJT852026 KTL851986:KTP852026 LDH851986:LDL852026 LND851986:LNH852026 LWZ851986:LXD852026 MGV851986:MGZ852026 MQR851986:MQV852026 NAN851986:NAR852026 NKJ851986:NKN852026 NUF851986:NUJ852026 OEB851986:OEF852026 ONX851986:OOB852026 OXT851986:OXX852026 PHP851986:PHT852026 PRL851986:PRP852026 QBH851986:QBL852026 QLD851986:QLH852026 QUZ851986:QVD852026 REV851986:REZ852026 ROR851986:ROV852026 RYN851986:RYR852026 SIJ851986:SIN852026 SSF851986:SSJ852026 TCB851986:TCF852026 TLX851986:TMB852026 TVT851986:TVX852026 UFP851986:UFT852026 UPL851986:UPP852026 UZH851986:UZL852026 VJD851986:VJH852026 VSZ851986:VTD852026 WCV851986:WCZ852026 WMR851986:WMV852026 WWN851986:WWR852026 AF917522:AJ917562 KB917522:KF917562 TX917522:UB917562 ADT917522:ADX917562 ANP917522:ANT917562 AXL917522:AXP917562 BHH917522:BHL917562 BRD917522:BRH917562 CAZ917522:CBD917562 CKV917522:CKZ917562 CUR917522:CUV917562 DEN917522:DER917562 DOJ917522:DON917562 DYF917522:DYJ917562 EIB917522:EIF917562 ERX917522:ESB917562 FBT917522:FBX917562 FLP917522:FLT917562 FVL917522:FVP917562 GFH917522:GFL917562 GPD917522:GPH917562 GYZ917522:GZD917562 HIV917522:HIZ917562 HSR917522:HSV917562 ICN917522:ICR917562 IMJ917522:IMN917562 IWF917522:IWJ917562 JGB917522:JGF917562 JPX917522:JQB917562 JZT917522:JZX917562 KJP917522:KJT917562 KTL917522:KTP917562 LDH917522:LDL917562 LND917522:LNH917562 LWZ917522:LXD917562 MGV917522:MGZ917562 MQR917522:MQV917562 NAN917522:NAR917562 NKJ917522:NKN917562 NUF917522:NUJ917562 OEB917522:OEF917562 ONX917522:OOB917562 OXT917522:OXX917562 PHP917522:PHT917562 PRL917522:PRP917562 QBH917522:QBL917562 QLD917522:QLH917562 QUZ917522:QVD917562 REV917522:REZ917562 ROR917522:ROV917562 RYN917522:RYR917562 SIJ917522:SIN917562 SSF917522:SSJ917562 TCB917522:TCF917562 TLX917522:TMB917562 TVT917522:TVX917562 UFP917522:UFT917562 UPL917522:UPP917562 UZH917522:UZL917562 VJD917522:VJH917562 VSZ917522:VTD917562 WCV917522:WCZ917562 WMR917522:WMV917562 WWN917522:WWR917562 AF983058:AJ983098 KB983058:KF983098 TX983058:UB983098 ADT983058:ADX983098 ANP983058:ANT983098 AXL983058:AXP983098 BHH983058:BHL983098 BRD983058:BRH983098 CAZ983058:CBD983098 CKV983058:CKZ983098 CUR983058:CUV983098 DEN983058:DER983098 DOJ983058:DON983098 DYF983058:DYJ983098 EIB983058:EIF983098 ERX983058:ESB983098 FBT983058:FBX983098 FLP983058:FLT983098 FVL983058:FVP983098 GFH983058:GFL983098 GPD983058:GPH983098 GYZ983058:GZD983098 HIV983058:HIZ983098 HSR983058:HSV983098 ICN983058:ICR983098 IMJ983058:IMN983098 IWF983058:IWJ983098 JGB983058:JGF983098 JPX983058:JQB983098 JZT983058:JZX983098 KJP983058:KJT983098 KTL983058:KTP983098 LDH983058:LDL983098 LND983058:LNH983098 LWZ983058:LXD983098 MGV983058:MGZ983098 MQR983058:MQV983098 NAN983058:NAR983098 NKJ983058:NKN983098 NUF983058:NUJ983098 OEB983058:OEF983098 ONX983058:OOB983098 OXT983058:OXX983098 PHP983058:PHT983098 PRL983058:PRP983098 QBH983058:QBL983098 QLD983058:QLH983098 QUZ983058:QVD983098 REV983058:REZ983098 ROR983058:ROV983098 RYN983058:RYR983098 SIJ983058:SIN983098 SSF983058:SSJ983098 TCB983058:TCF983098 TLX983058:TMB983098 TVT983058:TVX983098 UFP983058:UFT983098 UPL983058:UPP983098 UZH983058:UZL983098 VJD983058:VJH983098 VSZ983058:VTD983098 WCV983058:WCZ983098 WMR983058:WMV983098 WWN983058:WWR983098</xm:sqref>
        </x14:dataValidation>
        <x14:dataValidation type="list" showInputMessage="1" showErrorMessage="1" errorTitle="Rechazado" error="Solo son validadas las opciones de la lista">
          <x14:formula1>
            <xm:f>Efecto</xm:f>
          </x14:formula1>
          <xm:sqref>AD65515 JZ65515 TV65515 ADR65515 ANN65515 AXJ65515 BHF65515 BRB65515 CAX65515 CKT65515 CUP65515 DEL65515 DOH65515 DYD65515 EHZ65515 ERV65515 FBR65515 FLN65515 FVJ65515 GFF65515 GPB65515 GYX65515 HIT65515 HSP65515 ICL65515 IMH65515 IWD65515 JFZ65515 JPV65515 JZR65515 KJN65515 KTJ65515 LDF65515 LNB65515 LWX65515 MGT65515 MQP65515 NAL65515 NKH65515 NUD65515 ODZ65515 ONV65515 OXR65515 PHN65515 PRJ65515 QBF65515 QLB65515 QUX65515 RET65515 ROP65515 RYL65515 SIH65515 SSD65515 TBZ65515 TLV65515 TVR65515 UFN65515 UPJ65515 UZF65515 VJB65515 VSX65515 WCT65515 WMP65515 WWL65515 AD131051 JZ131051 TV131051 ADR131051 ANN131051 AXJ131051 BHF131051 BRB131051 CAX131051 CKT131051 CUP131051 DEL131051 DOH131051 DYD131051 EHZ131051 ERV131051 FBR131051 FLN131051 FVJ131051 GFF131051 GPB131051 GYX131051 HIT131051 HSP131051 ICL131051 IMH131051 IWD131051 JFZ131051 JPV131051 JZR131051 KJN131051 KTJ131051 LDF131051 LNB131051 LWX131051 MGT131051 MQP131051 NAL131051 NKH131051 NUD131051 ODZ131051 ONV131051 OXR131051 PHN131051 PRJ131051 QBF131051 QLB131051 QUX131051 RET131051 ROP131051 RYL131051 SIH131051 SSD131051 TBZ131051 TLV131051 TVR131051 UFN131051 UPJ131051 UZF131051 VJB131051 VSX131051 WCT131051 WMP131051 WWL131051 AD196587 JZ196587 TV196587 ADR196587 ANN196587 AXJ196587 BHF196587 BRB196587 CAX196587 CKT196587 CUP196587 DEL196587 DOH196587 DYD196587 EHZ196587 ERV196587 FBR196587 FLN196587 FVJ196587 GFF196587 GPB196587 GYX196587 HIT196587 HSP196587 ICL196587 IMH196587 IWD196587 JFZ196587 JPV196587 JZR196587 KJN196587 KTJ196587 LDF196587 LNB196587 LWX196587 MGT196587 MQP196587 NAL196587 NKH196587 NUD196587 ODZ196587 ONV196587 OXR196587 PHN196587 PRJ196587 QBF196587 QLB196587 QUX196587 RET196587 ROP196587 RYL196587 SIH196587 SSD196587 TBZ196587 TLV196587 TVR196587 UFN196587 UPJ196587 UZF196587 VJB196587 VSX196587 WCT196587 WMP196587 WWL196587 AD262123 JZ262123 TV262123 ADR262123 ANN262123 AXJ262123 BHF262123 BRB262123 CAX262123 CKT262123 CUP262123 DEL262123 DOH262123 DYD262123 EHZ262123 ERV262123 FBR262123 FLN262123 FVJ262123 GFF262123 GPB262123 GYX262123 HIT262123 HSP262123 ICL262123 IMH262123 IWD262123 JFZ262123 JPV262123 JZR262123 KJN262123 KTJ262123 LDF262123 LNB262123 LWX262123 MGT262123 MQP262123 NAL262123 NKH262123 NUD262123 ODZ262123 ONV262123 OXR262123 PHN262123 PRJ262123 QBF262123 QLB262123 QUX262123 RET262123 ROP262123 RYL262123 SIH262123 SSD262123 TBZ262123 TLV262123 TVR262123 UFN262123 UPJ262123 UZF262123 VJB262123 VSX262123 WCT262123 WMP262123 WWL262123 AD327659 JZ327659 TV327659 ADR327659 ANN327659 AXJ327659 BHF327659 BRB327659 CAX327659 CKT327659 CUP327659 DEL327659 DOH327659 DYD327659 EHZ327659 ERV327659 FBR327659 FLN327659 FVJ327659 GFF327659 GPB327659 GYX327659 HIT327659 HSP327659 ICL327659 IMH327659 IWD327659 JFZ327659 JPV327659 JZR327659 KJN327659 KTJ327659 LDF327659 LNB327659 LWX327659 MGT327659 MQP327659 NAL327659 NKH327659 NUD327659 ODZ327659 ONV327659 OXR327659 PHN327659 PRJ327659 QBF327659 QLB327659 QUX327659 RET327659 ROP327659 RYL327659 SIH327659 SSD327659 TBZ327659 TLV327659 TVR327659 UFN327659 UPJ327659 UZF327659 VJB327659 VSX327659 WCT327659 WMP327659 WWL327659 AD393195 JZ393195 TV393195 ADR393195 ANN393195 AXJ393195 BHF393195 BRB393195 CAX393195 CKT393195 CUP393195 DEL393195 DOH393195 DYD393195 EHZ393195 ERV393195 FBR393195 FLN393195 FVJ393195 GFF393195 GPB393195 GYX393195 HIT393195 HSP393195 ICL393195 IMH393195 IWD393195 JFZ393195 JPV393195 JZR393195 KJN393195 KTJ393195 LDF393195 LNB393195 LWX393195 MGT393195 MQP393195 NAL393195 NKH393195 NUD393195 ODZ393195 ONV393195 OXR393195 PHN393195 PRJ393195 QBF393195 QLB393195 QUX393195 RET393195 ROP393195 RYL393195 SIH393195 SSD393195 TBZ393195 TLV393195 TVR393195 UFN393195 UPJ393195 UZF393195 VJB393195 VSX393195 WCT393195 WMP393195 WWL393195 AD458731 JZ458731 TV458731 ADR458731 ANN458731 AXJ458731 BHF458731 BRB458731 CAX458731 CKT458731 CUP458731 DEL458731 DOH458731 DYD458731 EHZ458731 ERV458731 FBR458731 FLN458731 FVJ458731 GFF458731 GPB458731 GYX458731 HIT458731 HSP458731 ICL458731 IMH458731 IWD458731 JFZ458731 JPV458731 JZR458731 KJN458731 KTJ458731 LDF458731 LNB458731 LWX458731 MGT458731 MQP458731 NAL458731 NKH458731 NUD458731 ODZ458731 ONV458731 OXR458731 PHN458731 PRJ458731 QBF458731 QLB458731 QUX458731 RET458731 ROP458731 RYL458731 SIH458731 SSD458731 TBZ458731 TLV458731 TVR458731 UFN458731 UPJ458731 UZF458731 VJB458731 VSX458731 WCT458731 WMP458731 WWL458731 AD524267 JZ524267 TV524267 ADR524267 ANN524267 AXJ524267 BHF524267 BRB524267 CAX524267 CKT524267 CUP524267 DEL524267 DOH524267 DYD524267 EHZ524267 ERV524267 FBR524267 FLN524267 FVJ524267 GFF524267 GPB524267 GYX524267 HIT524267 HSP524267 ICL524267 IMH524267 IWD524267 JFZ524267 JPV524267 JZR524267 KJN524267 KTJ524267 LDF524267 LNB524267 LWX524267 MGT524267 MQP524267 NAL524267 NKH524267 NUD524267 ODZ524267 ONV524267 OXR524267 PHN524267 PRJ524267 QBF524267 QLB524267 QUX524267 RET524267 ROP524267 RYL524267 SIH524267 SSD524267 TBZ524267 TLV524267 TVR524267 UFN524267 UPJ524267 UZF524267 VJB524267 VSX524267 WCT524267 WMP524267 WWL524267 AD589803 JZ589803 TV589803 ADR589803 ANN589803 AXJ589803 BHF589803 BRB589803 CAX589803 CKT589803 CUP589803 DEL589803 DOH589803 DYD589803 EHZ589803 ERV589803 FBR589803 FLN589803 FVJ589803 GFF589803 GPB589803 GYX589803 HIT589803 HSP589803 ICL589803 IMH589803 IWD589803 JFZ589803 JPV589803 JZR589803 KJN589803 KTJ589803 LDF589803 LNB589803 LWX589803 MGT589803 MQP589803 NAL589803 NKH589803 NUD589803 ODZ589803 ONV589803 OXR589803 PHN589803 PRJ589803 QBF589803 QLB589803 QUX589803 RET589803 ROP589803 RYL589803 SIH589803 SSD589803 TBZ589803 TLV589803 TVR589803 UFN589803 UPJ589803 UZF589803 VJB589803 VSX589803 WCT589803 WMP589803 WWL589803 AD655339 JZ655339 TV655339 ADR655339 ANN655339 AXJ655339 BHF655339 BRB655339 CAX655339 CKT655339 CUP655339 DEL655339 DOH655339 DYD655339 EHZ655339 ERV655339 FBR655339 FLN655339 FVJ655339 GFF655339 GPB655339 GYX655339 HIT655339 HSP655339 ICL655339 IMH655339 IWD655339 JFZ655339 JPV655339 JZR655339 KJN655339 KTJ655339 LDF655339 LNB655339 LWX655339 MGT655339 MQP655339 NAL655339 NKH655339 NUD655339 ODZ655339 ONV655339 OXR655339 PHN655339 PRJ655339 QBF655339 QLB655339 QUX655339 RET655339 ROP655339 RYL655339 SIH655339 SSD655339 TBZ655339 TLV655339 TVR655339 UFN655339 UPJ655339 UZF655339 VJB655339 VSX655339 WCT655339 WMP655339 WWL655339 AD720875 JZ720875 TV720875 ADR720875 ANN720875 AXJ720875 BHF720875 BRB720875 CAX720875 CKT720875 CUP720875 DEL720875 DOH720875 DYD720875 EHZ720875 ERV720875 FBR720875 FLN720875 FVJ720875 GFF720875 GPB720875 GYX720875 HIT720875 HSP720875 ICL720875 IMH720875 IWD720875 JFZ720875 JPV720875 JZR720875 KJN720875 KTJ720875 LDF720875 LNB720875 LWX720875 MGT720875 MQP720875 NAL720875 NKH720875 NUD720875 ODZ720875 ONV720875 OXR720875 PHN720875 PRJ720875 QBF720875 QLB720875 QUX720875 RET720875 ROP720875 RYL720875 SIH720875 SSD720875 TBZ720875 TLV720875 TVR720875 UFN720875 UPJ720875 UZF720875 VJB720875 VSX720875 WCT720875 WMP720875 WWL720875 AD786411 JZ786411 TV786411 ADR786411 ANN786411 AXJ786411 BHF786411 BRB786411 CAX786411 CKT786411 CUP786411 DEL786411 DOH786411 DYD786411 EHZ786411 ERV786411 FBR786411 FLN786411 FVJ786411 GFF786411 GPB786411 GYX786411 HIT786411 HSP786411 ICL786411 IMH786411 IWD786411 JFZ786411 JPV786411 JZR786411 KJN786411 KTJ786411 LDF786411 LNB786411 LWX786411 MGT786411 MQP786411 NAL786411 NKH786411 NUD786411 ODZ786411 ONV786411 OXR786411 PHN786411 PRJ786411 QBF786411 QLB786411 QUX786411 RET786411 ROP786411 RYL786411 SIH786411 SSD786411 TBZ786411 TLV786411 TVR786411 UFN786411 UPJ786411 UZF786411 VJB786411 VSX786411 WCT786411 WMP786411 WWL786411 AD851947 JZ851947 TV851947 ADR851947 ANN851947 AXJ851947 BHF851947 BRB851947 CAX851947 CKT851947 CUP851947 DEL851947 DOH851947 DYD851947 EHZ851947 ERV851947 FBR851947 FLN851947 FVJ851947 GFF851947 GPB851947 GYX851947 HIT851947 HSP851947 ICL851947 IMH851947 IWD851947 JFZ851947 JPV851947 JZR851947 KJN851947 KTJ851947 LDF851947 LNB851947 LWX851947 MGT851947 MQP851947 NAL851947 NKH851947 NUD851947 ODZ851947 ONV851947 OXR851947 PHN851947 PRJ851947 QBF851947 QLB851947 QUX851947 RET851947 ROP851947 RYL851947 SIH851947 SSD851947 TBZ851947 TLV851947 TVR851947 UFN851947 UPJ851947 UZF851947 VJB851947 VSX851947 WCT851947 WMP851947 WWL851947 AD917483 JZ917483 TV917483 ADR917483 ANN917483 AXJ917483 BHF917483 BRB917483 CAX917483 CKT917483 CUP917483 DEL917483 DOH917483 DYD917483 EHZ917483 ERV917483 FBR917483 FLN917483 FVJ917483 GFF917483 GPB917483 GYX917483 HIT917483 HSP917483 ICL917483 IMH917483 IWD917483 JFZ917483 JPV917483 JZR917483 KJN917483 KTJ917483 LDF917483 LNB917483 LWX917483 MGT917483 MQP917483 NAL917483 NKH917483 NUD917483 ODZ917483 ONV917483 OXR917483 PHN917483 PRJ917483 QBF917483 QLB917483 QUX917483 RET917483 ROP917483 RYL917483 SIH917483 SSD917483 TBZ917483 TLV917483 TVR917483 UFN917483 UPJ917483 UZF917483 VJB917483 VSX917483 WCT917483 WMP917483 WWL917483 AD983019 JZ983019 TV983019 ADR983019 ANN983019 AXJ983019 BHF983019 BRB983019 CAX983019 CKT983019 CUP983019 DEL983019 DOH983019 DYD983019 EHZ983019 ERV983019 FBR983019 FLN983019 FVJ983019 GFF983019 GPB983019 GYX983019 HIT983019 HSP983019 ICL983019 IMH983019 IWD983019 JFZ983019 JPV983019 JZR983019 KJN983019 KTJ983019 LDF983019 LNB983019 LWX983019 MGT983019 MQP983019 NAL983019 NKH983019 NUD983019 ODZ983019 ONV983019 OXR983019 PHN983019 PRJ983019 QBF983019 QLB983019 QUX983019 RET983019 ROP983019 RYL983019 SIH983019 SSD983019 TBZ983019 TLV983019 TVR983019 UFN983019 UPJ983019 UZF983019 VJB983019 VSX983019 WCT983019 WMP983019 WWL983019 AD65523 JZ65523 TV65523 ADR65523 ANN65523 AXJ65523 BHF65523 BRB65523 CAX65523 CKT65523 CUP65523 DEL65523 DOH65523 DYD65523 EHZ65523 ERV65523 FBR65523 FLN65523 FVJ65523 GFF65523 GPB65523 GYX65523 HIT65523 HSP65523 ICL65523 IMH65523 IWD65523 JFZ65523 JPV65523 JZR65523 KJN65523 KTJ65523 LDF65523 LNB65523 LWX65523 MGT65523 MQP65523 NAL65523 NKH65523 NUD65523 ODZ65523 ONV65523 OXR65523 PHN65523 PRJ65523 QBF65523 QLB65523 QUX65523 RET65523 ROP65523 RYL65523 SIH65523 SSD65523 TBZ65523 TLV65523 TVR65523 UFN65523 UPJ65523 UZF65523 VJB65523 VSX65523 WCT65523 WMP65523 WWL65523 AD131059 JZ131059 TV131059 ADR131059 ANN131059 AXJ131059 BHF131059 BRB131059 CAX131059 CKT131059 CUP131059 DEL131059 DOH131059 DYD131059 EHZ131059 ERV131059 FBR131059 FLN131059 FVJ131059 GFF131059 GPB131059 GYX131059 HIT131059 HSP131059 ICL131059 IMH131059 IWD131059 JFZ131059 JPV131059 JZR131059 KJN131059 KTJ131059 LDF131059 LNB131059 LWX131059 MGT131059 MQP131059 NAL131059 NKH131059 NUD131059 ODZ131059 ONV131059 OXR131059 PHN131059 PRJ131059 QBF131059 QLB131059 QUX131059 RET131059 ROP131059 RYL131059 SIH131059 SSD131059 TBZ131059 TLV131059 TVR131059 UFN131059 UPJ131059 UZF131059 VJB131059 VSX131059 WCT131059 WMP131059 WWL131059 AD196595 JZ196595 TV196595 ADR196595 ANN196595 AXJ196595 BHF196595 BRB196595 CAX196595 CKT196595 CUP196595 DEL196595 DOH196595 DYD196595 EHZ196595 ERV196595 FBR196595 FLN196595 FVJ196595 GFF196595 GPB196595 GYX196595 HIT196595 HSP196595 ICL196595 IMH196595 IWD196595 JFZ196595 JPV196595 JZR196595 KJN196595 KTJ196595 LDF196595 LNB196595 LWX196595 MGT196595 MQP196595 NAL196595 NKH196595 NUD196595 ODZ196595 ONV196595 OXR196595 PHN196595 PRJ196595 QBF196595 QLB196595 QUX196595 RET196595 ROP196595 RYL196595 SIH196595 SSD196595 TBZ196595 TLV196595 TVR196595 UFN196595 UPJ196595 UZF196595 VJB196595 VSX196595 WCT196595 WMP196595 WWL196595 AD262131 JZ262131 TV262131 ADR262131 ANN262131 AXJ262131 BHF262131 BRB262131 CAX262131 CKT262131 CUP262131 DEL262131 DOH262131 DYD262131 EHZ262131 ERV262131 FBR262131 FLN262131 FVJ262131 GFF262131 GPB262131 GYX262131 HIT262131 HSP262131 ICL262131 IMH262131 IWD262131 JFZ262131 JPV262131 JZR262131 KJN262131 KTJ262131 LDF262131 LNB262131 LWX262131 MGT262131 MQP262131 NAL262131 NKH262131 NUD262131 ODZ262131 ONV262131 OXR262131 PHN262131 PRJ262131 QBF262131 QLB262131 QUX262131 RET262131 ROP262131 RYL262131 SIH262131 SSD262131 TBZ262131 TLV262131 TVR262131 UFN262131 UPJ262131 UZF262131 VJB262131 VSX262131 WCT262131 WMP262131 WWL262131 AD327667 JZ327667 TV327667 ADR327667 ANN327667 AXJ327667 BHF327667 BRB327667 CAX327667 CKT327667 CUP327667 DEL327667 DOH327667 DYD327667 EHZ327667 ERV327667 FBR327667 FLN327667 FVJ327667 GFF327667 GPB327667 GYX327667 HIT327667 HSP327667 ICL327667 IMH327667 IWD327667 JFZ327667 JPV327667 JZR327667 KJN327667 KTJ327667 LDF327667 LNB327667 LWX327667 MGT327667 MQP327667 NAL327667 NKH327667 NUD327667 ODZ327667 ONV327667 OXR327667 PHN327667 PRJ327667 QBF327667 QLB327667 QUX327667 RET327667 ROP327667 RYL327667 SIH327667 SSD327667 TBZ327667 TLV327667 TVR327667 UFN327667 UPJ327667 UZF327667 VJB327667 VSX327667 WCT327667 WMP327667 WWL327667 AD393203 JZ393203 TV393203 ADR393203 ANN393203 AXJ393203 BHF393203 BRB393203 CAX393203 CKT393203 CUP393203 DEL393203 DOH393203 DYD393203 EHZ393203 ERV393203 FBR393203 FLN393203 FVJ393203 GFF393203 GPB393203 GYX393203 HIT393203 HSP393203 ICL393203 IMH393203 IWD393203 JFZ393203 JPV393203 JZR393203 KJN393203 KTJ393203 LDF393203 LNB393203 LWX393203 MGT393203 MQP393203 NAL393203 NKH393203 NUD393203 ODZ393203 ONV393203 OXR393203 PHN393203 PRJ393203 QBF393203 QLB393203 QUX393203 RET393203 ROP393203 RYL393203 SIH393203 SSD393203 TBZ393203 TLV393203 TVR393203 UFN393203 UPJ393203 UZF393203 VJB393203 VSX393203 WCT393203 WMP393203 WWL393203 AD458739 JZ458739 TV458739 ADR458739 ANN458739 AXJ458739 BHF458739 BRB458739 CAX458739 CKT458739 CUP458739 DEL458739 DOH458739 DYD458739 EHZ458739 ERV458739 FBR458739 FLN458739 FVJ458739 GFF458739 GPB458739 GYX458739 HIT458739 HSP458739 ICL458739 IMH458739 IWD458739 JFZ458739 JPV458739 JZR458739 KJN458739 KTJ458739 LDF458739 LNB458739 LWX458739 MGT458739 MQP458739 NAL458739 NKH458739 NUD458739 ODZ458739 ONV458739 OXR458739 PHN458739 PRJ458739 QBF458739 QLB458739 QUX458739 RET458739 ROP458739 RYL458739 SIH458739 SSD458739 TBZ458739 TLV458739 TVR458739 UFN458739 UPJ458739 UZF458739 VJB458739 VSX458739 WCT458739 WMP458739 WWL458739 AD524275 JZ524275 TV524275 ADR524275 ANN524275 AXJ524275 BHF524275 BRB524275 CAX524275 CKT524275 CUP524275 DEL524275 DOH524275 DYD524275 EHZ524275 ERV524275 FBR524275 FLN524275 FVJ524275 GFF524275 GPB524275 GYX524275 HIT524275 HSP524275 ICL524275 IMH524275 IWD524275 JFZ524275 JPV524275 JZR524275 KJN524275 KTJ524275 LDF524275 LNB524275 LWX524275 MGT524275 MQP524275 NAL524275 NKH524275 NUD524275 ODZ524275 ONV524275 OXR524275 PHN524275 PRJ524275 QBF524275 QLB524275 QUX524275 RET524275 ROP524275 RYL524275 SIH524275 SSD524275 TBZ524275 TLV524275 TVR524275 UFN524275 UPJ524275 UZF524275 VJB524275 VSX524275 WCT524275 WMP524275 WWL524275 AD589811 JZ589811 TV589811 ADR589811 ANN589811 AXJ589811 BHF589811 BRB589811 CAX589811 CKT589811 CUP589811 DEL589811 DOH589811 DYD589811 EHZ589811 ERV589811 FBR589811 FLN589811 FVJ589811 GFF589811 GPB589811 GYX589811 HIT589811 HSP589811 ICL589811 IMH589811 IWD589811 JFZ589811 JPV589811 JZR589811 KJN589811 KTJ589811 LDF589811 LNB589811 LWX589811 MGT589811 MQP589811 NAL589811 NKH589811 NUD589811 ODZ589811 ONV589811 OXR589811 PHN589811 PRJ589811 QBF589811 QLB589811 QUX589811 RET589811 ROP589811 RYL589811 SIH589811 SSD589811 TBZ589811 TLV589811 TVR589811 UFN589811 UPJ589811 UZF589811 VJB589811 VSX589811 WCT589811 WMP589811 WWL589811 AD655347 JZ655347 TV655347 ADR655347 ANN655347 AXJ655347 BHF655347 BRB655347 CAX655347 CKT655347 CUP655347 DEL655347 DOH655347 DYD655347 EHZ655347 ERV655347 FBR655347 FLN655347 FVJ655347 GFF655347 GPB655347 GYX655347 HIT655347 HSP655347 ICL655347 IMH655347 IWD655347 JFZ655347 JPV655347 JZR655347 KJN655347 KTJ655347 LDF655347 LNB655347 LWX655347 MGT655347 MQP655347 NAL655347 NKH655347 NUD655347 ODZ655347 ONV655347 OXR655347 PHN655347 PRJ655347 QBF655347 QLB655347 QUX655347 RET655347 ROP655347 RYL655347 SIH655347 SSD655347 TBZ655347 TLV655347 TVR655347 UFN655347 UPJ655347 UZF655347 VJB655347 VSX655347 WCT655347 WMP655347 WWL655347 AD720883 JZ720883 TV720883 ADR720883 ANN720883 AXJ720883 BHF720883 BRB720883 CAX720883 CKT720883 CUP720883 DEL720883 DOH720883 DYD720883 EHZ720883 ERV720883 FBR720883 FLN720883 FVJ720883 GFF720883 GPB720883 GYX720883 HIT720883 HSP720883 ICL720883 IMH720883 IWD720883 JFZ720883 JPV720883 JZR720883 KJN720883 KTJ720883 LDF720883 LNB720883 LWX720883 MGT720883 MQP720883 NAL720883 NKH720883 NUD720883 ODZ720883 ONV720883 OXR720883 PHN720883 PRJ720883 QBF720883 QLB720883 QUX720883 RET720883 ROP720883 RYL720883 SIH720883 SSD720883 TBZ720883 TLV720883 TVR720883 UFN720883 UPJ720883 UZF720883 VJB720883 VSX720883 WCT720883 WMP720883 WWL720883 AD786419 JZ786419 TV786419 ADR786419 ANN786419 AXJ786419 BHF786419 BRB786419 CAX786419 CKT786419 CUP786419 DEL786419 DOH786419 DYD786419 EHZ786419 ERV786419 FBR786419 FLN786419 FVJ786419 GFF786419 GPB786419 GYX786419 HIT786419 HSP786419 ICL786419 IMH786419 IWD786419 JFZ786419 JPV786419 JZR786419 KJN786419 KTJ786419 LDF786419 LNB786419 LWX786419 MGT786419 MQP786419 NAL786419 NKH786419 NUD786419 ODZ786419 ONV786419 OXR786419 PHN786419 PRJ786419 QBF786419 QLB786419 QUX786419 RET786419 ROP786419 RYL786419 SIH786419 SSD786419 TBZ786419 TLV786419 TVR786419 UFN786419 UPJ786419 UZF786419 VJB786419 VSX786419 WCT786419 WMP786419 WWL786419 AD851955 JZ851955 TV851955 ADR851955 ANN851955 AXJ851955 BHF851955 BRB851955 CAX851955 CKT851955 CUP851955 DEL851955 DOH851955 DYD851955 EHZ851955 ERV851955 FBR851955 FLN851955 FVJ851955 GFF851955 GPB851955 GYX851955 HIT851955 HSP851955 ICL851955 IMH851955 IWD851955 JFZ851955 JPV851955 JZR851955 KJN851955 KTJ851955 LDF851955 LNB851955 LWX851955 MGT851955 MQP851955 NAL851955 NKH851955 NUD851955 ODZ851955 ONV851955 OXR851955 PHN851955 PRJ851955 QBF851955 QLB851955 QUX851955 RET851955 ROP851955 RYL851955 SIH851955 SSD851955 TBZ851955 TLV851955 TVR851955 UFN851955 UPJ851955 UZF851955 VJB851955 VSX851955 WCT851955 WMP851955 WWL851955 AD917491 JZ917491 TV917491 ADR917491 ANN917491 AXJ917491 BHF917491 BRB917491 CAX917491 CKT917491 CUP917491 DEL917491 DOH917491 DYD917491 EHZ917491 ERV917491 FBR917491 FLN917491 FVJ917491 GFF917491 GPB917491 GYX917491 HIT917491 HSP917491 ICL917491 IMH917491 IWD917491 JFZ917491 JPV917491 JZR917491 KJN917491 KTJ917491 LDF917491 LNB917491 LWX917491 MGT917491 MQP917491 NAL917491 NKH917491 NUD917491 ODZ917491 ONV917491 OXR917491 PHN917491 PRJ917491 QBF917491 QLB917491 QUX917491 RET917491 ROP917491 RYL917491 SIH917491 SSD917491 TBZ917491 TLV917491 TVR917491 UFN917491 UPJ917491 UZF917491 VJB917491 VSX917491 WCT917491 WMP917491 WWL917491 AD983027 JZ983027 TV983027 ADR983027 ANN983027 AXJ983027 BHF983027 BRB983027 CAX983027 CKT983027 CUP983027 DEL983027 DOH983027 DYD983027 EHZ983027 ERV983027 FBR983027 FLN983027 FVJ983027 GFF983027 GPB983027 GYX983027 HIT983027 HSP983027 ICL983027 IMH983027 IWD983027 JFZ983027 JPV983027 JZR983027 KJN983027 KTJ983027 LDF983027 LNB983027 LWX983027 MGT983027 MQP983027 NAL983027 NKH983027 NUD983027 ODZ983027 ONV983027 OXR983027 PHN983027 PRJ983027 QBF983027 QLB983027 QUX983027 RET983027 ROP983027 RYL983027 SIH983027 SSD983027 TBZ983027 TLV983027 TVR983027 UFN983027 UPJ983027 UZF983027 VJB983027 VSX983027 WCT983027 WMP983027 WWL983027 AD65526 JZ65526 TV65526 ADR65526 ANN65526 AXJ65526 BHF65526 BRB65526 CAX65526 CKT65526 CUP65526 DEL65526 DOH65526 DYD65526 EHZ65526 ERV65526 FBR65526 FLN65526 FVJ65526 GFF65526 GPB65526 GYX65526 HIT65526 HSP65526 ICL65526 IMH65526 IWD65526 JFZ65526 JPV65526 JZR65526 KJN65526 KTJ65526 LDF65526 LNB65526 LWX65526 MGT65526 MQP65526 NAL65526 NKH65526 NUD65526 ODZ65526 ONV65526 OXR65526 PHN65526 PRJ65526 QBF65526 QLB65526 QUX65526 RET65526 ROP65526 RYL65526 SIH65526 SSD65526 TBZ65526 TLV65526 TVR65526 UFN65526 UPJ65526 UZF65526 VJB65526 VSX65526 WCT65526 WMP65526 WWL65526 AD131062 JZ131062 TV131062 ADR131062 ANN131062 AXJ131062 BHF131062 BRB131062 CAX131062 CKT131062 CUP131062 DEL131062 DOH131062 DYD131062 EHZ131062 ERV131062 FBR131062 FLN131062 FVJ131062 GFF131062 GPB131062 GYX131062 HIT131062 HSP131062 ICL131062 IMH131062 IWD131062 JFZ131062 JPV131062 JZR131062 KJN131062 KTJ131062 LDF131062 LNB131062 LWX131062 MGT131062 MQP131062 NAL131062 NKH131062 NUD131062 ODZ131062 ONV131062 OXR131062 PHN131062 PRJ131062 QBF131062 QLB131062 QUX131062 RET131062 ROP131062 RYL131062 SIH131062 SSD131062 TBZ131062 TLV131062 TVR131062 UFN131062 UPJ131062 UZF131062 VJB131062 VSX131062 WCT131062 WMP131062 WWL131062 AD196598 JZ196598 TV196598 ADR196598 ANN196598 AXJ196598 BHF196598 BRB196598 CAX196598 CKT196598 CUP196598 DEL196598 DOH196598 DYD196598 EHZ196598 ERV196598 FBR196598 FLN196598 FVJ196598 GFF196598 GPB196598 GYX196598 HIT196598 HSP196598 ICL196598 IMH196598 IWD196598 JFZ196598 JPV196598 JZR196598 KJN196598 KTJ196598 LDF196598 LNB196598 LWX196598 MGT196598 MQP196598 NAL196598 NKH196598 NUD196598 ODZ196598 ONV196598 OXR196598 PHN196598 PRJ196598 QBF196598 QLB196598 QUX196598 RET196598 ROP196598 RYL196598 SIH196598 SSD196598 TBZ196598 TLV196598 TVR196598 UFN196598 UPJ196598 UZF196598 VJB196598 VSX196598 WCT196598 WMP196598 WWL196598 AD262134 JZ262134 TV262134 ADR262134 ANN262134 AXJ262134 BHF262134 BRB262134 CAX262134 CKT262134 CUP262134 DEL262134 DOH262134 DYD262134 EHZ262134 ERV262134 FBR262134 FLN262134 FVJ262134 GFF262134 GPB262134 GYX262134 HIT262134 HSP262134 ICL262134 IMH262134 IWD262134 JFZ262134 JPV262134 JZR262134 KJN262134 KTJ262134 LDF262134 LNB262134 LWX262134 MGT262134 MQP262134 NAL262134 NKH262134 NUD262134 ODZ262134 ONV262134 OXR262134 PHN262134 PRJ262134 QBF262134 QLB262134 QUX262134 RET262134 ROP262134 RYL262134 SIH262134 SSD262134 TBZ262134 TLV262134 TVR262134 UFN262134 UPJ262134 UZF262134 VJB262134 VSX262134 WCT262134 WMP262134 WWL262134 AD327670 JZ327670 TV327670 ADR327670 ANN327670 AXJ327670 BHF327670 BRB327670 CAX327670 CKT327670 CUP327670 DEL327670 DOH327670 DYD327670 EHZ327670 ERV327670 FBR327670 FLN327670 FVJ327670 GFF327670 GPB327670 GYX327670 HIT327670 HSP327670 ICL327670 IMH327670 IWD327670 JFZ327670 JPV327670 JZR327670 KJN327670 KTJ327670 LDF327670 LNB327670 LWX327670 MGT327670 MQP327670 NAL327670 NKH327670 NUD327670 ODZ327670 ONV327670 OXR327670 PHN327670 PRJ327670 QBF327670 QLB327670 QUX327670 RET327670 ROP327670 RYL327670 SIH327670 SSD327670 TBZ327670 TLV327670 TVR327670 UFN327670 UPJ327670 UZF327670 VJB327670 VSX327670 WCT327670 WMP327670 WWL327670 AD393206 JZ393206 TV393206 ADR393206 ANN393206 AXJ393206 BHF393206 BRB393206 CAX393206 CKT393206 CUP393206 DEL393206 DOH393206 DYD393206 EHZ393206 ERV393206 FBR393206 FLN393206 FVJ393206 GFF393206 GPB393206 GYX393206 HIT393206 HSP393206 ICL393206 IMH393206 IWD393206 JFZ393206 JPV393206 JZR393206 KJN393206 KTJ393206 LDF393206 LNB393206 LWX393206 MGT393206 MQP393206 NAL393206 NKH393206 NUD393206 ODZ393206 ONV393206 OXR393206 PHN393206 PRJ393206 QBF393206 QLB393206 QUX393206 RET393206 ROP393206 RYL393206 SIH393206 SSD393206 TBZ393206 TLV393206 TVR393206 UFN393206 UPJ393206 UZF393206 VJB393206 VSX393206 WCT393206 WMP393206 WWL393206 AD458742 JZ458742 TV458742 ADR458742 ANN458742 AXJ458742 BHF458742 BRB458742 CAX458742 CKT458742 CUP458742 DEL458742 DOH458742 DYD458742 EHZ458742 ERV458742 FBR458742 FLN458742 FVJ458742 GFF458742 GPB458742 GYX458742 HIT458742 HSP458742 ICL458742 IMH458742 IWD458742 JFZ458742 JPV458742 JZR458742 KJN458742 KTJ458742 LDF458742 LNB458742 LWX458742 MGT458742 MQP458742 NAL458742 NKH458742 NUD458742 ODZ458742 ONV458742 OXR458742 PHN458742 PRJ458742 QBF458742 QLB458742 QUX458742 RET458742 ROP458742 RYL458742 SIH458742 SSD458742 TBZ458742 TLV458742 TVR458742 UFN458742 UPJ458742 UZF458742 VJB458742 VSX458742 WCT458742 WMP458742 WWL458742 AD524278 JZ524278 TV524278 ADR524278 ANN524278 AXJ524278 BHF524278 BRB524278 CAX524278 CKT524278 CUP524278 DEL524278 DOH524278 DYD524278 EHZ524278 ERV524278 FBR524278 FLN524278 FVJ524278 GFF524278 GPB524278 GYX524278 HIT524278 HSP524278 ICL524278 IMH524278 IWD524278 JFZ524278 JPV524278 JZR524278 KJN524278 KTJ524278 LDF524278 LNB524278 LWX524278 MGT524278 MQP524278 NAL524278 NKH524278 NUD524278 ODZ524278 ONV524278 OXR524278 PHN524278 PRJ524278 QBF524278 QLB524278 QUX524278 RET524278 ROP524278 RYL524278 SIH524278 SSD524278 TBZ524278 TLV524278 TVR524278 UFN524278 UPJ524278 UZF524278 VJB524278 VSX524278 WCT524278 WMP524278 WWL524278 AD589814 JZ589814 TV589814 ADR589814 ANN589814 AXJ589814 BHF589814 BRB589814 CAX589814 CKT589814 CUP589814 DEL589814 DOH589814 DYD589814 EHZ589814 ERV589814 FBR589814 FLN589814 FVJ589814 GFF589814 GPB589814 GYX589814 HIT589814 HSP589814 ICL589814 IMH589814 IWD589814 JFZ589814 JPV589814 JZR589814 KJN589814 KTJ589814 LDF589814 LNB589814 LWX589814 MGT589814 MQP589814 NAL589814 NKH589814 NUD589814 ODZ589814 ONV589814 OXR589814 PHN589814 PRJ589814 QBF589814 QLB589814 QUX589814 RET589814 ROP589814 RYL589814 SIH589814 SSD589814 TBZ589814 TLV589814 TVR589814 UFN589814 UPJ589814 UZF589814 VJB589814 VSX589814 WCT589814 WMP589814 WWL589814 AD655350 JZ655350 TV655350 ADR655350 ANN655350 AXJ655350 BHF655350 BRB655350 CAX655350 CKT655350 CUP655350 DEL655350 DOH655350 DYD655350 EHZ655350 ERV655350 FBR655350 FLN655350 FVJ655350 GFF655350 GPB655350 GYX655350 HIT655350 HSP655350 ICL655350 IMH655350 IWD655350 JFZ655350 JPV655350 JZR655350 KJN655350 KTJ655350 LDF655350 LNB655350 LWX655350 MGT655350 MQP655350 NAL655350 NKH655350 NUD655350 ODZ655350 ONV655350 OXR655350 PHN655350 PRJ655350 QBF655350 QLB655350 QUX655350 RET655350 ROP655350 RYL655350 SIH655350 SSD655350 TBZ655350 TLV655350 TVR655350 UFN655350 UPJ655350 UZF655350 VJB655350 VSX655350 WCT655350 WMP655350 WWL655350 AD720886 JZ720886 TV720886 ADR720886 ANN720886 AXJ720886 BHF720886 BRB720886 CAX720886 CKT720886 CUP720886 DEL720886 DOH720886 DYD720886 EHZ720886 ERV720886 FBR720886 FLN720886 FVJ720886 GFF720886 GPB720886 GYX720886 HIT720886 HSP720886 ICL720886 IMH720886 IWD720886 JFZ720886 JPV720886 JZR720886 KJN720886 KTJ720886 LDF720886 LNB720886 LWX720886 MGT720886 MQP720886 NAL720886 NKH720886 NUD720886 ODZ720886 ONV720886 OXR720886 PHN720886 PRJ720886 QBF720886 QLB720886 QUX720886 RET720886 ROP720886 RYL720886 SIH720886 SSD720886 TBZ720886 TLV720886 TVR720886 UFN720886 UPJ720886 UZF720886 VJB720886 VSX720886 WCT720886 WMP720886 WWL720886 AD786422 JZ786422 TV786422 ADR786422 ANN786422 AXJ786422 BHF786422 BRB786422 CAX786422 CKT786422 CUP786422 DEL786422 DOH786422 DYD786422 EHZ786422 ERV786422 FBR786422 FLN786422 FVJ786422 GFF786422 GPB786422 GYX786422 HIT786422 HSP786422 ICL786422 IMH786422 IWD786422 JFZ786422 JPV786422 JZR786422 KJN786422 KTJ786422 LDF786422 LNB786422 LWX786422 MGT786422 MQP786422 NAL786422 NKH786422 NUD786422 ODZ786422 ONV786422 OXR786422 PHN786422 PRJ786422 QBF786422 QLB786422 QUX786422 RET786422 ROP786422 RYL786422 SIH786422 SSD786422 TBZ786422 TLV786422 TVR786422 UFN786422 UPJ786422 UZF786422 VJB786422 VSX786422 WCT786422 WMP786422 WWL786422 AD851958 JZ851958 TV851958 ADR851958 ANN851958 AXJ851958 BHF851958 BRB851958 CAX851958 CKT851958 CUP851958 DEL851958 DOH851958 DYD851958 EHZ851958 ERV851958 FBR851958 FLN851958 FVJ851958 GFF851958 GPB851958 GYX851958 HIT851958 HSP851958 ICL851958 IMH851958 IWD851958 JFZ851958 JPV851958 JZR851958 KJN851958 KTJ851958 LDF851958 LNB851958 LWX851958 MGT851958 MQP851958 NAL851958 NKH851958 NUD851958 ODZ851958 ONV851958 OXR851958 PHN851958 PRJ851958 QBF851958 QLB851958 QUX851958 RET851958 ROP851958 RYL851958 SIH851958 SSD851958 TBZ851958 TLV851958 TVR851958 UFN851958 UPJ851958 UZF851958 VJB851958 VSX851958 WCT851958 WMP851958 WWL851958 AD917494 JZ917494 TV917494 ADR917494 ANN917494 AXJ917494 BHF917494 BRB917494 CAX917494 CKT917494 CUP917494 DEL917494 DOH917494 DYD917494 EHZ917494 ERV917494 FBR917494 FLN917494 FVJ917494 GFF917494 GPB917494 GYX917494 HIT917494 HSP917494 ICL917494 IMH917494 IWD917494 JFZ917494 JPV917494 JZR917494 KJN917494 KTJ917494 LDF917494 LNB917494 LWX917494 MGT917494 MQP917494 NAL917494 NKH917494 NUD917494 ODZ917494 ONV917494 OXR917494 PHN917494 PRJ917494 QBF917494 QLB917494 QUX917494 RET917494 ROP917494 RYL917494 SIH917494 SSD917494 TBZ917494 TLV917494 TVR917494 UFN917494 UPJ917494 UZF917494 VJB917494 VSX917494 WCT917494 WMP917494 WWL917494 AD983030 JZ983030 TV983030 ADR983030 ANN983030 AXJ983030 BHF983030 BRB983030 CAX983030 CKT983030 CUP983030 DEL983030 DOH983030 DYD983030 EHZ983030 ERV983030 FBR983030 FLN983030 FVJ983030 GFF983030 GPB983030 GYX983030 HIT983030 HSP983030 ICL983030 IMH983030 IWD983030 JFZ983030 JPV983030 JZR983030 KJN983030 KTJ983030 LDF983030 LNB983030 LWX983030 MGT983030 MQP983030 NAL983030 NKH983030 NUD983030 ODZ983030 ONV983030 OXR983030 PHN983030 PRJ983030 QBF983030 QLB983030 QUX983030 RET983030 ROP983030 RYL983030 SIH983030 SSD983030 TBZ983030 TLV983030 TVR983030 UFN983030 UPJ983030 UZF983030 VJB983030 VSX983030 WCT983030 WMP983030 WWL983030 AD65534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AD131070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AD196606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AD262142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AD327678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AD393214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AD458750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AD524286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AD589822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AD655358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AD720894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AD786430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AD851966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AD917502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AD983038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AD65536 JZ65536 TV65536 ADR65536 ANN65536 AXJ65536 BHF65536 BRB65536 CAX65536 CKT65536 CUP65536 DEL65536 DOH65536 DYD65536 EHZ65536 ERV65536 FBR65536 FLN65536 FVJ65536 GFF65536 GPB65536 GYX65536 HIT65536 HSP65536 ICL65536 IMH65536 IWD65536 JFZ65536 JPV65536 JZR65536 KJN65536 KTJ65536 LDF65536 LNB65536 LWX65536 MGT65536 MQP65536 NAL65536 NKH65536 NUD65536 ODZ65536 ONV65536 OXR65536 PHN65536 PRJ65536 QBF65536 QLB65536 QUX65536 RET65536 ROP65536 RYL65536 SIH65536 SSD65536 TBZ65536 TLV65536 TVR65536 UFN65536 UPJ65536 UZF65536 VJB65536 VSX65536 WCT65536 WMP65536 WWL65536 AD131072 JZ131072 TV131072 ADR131072 ANN131072 AXJ131072 BHF131072 BRB131072 CAX131072 CKT131072 CUP131072 DEL131072 DOH131072 DYD131072 EHZ131072 ERV131072 FBR131072 FLN131072 FVJ131072 GFF131072 GPB131072 GYX131072 HIT131072 HSP131072 ICL131072 IMH131072 IWD131072 JFZ131072 JPV131072 JZR131072 KJN131072 KTJ131072 LDF131072 LNB131072 LWX131072 MGT131072 MQP131072 NAL131072 NKH131072 NUD131072 ODZ131072 ONV131072 OXR131072 PHN131072 PRJ131072 QBF131072 QLB131072 QUX131072 RET131072 ROP131072 RYL131072 SIH131072 SSD131072 TBZ131072 TLV131072 TVR131072 UFN131072 UPJ131072 UZF131072 VJB131072 VSX131072 WCT131072 WMP131072 WWL131072 AD196608 JZ196608 TV196608 ADR196608 ANN196608 AXJ196608 BHF196608 BRB196608 CAX196608 CKT196608 CUP196608 DEL196608 DOH196608 DYD196608 EHZ196608 ERV196608 FBR196608 FLN196608 FVJ196608 GFF196608 GPB196608 GYX196608 HIT196608 HSP196608 ICL196608 IMH196608 IWD196608 JFZ196608 JPV196608 JZR196608 KJN196608 KTJ196608 LDF196608 LNB196608 LWX196608 MGT196608 MQP196608 NAL196608 NKH196608 NUD196608 ODZ196608 ONV196608 OXR196608 PHN196608 PRJ196608 QBF196608 QLB196608 QUX196608 RET196608 ROP196608 RYL196608 SIH196608 SSD196608 TBZ196608 TLV196608 TVR196608 UFN196608 UPJ196608 UZF196608 VJB196608 VSX196608 WCT196608 WMP196608 WWL196608 AD262144 JZ262144 TV262144 ADR262144 ANN262144 AXJ262144 BHF262144 BRB262144 CAX262144 CKT262144 CUP262144 DEL262144 DOH262144 DYD262144 EHZ262144 ERV262144 FBR262144 FLN262144 FVJ262144 GFF262144 GPB262144 GYX262144 HIT262144 HSP262144 ICL262144 IMH262144 IWD262144 JFZ262144 JPV262144 JZR262144 KJN262144 KTJ262144 LDF262144 LNB262144 LWX262144 MGT262144 MQP262144 NAL262144 NKH262144 NUD262144 ODZ262144 ONV262144 OXR262144 PHN262144 PRJ262144 QBF262144 QLB262144 QUX262144 RET262144 ROP262144 RYL262144 SIH262144 SSD262144 TBZ262144 TLV262144 TVR262144 UFN262144 UPJ262144 UZF262144 VJB262144 VSX262144 WCT262144 WMP262144 WWL262144 AD327680 JZ327680 TV327680 ADR327680 ANN327680 AXJ327680 BHF327680 BRB327680 CAX327680 CKT327680 CUP327680 DEL327680 DOH327680 DYD327680 EHZ327680 ERV327680 FBR327680 FLN327680 FVJ327680 GFF327680 GPB327680 GYX327680 HIT327680 HSP327680 ICL327680 IMH327680 IWD327680 JFZ327680 JPV327680 JZR327680 KJN327680 KTJ327680 LDF327680 LNB327680 LWX327680 MGT327680 MQP327680 NAL327680 NKH327680 NUD327680 ODZ327680 ONV327680 OXR327680 PHN327680 PRJ327680 QBF327680 QLB327680 QUX327680 RET327680 ROP327680 RYL327680 SIH327680 SSD327680 TBZ327680 TLV327680 TVR327680 UFN327680 UPJ327680 UZF327680 VJB327680 VSX327680 WCT327680 WMP327680 WWL327680 AD393216 JZ393216 TV393216 ADR393216 ANN393216 AXJ393216 BHF393216 BRB393216 CAX393216 CKT393216 CUP393216 DEL393216 DOH393216 DYD393216 EHZ393216 ERV393216 FBR393216 FLN393216 FVJ393216 GFF393216 GPB393216 GYX393216 HIT393216 HSP393216 ICL393216 IMH393216 IWD393216 JFZ393216 JPV393216 JZR393216 KJN393216 KTJ393216 LDF393216 LNB393216 LWX393216 MGT393216 MQP393216 NAL393216 NKH393216 NUD393216 ODZ393216 ONV393216 OXR393216 PHN393216 PRJ393216 QBF393216 QLB393216 QUX393216 RET393216 ROP393216 RYL393216 SIH393216 SSD393216 TBZ393216 TLV393216 TVR393216 UFN393216 UPJ393216 UZF393216 VJB393216 VSX393216 WCT393216 WMP393216 WWL393216 AD458752 JZ458752 TV458752 ADR458752 ANN458752 AXJ458752 BHF458752 BRB458752 CAX458752 CKT458752 CUP458752 DEL458752 DOH458752 DYD458752 EHZ458752 ERV458752 FBR458752 FLN458752 FVJ458752 GFF458752 GPB458752 GYX458752 HIT458752 HSP458752 ICL458752 IMH458752 IWD458752 JFZ458752 JPV458752 JZR458752 KJN458752 KTJ458752 LDF458752 LNB458752 LWX458752 MGT458752 MQP458752 NAL458752 NKH458752 NUD458752 ODZ458752 ONV458752 OXR458752 PHN458752 PRJ458752 QBF458752 QLB458752 QUX458752 RET458752 ROP458752 RYL458752 SIH458752 SSD458752 TBZ458752 TLV458752 TVR458752 UFN458752 UPJ458752 UZF458752 VJB458752 VSX458752 WCT458752 WMP458752 WWL458752 AD524288 JZ524288 TV524288 ADR524288 ANN524288 AXJ524288 BHF524288 BRB524288 CAX524288 CKT524288 CUP524288 DEL524288 DOH524288 DYD524288 EHZ524288 ERV524288 FBR524288 FLN524288 FVJ524288 GFF524288 GPB524288 GYX524288 HIT524288 HSP524288 ICL524288 IMH524288 IWD524288 JFZ524288 JPV524288 JZR524288 KJN524288 KTJ524288 LDF524288 LNB524288 LWX524288 MGT524288 MQP524288 NAL524288 NKH524288 NUD524288 ODZ524288 ONV524288 OXR524288 PHN524288 PRJ524288 QBF524288 QLB524288 QUX524288 RET524288 ROP524288 RYL524288 SIH524288 SSD524288 TBZ524288 TLV524288 TVR524288 UFN524288 UPJ524288 UZF524288 VJB524288 VSX524288 WCT524288 WMP524288 WWL524288 AD589824 JZ589824 TV589824 ADR589824 ANN589824 AXJ589824 BHF589824 BRB589824 CAX589824 CKT589824 CUP589824 DEL589824 DOH589824 DYD589824 EHZ589824 ERV589824 FBR589824 FLN589824 FVJ589824 GFF589824 GPB589824 GYX589824 HIT589824 HSP589824 ICL589824 IMH589824 IWD589824 JFZ589824 JPV589824 JZR589824 KJN589824 KTJ589824 LDF589824 LNB589824 LWX589824 MGT589824 MQP589824 NAL589824 NKH589824 NUD589824 ODZ589824 ONV589824 OXR589824 PHN589824 PRJ589824 QBF589824 QLB589824 QUX589824 RET589824 ROP589824 RYL589824 SIH589824 SSD589824 TBZ589824 TLV589824 TVR589824 UFN589824 UPJ589824 UZF589824 VJB589824 VSX589824 WCT589824 WMP589824 WWL589824 AD655360 JZ655360 TV655360 ADR655360 ANN655360 AXJ655360 BHF655360 BRB655360 CAX655360 CKT655360 CUP655360 DEL655360 DOH655360 DYD655360 EHZ655360 ERV655360 FBR655360 FLN655360 FVJ655360 GFF655360 GPB655360 GYX655360 HIT655360 HSP655360 ICL655360 IMH655360 IWD655360 JFZ655360 JPV655360 JZR655360 KJN655360 KTJ655360 LDF655360 LNB655360 LWX655360 MGT655360 MQP655360 NAL655360 NKH655360 NUD655360 ODZ655360 ONV655360 OXR655360 PHN655360 PRJ655360 QBF655360 QLB655360 QUX655360 RET655360 ROP655360 RYL655360 SIH655360 SSD655360 TBZ655360 TLV655360 TVR655360 UFN655360 UPJ655360 UZF655360 VJB655360 VSX655360 WCT655360 WMP655360 WWL655360 AD720896 JZ720896 TV720896 ADR720896 ANN720896 AXJ720896 BHF720896 BRB720896 CAX720896 CKT720896 CUP720896 DEL720896 DOH720896 DYD720896 EHZ720896 ERV720896 FBR720896 FLN720896 FVJ720896 GFF720896 GPB720896 GYX720896 HIT720896 HSP720896 ICL720896 IMH720896 IWD720896 JFZ720896 JPV720896 JZR720896 KJN720896 KTJ720896 LDF720896 LNB720896 LWX720896 MGT720896 MQP720896 NAL720896 NKH720896 NUD720896 ODZ720896 ONV720896 OXR720896 PHN720896 PRJ720896 QBF720896 QLB720896 QUX720896 RET720896 ROP720896 RYL720896 SIH720896 SSD720896 TBZ720896 TLV720896 TVR720896 UFN720896 UPJ720896 UZF720896 VJB720896 VSX720896 WCT720896 WMP720896 WWL720896 AD786432 JZ786432 TV786432 ADR786432 ANN786432 AXJ786432 BHF786432 BRB786432 CAX786432 CKT786432 CUP786432 DEL786432 DOH786432 DYD786432 EHZ786432 ERV786432 FBR786432 FLN786432 FVJ786432 GFF786432 GPB786432 GYX786432 HIT786432 HSP786432 ICL786432 IMH786432 IWD786432 JFZ786432 JPV786432 JZR786432 KJN786432 KTJ786432 LDF786432 LNB786432 LWX786432 MGT786432 MQP786432 NAL786432 NKH786432 NUD786432 ODZ786432 ONV786432 OXR786432 PHN786432 PRJ786432 QBF786432 QLB786432 QUX786432 RET786432 ROP786432 RYL786432 SIH786432 SSD786432 TBZ786432 TLV786432 TVR786432 UFN786432 UPJ786432 UZF786432 VJB786432 VSX786432 WCT786432 WMP786432 WWL786432 AD851968 JZ851968 TV851968 ADR851968 ANN851968 AXJ851968 BHF851968 BRB851968 CAX851968 CKT851968 CUP851968 DEL851968 DOH851968 DYD851968 EHZ851968 ERV851968 FBR851968 FLN851968 FVJ851968 GFF851968 GPB851968 GYX851968 HIT851968 HSP851968 ICL851968 IMH851968 IWD851968 JFZ851968 JPV851968 JZR851968 KJN851968 KTJ851968 LDF851968 LNB851968 LWX851968 MGT851968 MQP851968 NAL851968 NKH851968 NUD851968 ODZ851968 ONV851968 OXR851968 PHN851968 PRJ851968 QBF851968 QLB851968 QUX851968 RET851968 ROP851968 RYL851968 SIH851968 SSD851968 TBZ851968 TLV851968 TVR851968 UFN851968 UPJ851968 UZF851968 VJB851968 VSX851968 WCT851968 WMP851968 WWL851968 AD917504 JZ917504 TV917504 ADR917504 ANN917504 AXJ917504 BHF917504 BRB917504 CAX917504 CKT917504 CUP917504 DEL917504 DOH917504 DYD917504 EHZ917504 ERV917504 FBR917504 FLN917504 FVJ917504 GFF917504 GPB917504 GYX917504 HIT917504 HSP917504 ICL917504 IMH917504 IWD917504 JFZ917504 JPV917504 JZR917504 KJN917504 KTJ917504 LDF917504 LNB917504 LWX917504 MGT917504 MQP917504 NAL917504 NKH917504 NUD917504 ODZ917504 ONV917504 OXR917504 PHN917504 PRJ917504 QBF917504 QLB917504 QUX917504 RET917504 ROP917504 RYL917504 SIH917504 SSD917504 TBZ917504 TLV917504 TVR917504 UFN917504 UPJ917504 UZF917504 VJB917504 VSX917504 WCT917504 WMP917504 WWL917504 AD983040 JZ983040 TV983040 ADR983040 ANN983040 AXJ983040 BHF983040 BRB983040 CAX983040 CKT983040 CUP983040 DEL983040 DOH983040 DYD983040 EHZ983040 ERV983040 FBR983040 FLN983040 FVJ983040 GFF983040 GPB983040 GYX983040 HIT983040 HSP983040 ICL983040 IMH983040 IWD983040 JFZ983040 JPV983040 JZR983040 KJN983040 KTJ983040 LDF983040 LNB983040 LWX983040 MGT983040 MQP983040 NAL983040 NKH983040 NUD983040 ODZ983040 ONV983040 OXR983040 PHN983040 PRJ983040 QBF983040 QLB983040 QUX983040 RET983040 ROP983040 RYL983040 SIH983040 SSD983040 TBZ983040 TLV983040 TVR983040 UFN983040 UPJ983040 UZF983040 VJB983040 VSX983040 WCT983040 WMP983040 WWL983040 AD65539 JZ65539 TV65539 ADR65539 ANN65539 AXJ65539 BHF65539 BRB65539 CAX65539 CKT65539 CUP65539 DEL65539 DOH65539 DYD65539 EHZ65539 ERV65539 FBR65539 FLN65539 FVJ65539 GFF65539 GPB65539 GYX65539 HIT65539 HSP65539 ICL65539 IMH65539 IWD65539 JFZ65539 JPV65539 JZR65539 KJN65539 KTJ65539 LDF65539 LNB65539 LWX65539 MGT65539 MQP65539 NAL65539 NKH65539 NUD65539 ODZ65539 ONV65539 OXR65539 PHN65539 PRJ65539 QBF65539 QLB65539 QUX65539 RET65539 ROP65539 RYL65539 SIH65539 SSD65539 TBZ65539 TLV65539 TVR65539 UFN65539 UPJ65539 UZF65539 VJB65539 VSX65539 WCT65539 WMP65539 WWL65539 AD131075 JZ131075 TV131075 ADR131075 ANN131075 AXJ131075 BHF131075 BRB131075 CAX131075 CKT131075 CUP131075 DEL131075 DOH131075 DYD131075 EHZ131075 ERV131075 FBR131075 FLN131075 FVJ131075 GFF131075 GPB131075 GYX131075 HIT131075 HSP131075 ICL131075 IMH131075 IWD131075 JFZ131075 JPV131075 JZR131075 KJN131075 KTJ131075 LDF131075 LNB131075 LWX131075 MGT131075 MQP131075 NAL131075 NKH131075 NUD131075 ODZ131075 ONV131075 OXR131075 PHN131075 PRJ131075 QBF131075 QLB131075 QUX131075 RET131075 ROP131075 RYL131075 SIH131075 SSD131075 TBZ131075 TLV131075 TVR131075 UFN131075 UPJ131075 UZF131075 VJB131075 VSX131075 WCT131075 WMP131075 WWL131075 AD196611 JZ196611 TV196611 ADR196611 ANN196611 AXJ196611 BHF196611 BRB196611 CAX196611 CKT196611 CUP196611 DEL196611 DOH196611 DYD196611 EHZ196611 ERV196611 FBR196611 FLN196611 FVJ196611 GFF196611 GPB196611 GYX196611 HIT196611 HSP196611 ICL196611 IMH196611 IWD196611 JFZ196611 JPV196611 JZR196611 KJN196611 KTJ196611 LDF196611 LNB196611 LWX196611 MGT196611 MQP196611 NAL196611 NKH196611 NUD196611 ODZ196611 ONV196611 OXR196611 PHN196611 PRJ196611 QBF196611 QLB196611 QUX196611 RET196611 ROP196611 RYL196611 SIH196611 SSD196611 TBZ196611 TLV196611 TVR196611 UFN196611 UPJ196611 UZF196611 VJB196611 VSX196611 WCT196611 WMP196611 WWL196611 AD262147 JZ262147 TV262147 ADR262147 ANN262147 AXJ262147 BHF262147 BRB262147 CAX262147 CKT262147 CUP262147 DEL262147 DOH262147 DYD262147 EHZ262147 ERV262147 FBR262147 FLN262147 FVJ262147 GFF262147 GPB262147 GYX262147 HIT262147 HSP262147 ICL262147 IMH262147 IWD262147 JFZ262147 JPV262147 JZR262147 KJN262147 KTJ262147 LDF262147 LNB262147 LWX262147 MGT262147 MQP262147 NAL262147 NKH262147 NUD262147 ODZ262147 ONV262147 OXR262147 PHN262147 PRJ262147 QBF262147 QLB262147 QUX262147 RET262147 ROP262147 RYL262147 SIH262147 SSD262147 TBZ262147 TLV262147 TVR262147 UFN262147 UPJ262147 UZF262147 VJB262147 VSX262147 WCT262147 WMP262147 WWL262147 AD327683 JZ327683 TV327683 ADR327683 ANN327683 AXJ327683 BHF327683 BRB327683 CAX327683 CKT327683 CUP327683 DEL327683 DOH327683 DYD327683 EHZ327683 ERV327683 FBR327683 FLN327683 FVJ327683 GFF327683 GPB327683 GYX327683 HIT327683 HSP327683 ICL327683 IMH327683 IWD327683 JFZ327683 JPV327683 JZR327683 KJN327683 KTJ327683 LDF327683 LNB327683 LWX327683 MGT327683 MQP327683 NAL327683 NKH327683 NUD327683 ODZ327683 ONV327683 OXR327683 PHN327683 PRJ327683 QBF327683 QLB327683 QUX327683 RET327683 ROP327683 RYL327683 SIH327683 SSD327683 TBZ327683 TLV327683 TVR327683 UFN327683 UPJ327683 UZF327683 VJB327683 VSX327683 WCT327683 WMP327683 WWL327683 AD393219 JZ393219 TV393219 ADR393219 ANN393219 AXJ393219 BHF393219 BRB393219 CAX393219 CKT393219 CUP393219 DEL393219 DOH393219 DYD393219 EHZ393219 ERV393219 FBR393219 FLN393219 FVJ393219 GFF393219 GPB393219 GYX393219 HIT393219 HSP393219 ICL393219 IMH393219 IWD393219 JFZ393219 JPV393219 JZR393219 KJN393219 KTJ393219 LDF393219 LNB393219 LWX393219 MGT393219 MQP393219 NAL393219 NKH393219 NUD393219 ODZ393219 ONV393219 OXR393219 PHN393219 PRJ393219 QBF393219 QLB393219 QUX393219 RET393219 ROP393219 RYL393219 SIH393219 SSD393219 TBZ393219 TLV393219 TVR393219 UFN393219 UPJ393219 UZF393219 VJB393219 VSX393219 WCT393219 WMP393219 WWL393219 AD458755 JZ458755 TV458755 ADR458755 ANN458755 AXJ458755 BHF458755 BRB458755 CAX458755 CKT458755 CUP458755 DEL458755 DOH458755 DYD458755 EHZ458755 ERV458755 FBR458755 FLN458755 FVJ458755 GFF458755 GPB458755 GYX458755 HIT458755 HSP458755 ICL458755 IMH458755 IWD458755 JFZ458755 JPV458755 JZR458755 KJN458755 KTJ458755 LDF458755 LNB458755 LWX458755 MGT458755 MQP458755 NAL458755 NKH458755 NUD458755 ODZ458755 ONV458755 OXR458755 PHN458755 PRJ458755 QBF458755 QLB458755 QUX458755 RET458755 ROP458755 RYL458755 SIH458755 SSD458755 TBZ458755 TLV458755 TVR458755 UFN458755 UPJ458755 UZF458755 VJB458755 VSX458755 WCT458755 WMP458755 WWL458755 AD524291 JZ524291 TV524291 ADR524291 ANN524291 AXJ524291 BHF524291 BRB524291 CAX524291 CKT524291 CUP524291 DEL524291 DOH524291 DYD524291 EHZ524291 ERV524291 FBR524291 FLN524291 FVJ524291 GFF524291 GPB524291 GYX524291 HIT524291 HSP524291 ICL524291 IMH524291 IWD524291 JFZ524291 JPV524291 JZR524291 KJN524291 KTJ524291 LDF524291 LNB524291 LWX524291 MGT524291 MQP524291 NAL524291 NKH524291 NUD524291 ODZ524291 ONV524291 OXR524291 PHN524291 PRJ524291 QBF524291 QLB524291 QUX524291 RET524291 ROP524291 RYL524291 SIH524291 SSD524291 TBZ524291 TLV524291 TVR524291 UFN524291 UPJ524291 UZF524291 VJB524291 VSX524291 WCT524291 WMP524291 WWL524291 AD589827 JZ589827 TV589827 ADR589827 ANN589827 AXJ589827 BHF589827 BRB589827 CAX589827 CKT589827 CUP589827 DEL589827 DOH589827 DYD589827 EHZ589827 ERV589827 FBR589827 FLN589827 FVJ589827 GFF589827 GPB589827 GYX589827 HIT589827 HSP589827 ICL589827 IMH589827 IWD589827 JFZ589827 JPV589827 JZR589827 KJN589827 KTJ589827 LDF589827 LNB589827 LWX589827 MGT589827 MQP589827 NAL589827 NKH589827 NUD589827 ODZ589827 ONV589827 OXR589827 PHN589827 PRJ589827 QBF589827 QLB589827 QUX589827 RET589827 ROP589827 RYL589827 SIH589827 SSD589827 TBZ589827 TLV589827 TVR589827 UFN589827 UPJ589827 UZF589827 VJB589827 VSX589827 WCT589827 WMP589827 WWL589827 AD655363 JZ655363 TV655363 ADR655363 ANN655363 AXJ655363 BHF655363 BRB655363 CAX655363 CKT655363 CUP655363 DEL655363 DOH655363 DYD655363 EHZ655363 ERV655363 FBR655363 FLN655363 FVJ655363 GFF655363 GPB655363 GYX655363 HIT655363 HSP655363 ICL655363 IMH655363 IWD655363 JFZ655363 JPV655363 JZR655363 KJN655363 KTJ655363 LDF655363 LNB655363 LWX655363 MGT655363 MQP655363 NAL655363 NKH655363 NUD655363 ODZ655363 ONV655363 OXR655363 PHN655363 PRJ655363 QBF655363 QLB655363 QUX655363 RET655363 ROP655363 RYL655363 SIH655363 SSD655363 TBZ655363 TLV655363 TVR655363 UFN655363 UPJ655363 UZF655363 VJB655363 VSX655363 WCT655363 WMP655363 WWL655363 AD720899 JZ720899 TV720899 ADR720899 ANN720899 AXJ720899 BHF720899 BRB720899 CAX720899 CKT720899 CUP720899 DEL720899 DOH720899 DYD720899 EHZ720899 ERV720899 FBR720899 FLN720899 FVJ720899 GFF720899 GPB720899 GYX720899 HIT720899 HSP720899 ICL720899 IMH720899 IWD720899 JFZ720899 JPV720899 JZR720899 KJN720899 KTJ720899 LDF720899 LNB720899 LWX720899 MGT720899 MQP720899 NAL720899 NKH720899 NUD720899 ODZ720899 ONV720899 OXR720899 PHN720899 PRJ720899 QBF720899 QLB720899 QUX720899 RET720899 ROP720899 RYL720899 SIH720899 SSD720899 TBZ720899 TLV720899 TVR720899 UFN720899 UPJ720899 UZF720899 VJB720899 VSX720899 WCT720899 WMP720899 WWL720899 AD786435 JZ786435 TV786435 ADR786435 ANN786435 AXJ786435 BHF786435 BRB786435 CAX786435 CKT786435 CUP786435 DEL786435 DOH786435 DYD786435 EHZ786435 ERV786435 FBR786435 FLN786435 FVJ786435 GFF786435 GPB786435 GYX786435 HIT786435 HSP786435 ICL786435 IMH786435 IWD786435 JFZ786435 JPV786435 JZR786435 KJN786435 KTJ786435 LDF786435 LNB786435 LWX786435 MGT786435 MQP786435 NAL786435 NKH786435 NUD786435 ODZ786435 ONV786435 OXR786435 PHN786435 PRJ786435 QBF786435 QLB786435 QUX786435 RET786435 ROP786435 RYL786435 SIH786435 SSD786435 TBZ786435 TLV786435 TVR786435 UFN786435 UPJ786435 UZF786435 VJB786435 VSX786435 WCT786435 WMP786435 WWL786435 AD851971 JZ851971 TV851971 ADR851971 ANN851971 AXJ851971 BHF851971 BRB851971 CAX851971 CKT851971 CUP851971 DEL851971 DOH851971 DYD851971 EHZ851971 ERV851971 FBR851971 FLN851971 FVJ851971 GFF851971 GPB851971 GYX851971 HIT851971 HSP851971 ICL851971 IMH851971 IWD851971 JFZ851971 JPV851971 JZR851971 KJN851971 KTJ851971 LDF851971 LNB851971 LWX851971 MGT851971 MQP851971 NAL851971 NKH851971 NUD851971 ODZ851971 ONV851971 OXR851971 PHN851971 PRJ851971 QBF851971 QLB851971 QUX851971 RET851971 ROP851971 RYL851971 SIH851971 SSD851971 TBZ851971 TLV851971 TVR851971 UFN851971 UPJ851971 UZF851971 VJB851971 VSX851971 WCT851971 WMP851971 WWL851971 AD917507 JZ917507 TV917507 ADR917507 ANN917507 AXJ917507 BHF917507 BRB917507 CAX917507 CKT917507 CUP917507 DEL917507 DOH917507 DYD917507 EHZ917507 ERV917507 FBR917507 FLN917507 FVJ917507 GFF917507 GPB917507 GYX917507 HIT917507 HSP917507 ICL917507 IMH917507 IWD917507 JFZ917507 JPV917507 JZR917507 KJN917507 KTJ917507 LDF917507 LNB917507 LWX917507 MGT917507 MQP917507 NAL917507 NKH917507 NUD917507 ODZ917507 ONV917507 OXR917507 PHN917507 PRJ917507 QBF917507 QLB917507 QUX917507 RET917507 ROP917507 RYL917507 SIH917507 SSD917507 TBZ917507 TLV917507 TVR917507 UFN917507 UPJ917507 UZF917507 VJB917507 VSX917507 WCT917507 WMP917507 WWL917507 AD983043 JZ983043 TV983043 ADR983043 ANN983043 AXJ983043 BHF983043 BRB983043 CAX983043 CKT983043 CUP983043 DEL983043 DOH983043 DYD983043 EHZ983043 ERV983043 FBR983043 FLN983043 FVJ983043 GFF983043 GPB983043 GYX983043 HIT983043 HSP983043 ICL983043 IMH983043 IWD983043 JFZ983043 JPV983043 JZR983043 KJN983043 KTJ983043 LDF983043 LNB983043 LWX983043 MGT983043 MQP983043 NAL983043 NKH983043 NUD983043 ODZ983043 ONV983043 OXR983043 PHN983043 PRJ983043 QBF983043 QLB983043 QUX983043 RET983043 ROP983043 RYL983043 SIH983043 SSD983043 TBZ983043 TLV983043 TVR983043 UFN983043 UPJ983043 UZF983043 VJB983043 VSX983043 WCT983043 WMP983043 WWL983043 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AD14:AD15 JZ14:JZ15 TV14:TV15 ADR14:ADR15 ANN14:ANN15 AXJ14:AXJ15 BHF14:BHF15 BRB14:BRB15 CAX14:CAX15 CKT14:CKT15 CUP14:CUP15 DEL14:DEL15 DOH14:DOH15 DYD14:DYD15 EHZ14:EHZ15 ERV14:ERV15 FBR14:FBR15 FLN14:FLN15 FVJ14:FVJ15 GFF14:GFF15 GPB14:GPB15 GYX14:GYX15 HIT14:HIT15 HSP14:HSP15 ICL14:ICL15 IMH14:IMH15 IWD14:IWD15 JFZ14:JFZ15 JPV14:JPV15 JZR14:JZR15 KJN14:KJN15 KTJ14:KTJ15 LDF14:LDF15 LNB14:LNB15 LWX14:LWX15 MGT14:MGT15 MQP14:MQP15 NAL14:NAL15 NKH14:NKH15 NUD14:NUD15 ODZ14:ODZ15 ONV14:ONV15 OXR14:OXR15 PHN14:PHN15 PRJ14:PRJ15 QBF14:QBF15 QLB14:QLB15 QUX14:QUX15 RET14:RET15 ROP14:ROP15 RYL14:RYL15 SIH14:SIH15 SSD14:SSD15 TBZ14:TBZ15 TLV14:TLV15 TVR14:TVR15 UFN14:UFN15 UPJ14:UPJ15 UZF14:UZF15 VJB14:VJB15 VSX14:VSX15 WCT14:WCT15 WMP14:WMP15 WWL14:WWL15 AD65550:AD65551 JZ65550:JZ65551 TV65550:TV65551 ADR65550:ADR65551 ANN65550:ANN65551 AXJ65550:AXJ65551 BHF65550:BHF65551 BRB65550:BRB65551 CAX65550:CAX65551 CKT65550:CKT65551 CUP65550:CUP65551 DEL65550:DEL65551 DOH65550:DOH65551 DYD65550:DYD65551 EHZ65550:EHZ65551 ERV65550:ERV65551 FBR65550:FBR65551 FLN65550:FLN65551 FVJ65550:FVJ65551 GFF65550:GFF65551 GPB65550:GPB65551 GYX65550:GYX65551 HIT65550:HIT65551 HSP65550:HSP65551 ICL65550:ICL65551 IMH65550:IMH65551 IWD65550:IWD65551 JFZ65550:JFZ65551 JPV65550:JPV65551 JZR65550:JZR65551 KJN65550:KJN65551 KTJ65550:KTJ65551 LDF65550:LDF65551 LNB65550:LNB65551 LWX65550:LWX65551 MGT65550:MGT65551 MQP65550:MQP65551 NAL65550:NAL65551 NKH65550:NKH65551 NUD65550:NUD65551 ODZ65550:ODZ65551 ONV65550:ONV65551 OXR65550:OXR65551 PHN65550:PHN65551 PRJ65550:PRJ65551 QBF65550:QBF65551 QLB65550:QLB65551 QUX65550:QUX65551 RET65550:RET65551 ROP65550:ROP65551 RYL65550:RYL65551 SIH65550:SIH65551 SSD65550:SSD65551 TBZ65550:TBZ65551 TLV65550:TLV65551 TVR65550:TVR65551 UFN65550:UFN65551 UPJ65550:UPJ65551 UZF65550:UZF65551 VJB65550:VJB65551 VSX65550:VSX65551 WCT65550:WCT65551 WMP65550:WMP65551 WWL65550:WWL65551 AD131086:AD131087 JZ131086:JZ131087 TV131086:TV131087 ADR131086:ADR131087 ANN131086:ANN131087 AXJ131086:AXJ131087 BHF131086:BHF131087 BRB131086:BRB131087 CAX131086:CAX131087 CKT131086:CKT131087 CUP131086:CUP131087 DEL131086:DEL131087 DOH131086:DOH131087 DYD131086:DYD131087 EHZ131086:EHZ131087 ERV131086:ERV131087 FBR131086:FBR131087 FLN131086:FLN131087 FVJ131086:FVJ131087 GFF131086:GFF131087 GPB131086:GPB131087 GYX131086:GYX131087 HIT131086:HIT131087 HSP131086:HSP131087 ICL131086:ICL131087 IMH131086:IMH131087 IWD131086:IWD131087 JFZ131086:JFZ131087 JPV131086:JPV131087 JZR131086:JZR131087 KJN131086:KJN131087 KTJ131086:KTJ131087 LDF131086:LDF131087 LNB131086:LNB131087 LWX131086:LWX131087 MGT131086:MGT131087 MQP131086:MQP131087 NAL131086:NAL131087 NKH131086:NKH131087 NUD131086:NUD131087 ODZ131086:ODZ131087 ONV131086:ONV131087 OXR131086:OXR131087 PHN131086:PHN131087 PRJ131086:PRJ131087 QBF131086:QBF131087 QLB131086:QLB131087 QUX131086:QUX131087 RET131086:RET131087 ROP131086:ROP131087 RYL131086:RYL131087 SIH131086:SIH131087 SSD131086:SSD131087 TBZ131086:TBZ131087 TLV131086:TLV131087 TVR131086:TVR131087 UFN131086:UFN131087 UPJ131086:UPJ131087 UZF131086:UZF131087 VJB131086:VJB131087 VSX131086:VSX131087 WCT131086:WCT131087 WMP131086:WMP131087 WWL131086:WWL131087 AD196622:AD196623 JZ196622:JZ196623 TV196622:TV196623 ADR196622:ADR196623 ANN196622:ANN196623 AXJ196622:AXJ196623 BHF196622:BHF196623 BRB196622:BRB196623 CAX196622:CAX196623 CKT196622:CKT196623 CUP196622:CUP196623 DEL196622:DEL196623 DOH196622:DOH196623 DYD196622:DYD196623 EHZ196622:EHZ196623 ERV196622:ERV196623 FBR196622:FBR196623 FLN196622:FLN196623 FVJ196622:FVJ196623 GFF196622:GFF196623 GPB196622:GPB196623 GYX196622:GYX196623 HIT196622:HIT196623 HSP196622:HSP196623 ICL196622:ICL196623 IMH196622:IMH196623 IWD196622:IWD196623 JFZ196622:JFZ196623 JPV196622:JPV196623 JZR196622:JZR196623 KJN196622:KJN196623 KTJ196622:KTJ196623 LDF196622:LDF196623 LNB196622:LNB196623 LWX196622:LWX196623 MGT196622:MGT196623 MQP196622:MQP196623 NAL196622:NAL196623 NKH196622:NKH196623 NUD196622:NUD196623 ODZ196622:ODZ196623 ONV196622:ONV196623 OXR196622:OXR196623 PHN196622:PHN196623 PRJ196622:PRJ196623 QBF196622:QBF196623 QLB196622:QLB196623 QUX196622:QUX196623 RET196622:RET196623 ROP196622:ROP196623 RYL196622:RYL196623 SIH196622:SIH196623 SSD196622:SSD196623 TBZ196622:TBZ196623 TLV196622:TLV196623 TVR196622:TVR196623 UFN196622:UFN196623 UPJ196622:UPJ196623 UZF196622:UZF196623 VJB196622:VJB196623 VSX196622:VSX196623 WCT196622:WCT196623 WMP196622:WMP196623 WWL196622:WWL196623 AD262158:AD262159 JZ262158:JZ262159 TV262158:TV262159 ADR262158:ADR262159 ANN262158:ANN262159 AXJ262158:AXJ262159 BHF262158:BHF262159 BRB262158:BRB262159 CAX262158:CAX262159 CKT262158:CKT262159 CUP262158:CUP262159 DEL262158:DEL262159 DOH262158:DOH262159 DYD262158:DYD262159 EHZ262158:EHZ262159 ERV262158:ERV262159 FBR262158:FBR262159 FLN262158:FLN262159 FVJ262158:FVJ262159 GFF262158:GFF262159 GPB262158:GPB262159 GYX262158:GYX262159 HIT262158:HIT262159 HSP262158:HSP262159 ICL262158:ICL262159 IMH262158:IMH262159 IWD262158:IWD262159 JFZ262158:JFZ262159 JPV262158:JPV262159 JZR262158:JZR262159 KJN262158:KJN262159 KTJ262158:KTJ262159 LDF262158:LDF262159 LNB262158:LNB262159 LWX262158:LWX262159 MGT262158:MGT262159 MQP262158:MQP262159 NAL262158:NAL262159 NKH262158:NKH262159 NUD262158:NUD262159 ODZ262158:ODZ262159 ONV262158:ONV262159 OXR262158:OXR262159 PHN262158:PHN262159 PRJ262158:PRJ262159 QBF262158:QBF262159 QLB262158:QLB262159 QUX262158:QUX262159 RET262158:RET262159 ROP262158:ROP262159 RYL262158:RYL262159 SIH262158:SIH262159 SSD262158:SSD262159 TBZ262158:TBZ262159 TLV262158:TLV262159 TVR262158:TVR262159 UFN262158:UFN262159 UPJ262158:UPJ262159 UZF262158:UZF262159 VJB262158:VJB262159 VSX262158:VSX262159 WCT262158:WCT262159 WMP262158:WMP262159 WWL262158:WWL262159 AD327694:AD327695 JZ327694:JZ327695 TV327694:TV327695 ADR327694:ADR327695 ANN327694:ANN327695 AXJ327694:AXJ327695 BHF327694:BHF327695 BRB327694:BRB327695 CAX327694:CAX327695 CKT327694:CKT327695 CUP327694:CUP327695 DEL327694:DEL327695 DOH327694:DOH327695 DYD327694:DYD327695 EHZ327694:EHZ327695 ERV327694:ERV327695 FBR327694:FBR327695 FLN327694:FLN327695 FVJ327694:FVJ327695 GFF327694:GFF327695 GPB327694:GPB327695 GYX327694:GYX327695 HIT327694:HIT327695 HSP327694:HSP327695 ICL327694:ICL327695 IMH327694:IMH327695 IWD327694:IWD327695 JFZ327694:JFZ327695 JPV327694:JPV327695 JZR327694:JZR327695 KJN327694:KJN327695 KTJ327694:KTJ327695 LDF327694:LDF327695 LNB327694:LNB327695 LWX327694:LWX327695 MGT327694:MGT327695 MQP327694:MQP327695 NAL327694:NAL327695 NKH327694:NKH327695 NUD327694:NUD327695 ODZ327694:ODZ327695 ONV327694:ONV327695 OXR327694:OXR327695 PHN327694:PHN327695 PRJ327694:PRJ327695 QBF327694:QBF327695 QLB327694:QLB327695 QUX327694:QUX327695 RET327694:RET327695 ROP327694:ROP327695 RYL327694:RYL327695 SIH327694:SIH327695 SSD327694:SSD327695 TBZ327694:TBZ327695 TLV327694:TLV327695 TVR327694:TVR327695 UFN327694:UFN327695 UPJ327694:UPJ327695 UZF327694:UZF327695 VJB327694:VJB327695 VSX327694:VSX327695 WCT327694:WCT327695 WMP327694:WMP327695 WWL327694:WWL327695 AD393230:AD393231 JZ393230:JZ393231 TV393230:TV393231 ADR393230:ADR393231 ANN393230:ANN393231 AXJ393230:AXJ393231 BHF393230:BHF393231 BRB393230:BRB393231 CAX393230:CAX393231 CKT393230:CKT393231 CUP393230:CUP393231 DEL393230:DEL393231 DOH393230:DOH393231 DYD393230:DYD393231 EHZ393230:EHZ393231 ERV393230:ERV393231 FBR393230:FBR393231 FLN393230:FLN393231 FVJ393230:FVJ393231 GFF393230:GFF393231 GPB393230:GPB393231 GYX393230:GYX393231 HIT393230:HIT393231 HSP393230:HSP393231 ICL393230:ICL393231 IMH393230:IMH393231 IWD393230:IWD393231 JFZ393230:JFZ393231 JPV393230:JPV393231 JZR393230:JZR393231 KJN393230:KJN393231 KTJ393230:KTJ393231 LDF393230:LDF393231 LNB393230:LNB393231 LWX393230:LWX393231 MGT393230:MGT393231 MQP393230:MQP393231 NAL393230:NAL393231 NKH393230:NKH393231 NUD393230:NUD393231 ODZ393230:ODZ393231 ONV393230:ONV393231 OXR393230:OXR393231 PHN393230:PHN393231 PRJ393230:PRJ393231 QBF393230:QBF393231 QLB393230:QLB393231 QUX393230:QUX393231 RET393230:RET393231 ROP393230:ROP393231 RYL393230:RYL393231 SIH393230:SIH393231 SSD393230:SSD393231 TBZ393230:TBZ393231 TLV393230:TLV393231 TVR393230:TVR393231 UFN393230:UFN393231 UPJ393230:UPJ393231 UZF393230:UZF393231 VJB393230:VJB393231 VSX393230:VSX393231 WCT393230:WCT393231 WMP393230:WMP393231 WWL393230:WWL393231 AD458766:AD458767 JZ458766:JZ458767 TV458766:TV458767 ADR458766:ADR458767 ANN458766:ANN458767 AXJ458766:AXJ458767 BHF458766:BHF458767 BRB458766:BRB458767 CAX458766:CAX458767 CKT458766:CKT458767 CUP458766:CUP458767 DEL458766:DEL458767 DOH458766:DOH458767 DYD458766:DYD458767 EHZ458766:EHZ458767 ERV458766:ERV458767 FBR458766:FBR458767 FLN458766:FLN458767 FVJ458766:FVJ458767 GFF458766:GFF458767 GPB458766:GPB458767 GYX458766:GYX458767 HIT458766:HIT458767 HSP458766:HSP458767 ICL458766:ICL458767 IMH458766:IMH458767 IWD458766:IWD458767 JFZ458766:JFZ458767 JPV458766:JPV458767 JZR458766:JZR458767 KJN458766:KJN458767 KTJ458766:KTJ458767 LDF458766:LDF458767 LNB458766:LNB458767 LWX458766:LWX458767 MGT458766:MGT458767 MQP458766:MQP458767 NAL458766:NAL458767 NKH458766:NKH458767 NUD458766:NUD458767 ODZ458766:ODZ458767 ONV458766:ONV458767 OXR458766:OXR458767 PHN458766:PHN458767 PRJ458766:PRJ458767 QBF458766:QBF458767 QLB458766:QLB458767 QUX458766:QUX458767 RET458766:RET458767 ROP458766:ROP458767 RYL458766:RYL458767 SIH458766:SIH458767 SSD458766:SSD458767 TBZ458766:TBZ458767 TLV458766:TLV458767 TVR458766:TVR458767 UFN458766:UFN458767 UPJ458766:UPJ458767 UZF458766:UZF458767 VJB458766:VJB458767 VSX458766:VSX458767 WCT458766:WCT458767 WMP458766:WMP458767 WWL458766:WWL458767 AD524302:AD524303 JZ524302:JZ524303 TV524302:TV524303 ADR524302:ADR524303 ANN524302:ANN524303 AXJ524302:AXJ524303 BHF524302:BHF524303 BRB524302:BRB524303 CAX524302:CAX524303 CKT524302:CKT524303 CUP524302:CUP524303 DEL524302:DEL524303 DOH524302:DOH524303 DYD524302:DYD524303 EHZ524302:EHZ524303 ERV524302:ERV524303 FBR524302:FBR524303 FLN524302:FLN524303 FVJ524302:FVJ524303 GFF524302:GFF524303 GPB524302:GPB524303 GYX524302:GYX524303 HIT524302:HIT524303 HSP524302:HSP524303 ICL524302:ICL524303 IMH524302:IMH524303 IWD524302:IWD524303 JFZ524302:JFZ524303 JPV524302:JPV524303 JZR524302:JZR524303 KJN524302:KJN524303 KTJ524302:KTJ524303 LDF524302:LDF524303 LNB524302:LNB524303 LWX524302:LWX524303 MGT524302:MGT524303 MQP524302:MQP524303 NAL524302:NAL524303 NKH524302:NKH524303 NUD524302:NUD524303 ODZ524302:ODZ524303 ONV524302:ONV524303 OXR524302:OXR524303 PHN524302:PHN524303 PRJ524302:PRJ524303 QBF524302:QBF524303 QLB524302:QLB524303 QUX524302:QUX524303 RET524302:RET524303 ROP524302:ROP524303 RYL524302:RYL524303 SIH524302:SIH524303 SSD524302:SSD524303 TBZ524302:TBZ524303 TLV524302:TLV524303 TVR524302:TVR524303 UFN524302:UFN524303 UPJ524302:UPJ524303 UZF524302:UZF524303 VJB524302:VJB524303 VSX524302:VSX524303 WCT524302:WCT524303 WMP524302:WMP524303 WWL524302:WWL524303 AD589838:AD589839 JZ589838:JZ589839 TV589838:TV589839 ADR589838:ADR589839 ANN589838:ANN589839 AXJ589838:AXJ589839 BHF589838:BHF589839 BRB589838:BRB589839 CAX589838:CAX589839 CKT589838:CKT589839 CUP589838:CUP589839 DEL589838:DEL589839 DOH589838:DOH589839 DYD589838:DYD589839 EHZ589838:EHZ589839 ERV589838:ERV589839 FBR589838:FBR589839 FLN589838:FLN589839 FVJ589838:FVJ589839 GFF589838:GFF589839 GPB589838:GPB589839 GYX589838:GYX589839 HIT589838:HIT589839 HSP589838:HSP589839 ICL589838:ICL589839 IMH589838:IMH589839 IWD589838:IWD589839 JFZ589838:JFZ589839 JPV589838:JPV589839 JZR589838:JZR589839 KJN589838:KJN589839 KTJ589838:KTJ589839 LDF589838:LDF589839 LNB589838:LNB589839 LWX589838:LWX589839 MGT589838:MGT589839 MQP589838:MQP589839 NAL589838:NAL589839 NKH589838:NKH589839 NUD589838:NUD589839 ODZ589838:ODZ589839 ONV589838:ONV589839 OXR589838:OXR589839 PHN589838:PHN589839 PRJ589838:PRJ589839 QBF589838:QBF589839 QLB589838:QLB589839 QUX589838:QUX589839 RET589838:RET589839 ROP589838:ROP589839 RYL589838:RYL589839 SIH589838:SIH589839 SSD589838:SSD589839 TBZ589838:TBZ589839 TLV589838:TLV589839 TVR589838:TVR589839 UFN589838:UFN589839 UPJ589838:UPJ589839 UZF589838:UZF589839 VJB589838:VJB589839 VSX589838:VSX589839 WCT589838:WCT589839 WMP589838:WMP589839 WWL589838:WWL589839 AD655374:AD655375 JZ655374:JZ655375 TV655374:TV655375 ADR655374:ADR655375 ANN655374:ANN655375 AXJ655374:AXJ655375 BHF655374:BHF655375 BRB655374:BRB655375 CAX655374:CAX655375 CKT655374:CKT655375 CUP655374:CUP655375 DEL655374:DEL655375 DOH655374:DOH655375 DYD655374:DYD655375 EHZ655374:EHZ655375 ERV655374:ERV655375 FBR655374:FBR655375 FLN655374:FLN655375 FVJ655374:FVJ655375 GFF655374:GFF655375 GPB655374:GPB655375 GYX655374:GYX655375 HIT655374:HIT655375 HSP655374:HSP655375 ICL655374:ICL655375 IMH655374:IMH655375 IWD655374:IWD655375 JFZ655374:JFZ655375 JPV655374:JPV655375 JZR655374:JZR655375 KJN655374:KJN655375 KTJ655374:KTJ655375 LDF655374:LDF655375 LNB655374:LNB655375 LWX655374:LWX655375 MGT655374:MGT655375 MQP655374:MQP655375 NAL655374:NAL655375 NKH655374:NKH655375 NUD655374:NUD655375 ODZ655374:ODZ655375 ONV655374:ONV655375 OXR655374:OXR655375 PHN655374:PHN655375 PRJ655374:PRJ655375 QBF655374:QBF655375 QLB655374:QLB655375 QUX655374:QUX655375 RET655374:RET655375 ROP655374:ROP655375 RYL655374:RYL655375 SIH655374:SIH655375 SSD655374:SSD655375 TBZ655374:TBZ655375 TLV655374:TLV655375 TVR655374:TVR655375 UFN655374:UFN655375 UPJ655374:UPJ655375 UZF655374:UZF655375 VJB655374:VJB655375 VSX655374:VSX655375 WCT655374:WCT655375 WMP655374:WMP655375 WWL655374:WWL655375 AD720910:AD720911 JZ720910:JZ720911 TV720910:TV720911 ADR720910:ADR720911 ANN720910:ANN720911 AXJ720910:AXJ720911 BHF720910:BHF720911 BRB720910:BRB720911 CAX720910:CAX720911 CKT720910:CKT720911 CUP720910:CUP720911 DEL720910:DEL720911 DOH720910:DOH720911 DYD720910:DYD720911 EHZ720910:EHZ720911 ERV720910:ERV720911 FBR720910:FBR720911 FLN720910:FLN720911 FVJ720910:FVJ720911 GFF720910:GFF720911 GPB720910:GPB720911 GYX720910:GYX720911 HIT720910:HIT720911 HSP720910:HSP720911 ICL720910:ICL720911 IMH720910:IMH720911 IWD720910:IWD720911 JFZ720910:JFZ720911 JPV720910:JPV720911 JZR720910:JZR720911 KJN720910:KJN720911 KTJ720910:KTJ720911 LDF720910:LDF720911 LNB720910:LNB720911 LWX720910:LWX720911 MGT720910:MGT720911 MQP720910:MQP720911 NAL720910:NAL720911 NKH720910:NKH720911 NUD720910:NUD720911 ODZ720910:ODZ720911 ONV720910:ONV720911 OXR720910:OXR720911 PHN720910:PHN720911 PRJ720910:PRJ720911 QBF720910:QBF720911 QLB720910:QLB720911 QUX720910:QUX720911 RET720910:RET720911 ROP720910:ROP720911 RYL720910:RYL720911 SIH720910:SIH720911 SSD720910:SSD720911 TBZ720910:TBZ720911 TLV720910:TLV720911 TVR720910:TVR720911 UFN720910:UFN720911 UPJ720910:UPJ720911 UZF720910:UZF720911 VJB720910:VJB720911 VSX720910:VSX720911 WCT720910:WCT720911 WMP720910:WMP720911 WWL720910:WWL720911 AD786446:AD786447 JZ786446:JZ786447 TV786446:TV786447 ADR786446:ADR786447 ANN786446:ANN786447 AXJ786446:AXJ786447 BHF786446:BHF786447 BRB786446:BRB786447 CAX786446:CAX786447 CKT786446:CKT786447 CUP786446:CUP786447 DEL786446:DEL786447 DOH786446:DOH786447 DYD786446:DYD786447 EHZ786446:EHZ786447 ERV786446:ERV786447 FBR786446:FBR786447 FLN786446:FLN786447 FVJ786446:FVJ786447 GFF786446:GFF786447 GPB786446:GPB786447 GYX786446:GYX786447 HIT786446:HIT786447 HSP786446:HSP786447 ICL786446:ICL786447 IMH786446:IMH786447 IWD786446:IWD786447 JFZ786446:JFZ786447 JPV786446:JPV786447 JZR786446:JZR786447 KJN786446:KJN786447 KTJ786446:KTJ786447 LDF786446:LDF786447 LNB786446:LNB786447 LWX786446:LWX786447 MGT786446:MGT786447 MQP786446:MQP786447 NAL786446:NAL786447 NKH786446:NKH786447 NUD786446:NUD786447 ODZ786446:ODZ786447 ONV786446:ONV786447 OXR786446:OXR786447 PHN786446:PHN786447 PRJ786446:PRJ786447 QBF786446:QBF786447 QLB786446:QLB786447 QUX786446:QUX786447 RET786446:RET786447 ROP786446:ROP786447 RYL786446:RYL786447 SIH786446:SIH786447 SSD786446:SSD786447 TBZ786446:TBZ786447 TLV786446:TLV786447 TVR786446:TVR786447 UFN786446:UFN786447 UPJ786446:UPJ786447 UZF786446:UZF786447 VJB786446:VJB786447 VSX786446:VSX786447 WCT786446:WCT786447 WMP786446:WMP786447 WWL786446:WWL786447 AD851982:AD851983 JZ851982:JZ851983 TV851982:TV851983 ADR851982:ADR851983 ANN851982:ANN851983 AXJ851982:AXJ851983 BHF851982:BHF851983 BRB851982:BRB851983 CAX851982:CAX851983 CKT851982:CKT851983 CUP851982:CUP851983 DEL851982:DEL851983 DOH851982:DOH851983 DYD851982:DYD851983 EHZ851982:EHZ851983 ERV851982:ERV851983 FBR851982:FBR851983 FLN851982:FLN851983 FVJ851982:FVJ851983 GFF851982:GFF851983 GPB851982:GPB851983 GYX851982:GYX851983 HIT851982:HIT851983 HSP851982:HSP851983 ICL851982:ICL851983 IMH851982:IMH851983 IWD851982:IWD851983 JFZ851982:JFZ851983 JPV851982:JPV851983 JZR851982:JZR851983 KJN851982:KJN851983 KTJ851982:KTJ851983 LDF851982:LDF851983 LNB851982:LNB851983 LWX851982:LWX851983 MGT851982:MGT851983 MQP851982:MQP851983 NAL851982:NAL851983 NKH851982:NKH851983 NUD851982:NUD851983 ODZ851982:ODZ851983 ONV851982:ONV851983 OXR851982:OXR851983 PHN851982:PHN851983 PRJ851982:PRJ851983 QBF851982:QBF851983 QLB851982:QLB851983 QUX851982:QUX851983 RET851982:RET851983 ROP851982:ROP851983 RYL851982:RYL851983 SIH851982:SIH851983 SSD851982:SSD851983 TBZ851982:TBZ851983 TLV851982:TLV851983 TVR851982:TVR851983 UFN851982:UFN851983 UPJ851982:UPJ851983 UZF851982:UZF851983 VJB851982:VJB851983 VSX851982:VSX851983 WCT851982:WCT851983 WMP851982:WMP851983 WWL851982:WWL851983 AD917518:AD917519 JZ917518:JZ917519 TV917518:TV917519 ADR917518:ADR917519 ANN917518:ANN917519 AXJ917518:AXJ917519 BHF917518:BHF917519 BRB917518:BRB917519 CAX917518:CAX917519 CKT917518:CKT917519 CUP917518:CUP917519 DEL917518:DEL917519 DOH917518:DOH917519 DYD917518:DYD917519 EHZ917518:EHZ917519 ERV917518:ERV917519 FBR917518:FBR917519 FLN917518:FLN917519 FVJ917518:FVJ917519 GFF917518:GFF917519 GPB917518:GPB917519 GYX917518:GYX917519 HIT917518:HIT917519 HSP917518:HSP917519 ICL917518:ICL917519 IMH917518:IMH917519 IWD917518:IWD917519 JFZ917518:JFZ917519 JPV917518:JPV917519 JZR917518:JZR917519 KJN917518:KJN917519 KTJ917518:KTJ917519 LDF917518:LDF917519 LNB917518:LNB917519 LWX917518:LWX917519 MGT917518:MGT917519 MQP917518:MQP917519 NAL917518:NAL917519 NKH917518:NKH917519 NUD917518:NUD917519 ODZ917518:ODZ917519 ONV917518:ONV917519 OXR917518:OXR917519 PHN917518:PHN917519 PRJ917518:PRJ917519 QBF917518:QBF917519 QLB917518:QLB917519 QUX917518:QUX917519 RET917518:RET917519 ROP917518:ROP917519 RYL917518:RYL917519 SIH917518:SIH917519 SSD917518:SSD917519 TBZ917518:TBZ917519 TLV917518:TLV917519 TVR917518:TVR917519 UFN917518:UFN917519 UPJ917518:UPJ917519 UZF917518:UZF917519 VJB917518:VJB917519 VSX917518:VSX917519 WCT917518:WCT917519 WMP917518:WMP917519 WWL917518:WWL917519 AD983054:AD983055 JZ983054:JZ983055 TV983054:TV983055 ADR983054:ADR983055 ANN983054:ANN983055 AXJ983054:AXJ983055 BHF983054:BHF983055 BRB983054:BRB983055 CAX983054:CAX983055 CKT983054:CKT983055 CUP983054:CUP983055 DEL983054:DEL983055 DOH983054:DOH983055 DYD983054:DYD983055 EHZ983054:EHZ983055 ERV983054:ERV983055 FBR983054:FBR983055 FLN983054:FLN983055 FVJ983054:FVJ983055 GFF983054:GFF983055 GPB983054:GPB983055 GYX983054:GYX983055 HIT983054:HIT983055 HSP983054:HSP983055 ICL983054:ICL983055 IMH983054:IMH983055 IWD983054:IWD983055 JFZ983054:JFZ983055 JPV983054:JPV983055 JZR983054:JZR983055 KJN983054:KJN983055 KTJ983054:KTJ983055 LDF983054:LDF983055 LNB983054:LNB983055 LWX983054:LWX983055 MGT983054:MGT983055 MQP983054:MQP983055 NAL983054:NAL983055 NKH983054:NKH983055 NUD983054:NUD983055 ODZ983054:ODZ983055 ONV983054:ONV983055 OXR983054:OXR983055 PHN983054:PHN983055 PRJ983054:PRJ983055 QBF983054:QBF983055 QLB983054:QLB983055 QUX983054:QUX983055 RET983054:RET983055 ROP983054:ROP983055 RYL983054:RYL983055 SIH983054:SIH983055 SSD983054:SSD983055 TBZ983054:TBZ983055 TLV983054:TLV983055 TVR983054:TVR983055 UFN983054:UFN983055 UPJ983054:UPJ983055 UZF983054:UZF983055 VJB983054:VJB983055 VSX983054:VSX983055 WCT983054:WCT983055 WMP983054:WMP983055 WWL983054:WWL983055 AD18:AD58 JZ18:JZ58 TV18:TV58 ADR18:ADR58 ANN18:ANN58 AXJ18:AXJ58 BHF18:BHF58 BRB18:BRB58 CAX18:CAX58 CKT18:CKT58 CUP18:CUP58 DEL18:DEL58 DOH18:DOH58 DYD18:DYD58 EHZ18:EHZ58 ERV18:ERV58 FBR18:FBR58 FLN18:FLN58 FVJ18:FVJ58 GFF18:GFF58 GPB18:GPB58 GYX18:GYX58 HIT18:HIT58 HSP18:HSP58 ICL18:ICL58 IMH18:IMH58 IWD18:IWD58 JFZ18:JFZ58 JPV18:JPV58 JZR18:JZR58 KJN18:KJN58 KTJ18:KTJ58 LDF18:LDF58 LNB18:LNB58 LWX18:LWX58 MGT18:MGT58 MQP18:MQP58 NAL18:NAL58 NKH18:NKH58 NUD18:NUD58 ODZ18:ODZ58 ONV18:ONV58 OXR18:OXR58 PHN18:PHN58 PRJ18:PRJ58 QBF18:QBF58 QLB18:QLB58 QUX18:QUX58 RET18:RET58 ROP18:ROP58 RYL18:RYL58 SIH18:SIH58 SSD18:SSD58 TBZ18:TBZ58 TLV18:TLV58 TVR18:TVR58 UFN18:UFN58 UPJ18:UPJ58 UZF18:UZF58 VJB18:VJB58 VSX18:VSX58 WCT18:WCT58 WMP18:WMP58 WWL18:WWL58 AD65554:AD65594 JZ65554:JZ65594 TV65554:TV65594 ADR65554:ADR65594 ANN65554:ANN65594 AXJ65554:AXJ65594 BHF65554:BHF65594 BRB65554:BRB65594 CAX65554:CAX65594 CKT65554:CKT65594 CUP65554:CUP65594 DEL65554:DEL65594 DOH65554:DOH65594 DYD65554:DYD65594 EHZ65554:EHZ65594 ERV65554:ERV65594 FBR65554:FBR65594 FLN65554:FLN65594 FVJ65554:FVJ65594 GFF65554:GFF65594 GPB65554:GPB65594 GYX65554:GYX65594 HIT65554:HIT65594 HSP65554:HSP65594 ICL65554:ICL65594 IMH65554:IMH65594 IWD65554:IWD65594 JFZ65554:JFZ65594 JPV65554:JPV65594 JZR65554:JZR65594 KJN65554:KJN65594 KTJ65554:KTJ65594 LDF65554:LDF65594 LNB65554:LNB65594 LWX65554:LWX65594 MGT65554:MGT65594 MQP65554:MQP65594 NAL65554:NAL65594 NKH65554:NKH65594 NUD65554:NUD65594 ODZ65554:ODZ65594 ONV65554:ONV65594 OXR65554:OXR65594 PHN65554:PHN65594 PRJ65554:PRJ65594 QBF65554:QBF65594 QLB65554:QLB65594 QUX65554:QUX65594 RET65554:RET65594 ROP65554:ROP65594 RYL65554:RYL65594 SIH65554:SIH65594 SSD65554:SSD65594 TBZ65554:TBZ65594 TLV65554:TLV65594 TVR65554:TVR65594 UFN65554:UFN65594 UPJ65554:UPJ65594 UZF65554:UZF65594 VJB65554:VJB65594 VSX65554:VSX65594 WCT65554:WCT65594 WMP65554:WMP65594 WWL65554:WWL65594 AD131090:AD131130 JZ131090:JZ131130 TV131090:TV131130 ADR131090:ADR131130 ANN131090:ANN131130 AXJ131090:AXJ131130 BHF131090:BHF131130 BRB131090:BRB131130 CAX131090:CAX131130 CKT131090:CKT131130 CUP131090:CUP131130 DEL131090:DEL131130 DOH131090:DOH131130 DYD131090:DYD131130 EHZ131090:EHZ131130 ERV131090:ERV131130 FBR131090:FBR131130 FLN131090:FLN131130 FVJ131090:FVJ131130 GFF131090:GFF131130 GPB131090:GPB131130 GYX131090:GYX131130 HIT131090:HIT131130 HSP131090:HSP131130 ICL131090:ICL131130 IMH131090:IMH131130 IWD131090:IWD131130 JFZ131090:JFZ131130 JPV131090:JPV131130 JZR131090:JZR131130 KJN131090:KJN131130 KTJ131090:KTJ131130 LDF131090:LDF131130 LNB131090:LNB131130 LWX131090:LWX131130 MGT131090:MGT131130 MQP131090:MQP131130 NAL131090:NAL131130 NKH131090:NKH131130 NUD131090:NUD131130 ODZ131090:ODZ131130 ONV131090:ONV131130 OXR131090:OXR131130 PHN131090:PHN131130 PRJ131090:PRJ131130 QBF131090:QBF131130 QLB131090:QLB131130 QUX131090:QUX131130 RET131090:RET131130 ROP131090:ROP131130 RYL131090:RYL131130 SIH131090:SIH131130 SSD131090:SSD131130 TBZ131090:TBZ131130 TLV131090:TLV131130 TVR131090:TVR131130 UFN131090:UFN131130 UPJ131090:UPJ131130 UZF131090:UZF131130 VJB131090:VJB131130 VSX131090:VSX131130 WCT131090:WCT131130 WMP131090:WMP131130 WWL131090:WWL131130 AD196626:AD196666 JZ196626:JZ196666 TV196626:TV196666 ADR196626:ADR196666 ANN196626:ANN196666 AXJ196626:AXJ196666 BHF196626:BHF196666 BRB196626:BRB196666 CAX196626:CAX196666 CKT196626:CKT196666 CUP196626:CUP196666 DEL196626:DEL196666 DOH196626:DOH196666 DYD196626:DYD196666 EHZ196626:EHZ196666 ERV196626:ERV196666 FBR196626:FBR196666 FLN196626:FLN196666 FVJ196626:FVJ196666 GFF196626:GFF196666 GPB196626:GPB196666 GYX196626:GYX196666 HIT196626:HIT196666 HSP196626:HSP196666 ICL196626:ICL196666 IMH196626:IMH196666 IWD196626:IWD196666 JFZ196626:JFZ196666 JPV196626:JPV196666 JZR196626:JZR196666 KJN196626:KJN196666 KTJ196626:KTJ196666 LDF196626:LDF196666 LNB196626:LNB196666 LWX196626:LWX196666 MGT196626:MGT196666 MQP196626:MQP196666 NAL196626:NAL196666 NKH196626:NKH196666 NUD196626:NUD196666 ODZ196626:ODZ196666 ONV196626:ONV196666 OXR196626:OXR196666 PHN196626:PHN196666 PRJ196626:PRJ196666 QBF196626:QBF196666 QLB196626:QLB196666 QUX196626:QUX196666 RET196626:RET196666 ROP196626:ROP196666 RYL196626:RYL196666 SIH196626:SIH196666 SSD196626:SSD196666 TBZ196626:TBZ196666 TLV196626:TLV196666 TVR196626:TVR196666 UFN196626:UFN196666 UPJ196626:UPJ196666 UZF196626:UZF196666 VJB196626:VJB196666 VSX196626:VSX196666 WCT196626:WCT196666 WMP196626:WMP196666 WWL196626:WWL196666 AD262162:AD262202 JZ262162:JZ262202 TV262162:TV262202 ADR262162:ADR262202 ANN262162:ANN262202 AXJ262162:AXJ262202 BHF262162:BHF262202 BRB262162:BRB262202 CAX262162:CAX262202 CKT262162:CKT262202 CUP262162:CUP262202 DEL262162:DEL262202 DOH262162:DOH262202 DYD262162:DYD262202 EHZ262162:EHZ262202 ERV262162:ERV262202 FBR262162:FBR262202 FLN262162:FLN262202 FVJ262162:FVJ262202 GFF262162:GFF262202 GPB262162:GPB262202 GYX262162:GYX262202 HIT262162:HIT262202 HSP262162:HSP262202 ICL262162:ICL262202 IMH262162:IMH262202 IWD262162:IWD262202 JFZ262162:JFZ262202 JPV262162:JPV262202 JZR262162:JZR262202 KJN262162:KJN262202 KTJ262162:KTJ262202 LDF262162:LDF262202 LNB262162:LNB262202 LWX262162:LWX262202 MGT262162:MGT262202 MQP262162:MQP262202 NAL262162:NAL262202 NKH262162:NKH262202 NUD262162:NUD262202 ODZ262162:ODZ262202 ONV262162:ONV262202 OXR262162:OXR262202 PHN262162:PHN262202 PRJ262162:PRJ262202 QBF262162:QBF262202 QLB262162:QLB262202 QUX262162:QUX262202 RET262162:RET262202 ROP262162:ROP262202 RYL262162:RYL262202 SIH262162:SIH262202 SSD262162:SSD262202 TBZ262162:TBZ262202 TLV262162:TLV262202 TVR262162:TVR262202 UFN262162:UFN262202 UPJ262162:UPJ262202 UZF262162:UZF262202 VJB262162:VJB262202 VSX262162:VSX262202 WCT262162:WCT262202 WMP262162:WMP262202 WWL262162:WWL262202 AD327698:AD327738 JZ327698:JZ327738 TV327698:TV327738 ADR327698:ADR327738 ANN327698:ANN327738 AXJ327698:AXJ327738 BHF327698:BHF327738 BRB327698:BRB327738 CAX327698:CAX327738 CKT327698:CKT327738 CUP327698:CUP327738 DEL327698:DEL327738 DOH327698:DOH327738 DYD327698:DYD327738 EHZ327698:EHZ327738 ERV327698:ERV327738 FBR327698:FBR327738 FLN327698:FLN327738 FVJ327698:FVJ327738 GFF327698:GFF327738 GPB327698:GPB327738 GYX327698:GYX327738 HIT327698:HIT327738 HSP327698:HSP327738 ICL327698:ICL327738 IMH327698:IMH327738 IWD327698:IWD327738 JFZ327698:JFZ327738 JPV327698:JPV327738 JZR327698:JZR327738 KJN327698:KJN327738 KTJ327698:KTJ327738 LDF327698:LDF327738 LNB327698:LNB327738 LWX327698:LWX327738 MGT327698:MGT327738 MQP327698:MQP327738 NAL327698:NAL327738 NKH327698:NKH327738 NUD327698:NUD327738 ODZ327698:ODZ327738 ONV327698:ONV327738 OXR327698:OXR327738 PHN327698:PHN327738 PRJ327698:PRJ327738 QBF327698:QBF327738 QLB327698:QLB327738 QUX327698:QUX327738 RET327698:RET327738 ROP327698:ROP327738 RYL327698:RYL327738 SIH327698:SIH327738 SSD327698:SSD327738 TBZ327698:TBZ327738 TLV327698:TLV327738 TVR327698:TVR327738 UFN327698:UFN327738 UPJ327698:UPJ327738 UZF327698:UZF327738 VJB327698:VJB327738 VSX327698:VSX327738 WCT327698:WCT327738 WMP327698:WMP327738 WWL327698:WWL327738 AD393234:AD393274 JZ393234:JZ393274 TV393234:TV393274 ADR393234:ADR393274 ANN393234:ANN393274 AXJ393234:AXJ393274 BHF393234:BHF393274 BRB393234:BRB393274 CAX393234:CAX393274 CKT393234:CKT393274 CUP393234:CUP393274 DEL393234:DEL393274 DOH393234:DOH393274 DYD393234:DYD393274 EHZ393234:EHZ393274 ERV393234:ERV393274 FBR393234:FBR393274 FLN393234:FLN393274 FVJ393234:FVJ393274 GFF393234:GFF393274 GPB393234:GPB393274 GYX393234:GYX393274 HIT393234:HIT393274 HSP393234:HSP393274 ICL393234:ICL393274 IMH393234:IMH393274 IWD393234:IWD393274 JFZ393234:JFZ393274 JPV393234:JPV393274 JZR393234:JZR393274 KJN393234:KJN393274 KTJ393234:KTJ393274 LDF393234:LDF393274 LNB393234:LNB393274 LWX393234:LWX393274 MGT393234:MGT393274 MQP393234:MQP393274 NAL393234:NAL393274 NKH393234:NKH393274 NUD393234:NUD393274 ODZ393234:ODZ393274 ONV393234:ONV393274 OXR393234:OXR393274 PHN393234:PHN393274 PRJ393234:PRJ393274 QBF393234:QBF393274 QLB393234:QLB393274 QUX393234:QUX393274 RET393234:RET393274 ROP393234:ROP393274 RYL393234:RYL393274 SIH393234:SIH393274 SSD393234:SSD393274 TBZ393234:TBZ393274 TLV393234:TLV393274 TVR393234:TVR393274 UFN393234:UFN393274 UPJ393234:UPJ393274 UZF393234:UZF393274 VJB393234:VJB393274 VSX393234:VSX393274 WCT393234:WCT393274 WMP393234:WMP393274 WWL393234:WWL393274 AD458770:AD458810 JZ458770:JZ458810 TV458770:TV458810 ADR458770:ADR458810 ANN458770:ANN458810 AXJ458770:AXJ458810 BHF458770:BHF458810 BRB458770:BRB458810 CAX458770:CAX458810 CKT458770:CKT458810 CUP458770:CUP458810 DEL458770:DEL458810 DOH458770:DOH458810 DYD458770:DYD458810 EHZ458770:EHZ458810 ERV458770:ERV458810 FBR458770:FBR458810 FLN458770:FLN458810 FVJ458770:FVJ458810 GFF458770:GFF458810 GPB458770:GPB458810 GYX458770:GYX458810 HIT458770:HIT458810 HSP458770:HSP458810 ICL458770:ICL458810 IMH458770:IMH458810 IWD458770:IWD458810 JFZ458770:JFZ458810 JPV458770:JPV458810 JZR458770:JZR458810 KJN458770:KJN458810 KTJ458770:KTJ458810 LDF458770:LDF458810 LNB458770:LNB458810 LWX458770:LWX458810 MGT458770:MGT458810 MQP458770:MQP458810 NAL458770:NAL458810 NKH458770:NKH458810 NUD458770:NUD458810 ODZ458770:ODZ458810 ONV458770:ONV458810 OXR458770:OXR458810 PHN458770:PHN458810 PRJ458770:PRJ458810 QBF458770:QBF458810 QLB458770:QLB458810 QUX458770:QUX458810 RET458770:RET458810 ROP458770:ROP458810 RYL458770:RYL458810 SIH458770:SIH458810 SSD458770:SSD458810 TBZ458770:TBZ458810 TLV458770:TLV458810 TVR458770:TVR458810 UFN458770:UFN458810 UPJ458770:UPJ458810 UZF458770:UZF458810 VJB458770:VJB458810 VSX458770:VSX458810 WCT458770:WCT458810 WMP458770:WMP458810 WWL458770:WWL458810 AD524306:AD524346 JZ524306:JZ524346 TV524306:TV524346 ADR524306:ADR524346 ANN524306:ANN524346 AXJ524306:AXJ524346 BHF524306:BHF524346 BRB524306:BRB524346 CAX524306:CAX524346 CKT524306:CKT524346 CUP524306:CUP524346 DEL524306:DEL524346 DOH524306:DOH524346 DYD524306:DYD524346 EHZ524306:EHZ524346 ERV524306:ERV524346 FBR524306:FBR524346 FLN524306:FLN524346 FVJ524306:FVJ524346 GFF524306:GFF524346 GPB524306:GPB524346 GYX524306:GYX524346 HIT524306:HIT524346 HSP524306:HSP524346 ICL524306:ICL524346 IMH524306:IMH524346 IWD524306:IWD524346 JFZ524306:JFZ524346 JPV524306:JPV524346 JZR524306:JZR524346 KJN524306:KJN524346 KTJ524306:KTJ524346 LDF524306:LDF524346 LNB524306:LNB524346 LWX524306:LWX524346 MGT524306:MGT524346 MQP524306:MQP524346 NAL524306:NAL524346 NKH524306:NKH524346 NUD524306:NUD524346 ODZ524306:ODZ524346 ONV524306:ONV524346 OXR524306:OXR524346 PHN524306:PHN524346 PRJ524306:PRJ524346 QBF524306:QBF524346 QLB524306:QLB524346 QUX524306:QUX524346 RET524306:RET524346 ROP524306:ROP524346 RYL524306:RYL524346 SIH524306:SIH524346 SSD524306:SSD524346 TBZ524306:TBZ524346 TLV524306:TLV524346 TVR524306:TVR524346 UFN524306:UFN524346 UPJ524306:UPJ524346 UZF524306:UZF524346 VJB524306:VJB524346 VSX524306:VSX524346 WCT524306:WCT524346 WMP524306:WMP524346 WWL524306:WWL524346 AD589842:AD589882 JZ589842:JZ589882 TV589842:TV589882 ADR589842:ADR589882 ANN589842:ANN589882 AXJ589842:AXJ589882 BHF589842:BHF589882 BRB589842:BRB589882 CAX589842:CAX589882 CKT589842:CKT589882 CUP589842:CUP589882 DEL589842:DEL589882 DOH589842:DOH589882 DYD589842:DYD589882 EHZ589842:EHZ589882 ERV589842:ERV589882 FBR589842:FBR589882 FLN589842:FLN589882 FVJ589842:FVJ589882 GFF589842:GFF589882 GPB589842:GPB589882 GYX589842:GYX589882 HIT589842:HIT589882 HSP589842:HSP589882 ICL589842:ICL589882 IMH589842:IMH589882 IWD589842:IWD589882 JFZ589842:JFZ589882 JPV589842:JPV589882 JZR589842:JZR589882 KJN589842:KJN589882 KTJ589842:KTJ589882 LDF589842:LDF589882 LNB589842:LNB589882 LWX589842:LWX589882 MGT589842:MGT589882 MQP589842:MQP589882 NAL589842:NAL589882 NKH589842:NKH589882 NUD589842:NUD589882 ODZ589842:ODZ589882 ONV589842:ONV589882 OXR589842:OXR589882 PHN589842:PHN589882 PRJ589842:PRJ589882 QBF589842:QBF589882 QLB589842:QLB589882 QUX589842:QUX589882 RET589842:RET589882 ROP589842:ROP589882 RYL589842:RYL589882 SIH589842:SIH589882 SSD589842:SSD589882 TBZ589842:TBZ589882 TLV589842:TLV589882 TVR589842:TVR589882 UFN589842:UFN589882 UPJ589842:UPJ589882 UZF589842:UZF589882 VJB589842:VJB589882 VSX589842:VSX589882 WCT589842:WCT589882 WMP589842:WMP589882 WWL589842:WWL589882 AD655378:AD655418 JZ655378:JZ655418 TV655378:TV655418 ADR655378:ADR655418 ANN655378:ANN655418 AXJ655378:AXJ655418 BHF655378:BHF655418 BRB655378:BRB655418 CAX655378:CAX655418 CKT655378:CKT655418 CUP655378:CUP655418 DEL655378:DEL655418 DOH655378:DOH655418 DYD655378:DYD655418 EHZ655378:EHZ655418 ERV655378:ERV655418 FBR655378:FBR655418 FLN655378:FLN655418 FVJ655378:FVJ655418 GFF655378:GFF655418 GPB655378:GPB655418 GYX655378:GYX655418 HIT655378:HIT655418 HSP655378:HSP655418 ICL655378:ICL655418 IMH655378:IMH655418 IWD655378:IWD655418 JFZ655378:JFZ655418 JPV655378:JPV655418 JZR655378:JZR655418 KJN655378:KJN655418 KTJ655378:KTJ655418 LDF655378:LDF655418 LNB655378:LNB655418 LWX655378:LWX655418 MGT655378:MGT655418 MQP655378:MQP655418 NAL655378:NAL655418 NKH655378:NKH655418 NUD655378:NUD655418 ODZ655378:ODZ655418 ONV655378:ONV655418 OXR655378:OXR655418 PHN655378:PHN655418 PRJ655378:PRJ655418 QBF655378:QBF655418 QLB655378:QLB655418 QUX655378:QUX655418 RET655378:RET655418 ROP655378:ROP655418 RYL655378:RYL655418 SIH655378:SIH655418 SSD655378:SSD655418 TBZ655378:TBZ655418 TLV655378:TLV655418 TVR655378:TVR655418 UFN655378:UFN655418 UPJ655378:UPJ655418 UZF655378:UZF655418 VJB655378:VJB655418 VSX655378:VSX655418 WCT655378:WCT655418 WMP655378:WMP655418 WWL655378:WWL655418 AD720914:AD720954 JZ720914:JZ720954 TV720914:TV720954 ADR720914:ADR720954 ANN720914:ANN720954 AXJ720914:AXJ720954 BHF720914:BHF720954 BRB720914:BRB720954 CAX720914:CAX720954 CKT720914:CKT720954 CUP720914:CUP720954 DEL720914:DEL720954 DOH720914:DOH720954 DYD720914:DYD720954 EHZ720914:EHZ720954 ERV720914:ERV720954 FBR720914:FBR720954 FLN720914:FLN720954 FVJ720914:FVJ720954 GFF720914:GFF720954 GPB720914:GPB720954 GYX720914:GYX720954 HIT720914:HIT720954 HSP720914:HSP720954 ICL720914:ICL720954 IMH720914:IMH720954 IWD720914:IWD720954 JFZ720914:JFZ720954 JPV720914:JPV720954 JZR720914:JZR720954 KJN720914:KJN720954 KTJ720914:KTJ720954 LDF720914:LDF720954 LNB720914:LNB720954 LWX720914:LWX720954 MGT720914:MGT720954 MQP720914:MQP720954 NAL720914:NAL720954 NKH720914:NKH720954 NUD720914:NUD720954 ODZ720914:ODZ720954 ONV720914:ONV720954 OXR720914:OXR720954 PHN720914:PHN720954 PRJ720914:PRJ720954 QBF720914:QBF720954 QLB720914:QLB720954 QUX720914:QUX720954 RET720914:RET720954 ROP720914:ROP720954 RYL720914:RYL720954 SIH720914:SIH720954 SSD720914:SSD720954 TBZ720914:TBZ720954 TLV720914:TLV720954 TVR720914:TVR720954 UFN720914:UFN720954 UPJ720914:UPJ720954 UZF720914:UZF720954 VJB720914:VJB720954 VSX720914:VSX720954 WCT720914:WCT720954 WMP720914:WMP720954 WWL720914:WWL720954 AD786450:AD786490 JZ786450:JZ786490 TV786450:TV786490 ADR786450:ADR786490 ANN786450:ANN786490 AXJ786450:AXJ786490 BHF786450:BHF786490 BRB786450:BRB786490 CAX786450:CAX786490 CKT786450:CKT786490 CUP786450:CUP786490 DEL786450:DEL786490 DOH786450:DOH786490 DYD786450:DYD786490 EHZ786450:EHZ786490 ERV786450:ERV786490 FBR786450:FBR786490 FLN786450:FLN786490 FVJ786450:FVJ786490 GFF786450:GFF786490 GPB786450:GPB786490 GYX786450:GYX786490 HIT786450:HIT786490 HSP786450:HSP786490 ICL786450:ICL786490 IMH786450:IMH786490 IWD786450:IWD786490 JFZ786450:JFZ786490 JPV786450:JPV786490 JZR786450:JZR786490 KJN786450:KJN786490 KTJ786450:KTJ786490 LDF786450:LDF786490 LNB786450:LNB786490 LWX786450:LWX786490 MGT786450:MGT786490 MQP786450:MQP786490 NAL786450:NAL786490 NKH786450:NKH786490 NUD786450:NUD786490 ODZ786450:ODZ786490 ONV786450:ONV786490 OXR786450:OXR786490 PHN786450:PHN786490 PRJ786450:PRJ786490 QBF786450:QBF786490 QLB786450:QLB786490 QUX786450:QUX786490 RET786450:RET786490 ROP786450:ROP786490 RYL786450:RYL786490 SIH786450:SIH786490 SSD786450:SSD786490 TBZ786450:TBZ786490 TLV786450:TLV786490 TVR786450:TVR786490 UFN786450:UFN786490 UPJ786450:UPJ786490 UZF786450:UZF786490 VJB786450:VJB786490 VSX786450:VSX786490 WCT786450:WCT786490 WMP786450:WMP786490 WWL786450:WWL786490 AD851986:AD852026 JZ851986:JZ852026 TV851986:TV852026 ADR851986:ADR852026 ANN851986:ANN852026 AXJ851986:AXJ852026 BHF851986:BHF852026 BRB851986:BRB852026 CAX851986:CAX852026 CKT851986:CKT852026 CUP851986:CUP852026 DEL851986:DEL852026 DOH851986:DOH852026 DYD851986:DYD852026 EHZ851986:EHZ852026 ERV851986:ERV852026 FBR851986:FBR852026 FLN851986:FLN852026 FVJ851986:FVJ852026 GFF851986:GFF852026 GPB851986:GPB852026 GYX851986:GYX852026 HIT851986:HIT852026 HSP851986:HSP852026 ICL851986:ICL852026 IMH851986:IMH852026 IWD851986:IWD852026 JFZ851986:JFZ852026 JPV851986:JPV852026 JZR851986:JZR852026 KJN851986:KJN852026 KTJ851986:KTJ852026 LDF851986:LDF852026 LNB851986:LNB852026 LWX851986:LWX852026 MGT851986:MGT852026 MQP851986:MQP852026 NAL851986:NAL852026 NKH851986:NKH852026 NUD851986:NUD852026 ODZ851986:ODZ852026 ONV851986:ONV852026 OXR851986:OXR852026 PHN851986:PHN852026 PRJ851986:PRJ852026 QBF851986:QBF852026 QLB851986:QLB852026 QUX851986:QUX852026 RET851986:RET852026 ROP851986:ROP852026 RYL851986:RYL852026 SIH851986:SIH852026 SSD851986:SSD852026 TBZ851986:TBZ852026 TLV851986:TLV852026 TVR851986:TVR852026 UFN851986:UFN852026 UPJ851986:UPJ852026 UZF851986:UZF852026 VJB851986:VJB852026 VSX851986:VSX852026 WCT851986:WCT852026 WMP851986:WMP852026 WWL851986:WWL852026 AD917522:AD917562 JZ917522:JZ917562 TV917522:TV917562 ADR917522:ADR917562 ANN917522:ANN917562 AXJ917522:AXJ917562 BHF917522:BHF917562 BRB917522:BRB917562 CAX917522:CAX917562 CKT917522:CKT917562 CUP917522:CUP917562 DEL917522:DEL917562 DOH917522:DOH917562 DYD917522:DYD917562 EHZ917522:EHZ917562 ERV917522:ERV917562 FBR917522:FBR917562 FLN917522:FLN917562 FVJ917522:FVJ917562 GFF917522:GFF917562 GPB917522:GPB917562 GYX917522:GYX917562 HIT917522:HIT917562 HSP917522:HSP917562 ICL917522:ICL917562 IMH917522:IMH917562 IWD917522:IWD917562 JFZ917522:JFZ917562 JPV917522:JPV917562 JZR917522:JZR917562 KJN917522:KJN917562 KTJ917522:KTJ917562 LDF917522:LDF917562 LNB917522:LNB917562 LWX917522:LWX917562 MGT917522:MGT917562 MQP917522:MQP917562 NAL917522:NAL917562 NKH917522:NKH917562 NUD917522:NUD917562 ODZ917522:ODZ917562 ONV917522:ONV917562 OXR917522:OXR917562 PHN917522:PHN917562 PRJ917522:PRJ917562 QBF917522:QBF917562 QLB917522:QLB917562 QUX917522:QUX917562 RET917522:RET917562 ROP917522:ROP917562 RYL917522:RYL917562 SIH917522:SIH917562 SSD917522:SSD917562 TBZ917522:TBZ917562 TLV917522:TLV917562 TVR917522:TVR917562 UFN917522:UFN917562 UPJ917522:UPJ917562 UZF917522:UZF917562 VJB917522:VJB917562 VSX917522:VSX917562 WCT917522:WCT917562 WMP917522:WMP917562 WWL917522:WWL917562 AD983058:AD983098 JZ983058:JZ983098 TV983058:TV983098 ADR983058:ADR983098 ANN983058:ANN983098 AXJ983058:AXJ983098 BHF983058:BHF983098 BRB983058:BRB983098 CAX983058:CAX983098 CKT983058:CKT983098 CUP983058:CUP983098 DEL983058:DEL983098 DOH983058:DOH983098 DYD983058:DYD983098 EHZ983058:EHZ983098 ERV983058:ERV983098 FBR983058:FBR983098 FLN983058:FLN983098 FVJ983058:FVJ983098 GFF983058:GFF983098 GPB983058:GPB983098 GYX983058:GYX983098 HIT983058:HIT983098 HSP983058:HSP983098 ICL983058:ICL983098 IMH983058:IMH983098 IWD983058:IWD983098 JFZ983058:JFZ983098 JPV983058:JPV983098 JZR983058:JZR983098 KJN983058:KJN983098 KTJ983058:KTJ983098 LDF983058:LDF983098 LNB983058:LNB983098 LWX983058:LWX983098 MGT983058:MGT983098 MQP983058:MQP983098 NAL983058:NAL983098 NKH983058:NKH983098 NUD983058:NUD983098 ODZ983058:ODZ983098 ONV983058:ONV983098 OXR983058:OXR983098 PHN983058:PHN983098 PRJ983058:PRJ983098 QBF983058:QBF983098 QLB983058:QLB983098 QUX983058:QUX983098 RET983058:RET983098 ROP983058:ROP983098 RYL983058:RYL983098 SIH983058:SIH983098 SSD983058:SSD983098 TBZ983058:TBZ983098 TLV983058:TLV983098 TVR983058:TVR983098 UFN983058:UFN983098 UPJ983058:UPJ983098 UZF983058:UZF983098 VJB983058:VJB983098 VSX983058:VSX983098 WCT983058:WCT983098 WMP983058:WMP983098 WWL983058:WWL983098</xm:sqref>
        </x14:dataValidation>
        <x14:dataValidation type="list" allowBlank="1" showInputMessage="1" showErrorMessage="1">
          <x14:formula1>
            <xm:f>IMPACTO</xm:f>
          </x14:formula1>
          <xm:sqref>R65515 JN65515 TJ65515 ADF65515 ANB65515 AWX65515 BGT65515 BQP65515 CAL65515 CKH65515 CUD65515 DDZ65515 DNV65515 DXR65515 EHN65515 ERJ65515 FBF65515 FLB65515 FUX65515 GET65515 GOP65515 GYL65515 HIH65515 HSD65515 IBZ65515 ILV65515 IVR65515 JFN65515 JPJ65515 JZF65515 KJB65515 KSX65515 LCT65515 LMP65515 LWL65515 MGH65515 MQD65515 MZZ65515 NJV65515 NTR65515 ODN65515 ONJ65515 OXF65515 PHB65515 PQX65515 QAT65515 QKP65515 QUL65515 REH65515 ROD65515 RXZ65515 SHV65515 SRR65515 TBN65515 TLJ65515 TVF65515 UFB65515 UOX65515 UYT65515 VIP65515 VSL65515 WCH65515 WMD65515 WVZ65515 R131051 JN131051 TJ131051 ADF131051 ANB131051 AWX131051 BGT131051 BQP131051 CAL131051 CKH131051 CUD131051 DDZ131051 DNV131051 DXR131051 EHN131051 ERJ131051 FBF131051 FLB131051 FUX131051 GET131051 GOP131051 GYL131051 HIH131051 HSD131051 IBZ131051 ILV131051 IVR131051 JFN131051 JPJ131051 JZF131051 KJB131051 KSX131051 LCT131051 LMP131051 LWL131051 MGH131051 MQD131051 MZZ131051 NJV131051 NTR131051 ODN131051 ONJ131051 OXF131051 PHB131051 PQX131051 QAT131051 QKP131051 QUL131051 REH131051 ROD131051 RXZ131051 SHV131051 SRR131051 TBN131051 TLJ131051 TVF131051 UFB131051 UOX131051 UYT131051 VIP131051 VSL131051 WCH131051 WMD131051 WVZ131051 R196587 JN196587 TJ196587 ADF196587 ANB196587 AWX196587 BGT196587 BQP196587 CAL196587 CKH196587 CUD196587 DDZ196587 DNV196587 DXR196587 EHN196587 ERJ196587 FBF196587 FLB196587 FUX196587 GET196587 GOP196587 GYL196587 HIH196587 HSD196587 IBZ196587 ILV196587 IVR196587 JFN196587 JPJ196587 JZF196587 KJB196587 KSX196587 LCT196587 LMP196587 LWL196587 MGH196587 MQD196587 MZZ196587 NJV196587 NTR196587 ODN196587 ONJ196587 OXF196587 PHB196587 PQX196587 QAT196587 QKP196587 QUL196587 REH196587 ROD196587 RXZ196587 SHV196587 SRR196587 TBN196587 TLJ196587 TVF196587 UFB196587 UOX196587 UYT196587 VIP196587 VSL196587 WCH196587 WMD196587 WVZ196587 R262123 JN262123 TJ262123 ADF262123 ANB262123 AWX262123 BGT262123 BQP262123 CAL262123 CKH262123 CUD262123 DDZ262123 DNV262123 DXR262123 EHN262123 ERJ262123 FBF262123 FLB262123 FUX262123 GET262123 GOP262123 GYL262123 HIH262123 HSD262123 IBZ262123 ILV262123 IVR262123 JFN262123 JPJ262123 JZF262123 KJB262123 KSX262123 LCT262123 LMP262123 LWL262123 MGH262123 MQD262123 MZZ262123 NJV262123 NTR262123 ODN262123 ONJ262123 OXF262123 PHB262123 PQX262123 QAT262123 QKP262123 QUL262123 REH262123 ROD262123 RXZ262123 SHV262123 SRR262123 TBN262123 TLJ262123 TVF262123 UFB262123 UOX262123 UYT262123 VIP262123 VSL262123 WCH262123 WMD262123 WVZ262123 R327659 JN327659 TJ327659 ADF327659 ANB327659 AWX327659 BGT327659 BQP327659 CAL327659 CKH327659 CUD327659 DDZ327659 DNV327659 DXR327659 EHN327659 ERJ327659 FBF327659 FLB327659 FUX327659 GET327659 GOP327659 GYL327659 HIH327659 HSD327659 IBZ327659 ILV327659 IVR327659 JFN327659 JPJ327659 JZF327659 KJB327659 KSX327659 LCT327659 LMP327659 LWL327659 MGH327659 MQD327659 MZZ327659 NJV327659 NTR327659 ODN327659 ONJ327659 OXF327659 PHB327659 PQX327659 QAT327659 QKP327659 QUL327659 REH327659 ROD327659 RXZ327659 SHV327659 SRR327659 TBN327659 TLJ327659 TVF327659 UFB327659 UOX327659 UYT327659 VIP327659 VSL327659 WCH327659 WMD327659 WVZ327659 R393195 JN393195 TJ393195 ADF393195 ANB393195 AWX393195 BGT393195 BQP393195 CAL393195 CKH393195 CUD393195 DDZ393195 DNV393195 DXR393195 EHN393195 ERJ393195 FBF393195 FLB393195 FUX393195 GET393195 GOP393195 GYL393195 HIH393195 HSD393195 IBZ393195 ILV393195 IVR393195 JFN393195 JPJ393195 JZF393195 KJB393195 KSX393195 LCT393195 LMP393195 LWL393195 MGH393195 MQD393195 MZZ393195 NJV393195 NTR393195 ODN393195 ONJ393195 OXF393195 PHB393195 PQX393195 QAT393195 QKP393195 QUL393195 REH393195 ROD393195 RXZ393195 SHV393195 SRR393195 TBN393195 TLJ393195 TVF393195 UFB393195 UOX393195 UYT393195 VIP393195 VSL393195 WCH393195 WMD393195 WVZ393195 R458731 JN458731 TJ458731 ADF458731 ANB458731 AWX458731 BGT458731 BQP458731 CAL458731 CKH458731 CUD458731 DDZ458731 DNV458731 DXR458731 EHN458731 ERJ458731 FBF458731 FLB458731 FUX458731 GET458731 GOP458731 GYL458731 HIH458731 HSD458731 IBZ458731 ILV458731 IVR458731 JFN458731 JPJ458731 JZF458731 KJB458731 KSX458731 LCT458731 LMP458731 LWL458731 MGH458731 MQD458731 MZZ458731 NJV458731 NTR458731 ODN458731 ONJ458731 OXF458731 PHB458731 PQX458731 QAT458731 QKP458731 QUL458731 REH458731 ROD458731 RXZ458731 SHV458731 SRR458731 TBN458731 TLJ458731 TVF458731 UFB458731 UOX458731 UYT458731 VIP458731 VSL458731 WCH458731 WMD458731 WVZ458731 R524267 JN524267 TJ524267 ADF524267 ANB524267 AWX524267 BGT524267 BQP524267 CAL524267 CKH524267 CUD524267 DDZ524267 DNV524267 DXR524267 EHN524267 ERJ524267 FBF524267 FLB524267 FUX524267 GET524267 GOP524267 GYL524267 HIH524267 HSD524267 IBZ524267 ILV524267 IVR524267 JFN524267 JPJ524267 JZF524267 KJB524267 KSX524267 LCT524267 LMP524267 LWL524267 MGH524267 MQD524267 MZZ524267 NJV524267 NTR524267 ODN524267 ONJ524267 OXF524267 PHB524267 PQX524267 QAT524267 QKP524267 QUL524267 REH524267 ROD524267 RXZ524267 SHV524267 SRR524267 TBN524267 TLJ524267 TVF524267 UFB524267 UOX524267 UYT524267 VIP524267 VSL524267 WCH524267 WMD524267 WVZ524267 R589803 JN589803 TJ589803 ADF589803 ANB589803 AWX589803 BGT589803 BQP589803 CAL589803 CKH589803 CUD589803 DDZ589803 DNV589803 DXR589803 EHN589803 ERJ589803 FBF589803 FLB589803 FUX589803 GET589803 GOP589803 GYL589803 HIH589803 HSD589803 IBZ589803 ILV589803 IVR589803 JFN589803 JPJ589803 JZF589803 KJB589803 KSX589803 LCT589803 LMP589803 LWL589803 MGH589803 MQD589803 MZZ589803 NJV589803 NTR589803 ODN589803 ONJ589803 OXF589803 PHB589803 PQX589803 QAT589803 QKP589803 QUL589803 REH589803 ROD589803 RXZ589803 SHV589803 SRR589803 TBN589803 TLJ589803 TVF589803 UFB589803 UOX589803 UYT589803 VIP589803 VSL589803 WCH589803 WMD589803 WVZ589803 R655339 JN655339 TJ655339 ADF655339 ANB655339 AWX655339 BGT655339 BQP655339 CAL655339 CKH655339 CUD655339 DDZ655339 DNV655339 DXR655339 EHN655339 ERJ655339 FBF655339 FLB655339 FUX655339 GET655339 GOP655339 GYL655339 HIH655339 HSD655339 IBZ655339 ILV655339 IVR655339 JFN655339 JPJ655339 JZF655339 KJB655339 KSX655339 LCT655339 LMP655339 LWL655339 MGH655339 MQD655339 MZZ655339 NJV655339 NTR655339 ODN655339 ONJ655339 OXF655339 PHB655339 PQX655339 QAT655339 QKP655339 QUL655339 REH655339 ROD655339 RXZ655339 SHV655339 SRR655339 TBN655339 TLJ655339 TVF655339 UFB655339 UOX655339 UYT655339 VIP655339 VSL655339 WCH655339 WMD655339 WVZ655339 R720875 JN720875 TJ720875 ADF720875 ANB720875 AWX720875 BGT720875 BQP720875 CAL720875 CKH720875 CUD720875 DDZ720875 DNV720875 DXR720875 EHN720875 ERJ720875 FBF720875 FLB720875 FUX720875 GET720875 GOP720875 GYL720875 HIH720875 HSD720875 IBZ720875 ILV720875 IVR720875 JFN720875 JPJ720875 JZF720875 KJB720875 KSX720875 LCT720875 LMP720875 LWL720875 MGH720875 MQD720875 MZZ720875 NJV720875 NTR720875 ODN720875 ONJ720875 OXF720875 PHB720875 PQX720875 QAT720875 QKP720875 QUL720875 REH720875 ROD720875 RXZ720875 SHV720875 SRR720875 TBN720875 TLJ720875 TVF720875 UFB720875 UOX720875 UYT720875 VIP720875 VSL720875 WCH720875 WMD720875 WVZ720875 R786411 JN786411 TJ786411 ADF786411 ANB786411 AWX786411 BGT786411 BQP786411 CAL786411 CKH786411 CUD786411 DDZ786411 DNV786411 DXR786411 EHN786411 ERJ786411 FBF786411 FLB786411 FUX786411 GET786411 GOP786411 GYL786411 HIH786411 HSD786411 IBZ786411 ILV786411 IVR786411 JFN786411 JPJ786411 JZF786411 KJB786411 KSX786411 LCT786411 LMP786411 LWL786411 MGH786411 MQD786411 MZZ786411 NJV786411 NTR786411 ODN786411 ONJ786411 OXF786411 PHB786411 PQX786411 QAT786411 QKP786411 QUL786411 REH786411 ROD786411 RXZ786411 SHV786411 SRR786411 TBN786411 TLJ786411 TVF786411 UFB786411 UOX786411 UYT786411 VIP786411 VSL786411 WCH786411 WMD786411 WVZ786411 R851947 JN851947 TJ851947 ADF851947 ANB851947 AWX851947 BGT851947 BQP851947 CAL851947 CKH851947 CUD851947 DDZ851947 DNV851947 DXR851947 EHN851947 ERJ851947 FBF851947 FLB851947 FUX851947 GET851947 GOP851947 GYL851947 HIH851947 HSD851947 IBZ851947 ILV851947 IVR851947 JFN851947 JPJ851947 JZF851947 KJB851947 KSX851947 LCT851947 LMP851947 LWL851947 MGH851947 MQD851947 MZZ851947 NJV851947 NTR851947 ODN851947 ONJ851947 OXF851947 PHB851947 PQX851947 QAT851947 QKP851947 QUL851947 REH851947 ROD851947 RXZ851947 SHV851947 SRR851947 TBN851947 TLJ851947 TVF851947 UFB851947 UOX851947 UYT851947 VIP851947 VSL851947 WCH851947 WMD851947 WVZ851947 R917483 JN917483 TJ917483 ADF917483 ANB917483 AWX917483 BGT917483 BQP917483 CAL917483 CKH917483 CUD917483 DDZ917483 DNV917483 DXR917483 EHN917483 ERJ917483 FBF917483 FLB917483 FUX917483 GET917483 GOP917483 GYL917483 HIH917483 HSD917483 IBZ917483 ILV917483 IVR917483 JFN917483 JPJ917483 JZF917483 KJB917483 KSX917483 LCT917483 LMP917483 LWL917483 MGH917483 MQD917483 MZZ917483 NJV917483 NTR917483 ODN917483 ONJ917483 OXF917483 PHB917483 PQX917483 QAT917483 QKP917483 QUL917483 REH917483 ROD917483 RXZ917483 SHV917483 SRR917483 TBN917483 TLJ917483 TVF917483 UFB917483 UOX917483 UYT917483 VIP917483 VSL917483 WCH917483 WMD917483 WVZ917483 R983019 JN983019 TJ983019 ADF983019 ANB983019 AWX983019 BGT983019 BQP983019 CAL983019 CKH983019 CUD983019 DDZ983019 DNV983019 DXR983019 EHN983019 ERJ983019 FBF983019 FLB983019 FUX983019 GET983019 GOP983019 GYL983019 HIH983019 HSD983019 IBZ983019 ILV983019 IVR983019 JFN983019 JPJ983019 JZF983019 KJB983019 KSX983019 LCT983019 LMP983019 LWL983019 MGH983019 MQD983019 MZZ983019 NJV983019 NTR983019 ODN983019 ONJ983019 OXF983019 PHB983019 PQX983019 QAT983019 QKP983019 QUL983019 REH983019 ROD983019 RXZ983019 SHV983019 SRR983019 TBN983019 TLJ983019 TVF983019 UFB983019 UOX983019 UYT983019 VIP983019 VSL983019 WCH983019 WMD983019 WVZ983019 R65523 JN65523 TJ65523 ADF65523 ANB65523 AWX65523 BGT65523 BQP65523 CAL65523 CKH65523 CUD65523 DDZ65523 DNV65523 DXR65523 EHN65523 ERJ65523 FBF65523 FLB65523 FUX65523 GET65523 GOP65523 GYL65523 HIH65523 HSD65523 IBZ65523 ILV65523 IVR65523 JFN65523 JPJ65523 JZF65523 KJB65523 KSX65523 LCT65523 LMP65523 LWL65523 MGH65523 MQD65523 MZZ65523 NJV65523 NTR65523 ODN65523 ONJ65523 OXF65523 PHB65523 PQX65523 QAT65523 QKP65523 QUL65523 REH65523 ROD65523 RXZ65523 SHV65523 SRR65523 TBN65523 TLJ65523 TVF65523 UFB65523 UOX65523 UYT65523 VIP65523 VSL65523 WCH65523 WMD65523 WVZ65523 R131059 JN131059 TJ131059 ADF131059 ANB131059 AWX131059 BGT131059 BQP131059 CAL131059 CKH131059 CUD131059 DDZ131059 DNV131059 DXR131059 EHN131059 ERJ131059 FBF131059 FLB131059 FUX131059 GET131059 GOP131059 GYL131059 HIH131059 HSD131059 IBZ131059 ILV131059 IVR131059 JFN131059 JPJ131059 JZF131059 KJB131059 KSX131059 LCT131059 LMP131059 LWL131059 MGH131059 MQD131059 MZZ131059 NJV131059 NTR131059 ODN131059 ONJ131059 OXF131059 PHB131059 PQX131059 QAT131059 QKP131059 QUL131059 REH131059 ROD131059 RXZ131059 SHV131059 SRR131059 TBN131059 TLJ131059 TVF131059 UFB131059 UOX131059 UYT131059 VIP131059 VSL131059 WCH131059 WMD131059 WVZ131059 R196595 JN196595 TJ196595 ADF196595 ANB196595 AWX196595 BGT196595 BQP196595 CAL196595 CKH196595 CUD196595 DDZ196595 DNV196595 DXR196595 EHN196595 ERJ196595 FBF196595 FLB196595 FUX196595 GET196595 GOP196595 GYL196595 HIH196595 HSD196595 IBZ196595 ILV196595 IVR196595 JFN196595 JPJ196595 JZF196595 KJB196595 KSX196595 LCT196595 LMP196595 LWL196595 MGH196595 MQD196595 MZZ196595 NJV196595 NTR196595 ODN196595 ONJ196595 OXF196595 PHB196595 PQX196595 QAT196595 QKP196595 QUL196595 REH196595 ROD196595 RXZ196595 SHV196595 SRR196595 TBN196595 TLJ196595 TVF196595 UFB196595 UOX196595 UYT196595 VIP196595 VSL196595 WCH196595 WMD196595 WVZ196595 R262131 JN262131 TJ262131 ADF262131 ANB262131 AWX262131 BGT262131 BQP262131 CAL262131 CKH262131 CUD262131 DDZ262131 DNV262131 DXR262131 EHN262131 ERJ262131 FBF262131 FLB262131 FUX262131 GET262131 GOP262131 GYL262131 HIH262131 HSD262131 IBZ262131 ILV262131 IVR262131 JFN262131 JPJ262131 JZF262131 KJB262131 KSX262131 LCT262131 LMP262131 LWL262131 MGH262131 MQD262131 MZZ262131 NJV262131 NTR262131 ODN262131 ONJ262131 OXF262131 PHB262131 PQX262131 QAT262131 QKP262131 QUL262131 REH262131 ROD262131 RXZ262131 SHV262131 SRR262131 TBN262131 TLJ262131 TVF262131 UFB262131 UOX262131 UYT262131 VIP262131 VSL262131 WCH262131 WMD262131 WVZ262131 R327667 JN327667 TJ327667 ADF327667 ANB327667 AWX327667 BGT327667 BQP327667 CAL327667 CKH327667 CUD327667 DDZ327667 DNV327667 DXR327667 EHN327667 ERJ327667 FBF327667 FLB327667 FUX327667 GET327667 GOP327667 GYL327667 HIH327667 HSD327667 IBZ327667 ILV327667 IVR327667 JFN327667 JPJ327667 JZF327667 KJB327667 KSX327667 LCT327667 LMP327667 LWL327667 MGH327667 MQD327667 MZZ327667 NJV327667 NTR327667 ODN327667 ONJ327667 OXF327667 PHB327667 PQX327667 QAT327667 QKP327667 QUL327667 REH327667 ROD327667 RXZ327667 SHV327667 SRR327667 TBN327667 TLJ327667 TVF327667 UFB327667 UOX327667 UYT327667 VIP327667 VSL327667 WCH327667 WMD327667 WVZ327667 R393203 JN393203 TJ393203 ADF393203 ANB393203 AWX393203 BGT393203 BQP393203 CAL393203 CKH393203 CUD393203 DDZ393203 DNV393203 DXR393203 EHN393203 ERJ393203 FBF393203 FLB393203 FUX393203 GET393203 GOP393203 GYL393203 HIH393203 HSD393203 IBZ393203 ILV393203 IVR393203 JFN393203 JPJ393203 JZF393203 KJB393203 KSX393203 LCT393203 LMP393203 LWL393203 MGH393203 MQD393203 MZZ393203 NJV393203 NTR393203 ODN393203 ONJ393203 OXF393203 PHB393203 PQX393203 QAT393203 QKP393203 QUL393203 REH393203 ROD393203 RXZ393203 SHV393203 SRR393203 TBN393203 TLJ393203 TVF393203 UFB393203 UOX393203 UYT393203 VIP393203 VSL393203 WCH393203 WMD393203 WVZ393203 R458739 JN458739 TJ458739 ADF458739 ANB458739 AWX458739 BGT458739 BQP458739 CAL458739 CKH458739 CUD458739 DDZ458739 DNV458739 DXR458739 EHN458739 ERJ458739 FBF458739 FLB458739 FUX458739 GET458739 GOP458739 GYL458739 HIH458739 HSD458739 IBZ458739 ILV458739 IVR458739 JFN458739 JPJ458739 JZF458739 KJB458739 KSX458739 LCT458739 LMP458739 LWL458739 MGH458739 MQD458739 MZZ458739 NJV458739 NTR458739 ODN458739 ONJ458739 OXF458739 PHB458739 PQX458739 QAT458739 QKP458739 QUL458739 REH458739 ROD458739 RXZ458739 SHV458739 SRR458739 TBN458739 TLJ458739 TVF458739 UFB458739 UOX458739 UYT458739 VIP458739 VSL458739 WCH458739 WMD458739 WVZ458739 R524275 JN524275 TJ524275 ADF524275 ANB524275 AWX524275 BGT524275 BQP524275 CAL524275 CKH524275 CUD524275 DDZ524275 DNV524275 DXR524275 EHN524275 ERJ524275 FBF524275 FLB524275 FUX524275 GET524275 GOP524275 GYL524275 HIH524275 HSD524275 IBZ524275 ILV524275 IVR524275 JFN524275 JPJ524275 JZF524275 KJB524275 KSX524275 LCT524275 LMP524275 LWL524275 MGH524275 MQD524275 MZZ524275 NJV524275 NTR524275 ODN524275 ONJ524275 OXF524275 PHB524275 PQX524275 QAT524275 QKP524275 QUL524275 REH524275 ROD524275 RXZ524275 SHV524275 SRR524275 TBN524275 TLJ524275 TVF524275 UFB524275 UOX524275 UYT524275 VIP524275 VSL524275 WCH524275 WMD524275 WVZ524275 R589811 JN589811 TJ589811 ADF589811 ANB589811 AWX589811 BGT589811 BQP589811 CAL589811 CKH589811 CUD589811 DDZ589811 DNV589811 DXR589811 EHN589811 ERJ589811 FBF589811 FLB589811 FUX589811 GET589811 GOP589811 GYL589811 HIH589811 HSD589811 IBZ589811 ILV589811 IVR589811 JFN589811 JPJ589811 JZF589811 KJB589811 KSX589811 LCT589811 LMP589811 LWL589811 MGH589811 MQD589811 MZZ589811 NJV589811 NTR589811 ODN589811 ONJ589811 OXF589811 PHB589811 PQX589811 QAT589811 QKP589811 QUL589811 REH589811 ROD589811 RXZ589811 SHV589811 SRR589811 TBN589811 TLJ589811 TVF589811 UFB589811 UOX589811 UYT589811 VIP589811 VSL589811 WCH589811 WMD589811 WVZ589811 R655347 JN655347 TJ655347 ADF655347 ANB655347 AWX655347 BGT655347 BQP655347 CAL655347 CKH655347 CUD655347 DDZ655347 DNV655347 DXR655347 EHN655347 ERJ655347 FBF655347 FLB655347 FUX655347 GET655347 GOP655347 GYL655347 HIH655347 HSD655347 IBZ655347 ILV655347 IVR655347 JFN655347 JPJ655347 JZF655347 KJB655347 KSX655347 LCT655347 LMP655347 LWL655347 MGH655347 MQD655347 MZZ655347 NJV655347 NTR655347 ODN655347 ONJ655347 OXF655347 PHB655347 PQX655347 QAT655347 QKP655347 QUL655347 REH655347 ROD655347 RXZ655347 SHV655347 SRR655347 TBN655347 TLJ655347 TVF655347 UFB655347 UOX655347 UYT655347 VIP655347 VSL655347 WCH655347 WMD655347 WVZ655347 R720883 JN720883 TJ720883 ADF720883 ANB720883 AWX720883 BGT720883 BQP720883 CAL720883 CKH720883 CUD720883 DDZ720883 DNV720883 DXR720883 EHN720883 ERJ720883 FBF720883 FLB720883 FUX720883 GET720883 GOP720883 GYL720883 HIH720883 HSD720883 IBZ720883 ILV720883 IVR720883 JFN720883 JPJ720883 JZF720883 KJB720883 KSX720883 LCT720883 LMP720883 LWL720883 MGH720883 MQD720883 MZZ720883 NJV720883 NTR720883 ODN720883 ONJ720883 OXF720883 PHB720883 PQX720883 QAT720883 QKP720883 QUL720883 REH720883 ROD720883 RXZ720883 SHV720883 SRR720883 TBN720883 TLJ720883 TVF720883 UFB720883 UOX720883 UYT720883 VIP720883 VSL720883 WCH720883 WMD720883 WVZ720883 R786419 JN786419 TJ786419 ADF786419 ANB786419 AWX786419 BGT786419 BQP786419 CAL786419 CKH786419 CUD786419 DDZ786419 DNV786419 DXR786419 EHN786419 ERJ786419 FBF786419 FLB786419 FUX786419 GET786419 GOP786419 GYL786419 HIH786419 HSD786419 IBZ786419 ILV786419 IVR786419 JFN786419 JPJ786419 JZF786419 KJB786419 KSX786419 LCT786419 LMP786419 LWL786419 MGH786419 MQD786419 MZZ786419 NJV786419 NTR786419 ODN786419 ONJ786419 OXF786419 PHB786419 PQX786419 QAT786419 QKP786419 QUL786419 REH786419 ROD786419 RXZ786419 SHV786419 SRR786419 TBN786419 TLJ786419 TVF786419 UFB786419 UOX786419 UYT786419 VIP786419 VSL786419 WCH786419 WMD786419 WVZ786419 R851955 JN851955 TJ851955 ADF851955 ANB851955 AWX851955 BGT851955 BQP851955 CAL851955 CKH851955 CUD851955 DDZ851955 DNV851955 DXR851955 EHN851955 ERJ851955 FBF851955 FLB851955 FUX851955 GET851955 GOP851955 GYL851955 HIH851955 HSD851955 IBZ851955 ILV851955 IVR851955 JFN851955 JPJ851955 JZF851955 KJB851955 KSX851955 LCT851955 LMP851955 LWL851955 MGH851955 MQD851955 MZZ851955 NJV851955 NTR851955 ODN851955 ONJ851955 OXF851955 PHB851955 PQX851955 QAT851955 QKP851955 QUL851955 REH851955 ROD851955 RXZ851955 SHV851955 SRR851955 TBN851955 TLJ851955 TVF851955 UFB851955 UOX851955 UYT851955 VIP851955 VSL851955 WCH851955 WMD851955 WVZ851955 R917491 JN917491 TJ917491 ADF917491 ANB917491 AWX917491 BGT917491 BQP917491 CAL917491 CKH917491 CUD917491 DDZ917491 DNV917491 DXR917491 EHN917491 ERJ917491 FBF917491 FLB917491 FUX917491 GET917491 GOP917491 GYL917491 HIH917491 HSD917491 IBZ917491 ILV917491 IVR917491 JFN917491 JPJ917491 JZF917491 KJB917491 KSX917491 LCT917491 LMP917491 LWL917491 MGH917491 MQD917491 MZZ917491 NJV917491 NTR917491 ODN917491 ONJ917491 OXF917491 PHB917491 PQX917491 QAT917491 QKP917491 QUL917491 REH917491 ROD917491 RXZ917491 SHV917491 SRR917491 TBN917491 TLJ917491 TVF917491 UFB917491 UOX917491 UYT917491 VIP917491 VSL917491 WCH917491 WMD917491 WVZ917491 R983027 JN983027 TJ983027 ADF983027 ANB983027 AWX983027 BGT983027 BQP983027 CAL983027 CKH983027 CUD983027 DDZ983027 DNV983027 DXR983027 EHN983027 ERJ983027 FBF983027 FLB983027 FUX983027 GET983027 GOP983027 GYL983027 HIH983027 HSD983027 IBZ983027 ILV983027 IVR983027 JFN983027 JPJ983027 JZF983027 KJB983027 KSX983027 LCT983027 LMP983027 LWL983027 MGH983027 MQD983027 MZZ983027 NJV983027 NTR983027 ODN983027 ONJ983027 OXF983027 PHB983027 PQX983027 QAT983027 QKP983027 QUL983027 REH983027 ROD983027 RXZ983027 SHV983027 SRR983027 TBN983027 TLJ983027 TVF983027 UFB983027 UOX983027 UYT983027 VIP983027 VSL983027 WCH983027 WMD983027 WVZ983027 R65526 JN65526 TJ65526 ADF65526 ANB65526 AWX65526 BGT65526 BQP65526 CAL65526 CKH65526 CUD65526 DDZ65526 DNV65526 DXR65526 EHN65526 ERJ65526 FBF65526 FLB65526 FUX65526 GET65526 GOP65526 GYL65526 HIH65526 HSD65526 IBZ65526 ILV65526 IVR65526 JFN65526 JPJ65526 JZF65526 KJB65526 KSX65526 LCT65526 LMP65526 LWL65526 MGH65526 MQD65526 MZZ65526 NJV65526 NTR65526 ODN65526 ONJ65526 OXF65526 PHB65526 PQX65526 QAT65526 QKP65526 QUL65526 REH65526 ROD65526 RXZ65526 SHV65526 SRR65526 TBN65526 TLJ65526 TVF65526 UFB65526 UOX65526 UYT65526 VIP65526 VSL65526 WCH65526 WMD65526 WVZ65526 R131062 JN131062 TJ131062 ADF131062 ANB131062 AWX131062 BGT131062 BQP131062 CAL131062 CKH131062 CUD131062 DDZ131062 DNV131062 DXR131062 EHN131062 ERJ131062 FBF131062 FLB131062 FUX131062 GET131062 GOP131062 GYL131062 HIH131062 HSD131062 IBZ131062 ILV131062 IVR131062 JFN131062 JPJ131062 JZF131062 KJB131062 KSX131062 LCT131062 LMP131062 LWL131062 MGH131062 MQD131062 MZZ131062 NJV131062 NTR131062 ODN131062 ONJ131062 OXF131062 PHB131062 PQX131062 QAT131062 QKP131062 QUL131062 REH131062 ROD131062 RXZ131062 SHV131062 SRR131062 TBN131062 TLJ131062 TVF131062 UFB131062 UOX131062 UYT131062 VIP131062 VSL131062 WCH131062 WMD131062 WVZ131062 R196598 JN196598 TJ196598 ADF196598 ANB196598 AWX196598 BGT196598 BQP196598 CAL196598 CKH196598 CUD196598 DDZ196598 DNV196598 DXR196598 EHN196598 ERJ196598 FBF196598 FLB196598 FUX196598 GET196598 GOP196598 GYL196598 HIH196598 HSD196598 IBZ196598 ILV196598 IVR196598 JFN196598 JPJ196598 JZF196598 KJB196598 KSX196598 LCT196598 LMP196598 LWL196598 MGH196598 MQD196598 MZZ196598 NJV196598 NTR196598 ODN196598 ONJ196598 OXF196598 PHB196598 PQX196598 QAT196598 QKP196598 QUL196598 REH196598 ROD196598 RXZ196598 SHV196598 SRR196598 TBN196598 TLJ196598 TVF196598 UFB196598 UOX196598 UYT196598 VIP196598 VSL196598 WCH196598 WMD196598 WVZ196598 R262134 JN262134 TJ262134 ADF262134 ANB262134 AWX262134 BGT262134 BQP262134 CAL262134 CKH262134 CUD262134 DDZ262134 DNV262134 DXR262134 EHN262134 ERJ262134 FBF262134 FLB262134 FUX262134 GET262134 GOP262134 GYL262134 HIH262134 HSD262134 IBZ262134 ILV262134 IVR262134 JFN262134 JPJ262134 JZF262134 KJB262134 KSX262134 LCT262134 LMP262134 LWL262134 MGH262134 MQD262134 MZZ262134 NJV262134 NTR262134 ODN262134 ONJ262134 OXF262134 PHB262134 PQX262134 QAT262134 QKP262134 QUL262134 REH262134 ROD262134 RXZ262134 SHV262134 SRR262134 TBN262134 TLJ262134 TVF262134 UFB262134 UOX262134 UYT262134 VIP262134 VSL262134 WCH262134 WMD262134 WVZ262134 R327670 JN327670 TJ327670 ADF327670 ANB327670 AWX327670 BGT327670 BQP327670 CAL327670 CKH327670 CUD327670 DDZ327670 DNV327670 DXR327670 EHN327670 ERJ327670 FBF327670 FLB327670 FUX327670 GET327670 GOP327670 GYL327670 HIH327670 HSD327670 IBZ327670 ILV327670 IVR327670 JFN327670 JPJ327670 JZF327670 KJB327670 KSX327670 LCT327670 LMP327670 LWL327670 MGH327670 MQD327670 MZZ327670 NJV327670 NTR327670 ODN327670 ONJ327670 OXF327670 PHB327670 PQX327670 QAT327670 QKP327670 QUL327670 REH327670 ROD327670 RXZ327670 SHV327670 SRR327670 TBN327670 TLJ327670 TVF327670 UFB327670 UOX327670 UYT327670 VIP327670 VSL327670 WCH327670 WMD327670 WVZ327670 R393206 JN393206 TJ393206 ADF393206 ANB393206 AWX393206 BGT393206 BQP393206 CAL393206 CKH393206 CUD393206 DDZ393206 DNV393206 DXR393206 EHN393206 ERJ393206 FBF393206 FLB393206 FUX393206 GET393206 GOP393206 GYL393206 HIH393206 HSD393206 IBZ393206 ILV393206 IVR393206 JFN393206 JPJ393206 JZF393206 KJB393206 KSX393206 LCT393206 LMP393206 LWL393206 MGH393206 MQD393206 MZZ393206 NJV393206 NTR393206 ODN393206 ONJ393206 OXF393206 PHB393206 PQX393206 QAT393206 QKP393206 QUL393206 REH393206 ROD393206 RXZ393206 SHV393206 SRR393206 TBN393206 TLJ393206 TVF393206 UFB393206 UOX393206 UYT393206 VIP393206 VSL393206 WCH393206 WMD393206 WVZ393206 R458742 JN458742 TJ458742 ADF458742 ANB458742 AWX458742 BGT458742 BQP458742 CAL458742 CKH458742 CUD458742 DDZ458742 DNV458742 DXR458742 EHN458742 ERJ458742 FBF458742 FLB458742 FUX458742 GET458742 GOP458742 GYL458742 HIH458742 HSD458742 IBZ458742 ILV458742 IVR458742 JFN458742 JPJ458742 JZF458742 KJB458742 KSX458742 LCT458742 LMP458742 LWL458742 MGH458742 MQD458742 MZZ458742 NJV458742 NTR458742 ODN458742 ONJ458742 OXF458742 PHB458742 PQX458742 QAT458742 QKP458742 QUL458742 REH458742 ROD458742 RXZ458742 SHV458742 SRR458742 TBN458742 TLJ458742 TVF458742 UFB458742 UOX458742 UYT458742 VIP458742 VSL458742 WCH458742 WMD458742 WVZ458742 R524278 JN524278 TJ524278 ADF524278 ANB524278 AWX524278 BGT524278 BQP524278 CAL524278 CKH524278 CUD524278 DDZ524278 DNV524278 DXR524278 EHN524278 ERJ524278 FBF524278 FLB524278 FUX524278 GET524278 GOP524278 GYL524278 HIH524278 HSD524278 IBZ524278 ILV524278 IVR524278 JFN524278 JPJ524278 JZF524278 KJB524278 KSX524278 LCT524278 LMP524278 LWL524278 MGH524278 MQD524278 MZZ524278 NJV524278 NTR524278 ODN524278 ONJ524278 OXF524278 PHB524278 PQX524278 QAT524278 QKP524278 QUL524278 REH524278 ROD524278 RXZ524278 SHV524278 SRR524278 TBN524278 TLJ524278 TVF524278 UFB524278 UOX524278 UYT524278 VIP524278 VSL524278 WCH524278 WMD524278 WVZ524278 R589814 JN589814 TJ589814 ADF589814 ANB589814 AWX589814 BGT589814 BQP589814 CAL589814 CKH589814 CUD589814 DDZ589814 DNV589814 DXR589814 EHN589814 ERJ589814 FBF589814 FLB589814 FUX589814 GET589814 GOP589814 GYL589814 HIH589814 HSD589814 IBZ589814 ILV589814 IVR589814 JFN589814 JPJ589814 JZF589814 KJB589814 KSX589814 LCT589814 LMP589814 LWL589814 MGH589814 MQD589814 MZZ589814 NJV589814 NTR589814 ODN589814 ONJ589814 OXF589814 PHB589814 PQX589814 QAT589814 QKP589814 QUL589814 REH589814 ROD589814 RXZ589814 SHV589814 SRR589814 TBN589814 TLJ589814 TVF589814 UFB589814 UOX589814 UYT589814 VIP589814 VSL589814 WCH589814 WMD589814 WVZ589814 R655350 JN655350 TJ655350 ADF655350 ANB655350 AWX655350 BGT655350 BQP655350 CAL655350 CKH655350 CUD655350 DDZ655350 DNV655350 DXR655350 EHN655350 ERJ655350 FBF655350 FLB655350 FUX655350 GET655350 GOP655350 GYL655350 HIH655350 HSD655350 IBZ655350 ILV655350 IVR655350 JFN655350 JPJ655350 JZF655350 KJB655350 KSX655350 LCT655350 LMP655350 LWL655350 MGH655350 MQD655350 MZZ655350 NJV655350 NTR655350 ODN655350 ONJ655350 OXF655350 PHB655350 PQX655350 QAT655350 QKP655350 QUL655350 REH655350 ROD655350 RXZ655350 SHV655350 SRR655350 TBN655350 TLJ655350 TVF655350 UFB655350 UOX655350 UYT655350 VIP655350 VSL655350 WCH655350 WMD655350 WVZ655350 R720886 JN720886 TJ720886 ADF720886 ANB720886 AWX720886 BGT720886 BQP720886 CAL720886 CKH720886 CUD720886 DDZ720886 DNV720886 DXR720886 EHN720886 ERJ720886 FBF720886 FLB720886 FUX720886 GET720886 GOP720886 GYL720886 HIH720886 HSD720886 IBZ720886 ILV720886 IVR720886 JFN720886 JPJ720886 JZF720886 KJB720886 KSX720886 LCT720886 LMP720886 LWL720886 MGH720886 MQD720886 MZZ720886 NJV720886 NTR720886 ODN720886 ONJ720886 OXF720886 PHB720886 PQX720886 QAT720886 QKP720886 QUL720886 REH720886 ROD720886 RXZ720886 SHV720886 SRR720886 TBN720886 TLJ720886 TVF720886 UFB720886 UOX720886 UYT720886 VIP720886 VSL720886 WCH720886 WMD720886 WVZ720886 R786422 JN786422 TJ786422 ADF786422 ANB786422 AWX786422 BGT786422 BQP786422 CAL786422 CKH786422 CUD786422 DDZ786422 DNV786422 DXR786422 EHN786422 ERJ786422 FBF786422 FLB786422 FUX786422 GET786422 GOP786422 GYL786422 HIH786422 HSD786422 IBZ786422 ILV786422 IVR786422 JFN786422 JPJ786422 JZF786422 KJB786422 KSX786422 LCT786422 LMP786422 LWL786422 MGH786422 MQD786422 MZZ786422 NJV786422 NTR786422 ODN786422 ONJ786422 OXF786422 PHB786422 PQX786422 QAT786422 QKP786422 QUL786422 REH786422 ROD786422 RXZ786422 SHV786422 SRR786422 TBN786422 TLJ786422 TVF786422 UFB786422 UOX786422 UYT786422 VIP786422 VSL786422 WCH786422 WMD786422 WVZ786422 R851958 JN851958 TJ851958 ADF851958 ANB851958 AWX851958 BGT851958 BQP851958 CAL851958 CKH851958 CUD851958 DDZ851958 DNV851958 DXR851958 EHN851958 ERJ851958 FBF851958 FLB851958 FUX851958 GET851958 GOP851958 GYL851958 HIH851958 HSD851958 IBZ851958 ILV851958 IVR851958 JFN851958 JPJ851958 JZF851958 KJB851958 KSX851958 LCT851958 LMP851958 LWL851958 MGH851958 MQD851958 MZZ851958 NJV851958 NTR851958 ODN851958 ONJ851958 OXF851958 PHB851958 PQX851958 QAT851958 QKP851958 QUL851958 REH851958 ROD851958 RXZ851958 SHV851958 SRR851958 TBN851958 TLJ851958 TVF851958 UFB851958 UOX851958 UYT851958 VIP851958 VSL851958 WCH851958 WMD851958 WVZ851958 R917494 JN917494 TJ917494 ADF917494 ANB917494 AWX917494 BGT917494 BQP917494 CAL917494 CKH917494 CUD917494 DDZ917494 DNV917494 DXR917494 EHN917494 ERJ917494 FBF917494 FLB917494 FUX917494 GET917494 GOP917494 GYL917494 HIH917494 HSD917494 IBZ917494 ILV917494 IVR917494 JFN917494 JPJ917494 JZF917494 KJB917494 KSX917494 LCT917494 LMP917494 LWL917494 MGH917494 MQD917494 MZZ917494 NJV917494 NTR917494 ODN917494 ONJ917494 OXF917494 PHB917494 PQX917494 QAT917494 QKP917494 QUL917494 REH917494 ROD917494 RXZ917494 SHV917494 SRR917494 TBN917494 TLJ917494 TVF917494 UFB917494 UOX917494 UYT917494 VIP917494 VSL917494 WCH917494 WMD917494 WVZ917494 R983030 JN983030 TJ983030 ADF983030 ANB983030 AWX983030 BGT983030 BQP983030 CAL983030 CKH983030 CUD983030 DDZ983030 DNV983030 DXR983030 EHN983030 ERJ983030 FBF983030 FLB983030 FUX983030 GET983030 GOP983030 GYL983030 HIH983030 HSD983030 IBZ983030 ILV983030 IVR983030 JFN983030 JPJ983030 JZF983030 KJB983030 KSX983030 LCT983030 LMP983030 LWL983030 MGH983030 MQD983030 MZZ983030 NJV983030 NTR983030 ODN983030 ONJ983030 OXF983030 PHB983030 PQX983030 QAT983030 QKP983030 QUL983030 REH983030 ROD983030 RXZ983030 SHV983030 SRR983030 TBN983030 TLJ983030 TVF983030 UFB983030 UOX983030 UYT983030 VIP983030 VSL983030 WCH983030 WMD983030 WVZ983030 R65534 JN65534 TJ65534 ADF65534 ANB65534 AWX65534 BGT65534 BQP65534 CAL65534 CKH65534 CUD65534 DDZ65534 DNV65534 DXR65534 EHN65534 ERJ65534 FBF65534 FLB65534 FUX65534 GET65534 GOP65534 GYL65534 HIH65534 HSD65534 IBZ65534 ILV65534 IVR65534 JFN65534 JPJ65534 JZF65534 KJB65534 KSX65534 LCT65534 LMP65534 LWL65534 MGH65534 MQD65534 MZZ65534 NJV65534 NTR65534 ODN65534 ONJ65534 OXF65534 PHB65534 PQX65534 QAT65534 QKP65534 QUL65534 REH65534 ROD65534 RXZ65534 SHV65534 SRR65534 TBN65534 TLJ65534 TVF65534 UFB65534 UOX65534 UYT65534 VIP65534 VSL65534 WCH65534 WMD65534 WVZ65534 R131070 JN131070 TJ131070 ADF131070 ANB131070 AWX131070 BGT131070 BQP131070 CAL131070 CKH131070 CUD131070 DDZ131070 DNV131070 DXR131070 EHN131070 ERJ131070 FBF131070 FLB131070 FUX131070 GET131070 GOP131070 GYL131070 HIH131070 HSD131070 IBZ131070 ILV131070 IVR131070 JFN131070 JPJ131070 JZF131070 KJB131070 KSX131070 LCT131070 LMP131070 LWL131070 MGH131070 MQD131070 MZZ131070 NJV131070 NTR131070 ODN131070 ONJ131070 OXF131070 PHB131070 PQX131070 QAT131070 QKP131070 QUL131070 REH131070 ROD131070 RXZ131070 SHV131070 SRR131070 TBN131070 TLJ131070 TVF131070 UFB131070 UOX131070 UYT131070 VIP131070 VSL131070 WCH131070 WMD131070 WVZ131070 R196606 JN196606 TJ196606 ADF196606 ANB196606 AWX196606 BGT196606 BQP196606 CAL196606 CKH196606 CUD196606 DDZ196606 DNV196606 DXR196606 EHN196606 ERJ196606 FBF196606 FLB196606 FUX196606 GET196606 GOP196606 GYL196606 HIH196606 HSD196606 IBZ196606 ILV196606 IVR196606 JFN196606 JPJ196606 JZF196606 KJB196606 KSX196606 LCT196606 LMP196606 LWL196606 MGH196606 MQD196606 MZZ196606 NJV196606 NTR196606 ODN196606 ONJ196606 OXF196606 PHB196606 PQX196606 QAT196606 QKP196606 QUL196606 REH196606 ROD196606 RXZ196606 SHV196606 SRR196606 TBN196606 TLJ196606 TVF196606 UFB196606 UOX196606 UYT196606 VIP196606 VSL196606 WCH196606 WMD196606 WVZ196606 R262142 JN262142 TJ262142 ADF262142 ANB262142 AWX262142 BGT262142 BQP262142 CAL262142 CKH262142 CUD262142 DDZ262142 DNV262142 DXR262142 EHN262142 ERJ262142 FBF262142 FLB262142 FUX262142 GET262142 GOP262142 GYL262142 HIH262142 HSD262142 IBZ262142 ILV262142 IVR262142 JFN262142 JPJ262142 JZF262142 KJB262142 KSX262142 LCT262142 LMP262142 LWL262142 MGH262142 MQD262142 MZZ262142 NJV262142 NTR262142 ODN262142 ONJ262142 OXF262142 PHB262142 PQX262142 QAT262142 QKP262142 QUL262142 REH262142 ROD262142 RXZ262142 SHV262142 SRR262142 TBN262142 TLJ262142 TVF262142 UFB262142 UOX262142 UYT262142 VIP262142 VSL262142 WCH262142 WMD262142 WVZ262142 R327678 JN327678 TJ327678 ADF327678 ANB327678 AWX327678 BGT327678 BQP327678 CAL327678 CKH327678 CUD327678 DDZ327678 DNV327678 DXR327678 EHN327678 ERJ327678 FBF327678 FLB327678 FUX327678 GET327678 GOP327678 GYL327678 HIH327678 HSD327678 IBZ327678 ILV327678 IVR327678 JFN327678 JPJ327678 JZF327678 KJB327678 KSX327678 LCT327678 LMP327678 LWL327678 MGH327678 MQD327678 MZZ327678 NJV327678 NTR327678 ODN327678 ONJ327678 OXF327678 PHB327678 PQX327678 QAT327678 QKP327678 QUL327678 REH327678 ROD327678 RXZ327678 SHV327678 SRR327678 TBN327678 TLJ327678 TVF327678 UFB327678 UOX327678 UYT327678 VIP327678 VSL327678 WCH327678 WMD327678 WVZ327678 R393214 JN393214 TJ393214 ADF393214 ANB393214 AWX393214 BGT393214 BQP393214 CAL393214 CKH393214 CUD393214 DDZ393214 DNV393214 DXR393214 EHN393214 ERJ393214 FBF393214 FLB393214 FUX393214 GET393214 GOP393214 GYL393214 HIH393214 HSD393214 IBZ393214 ILV393214 IVR393214 JFN393214 JPJ393214 JZF393214 KJB393214 KSX393214 LCT393214 LMP393214 LWL393214 MGH393214 MQD393214 MZZ393214 NJV393214 NTR393214 ODN393214 ONJ393214 OXF393214 PHB393214 PQX393214 QAT393214 QKP393214 QUL393214 REH393214 ROD393214 RXZ393214 SHV393214 SRR393214 TBN393214 TLJ393214 TVF393214 UFB393214 UOX393214 UYT393214 VIP393214 VSL393214 WCH393214 WMD393214 WVZ393214 R458750 JN458750 TJ458750 ADF458750 ANB458750 AWX458750 BGT458750 BQP458750 CAL458750 CKH458750 CUD458750 DDZ458750 DNV458750 DXR458750 EHN458750 ERJ458750 FBF458750 FLB458750 FUX458750 GET458750 GOP458750 GYL458750 HIH458750 HSD458750 IBZ458750 ILV458750 IVR458750 JFN458750 JPJ458750 JZF458750 KJB458750 KSX458750 LCT458750 LMP458750 LWL458750 MGH458750 MQD458750 MZZ458750 NJV458750 NTR458750 ODN458750 ONJ458750 OXF458750 PHB458750 PQX458750 QAT458750 QKP458750 QUL458750 REH458750 ROD458750 RXZ458750 SHV458750 SRR458750 TBN458750 TLJ458750 TVF458750 UFB458750 UOX458750 UYT458750 VIP458750 VSL458750 WCH458750 WMD458750 WVZ458750 R524286 JN524286 TJ524286 ADF524286 ANB524286 AWX524286 BGT524286 BQP524286 CAL524286 CKH524286 CUD524286 DDZ524286 DNV524286 DXR524286 EHN524286 ERJ524286 FBF524286 FLB524286 FUX524286 GET524286 GOP524286 GYL524286 HIH524286 HSD524286 IBZ524286 ILV524286 IVR524286 JFN524286 JPJ524286 JZF524286 KJB524286 KSX524286 LCT524286 LMP524286 LWL524286 MGH524286 MQD524286 MZZ524286 NJV524286 NTR524286 ODN524286 ONJ524286 OXF524286 PHB524286 PQX524286 QAT524286 QKP524286 QUL524286 REH524286 ROD524286 RXZ524286 SHV524286 SRR524286 TBN524286 TLJ524286 TVF524286 UFB524286 UOX524286 UYT524286 VIP524286 VSL524286 WCH524286 WMD524286 WVZ524286 R589822 JN589822 TJ589822 ADF589822 ANB589822 AWX589822 BGT589822 BQP589822 CAL589822 CKH589822 CUD589822 DDZ589822 DNV589822 DXR589822 EHN589822 ERJ589822 FBF589822 FLB589822 FUX589822 GET589822 GOP589822 GYL589822 HIH589822 HSD589822 IBZ589822 ILV589822 IVR589822 JFN589822 JPJ589822 JZF589822 KJB589822 KSX589822 LCT589822 LMP589822 LWL589822 MGH589822 MQD589822 MZZ589822 NJV589822 NTR589822 ODN589822 ONJ589822 OXF589822 PHB589822 PQX589822 QAT589822 QKP589822 QUL589822 REH589822 ROD589822 RXZ589822 SHV589822 SRR589822 TBN589822 TLJ589822 TVF589822 UFB589822 UOX589822 UYT589822 VIP589822 VSL589822 WCH589822 WMD589822 WVZ589822 R655358 JN655358 TJ655358 ADF655358 ANB655358 AWX655358 BGT655358 BQP655358 CAL655358 CKH655358 CUD655358 DDZ655358 DNV655358 DXR655358 EHN655358 ERJ655358 FBF655358 FLB655358 FUX655358 GET655358 GOP655358 GYL655358 HIH655358 HSD655358 IBZ655358 ILV655358 IVR655358 JFN655358 JPJ655358 JZF655358 KJB655358 KSX655358 LCT655358 LMP655358 LWL655358 MGH655358 MQD655358 MZZ655358 NJV655358 NTR655358 ODN655358 ONJ655358 OXF655358 PHB655358 PQX655358 QAT655358 QKP655358 QUL655358 REH655358 ROD655358 RXZ655358 SHV655358 SRR655358 TBN655358 TLJ655358 TVF655358 UFB655358 UOX655358 UYT655358 VIP655358 VSL655358 WCH655358 WMD655358 WVZ655358 R720894 JN720894 TJ720894 ADF720894 ANB720894 AWX720894 BGT720894 BQP720894 CAL720894 CKH720894 CUD720894 DDZ720894 DNV720894 DXR720894 EHN720894 ERJ720894 FBF720894 FLB720894 FUX720894 GET720894 GOP720894 GYL720894 HIH720894 HSD720894 IBZ720894 ILV720894 IVR720894 JFN720894 JPJ720894 JZF720894 KJB720894 KSX720894 LCT720894 LMP720894 LWL720894 MGH720894 MQD720894 MZZ720894 NJV720894 NTR720894 ODN720894 ONJ720894 OXF720894 PHB720894 PQX720894 QAT720894 QKP720894 QUL720894 REH720894 ROD720894 RXZ720894 SHV720894 SRR720894 TBN720894 TLJ720894 TVF720894 UFB720894 UOX720894 UYT720894 VIP720894 VSL720894 WCH720894 WMD720894 WVZ720894 R786430 JN786430 TJ786430 ADF786430 ANB786430 AWX786430 BGT786430 BQP786430 CAL786430 CKH786430 CUD786430 DDZ786430 DNV786430 DXR786430 EHN786430 ERJ786430 FBF786430 FLB786430 FUX786430 GET786430 GOP786430 GYL786430 HIH786430 HSD786430 IBZ786430 ILV786430 IVR786430 JFN786430 JPJ786430 JZF786430 KJB786430 KSX786430 LCT786430 LMP786430 LWL786430 MGH786430 MQD786430 MZZ786430 NJV786430 NTR786430 ODN786430 ONJ786430 OXF786430 PHB786430 PQX786430 QAT786430 QKP786430 QUL786430 REH786430 ROD786430 RXZ786430 SHV786430 SRR786430 TBN786430 TLJ786430 TVF786430 UFB786430 UOX786430 UYT786430 VIP786430 VSL786430 WCH786430 WMD786430 WVZ786430 R851966 JN851966 TJ851966 ADF851966 ANB851966 AWX851966 BGT851966 BQP851966 CAL851966 CKH851966 CUD851966 DDZ851966 DNV851966 DXR851966 EHN851966 ERJ851966 FBF851966 FLB851966 FUX851966 GET851966 GOP851966 GYL851966 HIH851966 HSD851966 IBZ851966 ILV851966 IVR851966 JFN851966 JPJ851966 JZF851966 KJB851966 KSX851966 LCT851966 LMP851966 LWL851966 MGH851966 MQD851966 MZZ851966 NJV851966 NTR851966 ODN851966 ONJ851966 OXF851966 PHB851966 PQX851966 QAT851966 QKP851966 QUL851966 REH851966 ROD851966 RXZ851966 SHV851966 SRR851966 TBN851966 TLJ851966 TVF851966 UFB851966 UOX851966 UYT851966 VIP851966 VSL851966 WCH851966 WMD851966 WVZ851966 R917502 JN917502 TJ917502 ADF917502 ANB917502 AWX917502 BGT917502 BQP917502 CAL917502 CKH917502 CUD917502 DDZ917502 DNV917502 DXR917502 EHN917502 ERJ917502 FBF917502 FLB917502 FUX917502 GET917502 GOP917502 GYL917502 HIH917502 HSD917502 IBZ917502 ILV917502 IVR917502 JFN917502 JPJ917502 JZF917502 KJB917502 KSX917502 LCT917502 LMP917502 LWL917502 MGH917502 MQD917502 MZZ917502 NJV917502 NTR917502 ODN917502 ONJ917502 OXF917502 PHB917502 PQX917502 QAT917502 QKP917502 QUL917502 REH917502 ROD917502 RXZ917502 SHV917502 SRR917502 TBN917502 TLJ917502 TVF917502 UFB917502 UOX917502 UYT917502 VIP917502 VSL917502 WCH917502 WMD917502 WVZ917502 R983038 JN983038 TJ983038 ADF983038 ANB983038 AWX983038 BGT983038 BQP983038 CAL983038 CKH983038 CUD983038 DDZ983038 DNV983038 DXR983038 EHN983038 ERJ983038 FBF983038 FLB983038 FUX983038 GET983038 GOP983038 GYL983038 HIH983038 HSD983038 IBZ983038 ILV983038 IVR983038 JFN983038 JPJ983038 JZF983038 KJB983038 KSX983038 LCT983038 LMP983038 LWL983038 MGH983038 MQD983038 MZZ983038 NJV983038 NTR983038 ODN983038 ONJ983038 OXF983038 PHB983038 PQX983038 QAT983038 QKP983038 QUL983038 REH983038 ROD983038 RXZ983038 SHV983038 SRR983038 TBN983038 TLJ983038 TVF983038 UFB983038 UOX983038 UYT983038 VIP983038 VSL983038 WCH983038 WMD983038 WVZ983038 R65536 JN65536 TJ65536 ADF65536 ANB65536 AWX65536 BGT65536 BQP65536 CAL65536 CKH65536 CUD65536 DDZ65536 DNV65536 DXR65536 EHN65536 ERJ65536 FBF65536 FLB65536 FUX65536 GET65536 GOP65536 GYL65536 HIH65536 HSD65536 IBZ65536 ILV65536 IVR65536 JFN65536 JPJ65536 JZF65536 KJB65536 KSX65536 LCT65536 LMP65536 LWL65536 MGH65536 MQD65536 MZZ65536 NJV65536 NTR65536 ODN65536 ONJ65536 OXF65536 PHB65536 PQX65536 QAT65536 QKP65536 QUL65536 REH65536 ROD65536 RXZ65536 SHV65536 SRR65536 TBN65536 TLJ65536 TVF65536 UFB65536 UOX65536 UYT65536 VIP65536 VSL65536 WCH65536 WMD65536 WVZ65536 R131072 JN131072 TJ131072 ADF131072 ANB131072 AWX131072 BGT131072 BQP131072 CAL131072 CKH131072 CUD131072 DDZ131072 DNV131072 DXR131072 EHN131072 ERJ131072 FBF131072 FLB131072 FUX131072 GET131072 GOP131072 GYL131072 HIH131072 HSD131072 IBZ131072 ILV131072 IVR131072 JFN131072 JPJ131072 JZF131072 KJB131072 KSX131072 LCT131072 LMP131072 LWL131072 MGH131072 MQD131072 MZZ131072 NJV131072 NTR131072 ODN131072 ONJ131072 OXF131072 PHB131072 PQX131072 QAT131072 QKP131072 QUL131072 REH131072 ROD131072 RXZ131072 SHV131072 SRR131072 TBN131072 TLJ131072 TVF131072 UFB131072 UOX131072 UYT131072 VIP131072 VSL131072 WCH131072 WMD131072 WVZ131072 R196608 JN196608 TJ196608 ADF196608 ANB196608 AWX196608 BGT196608 BQP196608 CAL196608 CKH196608 CUD196608 DDZ196608 DNV196608 DXR196608 EHN196608 ERJ196608 FBF196608 FLB196608 FUX196608 GET196608 GOP196608 GYL196608 HIH196608 HSD196608 IBZ196608 ILV196608 IVR196608 JFN196608 JPJ196608 JZF196608 KJB196608 KSX196608 LCT196608 LMP196608 LWL196608 MGH196608 MQD196608 MZZ196608 NJV196608 NTR196608 ODN196608 ONJ196608 OXF196608 PHB196608 PQX196608 QAT196608 QKP196608 QUL196608 REH196608 ROD196608 RXZ196608 SHV196608 SRR196608 TBN196608 TLJ196608 TVF196608 UFB196608 UOX196608 UYT196608 VIP196608 VSL196608 WCH196608 WMD196608 WVZ196608 R262144 JN262144 TJ262144 ADF262144 ANB262144 AWX262144 BGT262144 BQP262144 CAL262144 CKH262144 CUD262144 DDZ262144 DNV262144 DXR262144 EHN262144 ERJ262144 FBF262144 FLB262144 FUX262144 GET262144 GOP262144 GYL262144 HIH262144 HSD262144 IBZ262144 ILV262144 IVR262144 JFN262144 JPJ262144 JZF262144 KJB262144 KSX262144 LCT262144 LMP262144 LWL262144 MGH262144 MQD262144 MZZ262144 NJV262144 NTR262144 ODN262144 ONJ262144 OXF262144 PHB262144 PQX262144 QAT262144 QKP262144 QUL262144 REH262144 ROD262144 RXZ262144 SHV262144 SRR262144 TBN262144 TLJ262144 TVF262144 UFB262144 UOX262144 UYT262144 VIP262144 VSL262144 WCH262144 WMD262144 WVZ262144 R327680 JN327680 TJ327680 ADF327680 ANB327680 AWX327680 BGT327680 BQP327680 CAL327680 CKH327680 CUD327680 DDZ327680 DNV327680 DXR327680 EHN327680 ERJ327680 FBF327680 FLB327680 FUX327680 GET327680 GOP327680 GYL327680 HIH327680 HSD327680 IBZ327680 ILV327680 IVR327680 JFN327680 JPJ327680 JZF327680 KJB327680 KSX327680 LCT327680 LMP327680 LWL327680 MGH327680 MQD327680 MZZ327680 NJV327680 NTR327680 ODN327680 ONJ327680 OXF327680 PHB327680 PQX327680 QAT327680 QKP327680 QUL327680 REH327680 ROD327680 RXZ327680 SHV327680 SRR327680 TBN327680 TLJ327680 TVF327680 UFB327680 UOX327680 UYT327680 VIP327680 VSL327680 WCH327680 WMD327680 WVZ327680 R393216 JN393216 TJ393216 ADF393216 ANB393216 AWX393216 BGT393216 BQP393216 CAL393216 CKH393216 CUD393216 DDZ393216 DNV393216 DXR393216 EHN393216 ERJ393216 FBF393216 FLB393216 FUX393216 GET393216 GOP393216 GYL393216 HIH393216 HSD393216 IBZ393216 ILV393216 IVR393216 JFN393216 JPJ393216 JZF393216 KJB393216 KSX393216 LCT393216 LMP393216 LWL393216 MGH393216 MQD393216 MZZ393216 NJV393216 NTR393216 ODN393216 ONJ393216 OXF393216 PHB393216 PQX393216 QAT393216 QKP393216 QUL393216 REH393216 ROD393216 RXZ393216 SHV393216 SRR393216 TBN393216 TLJ393216 TVF393216 UFB393216 UOX393216 UYT393216 VIP393216 VSL393216 WCH393216 WMD393216 WVZ393216 R458752 JN458752 TJ458752 ADF458752 ANB458752 AWX458752 BGT458752 BQP458752 CAL458752 CKH458752 CUD458752 DDZ458752 DNV458752 DXR458752 EHN458752 ERJ458752 FBF458752 FLB458752 FUX458752 GET458752 GOP458752 GYL458752 HIH458752 HSD458752 IBZ458752 ILV458752 IVR458752 JFN458752 JPJ458752 JZF458752 KJB458752 KSX458752 LCT458752 LMP458752 LWL458752 MGH458752 MQD458752 MZZ458752 NJV458752 NTR458752 ODN458752 ONJ458752 OXF458752 PHB458752 PQX458752 QAT458752 QKP458752 QUL458752 REH458752 ROD458752 RXZ458752 SHV458752 SRR458752 TBN458752 TLJ458752 TVF458752 UFB458752 UOX458752 UYT458752 VIP458752 VSL458752 WCH458752 WMD458752 WVZ458752 R524288 JN524288 TJ524288 ADF524288 ANB524288 AWX524288 BGT524288 BQP524288 CAL524288 CKH524288 CUD524288 DDZ524288 DNV524288 DXR524288 EHN524288 ERJ524288 FBF524288 FLB524288 FUX524288 GET524288 GOP524288 GYL524288 HIH524288 HSD524288 IBZ524288 ILV524288 IVR524288 JFN524288 JPJ524288 JZF524288 KJB524288 KSX524288 LCT524288 LMP524288 LWL524288 MGH524288 MQD524288 MZZ524288 NJV524288 NTR524288 ODN524288 ONJ524288 OXF524288 PHB524288 PQX524288 QAT524288 QKP524288 QUL524288 REH524288 ROD524288 RXZ524288 SHV524288 SRR524288 TBN524288 TLJ524288 TVF524288 UFB524288 UOX524288 UYT524288 VIP524288 VSL524288 WCH524288 WMD524288 WVZ524288 R589824 JN589824 TJ589824 ADF589824 ANB589824 AWX589824 BGT589824 BQP589824 CAL589824 CKH589824 CUD589824 DDZ589824 DNV589824 DXR589824 EHN589824 ERJ589824 FBF589824 FLB589824 FUX589824 GET589824 GOP589824 GYL589824 HIH589824 HSD589824 IBZ589824 ILV589824 IVR589824 JFN589824 JPJ589824 JZF589824 KJB589824 KSX589824 LCT589824 LMP589824 LWL589824 MGH589824 MQD589824 MZZ589824 NJV589824 NTR589824 ODN589824 ONJ589824 OXF589824 PHB589824 PQX589824 QAT589824 QKP589824 QUL589824 REH589824 ROD589824 RXZ589824 SHV589824 SRR589824 TBN589824 TLJ589824 TVF589824 UFB589824 UOX589824 UYT589824 VIP589824 VSL589824 WCH589824 WMD589824 WVZ589824 R655360 JN655360 TJ655360 ADF655360 ANB655360 AWX655360 BGT655360 BQP655360 CAL655360 CKH655360 CUD655360 DDZ655360 DNV655360 DXR655360 EHN655360 ERJ655360 FBF655360 FLB655360 FUX655360 GET655360 GOP655360 GYL655360 HIH655360 HSD655360 IBZ655360 ILV655360 IVR655360 JFN655360 JPJ655360 JZF655360 KJB655360 KSX655360 LCT655360 LMP655360 LWL655360 MGH655360 MQD655360 MZZ655360 NJV655360 NTR655360 ODN655360 ONJ655360 OXF655360 PHB655360 PQX655360 QAT655360 QKP655360 QUL655360 REH655360 ROD655360 RXZ655360 SHV655360 SRR655360 TBN655360 TLJ655360 TVF655360 UFB655360 UOX655360 UYT655360 VIP655360 VSL655360 WCH655360 WMD655360 WVZ655360 R720896 JN720896 TJ720896 ADF720896 ANB720896 AWX720896 BGT720896 BQP720896 CAL720896 CKH720896 CUD720896 DDZ720896 DNV720896 DXR720896 EHN720896 ERJ720896 FBF720896 FLB720896 FUX720896 GET720896 GOP720896 GYL720896 HIH720896 HSD720896 IBZ720896 ILV720896 IVR720896 JFN720896 JPJ720896 JZF720896 KJB720896 KSX720896 LCT720896 LMP720896 LWL720896 MGH720896 MQD720896 MZZ720896 NJV720896 NTR720896 ODN720896 ONJ720896 OXF720896 PHB720896 PQX720896 QAT720896 QKP720896 QUL720896 REH720896 ROD720896 RXZ720896 SHV720896 SRR720896 TBN720896 TLJ720896 TVF720896 UFB720896 UOX720896 UYT720896 VIP720896 VSL720896 WCH720896 WMD720896 WVZ720896 R786432 JN786432 TJ786432 ADF786432 ANB786432 AWX786432 BGT786432 BQP786432 CAL786432 CKH786432 CUD786432 DDZ786432 DNV786432 DXR786432 EHN786432 ERJ786432 FBF786432 FLB786432 FUX786432 GET786432 GOP786432 GYL786432 HIH786432 HSD786432 IBZ786432 ILV786432 IVR786432 JFN786432 JPJ786432 JZF786432 KJB786432 KSX786432 LCT786432 LMP786432 LWL786432 MGH786432 MQD786432 MZZ786432 NJV786432 NTR786432 ODN786432 ONJ786432 OXF786432 PHB786432 PQX786432 QAT786432 QKP786432 QUL786432 REH786432 ROD786432 RXZ786432 SHV786432 SRR786432 TBN786432 TLJ786432 TVF786432 UFB786432 UOX786432 UYT786432 VIP786432 VSL786432 WCH786432 WMD786432 WVZ786432 R851968 JN851968 TJ851968 ADF851968 ANB851968 AWX851968 BGT851968 BQP851968 CAL851968 CKH851968 CUD851968 DDZ851968 DNV851968 DXR851968 EHN851968 ERJ851968 FBF851968 FLB851968 FUX851968 GET851968 GOP851968 GYL851968 HIH851968 HSD851968 IBZ851968 ILV851968 IVR851968 JFN851968 JPJ851968 JZF851968 KJB851968 KSX851968 LCT851968 LMP851968 LWL851968 MGH851968 MQD851968 MZZ851968 NJV851968 NTR851968 ODN851968 ONJ851968 OXF851968 PHB851968 PQX851968 QAT851968 QKP851968 QUL851968 REH851968 ROD851968 RXZ851968 SHV851968 SRR851968 TBN851968 TLJ851968 TVF851968 UFB851968 UOX851968 UYT851968 VIP851968 VSL851968 WCH851968 WMD851968 WVZ851968 R917504 JN917504 TJ917504 ADF917504 ANB917504 AWX917504 BGT917504 BQP917504 CAL917504 CKH917504 CUD917504 DDZ917504 DNV917504 DXR917504 EHN917504 ERJ917504 FBF917504 FLB917504 FUX917504 GET917504 GOP917504 GYL917504 HIH917504 HSD917504 IBZ917504 ILV917504 IVR917504 JFN917504 JPJ917504 JZF917504 KJB917504 KSX917504 LCT917504 LMP917504 LWL917504 MGH917504 MQD917504 MZZ917504 NJV917504 NTR917504 ODN917504 ONJ917504 OXF917504 PHB917504 PQX917504 QAT917504 QKP917504 QUL917504 REH917504 ROD917504 RXZ917504 SHV917504 SRR917504 TBN917504 TLJ917504 TVF917504 UFB917504 UOX917504 UYT917504 VIP917504 VSL917504 WCH917504 WMD917504 WVZ917504 R983040 JN983040 TJ983040 ADF983040 ANB983040 AWX983040 BGT983040 BQP983040 CAL983040 CKH983040 CUD983040 DDZ983040 DNV983040 DXR983040 EHN983040 ERJ983040 FBF983040 FLB983040 FUX983040 GET983040 GOP983040 GYL983040 HIH983040 HSD983040 IBZ983040 ILV983040 IVR983040 JFN983040 JPJ983040 JZF983040 KJB983040 KSX983040 LCT983040 LMP983040 LWL983040 MGH983040 MQD983040 MZZ983040 NJV983040 NTR983040 ODN983040 ONJ983040 OXF983040 PHB983040 PQX983040 QAT983040 QKP983040 QUL983040 REH983040 ROD983040 RXZ983040 SHV983040 SRR983040 TBN983040 TLJ983040 TVF983040 UFB983040 UOX983040 UYT983040 VIP983040 VSL983040 WCH983040 WMD983040 WVZ983040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R14:R15 JN14:JN15 TJ14:TJ15 ADF14:ADF15 ANB14:ANB15 AWX14:AWX15 BGT14:BGT15 BQP14:BQP15 CAL14:CAL15 CKH14:CKH15 CUD14:CUD15 DDZ14:DDZ15 DNV14:DNV15 DXR14:DXR15 EHN14:EHN15 ERJ14:ERJ15 FBF14:FBF15 FLB14:FLB15 FUX14:FUX15 GET14:GET15 GOP14:GOP15 GYL14:GYL15 HIH14:HIH15 HSD14:HSD15 IBZ14:IBZ15 ILV14:ILV15 IVR14:IVR15 JFN14:JFN15 JPJ14:JPJ15 JZF14:JZF15 KJB14:KJB15 KSX14:KSX15 LCT14:LCT15 LMP14:LMP15 LWL14:LWL15 MGH14:MGH15 MQD14:MQD15 MZZ14:MZZ15 NJV14:NJV15 NTR14:NTR15 ODN14:ODN15 ONJ14:ONJ15 OXF14:OXF15 PHB14:PHB15 PQX14:PQX15 QAT14:QAT15 QKP14:QKP15 QUL14:QUL15 REH14:REH15 ROD14:ROD15 RXZ14:RXZ15 SHV14:SHV15 SRR14:SRR15 TBN14:TBN15 TLJ14:TLJ15 TVF14:TVF15 UFB14:UFB15 UOX14:UOX15 UYT14:UYT15 VIP14:VIP15 VSL14:VSL15 WCH14:WCH15 WMD14:WMD15 WVZ14:WVZ15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R18:R58 JN18:JN58 TJ18:TJ58 ADF18:ADF58 ANB18:ANB58 AWX18:AWX58 BGT18:BGT58 BQP18:BQP58 CAL18:CAL58 CKH18:CKH58 CUD18:CUD58 DDZ18:DDZ58 DNV18:DNV58 DXR18:DXR58 EHN18:EHN58 ERJ18:ERJ58 FBF18:FBF58 FLB18:FLB58 FUX18:FUX58 GET18:GET58 GOP18:GOP58 GYL18:GYL58 HIH18:HIH58 HSD18:HSD58 IBZ18:IBZ58 ILV18:ILV58 IVR18:IVR58 JFN18:JFN58 JPJ18:JPJ58 JZF18:JZF58 KJB18:KJB58 KSX18:KSX58 LCT18:LCT58 LMP18:LMP58 LWL18:LWL58 MGH18:MGH58 MQD18:MQD58 MZZ18:MZZ58 NJV18:NJV58 NTR18:NTR58 ODN18:ODN58 ONJ18:ONJ58 OXF18:OXF58 PHB18:PHB58 PQX18:PQX58 QAT18:QAT58 QKP18:QKP58 QUL18:QUL58 REH18:REH58 ROD18:ROD58 RXZ18:RXZ58 SHV18:SHV58 SRR18:SRR58 TBN18:TBN58 TLJ18:TLJ58 TVF18:TVF58 UFB18:UFB58 UOX18:UOX58 UYT18:UYT58 VIP18:VIP58 VSL18:VSL58 WCH18:WCH58 WMD18:WMD58 WVZ18:WVZ58 R65554:R65594 JN65554:JN65594 TJ65554:TJ65594 ADF65554:ADF65594 ANB65554:ANB65594 AWX65554:AWX65594 BGT65554:BGT65594 BQP65554:BQP65594 CAL65554:CAL65594 CKH65554:CKH65594 CUD65554:CUD65594 DDZ65554:DDZ65594 DNV65554:DNV65594 DXR65554:DXR65594 EHN65554:EHN65594 ERJ65554:ERJ65594 FBF65554:FBF65594 FLB65554:FLB65594 FUX65554:FUX65594 GET65554:GET65594 GOP65554:GOP65594 GYL65554:GYL65594 HIH65554:HIH65594 HSD65554:HSD65594 IBZ65554:IBZ65594 ILV65554:ILV65594 IVR65554:IVR65594 JFN65554:JFN65594 JPJ65554:JPJ65594 JZF65554:JZF65594 KJB65554:KJB65594 KSX65554:KSX65594 LCT65554:LCT65594 LMP65554:LMP65594 LWL65554:LWL65594 MGH65554:MGH65594 MQD65554:MQD65594 MZZ65554:MZZ65594 NJV65554:NJV65594 NTR65554:NTR65594 ODN65554:ODN65594 ONJ65554:ONJ65594 OXF65554:OXF65594 PHB65554:PHB65594 PQX65554:PQX65594 QAT65554:QAT65594 QKP65554:QKP65594 QUL65554:QUL65594 REH65554:REH65594 ROD65554:ROD65594 RXZ65554:RXZ65594 SHV65554:SHV65594 SRR65554:SRR65594 TBN65554:TBN65594 TLJ65554:TLJ65594 TVF65554:TVF65594 UFB65554:UFB65594 UOX65554:UOX65594 UYT65554:UYT65594 VIP65554:VIP65594 VSL65554:VSL65594 WCH65554:WCH65594 WMD65554:WMD65594 WVZ65554:WVZ65594 R131090:R131130 JN131090:JN131130 TJ131090:TJ131130 ADF131090:ADF131130 ANB131090:ANB131130 AWX131090:AWX131130 BGT131090:BGT131130 BQP131090:BQP131130 CAL131090:CAL131130 CKH131090:CKH131130 CUD131090:CUD131130 DDZ131090:DDZ131130 DNV131090:DNV131130 DXR131090:DXR131130 EHN131090:EHN131130 ERJ131090:ERJ131130 FBF131090:FBF131130 FLB131090:FLB131130 FUX131090:FUX131130 GET131090:GET131130 GOP131090:GOP131130 GYL131090:GYL131130 HIH131090:HIH131130 HSD131090:HSD131130 IBZ131090:IBZ131130 ILV131090:ILV131130 IVR131090:IVR131130 JFN131090:JFN131130 JPJ131090:JPJ131130 JZF131090:JZF131130 KJB131090:KJB131130 KSX131090:KSX131130 LCT131090:LCT131130 LMP131090:LMP131130 LWL131090:LWL131130 MGH131090:MGH131130 MQD131090:MQD131130 MZZ131090:MZZ131130 NJV131090:NJV131130 NTR131090:NTR131130 ODN131090:ODN131130 ONJ131090:ONJ131130 OXF131090:OXF131130 PHB131090:PHB131130 PQX131090:PQX131130 QAT131090:QAT131130 QKP131090:QKP131130 QUL131090:QUL131130 REH131090:REH131130 ROD131090:ROD131130 RXZ131090:RXZ131130 SHV131090:SHV131130 SRR131090:SRR131130 TBN131090:TBN131130 TLJ131090:TLJ131130 TVF131090:TVF131130 UFB131090:UFB131130 UOX131090:UOX131130 UYT131090:UYT131130 VIP131090:VIP131130 VSL131090:VSL131130 WCH131090:WCH131130 WMD131090:WMD131130 WVZ131090:WVZ131130 R196626:R196666 JN196626:JN196666 TJ196626:TJ196666 ADF196626:ADF196666 ANB196626:ANB196666 AWX196626:AWX196666 BGT196626:BGT196666 BQP196626:BQP196666 CAL196626:CAL196666 CKH196626:CKH196666 CUD196626:CUD196666 DDZ196626:DDZ196666 DNV196626:DNV196666 DXR196626:DXR196666 EHN196626:EHN196666 ERJ196626:ERJ196666 FBF196626:FBF196666 FLB196626:FLB196666 FUX196626:FUX196666 GET196626:GET196666 GOP196626:GOP196666 GYL196626:GYL196666 HIH196626:HIH196666 HSD196626:HSD196666 IBZ196626:IBZ196666 ILV196626:ILV196666 IVR196626:IVR196666 JFN196626:JFN196666 JPJ196626:JPJ196666 JZF196626:JZF196666 KJB196626:KJB196666 KSX196626:KSX196666 LCT196626:LCT196666 LMP196626:LMP196666 LWL196626:LWL196666 MGH196626:MGH196666 MQD196626:MQD196666 MZZ196626:MZZ196666 NJV196626:NJV196666 NTR196626:NTR196666 ODN196626:ODN196666 ONJ196626:ONJ196666 OXF196626:OXF196666 PHB196626:PHB196666 PQX196626:PQX196666 QAT196626:QAT196666 QKP196626:QKP196666 QUL196626:QUL196666 REH196626:REH196666 ROD196626:ROD196666 RXZ196626:RXZ196666 SHV196626:SHV196666 SRR196626:SRR196666 TBN196626:TBN196666 TLJ196626:TLJ196666 TVF196626:TVF196666 UFB196626:UFB196666 UOX196626:UOX196666 UYT196626:UYT196666 VIP196626:VIP196666 VSL196626:VSL196666 WCH196626:WCH196666 WMD196626:WMD196666 WVZ196626:WVZ196666 R262162:R262202 JN262162:JN262202 TJ262162:TJ262202 ADF262162:ADF262202 ANB262162:ANB262202 AWX262162:AWX262202 BGT262162:BGT262202 BQP262162:BQP262202 CAL262162:CAL262202 CKH262162:CKH262202 CUD262162:CUD262202 DDZ262162:DDZ262202 DNV262162:DNV262202 DXR262162:DXR262202 EHN262162:EHN262202 ERJ262162:ERJ262202 FBF262162:FBF262202 FLB262162:FLB262202 FUX262162:FUX262202 GET262162:GET262202 GOP262162:GOP262202 GYL262162:GYL262202 HIH262162:HIH262202 HSD262162:HSD262202 IBZ262162:IBZ262202 ILV262162:ILV262202 IVR262162:IVR262202 JFN262162:JFN262202 JPJ262162:JPJ262202 JZF262162:JZF262202 KJB262162:KJB262202 KSX262162:KSX262202 LCT262162:LCT262202 LMP262162:LMP262202 LWL262162:LWL262202 MGH262162:MGH262202 MQD262162:MQD262202 MZZ262162:MZZ262202 NJV262162:NJV262202 NTR262162:NTR262202 ODN262162:ODN262202 ONJ262162:ONJ262202 OXF262162:OXF262202 PHB262162:PHB262202 PQX262162:PQX262202 QAT262162:QAT262202 QKP262162:QKP262202 QUL262162:QUL262202 REH262162:REH262202 ROD262162:ROD262202 RXZ262162:RXZ262202 SHV262162:SHV262202 SRR262162:SRR262202 TBN262162:TBN262202 TLJ262162:TLJ262202 TVF262162:TVF262202 UFB262162:UFB262202 UOX262162:UOX262202 UYT262162:UYT262202 VIP262162:VIP262202 VSL262162:VSL262202 WCH262162:WCH262202 WMD262162:WMD262202 WVZ262162:WVZ262202 R327698:R327738 JN327698:JN327738 TJ327698:TJ327738 ADF327698:ADF327738 ANB327698:ANB327738 AWX327698:AWX327738 BGT327698:BGT327738 BQP327698:BQP327738 CAL327698:CAL327738 CKH327698:CKH327738 CUD327698:CUD327738 DDZ327698:DDZ327738 DNV327698:DNV327738 DXR327698:DXR327738 EHN327698:EHN327738 ERJ327698:ERJ327738 FBF327698:FBF327738 FLB327698:FLB327738 FUX327698:FUX327738 GET327698:GET327738 GOP327698:GOP327738 GYL327698:GYL327738 HIH327698:HIH327738 HSD327698:HSD327738 IBZ327698:IBZ327738 ILV327698:ILV327738 IVR327698:IVR327738 JFN327698:JFN327738 JPJ327698:JPJ327738 JZF327698:JZF327738 KJB327698:KJB327738 KSX327698:KSX327738 LCT327698:LCT327738 LMP327698:LMP327738 LWL327698:LWL327738 MGH327698:MGH327738 MQD327698:MQD327738 MZZ327698:MZZ327738 NJV327698:NJV327738 NTR327698:NTR327738 ODN327698:ODN327738 ONJ327698:ONJ327738 OXF327698:OXF327738 PHB327698:PHB327738 PQX327698:PQX327738 QAT327698:QAT327738 QKP327698:QKP327738 QUL327698:QUL327738 REH327698:REH327738 ROD327698:ROD327738 RXZ327698:RXZ327738 SHV327698:SHV327738 SRR327698:SRR327738 TBN327698:TBN327738 TLJ327698:TLJ327738 TVF327698:TVF327738 UFB327698:UFB327738 UOX327698:UOX327738 UYT327698:UYT327738 VIP327698:VIP327738 VSL327698:VSL327738 WCH327698:WCH327738 WMD327698:WMD327738 WVZ327698:WVZ327738 R393234:R393274 JN393234:JN393274 TJ393234:TJ393274 ADF393234:ADF393274 ANB393234:ANB393274 AWX393234:AWX393274 BGT393234:BGT393274 BQP393234:BQP393274 CAL393234:CAL393274 CKH393234:CKH393274 CUD393234:CUD393274 DDZ393234:DDZ393274 DNV393234:DNV393274 DXR393234:DXR393274 EHN393234:EHN393274 ERJ393234:ERJ393274 FBF393234:FBF393274 FLB393234:FLB393274 FUX393234:FUX393274 GET393234:GET393274 GOP393234:GOP393274 GYL393234:GYL393274 HIH393234:HIH393274 HSD393234:HSD393274 IBZ393234:IBZ393274 ILV393234:ILV393274 IVR393234:IVR393274 JFN393234:JFN393274 JPJ393234:JPJ393274 JZF393234:JZF393274 KJB393234:KJB393274 KSX393234:KSX393274 LCT393234:LCT393274 LMP393234:LMP393274 LWL393234:LWL393274 MGH393234:MGH393274 MQD393234:MQD393274 MZZ393234:MZZ393274 NJV393234:NJV393274 NTR393234:NTR393274 ODN393234:ODN393274 ONJ393234:ONJ393274 OXF393234:OXF393274 PHB393234:PHB393274 PQX393234:PQX393274 QAT393234:QAT393274 QKP393234:QKP393274 QUL393234:QUL393274 REH393234:REH393274 ROD393234:ROD393274 RXZ393234:RXZ393274 SHV393234:SHV393274 SRR393234:SRR393274 TBN393234:TBN393274 TLJ393234:TLJ393274 TVF393234:TVF393274 UFB393234:UFB393274 UOX393234:UOX393274 UYT393234:UYT393274 VIP393234:VIP393274 VSL393234:VSL393274 WCH393234:WCH393274 WMD393234:WMD393274 WVZ393234:WVZ393274 R458770:R458810 JN458770:JN458810 TJ458770:TJ458810 ADF458770:ADF458810 ANB458770:ANB458810 AWX458770:AWX458810 BGT458770:BGT458810 BQP458770:BQP458810 CAL458770:CAL458810 CKH458770:CKH458810 CUD458770:CUD458810 DDZ458770:DDZ458810 DNV458770:DNV458810 DXR458770:DXR458810 EHN458770:EHN458810 ERJ458770:ERJ458810 FBF458770:FBF458810 FLB458770:FLB458810 FUX458770:FUX458810 GET458770:GET458810 GOP458770:GOP458810 GYL458770:GYL458810 HIH458770:HIH458810 HSD458770:HSD458810 IBZ458770:IBZ458810 ILV458770:ILV458810 IVR458770:IVR458810 JFN458770:JFN458810 JPJ458770:JPJ458810 JZF458770:JZF458810 KJB458770:KJB458810 KSX458770:KSX458810 LCT458770:LCT458810 LMP458770:LMP458810 LWL458770:LWL458810 MGH458770:MGH458810 MQD458770:MQD458810 MZZ458770:MZZ458810 NJV458770:NJV458810 NTR458770:NTR458810 ODN458770:ODN458810 ONJ458770:ONJ458810 OXF458770:OXF458810 PHB458770:PHB458810 PQX458770:PQX458810 QAT458770:QAT458810 QKP458770:QKP458810 QUL458770:QUL458810 REH458770:REH458810 ROD458770:ROD458810 RXZ458770:RXZ458810 SHV458770:SHV458810 SRR458770:SRR458810 TBN458770:TBN458810 TLJ458770:TLJ458810 TVF458770:TVF458810 UFB458770:UFB458810 UOX458770:UOX458810 UYT458770:UYT458810 VIP458770:VIP458810 VSL458770:VSL458810 WCH458770:WCH458810 WMD458770:WMD458810 WVZ458770:WVZ458810 R524306:R524346 JN524306:JN524346 TJ524306:TJ524346 ADF524306:ADF524346 ANB524306:ANB524346 AWX524306:AWX524346 BGT524306:BGT524346 BQP524306:BQP524346 CAL524306:CAL524346 CKH524306:CKH524346 CUD524306:CUD524346 DDZ524306:DDZ524346 DNV524306:DNV524346 DXR524306:DXR524346 EHN524306:EHN524346 ERJ524306:ERJ524346 FBF524306:FBF524346 FLB524306:FLB524346 FUX524306:FUX524346 GET524306:GET524346 GOP524306:GOP524346 GYL524306:GYL524346 HIH524306:HIH524346 HSD524306:HSD524346 IBZ524306:IBZ524346 ILV524306:ILV524346 IVR524306:IVR524346 JFN524306:JFN524346 JPJ524306:JPJ524346 JZF524306:JZF524346 KJB524306:KJB524346 KSX524306:KSX524346 LCT524306:LCT524346 LMP524306:LMP524346 LWL524306:LWL524346 MGH524306:MGH524346 MQD524306:MQD524346 MZZ524306:MZZ524346 NJV524306:NJV524346 NTR524306:NTR524346 ODN524306:ODN524346 ONJ524306:ONJ524346 OXF524306:OXF524346 PHB524306:PHB524346 PQX524306:PQX524346 QAT524306:QAT524346 QKP524306:QKP524346 QUL524306:QUL524346 REH524306:REH524346 ROD524306:ROD524346 RXZ524306:RXZ524346 SHV524306:SHV524346 SRR524306:SRR524346 TBN524306:TBN524346 TLJ524306:TLJ524346 TVF524306:TVF524346 UFB524306:UFB524346 UOX524306:UOX524346 UYT524306:UYT524346 VIP524306:VIP524346 VSL524306:VSL524346 WCH524306:WCH524346 WMD524306:WMD524346 WVZ524306:WVZ524346 R589842:R589882 JN589842:JN589882 TJ589842:TJ589882 ADF589842:ADF589882 ANB589842:ANB589882 AWX589842:AWX589882 BGT589842:BGT589882 BQP589842:BQP589882 CAL589842:CAL589882 CKH589842:CKH589882 CUD589842:CUD589882 DDZ589842:DDZ589882 DNV589842:DNV589882 DXR589842:DXR589882 EHN589842:EHN589882 ERJ589842:ERJ589882 FBF589842:FBF589882 FLB589842:FLB589882 FUX589842:FUX589882 GET589842:GET589882 GOP589842:GOP589882 GYL589842:GYL589882 HIH589842:HIH589882 HSD589842:HSD589882 IBZ589842:IBZ589882 ILV589842:ILV589882 IVR589842:IVR589882 JFN589842:JFN589882 JPJ589842:JPJ589882 JZF589842:JZF589882 KJB589842:KJB589882 KSX589842:KSX589882 LCT589842:LCT589882 LMP589842:LMP589882 LWL589842:LWL589882 MGH589842:MGH589882 MQD589842:MQD589882 MZZ589842:MZZ589882 NJV589842:NJV589882 NTR589842:NTR589882 ODN589842:ODN589882 ONJ589842:ONJ589882 OXF589842:OXF589882 PHB589842:PHB589882 PQX589842:PQX589882 QAT589842:QAT589882 QKP589842:QKP589882 QUL589842:QUL589882 REH589842:REH589882 ROD589842:ROD589882 RXZ589842:RXZ589882 SHV589842:SHV589882 SRR589842:SRR589882 TBN589842:TBN589882 TLJ589842:TLJ589882 TVF589842:TVF589882 UFB589842:UFB589882 UOX589842:UOX589882 UYT589842:UYT589882 VIP589842:VIP589882 VSL589842:VSL589882 WCH589842:WCH589882 WMD589842:WMD589882 WVZ589842:WVZ589882 R655378:R655418 JN655378:JN655418 TJ655378:TJ655418 ADF655378:ADF655418 ANB655378:ANB655418 AWX655378:AWX655418 BGT655378:BGT655418 BQP655378:BQP655418 CAL655378:CAL655418 CKH655378:CKH655418 CUD655378:CUD655418 DDZ655378:DDZ655418 DNV655378:DNV655418 DXR655378:DXR655418 EHN655378:EHN655418 ERJ655378:ERJ655418 FBF655378:FBF655418 FLB655378:FLB655418 FUX655378:FUX655418 GET655378:GET655418 GOP655378:GOP655418 GYL655378:GYL655418 HIH655378:HIH655418 HSD655378:HSD655418 IBZ655378:IBZ655418 ILV655378:ILV655418 IVR655378:IVR655418 JFN655378:JFN655418 JPJ655378:JPJ655418 JZF655378:JZF655418 KJB655378:KJB655418 KSX655378:KSX655418 LCT655378:LCT655418 LMP655378:LMP655418 LWL655378:LWL655418 MGH655378:MGH655418 MQD655378:MQD655418 MZZ655378:MZZ655418 NJV655378:NJV655418 NTR655378:NTR655418 ODN655378:ODN655418 ONJ655378:ONJ655418 OXF655378:OXF655418 PHB655378:PHB655418 PQX655378:PQX655418 QAT655378:QAT655418 QKP655378:QKP655418 QUL655378:QUL655418 REH655378:REH655418 ROD655378:ROD655418 RXZ655378:RXZ655418 SHV655378:SHV655418 SRR655378:SRR655418 TBN655378:TBN655418 TLJ655378:TLJ655418 TVF655378:TVF655418 UFB655378:UFB655418 UOX655378:UOX655418 UYT655378:UYT655418 VIP655378:VIP655418 VSL655378:VSL655418 WCH655378:WCH655418 WMD655378:WMD655418 WVZ655378:WVZ655418 R720914:R720954 JN720914:JN720954 TJ720914:TJ720954 ADF720914:ADF720954 ANB720914:ANB720954 AWX720914:AWX720954 BGT720914:BGT720954 BQP720914:BQP720954 CAL720914:CAL720954 CKH720914:CKH720954 CUD720914:CUD720954 DDZ720914:DDZ720954 DNV720914:DNV720954 DXR720914:DXR720954 EHN720914:EHN720954 ERJ720914:ERJ720954 FBF720914:FBF720954 FLB720914:FLB720954 FUX720914:FUX720954 GET720914:GET720954 GOP720914:GOP720954 GYL720914:GYL720954 HIH720914:HIH720954 HSD720914:HSD720954 IBZ720914:IBZ720954 ILV720914:ILV720954 IVR720914:IVR720954 JFN720914:JFN720954 JPJ720914:JPJ720954 JZF720914:JZF720954 KJB720914:KJB720954 KSX720914:KSX720954 LCT720914:LCT720954 LMP720914:LMP720954 LWL720914:LWL720954 MGH720914:MGH720954 MQD720914:MQD720954 MZZ720914:MZZ720954 NJV720914:NJV720954 NTR720914:NTR720954 ODN720914:ODN720954 ONJ720914:ONJ720954 OXF720914:OXF720954 PHB720914:PHB720954 PQX720914:PQX720954 QAT720914:QAT720954 QKP720914:QKP720954 QUL720914:QUL720954 REH720914:REH720954 ROD720914:ROD720954 RXZ720914:RXZ720954 SHV720914:SHV720954 SRR720914:SRR720954 TBN720914:TBN720954 TLJ720914:TLJ720954 TVF720914:TVF720954 UFB720914:UFB720954 UOX720914:UOX720954 UYT720914:UYT720954 VIP720914:VIP720954 VSL720914:VSL720954 WCH720914:WCH720954 WMD720914:WMD720954 WVZ720914:WVZ720954 R786450:R786490 JN786450:JN786490 TJ786450:TJ786490 ADF786450:ADF786490 ANB786450:ANB786490 AWX786450:AWX786490 BGT786450:BGT786490 BQP786450:BQP786490 CAL786450:CAL786490 CKH786450:CKH786490 CUD786450:CUD786490 DDZ786450:DDZ786490 DNV786450:DNV786490 DXR786450:DXR786490 EHN786450:EHN786490 ERJ786450:ERJ786490 FBF786450:FBF786490 FLB786450:FLB786490 FUX786450:FUX786490 GET786450:GET786490 GOP786450:GOP786490 GYL786450:GYL786490 HIH786450:HIH786490 HSD786450:HSD786490 IBZ786450:IBZ786490 ILV786450:ILV786490 IVR786450:IVR786490 JFN786450:JFN786490 JPJ786450:JPJ786490 JZF786450:JZF786490 KJB786450:KJB786490 KSX786450:KSX786490 LCT786450:LCT786490 LMP786450:LMP786490 LWL786450:LWL786490 MGH786450:MGH786490 MQD786450:MQD786490 MZZ786450:MZZ786490 NJV786450:NJV786490 NTR786450:NTR786490 ODN786450:ODN786490 ONJ786450:ONJ786490 OXF786450:OXF786490 PHB786450:PHB786490 PQX786450:PQX786490 QAT786450:QAT786490 QKP786450:QKP786490 QUL786450:QUL786490 REH786450:REH786490 ROD786450:ROD786490 RXZ786450:RXZ786490 SHV786450:SHV786490 SRR786450:SRR786490 TBN786450:TBN786490 TLJ786450:TLJ786490 TVF786450:TVF786490 UFB786450:UFB786490 UOX786450:UOX786490 UYT786450:UYT786490 VIP786450:VIP786490 VSL786450:VSL786490 WCH786450:WCH786490 WMD786450:WMD786490 WVZ786450:WVZ786490 R851986:R852026 JN851986:JN852026 TJ851986:TJ852026 ADF851986:ADF852026 ANB851986:ANB852026 AWX851986:AWX852026 BGT851986:BGT852026 BQP851986:BQP852026 CAL851986:CAL852026 CKH851986:CKH852026 CUD851986:CUD852026 DDZ851986:DDZ852026 DNV851986:DNV852026 DXR851986:DXR852026 EHN851986:EHN852026 ERJ851986:ERJ852026 FBF851986:FBF852026 FLB851986:FLB852026 FUX851986:FUX852026 GET851986:GET852026 GOP851986:GOP852026 GYL851986:GYL852026 HIH851986:HIH852026 HSD851986:HSD852026 IBZ851986:IBZ852026 ILV851986:ILV852026 IVR851986:IVR852026 JFN851986:JFN852026 JPJ851986:JPJ852026 JZF851986:JZF852026 KJB851986:KJB852026 KSX851986:KSX852026 LCT851986:LCT852026 LMP851986:LMP852026 LWL851986:LWL852026 MGH851986:MGH852026 MQD851986:MQD852026 MZZ851986:MZZ852026 NJV851986:NJV852026 NTR851986:NTR852026 ODN851986:ODN852026 ONJ851986:ONJ852026 OXF851986:OXF852026 PHB851986:PHB852026 PQX851986:PQX852026 QAT851986:QAT852026 QKP851986:QKP852026 QUL851986:QUL852026 REH851986:REH852026 ROD851986:ROD852026 RXZ851986:RXZ852026 SHV851986:SHV852026 SRR851986:SRR852026 TBN851986:TBN852026 TLJ851986:TLJ852026 TVF851986:TVF852026 UFB851986:UFB852026 UOX851986:UOX852026 UYT851986:UYT852026 VIP851986:VIP852026 VSL851986:VSL852026 WCH851986:WCH852026 WMD851986:WMD852026 WVZ851986:WVZ852026 R917522:R917562 JN917522:JN917562 TJ917522:TJ917562 ADF917522:ADF917562 ANB917522:ANB917562 AWX917522:AWX917562 BGT917522:BGT917562 BQP917522:BQP917562 CAL917522:CAL917562 CKH917522:CKH917562 CUD917522:CUD917562 DDZ917522:DDZ917562 DNV917522:DNV917562 DXR917522:DXR917562 EHN917522:EHN917562 ERJ917522:ERJ917562 FBF917522:FBF917562 FLB917522:FLB917562 FUX917522:FUX917562 GET917522:GET917562 GOP917522:GOP917562 GYL917522:GYL917562 HIH917522:HIH917562 HSD917522:HSD917562 IBZ917522:IBZ917562 ILV917522:ILV917562 IVR917522:IVR917562 JFN917522:JFN917562 JPJ917522:JPJ917562 JZF917522:JZF917562 KJB917522:KJB917562 KSX917522:KSX917562 LCT917522:LCT917562 LMP917522:LMP917562 LWL917522:LWL917562 MGH917522:MGH917562 MQD917522:MQD917562 MZZ917522:MZZ917562 NJV917522:NJV917562 NTR917522:NTR917562 ODN917522:ODN917562 ONJ917522:ONJ917562 OXF917522:OXF917562 PHB917522:PHB917562 PQX917522:PQX917562 QAT917522:QAT917562 QKP917522:QKP917562 QUL917522:QUL917562 REH917522:REH917562 ROD917522:ROD917562 RXZ917522:RXZ917562 SHV917522:SHV917562 SRR917522:SRR917562 TBN917522:TBN917562 TLJ917522:TLJ917562 TVF917522:TVF917562 UFB917522:UFB917562 UOX917522:UOX917562 UYT917522:UYT917562 VIP917522:VIP917562 VSL917522:VSL917562 WCH917522:WCH917562 WMD917522:WMD917562 WVZ917522:WVZ917562 R983058:R983098 JN983058:JN983098 TJ983058:TJ983098 ADF983058:ADF983098 ANB983058:ANB983098 AWX983058:AWX983098 BGT983058:BGT983098 BQP983058:BQP983098 CAL983058:CAL983098 CKH983058:CKH983098 CUD983058:CUD983098 DDZ983058:DDZ983098 DNV983058:DNV983098 DXR983058:DXR983098 EHN983058:EHN983098 ERJ983058:ERJ983098 FBF983058:FBF983098 FLB983058:FLB983098 FUX983058:FUX983098 GET983058:GET983098 GOP983058:GOP983098 GYL983058:GYL983098 HIH983058:HIH983098 HSD983058:HSD983098 IBZ983058:IBZ983098 ILV983058:ILV983098 IVR983058:IVR983098 JFN983058:JFN983098 JPJ983058:JPJ983098 JZF983058:JZF983098 KJB983058:KJB983098 KSX983058:KSX983098 LCT983058:LCT983098 LMP983058:LMP983098 LWL983058:LWL983098 MGH983058:MGH983098 MQD983058:MQD983098 MZZ983058:MZZ983098 NJV983058:NJV983098 NTR983058:NTR983098 ODN983058:ODN983098 ONJ983058:ONJ983098 OXF983058:OXF983098 PHB983058:PHB983098 PQX983058:PQX983098 QAT983058:QAT983098 QKP983058:QKP983098 QUL983058:QUL983098 REH983058:REH983098 ROD983058:ROD983098 RXZ983058:RXZ983098 SHV983058:SHV983098 SRR983058:SRR983098 TBN983058:TBN983098 TLJ983058:TLJ983098 TVF983058:TVF983098 UFB983058:UFB983098 UOX983058:UOX983098 UYT983058:UYT983098 VIP983058:VIP983098 VSL983058:VSL983098 WCH983058:WCH983098 WMD983058:WMD983098 WVZ983058:WVZ983098</xm:sqref>
        </x14:dataValidation>
        <x14:dataValidation type="list" allowBlank="1" showInputMessage="1" showErrorMessage="1">
          <x14:formula1>
            <xm:f>PROBAB</xm:f>
          </x14:formula1>
          <xm:sqref>Q65515 JM65515 TI65515 ADE65515 ANA65515 AWW65515 BGS65515 BQO65515 CAK65515 CKG65515 CUC65515 DDY65515 DNU65515 DXQ65515 EHM65515 ERI65515 FBE65515 FLA65515 FUW65515 GES65515 GOO65515 GYK65515 HIG65515 HSC65515 IBY65515 ILU65515 IVQ65515 JFM65515 JPI65515 JZE65515 KJA65515 KSW65515 LCS65515 LMO65515 LWK65515 MGG65515 MQC65515 MZY65515 NJU65515 NTQ65515 ODM65515 ONI65515 OXE65515 PHA65515 PQW65515 QAS65515 QKO65515 QUK65515 REG65515 ROC65515 RXY65515 SHU65515 SRQ65515 TBM65515 TLI65515 TVE65515 UFA65515 UOW65515 UYS65515 VIO65515 VSK65515 WCG65515 WMC65515 WVY65515 Q131051 JM131051 TI131051 ADE131051 ANA131051 AWW131051 BGS131051 BQO131051 CAK131051 CKG131051 CUC131051 DDY131051 DNU131051 DXQ131051 EHM131051 ERI131051 FBE131051 FLA131051 FUW131051 GES131051 GOO131051 GYK131051 HIG131051 HSC131051 IBY131051 ILU131051 IVQ131051 JFM131051 JPI131051 JZE131051 KJA131051 KSW131051 LCS131051 LMO131051 LWK131051 MGG131051 MQC131051 MZY131051 NJU131051 NTQ131051 ODM131051 ONI131051 OXE131051 PHA131051 PQW131051 QAS131051 QKO131051 QUK131051 REG131051 ROC131051 RXY131051 SHU131051 SRQ131051 TBM131051 TLI131051 TVE131051 UFA131051 UOW131051 UYS131051 VIO131051 VSK131051 WCG131051 WMC131051 WVY131051 Q196587 JM196587 TI196587 ADE196587 ANA196587 AWW196587 BGS196587 BQO196587 CAK196587 CKG196587 CUC196587 DDY196587 DNU196587 DXQ196587 EHM196587 ERI196587 FBE196587 FLA196587 FUW196587 GES196587 GOO196587 GYK196587 HIG196587 HSC196587 IBY196587 ILU196587 IVQ196587 JFM196587 JPI196587 JZE196587 KJA196587 KSW196587 LCS196587 LMO196587 LWK196587 MGG196587 MQC196587 MZY196587 NJU196587 NTQ196587 ODM196587 ONI196587 OXE196587 PHA196587 PQW196587 QAS196587 QKO196587 QUK196587 REG196587 ROC196587 RXY196587 SHU196587 SRQ196587 TBM196587 TLI196587 TVE196587 UFA196587 UOW196587 UYS196587 VIO196587 VSK196587 WCG196587 WMC196587 WVY196587 Q262123 JM262123 TI262123 ADE262123 ANA262123 AWW262123 BGS262123 BQO262123 CAK262123 CKG262123 CUC262123 DDY262123 DNU262123 DXQ262123 EHM262123 ERI262123 FBE262123 FLA262123 FUW262123 GES262123 GOO262123 GYK262123 HIG262123 HSC262123 IBY262123 ILU262123 IVQ262123 JFM262123 JPI262123 JZE262123 KJA262123 KSW262123 LCS262123 LMO262123 LWK262123 MGG262123 MQC262123 MZY262123 NJU262123 NTQ262123 ODM262123 ONI262123 OXE262123 PHA262123 PQW262123 QAS262123 QKO262123 QUK262123 REG262123 ROC262123 RXY262123 SHU262123 SRQ262123 TBM262123 TLI262123 TVE262123 UFA262123 UOW262123 UYS262123 VIO262123 VSK262123 WCG262123 WMC262123 WVY262123 Q327659 JM327659 TI327659 ADE327659 ANA327659 AWW327659 BGS327659 BQO327659 CAK327659 CKG327659 CUC327659 DDY327659 DNU327659 DXQ327659 EHM327659 ERI327659 FBE327659 FLA327659 FUW327659 GES327659 GOO327659 GYK327659 HIG327659 HSC327659 IBY327659 ILU327659 IVQ327659 JFM327659 JPI327659 JZE327659 KJA327659 KSW327659 LCS327659 LMO327659 LWK327659 MGG327659 MQC327659 MZY327659 NJU327659 NTQ327659 ODM327659 ONI327659 OXE327659 PHA327659 PQW327659 QAS327659 QKO327659 QUK327659 REG327659 ROC327659 RXY327659 SHU327659 SRQ327659 TBM327659 TLI327659 TVE327659 UFA327659 UOW327659 UYS327659 VIO327659 VSK327659 WCG327659 WMC327659 WVY327659 Q393195 JM393195 TI393195 ADE393195 ANA393195 AWW393195 BGS393195 BQO393195 CAK393195 CKG393195 CUC393195 DDY393195 DNU393195 DXQ393195 EHM393195 ERI393195 FBE393195 FLA393195 FUW393195 GES393195 GOO393195 GYK393195 HIG393195 HSC393195 IBY393195 ILU393195 IVQ393195 JFM393195 JPI393195 JZE393195 KJA393195 KSW393195 LCS393195 LMO393195 LWK393195 MGG393195 MQC393195 MZY393195 NJU393195 NTQ393195 ODM393195 ONI393195 OXE393195 PHA393195 PQW393195 QAS393195 QKO393195 QUK393195 REG393195 ROC393195 RXY393195 SHU393195 SRQ393195 TBM393195 TLI393195 TVE393195 UFA393195 UOW393195 UYS393195 VIO393195 VSK393195 WCG393195 WMC393195 WVY393195 Q458731 JM458731 TI458731 ADE458731 ANA458731 AWW458731 BGS458731 BQO458731 CAK458731 CKG458731 CUC458731 DDY458731 DNU458731 DXQ458731 EHM458731 ERI458731 FBE458731 FLA458731 FUW458731 GES458731 GOO458731 GYK458731 HIG458731 HSC458731 IBY458731 ILU458731 IVQ458731 JFM458731 JPI458731 JZE458731 KJA458731 KSW458731 LCS458731 LMO458731 LWK458731 MGG458731 MQC458731 MZY458731 NJU458731 NTQ458731 ODM458731 ONI458731 OXE458731 PHA458731 PQW458731 QAS458731 QKO458731 QUK458731 REG458731 ROC458731 RXY458731 SHU458731 SRQ458731 TBM458731 TLI458731 TVE458731 UFA458731 UOW458731 UYS458731 VIO458731 VSK458731 WCG458731 WMC458731 WVY458731 Q524267 JM524267 TI524267 ADE524267 ANA524267 AWW524267 BGS524267 BQO524267 CAK524267 CKG524267 CUC524267 DDY524267 DNU524267 DXQ524267 EHM524267 ERI524267 FBE524267 FLA524267 FUW524267 GES524267 GOO524267 GYK524267 HIG524267 HSC524267 IBY524267 ILU524267 IVQ524267 JFM524267 JPI524267 JZE524267 KJA524267 KSW524267 LCS524267 LMO524267 LWK524267 MGG524267 MQC524267 MZY524267 NJU524267 NTQ524267 ODM524267 ONI524267 OXE524267 PHA524267 PQW524267 QAS524267 QKO524267 QUK524267 REG524267 ROC524267 RXY524267 SHU524267 SRQ524267 TBM524267 TLI524267 TVE524267 UFA524267 UOW524267 UYS524267 VIO524267 VSK524267 WCG524267 WMC524267 WVY524267 Q589803 JM589803 TI589803 ADE589803 ANA589803 AWW589803 BGS589803 BQO589803 CAK589803 CKG589803 CUC589803 DDY589803 DNU589803 DXQ589803 EHM589803 ERI589803 FBE589803 FLA589803 FUW589803 GES589803 GOO589803 GYK589803 HIG589803 HSC589803 IBY589803 ILU589803 IVQ589803 JFM589803 JPI589803 JZE589803 KJA589803 KSW589803 LCS589803 LMO589803 LWK589803 MGG589803 MQC589803 MZY589803 NJU589803 NTQ589803 ODM589803 ONI589803 OXE589803 PHA589803 PQW589803 QAS589803 QKO589803 QUK589803 REG589803 ROC589803 RXY589803 SHU589803 SRQ589803 TBM589803 TLI589803 TVE589803 UFA589803 UOW589803 UYS589803 VIO589803 VSK589803 WCG589803 WMC589803 WVY589803 Q655339 JM655339 TI655339 ADE655339 ANA655339 AWW655339 BGS655339 BQO655339 CAK655339 CKG655339 CUC655339 DDY655339 DNU655339 DXQ655339 EHM655339 ERI655339 FBE655339 FLA655339 FUW655339 GES655339 GOO655339 GYK655339 HIG655339 HSC655339 IBY655339 ILU655339 IVQ655339 JFM655339 JPI655339 JZE655339 KJA655339 KSW655339 LCS655339 LMO655339 LWK655339 MGG655339 MQC655339 MZY655339 NJU655339 NTQ655339 ODM655339 ONI655339 OXE655339 PHA655339 PQW655339 QAS655339 QKO655339 QUK655339 REG655339 ROC655339 RXY655339 SHU655339 SRQ655339 TBM655339 TLI655339 TVE655339 UFA655339 UOW655339 UYS655339 VIO655339 VSK655339 WCG655339 WMC655339 WVY655339 Q720875 JM720875 TI720875 ADE720875 ANA720875 AWW720875 BGS720875 BQO720875 CAK720875 CKG720875 CUC720875 DDY720875 DNU720875 DXQ720875 EHM720875 ERI720875 FBE720875 FLA720875 FUW720875 GES720875 GOO720875 GYK720875 HIG720875 HSC720875 IBY720875 ILU720875 IVQ720875 JFM720875 JPI720875 JZE720875 KJA720875 KSW720875 LCS720875 LMO720875 LWK720875 MGG720875 MQC720875 MZY720875 NJU720875 NTQ720875 ODM720875 ONI720875 OXE720875 PHA720875 PQW720875 QAS720875 QKO720875 QUK720875 REG720875 ROC720875 RXY720875 SHU720875 SRQ720875 TBM720875 TLI720875 TVE720875 UFA720875 UOW720875 UYS720875 VIO720875 VSK720875 WCG720875 WMC720875 WVY720875 Q786411 JM786411 TI786411 ADE786411 ANA786411 AWW786411 BGS786411 BQO786411 CAK786411 CKG786411 CUC786411 DDY786411 DNU786411 DXQ786411 EHM786411 ERI786411 FBE786411 FLA786411 FUW786411 GES786411 GOO786411 GYK786411 HIG786411 HSC786411 IBY786411 ILU786411 IVQ786411 JFM786411 JPI786411 JZE786411 KJA786411 KSW786411 LCS786411 LMO786411 LWK786411 MGG786411 MQC786411 MZY786411 NJU786411 NTQ786411 ODM786411 ONI786411 OXE786411 PHA786411 PQW786411 QAS786411 QKO786411 QUK786411 REG786411 ROC786411 RXY786411 SHU786411 SRQ786411 TBM786411 TLI786411 TVE786411 UFA786411 UOW786411 UYS786411 VIO786411 VSK786411 WCG786411 WMC786411 WVY786411 Q851947 JM851947 TI851947 ADE851947 ANA851947 AWW851947 BGS851947 BQO851947 CAK851947 CKG851947 CUC851947 DDY851947 DNU851947 DXQ851947 EHM851947 ERI851947 FBE851947 FLA851947 FUW851947 GES851947 GOO851947 GYK851947 HIG851947 HSC851947 IBY851947 ILU851947 IVQ851947 JFM851947 JPI851947 JZE851947 KJA851947 KSW851947 LCS851947 LMO851947 LWK851947 MGG851947 MQC851947 MZY851947 NJU851947 NTQ851947 ODM851947 ONI851947 OXE851947 PHA851947 PQW851947 QAS851947 QKO851947 QUK851947 REG851947 ROC851947 RXY851947 SHU851947 SRQ851947 TBM851947 TLI851947 TVE851947 UFA851947 UOW851947 UYS851947 VIO851947 VSK851947 WCG851947 WMC851947 WVY851947 Q917483 JM917483 TI917483 ADE917483 ANA917483 AWW917483 BGS917483 BQO917483 CAK917483 CKG917483 CUC917483 DDY917483 DNU917483 DXQ917483 EHM917483 ERI917483 FBE917483 FLA917483 FUW917483 GES917483 GOO917483 GYK917483 HIG917483 HSC917483 IBY917483 ILU917483 IVQ917483 JFM917483 JPI917483 JZE917483 KJA917483 KSW917483 LCS917483 LMO917483 LWK917483 MGG917483 MQC917483 MZY917483 NJU917483 NTQ917483 ODM917483 ONI917483 OXE917483 PHA917483 PQW917483 QAS917483 QKO917483 QUK917483 REG917483 ROC917483 RXY917483 SHU917483 SRQ917483 TBM917483 TLI917483 TVE917483 UFA917483 UOW917483 UYS917483 VIO917483 VSK917483 WCG917483 WMC917483 WVY917483 Q983019 JM983019 TI983019 ADE983019 ANA983019 AWW983019 BGS983019 BQO983019 CAK983019 CKG983019 CUC983019 DDY983019 DNU983019 DXQ983019 EHM983019 ERI983019 FBE983019 FLA983019 FUW983019 GES983019 GOO983019 GYK983019 HIG983019 HSC983019 IBY983019 ILU983019 IVQ983019 JFM983019 JPI983019 JZE983019 KJA983019 KSW983019 LCS983019 LMO983019 LWK983019 MGG983019 MQC983019 MZY983019 NJU983019 NTQ983019 ODM983019 ONI983019 OXE983019 PHA983019 PQW983019 QAS983019 QKO983019 QUK983019 REG983019 ROC983019 RXY983019 SHU983019 SRQ983019 TBM983019 TLI983019 TVE983019 UFA983019 UOW983019 UYS983019 VIO983019 VSK983019 WCG983019 WMC983019 WVY983019 Q65523 JM65523 TI65523 ADE65523 ANA65523 AWW65523 BGS65523 BQO65523 CAK65523 CKG65523 CUC65523 DDY65523 DNU65523 DXQ65523 EHM65523 ERI65523 FBE65523 FLA65523 FUW65523 GES65523 GOO65523 GYK65523 HIG65523 HSC65523 IBY65523 ILU65523 IVQ65523 JFM65523 JPI65523 JZE65523 KJA65523 KSW65523 LCS65523 LMO65523 LWK65523 MGG65523 MQC65523 MZY65523 NJU65523 NTQ65523 ODM65523 ONI65523 OXE65523 PHA65523 PQW65523 QAS65523 QKO65523 QUK65523 REG65523 ROC65523 RXY65523 SHU65523 SRQ65523 TBM65523 TLI65523 TVE65523 UFA65523 UOW65523 UYS65523 VIO65523 VSK65523 WCG65523 WMC65523 WVY65523 Q131059 JM131059 TI131059 ADE131059 ANA131059 AWW131059 BGS131059 BQO131059 CAK131059 CKG131059 CUC131059 DDY131059 DNU131059 DXQ131059 EHM131059 ERI131059 FBE131059 FLA131059 FUW131059 GES131059 GOO131059 GYK131059 HIG131059 HSC131059 IBY131059 ILU131059 IVQ131059 JFM131059 JPI131059 JZE131059 KJA131059 KSW131059 LCS131059 LMO131059 LWK131059 MGG131059 MQC131059 MZY131059 NJU131059 NTQ131059 ODM131059 ONI131059 OXE131059 PHA131059 PQW131059 QAS131059 QKO131059 QUK131059 REG131059 ROC131059 RXY131059 SHU131059 SRQ131059 TBM131059 TLI131059 TVE131059 UFA131059 UOW131059 UYS131059 VIO131059 VSK131059 WCG131059 WMC131059 WVY131059 Q196595 JM196595 TI196595 ADE196595 ANA196595 AWW196595 BGS196595 BQO196595 CAK196595 CKG196595 CUC196595 DDY196595 DNU196595 DXQ196595 EHM196595 ERI196595 FBE196595 FLA196595 FUW196595 GES196595 GOO196595 GYK196595 HIG196595 HSC196595 IBY196595 ILU196595 IVQ196595 JFM196595 JPI196595 JZE196595 KJA196595 KSW196595 LCS196595 LMO196595 LWK196595 MGG196595 MQC196595 MZY196595 NJU196595 NTQ196595 ODM196595 ONI196595 OXE196595 PHA196595 PQW196595 QAS196595 QKO196595 QUK196595 REG196595 ROC196595 RXY196595 SHU196595 SRQ196595 TBM196595 TLI196595 TVE196595 UFA196595 UOW196595 UYS196595 VIO196595 VSK196595 WCG196595 WMC196595 WVY196595 Q262131 JM262131 TI262131 ADE262131 ANA262131 AWW262131 BGS262131 BQO262131 CAK262131 CKG262131 CUC262131 DDY262131 DNU262131 DXQ262131 EHM262131 ERI262131 FBE262131 FLA262131 FUW262131 GES262131 GOO262131 GYK262131 HIG262131 HSC262131 IBY262131 ILU262131 IVQ262131 JFM262131 JPI262131 JZE262131 KJA262131 KSW262131 LCS262131 LMO262131 LWK262131 MGG262131 MQC262131 MZY262131 NJU262131 NTQ262131 ODM262131 ONI262131 OXE262131 PHA262131 PQW262131 QAS262131 QKO262131 QUK262131 REG262131 ROC262131 RXY262131 SHU262131 SRQ262131 TBM262131 TLI262131 TVE262131 UFA262131 UOW262131 UYS262131 VIO262131 VSK262131 WCG262131 WMC262131 WVY262131 Q327667 JM327667 TI327667 ADE327667 ANA327667 AWW327667 BGS327667 BQO327667 CAK327667 CKG327667 CUC327667 DDY327667 DNU327667 DXQ327667 EHM327667 ERI327667 FBE327667 FLA327667 FUW327667 GES327667 GOO327667 GYK327667 HIG327667 HSC327667 IBY327667 ILU327667 IVQ327667 JFM327667 JPI327667 JZE327667 KJA327667 KSW327667 LCS327667 LMO327667 LWK327667 MGG327667 MQC327667 MZY327667 NJU327667 NTQ327667 ODM327667 ONI327667 OXE327667 PHA327667 PQW327667 QAS327667 QKO327667 QUK327667 REG327667 ROC327667 RXY327667 SHU327667 SRQ327667 TBM327667 TLI327667 TVE327667 UFA327667 UOW327667 UYS327667 VIO327667 VSK327667 WCG327667 WMC327667 WVY327667 Q393203 JM393203 TI393203 ADE393203 ANA393203 AWW393203 BGS393203 BQO393203 CAK393203 CKG393203 CUC393203 DDY393203 DNU393203 DXQ393203 EHM393203 ERI393203 FBE393203 FLA393203 FUW393203 GES393203 GOO393203 GYK393203 HIG393203 HSC393203 IBY393203 ILU393203 IVQ393203 JFM393203 JPI393203 JZE393203 KJA393203 KSW393203 LCS393203 LMO393203 LWK393203 MGG393203 MQC393203 MZY393203 NJU393203 NTQ393203 ODM393203 ONI393203 OXE393203 PHA393203 PQW393203 QAS393203 QKO393203 QUK393203 REG393203 ROC393203 RXY393203 SHU393203 SRQ393203 TBM393203 TLI393203 TVE393203 UFA393203 UOW393203 UYS393203 VIO393203 VSK393203 WCG393203 WMC393203 WVY393203 Q458739 JM458739 TI458739 ADE458739 ANA458739 AWW458739 BGS458739 BQO458739 CAK458739 CKG458739 CUC458739 DDY458739 DNU458739 DXQ458739 EHM458739 ERI458739 FBE458739 FLA458739 FUW458739 GES458739 GOO458739 GYK458739 HIG458739 HSC458739 IBY458739 ILU458739 IVQ458739 JFM458739 JPI458739 JZE458739 KJA458739 KSW458739 LCS458739 LMO458739 LWK458739 MGG458739 MQC458739 MZY458739 NJU458739 NTQ458739 ODM458739 ONI458739 OXE458739 PHA458739 PQW458739 QAS458739 QKO458739 QUK458739 REG458739 ROC458739 RXY458739 SHU458739 SRQ458739 TBM458739 TLI458739 TVE458739 UFA458739 UOW458739 UYS458739 VIO458739 VSK458739 WCG458739 WMC458739 WVY458739 Q524275 JM524275 TI524275 ADE524275 ANA524275 AWW524275 BGS524275 BQO524275 CAK524275 CKG524275 CUC524275 DDY524275 DNU524275 DXQ524275 EHM524275 ERI524275 FBE524275 FLA524275 FUW524275 GES524275 GOO524275 GYK524275 HIG524275 HSC524275 IBY524275 ILU524275 IVQ524275 JFM524275 JPI524275 JZE524275 KJA524275 KSW524275 LCS524275 LMO524275 LWK524275 MGG524275 MQC524275 MZY524275 NJU524275 NTQ524275 ODM524275 ONI524275 OXE524275 PHA524275 PQW524275 QAS524275 QKO524275 QUK524275 REG524275 ROC524275 RXY524275 SHU524275 SRQ524275 TBM524275 TLI524275 TVE524275 UFA524275 UOW524275 UYS524275 VIO524275 VSK524275 WCG524275 WMC524275 WVY524275 Q589811 JM589811 TI589811 ADE589811 ANA589811 AWW589811 BGS589811 BQO589811 CAK589811 CKG589811 CUC589811 DDY589811 DNU589811 DXQ589811 EHM589811 ERI589811 FBE589811 FLA589811 FUW589811 GES589811 GOO589811 GYK589811 HIG589811 HSC589811 IBY589811 ILU589811 IVQ589811 JFM589811 JPI589811 JZE589811 KJA589811 KSW589811 LCS589811 LMO589811 LWK589811 MGG589811 MQC589811 MZY589811 NJU589811 NTQ589811 ODM589811 ONI589811 OXE589811 PHA589811 PQW589811 QAS589811 QKO589811 QUK589811 REG589811 ROC589811 RXY589811 SHU589811 SRQ589811 TBM589811 TLI589811 TVE589811 UFA589811 UOW589811 UYS589811 VIO589811 VSK589811 WCG589811 WMC589811 WVY589811 Q655347 JM655347 TI655347 ADE655347 ANA655347 AWW655347 BGS655347 BQO655347 CAK655347 CKG655347 CUC655347 DDY655347 DNU655347 DXQ655347 EHM655347 ERI655347 FBE655347 FLA655347 FUW655347 GES655347 GOO655347 GYK655347 HIG655347 HSC655347 IBY655347 ILU655347 IVQ655347 JFM655347 JPI655347 JZE655347 KJA655347 KSW655347 LCS655347 LMO655347 LWK655347 MGG655347 MQC655347 MZY655347 NJU655347 NTQ655347 ODM655347 ONI655347 OXE655347 PHA655347 PQW655347 QAS655347 QKO655347 QUK655347 REG655347 ROC655347 RXY655347 SHU655347 SRQ655347 TBM655347 TLI655347 TVE655347 UFA655347 UOW655347 UYS655347 VIO655347 VSK655347 WCG655347 WMC655347 WVY655347 Q720883 JM720883 TI720883 ADE720883 ANA720883 AWW720883 BGS720883 BQO720883 CAK720883 CKG720883 CUC720883 DDY720883 DNU720883 DXQ720883 EHM720883 ERI720883 FBE720883 FLA720883 FUW720883 GES720883 GOO720883 GYK720883 HIG720883 HSC720883 IBY720883 ILU720883 IVQ720883 JFM720883 JPI720883 JZE720883 KJA720883 KSW720883 LCS720883 LMO720883 LWK720883 MGG720883 MQC720883 MZY720883 NJU720883 NTQ720883 ODM720883 ONI720883 OXE720883 PHA720883 PQW720883 QAS720883 QKO720883 QUK720883 REG720883 ROC720883 RXY720883 SHU720883 SRQ720883 TBM720883 TLI720883 TVE720883 UFA720883 UOW720883 UYS720883 VIO720883 VSK720883 WCG720883 WMC720883 WVY720883 Q786419 JM786419 TI786419 ADE786419 ANA786419 AWW786419 BGS786419 BQO786419 CAK786419 CKG786419 CUC786419 DDY786419 DNU786419 DXQ786419 EHM786419 ERI786419 FBE786419 FLA786419 FUW786419 GES786419 GOO786419 GYK786419 HIG786419 HSC786419 IBY786419 ILU786419 IVQ786419 JFM786419 JPI786419 JZE786419 KJA786419 KSW786419 LCS786419 LMO786419 LWK786419 MGG786419 MQC786419 MZY786419 NJU786419 NTQ786419 ODM786419 ONI786419 OXE786419 PHA786419 PQW786419 QAS786419 QKO786419 QUK786419 REG786419 ROC786419 RXY786419 SHU786419 SRQ786419 TBM786419 TLI786419 TVE786419 UFA786419 UOW786419 UYS786419 VIO786419 VSK786419 WCG786419 WMC786419 WVY786419 Q851955 JM851955 TI851955 ADE851955 ANA851955 AWW851955 BGS851955 BQO851955 CAK851955 CKG851955 CUC851955 DDY851955 DNU851955 DXQ851955 EHM851955 ERI851955 FBE851955 FLA851955 FUW851955 GES851955 GOO851955 GYK851955 HIG851955 HSC851955 IBY851955 ILU851955 IVQ851955 JFM851955 JPI851955 JZE851955 KJA851955 KSW851955 LCS851955 LMO851955 LWK851955 MGG851955 MQC851955 MZY851955 NJU851955 NTQ851955 ODM851955 ONI851955 OXE851955 PHA851955 PQW851955 QAS851955 QKO851955 QUK851955 REG851955 ROC851955 RXY851955 SHU851955 SRQ851955 TBM851955 TLI851955 TVE851955 UFA851955 UOW851955 UYS851955 VIO851955 VSK851955 WCG851955 WMC851955 WVY851955 Q917491 JM917491 TI917491 ADE917491 ANA917491 AWW917491 BGS917491 BQO917491 CAK917491 CKG917491 CUC917491 DDY917491 DNU917491 DXQ917491 EHM917491 ERI917491 FBE917491 FLA917491 FUW917491 GES917491 GOO917491 GYK917491 HIG917491 HSC917491 IBY917491 ILU917491 IVQ917491 JFM917491 JPI917491 JZE917491 KJA917491 KSW917491 LCS917491 LMO917491 LWK917491 MGG917491 MQC917491 MZY917491 NJU917491 NTQ917491 ODM917491 ONI917491 OXE917491 PHA917491 PQW917491 QAS917491 QKO917491 QUK917491 REG917491 ROC917491 RXY917491 SHU917491 SRQ917491 TBM917491 TLI917491 TVE917491 UFA917491 UOW917491 UYS917491 VIO917491 VSK917491 WCG917491 WMC917491 WVY917491 Q983027 JM983027 TI983027 ADE983027 ANA983027 AWW983027 BGS983027 BQO983027 CAK983027 CKG983027 CUC983027 DDY983027 DNU983027 DXQ983027 EHM983027 ERI983027 FBE983027 FLA983027 FUW983027 GES983027 GOO983027 GYK983027 HIG983027 HSC983027 IBY983027 ILU983027 IVQ983027 JFM983027 JPI983027 JZE983027 KJA983027 KSW983027 LCS983027 LMO983027 LWK983027 MGG983027 MQC983027 MZY983027 NJU983027 NTQ983027 ODM983027 ONI983027 OXE983027 PHA983027 PQW983027 QAS983027 QKO983027 QUK983027 REG983027 ROC983027 RXY983027 SHU983027 SRQ983027 TBM983027 TLI983027 TVE983027 UFA983027 UOW983027 UYS983027 VIO983027 VSK983027 WCG983027 WMC983027 WVY983027 Q65526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Q131062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Q196598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Q262134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Q327670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Q393206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Q458742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Q524278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Q589814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Q655350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Q720886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Q786422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Q851958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Q917494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Q983030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Q65536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Q131072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Q196608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Q262144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Q327680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Q393216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Q458752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Q524288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Q589824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Q655360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Q720896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Q786432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Q851968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Q917504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Q983040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Q14:Q15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Q18:Q58 JM18:JM58 TI18:TI58 ADE18:ADE58 ANA18:ANA58 AWW18:AWW58 BGS18:BGS58 BQO18:BQO58 CAK18:CAK58 CKG18:CKG58 CUC18:CUC58 DDY18:DDY58 DNU18:DNU58 DXQ18:DXQ58 EHM18:EHM58 ERI18:ERI58 FBE18:FBE58 FLA18:FLA58 FUW18:FUW58 GES18:GES58 GOO18:GOO58 GYK18:GYK58 HIG18:HIG58 HSC18:HSC58 IBY18:IBY58 ILU18:ILU58 IVQ18:IVQ58 JFM18:JFM58 JPI18:JPI58 JZE18:JZE58 KJA18:KJA58 KSW18:KSW58 LCS18:LCS58 LMO18:LMO58 LWK18:LWK58 MGG18:MGG58 MQC18:MQC58 MZY18:MZY58 NJU18:NJU58 NTQ18:NTQ58 ODM18:ODM58 ONI18:ONI58 OXE18:OXE58 PHA18:PHA58 PQW18:PQW58 QAS18:QAS58 QKO18:QKO58 QUK18:QUK58 REG18:REG58 ROC18:ROC58 RXY18:RXY58 SHU18:SHU58 SRQ18:SRQ58 TBM18:TBM58 TLI18:TLI58 TVE18:TVE58 UFA18:UFA58 UOW18:UOW58 UYS18:UYS58 VIO18:VIO58 VSK18:VSK58 WCG18:WCG58 WMC18:WMC58 WVY18:WVY58 Q65554:Q65594 JM65554:JM65594 TI65554:TI65594 ADE65554:ADE65594 ANA65554:ANA65594 AWW65554:AWW65594 BGS65554:BGS65594 BQO65554:BQO65594 CAK65554:CAK65594 CKG65554:CKG65594 CUC65554:CUC65594 DDY65554:DDY65594 DNU65554:DNU65594 DXQ65554:DXQ65594 EHM65554:EHM65594 ERI65554:ERI65594 FBE65554:FBE65594 FLA65554:FLA65594 FUW65554:FUW65594 GES65554:GES65594 GOO65554:GOO65594 GYK65554:GYK65594 HIG65554:HIG65594 HSC65554:HSC65594 IBY65554:IBY65594 ILU65554:ILU65594 IVQ65554:IVQ65594 JFM65554:JFM65594 JPI65554:JPI65594 JZE65554:JZE65594 KJA65554:KJA65594 KSW65554:KSW65594 LCS65554:LCS65594 LMO65554:LMO65594 LWK65554:LWK65594 MGG65554:MGG65594 MQC65554:MQC65594 MZY65554:MZY65594 NJU65554:NJU65594 NTQ65554:NTQ65594 ODM65554:ODM65594 ONI65554:ONI65594 OXE65554:OXE65594 PHA65554:PHA65594 PQW65554:PQW65594 QAS65554:QAS65594 QKO65554:QKO65594 QUK65554:QUK65594 REG65554:REG65594 ROC65554:ROC65594 RXY65554:RXY65594 SHU65554:SHU65594 SRQ65554:SRQ65594 TBM65554:TBM65594 TLI65554:TLI65594 TVE65554:TVE65594 UFA65554:UFA65594 UOW65554:UOW65594 UYS65554:UYS65594 VIO65554:VIO65594 VSK65554:VSK65594 WCG65554:WCG65594 WMC65554:WMC65594 WVY65554:WVY65594 Q131090:Q131130 JM131090:JM131130 TI131090:TI131130 ADE131090:ADE131130 ANA131090:ANA131130 AWW131090:AWW131130 BGS131090:BGS131130 BQO131090:BQO131130 CAK131090:CAK131130 CKG131090:CKG131130 CUC131090:CUC131130 DDY131090:DDY131130 DNU131090:DNU131130 DXQ131090:DXQ131130 EHM131090:EHM131130 ERI131090:ERI131130 FBE131090:FBE131130 FLA131090:FLA131130 FUW131090:FUW131130 GES131090:GES131130 GOO131090:GOO131130 GYK131090:GYK131130 HIG131090:HIG131130 HSC131090:HSC131130 IBY131090:IBY131130 ILU131090:ILU131130 IVQ131090:IVQ131130 JFM131090:JFM131130 JPI131090:JPI131130 JZE131090:JZE131130 KJA131090:KJA131130 KSW131090:KSW131130 LCS131090:LCS131130 LMO131090:LMO131130 LWK131090:LWK131130 MGG131090:MGG131130 MQC131090:MQC131130 MZY131090:MZY131130 NJU131090:NJU131130 NTQ131090:NTQ131130 ODM131090:ODM131130 ONI131090:ONI131130 OXE131090:OXE131130 PHA131090:PHA131130 PQW131090:PQW131130 QAS131090:QAS131130 QKO131090:QKO131130 QUK131090:QUK131130 REG131090:REG131130 ROC131090:ROC131130 RXY131090:RXY131130 SHU131090:SHU131130 SRQ131090:SRQ131130 TBM131090:TBM131130 TLI131090:TLI131130 TVE131090:TVE131130 UFA131090:UFA131130 UOW131090:UOW131130 UYS131090:UYS131130 VIO131090:VIO131130 VSK131090:VSK131130 WCG131090:WCG131130 WMC131090:WMC131130 WVY131090:WVY131130 Q196626:Q196666 JM196626:JM196666 TI196626:TI196666 ADE196626:ADE196666 ANA196626:ANA196666 AWW196626:AWW196666 BGS196626:BGS196666 BQO196626:BQO196666 CAK196626:CAK196666 CKG196626:CKG196666 CUC196626:CUC196666 DDY196626:DDY196666 DNU196626:DNU196666 DXQ196626:DXQ196666 EHM196626:EHM196666 ERI196626:ERI196666 FBE196626:FBE196666 FLA196626:FLA196666 FUW196626:FUW196666 GES196626:GES196666 GOO196626:GOO196666 GYK196626:GYK196666 HIG196626:HIG196666 HSC196626:HSC196666 IBY196626:IBY196666 ILU196626:ILU196666 IVQ196626:IVQ196666 JFM196626:JFM196666 JPI196626:JPI196666 JZE196626:JZE196666 KJA196626:KJA196666 KSW196626:KSW196666 LCS196626:LCS196666 LMO196626:LMO196666 LWK196626:LWK196666 MGG196626:MGG196666 MQC196626:MQC196666 MZY196626:MZY196666 NJU196626:NJU196666 NTQ196626:NTQ196666 ODM196626:ODM196666 ONI196626:ONI196666 OXE196626:OXE196666 PHA196626:PHA196666 PQW196626:PQW196666 QAS196626:QAS196666 QKO196626:QKO196666 QUK196626:QUK196666 REG196626:REG196666 ROC196626:ROC196666 RXY196626:RXY196666 SHU196626:SHU196666 SRQ196626:SRQ196666 TBM196626:TBM196666 TLI196626:TLI196666 TVE196626:TVE196666 UFA196626:UFA196666 UOW196626:UOW196666 UYS196626:UYS196666 VIO196626:VIO196666 VSK196626:VSK196666 WCG196626:WCG196666 WMC196626:WMC196666 WVY196626:WVY196666 Q262162:Q262202 JM262162:JM262202 TI262162:TI262202 ADE262162:ADE262202 ANA262162:ANA262202 AWW262162:AWW262202 BGS262162:BGS262202 BQO262162:BQO262202 CAK262162:CAK262202 CKG262162:CKG262202 CUC262162:CUC262202 DDY262162:DDY262202 DNU262162:DNU262202 DXQ262162:DXQ262202 EHM262162:EHM262202 ERI262162:ERI262202 FBE262162:FBE262202 FLA262162:FLA262202 FUW262162:FUW262202 GES262162:GES262202 GOO262162:GOO262202 GYK262162:GYK262202 HIG262162:HIG262202 HSC262162:HSC262202 IBY262162:IBY262202 ILU262162:ILU262202 IVQ262162:IVQ262202 JFM262162:JFM262202 JPI262162:JPI262202 JZE262162:JZE262202 KJA262162:KJA262202 KSW262162:KSW262202 LCS262162:LCS262202 LMO262162:LMO262202 LWK262162:LWK262202 MGG262162:MGG262202 MQC262162:MQC262202 MZY262162:MZY262202 NJU262162:NJU262202 NTQ262162:NTQ262202 ODM262162:ODM262202 ONI262162:ONI262202 OXE262162:OXE262202 PHA262162:PHA262202 PQW262162:PQW262202 QAS262162:QAS262202 QKO262162:QKO262202 QUK262162:QUK262202 REG262162:REG262202 ROC262162:ROC262202 RXY262162:RXY262202 SHU262162:SHU262202 SRQ262162:SRQ262202 TBM262162:TBM262202 TLI262162:TLI262202 TVE262162:TVE262202 UFA262162:UFA262202 UOW262162:UOW262202 UYS262162:UYS262202 VIO262162:VIO262202 VSK262162:VSK262202 WCG262162:WCG262202 WMC262162:WMC262202 WVY262162:WVY262202 Q327698:Q327738 JM327698:JM327738 TI327698:TI327738 ADE327698:ADE327738 ANA327698:ANA327738 AWW327698:AWW327738 BGS327698:BGS327738 BQO327698:BQO327738 CAK327698:CAK327738 CKG327698:CKG327738 CUC327698:CUC327738 DDY327698:DDY327738 DNU327698:DNU327738 DXQ327698:DXQ327738 EHM327698:EHM327738 ERI327698:ERI327738 FBE327698:FBE327738 FLA327698:FLA327738 FUW327698:FUW327738 GES327698:GES327738 GOO327698:GOO327738 GYK327698:GYK327738 HIG327698:HIG327738 HSC327698:HSC327738 IBY327698:IBY327738 ILU327698:ILU327738 IVQ327698:IVQ327738 JFM327698:JFM327738 JPI327698:JPI327738 JZE327698:JZE327738 KJA327698:KJA327738 KSW327698:KSW327738 LCS327698:LCS327738 LMO327698:LMO327738 LWK327698:LWK327738 MGG327698:MGG327738 MQC327698:MQC327738 MZY327698:MZY327738 NJU327698:NJU327738 NTQ327698:NTQ327738 ODM327698:ODM327738 ONI327698:ONI327738 OXE327698:OXE327738 PHA327698:PHA327738 PQW327698:PQW327738 QAS327698:QAS327738 QKO327698:QKO327738 QUK327698:QUK327738 REG327698:REG327738 ROC327698:ROC327738 RXY327698:RXY327738 SHU327698:SHU327738 SRQ327698:SRQ327738 TBM327698:TBM327738 TLI327698:TLI327738 TVE327698:TVE327738 UFA327698:UFA327738 UOW327698:UOW327738 UYS327698:UYS327738 VIO327698:VIO327738 VSK327698:VSK327738 WCG327698:WCG327738 WMC327698:WMC327738 WVY327698:WVY327738 Q393234:Q393274 JM393234:JM393274 TI393234:TI393274 ADE393234:ADE393274 ANA393234:ANA393274 AWW393234:AWW393274 BGS393234:BGS393274 BQO393234:BQO393274 CAK393234:CAK393274 CKG393234:CKG393274 CUC393234:CUC393274 DDY393234:DDY393274 DNU393234:DNU393274 DXQ393234:DXQ393274 EHM393234:EHM393274 ERI393234:ERI393274 FBE393234:FBE393274 FLA393234:FLA393274 FUW393234:FUW393274 GES393234:GES393274 GOO393234:GOO393274 GYK393234:GYK393274 HIG393234:HIG393274 HSC393234:HSC393274 IBY393234:IBY393274 ILU393234:ILU393274 IVQ393234:IVQ393274 JFM393234:JFM393274 JPI393234:JPI393274 JZE393234:JZE393274 KJA393234:KJA393274 KSW393234:KSW393274 LCS393234:LCS393274 LMO393234:LMO393274 LWK393234:LWK393274 MGG393234:MGG393274 MQC393234:MQC393274 MZY393234:MZY393274 NJU393234:NJU393274 NTQ393234:NTQ393274 ODM393234:ODM393274 ONI393234:ONI393274 OXE393234:OXE393274 PHA393234:PHA393274 PQW393234:PQW393274 QAS393234:QAS393274 QKO393234:QKO393274 QUK393234:QUK393274 REG393234:REG393274 ROC393234:ROC393274 RXY393234:RXY393274 SHU393234:SHU393274 SRQ393234:SRQ393274 TBM393234:TBM393274 TLI393234:TLI393274 TVE393234:TVE393274 UFA393234:UFA393274 UOW393234:UOW393274 UYS393234:UYS393274 VIO393234:VIO393274 VSK393234:VSK393274 WCG393234:WCG393274 WMC393234:WMC393274 WVY393234:WVY393274 Q458770:Q458810 JM458770:JM458810 TI458770:TI458810 ADE458770:ADE458810 ANA458770:ANA458810 AWW458770:AWW458810 BGS458770:BGS458810 BQO458770:BQO458810 CAK458770:CAK458810 CKG458770:CKG458810 CUC458770:CUC458810 DDY458770:DDY458810 DNU458770:DNU458810 DXQ458770:DXQ458810 EHM458770:EHM458810 ERI458770:ERI458810 FBE458770:FBE458810 FLA458770:FLA458810 FUW458770:FUW458810 GES458770:GES458810 GOO458770:GOO458810 GYK458770:GYK458810 HIG458770:HIG458810 HSC458770:HSC458810 IBY458770:IBY458810 ILU458770:ILU458810 IVQ458770:IVQ458810 JFM458770:JFM458810 JPI458770:JPI458810 JZE458770:JZE458810 KJA458770:KJA458810 KSW458770:KSW458810 LCS458770:LCS458810 LMO458770:LMO458810 LWK458770:LWK458810 MGG458770:MGG458810 MQC458770:MQC458810 MZY458770:MZY458810 NJU458770:NJU458810 NTQ458770:NTQ458810 ODM458770:ODM458810 ONI458770:ONI458810 OXE458770:OXE458810 PHA458770:PHA458810 PQW458770:PQW458810 QAS458770:QAS458810 QKO458770:QKO458810 QUK458770:QUK458810 REG458770:REG458810 ROC458770:ROC458810 RXY458770:RXY458810 SHU458770:SHU458810 SRQ458770:SRQ458810 TBM458770:TBM458810 TLI458770:TLI458810 TVE458770:TVE458810 UFA458770:UFA458810 UOW458770:UOW458810 UYS458770:UYS458810 VIO458770:VIO458810 VSK458770:VSK458810 WCG458770:WCG458810 WMC458770:WMC458810 WVY458770:WVY458810 Q524306:Q524346 JM524306:JM524346 TI524306:TI524346 ADE524306:ADE524346 ANA524306:ANA524346 AWW524306:AWW524346 BGS524306:BGS524346 BQO524306:BQO524346 CAK524306:CAK524346 CKG524306:CKG524346 CUC524306:CUC524346 DDY524306:DDY524346 DNU524306:DNU524346 DXQ524306:DXQ524346 EHM524306:EHM524346 ERI524306:ERI524346 FBE524306:FBE524346 FLA524306:FLA524346 FUW524306:FUW524346 GES524306:GES524346 GOO524306:GOO524346 GYK524306:GYK524346 HIG524306:HIG524346 HSC524306:HSC524346 IBY524306:IBY524346 ILU524306:ILU524346 IVQ524306:IVQ524346 JFM524306:JFM524346 JPI524306:JPI524346 JZE524306:JZE524346 KJA524306:KJA524346 KSW524306:KSW524346 LCS524306:LCS524346 LMO524306:LMO524346 LWK524306:LWK524346 MGG524306:MGG524346 MQC524306:MQC524346 MZY524306:MZY524346 NJU524306:NJU524346 NTQ524306:NTQ524346 ODM524306:ODM524346 ONI524306:ONI524346 OXE524306:OXE524346 PHA524306:PHA524346 PQW524306:PQW524346 QAS524306:QAS524346 QKO524306:QKO524346 QUK524306:QUK524346 REG524306:REG524346 ROC524306:ROC524346 RXY524306:RXY524346 SHU524306:SHU524346 SRQ524306:SRQ524346 TBM524306:TBM524346 TLI524306:TLI524346 TVE524306:TVE524346 UFA524306:UFA524346 UOW524306:UOW524346 UYS524306:UYS524346 VIO524306:VIO524346 VSK524306:VSK524346 WCG524306:WCG524346 WMC524306:WMC524346 WVY524306:WVY524346 Q589842:Q589882 JM589842:JM589882 TI589842:TI589882 ADE589842:ADE589882 ANA589842:ANA589882 AWW589842:AWW589882 BGS589842:BGS589882 BQO589842:BQO589882 CAK589842:CAK589882 CKG589842:CKG589882 CUC589842:CUC589882 DDY589842:DDY589882 DNU589842:DNU589882 DXQ589842:DXQ589882 EHM589842:EHM589882 ERI589842:ERI589882 FBE589842:FBE589882 FLA589842:FLA589882 FUW589842:FUW589882 GES589842:GES589882 GOO589842:GOO589882 GYK589842:GYK589882 HIG589842:HIG589882 HSC589842:HSC589882 IBY589842:IBY589882 ILU589842:ILU589882 IVQ589842:IVQ589882 JFM589842:JFM589882 JPI589842:JPI589882 JZE589842:JZE589882 KJA589842:KJA589882 KSW589842:KSW589882 LCS589842:LCS589882 LMO589842:LMO589882 LWK589842:LWK589882 MGG589842:MGG589882 MQC589842:MQC589882 MZY589842:MZY589882 NJU589842:NJU589882 NTQ589842:NTQ589882 ODM589842:ODM589882 ONI589842:ONI589882 OXE589842:OXE589882 PHA589842:PHA589882 PQW589842:PQW589882 QAS589842:QAS589882 QKO589842:QKO589882 QUK589842:QUK589882 REG589842:REG589882 ROC589842:ROC589882 RXY589842:RXY589882 SHU589842:SHU589882 SRQ589842:SRQ589882 TBM589842:TBM589882 TLI589842:TLI589882 TVE589842:TVE589882 UFA589842:UFA589882 UOW589842:UOW589882 UYS589842:UYS589882 VIO589842:VIO589882 VSK589842:VSK589882 WCG589842:WCG589882 WMC589842:WMC589882 WVY589842:WVY589882 Q655378:Q655418 JM655378:JM655418 TI655378:TI655418 ADE655378:ADE655418 ANA655378:ANA655418 AWW655378:AWW655418 BGS655378:BGS655418 BQO655378:BQO655418 CAK655378:CAK655418 CKG655378:CKG655418 CUC655378:CUC655418 DDY655378:DDY655418 DNU655378:DNU655418 DXQ655378:DXQ655418 EHM655378:EHM655418 ERI655378:ERI655418 FBE655378:FBE655418 FLA655378:FLA655418 FUW655378:FUW655418 GES655378:GES655418 GOO655378:GOO655418 GYK655378:GYK655418 HIG655378:HIG655418 HSC655378:HSC655418 IBY655378:IBY655418 ILU655378:ILU655418 IVQ655378:IVQ655418 JFM655378:JFM655418 JPI655378:JPI655418 JZE655378:JZE655418 KJA655378:KJA655418 KSW655378:KSW655418 LCS655378:LCS655418 LMO655378:LMO655418 LWK655378:LWK655418 MGG655378:MGG655418 MQC655378:MQC655418 MZY655378:MZY655418 NJU655378:NJU655418 NTQ655378:NTQ655418 ODM655378:ODM655418 ONI655378:ONI655418 OXE655378:OXE655418 PHA655378:PHA655418 PQW655378:PQW655418 QAS655378:QAS655418 QKO655378:QKO655418 QUK655378:QUK655418 REG655378:REG655418 ROC655378:ROC655418 RXY655378:RXY655418 SHU655378:SHU655418 SRQ655378:SRQ655418 TBM655378:TBM655418 TLI655378:TLI655418 TVE655378:TVE655418 UFA655378:UFA655418 UOW655378:UOW655418 UYS655378:UYS655418 VIO655378:VIO655418 VSK655378:VSK655418 WCG655378:WCG655418 WMC655378:WMC655418 WVY655378:WVY655418 Q720914:Q720954 JM720914:JM720954 TI720914:TI720954 ADE720914:ADE720954 ANA720914:ANA720954 AWW720914:AWW720954 BGS720914:BGS720954 BQO720914:BQO720954 CAK720914:CAK720954 CKG720914:CKG720954 CUC720914:CUC720954 DDY720914:DDY720954 DNU720914:DNU720954 DXQ720914:DXQ720954 EHM720914:EHM720954 ERI720914:ERI720954 FBE720914:FBE720954 FLA720914:FLA720954 FUW720914:FUW720954 GES720914:GES720954 GOO720914:GOO720954 GYK720914:GYK720954 HIG720914:HIG720954 HSC720914:HSC720954 IBY720914:IBY720954 ILU720914:ILU720954 IVQ720914:IVQ720954 JFM720914:JFM720954 JPI720914:JPI720954 JZE720914:JZE720954 KJA720914:KJA720954 KSW720914:KSW720954 LCS720914:LCS720954 LMO720914:LMO720954 LWK720914:LWK720954 MGG720914:MGG720954 MQC720914:MQC720954 MZY720914:MZY720954 NJU720914:NJU720954 NTQ720914:NTQ720954 ODM720914:ODM720954 ONI720914:ONI720954 OXE720914:OXE720954 PHA720914:PHA720954 PQW720914:PQW720954 QAS720914:QAS720954 QKO720914:QKO720954 QUK720914:QUK720954 REG720914:REG720954 ROC720914:ROC720954 RXY720914:RXY720954 SHU720914:SHU720954 SRQ720914:SRQ720954 TBM720914:TBM720954 TLI720914:TLI720954 TVE720914:TVE720954 UFA720914:UFA720954 UOW720914:UOW720954 UYS720914:UYS720954 VIO720914:VIO720954 VSK720914:VSK720954 WCG720914:WCG720954 WMC720914:WMC720954 WVY720914:WVY720954 Q786450:Q786490 JM786450:JM786490 TI786450:TI786490 ADE786450:ADE786490 ANA786450:ANA786490 AWW786450:AWW786490 BGS786450:BGS786490 BQO786450:BQO786490 CAK786450:CAK786490 CKG786450:CKG786490 CUC786450:CUC786490 DDY786450:DDY786490 DNU786450:DNU786490 DXQ786450:DXQ786490 EHM786450:EHM786490 ERI786450:ERI786490 FBE786450:FBE786490 FLA786450:FLA786490 FUW786450:FUW786490 GES786450:GES786490 GOO786450:GOO786490 GYK786450:GYK786490 HIG786450:HIG786490 HSC786450:HSC786490 IBY786450:IBY786490 ILU786450:ILU786490 IVQ786450:IVQ786490 JFM786450:JFM786490 JPI786450:JPI786490 JZE786450:JZE786490 KJA786450:KJA786490 KSW786450:KSW786490 LCS786450:LCS786490 LMO786450:LMO786490 LWK786450:LWK786490 MGG786450:MGG786490 MQC786450:MQC786490 MZY786450:MZY786490 NJU786450:NJU786490 NTQ786450:NTQ786490 ODM786450:ODM786490 ONI786450:ONI786490 OXE786450:OXE786490 PHA786450:PHA786490 PQW786450:PQW786490 QAS786450:QAS786490 QKO786450:QKO786490 QUK786450:QUK786490 REG786450:REG786490 ROC786450:ROC786490 RXY786450:RXY786490 SHU786450:SHU786490 SRQ786450:SRQ786490 TBM786450:TBM786490 TLI786450:TLI786490 TVE786450:TVE786490 UFA786450:UFA786490 UOW786450:UOW786490 UYS786450:UYS786490 VIO786450:VIO786490 VSK786450:VSK786490 WCG786450:WCG786490 WMC786450:WMC786490 WVY786450:WVY786490 Q851986:Q852026 JM851986:JM852026 TI851986:TI852026 ADE851986:ADE852026 ANA851986:ANA852026 AWW851986:AWW852026 BGS851986:BGS852026 BQO851986:BQO852026 CAK851986:CAK852026 CKG851986:CKG852026 CUC851986:CUC852026 DDY851986:DDY852026 DNU851986:DNU852026 DXQ851986:DXQ852026 EHM851986:EHM852026 ERI851986:ERI852026 FBE851986:FBE852026 FLA851986:FLA852026 FUW851986:FUW852026 GES851986:GES852026 GOO851986:GOO852026 GYK851986:GYK852026 HIG851986:HIG852026 HSC851986:HSC852026 IBY851986:IBY852026 ILU851986:ILU852026 IVQ851986:IVQ852026 JFM851986:JFM852026 JPI851986:JPI852026 JZE851986:JZE852026 KJA851986:KJA852026 KSW851986:KSW852026 LCS851986:LCS852026 LMO851986:LMO852026 LWK851986:LWK852026 MGG851986:MGG852026 MQC851986:MQC852026 MZY851986:MZY852026 NJU851986:NJU852026 NTQ851986:NTQ852026 ODM851986:ODM852026 ONI851986:ONI852026 OXE851986:OXE852026 PHA851986:PHA852026 PQW851986:PQW852026 QAS851986:QAS852026 QKO851986:QKO852026 QUK851986:QUK852026 REG851986:REG852026 ROC851986:ROC852026 RXY851986:RXY852026 SHU851986:SHU852026 SRQ851986:SRQ852026 TBM851986:TBM852026 TLI851986:TLI852026 TVE851986:TVE852026 UFA851986:UFA852026 UOW851986:UOW852026 UYS851986:UYS852026 VIO851986:VIO852026 VSK851986:VSK852026 WCG851986:WCG852026 WMC851986:WMC852026 WVY851986:WVY852026 Q917522:Q917562 JM917522:JM917562 TI917522:TI917562 ADE917522:ADE917562 ANA917522:ANA917562 AWW917522:AWW917562 BGS917522:BGS917562 BQO917522:BQO917562 CAK917522:CAK917562 CKG917522:CKG917562 CUC917522:CUC917562 DDY917522:DDY917562 DNU917522:DNU917562 DXQ917522:DXQ917562 EHM917522:EHM917562 ERI917522:ERI917562 FBE917522:FBE917562 FLA917522:FLA917562 FUW917522:FUW917562 GES917522:GES917562 GOO917522:GOO917562 GYK917522:GYK917562 HIG917522:HIG917562 HSC917522:HSC917562 IBY917522:IBY917562 ILU917522:ILU917562 IVQ917522:IVQ917562 JFM917522:JFM917562 JPI917522:JPI917562 JZE917522:JZE917562 KJA917522:KJA917562 KSW917522:KSW917562 LCS917522:LCS917562 LMO917522:LMO917562 LWK917522:LWK917562 MGG917522:MGG917562 MQC917522:MQC917562 MZY917522:MZY917562 NJU917522:NJU917562 NTQ917522:NTQ917562 ODM917522:ODM917562 ONI917522:ONI917562 OXE917522:OXE917562 PHA917522:PHA917562 PQW917522:PQW917562 QAS917522:QAS917562 QKO917522:QKO917562 QUK917522:QUK917562 REG917522:REG917562 ROC917522:ROC917562 RXY917522:RXY917562 SHU917522:SHU917562 SRQ917522:SRQ917562 TBM917522:TBM917562 TLI917522:TLI917562 TVE917522:TVE917562 UFA917522:UFA917562 UOW917522:UOW917562 UYS917522:UYS917562 VIO917522:VIO917562 VSK917522:VSK917562 WCG917522:WCG917562 WMC917522:WMC917562 WVY917522:WVY917562 Q983058:Q983098 JM983058:JM983098 TI983058:TI983098 ADE983058:ADE983098 ANA983058:ANA983098 AWW983058:AWW983098 BGS983058:BGS983098 BQO983058:BQO983098 CAK983058:CAK983098 CKG983058:CKG983098 CUC983058:CUC983098 DDY983058:DDY983098 DNU983058:DNU983098 DXQ983058:DXQ983098 EHM983058:EHM983098 ERI983058:ERI983098 FBE983058:FBE983098 FLA983058:FLA983098 FUW983058:FUW983098 GES983058:GES983098 GOO983058:GOO983098 GYK983058:GYK983098 HIG983058:HIG983098 HSC983058:HSC983098 IBY983058:IBY983098 ILU983058:ILU983098 IVQ983058:IVQ983098 JFM983058:JFM983098 JPI983058:JPI983098 JZE983058:JZE983098 KJA983058:KJA983098 KSW983058:KSW983098 LCS983058:LCS983098 LMO983058:LMO983098 LWK983058:LWK983098 MGG983058:MGG983098 MQC983058:MQC983098 MZY983058:MZY983098 NJU983058:NJU983098 NTQ983058:NTQ983098 ODM983058:ODM983098 ONI983058:ONI983098 OXE983058:OXE983098 PHA983058:PHA983098 PQW983058:PQW983098 QAS983058:QAS983098 QKO983058:QKO983098 QUK983058:QUK983098 REG983058:REG983098 ROC983058:ROC983098 RXY983058:RXY983098 SHU983058:SHU983098 SRQ983058:SRQ983098 TBM983058:TBM983098 TLI983058:TLI983098 TVE983058:TVE983098 UFA983058:UFA983098 UOW983058:UOW983098 UYS983058:UYS983098 VIO983058:VIO983098 VSK983058:VSK983098 WCG983058:WCG983098 WMC983058:WMC983098 WVY983058:WVY983098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37"/>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1.85546875" style="182" customWidth="1"/>
    <col min="2" max="2" width="2.7109375" style="199" customWidth="1"/>
    <col min="3" max="3" width="6.5703125" style="199" customWidth="1"/>
    <col min="4" max="4" width="6.42578125" style="199" customWidth="1"/>
    <col min="5" max="5" width="2.140625" style="182" hidden="1" customWidth="1"/>
    <col min="6" max="6" width="9" style="182" customWidth="1"/>
    <col min="7" max="8" width="12" style="185" customWidth="1"/>
    <col min="9" max="9" width="8" style="185" customWidth="1"/>
    <col min="10" max="10" width="2.5703125" style="182" customWidth="1"/>
    <col min="11" max="11" width="8.85546875" style="182" customWidth="1"/>
    <col min="12" max="12" width="7.28515625" style="182" customWidth="1"/>
    <col min="13" max="13" width="3.7109375" style="182" customWidth="1"/>
    <col min="14" max="14" width="3.5703125" style="182" customWidth="1"/>
    <col min="15" max="15" width="3.7109375" style="182" customWidth="1"/>
    <col min="16" max="16" width="3.5703125" style="182" customWidth="1"/>
    <col min="17" max="18" width="3" style="182" customWidth="1"/>
    <col min="19" max="19" width="1" style="182" hidden="1" customWidth="1"/>
    <col min="20" max="21" width="3.7109375" style="182" hidden="1" customWidth="1"/>
    <col min="22" max="22" width="4.5703125" style="182" customWidth="1"/>
    <col min="23" max="23" width="2.85546875" style="182" hidden="1" customWidth="1"/>
    <col min="24" max="24" width="17.5703125" style="185" customWidth="1"/>
    <col min="25" max="26" width="13.5703125" style="185" customWidth="1"/>
    <col min="27" max="27" width="9.28515625" style="185" customWidth="1"/>
    <col min="28" max="28" width="19.85546875" style="185" customWidth="1"/>
    <col min="29" max="30" width="4.140625" style="182" customWidth="1"/>
    <col min="31" max="31" width="10.42578125" style="182" hidden="1" customWidth="1"/>
    <col min="32" max="32" width="6" style="182" hidden="1" customWidth="1"/>
    <col min="33" max="33" width="7.85546875" style="182" hidden="1" customWidth="1"/>
    <col min="34" max="34" width="3" style="182" customWidth="1"/>
    <col min="35" max="35" width="3.85546875" style="182" hidden="1" customWidth="1"/>
    <col min="36" max="36" width="3" style="182" customWidth="1"/>
    <col min="37" max="37" width="3.85546875" style="182" hidden="1" customWidth="1"/>
    <col min="38" max="38" width="4.42578125" style="200" customWidth="1"/>
    <col min="39" max="39" width="4.140625" style="165" customWidth="1"/>
    <col min="40" max="256" width="11.42578125" style="165"/>
    <col min="257" max="257" width="11.85546875" style="165" customWidth="1"/>
    <col min="258" max="258" width="2.7109375" style="165" customWidth="1"/>
    <col min="259" max="259" width="6.5703125" style="165" customWidth="1"/>
    <col min="260" max="260" width="6.42578125" style="165" customWidth="1"/>
    <col min="261" max="261" width="0" style="165" hidden="1" customWidth="1"/>
    <col min="262" max="262" width="9" style="165" customWidth="1"/>
    <col min="263" max="264" width="12" style="165" customWidth="1"/>
    <col min="265" max="265" width="8" style="165" customWidth="1"/>
    <col min="266" max="266" width="2.5703125" style="165" customWidth="1"/>
    <col min="267" max="267" width="8.85546875" style="165" customWidth="1"/>
    <col min="268" max="268" width="7.28515625" style="165" customWidth="1"/>
    <col min="269" max="269" width="3.7109375" style="165" customWidth="1"/>
    <col min="270" max="270" width="3.5703125" style="165" customWidth="1"/>
    <col min="271" max="271" width="3.7109375" style="165" customWidth="1"/>
    <col min="272" max="272" width="3.5703125" style="165" customWidth="1"/>
    <col min="273" max="274" width="3" style="165" customWidth="1"/>
    <col min="275" max="277" width="0" style="165" hidden="1" customWidth="1"/>
    <col min="278" max="278" width="4.5703125" style="165" customWidth="1"/>
    <col min="279" max="279" width="0" style="165" hidden="1" customWidth="1"/>
    <col min="280" max="280" width="17.5703125" style="165" customWidth="1"/>
    <col min="281" max="282" width="13.5703125" style="165" customWidth="1"/>
    <col min="283" max="283" width="9.28515625" style="165" customWidth="1"/>
    <col min="284" max="284" width="19.85546875" style="165" customWidth="1"/>
    <col min="285" max="286" width="4.140625" style="165" customWidth="1"/>
    <col min="287" max="289" width="0" style="165" hidden="1" customWidth="1"/>
    <col min="290" max="290" width="3" style="165" customWidth="1"/>
    <col min="291" max="291" width="0" style="165" hidden="1" customWidth="1"/>
    <col min="292" max="292" width="3" style="165" customWidth="1"/>
    <col min="293" max="293" width="0" style="165" hidden="1" customWidth="1"/>
    <col min="294" max="294" width="4.42578125" style="165" customWidth="1"/>
    <col min="295" max="295" width="4.140625" style="165" customWidth="1"/>
    <col min="296" max="512" width="11.42578125" style="165"/>
    <col min="513" max="513" width="11.85546875" style="165" customWidth="1"/>
    <col min="514" max="514" width="2.7109375" style="165" customWidth="1"/>
    <col min="515" max="515" width="6.5703125" style="165" customWidth="1"/>
    <col min="516" max="516" width="6.42578125" style="165" customWidth="1"/>
    <col min="517" max="517" width="0" style="165" hidden="1" customWidth="1"/>
    <col min="518" max="518" width="9" style="165" customWidth="1"/>
    <col min="519" max="520" width="12" style="165" customWidth="1"/>
    <col min="521" max="521" width="8" style="165" customWidth="1"/>
    <col min="522" max="522" width="2.5703125" style="165" customWidth="1"/>
    <col min="523" max="523" width="8.85546875" style="165" customWidth="1"/>
    <col min="524" max="524" width="7.28515625" style="165" customWidth="1"/>
    <col min="525" max="525" width="3.7109375" style="165" customWidth="1"/>
    <col min="526" max="526" width="3.5703125" style="165" customWidth="1"/>
    <col min="527" max="527" width="3.7109375" style="165" customWidth="1"/>
    <col min="528" max="528" width="3.5703125" style="165" customWidth="1"/>
    <col min="529" max="530" width="3" style="165" customWidth="1"/>
    <col min="531" max="533" width="0" style="165" hidden="1" customWidth="1"/>
    <col min="534" max="534" width="4.5703125" style="165" customWidth="1"/>
    <col min="535" max="535" width="0" style="165" hidden="1" customWidth="1"/>
    <col min="536" max="536" width="17.5703125" style="165" customWidth="1"/>
    <col min="537" max="538" width="13.5703125" style="165" customWidth="1"/>
    <col min="539" max="539" width="9.28515625" style="165" customWidth="1"/>
    <col min="540" max="540" width="19.85546875" style="165" customWidth="1"/>
    <col min="541" max="542" width="4.140625" style="165" customWidth="1"/>
    <col min="543" max="545" width="0" style="165" hidden="1" customWidth="1"/>
    <col min="546" max="546" width="3" style="165" customWidth="1"/>
    <col min="547" max="547" width="0" style="165" hidden="1" customWidth="1"/>
    <col min="548" max="548" width="3" style="165" customWidth="1"/>
    <col min="549" max="549" width="0" style="165" hidden="1" customWidth="1"/>
    <col min="550" max="550" width="4.42578125" style="165" customWidth="1"/>
    <col min="551" max="551" width="4.140625" style="165" customWidth="1"/>
    <col min="552" max="768" width="11.42578125" style="165"/>
    <col min="769" max="769" width="11.85546875" style="165" customWidth="1"/>
    <col min="770" max="770" width="2.7109375" style="165" customWidth="1"/>
    <col min="771" max="771" width="6.5703125" style="165" customWidth="1"/>
    <col min="772" max="772" width="6.42578125" style="165" customWidth="1"/>
    <col min="773" max="773" width="0" style="165" hidden="1" customWidth="1"/>
    <col min="774" max="774" width="9" style="165" customWidth="1"/>
    <col min="775" max="776" width="12" style="165" customWidth="1"/>
    <col min="777" max="777" width="8" style="165" customWidth="1"/>
    <col min="778" max="778" width="2.5703125" style="165" customWidth="1"/>
    <col min="779" max="779" width="8.85546875" style="165" customWidth="1"/>
    <col min="780" max="780" width="7.28515625" style="165" customWidth="1"/>
    <col min="781" max="781" width="3.7109375" style="165" customWidth="1"/>
    <col min="782" max="782" width="3.5703125" style="165" customWidth="1"/>
    <col min="783" max="783" width="3.7109375" style="165" customWidth="1"/>
    <col min="784" max="784" width="3.5703125" style="165" customWidth="1"/>
    <col min="785" max="786" width="3" style="165" customWidth="1"/>
    <col min="787" max="789" width="0" style="165" hidden="1" customWidth="1"/>
    <col min="790" max="790" width="4.5703125" style="165" customWidth="1"/>
    <col min="791" max="791" width="0" style="165" hidden="1" customWidth="1"/>
    <col min="792" max="792" width="17.5703125" style="165" customWidth="1"/>
    <col min="793" max="794" width="13.5703125" style="165" customWidth="1"/>
    <col min="795" max="795" width="9.28515625" style="165" customWidth="1"/>
    <col min="796" max="796" width="19.85546875" style="165" customWidth="1"/>
    <col min="797" max="798" width="4.140625" style="165" customWidth="1"/>
    <col min="799" max="801" width="0" style="165" hidden="1" customWidth="1"/>
    <col min="802" max="802" width="3" style="165" customWidth="1"/>
    <col min="803" max="803" width="0" style="165" hidden="1" customWidth="1"/>
    <col min="804" max="804" width="3" style="165" customWidth="1"/>
    <col min="805" max="805" width="0" style="165" hidden="1" customWidth="1"/>
    <col min="806" max="806" width="4.42578125" style="165" customWidth="1"/>
    <col min="807" max="807" width="4.140625" style="165" customWidth="1"/>
    <col min="808" max="1024" width="11.42578125" style="165"/>
    <col min="1025" max="1025" width="11.85546875" style="165" customWidth="1"/>
    <col min="1026" max="1026" width="2.7109375" style="165" customWidth="1"/>
    <col min="1027" max="1027" width="6.5703125" style="165" customWidth="1"/>
    <col min="1028" max="1028" width="6.42578125" style="165" customWidth="1"/>
    <col min="1029" max="1029" width="0" style="165" hidden="1" customWidth="1"/>
    <col min="1030" max="1030" width="9" style="165" customWidth="1"/>
    <col min="1031" max="1032" width="12" style="165" customWidth="1"/>
    <col min="1033" max="1033" width="8" style="165" customWidth="1"/>
    <col min="1034" max="1034" width="2.5703125" style="165" customWidth="1"/>
    <col min="1035" max="1035" width="8.85546875" style="165" customWidth="1"/>
    <col min="1036" max="1036" width="7.28515625" style="165" customWidth="1"/>
    <col min="1037" max="1037" width="3.7109375" style="165" customWidth="1"/>
    <col min="1038" max="1038" width="3.5703125" style="165" customWidth="1"/>
    <col min="1039" max="1039" width="3.7109375" style="165" customWidth="1"/>
    <col min="1040" max="1040" width="3.5703125" style="165" customWidth="1"/>
    <col min="1041" max="1042" width="3" style="165" customWidth="1"/>
    <col min="1043" max="1045" width="0" style="165" hidden="1" customWidth="1"/>
    <col min="1046" max="1046" width="4.5703125" style="165" customWidth="1"/>
    <col min="1047" max="1047" width="0" style="165" hidden="1" customWidth="1"/>
    <col min="1048" max="1048" width="17.5703125" style="165" customWidth="1"/>
    <col min="1049" max="1050" width="13.5703125" style="165" customWidth="1"/>
    <col min="1051" max="1051" width="9.28515625" style="165" customWidth="1"/>
    <col min="1052" max="1052" width="19.85546875" style="165" customWidth="1"/>
    <col min="1053" max="1054" width="4.140625" style="165" customWidth="1"/>
    <col min="1055" max="1057" width="0" style="165" hidden="1" customWidth="1"/>
    <col min="1058" max="1058" width="3" style="165" customWidth="1"/>
    <col min="1059" max="1059" width="0" style="165" hidden="1" customWidth="1"/>
    <col min="1060" max="1060" width="3" style="165" customWidth="1"/>
    <col min="1061" max="1061" width="0" style="165" hidden="1" customWidth="1"/>
    <col min="1062" max="1062" width="4.42578125" style="165" customWidth="1"/>
    <col min="1063" max="1063" width="4.140625" style="165" customWidth="1"/>
    <col min="1064" max="1280" width="11.42578125" style="165"/>
    <col min="1281" max="1281" width="11.85546875" style="165" customWidth="1"/>
    <col min="1282" max="1282" width="2.7109375" style="165" customWidth="1"/>
    <col min="1283" max="1283" width="6.5703125" style="165" customWidth="1"/>
    <col min="1284" max="1284" width="6.42578125" style="165" customWidth="1"/>
    <col min="1285" max="1285" width="0" style="165" hidden="1" customWidth="1"/>
    <col min="1286" max="1286" width="9" style="165" customWidth="1"/>
    <col min="1287" max="1288" width="12" style="165" customWidth="1"/>
    <col min="1289" max="1289" width="8" style="165" customWidth="1"/>
    <col min="1290" max="1290" width="2.5703125" style="165" customWidth="1"/>
    <col min="1291" max="1291" width="8.85546875" style="165" customWidth="1"/>
    <col min="1292" max="1292" width="7.28515625" style="165" customWidth="1"/>
    <col min="1293" max="1293" width="3.7109375" style="165" customWidth="1"/>
    <col min="1294" max="1294" width="3.5703125" style="165" customWidth="1"/>
    <col min="1295" max="1295" width="3.7109375" style="165" customWidth="1"/>
    <col min="1296" max="1296" width="3.5703125" style="165" customWidth="1"/>
    <col min="1297" max="1298" width="3" style="165" customWidth="1"/>
    <col min="1299" max="1301" width="0" style="165" hidden="1" customWidth="1"/>
    <col min="1302" max="1302" width="4.5703125" style="165" customWidth="1"/>
    <col min="1303" max="1303" width="0" style="165" hidden="1" customWidth="1"/>
    <col min="1304" max="1304" width="17.5703125" style="165" customWidth="1"/>
    <col min="1305" max="1306" width="13.5703125" style="165" customWidth="1"/>
    <col min="1307" max="1307" width="9.28515625" style="165" customWidth="1"/>
    <col min="1308" max="1308" width="19.85546875" style="165" customWidth="1"/>
    <col min="1309" max="1310" width="4.140625" style="165" customWidth="1"/>
    <col min="1311" max="1313" width="0" style="165" hidden="1" customWidth="1"/>
    <col min="1314" max="1314" width="3" style="165" customWidth="1"/>
    <col min="1315" max="1315" width="0" style="165" hidden="1" customWidth="1"/>
    <col min="1316" max="1316" width="3" style="165" customWidth="1"/>
    <col min="1317" max="1317" width="0" style="165" hidden="1" customWidth="1"/>
    <col min="1318" max="1318" width="4.42578125" style="165" customWidth="1"/>
    <col min="1319" max="1319" width="4.140625" style="165" customWidth="1"/>
    <col min="1320" max="1536" width="11.42578125" style="165"/>
    <col min="1537" max="1537" width="11.85546875" style="165" customWidth="1"/>
    <col min="1538" max="1538" width="2.7109375" style="165" customWidth="1"/>
    <col min="1539" max="1539" width="6.5703125" style="165" customWidth="1"/>
    <col min="1540" max="1540" width="6.42578125" style="165" customWidth="1"/>
    <col min="1541" max="1541" width="0" style="165" hidden="1" customWidth="1"/>
    <col min="1542" max="1542" width="9" style="165" customWidth="1"/>
    <col min="1543" max="1544" width="12" style="165" customWidth="1"/>
    <col min="1545" max="1545" width="8" style="165" customWidth="1"/>
    <col min="1546" max="1546" width="2.5703125" style="165" customWidth="1"/>
    <col min="1547" max="1547" width="8.85546875" style="165" customWidth="1"/>
    <col min="1548" max="1548" width="7.28515625" style="165" customWidth="1"/>
    <col min="1549" max="1549" width="3.7109375" style="165" customWidth="1"/>
    <col min="1550" max="1550" width="3.5703125" style="165" customWidth="1"/>
    <col min="1551" max="1551" width="3.7109375" style="165" customWidth="1"/>
    <col min="1552" max="1552" width="3.5703125" style="165" customWidth="1"/>
    <col min="1553" max="1554" width="3" style="165" customWidth="1"/>
    <col min="1555" max="1557" width="0" style="165" hidden="1" customWidth="1"/>
    <col min="1558" max="1558" width="4.5703125" style="165" customWidth="1"/>
    <col min="1559" max="1559" width="0" style="165" hidden="1" customWidth="1"/>
    <col min="1560" max="1560" width="17.5703125" style="165" customWidth="1"/>
    <col min="1561" max="1562" width="13.5703125" style="165" customWidth="1"/>
    <col min="1563" max="1563" width="9.28515625" style="165" customWidth="1"/>
    <col min="1564" max="1564" width="19.85546875" style="165" customWidth="1"/>
    <col min="1565" max="1566" width="4.140625" style="165" customWidth="1"/>
    <col min="1567" max="1569" width="0" style="165" hidden="1" customWidth="1"/>
    <col min="1570" max="1570" width="3" style="165" customWidth="1"/>
    <col min="1571" max="1571" width="0" style="165" hidden="1" customWidth="1"/>
    <col min="1572" max="1572" width="3" style="165" customWidth="1"/>
    <col min="1573" max="1573" width="0" style="165" hidden="1" customWidth="1"/>
    <col min="1574" max="1574" width="4.42578125" style="165" customWidth="1"/>
    <col min="1575" max="1575" width="4.140625" style="165" customWidth="1"/>
    <col min="1576" max="1792" width="11.42578125" style="165"/>
    <col min="1793" max="1793" width="11.85546875" style="165" customWidth="1"/>
    <col min="1794" max="1794" width="2.7109375" style="165" customWidth="1"/>
    <col min="1795" max="1795" width="6.5703125" style="165" customWidth="1"/>
    <col min="1796" max="1796" width="6.42578125" style="165" customWidth="1"/>
    <col min="1797" max="1797" width="0" style="165" hidden="1" customWidth="1"/>
    <col min="1798" max="1798" width="9" style="165" customWidth="1"/>
    <col min="1799" max="1800" width="12" style="165" customWidth="1"/>
    <col min="1801" max="1801" width="8" style="165" customWidth="1"/>
    <col min="1802" max="1802" width="2.5703125" style="165" customWidth="1"/>
    <col min="1803" max="1803" width="8.85546875" style="165" customWidth="1"/>
    <col min="1804" max="1804" width="7.28515625" style="165" customWidth="1"/>
    <col min="1805" max="1805" width="3.7109375" style="165" customWidth="1"/>
    <col min="1806" max="1806" width="3.5703125" style="165" customWidth="1"/>
    <col min="1807" max="1807" width="3.7109375" style="165" customWidth="1"/>
    <col min="1808" max="1808" width="3.5703125" style="165" customWidth="1"/>
    <col min="1809" max="1810" width="3" style="165" customWidth="1"/>
    <col min="1811" max="1813" width="0" style="165" hidden="1" customWidth="1"/>
    <col min="1814" max="1814" width="4.5703125" style="165" customWidth="1"/>
    <col min="1815" max="1815" width="0" style="165" hidden="1" customWidth="1"/>
    <col min="1816" max="1816" width="17.5703125" style="165" customWidth="1"/>
    <col min="1817" max="1818" width="13.5703125" style="165" customWidth="1"/>
    <col min="1819" max="1819" width="9.28515625" style="165" customWidth="1"/>
    <col min="1820" max="1820" width="19.85546875" style="165" customWidth="1"/>
    <col min="1821" max="1822" width="4.140625" style="165" customWidth="1"/>
    <col min="1823" max="1825" width="0" style="165" hidden="1" customWidth="1"/>
    <col min="1826" max="1826" width="3" style="165" customWidth="1"/>
    <col min="1827" max="1827" width="0" style="165" hidden="1" customWidth="1"/>
    <col min="1828" max="1828" width="3" style="165" customWidth="1"/>
    <col min="1829" max="1829" width="0" style="165" hidden="1" customWidth="1"/>
    <col min="1830" max="1830" width="4.42578125" style="165" customWidth="1"/>
    <col min="1831" max="1831" width="4.140625" style="165" customWidth="1"/>
    <col min="1832" max="2048" width="11.42578125" style="165"/>
    <col min="2049" max="2049" width="11.85546875" style="165" customWidth="1"/>
    <col min="2050" max="2050" width="2.7109375" style="165" customWidth="1"/>
    <col min="2051" max="2051" width="6.5703125" style="165" customWidth="1"/>
    <col min="2052" max="2052" width="6.42578125" style="165" customWidth="1"/>
    <col min="2053" max="2053" width="0" style="165" hidden="1" customWidth="1"/>
    <col min="2054" max="2054" width="9" style="165" customWidth="1"/>
    <col min="2055" max="2056" width="12" style="165" customWidth="1"/>
    <col min="2057" max="2057" width="8" style="165" customWidth="1"/>
    <col min="2058" max="2058" width="2.5703125" style="165" customWidth="1"/>
    <col min="2059" max="2059" width="8.85546875" style="165" customWidth="1"/>
    <col min="2060" max="2060" width="7.28515625" style="165" customWidth="1"/>
    <col min="2061" max="2061" width="3.7109375" style="165" customWidth="1"/>
    <col min="2062" max="2062" width="3.5703125" style="165" customWidth="1"/>
    <col min="2063" max="2063" width="3.7109375" style="165" customWidth="1"/>
    <col min="2064" max="2064" width="3.5703125" style="165" customWidth="1"/>
    <col min="2065" max="2066" width="3" style="165" customWidth="1"/>
    <col min="2067" max="2069" width="0" style="165" hidden="1" customWidth="1"/>
    <col min="2070" max="2070" width="4.5703125" style="165" customWidth="1"/>
    <col min="2071" max="2071" width="0" style="165" hidden="1" customWidth="1"/>
    <col min="2072" max="2072" width="17.5703125" style="165" customWidth="1"/>
    <col min="2073" max="2074" width="13.5703125" style="165" customWidth="1"/>
    <col min="2075" max="2075" width="9.28515625" style="165" customWidth="1"/>
    <col min="2076" max="2076" width="19.85546875" style="165" customWidth="1"/>
    <col min="2077" max="2078" width="4.140625" style="165" customWidth="1"/>
    <col min="2079" max="2081" width="0" style="165" hidden="1" customWidth="1"/>
    <col min="2082" max="2082" width="3" style="165" customWidth="1"/>
    <col min="2083" max="2083" width="0" style="165" hidden="1" customWidth="1"/>
    <col min="2084" max="2084" width="3" style="165" customWidth="1"/>
    <col min="2085" max="2085" width="0" style="165" hidden="1" customWidth="1"/>
    <col min="2086" max="2086" width="4.42578125" style="165" customWidth="1"/>
    <col min="2087" max="2087" width="4.140625" style="165" customWidth="1"/>
    <col min="2088" max="2304" width="11.42578125" style="165"/>
    <col min="2305" max="2305" width="11.85546875" style="165" customWidth="1"/>
    <col min="2306" max="2306" width="2.7109375" style="165" customWidth="1"/>
    <col min="2307" max="2307" width="6.5703125" style="165" customWidth="1"/>
    <col min="2308" max="2308" width="6.42578125" style="165" customWidth="1"/>
    <col min="2309" max="2309" width="0" style="165" hidden="1" customWidth="1"/>
    <col min="2310" max="2310" width="9" style="165" customWidth="1"/>
    <col min="2311" max="2312" width="12" style="165" customWidth="1"/>
    <col min="2313" max="2313" width="8" style="165" customWidth="1"/>
    <col min="2314" max="2314" width="2.5703125" style="165" customWidth="1"/>
    <col min="2315" max="2315" width="8.85546875" style="165" customWidth="1"/>
    <col min="2316" max="2316" width="7.28515625" style="165" customWidth="1"/>
    <col min="2317" max="2317" width="3.7109375" style="165" customWidth="1"/>
    <col min="2318" max="2318" width="3.5703125" style="165" customWidth="1"/>
    <col min="2319" max="2319" width="3.7109375" style="165" customWidth="1"/>
    <col min="2320" max="2320" width="3.5703125" style="165" customWidth="1"/>
    <col min="2321" max="2322" width="3" style="165" customWidth="1"/>
    <col min="2323" max="2325" width="0" style="165" hidden="1" customWidth="1"/>
    <col min="2326" max="2326" width="4.5703125" style="165" customWidth="1"/>
    <col min="2327" max="2327" width="0" style="165" hidden="1" customWidth="1"/>
    <col min="2328" max="2328" width="17.5703125" style="165" customWidth="1"/>
    <col min="2329" max="2330" width="13.5703125" style="165" customWidth="1"/>
    <col min="2331" max="2331" width="9.28515625" style="165" customWidth="1"/>
    <col min="2332" max="2332" width="19.85546875" style="165" customWidth="1"/>
    <col min="2333" max="2334" width="4.140625" style="165" customWidth="1"/>
    <col min="2335" max="2337" width="0" style="165" hidden="1" customWidth="1"/>
    <col min="2338" max="2338" width="3" style="165" customWidth="1"/>
    <col min="2339" max="2339" width="0" style="165" hidden="1" customWidth="1"/>
    <col min="2340" max="2340" width="3" style="165" customWidth="1"/>
    <col min="2341" max="2341" width="0" style="165" hidden="1" customWidth="1"/>
    <col min="2342" max="2342" width="4.42578125" style="165" customWidth="1"/>
    <col min="2343" max="2343" width="4.140625" style="165" customWidth="1"/>
    <col min="2344" max="2560" width="11.42578125" style="165"/>
    <col min="2561" max="2561" width="11.85546875" style="165" customWidth="1"/>
    <col min="2562" max="2562" width="2.7109375" style="165" customWidth="1"/>
    <col min="2563" max="2563" width="6.5703125" style="165" customWidth="1"/>
    <col min="2564" max="2564" width="6.42578125" style="165" customWidth="1"/>
    <col min="2565" max="2565" width="0" style="165" hidden="1" customWidth="1"/>
    <col min="2566" max="2566" width="9" style="165" customWidth="1"/>
    <col min="2567" max="2568" width="12" style="165" customWidth="1"/>
    <col min="2569" max="2569" width="8" style="165" customWidth="1"/>
    <col min="2570" max="2570" width="2.5703125" style="165" customWidth="1"/>
    <col min="2571" max="2571" width="8.85546875" style="165" customWidth="1"/>
    <col min="2572" max="2572" width="7.28515625" style="165" customWidth="1"/>
    <col min="2573" max="2573" width="3.7109375" style="165" customWidth="1"/>
    <col min="2574" max="2574" width="3.5703125" style="165" customWidth="1"/>
    <col min="2575" max="2575" width="3.7109375" style="165" customWidth="1"/>
    <col min="2576" max="2576" width="3.5703125" style="165" customWidth="1"/>
    <col min="2577" max="2578" width="3" style="165" customWidth="1"/>
    <col min="2579" max="2581" width="0" style="165" hidden="1" customWidth="1"/>
    <col min="2582" max="2582" width="4.5703125" style="165" customWidth="1"/>
    <col min="2583" max="2583" width="0" style="165" hidden="1" customWidth="1"/>
    <col min="2584" max="2584" width="17.5703125" style="165" customWidth="1"/>
    <col min="2585" max="2586" width="13.5703125" style="165" customWidth="1"/>
    <col min="2587" max="2587" width="9.28515625" style="165" customWidth="1"/>
    <col min="2588" max="2588" width="19.85546875" style="165" customWidth="1"/>
    <col min="2589" max="2590" width="4.140625" style="165" customWidth="1"/>
    <col min="2591" max="2593" width="0" style="165" hidden="1" customWidth="1"/>
    <col min="2594" max="2594" width="3" style="165" customWidth="1"/>
    <col min="2595" max="2595" width="0" style="165" hidden="1" customWidth="1"/>
    <col min="2596" max="2596" width="3" style="165" customWidth="1"/>
    <col min="2597" max="2597" width="0" style="165" hidden="1" customWidth="1"/>
    <col min="2598" max="2598" width="4.42578125" style="165" customWidth="1"/>
    <col min="2599" max="2599" width="4.140625" style="165" customWidth="1"/>
    <col min="2600" max="2816" width="11.42578125" style="165"/>
    <col min="2817" max="2817" width="11.85546875" style="165" customWidth="1"/>
    <col min="2818" max="2818" width="2.7109375" style="165" customWidth="1"/>
    <col min="2819" max="2819" width="6.5703125" style="165" customWidth="1"/>
    <col min="2820" max="2820" width="6.42578125" style="165" customWidth="1"/>
    <col min="2821" max="2821" width="0" style="165" hidden="1" customWidth="1"/>
    <col min="2822" max="2822" width="9" style="165" customWidth="1"/>
    <col min="2823" max="2824" width="12" style="165" customWidth="1"/>
    <col min="2825" max="2825" width="8" style="165" customWidth="1"/>
    <col min="2826" max="2826" width="2.5703125" style="165" customWidth="1"/>
    <col min="2827" max="2827" width="8.85546875" style="165" customWidth="1"/>
    <col min="2828" max="2828" width="7.28515625" style="165" customWidth="1"/>
    <col min="2829" max="2829" width="3.7109375" style="165" customWidth="1"/>
    <col min="2830" max="2830" width="3.5703125" style="165" customWidth="1"/>
    <col min="2831" max="2831" width="3.7109375" style="165" customWidth="1"/>
    <col min="2832" max="2832" width="3.5703125" style="165" customWidth="1"/>
    <col min="2833" max="2834" width="3" style="165" customWidth="1"/>
    <col min="2835" max="2837" width="0" style="165" hidden="1" customWidth="1"/>
    <col min="2838" max="2838" width="4.5703125" style="165" customWidth="1"/>
    <col min="2839" max="2839" width="0" style="165" hidden="1" customWidth="1"/>
    <col min="2840" max="2840" width="17.5703125" style="165" customWidth="1"/>
    <col min="2841" max="2842" width="13.5703125" style="165" customWidth="1"/>
    <col min="2843" max="2843" width="9.28515625" style="165" customWidth="1"/>
    <col min="2844" max="2844" width="19.85546875" style="165" customWidth="1"/>
    <col min="2845" max="2846" width="4.140625" style="165" customWidth="1"/>
    <col min="2847" max="2849" width="0" style="165" hidden="1" customWidth="1"/>
    <col min="2850" max="2850" width="3" style="165" customWidth="1"/>
    <col min="2851" max="2851" width="0" style="165" hidden="1" customWidth="1"/>
    <col min="2852" max="2852" width="3" style="165" customWidth="1"/>
    <col min="2853" max="2853" width="0" style="165" hidden="1" customWidth="1"/>
    <col min="2854" max="2854" width="4.42578125" style="165" customWidth="1"/>
    <col min="2855" max="2855" width="4.140625" style="165" customWidth="1"/>
    <col min="2856" max="3072" width="11.42578125" style="165"/>
    <col min="3073" max="3073" width="11.85546875" style="165" customWidth="1"/>
    <col min="3074" max="3074" width="2.7109375" style="165" customWidth="1"/>
    <col min="3075" max="3075" width="6.5703125" style="165" customWidth="1"/>
    <col min="3076" max="3076" width="6.42578125" style="165" customWidth="1"/>
    <col min="3077" max="3077" width="0" style="165" hidden="1" customWidth="1"/>
    <col min="3078" max="3078" width="9" style="165" customWidth="1"/>
    <col min="3079" max="3080" width="12" style="165" customWidth="1"/>
    <col min="3081" max="3081" width="8" style="165" customWidth="1"/>
    <col min="3082" max="3082" width="2.5703125" style="165" customWidth="1"/>
    <col min="3083" max="3083" width="8.85546875" style="165" customWidth="1"/>
    <col min="3084" max="3084" width="7.28515625" style="165" customWidth="1"/>
    <col min="3085" max="3085" width="3.7109375" style="165" customWidth="1"/>
    <col min="3086" max="3086" width="3.5703125" style="165" customWidth="1"/>
    <col min="3087" max="3087" width="3.7109375" style="165" customWidth="1"/>
    <col min="3088" max="3088" width="3.5703125" style="165" customWidth="1"/>
    <col min="3089" max="3090" width="3" style="165" customWidth="1"/>
    <col min="3091" max="3093" width="0" style="165" hidden="1" customWidth="1"/>
    <col min="3094" max="3094" width="4.5703125" style="165" customWidth="1"/>
    <col min="3095" max="3095" width="0" style="165" hidden="1" customWidth="1"/>
    <col min="3096" max="3096" width="17.5703125" style="165" customWidth="1"/>
    <col min="3097" max="3098" width="13.5703125" style="165" customWidth="1"/>
    <col min="3099" max="3099" width="9.28515625" style="165" customWidth="1"/>
    <col min="3100" max="3100" width="19.85546875" style="165" customWidth="1"/>
    <col min="3101" max="3102" width="4.140625" style="165" customWidth="1"/>
    <col min="3103" max="3105" width="0" style="165" hidden="1" customWidth="1"/>
    <col min="3106" max="3106" width="3" style="165" customWidth="1"/>
    <col min="3107" max="3107" width="0" style="165" hidden="1" customWidth="1"/>
    <col min="3108" max="3108" width="3" style="165" customWidth="1"/>
    <col min="3109" max="3109" width="0" style="165" hidden="1" customWidth="1"/>
    <col min="3110" max="3110" width="4.42578125" style="165" customWidth="1"/>
    <col min="3111" max="3111" width="4.140625" style="165" customWidth="1"/>
    <col min="3112" max="3328" width="11.42578125" style="165"/>
    <col min="3329" max="3329" width="11.85546875" style="165" customWidth="1"/>
    <col min="3330" max="3330" width="2.7109375" style="165" customWidth="1"/>
    <col min="3331" max="3331" width="6.5703125" style="165" customWidth="1"/>
    <col min="3332" max="3332" width="6.42578125" style="165" customWidth="1"/>
    <col min="3333" max="3333" width="0" style="165" hidden="1" customWidth="1"/>
    <col min="3334" max="3334" width="9" style="165" customWidth="1"/>
    <col min="3335" max="3336" width="12" style="165" customWidth="1"/>
    <col min="3337" max="3337" width="8" style="165" customWidth="1"/>
    <col min="3338" max="3338" width="2.5703125" style="165" customWidth="1"/>
    <col min="3339" max="3339" width="8.85546875" style="165" customWidth="1"/>
    <col min="3340" max="3340" width="7.28515625" style="165" customWidth="1"/>
    <col min="3341" max="3341" width="3.7109375" style="165" customWidth="1"/>
    <col min="3342" max="3342" width="3.5703125" style="165" customWidth="1"/>
    <col min="3343" max="3343" width="3.7109375" style="165" customWidth="1"/>
    <col min="3344" max="3344" width="3.5703125" style="165" customWidth="1"/>
    <col min="3345" max="3346" width="3" style="165" customWidth="1"/>
    <col min="3347" max="3349" width="0" style="165" hidden="1" customWidth="1"/>
    <col min="3350" max="3350" width="4.5703125" style="165" customWidth="1"/>
    <col min="3351" max="3351" width="0" style="165" hidden="1" customWidth="1"/>
    <col min="3352" max="3352" width="17.5703125" style="165" customWidth="1"/>
    <col min="3353" max="3354" width="13.5703125" style="165" customWidth="1"/>
    <col min="3355" max="3355" width="9.28515625" style="165" customWidth="1"/>
    <col min="3356" max="3356" width="19.85546875" style="165" customWidth="1"/>
    <col min="3357" max="3358" width="4.140625" style="165" customWidth="1"/>
    <col min="3359" max="3361" width="0" style="165" hidden="1" customWidth="1"/>
    <col min="3362" max="3362" width="3" style="165" customWidth="1"/>
    <col min="3363" max="3363" width="0" style="165" hidden="1" customWidth="1"/>
    <col min="3364" max="3364" width="3" style="165" customWidth="1"/>
    <col min="3365" max="3365" width="0" style="165" hidden="1" customWidth="1"/>
    <col min="3366" max="3366" width="4.42578125" style="165" customWidth="1"/>
    <col min="3367" max="3367" width="4.140625" style="165" customWidth="1"/>
    <col min="3368" max="3584" width="11.42578125" style="165"/>
    <col min="3585" max="3585" width="11.85546875" style="165" customWidth="1"/>
    <col min="3586" max="3586" width="2.7109375" style="165" customWidth="1"/>
    <col min="3587" max="3587" width="6.5703125" style="165" customWidth="1"/>
    <col min="3588" max="3588" width="6.42578125" style="165" customWidth="1"/>
    <col min="3589" max="3589" width="0" style="165" hidden="1" customWidth="1"/>
    <col min="3590" max="3590" width="9" style="165" customWidth="1"/>
    <col min="3591" max="3592" width="12" style="165" customWidth="1"/>
    <col min="3593" max="3593" width="8" style="165" customWidth="1"/>
    <col min="3594" max="3594" width="2.5703125" style="165" customWidth="1"/>
    <col min="3595" max="3595" width="8.85546875" style="165" customWidth="1"/>
    <col min="3596" max="3596" width="7.28515625" style="165" customWidth="1"/>
    <col min="3597" max="3597" width="3.7109375" style="165" customWidth="1"/>
    <col min="3598" max="3598" width="3.5703125" style="165" customWidth="1"/>
    <col min="3599" max="3599" width="3.7109375" style="165" customWidth="1"/>
    <col min="3600" max="3600" width="3.5703125" style="165" customWidth="1"/>
    <col min="3601" max="3602" width="3" style="165" customWidth="1"/>
    <col min="3603" max="3605" width="0" style="165" hidden="1" customWidth="1"/>
    <col min="3606" max="3606" width="4.5703125" style="165" customWidth="1"/>
    <col min="3607" max="3607" width="0" style="165" hidden="1" customWidth="1"/>
    <col min="3608" max="3608" width="17.5703125" style="165" customWidth="1"/>
    <col min="3609" max="3610" width="13.5703125" style="165" customWidth="1"/>
    <col min="3611" max="3611" width="9.28515625" style="165" customWidth="1"/>
    <col min="3612" max="3612" width="19.85546875" style="165" customWidth="1"/>
    <col min="3613" max="3614" width="4.140625" style="165" customWidth="1"/>
    <col min="3615" max="3617" width="0" style="165" hidden="1" customWidth="1"/>
    <col min="3618" max="3618" width="3" style="165" customWidth="1"/>
    <col min="3619" max="3619" width="0" style="165" hidden="1" customWidth="1"/>
    <col min="3620" max="3620" width="3" style="165" customWidth="1"/>
    <col min="3621" max="3621" width="0" style="165" hidden="1" customWidth="1"/>
    <col min="3622" max="3622" width="4.42578125" style="165" customWidth="1"/>
    <col min="3623" max="3623" width="4.140625" style="165" customWidth="1"/>
    <col min="3624" max="3840" width="11.42578125" style="165"/>
    <col min="3841" max="3841" width="11.85546875" style="165" customWidth="1"/>
    <col min="3842" max="3842" width="2.7109375" style="165" customWidth="1"/>
    <col min="3843" max="3843" width="6.5703125" style="165" customWidth="1"/>
    <col min="3844" max="3844" width="6.42578125" style="165" customWidth="1"/>
    <col min="3845" max="3845" width="0" style="165" hidden="1" customWidth="1"/>
    <col min="3846" max="3846" width="9" style="165" customWidth="1"/>
    <col min="3847" max="3848" width="12" style="165" customWidth="1"/>
    <col min="3849" max="3849" width="8" style="165" customWidth="1"/>
    <col min="3850" max="3850" width="2.5703125" style="165" customWidth="1"/>
    <col min="3851" max="3851" width="8.85546875" style="165" customWidth="1"/>
    <col min="3852" max="3852" width="7.28515625" style="165" customWidth="1"/>
    <col min="3853" max="3853" width="3.7109375" style="165" customWidth="1"/>
    <col min="3854" max="3854" width="3.5703125" style="165" customWidth="1"/>
    <col min="3855" max="3855" width="3.7109375" style="165" customWidth="1"/>
    <col min="3856" max="3856" width="3.5703125" style="165" customWidth="1"/>
    <col min="3857" max="3858" width="3" style="165" customWidth="1"/>
    <col min="3859" max="3861" width="0" style="165" hidden="1" customWidth="1"/>
    <col min="3862" max="3862" width="4.5703125" style="165" customWidth="1"/>
    <col min="3863" max="3863" width="0" style="165" hidden="1" customWidth="1"/>
    <col min="3864" max="3864" width="17.5703125" style="165" customWidth="1"/>
    <col min="3865" max="3866" width="13.5703125" style="165" customWidth="1"/>
    <col min="3867" max="3867" width="9.28515625" style="165" customWidth="1"/>
    <col min="3868" max="3868" width="19.85546875" style="165" customWidth="1"/>
    <col min="3869" max="3870" width="4.140625" style="165" customWidth="1"/>
    <col min="3871" max="3873" width="0" style="165" hidden="1" customWidth="1"/>
    <col min="3874" max="3874" width="3" style="165" customWidth="1"/>
    <col min="3875" max="3875" width="0" style="165" hidden="1" customWidth="1"/>
    <col min="3876" max="3876" width="3" style="165" customWidth="1"/>
    <col min="3877" max="3877" width="0" style="165" hidden="1" customWidth="1"/>
    <col min="3878" max="3878" width="4.42578125" style="165" customWidth="1"/>
    <col min="3879" max="3879" width="4.140625" style="165" customWidth="1"/>
    <col min="3880" max="4096" width="11.42578125" style="165"/>
    <col min="4097" max="4097" width="11.85546875" style="165" customWidth="1"/>
    <col min="4098" max="4098" width="2.7109375" style="165" customWidth="1"/>
    <col min="4099" max="4099" width="6.5703125" style="165" customWidth="1"/>
    <col min="4100" max="4100" width="6.42578125" style="165" customWidth="1"/>
    <col min="4101" max="4101" width="0" style="165" hidden="1" customWidth="1"/>
    <col min="4102" max="4102" width="9" style="165" customWidth="1"/>
    <col min="4103" max="4104" width="12" style="165" customWidth="1"/>
    <col min="4105" max="4105" width="8" style="165" customWidth="1"/>
    <col min="4106" max="4106" width="2.5703125" style="165" customWidth="1"/>
    <col min="4107" max="4107" width="8.85546875" style="165" customWidth="1"/>
    <col min="4108" max="4108" width="7.28515625" style="165" customWidth="1"/>
    <col min="4109" max="4109" width="3.7109375" style="165" customWidth="1"/>
    <col min="4110" max="4110" width="3.5703125" style="165" customWidth="1"/>
    <col min="4111" max="4111" width="3.7109375" style="165" customWidth="1"/>
    <col min="4112" max="4112" width="3.5703125" style="165" customWidth="1"/>
    <col min="4113" max="4114" width="3" style="165" customWidth="1"/>
    <col min="4115" max="4117" width="0" style="165" hidden="1" customWidth="1"/>
    <col min="4118" max="4118" width="4.5703125" style="165" customWidth="1"/>
    <col min="4119" max="4119" width="0" style="165" hidden="1" customWidth="1"/>
    <col min="4120" max="4120" width="17.5703125" style="165" customWidth="1"/>
    <col min="4121" max="4122" width="13.5703125" style="165" customWidth="1"/>
    <col min="4123" max="4123" width="9.28515625" style="165" customWidth="1"/>
    <col min="4124" max="4124" width="19.85546875" style="165" customWidth="1"/>
    <col min="4125" max="4126" width="4.140625" style="165" customWidth="1"/>
    <col min="4127" max="4129" width="0" style="165" hidden="1" customWidth="1"/>
    <col min="4130" max="4130" width="3" style="165" customWidth="1"/>
    <col min="4131" max="4131" width="0" style="165" hidden="1" customWidth="1"/>
    <col min="4132" max="4132" width="3" style="165" customWidth="1"/>
    <col min="4133" max="4133" width="0" style="165" hidden="1" customWidth="1"/>
    <col min="4134" max="4134" width="4.42578125" style="165" customWidth="1"/>
    <col min="4135" max="4135" width="4.140625" style="165" customWidth="1"/>
    <col min="4136" max="4352" width="11.42578125" style="165"/>
    <col min="4353" max="4353" width="11.85546875" style="165" customWidth="1"/>
    <col min="4354" max="4354" width="2.7109375" style="165" customWidth="1"/>
    <col min="4355" max="4355" width="6.5703125" style="165" customWidth="1"/>
    <col min="4356" max="4356" width="6.42578125" style="165" customWidth="1"/>
    <col min="4357" max="4357" width="0" style="165" hidden="1" customWidth="1"/>
    <col min="4358" max="4358" width="9" style="165" customWidth="1"/>
    <col min="4359" max="4360" width="12" style="165" customWidth="1"/>
    <col min="4361" max="4361" width="8" style="165" customWidth="1"/>
    <col min="4362" max="4362" width="2.5703125" style="165" customWidth="1"/>
    <col min="4363" max="4363" width="8.85546875" style="165" customWidth="1"/>
    <col min="4364" max="4364" width="7.28515625" style="165" customWidth="1"/>
    <col min="4365" max="4365" width="3.7109375" style="165" customWidth="1"/>
    <col min="4366" max="4366" width="3.5703125" style="165" customWidth="1"/>
    <col min="4367" max="4367" width="3.7109375" style="165" customWidth="1"/>
    <col min="4368" max="4368" width="3.5703125" style="165" customWidth="1"/>
    <col min="4369" max="4370" width="3" style="165" customWidth="1"/>
    <col min="4371" max="4373" width="0" style="165" hidden="1" customWidth="1"/>
    <col min="4374" max="4374" width="4.5703125" style="165" customWidth="1"/>
    <col min="4375" max="4375" width="0" style="165" hidden="1" customWidth="1"/>
    <col min="4376" max="4376" width="17.5703125" style="165" customWidth="1"/>
    <col min="4377" max="4378" width="13.5703125" style="165" customWidth="1"/>
    <col min="4379" max="4379" width="9.28515625" style="165" customWidth="1"/>
    <col min="4380" max="4380" width="19.85546875" style="165" customWidth="1"/>
    <col min="4381" max="4382" width="4.140625" style="165" customWidth="1"/>
    <col min="4383" max="4385" width="0" style="165" hidden="1" customWidth="1"/>
    <col min="4386" max="4386" width="3" style="165" customWidth="1"/>
    <col min="4387" max="4387" width="0" style="165" hidden="1" customWidth="1"/>
    <col min="4388" max="4388" width="3" style="165" customWidth="1"/>
    <col min="4389" max="4389" width="0" style="165" hidden="1" customWidth="1"/>
    <col min="4390" max="4390" width="4.42578125" style="165" customWidth="1"/>
    <col min="4391" max="4391" width="4.140625" style="165" customWidth="1"/>
    <col min="4392" max="4608" width="11.42578125" style="165"/>
    <col min="4609" max="4609" width="11.85546875" style="165" customWidth="1"/>
    <col min="4610" max="4610" width="2.7109375" style="165" customWidth="1"/>
    <col min="4611" max="4611" width="6.5703125" style="165" customWidth="1"/>
    <col min="4612" max="4612" width="6.42578125" style="165" customWidth="1"/>
    <col min="4613" max="4613" width="0" style="165" hidden="1" customWidth="1"/>
    <col min="4614" max="4614" width="9" style="165" customWidth="1"/>
    <col min="4615" max="4616" width="12" style="165" customWidth="1"/>
    <col min="4617" max="4617" width="8" style="165" customWidth="1"/>
    <col min="4618" max="4618" width="2.5703125" style="165" customWidth="1"/>
    <col min="4619" max="4619" width="8.85546875" style="165" customWidth="1"/>
    <col min="4620" max="4620" width="7.28515625" style="165" customWidth="1"/>
    <col min="4621" max="4621" width="3.7109375" style="165" customWidth="1"/>
    <col min="4622" max="4622" width="3.5703125" style="165" customWidth="1"/>
    <col min="4623" max="4623" width="3.7109375" style="165" customWidth="1"/>
    <col min="4624" max="4624" width="3.5703125" style="165" customWidth="1"/>
    <col min="4625" max="4626" width="3" style="165" customWidth="1"/>
    <col min="4627" max="4629" width="0" style="165" hidden="1" customWidth="1"/>
    <col min="4630" max="4630" width="4.5703125" style="165" customWidth="1"/>
    <col min="4631" max="4631" width="0" style="165" hidden="1" customWidth="1"/>
    <col min="4632" max="4632" width="17.5703125" style="165" customWidth="1"/>
    <col min="4633" max="4634" width="13.5703125" style="165" customWidth="1"/>
    <col min="4635" max="4635" width="9.28515625" style="165" customWidth="1"/>
    <col min="4636" max="4636" width="19.85546875" style="165" customWidth="1"/>
    <col min="4637" max="4638" width="4.140625" style="165" customWidth="1"/>
    <col min="4639" max="4641" width="0" style="165" hidden="1" customWidth="1"/>
    <col min="4642" max="4642" width="3" style="165" customWidth="1"/>
    <col min="4643" max="4643" width="0" style="165" hidden="1" customWidth="1"/>
    <col min="4644" max="4644" width="3" style="165" customWidth="1"/>
    <col min="4645" max="4645" width="0" style="165" hidden="1" customWidth="1"/>
    <col min="4646" max="4646" width="4.42578125" style="165" customWidth="1"/>
    <col min="4647" max="4647" width="4.140625" style="165" customWidth="1"/>
    <col min="4648" max="4864" width="11.42578125" style="165"/>
    <col min="4865" max="4865" width="11.85546875" style="165" customWidth="1"/>
    <col min="4866" max="4866" width="2.7109375" style="165" customWidth="1"/>
    <col min="4867" max="4867" width="6.5703125" style="165" customWidth="1"/>
    <col min="4868" max="4868" width="6.42578125" style="165" customWidth="1"/>
    <col min="4869" max="4869" width="0" style="165" hidden="1" customWidth="1"/>
    <col min="4870" max="4870" width="9" style="165" customWidth="1"/>
    <col min="4871" max="4872" width="12" style="165" customWidth="1"/>
    <col min="4873" max="4873" width="8" style="165" customWidth="1"/>
    <col min="4874" max="4874" width="2.5703125" style="165" customWidth="1"/>
    <col min="4875" max="4875" width="8.85546875" style="165" customWidth="1"/>
    <col min="4876" max="4876" width="7.28515625" style="165" customWidth="1"/>
    <col min="4877" max="4877" width="3.7109375" style="165" customWidth="1"/>
    <col min="4878" max="4878" width="3.5703125" style="165" customWidth="1"/>
    <col min="4879" max="4879" width="3.7109375" style="165" customWidth="1"/>
    <col min="4880" max="4880" width="3.5703125" style="165" customWidth="1"/>
    <col min="4881" max="4882" width="3" style="165" customWidth="1"/>
    <col min="4883" max="4885" width="0" style="165" hidden="1" customWidth="1"/>
    <col min="4886" max="4886" width="4.5703125" style="165" customWidth="1"/>
    <col min="4887" max="4887" width="0" style="165" hidden="1" customWidth="1"/>
    <col min="4888" max="4888" width="17.5703125" style="165" customWidth="1"/>
    <col min="4889" max="4890" width="13.5703125" style="165" customWidth="1"/>
    <col min="4891" max="4891" width="9.28515625" style="165" customWidth="1"/>
    <col min="4892" max="4892" width="19.85546875" style="165" customWidth="1"/>
    <col min="4893" max="4894" width="4.140625" style="165" customWidth="1"/>
    <col min="4895" max="4897" width="0" style="165" hidden="1" customWidth="1"/>
    <col min="4898" max="4898" width="3" style="165" customWidth="1"/>
    <col min="4899" max="4899" width="0" style="165" hidden="1" customWidth="1"/>
    <col min="4900" max="4900" width="3" style="165" customWidth="1"/>
    <col min="4901" max="4901" width="0" style="165" hidden="1" customWidth="1"/>
    <col min="4902" max="4902" width="4.42578125" style="165" customWidth="1"/>
    <col min="4903" max="4903" width="4.140625" style="165" customWidth="1"/>
    <col min="4904" max="5120" width="11.42578125" style="165"/>
    <col min="5121" max="5121" width="11.85546875" style="165" customWidth="1"/>
    <col min="5122" max="5122" width="2.7109375" style="165" customWidth="1"/>
    <col min="5123" max="5123" width="6.5703125" style="165" customWidth="1"/>
    <col min="5124" max="5124" width="6.42578125" style="165" customWidth="1"/>
    <col min="5125" max="5125" width="0" style="165" hidden="1" customWidth="1"/>
    <col min="5126" max="5126" width="9" style="165" customWidth="1"/>
    <col min="5127" max="5128" width="12" style="165" customWidth="1"/>
    <col min="5129" max="5129" width="8" style="165" customWidth="1"/>
    <col min="5130" max="5130" width="2.5703125" style="165" customWidth="1"/>
    <col min="5131" max="5131" width="8.85546875" style="165" customWidth="1"/>
    <col min="5132" max="5132" width="7.28515625" style="165" customWidth="1"/>
    <col min="5133" max="5133" width="3.7109375" style="165" customWidth="1"/>
    <col min="5134" max="5134" width="3.5703125" style="165" customWidth="1"/>
    <col min="5135" max="5135" width="3.7109375" style="165" customWidth="1"/>
    <col min="5136" max="5136" width="3.5703125" style="165" customWidth="1"/>
    <col min="5137" max="5138" width="3" style="165" customWidth="1"/>
    <col min="5139" max="5141" width="0" style="165" hidden="1" customWidth="1"/>
    <col min="5142" max="5142" width="4.5703125" style="165" customWidth="1"/>
    <col min="5143" max="5143" width="0" style="165" hidden="1" customWidth="1"/>
    <col min="5144" max="5144" width="17.5703125" style="165" customWidth="1"/>
    <col min="5145" max="5146" width="13.5703125" style="165" customWidth="1"/>
    <col min="5147" max="5147" width="9.28515625" style="165" customWidth="1"/>
    <col min="5148" max="5148" width="19.85546875" style="165" customWidth="1"/>
    <col min="5149" max="5150" width="4.140625" style="165" customWidth="1"/>
    <col min="5151" max="5153" width="0" style="165" hidden="1" customWidth="1"/>
    <col min="5154" max="5154" width="3" style="165" customWidth="1"/>
    <col min="5155" max="5155" width="0" style="165" hidden="1" customWidth="1"/>
    <col min="5156" max="5156" width="3" style="165" customWidth="1"/>
    <col min="5157" max="5157" width="0" style="165" hidden="1" customWidth="1"/>
    <col min="5158" max="5158" width="4.42578125" style="165" customWidth="1"/>
    <col min="5159" max="5159" width="4.140625" style="165" customWidth="1"/>
    <col min="5160" max="5376" width="11.42578125" style="165"/>
    <col min="5377" max="5377" width="11.85546875" style="165" customWidth="1"/>
    <col min="5378" max="5378" width="2.7109375" style="165" customWidth="1"/>
    <col min="5379" max="5379" width="6.5703125" style="165" customWidth="1"/>
    <col min="5380" max="5380" width="6.42578125" style="165" customWidth="1"/>
    <col min="5381" max="5381" width="0" style="165" hidden="1" customWidth="1"/>
    <col min="5382" max="5382" width="9" style="165" customWidth="1"/>
    <col min="5383" max="5384" width="12" style="165" customWidth="1"/>
    <col min="5385" max="5385" width="8" style="165" customWidth="1"/>
    <col min="5386" max="5386" width="2.5703125" style="165" customWidth="1"/>
    <col min="5387" max="5387" width="8.85546875" style="165" customWidth="1"/>
    <col min="5388" max="5388" width="7.28515625" style="165" customWidth="1"/>
    <col min="5389" max="5389" width="3.7109375" style="165" customWidth="1"/>
    <col min="5390" max="5390" width="3.5703125" style="165" customWidth="1"/>
    <col min="5391" max="5391" width="3.7109375" style="165" customWidth="1"/>
    <col min="5392" max="5392" width="3.5703125" style="165" customWidth="1"/>
    <col min="5393" max="5394" width="3" style="165" customWidth="1"/>
    <col min="5395" max="5397" width="0" style="165" hidden="1" customWidth="1"/>
    <col min="5398" max="5398" width="4.5703125" style="165" customWidth="1"/>
    <col min="5399" max="5399" width="0" style="165" hidden="1" customWidth="1"/>
    <col min="5400" max="5400" width="17.5703125" style="165" customWidth="1"/>
    <col min="5401" max="5402" width="13.5703125" style="165" customWidth="1"/>
    <col min="5403" max="5403" width="9.28515625" style="165" customWidth="1"/>
    <col min="5404" max="5404" width="19.85546875" style="165" customWidth="1"/>
    <col min="5405" max="5406" width="4.140625" style="165" customWidth="1"/>
    <col min="5407" max="5409" width="0" style="165" hidden="1" customWidth="1"/>
    <col min="5410" max="5410" width="3" style="165" customWidth="1"/>
    <col min="5411" max="5411" width="0" style="165" hidden="1" customWidth="1"/>
    <col min="5412" max="5412" width="3" style="165" customWidth="1"/>
    <col min="5413" max="5413" width="0" style="165" hidden="1" customWidth="1"/>
    <col min="5414" max="5414" width="4.42578125" style="165" customWidth="1"/>
    <col min="5415" max="5415" width="4.140625" style="165" customWidth="1"/>
    <col min="5416" max="5632" width="11.42578125" style="165"/>
    <col min="5633" max="5633" width="11.85546875" style="165" customWidth="1"/>
    <col min="5634" max="5634" width="2.7109375" style="165" customWidth="1"/>
    <col min="5635" max="5635" width="6.5703125" style="165" customWidth="1"/>
    <col min="5636" max="5636" width="6.42578125" style="165" customWidth="1"/>
    <col min="5637" max="5637" width="0" style="165" hidden="1" customWidth="1"/>
    <col min="5638" max="5638" width="9" style="165" customWidth="1"/>
    <col min="5639" max="5640" width="12" style="165" customWidth="1"/>
    <col min="5641" max="5641" width="8" style="165" customWidth="1"/>
    <col min="5642" max="5642" width="2.5703125" style="165" customWidth="1"/>
    <col min="5643" max="5643" width="8.85546875" style="165" customWidth="1"/>
    <col min="5644" max="5644" width="7.28515625" style="165" customWidth="1"/>
    <col min="5645" max="5645" width="3.7109375" style="165" customWidth="1"/>
    <col min="5646" max="5646" width="3.5703125" style="165" customWidth="1"/>
    <col min="5647" max="5647" width="3.7109375" style="165" customWidth="1"/>
    <col min="5648" max="5648" width="3.5703125" style="165" customWidth="1"/>
    <col min="5649" max="5650" width="3" style="165" customWidth="1"/>
    <col min="5651" max="5653" width="0" style="165" hidden="1" customWidth="1"/>
    <col min="5654" max="5654" width="4.5703125" style="165" customWidth="1"/>
    <col min="5655" max="5655" width="0" style="165" hidden="1" customWidth="1"/>
    <col min="5656" max="5656" width="17.5703125" style="165" customWidth="1"/>
    <col min="5657" max="5658" width="13.5703125" style="165" customWidth="1"/>
    <col min="5659" max="5659" width="9.28515625" style="165" customWidth="1"/>
    <col min="5660" max="5660" width="19.85546875" style="165" customWidth="1"/>
    <col min="5661" max="5662" width="4.140625" style="165" customWidth="1"/>
    <col min="5663" max="5665" width="0" style="165" hidden="1" customWidth="1"/>
    <col min="5666" max="5666" width="3" style="165" customWidth="1"/>
    <col min="5667" max="5667" width="0" style="165" hidden="1" customWidth="1"/>
    <col min="5668" max="5668" width="3" style="165" customWidth="1"/>
    <col min="5669" max="5669" width="0" style="165" hidden="1" customWidth="1"/>
    <col min="5670" max="5670" width="4.42578125" style="165" customWidth="1"/>
    <col min="5671" max="5671" width="4.140625" style="165" customWidth="1"/>
    <col min="5672" max="5888" width="11.42578125" style="165"/>
    <col min="5889" max="5889" width="11.85546875" style="165" customWidth="1"/>
    <col min="5890" max="5890" width="2.7109375" style="165" customWidth="1"/>
    <col min="5891" max="5891" width="6.5703125" style="165" customWidth="1"/>
    <col min="5892" max="5892" width="6.42578125" style="165" customWidth="1"/>
    <col min="5893" max="5893" width="0" style="165" hidden="1" customWidth="1"/>
    <col min="5894" max="5894" width="9" style="165" customWidth="1"/>
    <col min="5895" max="5896" width="12" style="165" customWidth="1"/>
    <col min="5897" max="5897" width="8" style="165" customWidth="1"/>
    <col min="5898" max="5898" width="2.5703125" style="165" customWidth="1"/>
    <col min="5899" max="5899" width="8.85546875" style="165" customWidth="1"/>
    <col min="5900" max="5900" width="7.28515625" style="165" customWidth="1"/>
    <col min="5901" max="5901" width="3.7109375" style="165" customWidth="1"/>
    <col min="5902" max="5902" width="3.5703125" style="165" customWidth="1"/>
    <col min="5903" max="5903" width="3.7109375" style="165" customWidth="1"/>
    <col min="5904" max="5904" width="3.5703125" style="165" customWidth="1"/>
    <col min="5905" max="5906" width="3" style="165" customWidth="1"/>
    <col min="5907" max="5909" width="0" style="165" hidden="1" customWidth="1"/>
    <col min="5910" max="5910" width="4.5703125" style="165" customWidth="1"/>
    <col min="5911" max="5911" width="0" style="165" hidden="1" customWidth="1"/>
    <col min="5912" max="5912" width="17.5703125" style="165" customWidth="1"/>
    <col min="5913" max="5914" width="13.5703125" style="165" customWidth="1"/>
    <col min="5915" max="5915" width="9.28515625" style="165" customWidth="1"/>
    <col min="5916" max="5916" width="19.85546875" style="165" customWidth="1"/>
    <col min="5917" max="5918" width="4.140625" style="165" customWidth="1"/>
    <col min="5919" max="5921" width="0" style="165" hidden="1" customWidth="1"/>
    <col min="5922" max="5922" width="3" style="165" customWidth="1"/>
    <col min="5923" max="5923" width="0" style="165" hidden="1" customWidth="1"/>
    <col min="5924" max="5924" width="3" style="165" customWidth="1"/>
    <col min="5925" max="5925" width="0" style="165" hidden="1" customWidth="1"/>
    <col min="5926" max="5926" width="4.42578125" style="165" customWidth="1"/>
    <col min="5927" max="5927" width="4.140625" style="165" customWidth="1"/>
    <col min="5928" max="6144" width="11.42578125" style="165"/>
    <col min="6145" max="6145" width="11.85546875" style="165" customWidth="1"/>
    <col min="6146" max="6146" width="2.7109375" style="165" customWidth="1"/>
    <col min="6147" max="6147" width="6.5703125" style="165" customWidth="1"/>
    <col min="6148" max="6148" width="6.42578125" style="165" customWidth="1"/>
    <col min="6149" max="6149" width="0" style="165" hidden="1" customWidth="1"/>
    <col min="6150" max="6150" width="9" style="165" customWidth="1"/>
    <col min="6151" max="6152" width="12" style="165" customWidth="1"/>
    <col min="6153" max="6153" width="8" style="165" customWidth="1"/>
    <col min="6154" max="6154" width="2.5703125" style="165" customWidth="1"/>
    <col min="6155" max="6155" width="8.85546875" style="165" customWidth="1"/>
    <col min="6156" max="6156" width="7.28515625" style="165" customWidth="1"/>
    <col min="6157" max="6157" width="3.7109375" style="165" customWidth="1"/>
    <col min="6158" max="6158" width="3.5703125" style="165" customWidth="1"/>
    <col min="6159" max="6159" width="3.7109375" style="165" customWidth="1"/>
    <col min="6160" max="6160" width="3.5703125" style="165" customWidth="1"/>
    <col min="6161" max="6162" width="3" style="165" customWidth="1"/>
    <col min="6163" max="6165" width="0" style="165" hidden="1" customWidth="1"/>
    <col min="6166" max="6166" width="4.5703125" style="165" customWidth="1"/>
    <col min="6167" max="6167" width="0" style="165" hidden="1" customWidth="1"/>
    <col min="6168" max="6168" width="17.5703125" style="165" customWidth="1"/>
    <col min="6169" max="6170" width="13.5703125" style="165" customWidth="1"/>
    <col min="6171" max="6171" width="9.28515625" style="165" customWidth="1"/>
    <col min="6172" max="6172" width="19.85546875" style="165" customWidth="1"/>
    <col min="6173" max="6174" width="4.140625" style="165" customWidth="1"/>
    <col min="6175" max="6177" width="0" style="165" hidden="1" customWidth="1"/>
    <col min="6178" max="6178" width="3" style="165" customWidth="1"/>
    <col min="6179" max="6179" width="0" style="165" hidden="1" customWidth="1"/>
    <col min="6180" max="6180" width="3" style="165" customWidth="1"/>
    <col min="6181" max="6181" width="0" style="165" hidden="1" customWidth="1"/>
    <col min="6182" max="6182" width="4.42578125" style="165" customWidth="1"/>
    <col min="6183" max="6183" width="4.140625" style="165" customWidth="1"/>
    <col min="6184" max="6400" width="11.42578125" style="165"/>
    <col min="6401" max="6401" width="11.85546875" style="165" customWidth="1"/>
    <col min="6402" max="6402" width="2.7109375" style="165" customWidth="1"/>
    <col min="6403" max="6403" width="6.5703125" style="165" customWidth="1"/>
    <col min="6404" max="6404" width="6.42578125" style="165" customWidth="1"/>
    <col min="6405" max="6405" width="0" style="165" hidden="1" customWidth="1"/>
    <col min="6406" max="6406" width="9" style="165" customWidth="1"/>
    <col min="6407" max="6408" width="12" style="165" customWidth="1"/>
    <col min="6409" max="6409" width="8" style="165" customWidth="1"/>
    <col min="6410" max="6410" width="2.5703125" style="165" customWidth="1"/>
    <col min="6411" max="6411" width="8.85546875" style="165" customWidth="1"/>
    <col min="6412" max="6412" width="7.28515625" style="165" customWidth="1"/>
    <col min="6413" max="6413" width="3.7109375" style="165" customWidth="1"/>
    <col min="6414" max="6414" width="3.5703125" style="165" customWidth="1"/>
    <col min="6415" max="6415" width="3.7109375" style="165" customWidth="1"/>
    <col min="6416" max="6416" width="3.5703125" style="165" customWidth="1"/>
    <col min="6417" max="6418" width="3" style="165" customWidth="1"/>
    <col min="6419" max="6421" width="0" style="165" hidden="1" customWidth="1"/>
    <col min="6422" max="6422" width="4.5703125" style="165" customWidth="1"/>
    <col min="6423" max="6423" width="0" style="165" hidden="1" customWidth="1"/>
    <col min="6424" max="6424" width="17.5703125" style="165" customWidth="1"/>
    <col min="6425" max="6426" width="13.5703125" style="165" customWidth="1"/>
    <col min="6427" max="6427" width="9.28515625" style="165" customWidth="1"/>
    <col min="6428" max="6428" width="19.85546875" style="165" customWidth="1"/>
    <col min="6429" max="6430" width="4.140625" style="165" customWidth="1"/>
    <col min="6431" max="6433" width="0" style="165" hidden="1" customWidth="1"/>
    <col min="6434" max="6434" width="3" style="165" customWidth="1"/>
    <col min="6435" max="6435" width="0" style="165" hidden="1" customWidth="1"/>
    <col min="6436" max="6436" width="3" style="165" customWidth="1"/>
    <col min="6437" max="6437" width="0" style="165" hidden="1" customWidth="1"/>
    <col min="6438" max="6438" width="4.42578125" style="165" customWidth="1"/>
    <col min="6439" max="6439" width="4.140625" style="165" customWidth="1"/>
    <col min="6440" max="6656" width="11.42578125" style="165"/>
    <col min="6657" max="6657" width="11.85546875" style="165" customWidth="1"/>
    <col min="6658" max="6658" width="2.7109375" style="165" customWidth="1"/>
    <col min="6659" max="6659" width="6.5703125" style="165" customWidth="1"/>
    <col min="6660" max="6660" width="6.42578125" style="165" customWidth="1"/>
    <col min="6661" max="6661" width="0" style="165" hidden="1" customWidth="1"/>
    <col min="6662" max="6662" width="9" style="165" customWidth="1"/>
    <col min="6663" max="6664" width="12" style="165" customWidth="1"/>
    <col min="6665" max="6665" width="8" style="165" customWidth="1"/>
    <col min="6666" max="6666" width="2.5703125" style="165" customWidth="1"/>
    <col min="6667" max="6667" width="8.85546875" style="165" customWidth="1"/>
    <col min="6668" max="6668" width="7.28515625" style="165" customWidth="1"/>
    <col min="6669" max="6669" width="3.7109375" style="165" customWidth="1"/>
    <col min="6670" max="6670" width="3.5703125" style="165" customWidth="1"/>
    <col min="6671" max="6671" width="3.7109375" style="165" customWidth="1"/>
    <col min="6672" max="6672" width="3.5703125" style="165" customWidth="1"/>
    <col min="6673" max="6674" width="3" style="165" customWidth="1"/>
    <col min="6675" max="6677" width="0" style="165" hidden="1" customWidth="1"/>
    <col min="6678" max="6678" width="4.5703125" style="165" customWidth="1"/>
    <col min="6679" max="6679" width="0" style="165" hidden="1" customWidth="1"/>
    <col min="6680" max="6680" width="17.5703125" style="165" customWidth="1"/>
    <col min="6681" max="6682" width="13.5703125" style="165" customWidth="1"/>
    <col min="6683" max="6683" width="9.28515625" style="165" customWidth="1"/>
    <col min="6684" max="6684" width="19.85546875" style="165" customWidth="1"/>
    <col min="6685" max="6686" width="4.140625" style="165" customWidth="1"/>
    <col min="6687" max="6689" width="0" style="165" hidden="1" customWidth="1"/>
    <col min="6690" max="6690" width="3" style="165" customWidth="1"/>
    <col min="6691" max="6691" width="0" style="165" hidden="1" customWidth="1"/>
    <col min="6692" max="6692" width="3" style="165" customWidth="1"/>
    <col min="6693" max="6693" width="0" style="165" hidden="1" customWidth="1"/>
    <col min="6694" max="6694" width="4.42578125" style="165" customWidth="1"/>
    <col min="6695" max="6695" width="4.140625" style="165" customWidth="1"/>
    <col min="6696" max="6912" width="11.42578125" style="165"/>
    <col min="6913" max="6913" width="11.85546875" style="165" customWidth="1"/>
    <col min="6914" max="6914" width="2.7109375" style="165" customWidth="1"/>
    <col min="6915" max="6915" width="6.5703125" style="165" customWidth="1"/>
    <col min="6916" max="6916" width="6.42578125" style="165" customWidth="1"/>
    <col min="6917" max="6917" width="0" style="165" hidden="1" customWidth="1"/>
    <col min="6918" max="6918" width="9" style="165" customWidth="1"/>
    <col min="6919" max="6920" width="12" style="165" customWidth="1"/>
    <col min="6921" max="6921" width="8" style="165" customWidth="1"/>
    <col min="6922" max="6922" width="2.5703125" style="165" customWidth="1"/>
    <col min="6923" max="6923" width="8.85546875" style="165" customWidth="1"/>
    <col min="6924" max="6924" width="7.28515625" style="165" customWidth="1"/>
    <col min="6925" max="6925" width="3.7109375" style="165" customWidth="1"/>
    <col min="6926" max="6926" width="3.5703125" style="165" customWidth="1"/>
    <col min="6927" max="6927" width="3.7109375" style="165" customWidth="1"/>
    <col min="6928" max="6928" width="3.5703125" style="165" customWidth="1"/>
    <col min="6929" max="6930" width="3" style="165" customWidth="1"/>
    <col min="6931" max="6933" width="0" style="165" hidden="1" customWidth="1"/>
    <col min="6934" max="6934" width="4.5703125" style="165" customWidth="1"/>
    <col min="6935" max="6935" width="0" style="165" hidden="1" customWidth="1"/>
    <col min="6936" max="6936" width="17.5703125" style="165" customWidth="1"/>
    <col min="6937" max="6938" width="13.5703125" style="165" customWidth="1"/>
    <col min="6939" max="6939" width="9.28515625" style="165" customWidth="1"/>
    <col min="6940" max="6940" width="19.85546875" style="165" customWidth="1"/>
    <col min="6941" max="6942" width="4.140625" style="165" customWidth="1"/>
    <col min="6943" max="6945" width="0" style="165" hidden="1" customWidth="1"/>
    <col min="6946" max="6946" width="3" style="165" customWidth="1"/>
    <col min="6947" max="6947" width="0" style="165" hidden="1" customWidth="1"/>
    <col min="6948" max="6948" width="3" style="165" customWidth="1"/>
    <col min="6949" max="6949" width="0" style="165" hidden="1" customWidth="1"/>
    <col min="6950" max="6950" width="4.42578125" style="165" customWidth="1"/>
    <col min="6951" max="6951" width="4.140625" style="165" customWidth="1"/>
    <col min="6952" max="7168" width="11.42578125" style="165"/>
    <col min="7169" max="7169" width="11.85546875" style="165" customWidth="1"/>
    <col min="7170" max="7170" width="2.7109375" style="165" customWidth="1"/>
    <col min="7171" max="7171" width="6.5703125" style="165" customWidth="1"/>
    <col min="7172" max="7172" width="6.42578125" style="165" customWidth="1"/>
    <col min="7173" max="7173" width="0" style="165" hidden="1" customWidth="1"/>
    <col min="7174" max="7174" width="9" style="165" customWidth="1"/>
    <col min="7175" max="7176" width="12" style="165" customWidth="1"/>
    <col min="7177" max="7177" width="8" style="165" customWidth="1"/>
    <col min="7178" max="7178" width="2.5703125" style="165" customWidth="1"/>
    <col min="7179" max="7179" width="8.85546875" style="165" customWidth="1"/>
    <col min="7180" max="7180" width="7.28515625" style="165" customWidth="1"/>
    <col min="7181" max="7181" width="3.7109375" style="165" customWidth="1"/>
    <col min="7182" max="7182" width="3.5703125" style="165" customWidth="1"/>
    <col min="7183" max="7183" width="3.7109375" style="165" customWidth="1"/>
    <col min="7184" max="7184" width="3.5703125" style="165" customWidth="1"/>
    <col min="7185" max="7186" width="3" style="165" customWidth="1"/>
    <col min="7187" max="7189" width="0" style="165" hidden="1" customWidth="1"/>
    <col min="7190" max="7190" width="4.5703125" style="165" customWidth="1"/>
    <col min="7191" max="7191" width="0" style="165" hidden="1" customWidth="1"/>
    <col min="7192" max="7192" width="17.5703125" style="165" customWidth="1"/>
    <col min="7193" max="7194" width="13.5703125" style="165" customWidth="1"/>
    <col min="7195" max="7195" width="9.28515625" style="165" customWidth="1"/>
    <col min="7196" max="7196" width="19.85546875" style="165" customWidth="1"/>
    <col min="7197" max="7198" width="4.140625" style="165" customWidth="1"/>
    <col min="7199" max="7201" width="0" style="165" hidden="1" customWidth="1"/>
    <col min="7202" max="7202" width="3" style="165" customWidth="1"/>
    <col min="7203" max="7203" width="0" style="165" hidden="1" customWidth="1"/>
    <col min="7204" max="7204" width="3" style="165" customWidth="1"/>
    <col min="7205" max="7205" width="0" style="165" hidden="1" customWidth="1"/>
    <col min="7206" max="7206" width="4.42578125" style="165" customWidth="1"/>
    <col min="7207" max="7207" width="4.140625" style="165" customWidth="1"/>
    <col min="7208" max="7424" width="11.42578125" style="165"/>
    <col min="7425" max="7425" width="11.85546875" style="165" customWidth="1"/>
    <col min="7426" max="7426" width="2.7109375" style="165" customWidth="1"/>
    <col min="7427" max="7427" width="6.5703125" style="165" customWidth="1"/>
    <col min="7428" max="7428" width="6.42578125" style="165" customWidth="1"/>
    <col min="7429" max="7429" width="0" style="165" hidden="1" customWidth="1"/>
    <col min="7430" max="7430" width="9" style="165" customWidth="1"/>
    <col min="7431" max="7432" width="12" style="165" customWidth="1"/>
    <col min="7433" max="7433" width="8" style="165" customWidth="1"/>
    <col min="7434" max="7434" width="2.5703125" style="165" customWidth="1"/>
    <col min="7435" max="7435" width="8.85546875" style="165" customWidth="1"/>
    <col min="7436" max="7436" width="7.28515625" style="165" customWidth="1"/>
    <col min="7437" max="7437" width="3.7109375" style="165" customWidth="1"/>
    <col min="7438" max="7438" width="3.5703125" style="165" customWidth="1"/>
    <col min="7439" max="7439" width="3.7109375" style="165" customWidth="1"/>
    <col min="7440" max="7440" width="3.5703125" style="165" customWidth="1"/>
    <col min="7441" max="7442" width="3" style="165" customWidth="1"/>
    <col min="7443" max="7445" width="0" style="165" hidden="1" customWidth="1"/>
    <col min="7446" max="7446" width="4.5703125" style="165" customWidth="1"/>
    <col min="7447" max="7447" width="0" style="165" hidden="1" customWidth="1"/>
    <col min="7448" max="7448" width="17.5703125" style="165" customWidth="1"/>
    <col min="7449" max="7450" width="13.5703125" style="165" customWidth="1"/>
    <col min="7451" max="7451" width="9.28515625" style="165" customWidth="1"/>
    <col min="7452" max="7452" width="19.85546875" style="165" customWidth="1"/>
    <col min="7453" max="7454" width="4.140625" style="165" customWidth="1"/>
    <col min="7455" max="7457" width="0" style="165" hidden="1" customWidth="1"/>
    <col min="7458" max="7458" width="3" style="165" customWidth="1"/>
    <col min="7459" max="7459" width="0" style="165" hidden="1" customWidth="1"/>
    <col min="7460" max="7460" width="3" style="165" customWidth="1"/>
    <col min="7461" max="7461" width="0" style="165" hidden="1" customWidth="1"/>
    <col min="7462" max="7462" width="4.42578125" style="165" customWidth="1"/>
    <col min="7463" max="7463" width="4.140625" style="165" customWidth="1"/>
    <col min="7464" max="7680" width="11.42578125" style="165"/>
    <col min="7681" max="7681" width="11.85546875" style="165" customWidth="1"/>
    <col min="7682" max="7682" width="2.7109375" style="165" customWidth="1"/>
    <col min="7683" max="7683" width="6.5703125" style="165" customWidth="1"/>
    <col min="7684" max="7684" width="6.42578125" style="165" customWidth="1"/>
    <col min="7685" max="7685" width="0" style="165" hidden="1" customWidth="1"/>
    <col min="7686" max="7686" width="9" style="165" customWidth="1"/>
    <col min="7687" max="7688" width="12" style="165" customWidth="1"/>
    <col min="7689" max="7689" width="8" style="165" customWidth="1"/>
    <col min="7690" max="7690" width="2.5703125" style="165" customWidth="1"/>
    <col min="7691" max="7691" width="8.85546875" style="165" customWidth="1"/>
    <col min="7692" max="7692" width="7.28515625" style="165" customWidth="1"/>
    <col min="7693" max="7693" width="3.7109375" style="165" customWidth="1"/>
    <col min="7694" max="7694" width="3.5703125" style="165" customWidth="1"/>
    <col min="7695" max="7695" width="3.7109375" style="165" customWidth="1"/>
    <col min="7696" max="7696" width="3.5703125" style="165" customWidth="1"/>
    <col min="7697" max="7698" width="3" style="165" customWidth="1"/>
    <col min="7699" max="7701" width="0" style="165" hidden="1" customWidth="1"/>
    <col min="7702" max="7702" width="4.5703125" style="165" customWidth="1"/>
    <col min="7703" max="7703" width="0" style="165" hidden="1" customWidth="1"/>
    <col min="7704" max="7704" width="17.5703125" style="165" customWidth="1"/>
    <col min="7705" max="7706" width="13.5703125" style="165" customWidth="1"/>
    <col min="7707" max="7707" width="9.28515625" style="165" customWidth="1"/>
    <col min="7708" max="7708" width="19.85546875" style="165" customWidth="1"/>
    <col min="7709" max="7710" width="4.140625" style="165" customWidth="1"/>
    <col min="7711" max="7713" width="0" style="165" hidden="1" customWidth="1"/>
    <col min="7714" max="7714" width="3" style="165" customWidth="1"/>
    <col min="7715" max="7715" width="0" style="165" hidden="1" customWidth="1"/>
    <col min="7716" max="7716" width="3" style="165" customWidth="1"/>
    <col min="7717" max="7717" width="0" style="165" hidden="1" customWidth="1"/>
    <col min="7718" max="7718" width="4.42578125" style="165" customWidth="1"/>
    <col min="7719" max="7719" width="4.140625" style="165" customWidth="1"/>
    <col min="7720" max="7936" width="11.42578125" style="165"/>
    <col min="7937" max="7937" width="11.85546875" style="165" customWidth="1"/>
    <col min="7938" max="7938" width="2.7109375" style="165" customWidth="1"/>
    <col min="7939" max="7939" width="6.5703125" style="165" customWidth="1"/>
    <col min="7940" max="7940" width="6.42578125" style="165" customWidth="1"/>
    <col min="7941" max="7941" width="0" style="165" hidden="1" customWidth="1"/>
    <col min="7942" max="7942" width="9" style="165" customWidth="1"/>
    <col min="7943" max="7944" width="12" style="165" customWidth="1"/>
    <col min="7945" max="7945" width="8" style="165" customWidth="1"/>
    <col min="7946" max="7946" width="2.5703125" style="165" customWidth="1"/>
    <col min="7947" max="7947" width="8.85546875" style="165" customWidth="1"/>
    <col min="7948" max="7948" width="7.28515625" style="165" customWidth="1"/>
    <col min="7949" max="7949" width="3.7109375" style="165" customWidth="1"/>
    <col min="7950" max="7950" width="3.5703125" style="165" customWidth="1"/>
    <col min="7951" max="7951" width="3.7109375" style="165" customWidth="1"/>
    <col min="7952" max="7952" width="3.5703125" style="165" customWidth="1"/>
    <col min="7953" max="7954" width="3" style="165" customWidth="1"/>
    <col min="7955" max="7957" width="0" style="165" hidden="1" customWidth="1"/>
    <col min="7958" max="7958" width="4.5703125" style="165" customWidth="1"/>
    <col min="7959" max="7959" width="0" style="165" hidden="1" customWidth="1"/>
    <col min="7960" max="7960" width="17.5703125" style="165" customWidth="1"/>
    <col min="7961" max="7962" width="13.5703125" style="165" customWidth="1"/>
    <col min="7963" max="7963" width="9.28515625" style="165" customWidth="1"/>
    <col min="7964" max="7964" width="19.85546875" style="165" customWidth="1"/>
    <col min="7965" max="7966" width="4.140625" style="165" customWidth="1"/>
    <col min="7967" max="7969" width="0" style="165" hidden="1" customWidth="1"/>
    <col min="7970" max="7970" width="3" style="165" customWidth="1"/>
    <col min="7971" max="7971" width="0" style="165" hidden="1" customWidth="1"/>
    <col min="7972" max="7972" width="3" style="165" customWidth="1"/>
    <col min="7973" max="7973" width="0" style="165" hidden="1" customWidth="1"/>
    <col min="7974" max="7974" width="4.42578125" style="165" customWidth="1"/>
    <col min="7975" max="7975" width="4.140625" style="165" customWidth="1"/>
    <col min="7976" max="8192" width="11.42578125" style="165"/>
    <col min="8193" max="8193" width="11.85546875" style="165" customWidth="1"/>
    <col min="8194" max="8194" width="2.7109375" style="165" customWidth="1"/>
    <col min="8195" max="8195" width="6.5703125" style="165" customWidth="1"/>
    <col min="8196" max="8196" width="6.42578125" style="165" customWidth="1"/>
    <col min="8197" max="8197" width="0" style="165" hidden="1" customWidth="1"/>
    <col min="8198" max="8198" width="9" style="165" customWidth="1"/>
    <col min="8199" max="8200" width="12" style="165" customWidth="1"/>
    <col min="8201" max="8201" width="8" style="165" customWidth="1"/>
    <col min="8202" max="8202" width="2.5703125" style="165" customWidth="1"/>
    <col min="8203" max="8203" width="8.85546875" style="165" customWidth="1"/>
    <col min="8204" max="8204" width="7.28515625" style="165" customWidth="1"/>
    <col min="8205" max="8205" width="3.7109375" style="165" customWidth="1"/>
    <col min="8206" max="8206" width="3.5703125" style="165" customWidth="1"/>
    <col min="8207" max="8207" width="3.7109375" style="165" customWidth="1"/>
    <col min="8208" max="8208" width="3.5703125" style="165" customWidth="1"/>
    <col min="8209" max="8210" width="3" style="165" customWidth="1"/>
    <col min="8211" max="8213" width="0" style="165" hidden="1" customWidth="1"/>
    <col min="8214" max="8214" width="4.5703125" style="165" customWidth="1"/>
    <col min="8215" max="8215" width="0" style="165" hidden="1" customWidth="1"/>
    <col min="8216" max="8216" width="17.5703125" style="165" customWidth="1"/>
    <col min="8217" max="8218" width="13.5703125" style="165" customWidth="1"/>
    <col min="8219" max="8219" width="9.28515625" style="165" customWidth="1"/>
    <col min="8220" max="8220" width="19.85546875" style="165" customWidth="1"/>
    <col min="8221" max="8222" width="4.140625" style="165" customWidth="1"/>
    <col min="8223" max="8225" width="0" style="165" hidden="1" customWidth="1"/>
    <col min="8226" max="8226" width="3" style="165" customWidth="1"/>
    <col min="8227" max="8227" width="0" style="165" hidden="1" customWidth="1"/>
    <col min="8228" max="8228" width="3" style="165" customWidth="1"/>
    <col min="8229" max="8229" width="0" style="165" hidden="1" customWidth="1"/>
    <col min="8230" max="8230" width="4.42578125" style="165" customWidth="1"/>
    <col min="8231" max="8231" width="4.140625" style="165" customWidth="1"/>
    <col min="8232" max="8448" width="11.42578125" style="165"/>
    <col min="8449" max="8449" width="11.85546875" style="165" customWidth="1"/>
    <col min="8450" max="8450" width="2.7109375" style="165" customWidth="1"/>
    <col min="8451" max="8451" width="6.5703125" style="165" customWidth="1"/>
    <col min="8452" max="8452" width="6.42578125" style="165" customWidth="1"/>
    <col min="8453" max="8453" width="0" style="165" hidden="1" customWidth="1"/>
    <col min="8454" max="8454" width="9" style="165" customWidth="1"/>
    <col min="8455" max="8456" width="12" style="165" customWidth="1"/>
    <col min="8457" max="8457" width="8" style="165" customWidth="1"/>
    <col min="8458" max="8458" width="2.5703125" style="165" customWidth="1"/>
    <col min="8459" max="8459" width="8.85546875" style="165" customWidth="1"/>
    <col min="8460" max="8460" width="7.28515625" style="165" customWidth="1"/>
    <col min="8461" max="8461" width="3.7109375" style="165" customWidth="1"/>
    <col min="8462" max="8462" width="3.5703125" style="165" customWidth="1"/>
    <col min="8463" max="8463" width="3.7109375" style="165" customWidth="1"/>
    <col min="8464" max="8464" width="3.5703125" style="165" customWidth="1"/>
    <col min="8465" max="8466" width="3" style="165" customWidth="1"/>
    <col min="8467" max="8469" width="0" style="165" hidden="1" customWidth="1"/>
    <col min="8470" max="8470" width="4.5703125" style="165" customWidth="1"/>
    <col min="8471" max="8471" width="0" style="165" hidden="1" customWidth="1"/>
    <col min="8472" max="8472" width="17.5703125" style="165" customWidth="1"/>
    <col min="8473" max="8474" width="13.5703125" style="165" customWidth="1"/>
    <col min="8475" max="8475" width="9.28515625" style="165" customWidth="1"/>
    <col min="8476" max="8476" width="19.85546875" style="165" customWidth="1"/>
    <col min="8477" max="8478" width="4.140625" style="165" customWidth="1"/>
    <col min="8479" max="8481" width="0" style="165" hidden="1" customWidth="1"/>
    <col min="8482" max="8482" width="3" style="165" customWidth="1"/>
    <col min="8483" max="8483" width="0" style="165" hidden="1" customWidth="1"/>
    <col min="8484" max="8484" width="3" style="165" customWidth="1"/>
    <col min="8485" max="8485" width="0" style="165" hidden="1" customWidth="1"/>
    <col min="8486" max="8486" width="4.42578125" style="165" customWidth="1"/>
    <col min="8487" max="8487" width="4.140625" style="165" customWidth="1"/>
    <col min="8488" max="8704" width="11.42578125" style="165"/>
    <col min="8705" max="8705" width="11.85546875" style="165" customWidth="1"/>
    <col min="8706" max="8706" width="2.7109375" style="165" customWidth="1"/>
    <col min="8707" max="8707" width="6.5703125" style="165" customWidth="1"/>
    <col min="8708" max="8708" width="6.42578125" style="165" customWidth="1"/>
    <col min="8709" max="8709" width="0" style="165" hidden="1" customWidth="1"/>
    <col min="8710" max="8710" width="9" style="165" customWidth="1"/>
    <col min="8711" max="8712" width="12" style="165" customWidth="1"/>
    <col min="8713" max="8713" width="8" style="165" customWidth="1"/>
    <col min="8714" max="8714" width="2.5703125" style="165" customWidth="1"/>
    <col min="8715" max="8715" width="8.85546875" style="165" customWidth="1"/>
    <col min="8716" max="8716" width="7.28515625" style="165" customWidth="1"/>
    <col min="8717" max="8717" width="3.7109375" style="165" customWidth="1"/>
    <col min="8718" max="8718" width="3.5703125" style="165" customWidth="1"/>
    <col min="8719" max="8719" width="3.7109375" style="165" customWidth="1"/>
    <col min="8720" max="8720" width="3.5703125" style="165" customWidth="1"/>
    <col min="8721" max="8722" width="3" style="165" customWidth="1"/>
    <col min="8723" max="8725" width="0" style="165" hidden="1" customWidth="1"/>
    <col min="8726" max="8726" width="4.5703125" style="165" customWidth="1"/>
    <col min="8727" max="8727" width="0" style="165" hidden="1" customWidth="1"/>
    <col min="8728" max="8728" width="17.5703125" style="165" customWidth="1"/>
    <col min="8729" max="8730" width="13.5703125" style="165" customWidth="1"/>
    <col min="8731" max="8731" width="9.28515625" style="165" customWidth="1"/>
    <col min="8732" max="8732" width="19.85546875" style="165" customWidth="1"/>
    <col min="8733" max="8734" width="4.140625" style="165" customWidth="1"/>
    <col min="8735" max="8737" width="0" style="165" hidden="1" customWidth="1"/>
    <col min="8738" max="8738" width="3" style="165" customWidth="1"/>
    <col min="8739" max="8739" width="0" style="165" hidden="1" customWidth="1"/>
    <col min="8740" max="8740" width="3" style="165" customWidth="1"/>
    <col min="8741" max="8741" width="0" style="165" hidden="1" customWidth="1"/>
    <col min="8742" max="8742" width="4.42578125" style="165" customWidth="1"/>
    <col min="8743" max="8743" width="4.140625" style="165" customWidth="1"/>
    <col min="8744" max="8960" width="11.42578125" style="165"/>
    <col min="8961" max="8961" width="11.85546875" style="165" customWidth="1"/>
    <col min="8962" max="8962" width="2.7109375" style="165" customWidth="1"/>
    <col min="8963" max="8963" width="6.5703125" style="165" customWidth="1"/>
    <col min="8964" max="8964" width="6.42578125" style="165" customWidth="1"/>
    <col min="8965" max="8965" width="0" style="165" hidden="1" customWidth="1"/>
    <col min="8966" max="8966" width="9" style="165" customWidth="1"/>
    <col min="8967" max="8968" width="12" style="165" customWidth="1"/>
    <col min="8969" max="8969" width="8" style="165" customWidth="1"/>
    <col min="8970" max="8970" width="2.5703125" style="165" customWidth="1"/>
    <col min="8971" max="8971" width="8.85546875" style="165" customWidth="1"/>
    <col min="8972" max="8972" width="7.28515625" style="165" customWidth="1"/>
    <col min="8973" max="8973" width="3.7109375" style="165" customWidth="1"/>
    <col min="8974" max="8974" width="3.5703125" style="165" customWidth="1"/>
    <col min="8975" max="8975" width="3.7109375" style="165" customWidth="1"/>
    <col min="8976" max="8976" width="3.5703125" style="165" customWidth="1"/>
    <col min="8977" max="8978" width="3" style="165" customWidth="1"/>
    <col min="8979" max="8981" width="0" style="165" hidden="1" customWidth="1"/>
    <col min="8982" max="8982" width="4.5703125" style="165" customWidth="1"/>
    <col min="8983" max="8983" width="0" style="165" hidden="1" customWidth="1"/>
    <col min="8984" max="8984" width="17.5703125" style="165" customWidth="1"/>
    <col min="8985" max="8986" width="13.5703125" style="165" customWidth="1"/>
    <col min="8987" max="8987" width="9.28515625" style="165" customWidth="1"/>
    <col min="8988" max="8988" width="19.85546875" style="165" customWidth="1"/>
    <col min="8989" max="8990" width="4.140625" style="165" customWidth="1"/>
    <col min="8991" max="8993" width="0" style="165" hidden="1" customWidth="1"/>
    <col min="8994" max="8994" width="3" style="165" customWidth="1"/>
    <col min="8995" max="8995" width="0" style="165" hidden="1" customWidth="1"/>
    <col min="8996" max="8996" width="3" style="165" customWidth="1"/>
    <col min="8997" max="8997" width="0" style="165" hidden="1" customWidth="1"/>
    <col min="8998" max="8998" width="4.42578125" style="165" customWidth="1"/>
    <col min="8999" max="8999" width="4.140625" style="165" customWidth="1"/>
    <col min="9000" max="9216" width="11.42578125" style="165"/>
    <col min="9217" max="9217" width="11.85546875" style="165" customWidth="1"/>
    <col min="9218" max="9218" width="2.7109375" style="165" customWidth="1"/>
    <col min="9219" max="9219" width="6.5703125" style="165" customWidth="1"/>
    <col min="9220" max="9220" width="6.42578125" style="165" customWidth="1"/>
    <col min="9221" max="9221" width="0" style="165" hidden="1" customWidth="1"/>
    <col min="9222" max="9222" width="9" style="165" customWidth="1"/>
    <col min="9223" max="9224" width="12" style="165" customWidth="1"/>
    <col min="9225" max="9225" width="8" style="165" customWidth="1"/>
    <col min="9226" max="9226" width="2.5703125" style="165" customWidth="1"/>
    <col min="9227" max="9227" width="8.85546875" style="165" customWidth="1"/>
    <col min="9228" max="9228" width="7.28515625" style="165" customWidth="1"/>
    <col min="9229" max="9229" width="3.7109375" style="165" customWidth="1"/>
    <col min="9230" max="9230" width="3.5703125" style="165" customWidth="1"/>
    <col min="9231" max="9231" width="3.7109375" style="165" customWidth="1"/>
    <col min="9232" max="9232" width="3.5703125" style="165" customWidth="1"/>
    <col min="9233" max="9234" width="3" style="165" customWidth="1"/>
    <col min="9235" max="9237" width="0" style="165" hidden="1" customWidth="1"/>
    <col min="9238" max="9238" width="4.5703125" style="165" customWidth="1"/>
    <col min="9239" max="9239" width="0" style="165" hidden="1" customWidth="1"/>
    <col min="9240" max="9240" width="17.5703125" style="165" customWidth="1"/>
    <col min="9241" max="9242" width="13.5703125" style="165" customWidth="1"/>
    <col min="9243" max="9243" width="9.28515625" style="165" customWidth="1"/>
    <col min="9244" max="9244" width="19.85546875" style="165" customWidth="1"/>
    <col min="9245" max="9246" width="4.140625" style="165" customWidth="1"/>
    <col min="9247" max="9249" width="0" style="165" hidden="1" customWidth="1"/>
    <col min="9250" max="9250" width="3" style="165" customWidth="1"/>
    <col min="9251" max="9251" width="0" style="165" hidden="1" customWidth="1"/>
    <col min="9252" max="9252" width="3" style="165" customWidth="1"/>
    <col min="9253" max="9253" width="0" style="165" hidden="1" customWidth="1"/>
    <col min="9254" max="9254" width="4.42578125" style="165" customWidth="1"/>
    <col min="9255" max="9255" width="4.140625" style="165" customWidth="1"/>
    <col min="9256" max="9472" width="11.42578125" style="165"/>
    <col min="9473" max="9473" width="11.85546875" style="165" customWidth="1"/>
    <col min="9474" max="9474" width="2.7109375" style="165" customWidth="1"/>
    <col min="9475" max="9475" width="6.5703125" style="165" customWidth="1"/>
    <col min="9476" max="9476" width="6.42578125" style="165" customWidth="1"/>
    <col min="9477" max="9477" width="0" style="165" hidden="1" customWidth="1"/>
    <col min="9478" max="9478" width="9" style="165" customWidth="1"/>
    <col min="9479" max="9480" width="12" style="165" customWidth="1"/>
    <col min="9481" max="9481" width="8" style="165" customWidth="1"/>
    <col min="9482" max="9482" width="2.5703125" style="165" customWidth="1"/>
    <col min="9483" max="9483" width="8.85546875" style="165" customWidth="1"/>
    <col min="9484" max="9484" width="7.28515625" style="165" customWidth="1"/>
    <col min="9485" max="9485" width="3.7109375" style="165" customWidth="1"/>
    <col min="9486" max="9486" width="3.5703125" style="165" customWidth="1"/>
    <col min="9487" max="9487" width="3.7109375" style="165" customWidth="1"/>
    <col min="9488" max="9488" width="3.5703125" style="165" customWidth="1"/>
    <col min="9489" max="9490" width="3" style="165" customWidth="1"/>
    <col min="9491" max="9493" width="0" style="165" hidden="1" customWidth="1"/>
    <col min="9494" max="9494" width="4.5703125" style="165" customWidth="1"/>
    <col min="9495" max="9495" width="0" style="165" hidden="1" customWidth="1"/>
    <col min="9496" max="9496" width="17.5703125" style="165" customWidth="1"/>
    <col min="9497" max="9498" width="13.5703125" style="165" customWidth="1"/>
    <col min="9499" max="9499" width="9.28515625" style="165" customWidth="1"/>
    <col min="9500" max="9500" width="19.85546875" style="165" customWidth="1"/>
    <col min="9501" max="9502" width="4.140625" style="165" customWidth="1"/>
    <col min="9503" max="9505" width="0" style="165" hidden="1" customWidth="1"/>
    <col min="9506" max="9506" width="3" style="165" customWidth="1"/>
    <col min="9507" max="9507" width="0" style="165" hidden="1" customWidth="1"/>
    <col min="9508" max="9508" width="3" style="165" customWidth="1"/>
    <col min="9509" max="9509" width="0" style="165" hidden="1" customWidth="1"/>
    <col min="9510" max="9510" width="4.42578125" style="165" customWidth="1"/>
    <col min="9511" max="9511" width="4.140625" style="165" customWidth="1"/>
    <col min="9512" max="9728" width="11.42578125" style="165"/>
    <col min="9729" max="9729" width="11.85546875" style="165" customWidth="1"/>
    <col min="9730" max="9730" width="2.7109375" style="165" customWidth="1"/>
    <col min="9731" max="9731" width="6.5703125" style="165" customWidth="1"/>
    <col min="9732" max="9732" width="6.42578125" style="165" customWidth="1"/>
    <col min="9733" max="9733" width="0" style="165" hidden="1" customWidth="1"/>
    <col min="9734" max="9734" width="9" style="165" customWidth="1"/>
    <col min="9735" max="9736" width="12" style="165" customWidth="1"/>
    <col min="9737" max="9737" width="8" style="165" customWidth="1"/>
    <col min="9738" max="9738" width="2.5703125" style="165" customWidth="1"/>
    <col min="9739" max="9739" width="8.85546875" style="165" customWidth="1"/>
    <col min="9740" max="9740" width="7.28515625" style="165" customWidth="1"/>
    <col min="9741" max="9741" width="3.7109375" style="165" customWidth="1"/>
    <col min="9742" max="9742" width="3.5703125" style="165" customWidth="1"/>
    <col min="9743" max="9743" width="3.7109375" style="165" customWidth="1"/>
    <col min="9744" max="9744" width="3.5703125" style="165" customWidth="1"/>
    <col min="9745" max="9746" width="3" style="165" customWidth="1"/>
    <col min="9747" max="9749" width="0" style="165" hidden="1" customWidth="1"/>
    <col min="9750" max="9750" width="4.5703125" style="165" customWidth="1"/>
    <col min="9751" max="9751" width="0" style="165" hidden="1" customWidth="1"/>
    <col min="9752" max="9752" width="17.5703125" style="165" customWidth="1"/>
    <col min="9753" max="9754" width="13.5703125" style="165" customWidth="1"/>
    <col min="9755" max="9755" width="9.28515625" style="165" customWidth="1"/>
    <col min="9756" max="9756" width="19.85546875" style="165" customWidth="1"/>
    <col min="9757" max="9758" width="4.140625" style="165" customWidth="1"/>
    <col min="9759" max="9761" width="0" style="165" hidden="1" customWidth="1"/>
    <col min="9762" max="9762" width="3" style="165" customWidth="1"/>
    <col min="9763" max="9763" width="0" style="165" hidden="1" customWidth="1"/>
    <col min="9764" max="9764" width="3" style="165" customWidth="1"/>
    <col min="9765" max="9765" width="0" style="165" hidden="1" customWidth="1"/>
    <col min="9766" max="9766" width="4.42578125" style="165" customWidth="1"/>
    <col min="9767" max="9767" width="4.140625" style="165" customWidth="1"/>
    <col min="9768" max="9984" width="11.42578125" style="165"/>
    <col min="9985" max="9985" width="11.85546875" style="165" customWidth="1"/>
    <col min="9986" max="9986" width="2.7109375" style="165" customWidth="1"/>
    <col min="9987" max="9987" width="6.5703125" style="165" customWidth="1"/>
    <col min="9988" max="9988" width="6.42578125" style="165" customWidth="1"/>
    <col min="9989" max="9989" width="0" style="165" hidden="1" customWidth="1"/>
    <col min="9990" max="9990" width="9" style="165" customWidth="1"/>
    <col min="9991" max="9992" width="12" style="165" customWidth="1"/>
    <col min="9993" max="9993" width="8" style="165" customWidth="1"/>
    <col min="9994" max="9994" width="2.5703125" style="165" customWidth="1"/>
    <col min="9995" max="9995" width="8.85546875" style="165" customWidth="1"/>
    <col min="9996" max="9996" width="7.28515625" style="165" customWidth="1"/>
    <col min="9997" max="9997" width="3.7109375" style="165" customWidth="1"/>
    <col min="9998" max="9998" width="3.5703125" style="165" customWidth="1"/>
    <col min="9999" max="9999" width="3.7109375" style="165" customWidth="1"/>
    <col min="10000" max="10000" width="3.5703125" style="165" customWidth="1"/>
    <col min="10001" max="10002" width="3" style="165" customWidth="1"/>
    <col min="10003" max="10005" width="0" style="165" hidden="1" customWidth="1"/>
    <col min="10006" max="10006" width="4.5703125" style="165" customWidth="1"/>
    <col min="10007" max="10007" width="0" style="165" hidden="1" customWidth="1"/>
    <col min="10008" max="10008" width="17.5703125" style="165" customWidth="1"/>
    <col min="10009" max="10010" width="13.5703125" style="165" customWidth="1"/>
    <col min="10011" max="10011" width="9.28515625" style="165" customWidth="1"/>
    <col min="10012" max="10012" width="19.85546875" style="165" customWidth="1"/>
    <col min="10013" max="10014" width="4.140625" style="165" customWidth="1"/>
    <col min="10015" max="10017" width="0" style="165" hidden="1" customWidth="1"/>
    <col min="10018" max="10018" width="3" style="165" customWidth="1"/>
    <col min="10019" max="10019" width="0" style="165" hidden="1" customWidth="1"/>
    <col min="10020" max="10020" width="3" style="165" customWidth="1"/>
    <col min="10021" max="10021" width="0" style="165" hidden="1" customWidth="1"/>
    <col min="10022" max="10022" width="4.42578125" style="165" customWidth="1"/>
    <col min="10023" max="10023" width="4.140625" style="165" customWidth="1"/>
    <col min="10024" max="10240" width="11.42578125" style="165"/>
    <col min="10241" max="10241" width="11.85546875" style="165" customWidth="1"/>
    <col min="10242" max="10242" width="2.7109375" style="165" customWidth="1"/>
    <col min="10243" max="10243" width="6.5703125" style="165" customWidth="1"/>
    <col min="10244" max="10244" width="6.42578125" style="165" customWidth="1"/>
    <col min="10245" max="10245" width="0" style="165" hidden="1" customWidth="1"/>
    <col min="10246" max="10246" width="9" style="165" customWidth="1"/>
    <col min="10247" max="10248" width="12" style="165" customWidth="1"/>
    <col min="10249" max="10249" width="8" style="165" customWidth="1"/>
    <col min="10250" max="10250" width="2.5703125" style="165" customWidth="1"/>
    <col min="10251" max="10251" width="8.85546875" style="165" customWidth="1"/>
    <col min="10252" max="10252" width="7.28515625" style="165" customWidth="1"/>
    <col min="10253" max="10253" width="3.7109375" style="165" customWidth="1"/>
    <col min="10254" max="10254" width="3.5703125" style="165" customWidth="1"/>
    <col min="10255" max="10255" width="3.7109375" style="165" customWidth="1"/>
    <col min="10256" max="10256" width="3.5703125" style="165" customWidth="1"/>
    <col min="10257" max="10258" width="3" style="165" customWidth="1"/>
    <col min="10259" max="10261" width="0" style="165" hidden="1" customWidth="1"/>
    <col min="10262" max="10262" width="4.5703125" style="165" customWidth="1"/>
    <col min="10263" max="10263" width="0" style="165" hidden="1" customWidth="1"/>
    <col min="10264" max="10264" width="17.5703125" style="165" customWidth="1"/>
    <col min="10265" max="10266" width="13.5703125" style="165" customWidth="1"/>
    <col min="10267" max="10267" width="9.28515625" style="165" customWidth="1"/>
    <col min="10268" max="10268" width="19.85546875" style="165" customWidth="1"/>
    <col min="10269" max="10270" width="4.140625" style="165" customWidth="1"/>
    <col min="10271" max="10273" width="0" style="165" hidden="1" customWidth="1"/>
    <col min="10274" max="10274" width="3" style="165" customWidth="1"/>
    <col min="10275" max="10275" width="0" style="165" hidden="1" customWidth="1"/>
    <col min="10276" max="10276" width="3" style="165" customWidth="1"/>
    <col min="10277" max="10277" width="0" style="165" hidden="1" customWidth="1"/>
    <col min="10278" max="10278" width="4.42578125" style="165" customWidth="1"/>
    <col min="10279" max="10279" width="4.140625" style="165" customWidth="1"/>
    <col min="10280" max="10496" width="11.42578125" style="165"/>
    <col min="10497" max="10497" width="11.85546875" style="165" customWidth="1"/>
    <col min="10498" max="10498" width="2.7109375" style="165" customWidth="1"/>
    <col min="10499" max="10499" width="6.5703125" style="165" customWidth="1"/>
    <col min="10500" max="10500" width="6.42578125" style="165" customWidth="1"/>
    <col min="10501" max="10501" width="0" style="165" hidden="1" customWidth="1"/>
    <col min="10502" max="10502" width="9" style="165" customWidth="1"/>
    <col min="10503" max="10504" width="12" style="165" customWidth="1"/>
    <col min="10505" max="10505" width="8" style="165" customWidth="1"/>
    <col min="10506" max="10506" width="2.5703125" style="165" customWidth="1"/>
    <col min="10507" max="10507" width="8.85546875" style="165" customWidth="1"/>
    <col min="10508" max="10508" width="7.28515625" style="165" customWidth="1"/>
    <col min="10509" max="10509" width="3.7109375" style="165" customWidth="1"/>
    <col min="10510" max="10510" width="3.5703125" style="165" customWidth="1"/>
    <col min="10511" max="10511" width="3.7109375" style="165" customWidth="1"/>
    <col min="10512" max="10512" width="3.5703125" style="165" customWidth="1"/>
    <col min="10513" max="10514" width="3" style="165" customWidth="1"/>
    <col min="10515" max="10517" width="0" style="165" hidden="1" customWidth="1"/>
    <col min="10518" max="10518" width="4.5703125" style="165" customWidth="1"/>
    <col min="10519" max="10519" width="0" style="165" hidden="1" customWidth="1"/>
    <col min="10520" max="10520" width="17.5703125" style="165" customWidth="1"/>
    <col min="10521" max="10522" width="13.5703125" style="165" customWidth="1"/>
    <col min="10523" max="10523" width="9.28515625" style="165" customWidth="1"/>
    <col min="10524" max="10524" width="19.85546875" style="165" customWidth="1"/>
    <col min="10525" max="10526" width="4.140625" style="165" customWidth="1"/>
    <col min="10527" max="10529" width="0" style="165" hidden="1" customWidth="1"/>
    <col min="10530" max="10530" width="3" style="165" customWidth="1"/>
    <col min="10531" max="10531" width="0" style="165" hidden="1" customWidth="1"/>
    <col min="10532" max="10532" width="3" style="165" customWidth="1"/>
    <col min="10533" max="10533" width="0" style="165" hidden="1" customWidth="1"/>
    <col min="10534" max="10534" width="4.42578125" style="165" customWidth="1"/>
    <col min="10535" max="10535" width="4.140625" style="165" customWidth="1"/>
    <col min="10536" max="10752" width="11.42578125" style="165"/>
    <col min="10753" max="10753" width="11.85546875" style="165" customWidth="1"/>
    <col min="10754" max="10754" width="2.7109375" style="165" customWidth="1"/>
    <col min="10755" max="10755" width="6.5703125" style="165" customWidth="1"/>
    <col min="10756" max="10756" width="6.42578125" style="165" customWidth="1"/>
    <col min="10757" max="10757" width="0" style="165" hidden="1" customWidth="1"/>
    <col min="10758" max="10758" width="9" style="165" customWidth="1"/>
    <col min="10759" max="10760" width="12" style="165" customWidth="1"/>
    <col min="10761" max="10761" width="8" style="165" customWidth="1"/>
    <col min="10762" max="10762" width="2.5703125" style="165" customWidth="1"/>
    <col min="10763" max="10763" width="8.85546875" style="165" customWidth="1"/>
    <col min="10764" max="10764" width="7.28515625" style="165" customWidth="1"/>
    <col min="10765" max="10765" width="3.7109375" style="165" customWidth="1"/>
    <col min="10766" max="10766" width="3.5703125" style="165" customWidth="1"/>
    <col min="10767" max="10767" width="3.7109375" style="165" customWidth="1"/>
    <col min="10768" max="10768" width="3.5703125" style="165" customWidth="1"/>
    <col min="10769" max="10770" width="3" style="165" customWidth="1"/>
    <col min="10771" max="10773" width="0" style="165" hidden="1" customWidth="1"/>
    <col min="10774" max="10774" width="4.5703125" style="165" customWidth="1"/>
    <col min="10775" max="10775" width="0" style="165" hidden="1" customWidth="1"/>
    <col min="10776" max="10776" width="17.5703125" style="165" customWidth="1"/>
    <col min="10777" max="10778" width="13.5703125" style="165" customWidth="1"/>
    <col min="10779" max="10779" width="9.28515625" style="165" customWidth="1"/>
    <col min="10780" max="10780" width="19.85546875" style="165" customWidth="1"/>
    <col min="10781" max="10782" width="4.140625" style="165" customWidth="1"/>
    <col min="10783" max="10785" width="0" style="165" hidden="1" customWidth="1"/>
    <col min="10786" max="10786" width="3" style="165" customWidth="1"/>
    <col min="10787" max="10787" width="0" style="165" hidden="1" customWidth="1"/>
    <col min="10788" max="10788" width="3" style="165" customWidth="1"/>
    <col min="10789" max="10789" width="0" style="165" hidden="1" customWidth="1"/>
    <col min="10790" max="10790" width="4.42578125" style="165" customWidth="1"/>
    <col min="10791" max="10791" width="4.140625" style="165" customWidth="1"/>
    <col min="10792" max="11008" width="11.42578125" style="165"/>
    <col min="11009" max="11009" width="11.85546875" style="165" customWidth="1"/>
    <col min="11010" max="11010" width="2.7109375" style="165" customWidth="1"/>
    <col min="11011" max="11011" width="6.5703125" style="165" customWidth="1"/>
    <col min="11012" max="11012" width="6.42578125" style="165" customWidth="1"/>
    <col min="11013" max="11013" width="0" style="165" hidden="1" customWidth="1"/>
    <col min="11014" max="11014" width="9" style="165" customWidth="1"/>
    <col min="11015" max="11016" width="12" style="165" customWidth="1"/>
    <col min="11017" max="11017" width="8" style="165" customWidth="1"/>
    <col min="11018" max="11018" width="2.5703125" style="165" customWidth="1"/>
    <col min="11019" max="11019" width="8.85546875" style="165" customWidth="1"/>
    <col min="11020" max="11020" width="7.28515625" style="165" customWidth="1"/>
    <col min="11021" max="11021" width="3.7109375" style="165" customWidth="1"/>
    <col min="11022" max="11022" width="3.5703125" style="165" customWidth="1"/>
    <col min="11023" max="11023" width="3.7109375" style="165" customWidth="1"/>
    <col min="11024" max="11024" width="3.5703125" style="165" customWidth="1"/>
    <col min="11025" max="11026" width="3" style="165" customWidth="1"/>
    <col min="11027" max="11029" width="0" style="165" hidden="1" customWidth="1"/>
    <col min="11030" max="11030" width="4.5703125" style="165" customWidth="1"/>
    <col min="11031" max="11031" width="0" style="165" hidden="1" customWidth="1"/>
    <col min="11032" max="11032" width="17.5703125" style="165" customWidth="1"/>
    <col min="11033" max="11034" width="13.5703125" style="165" customWidth="1"/>
    <col min="11035" max="11035" width="9.28515625" style="165" customWidth="1"/>
    <col min="11036" max="11036" width="19.85546875" style="165" customWidth="1"/>
    <col min="11037" max="11038" width="4.140625" style="165" customWidth="1"/>
    <col min="11039" max="11041" width="0" style="165" hidden="1" customWidth="1"/>
    <col min="11042" max="11042" width="3" style="165" customWidth="1"/>
    <col min="11043" max="11043" width="0" style="165" hidden="1" customWidth="1"/>
    <col min="11044" max="11044" width="3" style="165" customWidth="1"/>
    <col min="11045" max="11045" width="0" style="165" hidden="1" customWidth="1"/>
    <col min="11046" max="11046" width="4.42578125" style="165" customWidth="1"/>
    <col min="11047" max="11047" width="4.140625" style="165" customWidth="1"/>
    <col min="11048" max="11264" width="11.42578125" style="165"/>
    <col min="11265" max="11265" width="11.85546875" style="165" customWidth="1"/>
    <col min="11266" max="11266" width="2.7109375" style="165" customWidth="1"/>
    <col min="11267" max="11267" width="6.5703125" style="165" customWidth="1"/>
    <col min="11268" max="11268" width="6.42578125" style="165" customWidth="1"/>
    <col min="11269" max="11269" width="0" style="165" hidden="1" customWidth="1"/>
    <col min="11270" max="11270" width="9" style="165" customWidth="1"/>
    <col min="11271" max="11272" width="12" style="165" customWidth="1"/>
    <col min="11273" max="11273" width="8" style="165" customWidth="1"/>
    <col min="11274" max="11274" width="2.5703125" style="165" customWidth="1"/>
    <col min="11275" max="11275" width="8.85546875" style="165" customWidth="1"/>
    <col min="11276" max="11276" width="7.28515625" style="165" customWidth="1"/>
    <col min="11277" max="11277" width="3.7109375" style="165" customWidth="1"/>
    <col min="11278" max="11278" width="3.5703125" style="165" customWidth="1"/>
    <col min="11279" max="11279" width="3.7109375" style="165" customWidth="1"/>
    <col min="11280" max="11280" width="3.5703125" style="165" customWidth="1"/>
    <col min="11281" max="11282" width="3" style="165" customWidth="1"/>
    <col min="11283" max="11285" width="0" style="165" hidden="1" customWidth="1"/>
    <col min="11286" max="11286" width="4.5703125" style="165" customWidth="1"/>
    <col min="11287" max="11287" width="0" style="165" hidden="1" customWidth="1"/>
    <col min="11288" max="11288" width="17.5703125" style="165" customWidth="1"/>
    <col min="11289" max="11290" width="13.5703125" style="165" customWidth="1"/>
    <col min="11291" max="11291" width="9.28515625" style="165" customWidth="1"/>
    <col min="11292" max="11292" width="19.85546875" style="165" customWidth="1"/>
    <col min="11293" max="11294" width="4.140625" style="165" customWidth="1"/>
    <col min="11295" max="11297" width="0" style="165" hidden="1" customWidth="1"/>
    <col min="11298" max="11298" width="3" style="165" customWidth="1"/>
    <col min="11299" max="11299" width="0" style="165" hidden="1" customWidth="1"/>
    <col min="11300" max="11300" width="3" style="165" customWidth="1"/>
    <col min="11301" max="11301" width="0" style="165" hidden="1" customWidth="1"/>
    <col min="11302" max="11302" width="4.42578125" style="165" customWidth="1"/>
    <col min="11303" max="11303" width="4.140625" style="165" customWidth="1"/>
    <col min="11304" max="11520" width="11.42578125" style="165"/>
    <col min="11521" max="11521" width="11.85546875" style="165" customWidth="1"/>
    <col min="11522" max="11522" width="2.7109375" style="165" customWidth="1"/>
    <col min="11523" max="11523" width="6.5703125" style="165" customWidth="1"/>
    <col min="11524" max="11524" width="6.42578125" style="165" customWidth="1"/>
    <col min="11525" max="11525" width="0" style="165" hidden="1" customWidth="1"/>
    <col min="11526" max="11526" width="9" style="165" customWidth="1"/>
    <col min="11527" max="11528" width="12" style="165" customWidth="1"/>
    <col min="11529" max="11529" width="8" style="165" customWidth="1"/>
    <col min="11530" max="11530" width="2.5703125" style="165" customWidth="1"/>
    <col min="11531" max="11531" width="8.85546875" style="165" customWidth="1"/>
    <col min="11532" max="11532" width="7.28515625" style="165" customWidth="1"/>
    <col min="11533" max="11533" width="3.7109375" style="165" customWidth="1"/>
    <col min="11534" max="11534" width="3.5703125" style="165" customWidth="1"/>
    <col min="11535" max="11535" width="3.7109375" style="165" customWidth="1"/>
    <col min="11536" max="11536" width="3.5703125" style="165" customWidth="1"/>
    <col min="11537" max="11538" width="3" style="165" customWidth="1"/>
    <col min="11539" max="11541" width="0" style="165" hidden="1" customWidth="1"/>
    <col min="11542" max="11542" width="4.5703125" style="165" customWidth="1"/>
    <col min="11543" max="11543" width="0" style="165" hidden="1" customWidth="1"/>
    <col min="11544" max="11544" width="17.5703125" style="165" customWidth="1"/>
    <col min="11545" max="11546" width="13.5703125" style="165" customWidth="1"/>
    <col min="11547" max="11547" width="9.28515625" style="165" customWidth="1"/>
    <col min="11548" max="11548" width="19.85546875" style="165" customWidth="1"/>
    <col min="11549" max="11550" width="4.140625" style="165" customWidth="1"/>
    <col min="11551" max="11553" width="0" style="165" hidden="1" customWidth="1"/>
    <col min="11554" max="11554" width="3" style="165" customWidth="1"/>
    <col min="11555" max="11555" width="0" style="165" hidden="1" customWidth="1"/>
    <col min="11556" max="11556" width="3" style="165" customWidth="1"/>
    <col min="11557" max="11557" width="0" style="165" hidden="1" customWidth="1"/>
    <col min="11558" max="11558" width="4.42578125" style="165" customWidth="1"/>
    <col min="11559" max="11559" width="4.140625" style="165" customWidth="1"/>
    <col min="11560" max="11776" width="11.42578125" style="165"/>
    <col min="11777" max="11777" width="11.85546875" style="165" customWidth="1"/>
    <col min="11778" max="11778" width="2.7109375" style="165" customWidth="1"/>
    <col min="11779" max="11779" width="6.5703125" style="165" customWidth="1"/>
    <col min="11780" max="11780" width="6.42578125" style="165" customWidth="1"/>
    <col min="11781" max="11781" width="0" style="165" hidden="1" customWidth="1"/>
    <col min="11782" max="11782" width="9" style="165" customWidth="1"/>
    <col min="11783" max="11784" width="12" style="165" customWidth="1"/>
    <col min="11785" max="11785" width="8" style="165" customWidth="1"/>
    <col min="11786" max="11786" width="2.5703125" style="165" customWidth="1"/>
    <col min="11787" max="11787" width="8.85546875" style="165" customWidth="1"/>
    <col min="11788" max="11788" width="7.28515625" style="165" customWidth="1"/>
    <col min="11789" max="11789" width="3.7109375" style="165" customWidth="1"/>
    <col min="11790" max="11790" width="3.5703125" style="165" customWidth="1"/>
    <col min="11791" max="11791" width="3.7109375" style="165" customWidth="1"/>
    <col min="11792" max="11792" width="3.5703125" style="165" customWidth="1"/>
    <col min="11793" max="11794" width="3" style="165" customWidth="1"/>
    <col min="11795" max="11797" width="0" style="165" hidden="1" customWidth="1"/>
    <col min="11798" max="11798" width="4.5703125" style="165" customWidth="1"/>
    <col min="11799" max="11799" width="0" style="165" hidden="1" customWidth="1"/>
    <col min="11800" max="11800" width="17.5703125" style="165" customWidth="1"/>
    <col min="11801" max="11802" width="13.5703125" style="165" customWidth="1"/>
    <col min="11803" max="11803" width="9.28515625" style="165" customWidth="1"/>
    <col min="11804" max="11804" width="19.85546875" style="165" customWidth="1"/>
    <col min="11805" max="11806" width="4.140625" style="165" customWidth="1"/>
    <col min="11807" max="11809" width="0" style="165" hidden="1" customWidth="1"/>
    <col min="11810" max="11810" width="3" style="165" customWidth="1"/>
    <col min="11811" max="11811" width="0" style="165" hidden="1" customWidth="1"/>
    <col min="11812" max="11812" width="3" style="165" customWidth="1"/>
    <col min="11813" max="11813" width="0" style="165" hidden="1" customWidth="1"/>
    <col min="11814" max="11814" width="4.42578125" style="165" customWidth="1"/>
    <col min="11815" max="11815" width="4.140625" style="165" customWidth="1"/>
    <col min="11816" max="12032" width="11.42578125" style="165"/>
    <col min="12033" max="12033" width="11.85546875" style="165" customWidth="1"/>
    <col min="12034" max="12034" width="2.7109375" style="165" customWidth="1"/>
    <col min="12035" max="12035" width="6.5703125" style="165" customWidth="1"/>
    <col min="12036" max="12036" width="6.42578125" style="165" customWidth="1"/>
    <col min="12037" max="12037" width="0" style="165" hidden="1" customWidth="1"/>
    <col min="12038" max="12038" width="9" style="165" customWidth="1"/>
    <col min="12039" max="12040" width="12" style="165" customWidth="1"/>
    <col min="12041" max="12041" width="8" style="165" customWidth="1"/>
    <col min="12042" max="12042" width="2.5703125" style="165" customWidth="1"/>
    <col min="12043" max="12043" width="8.85546875" style="165" customWidth="1"/>
    <col min="12044" max="12044" width="7.28515625" style="165" customWidth="1"/>
    <col min="12045" max="12045" width="3.7109375" style="165" customWidth="1"/>
    <col min="12046" max="12046" width="3.5703125" style="165" customWidth="1"/>
    <col min="12047" max="12047" width="3.7109375" style="165" customWidth="1"/>
    <col min="12048" max="12048" width="3.5703125" style="165" customWidth="1"/>
    <col min="12049" max="12050" width="3" style="165" customWidth="1"/>
    <col min="12051" max="12053" width="0" style="165" hidden="1" customWidth="1"/>
    <col min="12054" max="12054" width="4.5703125" style="165" customWidth="1"/>
    <col min="12055" max="12055" width="0" style="165" hidden="1" customWidth="1"/>
    <col min="12056" max="12056" width="17.5703125" style="165" customWidth="1"/>
    <col min="12057" max="12058" width="13.5703125" style="165" customWidth="1"/>
    <col min="12059" max="12059" width="9.28515625" style="165" customWidth="1"/>
    <col min="12060" max="12060" width="19.85546875" style="165" customWidth="1"/>
    <col min="12061" max="12062" width="4.140625" style="165" customWidth="1"/>
    <col min="12063" max="12065" width="0" style="165" hidden="1" customWidth="1"/>
    <col min="12066" max="12066" width="3" style="165" customWidth="1"/>
    <col min="12067" max="12067" width="0" style="165" hidden="1" customWidth="1"/>
    <col min="12068" max="12068" width="3" style="165" customWidth="1"/>
    <col min="12069" max="12069" width="0" style="165" hidden="1" customWidth="1"/>
    <col min="12070" max="12070" width="4.42578125" style="165" customWidth="1"/>
    <col min="12071" max="12071" width="4.140625" style="165" customWidth="1"/>
    <col min="12072" max="12288" width="11.42578125" style="165"/>
    <col min="12289" max="12289" width="11.85546875" style="165" customWidth="1"/>
    <col min="12290" max="12290" width="2.7109375" style="165" customWidth="1"/>
    <col min="12291" max="12291" width="6.5703125" style="165" customWidth="1"/>
    <col min="12292" max="12292" width="6.42578125" style="165" customWidth="1"/>
    <col min="12293" max="12293" width="0" style="165" hidden="1" customWidth="1"/>
    <col min="12294" max="12294" width="9" style="165" customWidth="1"/>
    <col min="12295" max="12296" width="12" style="165" customWidth="1"/>
    <col min="12297" max="12297" width="8" style="165" customWidth="1"/>
    <col min="12298" max="12298" width="2.5703125" style="165" customWidth="1"/>
    <col min="12299" max="12299" width="8.85546875" style="165" customWidth="1"/>
    <col min="12300" max="12300" width="7.28515625" style="165" customWidth="1"/>
    <col min="12301" max="12301" width="3.7109375" style="165" customWidth="1"/>
    <col min="12302" max="12302" width="3.5703125" style="165" customWidth="1"/>
    <col min="12303" max="12303" width="3.7109375" style="165" customWidth="1"/>
    <col min="12304" max="12304" width="3.5703125" style="165" customWidth="1"/>
    <col min="12305" max="12306" width="3" style="165" customWidth="1"/>
    <col min="12307" max="12309" width="0" style="165" hidden="1" customWidth="1"/>
    <col min="12310" max="12310" width="4.5703125" style="165" customWidth="1"/>
    <col min="12311" max="12311" width="0" style="165" hidden="1" customWidth="1"/>
    <col min="12312" max="12312" width="17.5703125" style="165" customWidth="1"/>
    <col min="12313" max="12314" width="13.5703125" style="165" customWidth="1"/>
    <col min="12315" max="12315" width="9.28515625" style="165" customWidth="1"/>
    <col min="12316" max="12316" width="19.85546875" style="165" customWidth="1"/>
    <col min="12317" max="12318" width="4.140625" style="165" customWidth="1"/>
    <col min="12319" max="12321" width="0" style="165" hidden="1" customWidth="1"/>
    <col min="12322" max="12322" width="3" style="165" customWidth="1"/>
    <col min="12323" max="12323" width="0" style="165" hidden="1" customWidth="1"/>
    <col min="12324" max="12324" width="3" style="165" customWidth="1"/>
    <col min="12325" max="12325" width="0" style="165" hidden="1" customWidth="1"/>
    <col min="12326" max="12326" width="4.42578125" style="165" customWidth="1"/>
    <col min="12327" max="12327" width="4.140625" style="165" customWidth="1"/>
    <col min="12328" max="12544" width="11.42578125" style="165"/>
    <col min="12545" max="12545" width="11.85546875" style="165" customWidth="1"/>
    <col min="12546" max="12546" width="2.7109375" style="165" customWidth="1"/>
    <col min="12547" max="12547" width="6.5703125" style="165" customWidth="1"/>
    <col min="12548" max="12548" width="6.42578125" style="165" customWidth="1"/>
    <col min="12549" max="12549" width="0" style="165" hidden="1" customWidth="1"/>
    <col min="12550" max="12550" width="9" style="165" customWidth="1"/>
    <col min="12551" max="12552" width="12" style="165" customWidth="1"/>
    <col min="12553" max="12553" width="8" style="165" customWidth="1"/>
    <col min="12554" max="12554" width="2.5703125" style="165" customWidth="1"/>
    <col min="12555" max="12555" width="8.85546875" style="165" customWidth="1"/>
    <col min="12556" max="12556" width="7.28515625" style="165" customWidth="1"/>
    <col min="12557" max="12557" width="3.7109375" style="165" customWidth="1"/>
    <col min="12558" max="12558" width="3.5703125" style="165" customWidth="1"/>
    <col min="12559" max="12559" width="3.7109375" style="165" customWidth="1"/>
    <col min="12560" max="12560" width="3.5703125" style="165" customWidth="1"/>
    <col min="12561" max="12562" width="3" style="165" customWidth="1"/>
    <col min="12563" max="12565" width="0" style="165" hidden="1" customWidth="1"/>
    <col min="12566" max="12566" width="4.5703125" style="165" customWidth="1"/>
    <col min="12567" max="12567" width="0" style="165" hidden="1" customWidth="1"/>
    <col min="12568" max="12568" width="17.5703125" style="165" customWidth="1"/>
    <col min="12569" max="12570" width="13.5703125" style="165" customWidth="1"/>
    <col min="12571" max="12571" width="9.28515625" style="165" customWidth="1"/>
    <col min="12572" max="12572" width="19.85546875" style="165" customWidth="1"/>
    <col min="12573" max="12574" width="4.140625" style="165" customWidth="1"/>
    <col min="12575" max="12577" width="0" style="165" hidden="1" customWidth="1"/>
    <col min="12578" max="12578" width="3" style="165" customWidth="1"/>
    <col min="12579" max="12579" width="0" style="165" hidden="1" customWidth="1"/>
    <col min="12580" max="12580" width="3" style="165" customWidth="1"/>
    <col min="12581" max="12581" width="0" style="165" hidden="1" customWidth="1"/>
    <col min="12582" max="12582" width="4.42578125" style="165" customWidth="1"/>
    <col min="12583" max="12583" width="4.140625" style="165" customWidth="1"/>
    <col min="12584" max="12800" width="11.42578125" style="165"/>
    <col min="12801" max="12801" width="11.85546875" style="165" customWidth="1"/>
    <col min="12802" max="12802" width="2.7109375" style="165" customWidth="1"/>
    <col min="12803" max="12803" width="6.5703125" style="165" customWidth="1"/>
    <col min="12804" max="12804" width="6.42578125" style="165" customWidth="1"/>
    <col min="12805" max="12805" width="0" style="165" hidden="1" customWidth="1"/>
    <col min="12806" max="12806" width="9" style="165" customWidth="1"/>
    <col min="12807" max="12808" width="12" style="165" customWidth="1"/>
    <col min="12809" max="12809" width="8" style="165" customWidth="1"/>
    <col min="12810" max="12810" width="2.5703125" style="165" customWidth="1"/>
    <col min="12811" max="12811" width="8.85546875" style="165" customWidth="1"/>
    <col min="12812" max="12812" width="7.28515625" style="165" customWidth="1"/>
    <col min="12813" max="12813" width="3.7109375" style="165" customWidth="1"/>
    <col min="12814" max="12814" width="3.5703125" style="165" customWidth="1"/>
    <col min="12815" max="12815" width="3.7109375" style="165" customWidth="1"/>
    <col min="12816" max="12816" width="3.5703125" style="165" customWidth="1"/>
    <col min="12817" max="12818" width="3" style="165" customWidth="1"/>
    <col min="12819" max="12821" width="0" style="165" hidden="1" customWidth="1"/>
    <col min="12822" max="12822" width="4.5703125" style="165" customWidth="1"/>
    <col min="12823" max="12823" width="0" style="165" hidden="1" customWidth="1"/>
    <col min="12824" max="12824" width="17.5703125" style="165" customWidth="1"/>
    <col min="12825" max="12826" width="13.5703125" style="165" customWidth="1"/>
    <col min="12827" max="12827" width="9.28515625" style="165" customWidth="1"/>
    <col min="12828" max="12828" width="19.85546875" style="165" customWidth="1"/>
    <col min="12829" max="12830" width="4.140625" style="165" customWidth="1"/>
    <col min="12831" max="12833" width="0" style="165" hidden="1" customWidth="1"/>
    <col min="12834" max="12834" width="3" style="165" customWidth="1"/>
    <col min="12835" max="12835" width="0" style="165" hidden="1" customWidth="1"/>
    <col min="12836" max="12836" width="3" style="165" customWidth="1"/>
    <col min="12837" max="12837" width="0" style="165" hidden="1" customWidth="1"/>
    <col min="12838" max="12838" width="4.42578125" style="165" customWidth="1"/>
    <col min="12839" max="12839" width="4.140625" style="165" customWidth="1"/>
    <col min="12840" max="13056" width="11.42578125" style="165"/>
    <col min="13057" max="13057" width="11.85546875" style="165" customWidth="1"/>
    <col min="13058" max="13058" width="2.7109375" style="165" customWidth="1"/>
    <col min="13059" max="13059" width="6.5703125" style="165" customWidth="1"/>
    <col min="13060" max="13060" width="6.42578125" style="165" customWidth="1"/>
    <col min="13061" max="13061" width="0" style="165" hidden="1" customWidth="1"/>
    <col min="13062" max="13062" width="9" style="165" customWidth="1"/>
    <col min="13063" max="13064" width="12" style="165" customWidth="1"/>
    <col min="13065" max="13065" width="8" style="165" customWidth="1"/>
    <col min="13066" max="13066" width="2.5703125" style="165" customWidth="1"/>
    <col min="13067" max="13067" width="8.85546875" style="165" customWidth="1"/>
    <col min="13068" max="13068" width="7.28515625" style="165" customWidth="1"/>
    <col min="13069" max="13069" width="3.7109375" style="165" customWidth="1"/>
    <col min="13070" max="13070" width="3.5703125" style="165" customWidth="1"/>
    <col min="13071" max="13071" width="3.7109375" style="165" customWidth="1"/>
    <col min="13072" max="13072" width="3.5703125" style="165" customWidth="1"/>
    <col min="13073" max="13074" width="3" style="165" customWidth="1"/>
    <col min="13075" max="13077" width="0" style="165" hidden="1" customWidth="1"/>
    <col min="13078" max="13078" width="4.5703125" style="165" customWidth="1"/>
    <col min="13079" max="13079" width="0" style="165" hidden="1" customWidth="1"/>
    <col min="13080" max="13080" width="17.5703125" style="165" customWidth="1"/>
    <col min="13081" max="13082" width="13.5703125" style="165" customWidth="1"/>
    <col min="13083" max="13083" width="9.28515625" style="165" customWidth="1"/>
    <col min="13084" max="13084" width="19.85546875" style="165" customWidth="1"/>
    <col min="13085" max="13086" width="4.140625" style="165" customWidth="1"/>
    <col min="13087" max="13089" width="0" style="165" hidden="1" customWidth="1"/>
    <col min="13090" max="13090" width="3" style="165" customWidth="1"/>
    <col min="13091" max="13091" width="0" style="165" hidden="1" customWidth="1"/>
    <col min="13092" max="13092" width="3" style="165" customWidth="1"/>
    <col min="13093" max="13093" width="0" style="165" hidden="1" customWidth="1"/>
    <col min="13094" max="13094" width="4.42578125" style="165" customWidth="1"/>
    <col min="13095" max="13095" width="4.140625" style="165" customWidth="1"/>
    <col min="13096" max="13312" width="11.42578125" style="165"/>
    <col min="13313" max="13313" width="11.85546875" style="165" customWidth="1"/>
    <col min="13314" max="13314" width="2.7109375" style="165" customWidth="1"/>
    <col min="13315" max="13315" width="6.5703125" style="165" customWidth="1"/>
    <col min="13316" max="13316" width="6.42578125" style="165" customWidth="1"/>
    <col min="13317" max="13317" width="0" style="165" hidden="1" customWidth="1"/>
    <col min="13318" max="13318" width="9" style="165" customWidth="1"/>
    <col min="13319" max="13320" width="12" style="165" customWidth="1"/>
    <col min="13321" max="13321" width="8" style="165" customWidth="1"/>
    <col min="13322" max="13322" width="2.5703125" style="165" customWidth="1"/>
    <col min="13323" max="13323" width="8.85546875" style="165" customWidth="1"/>
    <col min="13324" max="13324" width="7.28515625" style="165" customWidth="1"/>
    <col min="13325" max="13325" width="3.7109375" style="165" customWidth="1"/>
    <col min="13326" max="13326" width="3.5703125" style="165" customWidth="1"/>
    <col min="13327" max="13327" width="3.7109375" style="165" customWidth="1"/>
    <col min="13328" max="13328" width="3.5703125" style="165" customWidth="1"/>
    <col min="13329" max="13330" width="3" style="165" customWidth="1"/>
    <col min="13331" max="13333" width="0" style="165" hidden="1" customWidth="1"/>
    <col min="13334" max="13334" width="4.5703125" style="165" customWidth="1"/>
    <col min="13335" max="13335" width="0" style="165" hidden="1" customWidth="1"/>
    <col min="13336" max="13336" width="17.5703125" style="165" customWidth="1"/>
    <col min="13337" max="13338" width="13.5703125" style="165" customWidth="1"/>
    <col min="13339" max="13339" width="9.28515625" style="165" customWidth="1"/>
    <col min="13340" max="13340" width="19.85546875" style="165" customWidth="1"/>
    <col min="13341" max="13342" width="4.140625" style="165" customWidth="1"/>
    <col min="13343" max="13345" width="0" style="165" hidden="1" customWidth="1"/>
    <col min="13346" max="13346" width="3" style="165" customWidth="1"/>
    <col min="13347" max="13347" width="0" style="165" hidden="1" customWidth="1"/>
    <col min="13348" max="13348" width="3" style="165" customWidth="1"/>
    <col min="13349" max="13349" width="0" style="165" hidden="1" customWidth="1"/>
    <col min="13350" max="13350" width="4.42578125" style="165" customWidth="1"/>
    <col min="13351" max="13351" width="4.140625" style="165" customWidth="1"/>
    <col min="13352" max="13568" width="11.42578125" style="165"/>
    <col min="13569" max="13569" width="11.85546875" style="165" customWidth="1"/>
    <col min="13570" max="13570" width="2.7109375" style="165" customWidth="1"/>
    <col min="13571" max="13571" width="6.5703125" style="165" customWidth="1"/>
    <col min="13572" max="13572" width="6.42578125" style="165" customWidth="1"/>
    <col min="13573" max="13573" width="0" style="165" hidden="1" customWidth="1"/>
    <col min="13574" max="13574" width="9" style="165" customWidth="1"/>
    <col min="13575" max="13576" width="12" style="165" customWidth="1"/>
    <col min="13577" max="13577" width="8" style="165" customWidth="1"/>
    <col min="13578" max="13578" width="2.5703125" style="165" customWidth="1"/>
    <col min="13579" max="13579" width="8.85546875" style="165" customWidth="1"/>
    <col min="13580" max="13580" width="7.28515625" style="165" customWidth="1"/>
    <col min="13581" max="13581" width="3.7109375" style="165" customWidth="1"/>
    <col min="13582" max="13582" width="3.5703125" style="165" customWidth="1"/>
    <col min="13583" max="13583" width="3.7109375" style="165" customWidth="1"/>
    <col min="13584" max="13584" width="3.5703125" style="165" customWidth="1"/>
    <col min="13585" max="13586" width="3" style="165" customWidth="1"/>
    <col min="13587" max="13589" width="0" style="165" hidden="1" customWidth="1"/>
    <col min="13590" max="13590" width="4.5703125" style="165" customWidth="1"/>
    <col min="13591" max="13591" width="0" style="165" hidden="1" customWidth="1"/>
    <col min="13592" max="13592" width="17.5703125" style="165" customWidth="1"/>
    <col min="13593" max="13594" width="13.5703125" style="165" customWidth="1"/>
    <col min="13595" max="13595" width="9.28515625" style="165" customWidth="1"/>
    <col min="13596" max="13596" width="19.85546875" style="165" customWidth="1"/>
    <col min="13597" max="13598" width="4.140625" style="165" customWidth="1"/>
    <col min="13599" max="13601" width="0" style="165" hidden="1" customWidth="1"/>
    <col min="13602" max="13602" width="3" style="165" customWidth="1"/>
    <col min="13603" max="13603" width="0" style="165" hidden="1" customWidth="1"/>
    <col min="13604" max="13604" width="3" style="165" customWidth="1"/>
    <col min="13605" max="13605" width="0" style="165" hidden="1" customWidth="1"/>
    <col min="13606" max="13606" width="4.42578125" style="165" customWidth="1"/>
    <col min="13607" max="13607" width="4.140625" style="165" customWidth="1"/>
    <col min="13608" max="13824" width="11.42578125" style="165"/>
    <col min="13825" max="13825" width="11.85546875" style="165" customWidth="1"/>
    <col min="13826" max="13826" width="2.7109375" style="165" customWidth="1"/>
    <col min="13827" max="13827" width="6.5703125" style="165" customWidth="1"/>
    <col min="13828" max="13828" width="6.42578125" style="165" customWidth="1"/>
    <col min="13829" max="13829" width="0" style="165" hidden="1" customWidth="1"/>
    <col min="13830" max="13830" width="9" style="165" customWidth="1"/>
    <col min="13831" max="13832" width="12" style="165" customWidth="1"/>
    <col min="13833" max="13833" width="8" style="165" customWidth="1"/>
    <col min="13834" max="13834" width="2.5703125" style="165" customWidth="1"/>
    <col min="13835" max="13835" width="8.85546875" style="165" customWidth="1"/>
    <col min="13836" max="13836" width="7.28515625" style="165" customWidth="1"/>
    <col min="13837" max="13837" width="3.7109375" style="165" customWidth="1"/>
    <col min="13838" max="13838" width="3.5703125" style="165" customWidth="1"/>
    <col min="13839" max="13839" width="3.7109375" style="165" customWidth="1"/>
    <col min="13840" max="13840" width="3.5703125" style="165" customWidth="1"/>
    <col min="13841" max="13842" width="3" style="165" customWidth="1"/>
    <col min="13843" max="13845" width="0" style="165" hidden="1" customWidth="1"/>
    <col min="13846" max="13846" width="4.5703125" style="165" customWidth="1"/>
    <col min="13847" max="13847" width="0" style="165" hidden="1" customWidth="1"/>
    <col min="13848" max="13848" width="17.5703125" style="165" customWidth="1"/>
    <col min="13849" max="13850" width="13.5703125" style="165" customWidth="1"/>
    <col min="13851" max="13851" width="9.28515625" style="165" customWidth="1"/>
    <col min="13852" max="13852" width="19.85546875" style="165" customWidth="1"/>
    <col min="13853" max="13854" width="4.140625" style="165" customWidth="1"/>
    <col min="13855" max="13857" width="0" style="165" hidden="1" customWidth="1"/>
    <col min="13858" max="13858" width="3" style="165" customWidth="1"/>
    <col min="13859" max="13859" width="0" style="165" hidden="1" customWidth="1"/>
    <col min="13860" max="13860" width="3" style="165" customWidth="1"/>
    <col min="13861" max="13861" width="0" style="165" hidden="1" customWidth="1"/>
    <col min="13862" max="13862" width="4.42578125" style="165" customWidth="1"/>
    <col min="13863" max="13863" width="4.140625" style="165" customWidth="1"/>
    <col min="13864" max="14080" width="11.42578125" style="165"/>
    <col min="14081" max="14081" width="11.85546875" style="165" customWidth="1"/>
    <col min="14082" max="14082" width="2.7109375" style="165" customWidth="1"/>
    <col min="14083" max="14083" width="6.5703125" style="165" customWidth="1"/>
    <col min="14084" max="14084" width="6.42578125" style="165" customWidth="1"/>
    <col min="14085" max="14085" width="0" style="165" hidden="1" customWidth="1"/>
    <col min="14086" max="14086" width="9" style="165" customWidth="1"/>
    <col min="14087" max="14088" width="12" style="165" customWidth="1"/>
    <col min="14089" max="14089" width="8" style="165" customWidth="1"/>
    <col min="14090" max="14090" width="2.5703125" style="165" customWidth="1"/>
    <col min="14091" max="14091" width="8.85546875" style="165" customWidth="1"/>
    <col min="14092" max="14092" width="7.28515625" style="165" customWidth="1"/>
    <col min="14093" max="14093" width="3.7109375" style="165" customWidth="1"/>
    <col min="14094" max="14094" width="3.5703125" style="165" customWidth="1"/>
    <col min="14095" max="14095" width="3.7109375" style="165" customWidth="1"/>
    <col min="14096" max="14096" width="3.5703125" style="165" customWidth="1"/>
    <col min="14097" max="14098" width="3" style="165" customWidth="1"/>
    <col min="14099" max="14101" width="0" style="165" hidden="1" customWidth="1"/>
    <col min="14102" max="14102" width="4.5703125" style="165" customWidth="1"/>
    <col min="14103" max="14103" width="0" style="165" hidden="1" customWidth="1"/>
    <col min="14104" max="14104" width="17.5703125" style="165" customWidth="1"/>
    <col min="14105" max="14106" width="13.5703125" style="165" customWidth="1"/>
    <col min="14107" max="14107" width="9.28515625" style="165" customWidth="1"/>
    <col min="14108" max="14108" width="19.85546875" style="165" customWidth="1"/>
    <col min="14109" max="14110" width="4.140625" style="165" customWidth="1"/>
    <col min="14111" max="14113" width="0" style="165" hidden="1" customWidth="1"/>
    <col min="14114" max="14114" width="3" style="165" customWidth="1"/>
    <col min="14115" max="14115" width="0" style="165" hidden="1" customWidth="1"/>
    <col min="14116" max="14116" width="3" style="165" customWidth="1"/>
    <col min="14117" max="14117" width="0" style="165" hidden="1" customWidth="1"/>
    <col min="14118" max="14118" width="4.42578125" style="165" customWidth="1"/>
    <col min="14119" max="14119" width="4.140625" style="165" customWidth="1"/>
    <col min="14120" max="14336" width="11.42578125" style="165"/>
    <col min="14337" max="14337" width="11.85546875" style="165" customWidth="1"/>
    <col min="14338" max="14338" width="2.7109375" style="165" customWidth="1"/>
    <col min="14339" max="14339" width="6.5703125" style="165" customWidth="1"/>
    <col min="14340" max="14340" width="6.42578125" style="165" customWidth="1"/>
    <col min="14341" max="14341" width="0" style="165" hidden="1" customWidth="1"/>
    <col min="14342" max="14342" width="9" style="165" customWidth="1"/>
    <col min="14343" max="14344" width="12" style="165" customWidth="1"/>
    <col min="14345" max="14345" width="8" style="165" customWidth="1"/>
    <col min="14346" max="14346" width="2.5703125" style="165" customWidth="1"/>
    <col min="14347" max="14347" width="8.85546875" style="165" customWidth="1"/>
    <col min="14348" max="14348" width="7.28515625" style="165" customWidth="1"/>
    <col min="14349" max="14349" width="3.7109375" style="165" customWidth="1"/>
    <col min="14350" max="14350" width="3.5703125" style="165" customWidth="1"/>
    <col min="14351" max="14351" width="3.7109375" style="165" customWidth="1"/>
    <col min="14352" max="14352" width="3.5703125" style="165" customWidth="1"/>
    <col min="14353" max="14354" width="3" style="165" customWidth="1"/>
    <col min="14355" max="14357" width="0" style="165" hidden="1" customWidth="1"/>
    <col min="14358" max="14358" width="4.5703125" style="165" customWidth="1"/>
    <col min="14359" max="14359" width="0" style="165" hidden="1" customWidth="1"/>
    <col min="14360" max="14360" width="17.5703125" style="165" customWidth="1"/>
    <col min="14361" max="14362" width="13.5703125" style="165" customWidth="1"/>
    <col min="14363" max="14363" width="9.28515625" style="165" customWidth="1"/>
    <col min="14364" max="14364" width="19.85546875" style="165" customWidth="1"/>
    <col min="14365" max="14366" width="4.140625" style="165" customWidth="1"/>
    <col min="14367" max="14369" width="0" style="165" hidden="1" customWidth="1"/>
    <col min="14370" max="14370" width="3" style="165" customWidth="1"/>
    <col min="14371" max="14371" width="0" style="165" hidden="1" customWidth="1"/>
    <col min="14372" max="14372" width="3" style="165" customWidth="1"/>
    <col min="14373" max="14373" width="0" style="165" hidden="1" customWidth="1"/>
    <col min="14374" max="14374" width="4.42578125" style="165" customWidth="1"/>
    <col min="14375" max="14375" width="4.140625" style="165" customWidth="1"/>
    <col min="14376" max="14592" width="11.42578125" style="165"/>
    <col min="14593" max="14593" width="11.85546875" style="165" customWidth="1"/>
    <col min="14594" max="14594" width="2.7109375" style="165" customWidth="1"/>
    <col min="14595" max="14595" width="6.5703125" style="165" customWidth="1"/>
    <col min="14596" max="14596" width="6.42578125" style="165" customWidth="1"/>
    <col min="14597" max="14597" width="0" style="165" hidden="1" customWidth="1"/>
    <col min="14598" max="14598" width="9" style="165" customWidth="1"/>
    <col min="14599" max="14600" width="12" style="165" customWidth="1"/>
    <col min="14601" max="14601" width="8" style="165" customWidth="1"/>
    <col min="14602" max="14602" width="2.5703125" style="165" customWidth="1"/>
    <col min="14603" max="14603" width="8.85546875" style="165" customWidth="1"/>
    <col min="14604" max="14604" width="7.28515625" style="165" customWidth="1"/>
    <col min="14605" max="14605" width="3.7109375" style="165" customWidth="1"/>
    <col min="14606" max="14606" width="3.5703125" style="165" customWidth="1"/>
    <col min="14607" max="14607" width="3.7109375" style="165" customWidth="1"/>
    <col min="14608" max="14608" width="3.5703125" style="165" customWidth="1"/>
    <col min="14609" max="14610" width="3" style="165" customWidth="1"/>
    <col min="14611" max="14613" width="0" style="165" hidden="1" customWidth="1"/>
    <col min="14614" max="14614" width="4.5703125" style="165" customWidth="1"/>
    <col min="14615" max="14615" width="0" style="165" hidden="1" customWidth="1"/>
    <col min="14616" max="14616" width="17.5703125" style="165" customWidth="1"/>
    <col min="14617" max="14618" width="13.5703125" style="165" customWidth="1"/>
    <col min="14619" max="14619" width="9.28515625" style="165" customWidth="1"/>
    <col min="14620" max="14620" width="19.85546875" style="165" customWidth="1"/>
    <col min="14621" max="14622" width="4.140625" style="165" customWidth="1"/>
    <col min="14623" max="14625" width="0" style="165" hidden="1" customWidth="1"/>
    <col min="14626" max="14626" width="3" style="165" customWidth="1"/>
    <col min="14627" max="14627" width="0" style="165" hidden="1" customWidth="1"/>
    <col min="14628" max="14628" width="3" style="165" customWidth="1"/>
    <col min="14629" max="14629" width="0" style="165" hidden="1" customWidth="1"/>
    <col min="14630" max="14630" width="4.42578125" style="165" customWidth="1"/>
    <col min="14631" max="14631" width="4.140625" style="165" customWidth="1"/>
    <col min="14632" max="14848" width="11.42578125" style="165"/>
    <col min="14849" max="14849" width="11.85546875" style="165" customWidth="1"/>
    <col min="14850" max="14850" width="2.7109375" style="165" customWidth="1"/>
    <col min="14851" max="14851" width="6.5703125" style="165" customWidth="1"/>
    <col min="14852" max="14852" width="6.42578125" style="165" customWidth="1"/>
    <col min="14853" max="14853" width="0" style="165" hidden="1" customWidth="1"/>
    <col min="14854" max="14854" width="9" style="165" customWidth="1"/>
    <col min="14855" max="14856" width="12" style="165" customWidth="1"/>
    <col min="14857" max="14857" width="8" style="165" customWidth="1"/>
    <col min="14858" max="14858" width="2.5703125" style="165" customWidth="1"/>
    <col min="14859" max="14859" width="8.85546875" style="165" customWidth="1"/>
    <col min="14860" max="14860" width="7.28515625" style="165" customWidth="1"/>
    <col min="14861" max="14861" width="3.7109375" style="165" customWidth="1"/>
    <col min="14862" max="14862" width="3.5703125" style="165" customWidth="1"/>
    <col min="14863" max="14863" width="3.7109375" style="165" customWidth="1"/>
    <col min="14864" max="14864" width="3.5703125" style="165" customWidth="1"/>
    <col min="14865" max="14866" width="3" style="165" customWidth="1"/>
    <col min="14867" max="14869" width="0" style="165" hidden="1" customWidth="1"/>
    <col min="14870" max="14870" width="4.5703125" style="165" customWidth="1"/>
    <col min="14871" max="14871" width="0" style="165" hidden="1" customWidth="1"/>
    <col min="14872" max="14872" width="17.5703125" style="165" customWidth="1"/>
    <col min="14873" max="14874" width="13.5703125" style="165" customWidth="1"/>
    <col min="14875" max="14875" width="9.28515625" style="165" customWidth="1"/>
    <col min="14876" max="14876" width="19.85546875" style="165" customWidth="1"/>
    <col min="14877" max="14878" width="4.140625" style="165" customWidth="1"/>
    <col min="14879" max="14881" width="0" style="165" hidden="1" customWidth="1"/>
    <col min="14882" max="14882" width="3" style="165" customWidth="1"/>
    <col min="14883" max="14883" width="0" style="165" hidden="1" customWidth="1"/>
    <col min="14884" max="14884" width="3" style="165" customWidth="1"/>
    <col min="14885" max="14885" width="0" style="165" hidden="1" customWidth="1"/>
    <col min="14886" max="14886" width="4.42578125" style="165" customWidth="1"/>
    <col min="14887" max="14887" width="4.140625" style="165" customWidth="1"/>
    <col min="14888" max="15104" width="11.42578125" style="165"/>
    <col min="15105" max="15105" width="11.85546875" style="165" customWidth="1"/>
    <col min="15106" max="15106" width="2.7109375" style="165" customWidth="1"/>
    <col min="15107" max="15107" width="6.5703125" style="165" customWidth="1"/>
    <col min="15108" max="15108" width="6.42578125" style="165" customWidth="1"/>
    <col min="15109" max="15109" width="0" style="165" hidden="1" customWidth="1"/>
    <col min="15110" max="15110" width="9" style="165" customWidth="1"/>
    <col min="15111" max="15112" width="12" style="165" customWidth="1"/>
    <col min="15113" max="15113" width="8" style="165" customWidth="1"/>
    <col min="15114" max="15114" width="2.5703125" style="165" customWidth="1"/>
    <col min="15115" max="15115" width="8.85546875" style="165" customWidth="1"/>
    <col min="15116" max="15116" width="7.28515625" style="165" customWidth="1"/>
    <col min="15117" max="15117" width="3.7109375" style="165" customWidth="1"/>
    <col min="15118" max="15118" width="3.5703125" style="165" customWidth="1"/>
    <col min="15119" max="15119" width="3.7109375" style="165" customWidth="1"/>
    <col min="15120" max="15120" width="3.5703125" style="165" customWidth="1"/>
    <col min="15121" max="15122" width="3" style="165" customWidth="1"/>
    <col min="15123" max="15125" width="0" style="165" hidden="1" customWidth="1"/>
    <col min="15126" max="15126" width="4.5703125" style="165" customWidth="1"/>
    <col min="15127" max="15127" width="0" style="165" hidden="1" customWidth="1"/>
    <col min="15128" max="15128" width="17.5703125" style="165" customWidth="1"/>
    <col min="15129" max="15130" width="13.5703125" style="165" customWidth="1"/>
    <col min="15131" max="15131" width="9.28515625" style="165" customWidth="1"/>
    <col min="15132" max="15132" width="19.85546875" style="165" customWidth="1"/>
    <col min="15133" max="15134" width="4.140625" style="165" customWidth="1"/>
    <col min="15135" max="15137" width="0" style="165" hidden="1" customWidth="1"/>
    <col min="15138" max="15138" width="3" style="165" customWidth="1"/>
    <col min="15139" max="15139" width="0" style="165" hidden="1" customWidth="1"/>
    <col min="15140" max="15140" width="3" style="165" customWidth="1"/>
    <col min="15141" max="15141" width="0" style="165" hidden="1" customWidth="1"/>
    <col min="15142" max="15142" width="4.42578125" style="165" customWidth="1"/>
    <col min="15143" max="15143" width="4.140625" style="165" customWidth="1"/>
    <col min="15144" max="15360" width="11.42578125" style="165"/>
    <col min="15361" max="15361" width="11.85546875" style="165" customWidth="1"/>
    <col min="15362" max="15362" width="2.7109375" style="165" customWidth="1"/>
    <col min="15363" max="15363" width="6.5703125" style="165" customWidth="1"/>
    <col min="15364" max="15364" width="6.42578125" style="165" customWidth="1"/>
    <col min="15365" max="15365" width="0" style="165" hidden="1" customWidth="1"/>
    <col min="15366" max="15366" width="9" style="165" customWidth="1"/>
    <col min="15367" max="15368" width="12" style="165" customWidth="1"/>
    <col min="15369" max="15369" width="8" style="165" customWidth="1"/>
    <col min="15370" max="15370" width="2.5703125" style="165" customWidth="1"/>
    <col min="15371" max="15371" width="8.85546875" style="165" customWidth="1"/>
    <col min="15372" max="15372" width="7.28515625" style="165" customWidth="1"/>
    <col min="15373" max="15373" width="3.7109375" style="165" customWidth="1"/>
    <col min="15374" max="15374" width="3.5703125" style="165" customWidth="1"/>
    <col min="15375" max="15375" width="3.7109375" style="165" customWidth="1"/>
    <col min="15376" max="15376" width="3.5703125" style="165" customWidth="1"/>
    <col min="15377" max="15378" width="3" style="165" customWidth="1"/>
    <col min="15379" max="15381" width="0" style="165" hidden="1" customWidth="1"/>
    <col min="15382" max="15382" width="4.5703125" style="165" customWidth="1"/>
    <col min="15383" max="15383" width="0" style="165" hidden="1" customWidth="1"/>
    <col min="15384" max="15384" width="17.5703125" style="165" customWidth="1"/>
    <col min="15385" max="15386" width="13.5703125" style="165" customWidth="1"/>
    <col min="15387" max="15387" width="9.28515625" style="165" customWidth="1"/>
    <col min="15388" max="15388" width="19.85546875" style="165" customWidth="1"/>
    <col min="15389" max="15390" width="4.140625" style="165" customWidth="1"/>
    <col min="15391" max="15393" width="0" style="165" hidden="1" customWidth="1"/>
    <col min="15394" max="15394" width="3" style="165" customWidth="1"/>
    <col min="15395" max="15395" width="0" style="165" hidden="1" customWidth="1"/>
    <col min="15396" max="15396" width="3" style="165" customWidth="1"/>
    <col min="15397" max="15397" width="0" style="165" hidden="1" customWidth="1"/>
    <col min="15398" max="15398" width="4.42578125" style="165" customWidth="1"/>
    <col min="15399" max="15399" width="4.140625" style="165" customWidth="1"/>
    <col min="15400" max="15616" width="11.42578125" style="165"/>
    <col min="15617" max="15617" width="11.85546875" style="165" customWidth="1"/>
    <col min="15618" max="15618" width="2.7109375" style="165" customWidth="1"/>
    <col min="15619" max="15619" width="6.5703125" style="165" customWidth="1"/>
    <col min="15620" max="15620" width="6.42578125" style="165" customWidth="1"/>
    <col min="15621" max="15621" width="0" style="165" hidden="1" customWidth="1"/>
    <col min="15622" max="15622" width="9" style="165" customWidth="1"/>
    <col min="15623" max="15624" width="12" style="165" customWidth="1"/>
    <col min="15625" max="15625" width="8" style="165" customWidth="1"/>
    <col min="15626" max="15626" width="2.5703125" style="165" customWidth="1"/>
    <col min="15627" max="15627" width="8.85546875" style="165" customWidth="1"/>
    <col min="15628" max="15628" width="7.28515625" style="165" customWidth="1"/>
    <col min="15629" max="15629" width="3.7109375" style="165" customWidth="1"/>
    <col min="15630" max="15630" width="3.5703125" style="165" customWidth="1"/>
    <col min="15631" max="15631" width="3.7109375" style="165" customWidth="1"/>
    <col min="15632" max="15632" width="3.5703125" style="165" customWidth="1"/>
    <col min="15633" max="15634" width="3" style="165" customWidth="1"/>
    <col min="15635" max="15637" width="0" style="165" hidden="1" customWidth="1"/>
    <col min="15638" max="15638" width="4.5703125" style="165" customWidth="1"/>
    <col min="15639" max="15639" width="0" style="165" hidden="1" customWidth="1"/>
    <col min="15640" max="15640" width="17.5703125" style="165" customWidth="1"/>
    <col min="15641" max="15642" width="13.5703125" style="165" customWidth="1"/>
    <col min="15643" max="15643" width="9.28515625" style="165" customWidth="1"/>
    <col min="15644" max="15644" width="19.85546875" style="165" customWidth="1"/>
    <col min="15645" max="15646" width="4.140625" style="165" customWidth="1"/>
    <col min="15647" max="15649" width="0" style="165" hidden="1" customWidth="1"/>
    <col min="15650" max="15650" width="3" style="165" customWidth="1"/>
    <col min="15651" max="15651" width="0" style="165" hidden="1" customWidth="1"/>
    <col min="15652" max="15652" width="3" style="165" customWidth="1"/>
    <col min="15653" max="15653" width="0" style="165" hidden="1" customWidth="1"/>
    <col min="15654" max="15654" width="4.42578125" style="165" customWidth="1"/>
    <col min="15655" max="15655" width="4.140625" style="165" customWidth="1"/>
    <col min="15656" max="15872" width="11.42578125" style="165"/>
    <col min="15873" max="15873" width="11.85546875" style="165" customWidth="1"/>
    <col min="15874" max="15874" width="2.7109375" style="165" customWidth="1"/>
    <col min="15875" max="15875" width="6.5703125" style="165" customWidth="1"/>
    <col min="15876" max="15876" width="6.42578125" style="165" customWidth="1"/>
    <col min="15877" max="15877" width="0" style="165" hidden="1" customWidth="1"/>
    <col min="15878" max="15878" width="9" style="165" customWidth="1"/>
    <col min="15879" max="15880" width="12" style="165" customWidth="1"/>
    <col min="15881" max="15881" width="8" style="165" customWidth="1"/>
    <col min="15882" max="15882" width="2.5703125" style="165" customWidth="1"/>
    <col min="15883" max="15883" width="8.85546875" style="165" customWidth="1"/>
    <col min="15884" max="15884" width="7.28515625" style="165" customWidth="1"/>
    <col min="15885" max="15885" width="3.7109375" style="165" customWidth="1"/>
    <col min="15886" max="15886" width="3.5703125" style="165" customWidth="1"/>
    <col min="15887" max="15887" width="3.7109375" style="165" customWidth="1"/>
    <col min="15888" max="15888" width="3.5703125" style="165" customWidth="1"/>
    <col min="15889" max="15890" width="3" style="165" customWidth="1"/>
    <col min="15891" max="15893" width="0" style="165" hidden="1" customWidth="1"/>
    <col min="15894" max="15894" width="4.5703125" style="165" customWidth="1"/>
    <col min="15895" max="15895" width="0" style="165" hidden="1" customWidth="1"/>
    <col min="15896" max="15896" width="17.5703125" style="165" customWidth="1"/>
    <col min="15897" max="15898" width="13.5703125" style="165" customWidth="1"/>
    <col min="15899" max="15899" width="9.28515625" style="165" customWidth="1"/>
    <col min="15900" max="15900" width="19.85546875" style="165" customWidth="1"/>
    <col min="15901" max="15902" width="4.140625" style="165" customWidth="1"/>
    <col min="15903" max="15905" width="0" style="165" hidden="1" customWidth="1"/>
    <col min="15906" max="15906" width="3" style="165" customWidth="1"/>
    <col min="15907" max="15907" width="0" style="165" hidden="1" customWidth="1"/>
    <col min="15908" max="15908" width="3" style="165" customWidth="1"/>
    <col min="15909" max="15909" width="0" style="165" hidden="1" customWidth="1"/>
    <col min="15910" max="15910" width="4.42578125" style="165" customWidth="1"/>
    <col min="15911" max="15911" width="4.140625" style="165" customWidth="1"/>
    <col min="15912" max="16128" width="11.42578125" style="165"/>
    <col min="16129" max="16129" width="11.85546875" style="165" customWidth="1"/>
    <col min="16130" max="16130" width="2.7109375" style="165" customWidth="1"/>
    <col min="16131" max="16131" width="6.5703125" style="165" customWidth="1"/>
    <col min="16132" max="16132" width="6.42578125" style="165" customWidth="1"/>
    <col min="16133" max="16133" width="0" style="165" hidden="1" customWidth="1"/>
    <col min="16134" max="16134" width="9" style="165" customWidth="1"/>
    <col min="16135" max="16136" width="12" style="165" customWidth="1"/>
    <col min="16137" max="16137" width="8" style="165" customWidth="1"/>
    <col min="16138" max="16138" width="2.5703125" style="165" customWidth="1"/>
    <col min="16139" max="16139" width="8.85546875" style="165" customWidth="1"/>
    <col min="16140" max="16140" width="7.28515625" style="165" customWidth="1"/>
    <col min="16141" max="16141" width="3.7109375" style="165" customWidth="1"/>
    <col min="16142" max="16142" width="3.5703125" style="165" customWidth="1"/>
    <col min="16143" max="16143" width="3.7109375" style="165" customWidth="1"/>
    <col min="16144" max="16144" width="3.5703125" style="165" customWidth="1"/>
    <col min="16145" max="16146" width="3" style="165" customWidth="1"/>
    <col min="16147" max="16149" width="0" style="165" hidden="1" customWidth="1"/>
    <col min="16150" max="16150" width="4.5703125" style="165" customWidth="1"/>
    <col min="16151" max="16151" width="0" style="165" hidden="1" customWidth="1"/>
    <col min="16152" max="16152" width="17.5703125" style="165" customWidth="1"/>
    <col min="16153" max="16154" width="13.5703125" style="165" customWidth="1"/>
    <col min="16155" max="16155" width="9.28515625" style="165" customWidth="1"/>
    <col min="16156" max="16156" width="19.85546875" style="165" customWidth="1"/>
    <col min="16157" max="16158" width="4.140625" style="165" customWidth="1"/>
    <col min="16159" max="16161" width="0" style="165" hidden="1" customWidth="1"/>
    <col min="16162" max="16162" width="3" style="165" customWidth="1"/>
    <col min="16163" max="16163" width="0" style="165" hidden="1" customWidth="1"/>
    <col min="16164" max="16164" width="3" style="165" customWidth="1"/>
    <col min="16165" max="16165" width="0" style="165" hidden="1" customWidth="1"/>
    <col min="16166" max="16166" width="4.42578125" style="165" customWidth="1"/>
    <col min="16167" max="16167" width="4.140625" style="165" customWidth="1"/>
    <col min="16168" max="16384" width="11.42578125" style="165"/>
  </cols>
  <sheetData>
    <row r="1" spans="1:47" s="141" customFormat="1" ht="11.25" customHeight="1" x14ac:dyDescent="0.2">
      <c r="A1" s="815" t="s">
        <v>39</v>
      </c>
      <c r="B1" s="816"/>
      <c r="C1" s="816"/>
      <c r="D1" s="816"/>
      <c r="E1" s="816"/>
      <c r="F1" s="816"/>
      <c r="G1" s="816"/>
      <c r="H1" s="816"/>
      <c r="I1" s="816"/>
      <c r="J1" s="817"/>
      <c r="K1" s="818"/>
      <c r="L1" s="819"/>
      <c r="M1" s="385"/>
      <c r="N1" s="820" t="s">
        <v>40</v>
      </c>
      <c r="O1" s="821"/>
      <c r="P1" s="821"/>
      <c r="Q1" s="821"/>
      <c r="R1" s="821"/>
      <c r="S1" s="821"/>
      <c r="T1" s="821"/>
      <c r="U1" s="821"/>
      <c r="V1" s="822"/>
      <c r="W1" s="386"/>
      <c r="X1" s="823" t="s">
        <v>245</v>
      </c>
      <c r="Y1" s="824" t="s">
        <v>35</v>
      </c>
      <c r="Z1" s="824"/>
      <c r="AA1" s="824"/>
      <c r="AB1" s="824"/>
      <c r="AC1" s="824"/>
      <c r="AD1" s="825"/>
      <c r="AE1" s="387"/>
      <c r="AF1" s="387"/>
      <c r="AG1" s="387"/>
      <c r="AH1" s="388"/>
      <c r="AI1" s="389"/>
      <c r="AJ1" s="389"/>
      <c r="AK1" s="389"/>
      <c r="AL1" s="390"/>
      <c r="AM1" s="140"/>
      <c r="AN1" s="140"/>
      <c r="AO1" s="140"/>
      <c r="AP1" s="140"/>
      <c r="AQ1" s="140"/>
      <c r="AR1" s="140"/>
      <c r="AS1" s="140"/>
      <c r="AT1" s="140"/>
      <c r="AU1" s="140"/>
    </row>
    <row r="2" spans="1:47" s="141" customFormat="1" ht="11.25" customHeight="1" x14ac:dyDescent="0.2">
      <c r="A2" s="826" t="s">
        <v>246</v>
      </c>
      <c r="B2" s="641"/>
      <c r="C2" s="641"/>
      <c r="D2" s="641"/>
      <c r="E2" s="641"/>
      <c r="F2" s="641"/>
      <c r="G2" s="641"/>
      <c r="H2" s="641"/>
      <c r="I2" s="641"/>
      <c r="J2" s="642"/>
      <c r="K2" s="624"/>
      <c r="L2" s="625"/>
      <c r="M2" s="135"/>
      <c r="N2" s="631"/>
      <c r="O2" s="632"/>
      <c r="P2" s="632"/>
      <c r="Q2" s="632"/>
      <c r="R2" s="632"/>
      <c r="S2" s="632"/>
      <c r="T2" s="632"/>
      <c r="U2" s="632"/>
      <c r="V2" s="633"/>
      <c r="W2" s="342"/>
      <c r="X2" s="635"/>
      <c r="Y2" s="688"/>
      <c r="Z2" s="688"/>
      <c r="AA2" s="688"/>
      <c r="AB2" s="688"/>
      <c r="AC2" s="688"/>
      <c r="AD2" s="689"/>
      <c r="AE2" s="142"/>
      <c r="AF2" s="142"/>
      <c r="AG2" s="142"/>
      <c r="AH2" s="143"/>
      <c r="AI2" s="391"/>
      <c r="AJ2" s="139"/>
      <c r="AK2" s="139"/>
      <c r="AL2" s="392"/>
      <c r="AM2" s="140"/>
      <c r="AN2" s="140"/>
      <c r="AO2" s="140"/>
      <c r="AP2" s="140"/>
      <c r="AQ2" s="140"/>
      <c r="AR2" s="140"/>
      <c r="AS2" s="140"/>
      <c r="AT2" s="140"/>
      <c r="AU2" s="140"/>
    </row>
    <row r="3" spans="1:47" s="141" customFormat="1" ht="12" customHeight="1" x14ac:dyDescent="0.2">
      <c r="A3" s="393" t="s">
        <v>41</v>
      </c>
      <c r="B3" s="609" t="s">
        <v>42</v>
      </c>
      <c r="C3" s="610"/>
      <c r="D3" s="610"/>
      <c r="E3" s="610"/>
      <c r="F3" s="610"/>
      <c r="G3" s="610"/>
      <c r="H3" s="611"/>
      <c r="I3" s="643" t="s">
        <v>43</v>
      </c>
      <c r="J3" s="644"/>
      <c r="K3" s="624"/>
      <c r="L3" s="625"/>
      <c r="M3" s="145"/>
      <c r="N3" s="645">
        <v>43280</v>
      </c>
      <c r="O3" s="646"/>
      <c r="P3" s="647"/>
      <c r="Q3" s="647"/>
      <c r="R3" s="647"/>
      <c r="S3" s="647"/>
      <c r="T3" s="647"/>
      <c r="U3" s="647"/>
      <c r="V3" s="648"/>
      <c r="W3" s="342"/>
      <c r="X3" s="652" t="s">
        <v>247</v>
      </c>
      <c r="Y3" s="690" t="s">
        <v>88</v>
      </c>
      <c r="Z3" s="691"/>
      <c r="AA3" s="691"/>
      <c r="AB3" s="691"/>
      <c r="AC3" s="691"/>
      <c r="AD3" s="692"/>
      <c r="AE3" s="142"/>
      <c r="AF3" s="142"/>
      <c r="AG3" s="142"/>
      <c r="AH3" s="143"/>
      <c r="AI3" s="146"/>
      <c r="AJ3" s="147"/>
      <c r="AK3" s="147"/>
      <c r="AL3" s="394"/>
      <c r="AM3" s="140"/>
      <c r="AN3" s="140"/>
      <c r="AO3" s="140"/>
      <c r="AP3" s="140"/>
      <c r="AQ3" s="140"/>
      <c r="AR3" s="140"/>
      <c r="AS3" s="140"/>
      <c r="AT3" s="140"/>
      <c r="AU3" s="140"/>
    </row>
    <row r="4" spans="1:47" s="141" customFormat="1" ht="11.25" customHeight="1" x14ac:dyDescent="0.2">
      <c r="A4" s="395" t="s">
        <v>44</v>
      </c>
      <c r="B4" s="640" t="s">
        <v>45</v>
      </c>
      <c r="C4" s="641"/>
      <c r="D4" s="641"/>
      <c r="E4" s="641"/>
      <c r="F4" s="641"/>
      <c r="G4" s="641"/>
      <c r="H4" s="642"/>
      <c r="I4" s="660">
        <v>4</v>
      </c>
      <c r="J4" s="661"/>
      <c r="K4" s="626"/>
      <c r="L4" s="627"/>
      <c r="M4" s="149"/>
      <c r="N4" s="649"/>
      <c r="O4" s="650"/>
      <c r="P4" s="650"/>
      <c r="Q4" s="650"/>
      <c r="R4" s="650"/>
      <c r="S4" s="650"/>
      <c r="T4" s="650"/>
      <c r="U4" s="650"/>
      <c r="V4" s="651"/>
      <c r="W4" s="342"/>
      <c r="X4" s="653"/>
      <c r="Y4" s="693"/>
      <c r="Z4" s="694"/>
      <c r="AA4" s="694"/>
      <c r="AB4" s="694"/>
      <c r="AC4" s="694"/>
      <c r="AD4" s="695"/>
      <c r="AE4" s="150"/>
      <c r="AF4" s="150"/>
      <c r="AG4" s="150"/>
      <c r="AH4" s="139"/>
      <c r="AI4" s="147"/>
      <c r="AJ4" s="147"/>
      <c r="AK4" s="147"/>
      <c r="AL4" s="394"/>
      <c r="AM4" s="140"/>
      <c r="AN4" s="140"/>
      <c r="AO4" s="140"/>
      <c r="AP4" s="140"/>
      <c r="AQ4" s="140"/>
      <c r="AR4" s="140"/>
      <c r="AS4" s="140"/>
      <c r="AT4" s="140"/>
      <c r="AU4" s="140"/>
    </row>
    <row r="5" spans="1:47" s="154" customFormat="1" ht="5.25" customHeight="1" x14ac:dyDescent="0.2">
      <c r="A5" s="396"/>
      <c r="B5" s="152"/>
      <c r="C5" s="152"/>
      <c r="D5" s="152"/>
      <c r="E5" s="152"/>
      <c r="F5" s="204"/>
      <c r="G5" s="153"/>
      <c r="H5" s="153"/>
      <c r="I5" s="153"/>
      <c r="J5" s="152"/>
      <c r="K5" s="152"/>
      <c r="L5" s="152"/>
      <c r="M5" s="152"/>
      <c r="N5" s="152"/>
      <c r="O5" s="152"/>
      <c r="P5" s="152"/>
      <c r="Q5" s="152"/>
      <c r="R5" s="152"/>
      <c r="S5" s="152"/>
      <c r="T5" s="152"/>
      <c r="U5" s="152"/>
      <c r="V5" s="152"/>
      <c r="W5" s="152"/>
      <c r="X5" s="153"/>
      <c r="Y5" s="153"/>
      <c r="Z5" s="153"/>
      <c r="AA5" s="153"/>
      <c r="AB5" s="153"/>
      <c r="AC5" s="152"/>
      <c r="AD5" s="152"/>
      <c r="AE5" s="152"/>
      <c r="AF5" s="152"/>
      <c r="AG5" s="152"/>
      <c r="AH5" s="152"/>
      <c r="AI5" s="152"/>
      <c r="AJ5" s="152"/>
      <c r="AK5" s="152"/>
      <c r="AL5" s="397"/>
    </row>
    <row r="6" spans="1:47" s="154" customFormat="1" ht="11.25" customHeight="1" x14ac:dyDescent="0.2">
      <c r="A6" s="830"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600" t="s">
        <v>195</v>
      </c>
      <c r="AD6" s="603" t="s">
        <v>249</v>
      </c>
      <c r="AE6" s="156"/>
      <c r="AF6" s="587" t="s">
        <v>250</v>
      </c>
      <c r="AG6" s="588"/>
      <c r="AH6" s="588"/>
      <c r="AI6" s="588"/>
      <c r="AJ6" s="588"/>
      <c r="AK6" s="588"/>
      <c r="AL6" s="827"/>
    </row>
    <row r="7" spans="1:47" s="154" customFormat="1" ht="20.25" customHeight="1" x14ac:dyDescent="0.2">
      <c r="A7" s="829" t="s">
        <v>386</v>
      </c>
      <c r="B7" s="603" t="s">
        <v>251</v>
      </c>
      <c r="C7" s="615" t="s">
        <v>385</v>
      </c>
      <c r="D7" s="616"/>
      <c r="E7" s="604"/>
      <c r="F7" s="608" t="s">
        <v>384</v>
      </c>
      <c r="G7" s="615" t="s">
        <v>383</v>
      </c>
      <c r="H7" s="616"/>
      <c r="I7" s="604"/>
      <c r="J7" s="608" t="s">
        <v>49</v>
      </c>
      <c r="K7" s="608"/>
      <c r="L7" s="608"/>
      <c r="M7" s="619" t="s">
        <v>47</v>
      </c>
      <c r="N7" s="620"/>
      <c r="O7" s="620"/>
      <c r="P7" s="620"/>
      <c r="Q7" s="590" t="s">
        <v>248</v>
      </c>
      <c r="R7" s="591"/>
      <c r="S7" s="591"/>
      <c r="T7" s="591"/>
      <c r="U7" s="591"/>
      <c r="V7" s="592"/>
      <c r="W7" s="157"/>
      <c r="X7" s="621" t="s">
        <v>1095</v>
      </c>
      <c r="Y7" s="621"/>
      <c r="Z7" s="621"/>
      <c r="AA7" s="604" t="s">
        <v>382</v>
      </c>
      <c r="AB7" s="606" t="s">
        <v>252</v>
      </c>
      <c r="AC7" s="601"/>
      <c r="AD7" s="603"/>
      <c r="AE7" s="158"/>
      <c r="AF7" s="590"/>
      <c r="AG7" s="591"/>
      <c r="AH7" s="591"/>
      <c r="AI7" s="591"/>
      <c r="AJ7" s="591"/>
      <c r="AK7" s="591"/>
      <c r="AL7" s="828"/>
    </row>
    <row r="8" spans="1:47" ht="16.5" customHeight="1" x14ac:dyDescent="0.2">
      <c r="A8" s="829"/>
      <c r="B8" s="603"/>
      <c r="C8" s="617"/>
      <c r="D8" s="618"/>
      <c r="E8" s="605"/>
      <c r="F8" s="608"/>
      <c r="G8" s="617"/>
      <c r="H8" s="618"/>
      <c r="I8" s="605"/>
      <c r="J8" s="608"/>
      <c r="K8" s="608"/>
      <c r="L8" s="608"/>
      <c r="M8" s="159" t="s">
        <v>50</v>
      </c>
      <c r="N8" s="159" t="s">
        <v>381</v>
      </c>
      <c r="O8" s="159" t="s">
        <v>16</v>
      </c>
      <c r="P8" s="159" t="s">
        <v>380</v>
      </c>
      <c r="Q8" s="160" t="s">
        <v>51</v>
      </c>
      <c r="R8" s="160" t="s">
        <v>52</v>
      </c>
      <c r="S8" s="161"/>
      <c r="T8" s="161" t="s">
        <v>112</v>
      </c>
      <c r="U8" s="161" t="s">
        <v>114</v>
      </c>
      <c r="V8" s="160" t="s">
        <v>53</v>
      </c>
      <c r="W8" s="162"/>
      <c r="X8" s="621"/>
      <c r="Y8" s="621"/>
      <c r="Z8" s="621"/>
      <c r="AA8" s="605"/>
      <c r="AB8" s="607"/>
      <c r="AC8" s="602"/>
      <c r="AD8" s="603"/>
      <c r="AE8" s="162"/>
      <c r="AF8" s="163" t="s">
        <v>253</v>
      </c>
      <c r="AG8" s="163" t="s">
        <v>119</v>
      </c>
      <c r="AH8" s="160" t="s">
        <v>51</v>
      </c>
      <c r="AI8" s="164" t="s">
        <v>120</v>
      </c>
      <c r="AJ8" s="160" t="s">
        <v>52</v>
      </c>
      <c r="AK8" s="161" t="s">
        <v>55</v>
      </c>
      <c r="AL8" s="398" t="s">
        <v>55</v>
      </c>
    </row>
    <row r="9" spans="1:47" s="171" customFormat="1" ht="82.9" customHeight="1" x14ac:dyDescent="0.2">
      <c r="A9" s="893" t="s">
        <v>1133</v>
      </c>
      <c r="B9" s="894" t="s">
        <v>1134</v>
      </c>
      <c r="C9" s="895" t="s">
        <v>1135</v>
      </c>
      <c r="D9" s="895"/>
      <c r="E9" s="895"/>
      <c r="F9" s="896" t="s">
        <v>826</v>
      </c>
      <c r="G9" s="897" t="s">
        <v>1136</v>
      </c>
      <c r="H9" s="897"/>
      <c r="I9" s="897"/>
      <c r="J9" s="895" t="s">
        <v>1137</v>
      </c>
      <c r="K9" s="895"/>
      <c r="L9" s="895"/>
      <c r="M9" s="557"/>
      <c r="N9" s="895">
        <v>2</v>
      </c>
      <c r="O9" s="898" t="s">
        <v>0</v>
      </c>
      <c r="P9" s="895" t="s">
        <v>0</v>
      </c>
      <c r="Q9" s="896" t="s">
        <v>259</v>
      </c>
      <c r="R9" s="896" t="s">
        <v>254</v>
      </c>
      <c r="S9" s="244"/>
      <c r="T9" s="242"/>
      <c r="U9" s="242"/>
      <c r="V9" s="896" t="str">
        <f>INDEX([36]Listas!$F$6:$J$10,MATCH(Q9,[36]Listas!$D$6:$D$10,0),MATCH(R9,[36]Listas!$F$4:$J$4,0))</f>
        <v>4
INFERIOR</v>
      </c>
      <c r="W9" s="244"/>
      <c r="X9" s="903" t="s">
        <v>1138</v>
      </c>
      <c r="Y9" s="903"/>
      <c r="Z9" s="903"/>
      <c r="AA9" s="554" t="s">
        <v>1139</v>
      </c>
      <c r="AB9" s="475" t="s">
        <v>1140</v>
      </c>
      <c r="AC9" s="557">
        <v>64</v>
      </c>
      <c r="AD9" s="896" t="s">
        <v>59</v>
      </c>
      <c r="AE9" s="244"/>
      <c r="AF9" s="242"/>
      <c r="AG9" s="246"/>
      <c r="AH9" s="899" t="s">
        <v>258</v>
      </c>
      <c r="AI9" s="246"/>
      <c r="AJ9" s="899" t="s">
        <v>254</v>
      </c>
      <c r="AK9" s="289"/>
      <c r="AL9" s="901" t="s">
        <v>1141</v>
      </c>
    </row>
    <row r="10" spans="1:47" s="171" customFormat="1" ht="124.5" customHeight="1" x14ac:dyDescent="0.2">
      <c r="A10" s="893"/>
      <c r="B10" s="894"/>
      <c r="C10" s="895"/>
      <c r="D10" s="895"/>
      <c r="E10" s="895"/>
      <c r="F10" s="896"/>
      <c r="G10" s="897" t="s">
        <v>1142</v>
      </c>
      <c r="H10" s="897"/>
      <c r="I10" s="897"/>
      <c r="J10" s="895"/>
      <c r="K10" s="895"/>
      <c r="L10" s="895"/>
      <c r="M10" s="559"/>
      <c r="N10" s="895"/>
      <c r="O10" s="898"/>
      <c r="P10" s="895"/>
      <c r="Q10" s="896"/>
      <c r="R10" s="896"/>
      <c r="S10" s="244"/>
      <c r="T10" s="242"/>
      <c r="U10" s="242"/>
      <c r="V10" s="896" t="e">
        <f>INDEX([36]Listas!$F$6:$J$10,MATCH(Q10,[36]Listas!$D$6:$D$10,0),MATCH(R10,[36]Listas!$F$4:$J$4,0))</f>
        <v>#N/A</v>
      </c>
      <c r="W10" s="244"/>
      <c r="X10" s="903" t="s">
        <v>1143</v>
      </c>
      <c r="Y10" s="903"/>
      <c r="Z10" s="903"/>
      <c r="AA10" s="556"/>
      <c r="AB10" s="475" t="s">
        <v>1144</v>
      </c>
      <c r="AC10" s="559"/>
      <c r="AD10" s="896"/>
      <c r="AE10" s="244"/>
      <c r="AF10" s="242"/>
      <c r="AG10" s="246"/>
      <c r="AH10" s="900"/>
      <c r="AI10" s="246"/>
      <c r="AJ10" s="900"/>
      <c r="AK10" s="289"/>
      <c r="AL10" s="902"/>
    </row>
    <row r="11" spans="1:47" s="171" customFormat="1" ht="54.6" customHeight="1" x14ac:dyDescent="0.2">
      <c r="A11" s="835" t="s">
        <v>827</v>
      </c>
      <c r="B11" s="838" t="s">
        <v>615</v>
      </c>
      <c r="C11" s="808" t="s">
        <v>828</v>
      </c>
      <c r="D11" s="841"/>
      <c r="E11" s="842"/>
      <c r="F11" s="554" t="s">
        <v>826</v>
      </c>
      <c r="G11" s="831" t="s">
        <v>829</v>
      </c>
      <c r="H11" s="832"/>
      <c r="I11" s="833"/>
      <c r="J11" s="808" t="s">
        <v>830</v>
      </c>
      <c r="K11" s="841"/>
      <c r="L11" s="842"/>
      <c r="M11" s="557" t="s">
        <v>266</v>
      </c>
      <c r="N11" s="557">
        <v>2</v>
      </c>
      <c r="O11" s="557" t="s">
        <v>266</v>
      </c>
      <c r="P11" s="557" t="s">
        <v>266</v>
      </c>
      <c r="Q11" s="572" t="s">
        <v>476</v>
      </c>
      <c r="R11" s="572" t="s">
        <v>831</v>
      </c>
      <c r="S11" s="244"/>
      <c r="T11" s="242"/>
      <c r="U11" s="242"/>
      <c r="V11" s="572" t="s">
        <v>832</v>
      </c>
      <c r="W11" s="244"/>
      <c r="X11" s="834" t="s">
        <v>833</v>
      </c>
      <c r="Y11" s="834"/>
      <c r="Z11" s="834"/>
      <c r="AA11" s="554" t="s">
        <v>834</v>
      </c>
      <c r="AB11" s="557" t="s">
        <v>835</v>
      </c>
      <c r="AC11" s="557">
        <v>79</v>
      </c>
      <c r="AD11" s="848" t="s">
        <v>58</v>
      </c>
      <c r="AE11" s="244"/>
      <c r="AF11" s="242"/>
      <c r="AG11" s="246"/>
      <c r="AH11" s="848" t="s">
        <v>258</v>
      </c>
      <c r="AI11" s="246"/>
      <c r="AJ11" s="848" t="s">
        <v>254</v>
      </c>
      <c r="AK11" s="289"/>
      <c r="AL11" s="851" t="s">
        <v>836</v>
      </c>
    </row>
    <row r="12" spans="1:47" s="171" customFormat="1" ht="52.15" customHeight="1" x14ac:dyDescent="0.2">
      <c r="A12" s="836"/>
      <c r="B12" s="839"/>
      <c r="C12" s="809"/>
      <c r="D12" s="843"/>
      <c r="E12" s="844"/>
      <c r="F12" s="555"/>
      <c r="G12" s="831" t="s">
        <v>837</v>
      </c>
      <c r="H12" s="832"/>
      <c r="I12" s="833"/>
      <c r="J12" s="809"/>
      <c r="K12" s="843"/>
      <c r="L12" s="844"/>
      <c r="M12" s="558"/>
      <c r="N12" s="558"/>
      <c r="O12" s="558"/>
      <c r="P12" s="558"/>
      <c r="Q12" s="573"/>
      <c r="R12" s="573"/>
      <c r="S12" s="244"/>
      <c r="T12" s="242"/>
      <c r="U12" s="242"/>
      <c r="V12" s="573"/>
      <c r="W12" s="244"/>
      <c r="X12" s="834" t="s">
        <v>838</v>
      </c>
      <c r="Y12" s="834"/>
      <c r="Z12" s="834"/>
      <c r="AA12" s="555"/>
      <c r="AB12" s="558"/>
      <c r="AC12" s="558"/>
      <c r="AD12" s="849"/>
      <c r="AE12" s="244"/>
      <c r="AF12" s="242"/>
      <c r="AG12" s="246"/>
      <c r="AH12" s="849"/>
      <c r="AI12" s="246"/>
      <c r="AJ12" s="849"/>
      <c r="AK12" s="289"/>
      <c r="AL12" s="852"/>
    </row>
    <row r="13" spans="1:47" s="171" customFormat="1" ht="45.6" customHeight="1" x14ac:dyDescent="0.2">
      <c r="A13" s="836"/>
      <c r="B13" s="839"/>
      <c r="C13" s="809"/>
      <c r="D13" s="843"/>
      <c r="E13" s="844"/>
      <c r="F13" s="555"/>
      <c r="G13" s="831" t="s">
        <v>839</v>
      </c>
      <c r="H13" s="832"/>
      <c r="I13" s="833"/>
      <c r="J13" s="809"/>
      <c r="K13" s="843"/>
      <c r="L13" s="844"/>
      <c r="M13" s="558"/>
      <c r="N13" s="558"/>
      <c r="O13" s="558"/>
      <c r="P13" s="558"/>
      <c r="Q13" s="573"/>
      <c r="R13" s="573"/>
      <c r="S13" s="244"/>
      <c r="T13" s="242"/>
      <c r="U13" s="242"/>
      <c r="V13" s="573"/>
      <c r="W13" s="244"/>
      <c r="X13" s="834" t="s">
        <v>728</v>
      </c>
      <c r="Y13" s="834"/>
      <c r="Z13" s="834"/>
      <c r="AA13" s="555"/>
      <c r="AB13" s="558"/>
      <c r="AC13" s="558"/>
      <c r="AD13" s="849"/>
      <c r="AE13" s="244"/>
      <c r="AF13" s="242"/>
      <c r="AG13" s="246"/>
      <c r="AH13" s="849"/>
      <c r="AI13" s="246"/>
      <c r="AJ13" s="849"/>
      <c r="AK13" s="289"/>
      <c r="AL13" s="852"/>
    </row>
    <row r="14" spans="1:47" s="171" customFormat="1" ht="41.45" customHeight="1" x14ac:dyDescent="0.2">
      <c r="A14" s="836"/>
      <c r="B14" s="839"/>
      <c r="C14" s="809"/>
      <c r="D14" s="843"/>
      <c r="E14" s="844"/>
      <c r="F14" s="555"/>
      <c r="G14" s="831" t="s">
        <v>840</v>
      </c>
      <c r="H14" s="832"/>
      <c r="I14" s="833"/>
      <c r="J14" s="809"/>
      <c r="K14" s="843"/>
      <c r="L14" s="844"/>
      <c r="M14" s="558"/>
      <c r="N14" s="558"/>
      <c r="O14" s="558"/>
      <c r="P14" s="558"/>
      <c r="Q14" s="573"/>
      <c r="R14" s="573"/>
      <c r="S14" s="244"/>
      <c r="T14" s="242"/>
      <c r="U14" s="242"/>
      <c r="V14" s="573"/>
      <c r="W14" s="244"/>
      <c r="X14" s="834" t="s">
        <v>729</v>
      </c>
      <c r="Y14" s="834"/>
      <c r="Z14" s="834"/>
      <c r="AA14" s="555"/>
      <c r="AB14" s="558"/>
      <c r="AC14" s="558"/>
      <c r="AD14" s="849"/>
      <c r="AE14" s="244"/>
      <c r="AF14" s="242"/>
      <c r="AG14" s="246"/>
      <c r="AH14" s="849"/>
      <c r="AI14" s="246"/>
      <c r="AJ14" s="849"/>
      <c r="AK14" s="289"/>
      <c r="AL14" s="852"/>
    </row>
    <row r="15" spans="1:47" s="171" customFormat="1" ht="60" customHeight="1" x14ac:dyDescent="0.2">
      <c r="A15" s="836"/>
      <c r="B15" s="839"/>
      <c r="C15" s="809"/>
      <c r="D15" s="843"/>
      <c r="E15" s="844"/>
      <c r="F15" s="555"/>
      <c r="G15" s="831" t="s">
        <v>841</v>
      </c>
      <c r="H15" s="832"/>
      <c r="I15" s="833"/>
      <c r="J15" s="809"/>
      <c r="K15" s="843"/>
      <c r="L15" s="844"/>
      <c r="M15" s="558"/>
      <c r="N15" s="558"/>
      <c r="O15" s="558"/>
      <c r="P15" s="558"/>
      <c r="Q15" s="573"/>
      <c r="R15" s="573"/>
      <c r="S15" s="244"/>
      <c r="T15" s="242"/>
      <c r="U15" s="242"/>
      <c r="V15" s="573"/>
      <c r="W15" s="244"/>
      <c r="X15" s="834" t="s">
        <v>842</v>
      </c>
      <c r="Y15" s="834"/>
      <c r="Z15" s="834"/>
      <c r="AA15" s="555"/>
      <c r="AB15" s="558"/>
      <c r="AC15" s="558"/>
      <c r="AD15" s="849"/>
      <c r="AE15" s="244"/>
      <c r="AF15" s="242"/>
      <c r="AG15" s="246"/>
      <c r="AH15" s="849"/>
      <c r="AI15" s="246"/>
      <c r="AJ15" s="849"/>
      <c r="AK15" s="289"/>
      <c r="AL15" s="852"/>
    </row>
    <row r="16" spans="1:47" s="171" customFormat="1" ht="61.15" customHeight="1" x14ac:dyDescent="0.2">
      <c r="A16" s="836"/>
      <c r="B16" s="839"/>
      <c r="C16" s="809"/>
      <c r="D16" s="843"/>
      <c r="E16" s="844"/>
      <c r="F16" s="555"/>
      <c r="G16" s="831" t="s">
        <v>843</v>
      </c>
      <c r="H16" s="832"/>
      <c r="I16" s="833"/>
      <c r="J16" s="809"/>
      <c r="K16" s="843"/>
      <c r="L16" s="844"/>
      <c r="M16" s="558"/>
      <c r="N16" s="558"/>
      <c r="O16" s="558"/>
      <c r="P16" s="558"/>
      <c r="Q16" s="573"/>
      <c r="R16" s="573"/>
      <c r="S16" s="244"/>
      <c r="T16" s="242"/>
      <c r="U16" s="242"/>
      <c r="V16" s="573"/>
      <c r="W16" s="244"/>
      <c r="X16" s="834" t="s">
        <v>731</v>
      </c>
      <c r="Y16" s="834"/>
      <c r="Z16" s="834"/>
      <c r="AA16" s="555"/>
      <c r="AB16" s="558"/>
      <c r="AC16" s="558"/>
      <c r="AD16" s="849"/>
      <c r="AE16" s="244"/>
      <c r="AF16" s="242"/>
      <c r="AG16" s="246"/>
      <c r="AH16" s="849"/>
      <c r="AI16" s="246"/>
      <c r="AJ16" s="849"/>
      <c r="AK16" s="289"/>
      <c r="AL16" s="852"/>
    </row>
    <row r="17" spans="1:38" s="171" customFormat="1" ht="62.45" customHeight="1" x14ac:dyDescent="0.2">
      <c r="A17" s="836"/>
      <c r="B17" s="839"/>
      <c r="C17" s="809"/>
      <c r="D17" s="843"/>
      <c r="E17" s="844"/>
      <c r="F17" s="555"/>
      <c r="G17" s="831" t="s">
        <v>844</v>
      </c>
      <c r="H17" s="832"/>
      <c r="I17" s="833"/>
      <c r="J17" s="809"/>
      <c r="K17" s="843"/>
      <c r="L17" s="844"/>
      <c r="M17" s="558"/>
      <c r="N17" s="558"/>
      <c r="O17" s="558"/>
      <c r="P17" s="558"/>
      <c r="Q17" s="573"/>
      <c r="R17" s="573"/>
      <c r="S17" s="244"/>
      <c r="T17" s="242"/>
      <c r="U17" s="242"/>
      <c r="V17" s="573"/>
      <c r="W17" s="244"/>
      <c r="X17" s="834" t="s">
        <v>733</v>
      </c>
      <c r="Y17" s="834"/>
      <c r="Z17" s="834"/>
      <c r="AA17" s="555"/>
      <c r="AB17" s="558"/>
      <c r="AC17" s="558"/>
      <c r="AD17" s="849"/>
      <c r="AE17" s="244"/>
      <c r="AF17" s="242"/>
      <c r="AG17" s="246"/>
      <c r="AH17" s="849"/>
      <c r="AI17" s="246"/>
      <c r="AJ17" s="849"/>
      <c r="AK17" s="289"/>
      <c r="AL17" s="852"/>
    </row>
    <row r="18" spans="1:38" s="171" customFormat="1" ht="42.6" customHeight="1" x14ac:dyDescent="0.2">
      <c r="A18" s="836"/>
      <c r="B18" s="839"/>
      <c r="C18" s="809"/>
      <c r="D18" s="843"/>
      <c r="E18" s="844"/>
      <c r="F18" s="555"/>
      <c r="G18" s="831" t="s">
        <v>845</v>
      </c>
      <c r="H18" s="832"/>
      <c r="I18" s="833"/>
      <c r="J18" s="809"/>
      <c r="K18" s="843"/>
      <c r="L18" s="844"/>
      <c r="M18" s="558"/>
      <c r="N18" s="558"/>
      <c r="O18" s="558"/>
      <c r="P18" s="558"/>
      <c r="Q18" s="573"/>
      <c r="R18" s="573"/>
      <c r="S18" s="244"/>
      <c r="T18" s="242"/>
      <c r="U18" s="242"/>
      <c r="V18" s="573"/>
      <c r="W18" s="244"/>
      <c r="X18" s="834" t="s">
        <v>846</v>
      </c>
      <c r="Y18" s="834"/>
      <c r="Z18" s="834"/>
      <c r="AA18" s="555"/>
      <c r="AB18" s="558"/>
      <c r="AC18" s="558"/>
      <c r="AD18" s="849"/>
      <c r="AE18" s="244"/>
      <c r="AF18" s="242"/>
      <c r="AG18" s="246"/>
      <c r="AH18" s="849"/>
      <c r="AI18" s="246"/>
      <c r="AJ18" s="849"/>
      <c r="AK18" s="289"/>
      <c r="AL18" s="852"/>
    </row>
    <row r="19" spans="1:38" s="171" customFormat="1" ht="56.45" customHeight="1" x14ac:dyDescent="0.2">
      <c r="A19" s="836"/>
      <c r="B19" s="839"/>
      <c r="C19" s="809"/>
      <c r="D19" s="843"/>
      <c r="E19" s="844"/>
      <c r="F19" s="555"/>
      <c r="G19" s="831" t="s">
        <v>847</v>
      </c>
      <c r="H19" s="832"/>
      <c r="I19" s="833"/>
      <c r="J19" s="809"/>
      <c r="K19" s="843"/>
      <c r="L19" s="844"/>
      <c r="M19" s="558"/>
      <c r="N19" s="558"/>
      <c r="O19" s="558"/>
      <c r="P19" s="558"/>
      <c r="Q19" s="573"/>
      <c r="R19" s="573"/>
      <c r="S19" s="244"/>
      <c r="T19" s="242"/>
      <c r="U19" s="242"/>
      <c r="V19" s="573"/>
      <c r="W19" s="244"/>
      <c r="X19" s="834" t="s">
        <v>519</v>
      </c>
      <c r="Y19" s="834"/>
      <c r="Z19" s="834"/>
      <c r="AA19" s="555"/>
      <c r="AB19" s="558"/>
      <c r="AC19" s="558"/>
      <c r="AD19" s="849"/>
      <c r="AE19" s="244"/>
      <c r="AF19" s="242"/>
      <c r="AG19" s="246"/>
      <c r="AH19" s="849"/>
      <c r="AI19" s="246"/>
      <c r="AJ19" s="849"/>
      <c r="AK19" s="289"/>
      <c r="AL19" s="852"/>
    </row>
    <row r="20" spans="1:38" s="171" customFormat="1" ht="53.45" customHeight="1" x14ac:dyDescent="0.2">
      <c r="A20" s="836"/>
      <c r="B20" s="839"/>
      <c r="C20" s="809"/>
      <c r="D20" s="843"/>
      <c r="E20" s="844"/>
      <c r="F20" s="555"/>
      <c r="G20" s="831" t="s">
        <v>848</v>
      </c>
      <c r="H20" s="832"/>
      <c r="I20" s="833"/>
      <c r="J20" s="809"/>
      <c r="K20" s="843"/>
      <c r="L20" s="844"/>
      <c r="M20" s="558"/>
      <c r="N20" s="558"/>
      <c r="O20" s="558"/>
      <c r="P20" s="558"/>
      <c r="Q20" s="573"/>
      <c r="R20" s="573"/>
      <c r="S20" s="244"/>
      <c r="T20" s="242"/>
      <c r="U20" s="242"/>
      <c r="V20" s="573"/>
      <c r="W20" s="244"/>
      <c r="X20" s="834" t="s">
        <v>736</v>
      </c>
      <c r="Y20" s="834"/>
      <c r="Z20" s="834"/>
      <c r="AA20" s="555"/>
      <c r="AB20" s="558"/>
      <c r="AC20" s="558"/>
      <c r="AD20" s="849"/>
      <c r="AE20" s="244"/>
      <c r="AF20" s="242"/>
      <c r="AG20" s="246"/>
      <c r="AH20" s="849"/>
      <c r="AI20" s="246"/>
      <c r="AJ20" s="849"/>
      <c r="AK20" s="289"/>
      <c r="AL20" s="852"/>
    </row>
    <row r="21" spans="1:38" s="171" customFormat="1" ht="40.9" customHeight="1" x14ac:dyDescent="0.2">
      <c r="A21" s="837"/>
      <c r="B21" s="840"/>
      <c r="C21" s="845"/>
      <c r="D21" s="846"/>
      <c r="E21" s="847"/>
      <c r="F21" s="556"/>
      <c r="G21" s="831" t="s">
        <v>849</v>
      </c>
      <c r="H21" s="832"/>
      <c r="I21" s="833"/>
      <c r="J21" s="845"/>
      <c r="K21" s="846"/>
      <c r="L21" s="847"/>
      <c r="M21" s="559"/>
      <c r="N21" s="559"/>
      <c r="O21" s="559"/>
      <c r="P21" s="559"/>
      <c r="Q21" s="574"/>
      <c r="R21" s="574"/>
      <c r="S21" s="244"/>
      <c r="T21" s="242"/>
      <c r="U21" s="242"/>
      <c r="V21" s="574"/>
      <c r="W21" s="244"/>
      <c r="X21" s="834" t="s">
        <v>738</v>
      </c>
      <c r="Y21" s="834"/>
      <c r="Z21" s="834"/>
      <c r="AA21" s="556"/>
      <c r="AB21" s="559"/>
      <c r="AC21" s="559"/>
      <c r="AD21" s="850"/>
      <c r="AE21" s="244"/>
      <c r="AF21" s="242"/>
      <c r="AG21" s="246"/>
      <c r="AH21" s="850"/>
      <c r="AI21" s="246"/>
      <c r="AJ21" s="850"/>
      <c r="AK21" s="289"/>
      <c r="AL21" s="853"/>
    </row>
    <row r="22" spans="1:38" s="171" customFormat="1" ht="63.6" customHeight="1" x14ac:dyDescent="0.2">
      <c r="A22" s="859" t="s">
        <v>827</v>
      </c>
      <c r="B22" s="779" t="s">
        <v>621</v>
      </c>
      <c r="C22" s="808" t="s">
        <v>357</v>
      </c>
      <c r="D22" s="841"/>
      <c r="E22" s="842"/>
      <c r="F22" s="554" t="s">
        <v>826</v>
      </c>
      <c r="G22" s="831" t="s">
        <v>351</v>
      </c>
      <c r="H22" s="832"/>
      <c r="I22" s="833"/>
      <c r="J22" s="808" t="s">
        <v>355</v>
      </c>
      <c r="K22" s="841"/>
      <c r="L22" s="842"/>
      <c r="M22" s="557" t="s">
        <v>266</v>
      </c>
      <c r="N22" s="557">
        <v>2</v>
      </c>
      <c r="O22" s="557" t="s">
        <v>266</v>
      </c>
      <c r="P22" s="557" t="s">
        <v>266</v>
      </c>
      <c r="Q22" s="572" t="s">
        <v>15</v>
      </c>
      <c r="R22" s="572" t="s">
        <v>254</v>
      </c>
      <c r="S22" s="244"/>
      <c r="T22" s="242"/>
      <c r="U22" s="242"/>
      <c r="V22" s="720" t="s">
        <v>850</v>
      </c>
      <c r="W22" s="244"/>
      <c r="X22" s="856" t="s">
        <v>742</v>
      </c>
      <c r="Y22" s="857"/>
      <c r="Z22" s="858"/>
      <c r="AA22" s="554" t="s">
        <v>834</v>
      </c>
      <c r="AB22" s="864" t="s">
        <v>352</v>
      </c>
      <c r="AC22" s="557">
        <v>67</v>
      </c>
      <c r="AD22" s="848" t="s">
        <v>59</v>
      </c>
      <c r="AE22" s="244"/>
      <c r="AF22" s="242"/>
      <c r="AG22" s="246"/>
      <c r="AH22" s="848" t="s">
        <v>259</v>
      </c>
      <c r="AI22" s="246"/>
      <c r="AJ22" s="848" t="s">
        <v>254</v>
      </c>
      <c r="AK22" s="289"/>
      <c r="AL22" s="854" t="s">
        <v>851</v>
      </c>
    </row>
    <row r="23" spans="1:38" s="171" customFormat="1" ht="51.6" customHeight="1" x14ac:dyDescent="0.2">
      <c r="A23" s="860"/>
      <c r="B23" s="780"/>
      <c r="C23" s="809"/>
      <c r="D23" s="843"/>
      <c r="E23" s="844"/>
      <c r="F23" s="555"/>
      <c r="G23" s="831" t="s">
        <v>468</v>
      </c>
      <c r="H23" s="832"/>
      <c r="I23" s="833"/>
      <c r="J23" s="809"/>
      <c r="K23" s="843"/>
      <c r="L23" s="844"/>
      <c r="M23" s="558"/>
      <c r="N23" s="558"/>
      <c r="O23" s="558"/>
      <c r="P23" s="558"/>
      <c r="Q23" s="573"/>
      <c r="R23" s="573"/>
      <c r="S23" s="244"/>
      <c r="T23" s="242"/>
      <c r="U23" s="242"/>
      <c r="V23" s="721"/>
      <c r="W23" s="244"/>
      <c r="X23" s="856" t="s">
        <v>469</v>
      </c>
      <c r="Y23" s="857"/>
      <c r="Z23" s="858"/>
      <c r="AA23" s="555"/>
      <c r="AB23" s="865"/>
      <c r="AC23" s="558"/>
      <c r="AD23" s="849"/>
      <c r="AE23" s="244"/>
      <c r="AF23" s="242"/>
      <c r="AG23" s="246"/>
      <c r="AH23" s="849"/>
      <c r="AI23" s="246"/>
      <c r="AJ23" s="849"/>
      <c r="AK23" s="289"/>
      <c r="AL23" s="855"/>
    </row>
    <row r="24" spans="1:38" s="171" customFormat="1" ht="37.15" customHeight="1" x14ac:dyDescent="0.2">
      <c r="A24" s="860"/>
      <c r="B24" s="780"/>
      <c r="C24" s="809"/>
      <c r="D24" s="843"/>
      <c r="E24" s="844"/>
      <c r="F24" s="555"/>
      <c r="G24" s="831" t="s">
        <v>349</v>
      </c>
      <c r="H24" s="832"/>
      <c r="I24" s="833"/>
      <c r="J24" s="809"/>
      <c r="K24" s="843"/>
      <c r="L24" s="844"/>
      <c r="M24" s="558"/>
      <c r="N24" s="558"/>
      <c r="O24" s="558"/>
      <c r="P24" s="558"/>
      <c r="Q24" s="573"/>
      <c r="R24" s="573"/>
      <c r="S24" s="244"/>
      <c r="T24" s="242"/>
      <c r="U24" s="242"/>
      <c r="V24" s="721"/>
      <c r="W24" s="244"/>
      <c r="X24" s="856" t="s">
        <v>531</v>
      </c>
      <c r="Y24" s="857"/>
      <c r="Z24" s="858"/>
      <c r="AA24" s="556"/>
      <c r="AB24" s="865"/>
      <c r="AC24" s="558"/>
      <c r="AD24" s="849"/>
      <c r="AE24" s="244"/>
      <c r="AF24" s="242"/>
      <c r="AG24" s="246"/>
      <c r="AH24" s="849"/>
      <c r="AI24" s="246"/>
      <c r="AJ24" s="849"/>
      <c r="AK24" s="289"/>
      <c r="AL24" s="855"/>
    </row>
    <row r="25" spans="1:38" s="171" customFormat="1" ht="48.6" customHeight="1" x14ac:dyDescent="0.2">
      <c r="A25" s="859" t="s">
        <v>827</v>
      </c>
      <c r="B25" s="779" t="s">
        <v>625</v>
      </c>
      <c r="C25" s="873" t="s">
        <v>605</v>
      </c>
      <c r="D25" s="874"/>
      <c r="E25" s="875"/>
      <c r="F25" s="554" t="s">
        <v>852</v>
      </c>
      <c r="G25" s="831" t="s">
        <v>606</v>
      </c>
      <c r="H25" s="832"/>
      <c r="I25" s="833"/>
      <c r="J25" s="808" t="s">
        <v>853</v>
      </c>
      <c r="K25" s="841"/>
      <c r="L25" s="842"/>
      <c r="M25" s="557" t="s">
        <v>266</v>
      </c>
      <c r="N25" s="557">
        <v>2</v>
      </c>
      <c r="O25" s="557" t="s">
        <v>266</v>
      </c>
      <c r="P25" s="557" t="s">
        <v>266</v>
      </c>
      <c r="Q25" s="573" t="s">
        <v>259</v>
      </c>
      <c r="R25" s="572" t="s">
        <v>254</v>
      </c>
      <c r="S25" s="244"/>
      <c r="T25" s="242"/>
      <c r="U25" s="242"/>
      <c r="V25" s="720" t="s">
        <v>854</v>
      </c>
      <c r="W25" s="244"/>
      <c r="X25" s="808" t="s">
        <v>855</v>
      </c>
      <c r="Y25" s="841"/>
      <c r="Z25" s="842"/>
      <c r="AA25" s="554" t="s">
        <v>834</v>
      </c>
      <c r="AB25" s="864" t="s">
        <v>856</v>
      </c>
      <c r="AC25" s="557">
        <v>59</v>
      </c>
      <c r="AD25" s="848" t="s">
        <v>59</v>
      </c>
      <c r="AE25" s="557"/>
      <c r="AF25" s="557"/>
      <c r="AG25" s="557"/>
      <c r="AH25" s="848" t="s">
        <v>258</v>
      </c>
      <c r="AI25" s="557"/>
      <c r="AJ25" s="848" t="s">
        <v>254</v>
      </c>
      <c r="AK25" s="557"/>
      <c r="AL25" s="854" t="s">
        <v>836</v>
      </c>
    </row>
    <row r="26" spans="1:38" s="171" customFormat="1" ht="60" customHeight="1" x14ac:dyDescent="0.2">
      <c r="A26" s="860"/>
      <c r="B26" s="780"/>
      <c r="C26" s="876"/>
      <c r="D26" s="877"/>
      <c r="E26" s="878"/>
      <c r="F26" s="555"/>
      <c r="G26" s="831" t="s">
        <v>608</v>
      </c>
      <c r="H26" s="832"/>
      <c r="I26" s="833"/>
      <c r="J26" s="809"/>
      <c r="K26" s="843"/>
      <c r="L26" s="844"/>
      <c r="M26" s="558"/>
      <c r="N26" s="558"/>
      <c r="O26" s="558"/>
      <c r="P26" s="558"/>
      <c r="Q26" s="573"/>
      <c r="R26" s="573"/>
      <c r="S26" s="244"/>
      <c r="T26" s="242"/>
      <c r="U26" s="242"/>
      <c r="V26" s="721"/>
      <c r="W26" s="244"/>
      <c r="X26" s="845"/>
      <c r="Y26" s="846"/>
      <c r="Z26" s="847"/>
      <c r="AA26" s="555"/>
      <c r="AB26" s="865"/>
      <c r="AC26" s="558"/>
      <c r="AD26" s="849"/>
      <c r="AE26" s="558"/>
      <c r="AF26" s="558"/>
      <c r="AG26" s="558"/>
      <c r="AH26" s="849"/>
      <c r="AI26" s="558"/>
      <c r="AJ26" s="849"/>
      <c r="AK26" s="558"/>
      <c r="AL26" s="855"/>
    </row>
    <row r="27" spans="1:38" s="171" customFormat="1" ht="53.45" customHeight="1" thickBot="1" x14ac:dyDescent="0.25">
      <c r="A27" s="871"/>
      <c r="B27" s="872"/>
      <c r="C27" s="879"/>
      <c r="D27" s="880"/>
      <c r="E27" s="881"/>
      <c r="F27" s="861"/>
      <c r="G27" s="884" t="s">
        <v>609</v>
      </c>
      <c r="H27" s="885"/>
      <c r="I27" s="886"/>
      <c r="J27" s="890"/>
      <c r="K27" s="891"/>
      <c r="L27" s="892"/>
      <c r="M27" s="862"/>
      <c r="N27" s="862"/>
      <c r="O27" s="862"/>
      <c r="P27" s="862"/>
      <c r="Q27" s="863"/>
      <c r="R27" s="863"/>
      <c r="S27" s="399"/>
      <c r="T27" s="400"/>
      <c r="U27" s="400"/>
      <c r="V27" s="888"/>
      <c r="W27" s="399"/>
      <c r="X27" s="887" t="s">
        <v>857</v>
      </c>
      <c r="Y27" s="887"/>
      <c r="Z27" s="887"/>
      <c r="AA27" s="861"/>
      <c r="AB27" s="889"/>
      <c r="AC27" s="862"/>
      <c r="AD27" s="882"/>
      <c r="AE27" s="862"/>
      <c r="AF27" s="862"/>
      <c r="AG27" s="862"/>
      <c r="AH27" s="882"/>
      <c r="AI27" s="862"/>
      <c r="AJ27" s="882"/>
      <c r="AK27" s="862"/>
      <c r="AL27" s="883"/>
    </row>
    <row r="28" spans="1:38" s="171" customFormat="1" ht="0.6" customHeight="1" x14ac:dyDescent="0.2">
      <c r="A28" s="401"/>
      <c r="B28" s="402"/>
      <c r="C28" s="866"/>
      <c r="D28" s="867"/>
      <c r="E28" s="868"/>
      <c r="F28" s="403"/>
      <c r="G28" s="869"/>
      <c r="H28" s="869"/>
      <c r="I28" s="869"/>
      <c r="J28" s="866"/>
      <c r="K28" s="867"/>
      <c r="L28" s="868"/>
      <c r="M28" s="219" t="s">
        <v>266</v>
      </c>
      <c r="N28" s="219"/>
      <c r="O28" s="219"/>
      <c r="P28" s="219"/>
      <c r="Q28" s="404"/>
      <c r="R28" s="173"/>
      <c r="S28" s="405"/>
      <c r="T28" s="406"/>
      <c r="U28" s="406"/>
      <c r="V28" s="299"/>
      <c r="W28" s="405"/>
      <c r="X28" s="870"/>
      <c r="Y28" s="870"/>
      <c r="Z28" s="870"/>
      <c r="AA28" s="172"/>
      <c r="AB28" s="403"/>
      <c r="AC28" s="219"/>
      <c r="AD28" s="172"/>
      <c r="AE28" s="405"/>
      <c r="AF28" s="406"/>
      <c r="AG28" s="407"/>
      <c r="AH28" s="408"/>
      <c r="AI28" s="407"/>
      <c r="AJ28" s="408"/>
      <c r="AK28" s="409"/>
      <c r="AL28" s="299"/>
    </row>
    <row r="29" spans="1:38" ht="11.25" customHeight="1" x14ac:dyDescent="0.2">
      <c r="A29" s="699" t="s">
        <v>256</v>
      </c>
      <c r="B29" s="700"/>
      <c r="C29" s="700"/>
      <c r="D29" s="700"/>
      <c r="E29" s="700"/>
      <c r="F29" s="700"/>
      <c r="G29" s="700"/>
      <c r="H29" s="700"/>
      <c r="I29" s="700"/>
      <c r="J29" s="700"/>
      <c r="K29" s="700"/>
      <c r="L29" s="701"/>
      <c r="N29" s="183" t="s">
        <v>257</v>
      </c>
      <c r="O29" s="183"/>
      <c r="AI29" s="179"/>
      <c r="AJ29" s="179"/>
      <c r="AK29" s="179"/>
      <c r="AL29" s="184"/>
    </row>
    <row r="30" spans="1:38" x14ac:dyDescent="0.2">
      <c r="A30" s="669"/>
      <c r="B30" s="670"/>
      <c r="C30" s="670"/>
      <c r="D30" s="670"/>
      <c r="E30" s="670"/>
      <c r="F30" s="670"/>
      <c r="G30" s="670"/>
      <c r="H30" s="670"/>
      <c r="I30" s="670"/>
      <c r="J30" s="670"/>
      <c r="K30" s="670"/>
      <c r="L30" s="671"/>
      <c r="M30" s="186"/>
      <c r="N30" s="539" t="s">
        <v>125</v>
      </c>
      <c r="O30" s="540"/>
      <c r="P30" s="540"/>
      <c r="Q30" s="540"/>
      <c r="R30" s="541"/>
      <c r="S30" s="187"/>
      <c r="T30" s="187"/>
      <c r="U30" s="187"/>
      <c r="V30" s="539" t="s">
        <v>67</v>
      </c>
      <c r="W30" s="540"/>
      <c r="X30" s="540"/>
      <c r="Y30" s="540"/>
      <c r="Z30" s="541"/>
      <c r="AA30" s="539" t="s">
        <v>68</v>
      </c>
      <c r="AB30" s="541"/>
      <c r="AC30" s="539" t="s">
        <v>69</v>
      </c>
      <c r="AD30" s="540"/>
      <c r="AE30" s="540"/>
      <c r="AF30" s="540"/>
      <c r="AG30" s="540"/>
      <c r="AH30" s="540"/>
      <c r="AI30" s="540"/>
      <c r="AJ30" s="540"/>
      <c r="AK30" s="540"/>
      <c r="AL30" s="541"/>
    </row>
    <row r="31" spans="1:38" s="154" customFormat="1" ht="30" customHeight="1" x14ac:dyDescent="0.2">
      <c r="A31" s="702"/>
      <c r="B31" s="703"/>
      <c r="C31" s="703"/>
      <c r="D31" s="703"/>
      <c r="E31" s="703"/>
      <c r="F31" s="703"/>
      <c r="G31" s="703"/>
      <c r="H31" s="703"/>
      <c r="I31" s="703"/>
      <c r="J31" s="703"/>
      <c r="K31" s="703"/>
      <c r="L31" s="704"/>
      <c r="M31" s="188"/>
      <c r="N31" s="532" t="s">
        <v>72</v>
      </c>
      <c r="O31" s="533"/>
      <c r="P31" s="533"/>
      <c r="Q31" s="533"/>
      <c r="R31" s="534"/>
      <c r="S31" s="189"/>
      <c r="T31" s="189"/>
      <c r="U31" s="189"/>
      <c r="V31" s="532" t="s">
        <v>109</v>
      </c>
      <c r="W31" s="533"/>
      <c r="X31" s="533"/>
      <c r="Y31" s="533"/>
      <c r="Z31" s="534"/>
      <c r="AA31" s="535" t="s">
        <v>858</v>
      </c>
      <c r="AB31" s="534"/>
      <c r="AC31" s="532"/>
      <c r="AD31" s="533"/>
      <c r="AE31" s="533"/>
      <c r="AF31" s="533"/>
      <c r="AG31" s="533"/>
      <c r="AH31" s="533"/>
      <c r="AI31" s="533"/>
      <c r="AJ31" s="533"/>
      <c r="AK31" s="533"/>
      <c r="AL31" s="534"/>
    </row>
    <row r="32" spans="1:38" s="154" customFormat="1" ht="30" customHeight="1" x14ac:dyDescent="0.2">
      <c r="A32" s="702"/>
      <c r="B32" s="703"/>
      <c r="C32" s="703"/>
      <c r="D32" s="703"/>
      <c r="E32" s="703"/>
      <c r="F32" s="703"/>
      <c r="G32" s="703"/>
      <c r="H32" s="703"/>
      <c r="I32" s="703"/>
      <c r="J32" s="703"/>
      <c r="K32" s="703"/>
      <c r="L32" s="704"/>
      <c r="M32" s="188"/>
      <c r="N32" s="532" t="s">
        <v>88</v>
      </c>
      <c r="O32" s="533"/>
      <c r="P32" s="533"/>
      <c r="Q32" s="533"/>
      <c r="R32" s="534"/>
      <c r="S32" s="189"/>
      <c r="T32" s="189"/>
      <c r="U32" s="189"/>
      <c r="V32" s="532" t="s">
        <v>109</v>
      </c>
      <c r="W32" s="533"/>
      <c r="X32" s="533"/>
      <c r="Y32" s="533"/>
      <c r="Z32" s="534"/>
      <c r="AA32" s="532" t="s">
        <v>826</v>
      </c>
      <c r="AB32" s="534"/>
      <c r="AC32" s="532"/>
      <c r="AD32" s="533"/>
      <c r="AE32" s="533"/>
      <c r="AF32" s="533"/>
      <c r="AG32" s="533"/>
      <c r="AH32" s="533"/>
      <c r="AI32" s="533"/>
      <c r="AJ32" s="533"/>
      <c r="AK32" s="533"/>
      <c r="AL32" s="534"/>
    </row>
    <row r="33" spans="1:38" s="154" customFormat="1" ht="30" customHeight="1" x14ac:dyDescent="0.2">
      <c r="A33" s="702"/>
      <c r="B33" s="703"/>
      <c r="C33" s="703"/>
      <c r="D33" s="703"/>
      <c r="E33" s="703"/>
      <c r="F33" s="703"/>
      <c r="G33" s="703"/>
      <c r="H33" s="703"/>
      <c r="I33" s="703"/>
      <c r="J33" s="703"/>
      <c r="K33" s="703"/>
      <c r="L33" s="704"/>
      <c r="M33" s="188"/>
      <c r="N33" s="532"/>
      <c r="O33" s="533"/>
      <c r="P33" s="533"/>
      <c r="Q33" s="533"/>
      <c r="R33" s="534"/>
      <c r="S33" s="189"/>
      <c r="T33" s="189"/>
      <c r="U33" s="189"/>
      <c r="V33" s="532"/>
      <c r="W33" s="533"/>
      <c r="X33" s="533"/>
      <c r="Y33" s="533"/>
      <c r="Z33" s="534"/>
      <c r="AA33" s="532"/>
      <c r="AB33" s="534"/>
      <c r="AC33" s="532"/>
      <c r="AD33" s="533"/>
      <c r="AE33" s="533"/>
      <c r="AF33" s="533"/>
      <c r="AG33" s="533"/>
      <c r="AH33" s="533"/>
      <c r="AI33" s="533"/>
      <c r="AJ33" s="533"/>
      <c r="AK33" s="533"/>
      <c r="AL33" s="534"/>
    </row>
    <row r="34" spans="1:38" s="154" customFormat="1" ht="30" customHeight="1" x14ac:dyDescent="0.2">
      <c r="A34" s="705"/>
      <c r="B34" s="706"/>
      <c r="C34" s="706"/>
      <c r="D34" s="706"/>
      <c r="E34" s="706"/>
      <c r="F34" s="706"/>
      <c r="G34" s="706"/>
      <c r="H34" s="706"/>
      <c r="I34" s="706"/>
      <c r="J34" s="706"/>
      <c r="K34" s="706"/>
      <c r="L34" s="707"/>
      <c r="M34" s="188"/>
      <c r="N34" s="532"/>
      <c r="O34" s="533"/>
      <c r="P34" s="533"/>
      <c r="Q34" s="533"/>
      <c r="R34" s="534"/>
      <c r="S34" s="189"/>
      <c r="T34" s="189"/>
      <c r="U34" s="189"/>
      <c r="V34" s="532"/>
      <c r="W34" s="533"/>
      <c r="X34" s="533"/>
      <c r="Y34" s="533"/>
      <c r="Z34" s="534"/>
      <c r="AA34" s="532"/>
      <c r="AB34" s="534"/>
      <c r="AC34" s="532"/>
      <c r="AD34" s="533"/>
      <c r="AE34" s="533"/>
      <c r="AF34" s="533"/>
      <c r="AG34" s="533"/>
      <c r="AH34" s="533"/>
      <c r="AI34" s="533"/>
      <c r="AJ34" s="533"/>
      <c r="AK34" s="533"/>
      <c r="AL34" s="534"/>
    </row>
    <row r="35" spans="1:38" s="154" customFormat="1" ht="30" customHeight="1" x14ac:dyDescent="0.2">
      <c r="A35" s="190"/>
      <c r="B35" s="190"/>
      <c r="C35" s="190"/>
      <c r="D35" s="190"/>
      <c r="E35" s="190"/>
      <c r="F35" s="190"/>
      <c r="G35" s="190"/>
      <c r="H35" s="190"/>
      <c r="I35" s="190"/>
      <c r="J35" s="190"/>
      <c r="K35" s="190"/>
      <c r="L35" s="190"/>
      <c r="M35" s="188"/>
      <c r="N35" s="662"/>
      <c r="O35" s="662"/>
      <c r="P35" s="662"/>
      <c r="Q35" s="662"/>
      <c r="R35" s="662"/>
      <c r="S35" s="191"/>
      <c r="T35" s="191"/>
      <c r="U35" s="191"/>
      <c r="V35" s="662"/>
      <c r="W35" s="662"/>
      <c r="X35" s="662"/>
      <c r="Y35" s="662"/>
      <c r="Z35" s="662"/>
      <c r="AA35" s="209"/>
      <c r="AB35" s="209"/>
      <c r="AC35" s="191"/>
      <c r="AD35" s="191"/>
      <c r="AE35" s="191"/>
      <c r="AF35" s="191"/>
      <c r="AG35" s="191"/>
      <c r="AH35" s="191"/>
      <c r="AI35" s="191"/>
      <c r="AJ35" s="191"/>
      <c r="AK35" s="191"/>
      <c r="AL35" s="191"/>
    </row>
    <row r="36" spans="1:38" s="154" customFormat="1" ht="30" customHeight="1" x14ac:dyDescent="0.2">
      <c r="A36" s="190"/>
      <c r="B36" s="190"/>
      <c r="C36" s="190"/>
      <c r="D36" s="190"/>
      <c r="E36" s="190"/>
      <c r="F36" s="190"/>
      <c r="G36" s="190"/>
      <c r="H36" s="190"/>
      <c r="I36" s="190"/>
      <c r="J36" s="190"/>
      <c r="K36" s="190"/>
      <c r="L36" s="190"/>
      <c r="M36" s="188"/>
      <c r="N36" s="537"/>
      <c r="O36" s="537"/>
      <c r="P36" s="537"/>
      <c r="Q36" s="537"/>
      <c r="R36" s="537"/>
      <c r="S36" s="188"/>
      <c r="T36" s="188"/>
      <c r="U36" s="188"/>
      <c r="V36" s="537"/>
      <c r="W36" s="537"/>
      <c r="X36" s="537"/>
      <c r="Y36" s="537"/>
      <c r="Z36" s="537"/>
      <c r="AA36" s="210"/>
      <c r="AB36" s="210"/>
      <c r="AC36" s="188"/>
      <c r="AD36" s="188"/>
      <c r="AE36" s="188"/>
      <c r="AF36" s="188"/>
      <c r="AG36" s="188"/>
      <c r="AH36" s="188"/>
      <c r="AI36" s="188"/>
      <c r="AJ36" s="188"/>
      <c r="AK36" s="188"/>
      <c r="AL36" s="188"/>
    </row>
    <row r="37" spans="1:38" s="154" customFormat="1" ht="30" customHeight="1" x14ac:dyDescent="0.2">
      <c r="A37" s="190"/>
      <c r="B37" s="190"/>
      <c r="C37" s="190"/>
      <c r="D37" s="190"/>
      <c r="E37" s="190"/>
      <c r="F37" s="190"/>
      <c r="G37" s="190"/>
      <c r="H37" s="190"/>
      <c r="I37" s="190"/>
      <c r="J37" s="190"/>
      <c r="K37" s="190"/>
      <c r="L37" s="190"/>
      <c r="M37" s="188"/>
      <c r="N37" s="537"/>
      <c r="O37" s="537"/>
      <c r="P37" s="537"/>
      <c r="Q37" s="537"/>
      <c r="R37" s="537"/>
      <c r="S37" s="188"/>
      <c r="T37" s="188"/>
      <c r="U37" s="188"/>
      <c r="V37" s="537"/>
      <c r="W37" s="537"/>
      <c r="X37" s="537"/>
      <c r="Y37" s="537"/>
      <c r="Z37" s="537"/>
      <c r="AA37" s="210"/>
      <c r="AB37" s="210"/>
      <c r="AC37" s="188"/>
      <c r="AD37" s="188"/>
      <c r="AE37" s="188"/>
      <c r="AF37" s="188"/>
      <c r="AG37" s="188"/>
      <c r="AH37" s="188"/>
      <c r="AI37" s="188"/>
      <c r="AJ37" s="188"/>
      <c r="AK37" s="188"/>
      <c r="AL37" s="188"/>
    </row>
  </sheetData>
  <sheetProtection formatCells="0" formatColumns="0" formatRows="0" insertRows="0" sort="0" autoFilter="0" pivotTables="0"/>
  <mergeCells count="179">
    <mergeCell ref="AJ9:AJ10"/>
    <mergeCell ref="AL9:AL10"/>
    <mergeCell ref="G10:I10"/>
    <mergeCell ref="X10:Z10"/>
    <mergeCell ref="P9:P10"/>
    <mergeCell ref="Q9:Q10"/>
    <mergeCell ref="R9:R10"/>
    <mergeCell ref="V9:V10"/>
    <mergeCell ref="X9:Z9"/>
    <mergeCell ref="AA9:AA10"/>
    <mergeCell ref="AC9:AC10"/>
    <mergeCell ref="AD9:AD10"/>
    <mergeCell ref="AH9:AH10"/>
    <mergeCell ref="A9:A10"/>
    <mergeCell ref="B9:B10"/>
    <mergeCell ref="C9:E10"/>
    <mergeCell ref="F9:F10"/>
    <mergeCell ref="G9:I9"/>
    <mergeCell ref="J9:L10"/>
    <mergeCell ref="M9:M10"/>
    <mergeCell ref="N9:N10"/>
    <mergeCell ref="O9:O10"/>
    <mergeCell ref="N36:R36"/>
    <mergeCell ref="V36:Z36"/>
    <mergeCell ref="N37:R37"/>
    <mergeCell ref="V37:Z37"/>
    <mergeCell ref="AC32:AL32"/>
    <mergeCell ref="N33:R33"/>
    <mergeCell ref="V33:Z33"/>
    <mergeCell ref="AA33:AB33"/>
    <mergeCell ref="AC33:AL33"/>
    <mergeCell ref="N34:R34"/>
    <mergeCell ref="V34:Z34"/>
    <mergeCell ref="AA34:AB34"/>
    <mergeCell ref="AC34:AL34"/>
    <mergeCell ref="A31:L34"/>
    <mergeCell ref="N31:R31"/>
    <mergeCell ref="V31:Z31"/>
    <mergeCell ref="AA31:AB31"/>
    <mergeCell ref="AC31:AL31"/>
    <mergeCell ref="N32:R32"/>
    <mergeCell ref="V32:Z32"/>
    <mergeCell ref="AA32:AB32"/>
    <mergeCell ref="N35:R35"/>
    <mergeCell ref="V35:Z35"/>
    <mergeCell ref="A29:L30"/>
    <mergeCell ref="N30:R30"/>
    <mergeCell ref="V30:Z30"/>
    <mergeCell ref="AJ25:AJ27"/>
    <mergeCell ref="AK25:AK27"/>
    <mergeCell ref="AA30:AB30"/>
    <mergeCell ref="AC30:AL30"/>
    <mergeCell ref="AL25:AL27"/>
    <mergeCell ref="G26:I26"/>
    <mergeCell ref="G27:I27"/>
    <mergeCell ref="X27:Z27"/>
    <mergeCell ref="AD25:AD27"/>
    <mergeCell ref="AE25:AE27"/>
    <mergeCell ref="AF25:AF27"/>
    <mergeCell ref="AG25:AG27"/>
    <mergeCell ref="AH25:AH27"/>
    <mergeCell ref="AI25:AI27"/>
    <mergeCell ref="R25:R27"/>
    <mergeCell ref="V25:V27"/>
    <mergeCell ref="X25:Z26"/>
    <mergeCell ref="AB25:AB27"/>
    <mergeCell ref="AC25:AC27"/>
    <mergeCell ref="J25:L27"/>
    <mergeCell ref="M25:M27"/>
    <mergeCell ref="C28:E28"/>
    <mergeCell ref="G28:I28"/>
    <mergeCell ref="J28:L28"/>
    <mergeCell ref="X28:Z28"/>
    <mergeCell ref="A25:A27"/>
    <mergeCell ref="B25:B27"/>
    <mergeCell ref="C25:E27"/>
    <mergeCell ref="F25:F27"/>
    <mergeCell ref="G25:I25"/>
    <mergeCell ref="AB22:AB24"/>
    <mergeCell ref="AC22:AC24"/>
    <mergeCell ref="AD22:AD24"/>
    <mergeCell ref="O22:O24"/>
    <mergeCell ref="P22:P24"/>
    <mergeCell ref="Q22:Q24"/>
    <mergeCell ref="R22:R24"/>
    <mergeCell ref="V22:V24"/>
    <mergeCell ref="X22:Z22"/>
    <mergeCell ref="A22:A24"/>
    <mergeCell ref="B22:B24"/>
    <mergeCell ref="C22:E24"/>
    <mergeCell ref="F22:F24"/>
    <mergeCell ref="G22:I22"/>
    <mergeCell ref="J22:L24"/>
    <mergeCell ref="M22:M24"/>
    <mergeCell ref="N22:N24"/>
    <mergeCell ref="AA25:AA27"/>
    <mergeCell ref="AA22:AA24"/>
    <mergeCell ref="N25:N27"/>
    <mergeCell ref="O25:O27"/>
    <mergeCell ref="P25:P27"/>
    <mergeCell ref="Q25:Q27"/>
    <mergeCell ref="AL22:AL24"/>
    <mergeCell ref="G23:I23"/>
    <mergeCell ref="X23:Z23"/>
    <mergeCell ref="G24:I24"/>
    <mergeCell ref="X24:Z24"/>
    <mergeCell ref="AH22:AH24"/>
    <mergeCell ref="AJ22:AJ24"/>
    <mergeCell ref="X14:Z14"/>
    <mergeCell ref="AB11:AB21"/>
    <mergeCell ref="AC11:AC21"/>
    <mergeCell ref="AD11:AD21"/>
    <mergeCell ref="G18:I18"/>
    <mergeCell ref="X18:Z18"/>
    <mergeCell ref="G19:I19"/>
    <mergeCell ref="X19:Z19"/>
    <mergeCell ref="G20:I20"/>
    <mergeCell ref="X20:Z20"/>
    <mergeCell ref="G15:I15"/>
    <mergeCell ref="X15:Z15"/>
    <mergeCell ref="G16:I16"/>
    <mergeCell ref="X16:Z16"/>
    <mergeCell ref="G17:I17"/>
    <mergeCell ref="X17:Z17"/>
    <mergeCell ref="G21:I21"/>
    <mergeCell ref="AH11:AH21"/>
    <mergeCell ref="AJ11:AJ21"/>
    <mergeCell ref="AL11:AL21"/>
    <mergeCell ref="P11:P21"/>
    <mergeCell ref="Q11:Q21"/>
    <mergeCell ref="R11:R21"/>
    <mergeCell ref="V11:V21"/>
    <mergeCell ref="X11:Z11"/>
    <mergeCell ref="AA11:AA21"/>
    <mergeCell ref="X12:Z12"/>
    <mergeCell ref="X13:Z13"/>
    <mergeCell ref="G14:I14"/>
    <mergeCell ref="X21:Z21"/>
    <mergeCell ref="A11:A21"/>
    <mergeCell ref="B11:B21"/>
    <mergeCell ref="C11:E21"/>
    <mergeCell ref="F11:F21"/>
    <mergeCell ref="G11:I11"/>
    <mergeCell ref="J11:L21"/>
    <mergeCell ref="M11:M21"/>
    <mergeCell ref="N11:N21"/>
    <mergeCell ref="O11:O21"/>
    <mergeCell ref="G12:I12"/>
    <mergeCell ref="G13:I13"/>
    <mergeCell ref="AF6:AL7"/>
    <mergeCell ref="A7:A8"/>
    <mergeCell ref="B7:B8"/>
    <mergeCell ref="C7:E8"/>
    <mergeCell ref="F7:F8"/>
    <mergeCell ref="G7:I8"/>
    <mergeCell ref="J7:L8"/>
    <mergeCell ref="M7:P7"/>
    <mergeCell ref="Q7:V7"/>
    <mergeCell ref="X7:Z8"/>
    <mergeCell ref="A6:P6"/>
    <mergeCell ref="Q6:V6"/>
    <mergeCell ref="X6:AB6"/>
    <mergeCell ref="AC6:AC8"/>
    <mergeCell ref="AD6:AD8"/>
    <mergeCell ref="AA7:AA8"/>
    <mergeCell ref="AB7:AB8"/>
    <mergeCell ref="A1:J1"/>
    <mergeCell ref="K1:L4"/>
    <mergeCell ref="N1:V2"/>
    <mergeCell ref="X1:X2"/>
    <mergeCell ref="Y1:AD2"/>
    <mergeCell ref="A2:J2"/>
    <mergeCell ref="B3:H3"/>
    <mergeCell ref="I3:J3"/>
    <mergeCell ref="N3:V4"/>
    <mergeCell ref="X3:X4"/>
    <mergeCell ref="Y3:AD4"/>
    <mergeCell ref="B4:H4"/>
    <mergeCell ref="I4:J4"/>
  </mergeCells>
  <dataValidations count="3">
    <dataValidation type="list" showInputMessage="1" showErrorMessage="1" errorTitle="Rechazado" error="Solo son validadas las opciones de la lista" sqref="AD9:AD27 JZ9:JZ27 TV9:TV27 ADR9:ADR27 ANN9:ANN27 AXJ9:AXJ27 BHF9:BHF27 BRB9:BRB27 CAX9:CAX27 CKT9:CKT27 CUP9:CUP27 DEL9:DEL27 DOH9:DOH27 DYD9:DYD27 EHZ9:EHZ27 ERV9:ERV27 FBR9:FBR27 FLN9:FLN27 FVJ9:FVJ27 GFF9:GFF27 GPB9:GPB27 GYX9:GYX27 HIT9:HIT27 HSP9:HSP27 ICL9:ICL27 IMH9:IMH27 IWD9:IWD27 JFZ9:JFZ27 JPV9:JPV27 JZR9:JZR27 KJN9:KJN27 KTJ9:KTJ27 LDF9:LDF27 LNB9:LNB27 LWX9:LWX27 MGT9:MGT27 MQP9:MQP27 NAL9:NAL27 NKH9:NKH27 NUD9:NUD27 ODZ9:ODZ27 ONV9:ONV27 OXR9:OXR27 PHN9:PHN27 PRJ9:PRJ27 QBF9:QBF27 QLB9:QLB27 QUX9:QUX27 RET9:RET27 ROP9:ROP27 RYL9:RYL27 SIH9:SIH27 SSD9:SSD27 TBZ9:TBZ27 TLV9:TLV27 TVR9:TVR27 UFN9:UFN27 UPJ9:UPJ27 UZF9:UZF27 VJB9:VJB27 VSX9:VSX27 WCT9:WCT27 WMP9:WMP27 WWL9:WWL27 AD65547:AD65563 JZ65547:JZ65563 TV65547:TV65563 ADR65547:ADR65563 ANN65547:ANN65563 AXJ65547:AXJ65563 BHF65547:BHF65563 BRB65547:BRB65563 CAX65547:CAX65563 CKT65547:CKT65563 CUP65547:CUP65563 DEL65547:DEL65563 DOH65547:DOH65563 DYD65547:DYD65563 EHZ65547:EHZ65563 ERV65547:ERV65563 FBR65547:FBR65563 FLN65547:FLN65563 FVJ65547:FVJ65563 GFF65547:GFF65563 GPB65547:GPB65563 GYX65547:GYX65563 HIT65547:HIT65563 HSP65547:HSP65563 ICL65547:ICL65563 IMH65547:IMH65563 IWD65547:IWD65563 JFZ65547:JFZ65563 JPV65547:JPV65563 JZR65547:JZR65563 KJN65547:KJN65563 KTJ65547:KTJ65563 LDF65547:LDF65563 LNB65547:LNB65563 LWX65547:LWX65563 MGT65547:MGT65563 MQP65547:MQP65563 NAL65547:NAL65563 NKH65547:NKH65563 NUD65547:NUD65563 ODZ65547:ODZ65563 ONV65547:ONV65563 OXR65547:OXR65563 PHN65547:PHN65563 PRJ65547:PRJ65563 QBF65547:QBF65563 QLB65547:QLB65563 QUX65547:QUX65563 RET65547:RET65563 ROP65547:ROP65563 RYL65547:RYL65563 SIH65547:SIH65563 SSD65547:SSD65563 TBZ65547:TBZ65563 TLV65547:TLV65563 TVR65547:TVR65563 UFN65547:UFN65563 UPJ65547:UPJ65563 UZF65547:UZF65563 VJB65547:VJB65563 VSX65547:VSX65563 WCT65547:WCT65563 WMP65547:WMP65563 WWL65547:WWL65563 AD131083:AD131099 JZ131083:JZ131099 TV131083:TV131099 ADR131083:ADR131099 ANN131083:ANN131099 AXJ131083:AXJ131099 BHF131083:BHF131099 BRB131083:BRB131099 CAX131083:CAX131099 CKT131083:CKT131099 CUP131083:CUP131099 DEL131083:DEL131099 DOH131083:DOH131099 DYD131083:DYD131099 EHZ131083:EHZ131099 ERV131083:ERV131099 FBR131083:FBR131099 FLN131083:FLN131099 FVJ131083:FVJ131099 GFF131083:GFF131099 GPB131083:GPB131099 GYX131083:GYX131099 HIT131083:HIT131099 HSP131083:HSP131099 ICL131083:ICL131099 IMH131083:IMH131099 IWD131083:IWD131099 JFZ131083:JFZ131099 JPV131083:JPV131099 JZR131083:JZR131099 KJN131083:KJN131099 KTJ131083:KTJ131099 LDF131083:LDF131099 LNB131083:LNB131099 LWX131083:LWX131099 MGT131083:MGT131099 MQP131083:MQP131099 NAL131083:NAL131099 NKH131083:NKH131099 NUD131083:NUD131099 ODZ131083:ODZ131099 ONV131083:ONV131099 OXR131083:OXR131099 PHN131083:PHN131099 PRJ131083:PRJ131099 QBF131083:QBF131099 QLB131083:QLB131099 QUX131083:QUX131099 RET131083:RET131099 ROP131083:ROP131099 RYL131083:RYL131099 SIH131083:SIH131099 SSD131083:SSD131099 TBZ131083:TBZ131099 TLV131083:TLV131099 TVR131083:TVR131099 UFN131083:UFN131099 UPJ131083:UPJ131099 UZF131083:UZF131099 VJB131083:VJB131099 VSX131083:VSX131099 WCT131083:WCT131099 WMP131083:WMP131099 WWL131083:WWL131099 AD196619:AD196635 JZ196619:JZ196635 TV196619:TV196635 ADR196619:ADR196635 ANN196619:ANN196635 AXJ196619:AXJ196635 BHF196619:BHF196635 BRB196619:BRB196635 CAX196619:CAX196635 CKT196619:CKT196635 CUP196619:CUP196635 DEL196619:DEL196635 DOH196619:DOH196635 DYD196619:DYD196635 EHZ196619:EHZ196635 ERV196619:ERV196635 FBR196619:FBR196635 FLN196619:FLN196635 FVJ196619:FVJ196635 GFF196619:GFF196635 GPB196619:GPB196635 GYX196619:GYX196635 HIT196619:HIT196635 HSP196619:HSP196635 ICL196619:ICL196635 IMH196619:IMH196635 IWD196619:IWD196635 JFZ196619:JFZ196635 JPV196619:JPV196635 JZR196619:JZR196635 KJN196619:KJN196635 KTJ196619:KTJ196635 LDF196619:LDF196635 LNB196619:LNB196635 LWX196619:LWX196635 MGT196619:MGT196635 MQP196619:MQP196635 NAL196619:NAL196635 NKH196619:NKH196635 NUD196619:NUD196635 ODZ196619:ODZ196635 ONV196619:ONV196635 OXR196619:OXR196635 PHN196619:PHN196635 PRJ196619:PRJ196635 QBF196619:QBF196635 QLB196619:QLB196635 QUX196619:QUX196635 RET196619:RET196635 ROP196619:ROP196635 RYL196619:RYL196635 SIH196619:SIH196635 SSD196619:SSD196635 TBZ196619:TBZ196635 TLV196619:TLV196635 TVR196619:TVR196635 UFN196619:UFN196635 UPJ196619:UPJ196635 UZF196619:UZF196635 VJB196619:VJB196635 VSX196619:VSX196635 WCT196619:WCT196635 WMP196619:WMP196635 WWL196619:WWL196635 AD262155:AD262171 JZ262155:JZ262171 TV262155:TV262171 ADR262155:ADR262171 ANN262155:ANN262171 AXJ262155:AXJ262171 BHF262155:BHF262171 BRB262155:BRB262171 CAX262155:CAX262171 CKT262155:CKT262171 CUP262155:CUP262171 DEL262155:DEL262171 DOH262155:DOH262171 DYD262155:DYD262171 EHZ262155:EHZ262171 ERV262155:ERV262171 FBR262155:FBR262171 FLN262155:FLN262171 FVJ262155:FVJ262171 GFF262155:GFF262171 GPB262155:GPB262171 GYX262155:GYX262171 HIT262155:HIT262171 HSP262155:HSP262171 ICL262155:ICL262171 IMH262155:IMH262171 IWD262155:IWD262171 JFZ262155:JFZ262171 JPV262155:JPV262171 JZR262155:JZR262171 KJN262155:KJN262171 KTJ262155:KTJ262171 LDF262155:LDF262171 LNB262155:LNB262171 LWX262155:LWX262171 MGT262155:MGT262171 MQP262155:MQP262171 NAL262155:NAL262171 NKH262155:NKH262171 NUD262155:NUD262171 ODZ262155:ODZ262171 ONV262155:ONV262171 OXR262155:OXR262171 PHN262155:PHN262171 PRJ262155:PRJ262171 QBF262155:QBF262171 QLB262155:QLB262171 QUX262155:QUX262171 RET262155:RET262171 ROP262155:ROP262171 RYL262155:RYL262171 SIH262155:SIH262171 SSD262155:SSD262171 TBZ262155:TBZ262171 TLV262155:TLV262171 TVR262155:TVR262171 UFN262155:UFN262171 UPJ262155:UPJ262171 UZF262155:UZF262171 VJB262155:VJB262171 VSX262155:VSX262171 WCT262155:WCT262171 WMP262155:WMP262171 WWL262155:WWL262171 AD327691:AD327707 JZ327691:JZ327707 TV327691:TV327707 ADR327691:ADR327707 ANN327691:ANN327707 AXJ327691:AXJ327707 BHF327691:BHF327707 BRB327691:BRB327707 CAX327691:CAX327707 CKT327691:CKT327707 CUP327691:CUP327707 DEL327691:DEL327707 DOH327691:DOH327707 DYD327691:DYD327707 EHZ327691:EHZ327707 ERV327691:ERV327707 FBR327691:FBR327707 FLN327691:FLN327707 FVJ327691:FVJ327707 GFF327691:GFF327707 GPB327691:GPB327707 GYX327691:GYX327707 HIT327691:HIT327707 HSP327691:HSP327707 ICL327691:ICL327707 IMH327691:IMH327707 IWD327691:IWD327707 JFZ327691:JFZ327707 JPV327691:JPV327707 JZR327691:JZR327707 KJN327691:KJN327707 KTJ327691:KTJ327707 LDF327691:LDF327707 LNB327691:LNB327707 LWX327691:LWX327707 MGT327691:MGT327707 MQP327691:MQP327707 NAL327691:NAL327707 NKH327691:NKH327707 NUD327691:NUD327707 ODZ327691:ODZ327707 ONV327691:ONV327707 OXR327691:OXR327707 PHN327691:PHN327707 PRJ327691:PRJ327707 QBF327691:QBF327707 QLB327691:QLB327707 QUX327691:QUX327707 RET327691:RET327707 ROP327691:ROP327707 RYL327691:RYL327707 SIH327691:SIH327707 SSD327691:SSD327707 TBZ327691:TBZ327707 TLV327691:TLV327707 TVR327691:TVR327707 UFN327691:UFN327707 UPJ327691:UPJ327707 UZF327691:UZF327707 VJB327691:VJB327707 VSX327691:VSX327707 WCT327691:WCT327707 WMP327691:WMP327707 WWL327691:WWL327707 AD393227:AD393243 JZ393227:JZ393243 TV393227:TV393243 ADR393227:ADR393243 ANN393227:ANN393243 AXJ393227:AXJ393243 BHF393227:BHF393243 BRB393227:BRB393243 CAX393227:CAX393243 CKT393227:CKT393243 CUP393227:CUP393243 DEL393227:DEL393243 DOH393227:DOH393243 DYD393227:DYD393243 EHZ393227:EHZ393243 ERV393227:ERV393243 FBR393227:FBR393243 FLN393227:FLN393243 FVJ393227:FVJ393243 GFF393227:GFF393243 GPB393227:GPB393243 GYX393227:GYX393243 HIT393227:HIT393243 HSP393227:HSP393243 ICL393227:ICL393243 IMH393227:IMH393243 IWD393227:IWD393243 JFZ393227:JFZ393243 JPV393227:JPV393243 JZR393227:JZR393243 KJN393227:KJN393243 KTJ393227:KTJ393243 LDF393227:LDF393243 LNB393227:LNB393243 LWX393227:LWX393243 MGT393227:MGT393243 MQP393227:MQP393243 NAL393227:NAL393243 NKH393227:NKH393243 NUD393227:NUD393243 ODZ393227:ODZ393243 ONV393227:ONV393243 OXR393227:OXR393243 PHN393227:PHN393243 PRJ393227:PRJ393243 QBF393227:QBF393243 QLB393227:QLB393243 QUX393227:QUX393243 RET393227:RET393243 ROP393227:ROP393243 RYL393227:RYL393243 SIH393227:SIH393243 SSD393227:SSD393243 TBZ393227:TBZ393243 TLV393227:TLV393243 TVR393227:TVR393243 UFN393227:UFN393243 UPJ393227:UPJ393243 UZF393227:UZF393243 VJB393227:VJB393243 VSX393227:VSX393243 WCT393227:WCT393243 WMP393227:WMP393243 WWL393227:WWL393243 AD458763:AD458779 JZ458763:JZ458779 TV458763:TV458779 ADR458763:ADR458779 ANN458763:ANN458779 AXJ458763:AXJ458779 BHF458763:BHF458779 BRB458763:BRB458779 CAX458763:CAX458779 CKT458763:CKT458779 CUP458763:CUP458779 DEL458763:DEL458779 DOH458763:DOH458779 DYD458763:DYD458779 EHZ458763:EHZ458779 ERV458763:ERV458779 FBR458763:FBR458779 FLN458763:FLN458779 FVJ458763:FVJ458779 GFF458763:GFF458779 GPB458763:GPB458779 GYX458763:GYX458779 HIT458763:HIT458779 HSP458763:HSP458779 ICL458763:ICL458779 IMH458763:IMH458779 IWD458763:IWD458779 JFZ458763:JFZ458779 JPV458763:JPV458779 JZR458763:JZR458779 KJN458763:KJN458779 KTJ458763:KTJ458779 LDF458763:LDF458779 LNB458763:LNB458779 LWX458763:LWX458779 MGT458763:MGT458779 MQP458763:MQP458779 NAL458763:NAL458779 NKH458763:NKH458779 NUD458763:NUD458779 ODZ458763:ODZ458779 ONV458763:ONV458779 OXR458763:OXR458779 PHN458763:PHN458779 PRJ458763:PRJ458779 QBF458763:QBF458779 QLB458763:QLB458779 QUX458763:QUX458779 RET458763:RET458779 ROP458763:ROP458779 RYL458763:RYL458779 SIH458763:SIH458779 SSD458763:SSD458779 TBZ458763:TBZ458779 TLV458763:TLV458779 TVR458763:TVR458779 UFN458763:UFN458779 UPJ458763:UPJ458779 UZF458763:UZF458779 VJB458763:VJB458779 VSX458763:VSX458779 WCT458763:WCT458779 WMP458763:WMP458779 WWL458763:WWL458779 AD524299:AD524315 JZ524299:JZ524315 TV524299:TV524315 ADR524299:ADR524315 ANN524299:ANN524315 AXJ524299:AXJ524315 BHF524299:BHF524315 BRB524299:BRB524315 CAX524299:CAX524315 CKT524299:CKT524315 CUP524299:CUP524315 DEL524299:DEL524315 DOH524299:DOH524315 DYD524299:DYD524315 EHZ524299:EHZ524315 ERV524299:ERV524315 FBR524299:FBR524315 FLN524299:FLN524315 FVJ524299:FVJ524315 GFF524299:GFF524315 GPB524299:GPB524315 GYX524299:GYX524315 HIT524299:HIT524315 HSP524299:HSP524315 ICL524299:ICL524315 IMH524299:IMH524315 IWD524299:IWD524315 JFZ524299:JFZ524315 JPV524299:JPV524315 JZR524299:JZR524315 KJN524299:KJN524315 KTJ524299:KTJ524315 LDF524299:LDF524315 LNB524299:LNB524315 LWX524299:LWX524315 MGT524299:MGT524315 MQP524299:MQP524315 NAL524299:NAL524315 NKH524299:NKH524315 NUD524299:NUD524315 ODZ524299:ODZ524315 ONV524299:ONV524315 OXR524299:OXR524315 PHN524299:PHN524315 PRJ524299:PRJ524315 QBF524299:QBF524315 QLB524299:QLB524315 QUX524299:QUX524315 RET524299:RET524315 ROP524299:ROP524315 RYL524299:RYL524315 SIH524299:SIH524315 SSD524299:SSD524315 TBZ524299:TBZ524315 TLV524299:TLV524315 TVR524299:TVR524315 UFN524299:UFN524315 UPJ524299:UPJ524315 UZF524299:UZF524315 VJB524299:VJB524315 VSX524299:VSX524315 WCT524299:WCT524315 WMP524299:WMP524315 WWL524299:WWL524315 AD589835:AD589851 JZ589835:JZ589851 TV589835:TV589851 ADR589835:ADR589851 ANN589835:ANN589851 AXJ589835:AXJ589851 BHF589835:BHF589851 BRB589835:BRB589851 CAX589835:CAX589851 CKT589835:CKT589851 CUP589835:CUP589851 DEL589835:DEL589851 DOH589835:DOH589851 DYD589835:DYD589851 EHZ589835:EHZ589851 ERV589835:ERV589851 FBR589835:FBR589851 FLN589835:FLN589851 FVJ589835:FVJ589851 GFF589835:GFF589851 GPB589835:GPB589851 GYX589835:GYX589851 HIT589835:HIT589851 HSP589835:HSP589851 ICL589835:ICL589851 IMH589835:IMH589851 IWD589835:IWD589851 JFZ589835:JFZ589851 JPV589835:JPV589851 JZR589835:JZR589851 KJN589835:KJN589851 KTJ589835:KTJ589851 LDF589835:LDF589851 LNB589835:LNB589851 LWX589835:LWX589851 MGT589835:MGT589851 MQP589835:MQP589851 NAL589835:NAL589851 NKH589835:NKH589851 NUD589835:NUD589851 ODZ589835:ODZ589851 ONV589835:ONV589851 OXR589835:OXR589851 PHN589835:PHN589851 PRJ589835:PRJ589851 QBF589835:QBF589851 QLB589835:QLB589851 QUX589835:QUX589851 RET589835:RET589851 ROP589835:ROP589851 RYL589835:RYL589851 SIH589835:SIH589851 SSD589835:SSD589851 TBZ589835:TBZ589851 TLV589835:TLV589851 TVR589835:TVR589851 UFN589835:UFN589851 UPJ589835:UPJ589851 UZF589835:UZF589851 VJB589835:VJB589851 VSX589835:VSX589851 WCT589835:WCT589851 WMP589835:WMP589851 WWL589835:WWL589851 AD655371:AD655387 JZ655371:JZ655387 TV655371:TV655387 ADR655371:ADR655387 ANN655371:ANN655387 AXJ655371:AXJ655387 BHF655371:BHF655387 BRB655371:BRB655387 CAX655371:CAX655387 CKT655371:CKT655387 CUP655371:CUP655387 DEL655371:DEL655387 DOH655371:DOH655387 DYD655371:DYD655387 EHZ655371:EHZ655387 ERV655371:ERV655387 FBR655371:FBR655387 FLN655371:FLN655387 FVJ655371:FVJ655387 GFF655371:GFF655387 GPB655371:GPB655387 GYX655371:GYX655387 HIT655371:HIT655387 HSP655371:HSP655387 ICL655371:ICL655387 IMH655371:IMH655387 IWD655371:IWD655387 JFZ655371:JFZ655387 JPV655371:JPV655387 JZR655371:JZR655387 KJN655371:KJN655387 KTJ655371:KTJ655387 LDF655371:LDF655387 LNB655371:LNB655387 LWX655371:LWX655387 MGT655371:MGT655387 MQP655371:MQP655387 NAL655371:NAL655387 NKH655371:NKH655387 NUD655371:NUD655387 ODZ655371:ODZ655387 ONV655371:ONV655387 OXR655371:OXR655387 PHN655371:PHN655387 PRJ655371:PRJ655387 QBF655371:QBF655387 QLB655371:QLB655387 QUX655371:QUX655387 RET655371:RET655387 ROP655371:ROP655387 RYL655371:RYL655387 SIH655371:SIH655387 SSD655371:SSD655387 TBZ655371:TBZ655387 TLV655371:TLV655387 TVR655371:TVR655387 UFN655371:UFN655387 UPJ655371:UPJ655387 UZF655371:UZF655387 VJB655371:VJB655387 VSX655371:VSX655387 WCT655371:WCT655387 WMP655371:WMP655387 WWL655371:WWL655387 AD720907:AD720923 JZ720907:JZ720923 TV720907:TV720923 ADR720907:ADR720923 ANN720907:ANN720923 AXJ720907:AXJ720923 BHF720907:BHF720923 BRB720907:BRB720923 CAX720907:CAX720923 CKT720907:CKT720923 CUP720907:CUP720923 DEL720907:DEL720923 DOH720907:DOH720923 DYD720907:DYD720923 EHZ720907:EHZ720923 ERV720907:ERV720923 FBR720907:FBR720923 FLN720907:FLN720923 FVJ720907:FVJ720923 GFF720907:GFF720923 GPB720907:GPB720923 GYX720907:GYX720923 HIT720907:HIT720923 HSP720907:HSP720923 ICL720907:ICL720923 IMH720907:IMH720923 IWD720907:IWD720923 JFZ720907:JFZ720923 JPV720907:JPV720923 JZR720907:JZR720923 KJN720907:KJN720923 KTJ720907:KTJ720923 LDF720907:LDF720923 LNB720907:LNB720923 LWX720907:LWX720923 MGT720907:MGT720923 MQP720907:MQP720923 NAL720907:NAL720923 NKH720907:NKH720923 NUD720907:NUD720923 ODZ720907:ODZ720923 ONV720907:ONV720923 OXR720907:OXR720923 PHN720907:PHN720923 PRJ720907:PRJ720923 QBF720907:QBF720923 QLB720907:QLB720923 QUX720907:QUX720923 RET720907:RET720923 ROP720907:ROP720923 RYL720907:RYL720923 SIH720907:SIH720923 SSD720907:SSD720923 TBZ720907:TBZ720923 TLV720907:TLV720923 TVR720907:TVR720923 UFN720907:UFN720923 UPJ720907:UPJ720923 UZF720907:UZF720923 VJB720907:VJB720923 VSX720907:VSX720923 WCT720907:WCT720923 WMP720907:WMP720923 WWL720907:WWL720923 AD786443:AD786459 JZ786443:JZ786459 TV786443:TV786459 ADR786443:ADR786459 ANN786443:ANN786459 AXJ786443:AXJ786459 BHF786443:BHF786459 BRB786443:BRB786459 CAX786443:CAX786459 CKT786443:CKT786459 CUP786443:CUP786459 DEL786443:DEL786459 DOH786443:DOH786459 DYD786443:DYD786459 EHZ786443:EHZ786459 ERV786443:ERV786459 FBR786443:FBR786459 FLN786443:FLN786459 FVJ786443:FVJ786459 GFF786443:GFF786459 GPB786443:GPB786459 GYX786443:GYX786459 HIT786443:HIT786459 HSP786443:HSP786459 ICL786443:ICL786459 IMH786443:IMH786459 IWD786443:IWD786459 JFZ786443:JFZ786459 JPV786443:JPV786459 JZR786443:JZR786459 KJN786443:KJN786459 KTJ786443:KTJ786459 LDF786443:LDF786459 LNB786443:LNB786459 LWX786443:LWX786459 MGT786443:MGT786459 MQP786443:MQP786459 NAL786443:NAL786459 NKH786443:NKH786459 NUD786443:NUD786459 ODZ786443:ODZ786459 ONV786443:ONV786459 OXR786443:OXR786459 PHN786443:PHN786459 PRJ786443:PRJ786459 QBF786443:QBF786459 QLB786443:QLB786459 QUX786443:QUX786459 RET786443:RET786459 ROP786443:ROP786459 RYL786443:RYL786459 SIH786443:SIH786459 SSD786443:SSD786459 TBZ786443:TBZ786459 TLV786443:TLV786459 TVR786443:TVR786459 UFN786443:UFN786459 UPJ786443:UPJ786459 UZF786443:UZF786459 VJB786443:VJB786459 VSX786443:VSX786459 WCT786443:WCT786459 WMP786443:WMP786459 WWL786443:WWL786459 AD851979:AD851995 JZ851979:JZ851995 TV851979:TV851995 ADR851979:ADR851995 ANN851979:ANN851995 AXJ851979:AXJ851995 BHF851979:BHF851995 BRB851979:BRB851995 CAX851979:CAX851995 CKT851979:CKT851995 CUP851979:CUP851995 DEL851979:DEL851995 DOH851979:DOH851995 DYD851979:DYD851995 EHZ851979:EHZ851995 ERV851979:ERV851995 FBR851979:FBR851995 FLN851979:FLN851995 FVJ851979:FVJ851995 GFF851979:GFF851995 GPB851979:GPB851995 GYX851979:GYX851995 HIT851979:HIT851995 HSP851979:HSP851995 ICL851979:ICL851995 IMH851979:IMH851995 IWD851979:IWD851995 JFZ851979:JFZ851995 JPV851979:JPV851995 JZR851979:JZR851995 KJN851979:KJN851995 KTJ851979:KTJ851995 LDF851979:LDF851995 LNB851979:LNB851995 LWX851979:LWX851995 MGT851979:MGT851995 MQP851979:MQP851995 NAL851979:NAL851995 NKH851979:NKH851995 NUD851979:NUD851995 ODZ851979:ODZ851995 ONV851979:ONV851995 OXR851979:OXR851995 PHN851979:PHN851995 PRJ851979:PRJ851995 QBF851979:QBF851995 QLB851979:QLB851995 QUX851979:QUX851995 RET851979:RET851995 ROP851979:ROP851995 RYL851979:RYL851995 SIH851979:SIH851995 SSD851979:SSD851995 TBZ851979:TBZ851995 TLV851979:TLV851995 TVR851979:TVR851995 UFN851979:UFN851995 UPJ851979:UPJ851995 UZF851979:UZF851995 VJB851979:VJB851995 VSX851979:VSX851995 WCT851979:WCT851995 WMP851979:WMP851995 WWL851979:WWL851995 AD917515:AD917531 JZ917515:JZ917531 TV917515:TV917531 ADR917515:ADR917531 ANN917515:ANN917531 AXJ917515:AXJ917531 BHF917515:BHF917531 BRB917515:BRB917531 CAX917515:CAX917531 CKT917515:CKT917531 CUP917515:CUP917531 DEL917515:DEL917531 DOH917515:DOH917531 DYD917515:DYD917531 EHZ917515:EHZ917531 ERV917515:ERV917531 FBR917515:FBR917531 FLN917515:FLN917531 FVJ917515:FVJ917531 GFF917515:GFF917531 GPB917515:GPB917531 GYX917515:GYX917531 HIT917515:HIT917531 HSP917515:HSP917531 ICL917515:ICL917531 IMH917515:IMH917531 IWD917515:IWD917531 JFZ917515:JFZ917531 JPV917515:JPV917531 JZR917515:JZR917531 KJN917515:KJN917531 KTJ917515:KTJ917531 LDF917515:LDF917531 LNB917515:LNB917531 LWX917515:LWX917531 MGT917515:MGT917531 MQP917515:MQP917531 NAL917515:NAL917531 NKH917515:NKH917531 NUD917515:NUD917531 ODZ917515:ODZ917531 ONV917515:ONV917531 OXR917515:OXR917531 PHN917515:PHN917531 PRJ917515:PRJ917531 QBF917515:QBF917531 QLB917515:QLB917531 QUX917515:QUX917531 RET917515:RET917531 ROP917515:ROP917531 RYL917515:RYL917531 SIH917515:SIH917531 SSD917515:SSD917531 TBZ917515:TBZ917531 TLV917515:TLV917531 TVR917515:TVR917531 UFN917515:UFN917531 UPJ917515:UPJ917531 UZF917515:UZF917531 VJB917515:VJB917531 VSX917515:VSX917531 WCT917515:WCT917531 WMP917515:WMP917531 WWL917515:WWL917531 AD983051:AD983067 JZ983051:JZ983067 TV983051:TV983067 ADR983051:ADR983067 ANN983051:ANN983067 AXJ983051:AXJ983067 BHF983051:BHF983067 BRB983051:BRB983067 CAX983051:CAX983067 CKT983051:CKT983067 CUP983051:CUP983067 DEL983051:DEL983067 DOH983051:DOH983067 DYD983051:DYD983067 EHZ983051:EHZ983067 ERV983051:ERV983067 FBR983051:FBR983067 FLN983051:FLN983067 FVJ983051:FVJ983067 GFF983051:GFF983067 GPB983051:GPB983067 GYX983051:GYX983067 HIT983051:HIT983067 HSP983051:HSP983067 ICL983051:ICL983067 IMH983051:IMH983067 IWD983051:IWD983067 JFZ983051:JFZ983067 JPV983051:JPV983067 JZR983051:JZR983067 KJN983051:KJN983067 KTJ983051:KTJ983067 LDF983051:LDF983067 LNB983051:LNB983067 LWX983051:LWX983067 MGT983051:MGT983067 MQP983051:MQP983067 NAL983051:NAL983067 NKH983051:NKH983067 NUD983051:NUD983067 ODZ983051:ODZ983067 ONV983051:ONV983067 OXR983051:OXR983067 PHN983051:PHN983067 PRJ983051:PRJ983067 QBF983051:QBF983067 QLB983051:QLB983067 QUX983051:QUX983067 RET983051:RET983067 ROP983051:ROP983067 RYL983051:RYL983067 SIH983051:SIH983067 SSD983051:SSD983067 TBZ983051:TBZ983067 TLV983051:TLV983067 TVR983051:TVR983067 UFN983051:UFN983067 UPJ983051:UPJ983067 UZF983051:UZF983067 VJB983051:VJB983067 VSX983051:VSX983067 WCT983051:WCT983067 WMP983051:WMP983067 WWL983051:WWL983067 AD65460:AD65545 JZ65460:JZ65545 TV65460:TV65545 ADR65460:ADR65545 ANN65460:ANN65545 AXJ65460:AXJ65545 BHF65460:BHF65545 BRB65460:BRB65545 CAX65460:CAX65545 CKT65460:CKT65545 CUP65460:CUP65545 DEL65460:DEL65545 DOH65460:DOH65545 DYD65460:DYD65545 EHZ65460:EHZ65545 ERV65460:ERV65545 FBR65460:FBR65545 FLN65460:FLN65545 FVJ65460:FVJ65545 GFF65460:GFF65545 GPB65460:GPB65545 GYX65460:GYX65545 HIT65460:HIT65545 HSP65460:HSP65545 ICL65460:ICL65545 IMH65460:IMH65545 IWD65460:IWD65545 JFZ65460:JFZ65545 JPV65460:JPV65545 JZR65460:JZR65545 KJN65460:KJN65545 KTJ65460:KTJ65545 LDF65460:LDF65545 LNB65460:LNB65545 LWX65460:LWX65545 MGT65460:MGT65545 MQP65460:MQP65545 NAL65460:NAL65545 NKH65460:NKH65545 NUD65460:NUD65545 ODZ65460:ODZ65545 ONV65460:ONV65545 OXR65460:OXR65545 PHN65460:PHN65545 PRJ65460:PRJ65545 QBF65460:QBF65545 QLB65460:QLB65545 QUX65460:QUX65545 RET65460:RET65545 ROP65460:ROP65545 RYL65460:RYL65545 SIH65460:SIH65545 SSD65460:SSD65545 TBZ65460:TBZ65545 TLV65460:TLV65545 TVR65460:TVR65545 UFN65460:UFN65545 UPJ65460:UPJ65545 UZF65460:UZF65545 VJB65460:VJB65545 VSX65460:VSX65545 WCT65460:WCT65545 WMP65460:WMP65545 WWL65460:WWL65545 AD130996:AD131081 JZ130996:JZ131081 TV130996:TV131081 ADR130996:ADR131081 ANN130996:ANN131081 AXJ130996:AXJ131081 BHF130996:BHF131081 BRB130996:BRB131081 CAX130996:CAX131081 CKT130996:CKT131081 CUP130996:CUP131081 DEL130996:DEL131081 DOH130996:DOH131081 DYD130996:DYD131081 EHZ130996:EHZ131081 ERV130996:ERV131081 FBR130996:FBR131081 FLN130996:FLN131081 FVJ130996:FVJ131081 GFF130996:GFF131081 GPB130996:GPB131081 GYX130996:GYX131081 HIT130996:HIT131081 HSP130996:HSP131081 ICL130996:ICL131081 IMH130996:IMH131081 IWD130996:IWD131081 JFZ130996:JFZ131081 JPV130996:JPV131081 JZR130996:JZR131081 KJN130996:KJN131081 KTJ130996:KTJ131081 LDF130996:LDF131081 LNB130996:LNB131081 LWX130996:LWX131081 MGT130996:MGT131081 MQP130996:MQP131081 NAL130996:NAL131081 NKH130996:NKH131081 NUD130996:NUD131081 ODZ130996:ODZ131081 ONV130996:ONV131081 OXR130996:OXR131081 PHN130996:PHN131081 PRJ130996:PRJ131081 QBF130996:QBF131081 QLB130996:QLB131081 QUX130996:QUX131081 RET130996:RET131081 ROP130996:ROP131081 RYL130996:RYL131081 SIH130996:SIH131081 SSD130996:SSD131081 TBZ130996:TBZ131081 TLV130996:TLV131081 TVR130996:TVR131081 UFN130996:UFN131081 UPJ130996:UPJ131081 UZF130996:UZF131081 VJB130996:VJB131081 VSX130996:VSX131081 WCT130996:WCT131081 WMP130996:WMP131081 WWL130996:WWL131081 AD196532:AD196617 JZ196532:JZ196617 TV196532:TV196617 ADR196532:ADR196617 ANN196532:ANN196617 AXJ196532:AXJ196617 BHF196532:BHF196617 BRB196532:BRB196617 CAX196532:CAX196617 CKT196532:CKT196617 CUP196532:CUP196617 DEL196532:DEL196617 DOH196532:DOH196617 DYD196532:DYD196617 EHZ196532:EHZ196617 ERV196532:ERV196617 FBR196532:FBR196617 FLN196532:FLN196617 FVJ196532:FVJ196617 GFF196532:GFF196617 GPB196532:GPB196617 GYX196532:GYX196617 HIT196532:HIT196617 HSP196532:HSP196617 ICL196532:ICL196617 IMH196532:IMH196617 IWD196532:IWD196617 JFZ196532:JFZ196617 JPV196532:JPV196617 JZR196532:JZR196617 KJN196532:KJN196617 KTJ196532:KTJ196617 LDF196532:LDF196617 LNB196532:LNB196617 LWX196532:LWX196617 MGT196532:MGT196617 MQP196532:MQP196617 NAL196532:NAL196617 NKH196532:NKH196617 NUD196532:NUD196617 ODZ196532:ODZ196617 ONV196532:ONV196617 OXR196532:OXR196617 PHN196532:PHN196617 PRJ196532:PRJ196617 QBF196532:QBF196617 QLB196532:QLB196617 QUX196532:QUX196617 RET196532:RET196617 ROP196532:ROP196617 RYL196532:RYL196617 SIH196532:SIH196617 SSD196532:SSD196617 TBZ196532:TBZ196617 TLV196532:TLV196617 TVR196532:TVR196617 UFN196532:UFN196617 UPJ196532:UPJ196617 UZF196532:UZF196617 VJB196532:VJB196617 VSX196532:VSX196617 WCT196532:WCT196617 WMP196532:WMP196617 WWL196532:WWL196617 AD262068:AD262153 JZ262068:JZ262153 TV262068:TV262153 ADR262068:ADR262153 ANN262068:ANN262153 AXJ262068:AXJ262153 BHF262068:BHF262153 BRB262068:BRB262153 CAX262068:CAX262153 CKT262068:CKT262153 CUP262068:CUP262153 DEL262068:DEL262153 DOH262068:DOH262153 DYD262068:DYD262153 EHZ262068:EHZ262153 ERV262068:ERV262153 FBR262068:FBR262153 FLN262068:FLN262153 FVJ262068:FVJ262153 GFF262068:GFF262153 GPB262068:GPB262153 GYX262068:GYX262153 HIT262068:HIT262153 HSP262068:HSP262153 ICL262068:ICL262153 IMH262068:IMH262153 IWD262068:IWD262153 JFZ262068:JFZ262153 JPV262068:JPV262153 JZR262068:JZR262153 KJN262068:KJN262153 KTJ262068:KTJ262153 LDF262068:LDF262153 LNB262068:LNB262153 LWX262068:LWX262153 MGT262068:MGT262153 MQP262068:MQP262153 NAL262068:NAL262153 NKH262068:NKH262153 NUD262068:NUD262153 ODZ262068:ODZ262153 ONV262068:ONV262153 OXR262068:OXR262153 PHN262068:PHN262153 PRJ262068:PRJ262153 QBF262068:QBF262153 QLB262068:QLB262153 QUX262068:QUX262153 RET262068:RET262153 ROP262068:ROP262153 RYL262068:RYL262153 SIH262068:SIH262153 SSD262068:SSD262153 TBZ262068:TBZ262153 TLV262068:TLV262153 TVR262068:TVR262153 UFN262068:UFN262153 UPJ262068:UPJ262153 UZF262068:UZF262153 VJB262068:VJB262153 VSX262068:VSX262153 WCT262068:WCT262153 WMP262068:WMP262153 WWL262068:WWL262153 AD327604:AD327689 JZ327604:JZ327689 TV327604:TV327689 ADR327604:ADR327689 ANN327604:ANN327689 AXJ327604:AXJ327689 BHF327604:BHF327689 BRB327604:BRB327689 CAX327604:CAX327689 CKT327604:CKT327689 CUP327604:CUP327689 DEL327604:DEL327689 DOH327604:DOH327689 DYD327604:DYD327689 EHZ327604:EHZ327689 ERV327604:ERV327689 FBR327604:FBR327689 FLN327604:FLN327689 FVJ327604:FVJ327689 GFF327604:GFF327689 GPB327604:GPB327689 GYX327604:GYX327689 HIT327604:HIT327689 HSP327604:HSP327689 ICL327604:ICL327689 IMH327604:IMH327689 IWD327604:IWD327689 JFZ327604:JFZ327689 JPV327604:JPV327689 JZR327604:JZR327689 KJN327604:KJN327689 KTJ327604:KTJ327689 LDF327604:LDF327689 LNB327604:LNB327689 LWX327604:LWX327689 MGT327604:MGT327689 MQP327604:MQP327689 NAL327604:NAL327689 NKH327604:NKH327689 NUD327604:NUD327689 ODZ327604:ODZ327689 ONV327604:ONV327689 OXR327604:OXR327689 PHN327604:PHN327689 PRJ327604:PRJ327689 QBF327604:QBF327689 QLB327604:QLB327689 QUX327604:QUX327689 RET327604:RET327689 ROP327604:ROP327689 RYL327604:RYL327689 SIH327604:SIH327689 SSD327604:SSD327689 TBZ327604:TBZ327689 TLV327604:TLV327689 TVR327604:TVR327689 UFN327604:UFN327689 UPJ327604:UPJ327689 UZF327604:UZF327689 VJB327604:VJB327689 VSX327604:VSX327689 WCT327604:WCT327689 WMP327604:WMP327689 WWL327604:WWL327689 AD393140:AD393225 JZ393140:JZ393225 TV393140:TV393225 ADR393140:ADR393225 ANN393140:ANN393225 AXJ393140:AXJ393225 BHF393140:BHF393225 BRB393140:BRB393225 CAX393140:CAX393225 CKT393140:CKT393225 CUP393140:CUP393225 DEL393140:DEL393225 DOH393140:DOH393225 DYD393140:DYD393225 EHZ393140:EHZ393225 ERV393140:ERV393225 FBR393140:FBR393225 FLN393140:FLN393225 FVJ393140:FVJ393225 GFF393140:GFF393225 GPB393140:GPB393225 GYX393140:GYX393225 HIT393140:HIT393225 HSP393140:HSP393225 ICL393140:ICL393225 IMH393140:IMH393225 IWD393140:IWD393225 JFZ393140:JFZ393225 JPV393140:JPV393225 JZR393140:JZR393225 KJN393140:KJN393225 KTJ393140:KTJ393225 LDF393140:LDF393225 LNB393140:LNB393225 LWX393140:LWX393225 MGT393140:MGT393225 MQP393140:MQP393225 NAL393140:NAL393225 NKH393140:NKH393225 NUD393140:NUD393225 ODZ393140:ODZ393225 ONV393140:ONV393225 OXR393140:OXR393225 PHN393140:PHN393225 PRJ393140:PRJ393225 QBF393140:QBF393225 QLB393140:QLB393225 QUX393140:QUX393225 RET393140:RET393225 ROP393140:ROP393225 RYL393140:RYL393225 SIH393140:SIH393225 SSD393140:SSD393225 TBZ393140:TBZ393225 TLV393140:TLV393225 TVR393140:TVR393225 UFN393140:UFN393225 UPJ393140:UPJ393225 UZF393140:UZF393225 VJB393140:VJB393225 VSX393140:VSX393225 WCT393140:WCT393225 WMP393140:WMP393225 WWL393140:WWL393225 AD458676:AD458761 JZ458676:JZ458761 TV458676:TV458761 ADR458676:ADR458761 ANN458676:ANN458761 AXJ458676:AXJ458761 BHF458676:BHF458761 BRB458676:BRB458761 CAX458676:CAX458761 CKT458676:CKT458761 CUP458676:CUP458761 DEL458676:DEL458761 DOH458676:DOH458761 DYD458676:DYD458761 EHZ458676:EHZ458761 ERV458676:ERV458761 FBR458676:FBR458761 FLN458676:FLN458761 FVJ458676:FVJ458761 GFF458676:GFF458761 GPB458676:GPB458761 GYX458676:GYX458761 HIT458676:HIT458761 HSP458676:HSP458761 ICL458676:ICL458761 IMH458676:IMH458761 IWD458676:IWD458761 JFZ458676:JFZ458761 JPV458676:JPV458761 JZR458676:JZR458761 KJN458676:KJN458761 KTJ458676:KTJ458761 LDF458676:LDF458761 LNB458676:LNB458761 LWX458676:LWX458761 MGT458676:MGT458761 MQP458676:MQP458761 NAL458676:NAL458761 NKH458676:NKH458761 NUD458676:NUD458761 ODZ458676:ODZ458761 ONV458676:ONV458761 OXR458676:OXR458761 PHN458676:PHN458761 PRJ458676:PRJ458761 QBF458676:QBF458761 QLB458676:QLB458761 QUX458676:QUX458761 RET458676:RET458761 ROP458676:ROP458761 RYL458676:RYL458761 SIH458676:SIH458761 SSD458676:SSD458761 TBZ458676:TBZ458761 TLV458676:TLV458761 TVR458676:TVR458761 UFN458676:UFN458761 UPJ458676:UPJ458761 UZF458676:UZF458761 VJB458676:VJB458761 VSX458676:VSX458761 WCT458676:WCT458761 WMP458676:WMP458761 WWL458676:WWL458761 AD524212:AD524297 JZ524212:JZ524297 TV524212:TV524297 ADR524212:ADR524297 ANN524212:ANN524297 AXJ524212:AXJ524297 BHF524212:BHF524297 BRB524212:BRB524297 CAX524212:CAX524297 CKT524212:CKT524297 CUP524212:CUP524297 DEL524212:DEL524297 DOH524212:DOH524297 DYD524212:DYD524297 EHZ524212:EHZ524297 ERV524212:ERV524297 FBR524212:FBR524297 FLN524212:FLN524297 FVJ524212:FVJ524297 GFF524212:GFF524297 GPB524212:GPB524297 GYX524212:GYX524297 HIT524212:HIT524297 HSP524212:HSP524297 ICL524212:ICL524297 IMH524212:IMH524297 IWD524212:IWD524297 JFZ524212:JFZ524297 JPV524212:JPV524297 JZR524212:JZR524297 KJN524212:KJN524297 KTJ524212:KTJ524297 LDF524212:LDF524297 LNB524212:LNB524297 LWX524212:LWX524297 MGT524212:MGT524297 MQP524212:MQP524297 NAL524212:NAL524297 NKH524212:NKH524297 NUD524212:NUD524297 ODZ524212:ODZ524297 ONV524212:ONV524297 OXR524212:OXR524297 PHN524212:PHN524297 PRJ524212:PRJ524297 QBF524212:QBF524297 QLB524212:QLB524297 QUX524212:QUX524297 RET524212:RET524297 ROP524212:ROP524297 RYL524212:RYL524297 SIH524212:SIH524297 SSD524212:SSD524297 TBZ524212:TBZ524297 TLV524212:TLV524297 TVR524212:TVR524297 UFN524212:UFN524297 UPJ524212:UPJ524297 UZF524212:UZF524297 VJB524212:VJB524297 VSX524212:VSX524297 WCT524212:WCT524297 WMP524212:WMP524297 WWL524212:WWL524297 AD589748:AD589833 JZ589748:JZ589833 TV589748:TV589833 ADR589748:ADR589833 ANN589748:ANN589833 AXJ589748:AXJ589833 BHF589748:BHF589833 BRB589748:BRB589833 CAX589748:CAX589833 CKT589748:CKT589833 CUP589748:CUP589833 DEL589748:DEL589833 DOH589748:DOH589833 DYD589748:DYD589833 EHZ589748:EHZ589833 ERV589748:ERV589833 FBR589748:FBR589833 FLN589748:FLN589833 FVJ589748:FVJ589833 GFF589748:GFF589833 GPB589748:GPB589833 GYX589748:GYX589833 HIT589748:HIT589833 HSP589748:HSP589833 ICL589748:ICL589833 IMH589748:IMH589833 IWD589748:IWD589833 JFZ589748:JFZ589833 JPV589748:JPV589833 JZR589748:JZR589833 KJN589748:KJN589833 KTJ589748:KTJ589833 LDF589748:LDF589833 LNB589748:LNB589833 LWX589748:LWX589833 MGT589748:MGT589833 MQP589748:MQP589833 NAL589748:NAL589833 NKH589748:NKH589833 NUD589748:NUD589833 ODZ589748:ODZ589833 ONV589748:ONV589833 OXR589748:OXR589833 PHN589748:PHN589833 PRJ589748:PRJ589833 QBF589748:QBF589833 QLB589748:QLB589833 QUX589748:QUX589833 RET589748:RET589833 ROP589748:ROP589833 RYL589748:RYL589833 SIH589748:SIH589833 SSD589748:SSD589833 TBZ589748:TBZ589833 TLV589748:TLV589833 TVR589748:TVR589833 UFN589748:UFN589833 UPJ589748:UPJ589833 UZF589748:UZF589833 VJB589748:VJB589833 VSX589748:VSX589833 WCT589748:WCT589833 WMP589748:WMP589833 WWL589748:WWL589833 AD655284:AD655369 JZ655284:JZ655369 TV655284:TV655369 ADR655284:ADR655369 ANN655284:ANN655369 AXJ655284:AXJ655369 BHF655284:BHF655369 BRB655284:BRB655369 CAX655284:CAX655369 CKT655284:CKT655369 CUP655284:CUP655369 DEL655284:DEL655369 DOH655284:DOH655369 DYD655284:DYD655369 EHZ655284:EHZ655369 ERV655284:ERV655369 FBR655284:FBR655369 FLN655284:FLN655369 FVJ655284:FVJ655369 GFF655284:GFF655369 GPB655284:GPB655369 GYX655284:GYX655369 HIT655284:HIT655369 HSP655284:HSP655369 ICL655284:ICL655369 IMH655284:IMH655369 IWD655284:IWD655369 JFZ655284:JFZ655369 JPV655284:JPV655369 JZR655284:JZR655369 KJN655284:KJN655369 KTJ655284:KTJ655369 LDF655284:LDF655369 LNB655284:LNB655369 LWX655284:LWX655369 MGT655284:MGT655369 MQP655284:MQP655369 NAL655284:NAL655369 NKH655284:NKH655369 NUD655284:NUD655369 ODZ655284:ODZ655369 ONV655284:ONV655369 OXR655284:OXR655369 PHN655284:PHN655369 PRJ655284:PRJ655369 QBF655284:QBF655369 QLB655284:QLB655369 QUX655284:QUX655369 RET655284:RET655369 ROP655284:ROP655369 RYL655284:RYL655369 SIH655284:SIH655369 SSD655284:SSD655369 TBZ655284:TBZ655369 TLV655284:TLV655369 TVR655284:TVR655369 UFN655284:UFN655369 UPJ655284:UPJ655369 UZF655284:UZF655369 VJB655284:VJB655369 VSX655284:VSX655369 WCT655284:WCT655369 WMP655284:WMP655369 WWL655284:WWL655369 AD720820:AD720905 JZ720820:JZ720905 TV720820:TV720905 ADR720820:ADR720905 ANN720820:ANN720905 AXJ720820:AXJ720905 BHF720820:BHF720905 BRB720820:BRB720905 CAX720820:CAX720905 CKT720820:CKT720905 CUP720820:CUP720905 DEL720820:DEL720905 DOH720820:DOH720905 DYD720820:DYD720905 EHZ720820:EHZ720905 ERV720820:ERV720905 FBR720820:FBR720905 FLN720820:FLN720905 FVJ720820:FVJ720905 GFF720820:GFF720905 GPB720820:GPB720905 GYX720820:GYX720905 HIT720820:HIT720905 HSP720820:HSP720905 ICL720820:ICL720905 IMH720820:IMH720905 IWD720820:IWD720905 JFZ720820:JFZ720905 JPV720820:JPV720905 JZR720820:JZR720905 KJN720820:KJN720905 KTJ720820:KTJ720905 LDF720820:LDF720905 LNB720820:LNB720905 LWX720820:LWX720905 MGT720820:MGT720905 MQP720820:MQP720905 NAL720820:NAL720905 NKH720820:NKH720905 NUD720820:NUD720905 ODZ720820:ODZ720905 ONV720820:ONV720905 OXR720820:OXR720905 PHN720820:PHN720905 PRJ720820:PRJ720905 QBF720820:QBF720905 QLB720820:QLB720905 QUX720820:QUX720905 RET720820:RET720905 ROP720820:ROP720905 RYL720820:RYL720905 SIH720820:SIH720905 SSD720820:SSD720905 TBZ720820:TBZ720905 TLV720820:TLV720905 TVR720820:TVR720905 UFN720820:UFN720905 UPJ720820:UPJ720905 UZF720820:UZF720905 VJB720820:VJB720905 VSX720820:VSX720905 WCT720820:WCT720905 WMP720820:WMP720905 WWL720820:WWL720905 AD786356:AD786441 JZ786356:JZ786441 TV786356:TV786441 ADR786356:ADR786441 ANN786356:ANN786441 AXJ786356:AXJ786441 BHF786356:BHF786441 BRB786356:BRB786441 CAX786356:CAX786441 CKT786356:CKT786441 CUP786356:CUP786441 DEL786356:DEL786441 DOH786356:DOH786441 DYD786356:DYD786441 EHZ786356:EHZ786441 ERV786356:ERV786441 FBR786356:FBR786441 FLN786356:FLN786441 FVJ786356:FVJ786441 GFF786356:GFF786441 GPB786356:GPB786441 GYX786356:GYX786441 HIT786356:HIT786441 HSP786356:HSP786441 ICL786356:ICL786441 IMH786356:IMH786441 IWD786356:IWD786441 JFZ786356:JFZ786441 JPV786356:JPV786441 JZR786356:JZR786441 KJN786356:KJN786441 KTJ786356:KTJ786441 LDF786356:LDF786441 LNB786356:LNB786441 LWX786356:LWX786441 MGT786356:MGT786441 MQP786356:MQP786441 NAL786356:NAL786441 NKH786356:NKH786441 NUD786356:NUD786441 ODZ786356:ODZ786441 ONV786356:ONV786441 OXR786356:OXR786441 PHN786356:PHN786441 PRJ786356:PRJ786441 QBF786356:QBF786441 QLB786356:QLB786441 QUX786356:QUX786441 RET786356:RET786441 ROP786356:ROP786441 RYL786356:RYL786441 SIH786356:SIH786441 SSD786356:SSD786441 TBZ786356:TBZ786441 TLV786356:TLV786441 TVR786356:TVR786441 UFN786356:UFN786441 UPJ786356:UPJ786441 UZF786356:UZF786441 VJB786356:VJB786441 VSX786356:VSX786441 WCT786356:WCT786441 WMP786356:WMP786441 WWL786356:WWL786441 AD851892:AD851977 JZ851892:JZ851977 TV851892:TV851977 ADR851892:ADR851977 ANN851892:ANN851977 AXJ851892:AXJ851977 BHF851892:BHF851977 BRB851892:BRB851977 CAX851892:CAX851977 CKT851892:CKT851977 CUP851892:CUP851977 DEL851892:DEL851977 DOH851892:DOH851977 DYD851892:DYD851977 EHZ851892:EHZ851977 ERV851892:ERV851977 FBR851892:FBR851977 FLN851892:FLN851977 FVJ851892:FVJ851977 GFF851892:GFF851977 GPB851892:GPB851977 GYX851892:GYX851977 HIT851892:HIT851977 HSP851892:HSP851977 ICL851892:ICL851977 IMH851892:IMH851977 IWD851892:IWD851977 JFZ851892:JFZ851977 JPV851892:JPV851977 JZR851892:JZR851977 KJN851892:KJN851977 KTJ851892:KTJ851977 LDF851892:LDF851977 LNB851892:LNB851977 LWX851892:LWX851977 MGT851892:MGT851977 MQP851892:MQP851977 NAL851892:NAL851977 NKH851892:NKH851977 NUD851892:NUD851977 ODZ851892:ODZ851977 ONV851892:ONV851977 OXR851892:OXR851977 PHN851892:PHN851977 PRJ851892:PRJ851977 QBF851892:QBF851977 QLB851892:QLB851977 QUX851892:QUX851977 RET851892:RET851977 ROP851892:ROP851977 RYL851892:RYL851977 SIH851892:SIH851977 SSD851892:SSD851977 TBZ851892:TBZ851977 TLV851892:TLV851977 TVR851892:TVR851977 UFN851892:UFN851977 UPJ851892:UPJ851977 UZF851892:UZF851977 VJB851892:VJB851977 VSX851892:VSX851977 WCT851892:WCT851977 WMP851892:WMP851977 WWL851892:WWL851977 AD917428:AD917513 JZ917428:JZ917513 TV917428:TV917513 ADR917428:ADR917513 ANN917428:ANN917513 AXJ917428:AXJ917513 BHF917428:BHF917513 BRB917428:BRB917513 CAX917428:CAX917513 CKT917428:CKT917513 CUP917428:CUP917513 DEL917428:DEL917513 DOH917428:DOH917513 DYD917428:DYD917513 EHZ917428:EHZ917513 ERV917428:ERV917513 FBR917428:FBR917513 FLN917428:FLN917513 FVJ917428:FVJ917513 GFF917428:GFF917513 GPB917428:GPB917513 GYX917428:GYX917513 HIT917428:HIT917513 HSP917428:HSP917513 ICL917428:ICL917513 IMH917428:IMH917513 IWD917428:IWD917513 JFZ917428:JFZ917513 JPV917428:JPV917513 JZR917428:JZR917513 KJN917428:KJN917513 KTJ917428:KTJ917513 LDF917428:LDF917513 LNB917428:LNB917513 LWX917428:LWX917513 MGT917428:MGT917513 MQP917428:MQP917513 NAL917428:NAL917513 NKH917428:NKH917513 NUD917428:NUD917513 ODZ917428:ODZ917513 ONV917428:ONV917513 OXR917428:OXR917513 PHN917428:PHN917513 PRJ917428:PRJ917513 QBF917428:QBF917513 QLB917428:QLB917513 QUX917428:QUX917513 RET917428:RET917513 ROP917428:ROP917513 RYL917428:RYL917513 SIH917428:SIH917513 SSD917428:SSD917513 TBZ917428:TBZ917513 TLV917428:TLV917513 TVR917428:TVR917513 UFN917428:UFN917513 UPJ917428:UPJ917513 UZF917428:UZF917513 VJB917428:VJB917513 VSX917428:VSX917513 WCT917428:WCT917513 WMP917428:WMP917513 WWL917428:WWL917513 AD982964:AD983049 JZ982964:JZ983049 TV982964:TV983049 ADR982964:ADR983049 ANN982964:ANN983049 AXJ982964:AXJ983049 BHF982964:BHF983049 BRB982964:BRB983049 CAX982964:CAX983049 CKT982964:CKT983049 CUP982964:CUP983049 DEL982964:DEL983049 DOH982964:DOH983049 DYD982964:DYD983049 EHZ982964:EHZ983049 ERV982964:ERV983049 FBR982964:FBR983049 FLN982964:FLN983049 FVJ982964:FVJ983049 GFF982964:GFF983049 GPB982964:GPB983049 GYX982964:GYX983049 HIT982964:HIT983049 HSP982964:HSP983049 ICL982964:ICL983049 IMH982964:IMH983049 IWD982964:IWD983049 JFZ982964:JFZ983049 JPV982964:JPV983049 JZR982964:JZR983049 KJN982964:KJN983049 KTJ982964:KTJ983049 LDF982964:LDF983049 LNB982964:LNB983049 LWX982964:LWX983049 MGT982964:MGT983049 MQP982964:MQP983049 NAL982964:NAL983049 NKH982964:NKH983049 NUD982964:NUD983049 ODZ982964:ODZ983049 ONV982964:ONV983049 OXR982964:OXR983049 PHN982964:PHN983049 PRJ982964:PRJ983049 QBF982964:QBF983049 QLB982964:QLB983049 QUX982964:QUX983049 RET982964:RET983049 ROP982964:ROP983049 RYL982964:RYL983049 SIH982964:SIH983049 SSD982964:SSD983049 TBZ982964:TBZ983049 TLV982964:TLV983049 TVR982964:TVR983049 UFN982964:UFN983049 UPJ982964:UPJ983049 UZF982964:UZF983049 VJB982964:VJB983049 VSX982964:VSX983049 WCT982964:WCT983049 WMP982964:WMP983049 WWL982964:WWL983049 AD65450 JZ65450 TV65450 ADR65450 ANN65450 AXJ65450 BHF65450 BRB65450 CAX65450 CKT65450 CUP65450 DEL65450 DOH65450 DYD65450 EHZ65450 ERV65450 FBR65450 FLN65450 FVJ65450 GFF65450 GPB65450 GYX65450 HIT65450 HSP65450 ICL65450 IMH65450 IWD65450 JFZ65450 JPV65450 JZR65450 KJN65450 KTJ65450 LDF65450 LNB65450 LWX65450 MGT65450 MQP65450 NAL65450 NKH65450 NUD65450 ODZ65450 ONV65450 OXR65450 PHN65450 PRJ65450 QBF65450 QLB65450 QUX65450 RET65450 ROP65450 RYL65450 SIH65450 SSD65450 TBZ65450 TLV65450 TVR65450 UFN65450 UPJ65450 UZF65450 VJB65450 VSX65450 WCT65450 WMP65450 WWL65450 AD130986 JZ130986 TV130986 ADR130986 ANN130986 AXJ130986 BHF130986 BRB130986 CAX130986 CKT130986 CUP130986 DEL130986 DOH130986 DYD130986 EHZ130986 ERV130986 FBR130986 FLN130986 FVJ130986 GFF130986 GPB130986 GYX130986 HIT130986 HSP130986 ICL130986 IMH130986 IWD130986 JFZ130986 JPV130986 JZR130986 KJN130986 KTJ130986 LDF130986 LNB130986 LWX130986 MGT130986 MQP130986 NAL130986 NKH130986 NUD130986 ODZ130986 ONV130986 OXR130986 PHN130986 PRJ130986 QBF130986 QLB130986 QUX130986 RET130986 ROP130986 RYL130986 SIH130986 SSD130986 TBZ130986 TLV130986 TVR130986 UFN130986 UPJ130986 UZF130986 VJB130986 VSX130986 WCT130986 WMP130986 WWL130986 AD196522 JZ196522 TV196522 ADR196522 ANN196522 AXJ196522 BHF196522 BRB196522 CAX196522 CKT196522 CUP196522 DEL196522 DOH196522 DYD196522 EHZ196522 ERV196522 FBR196522 FLN196522 FVJ196522 GFF196522 GPB196522 GYX196522 HIT196522 HSP196522 ICL196522 IMH196522 IWD196522 JFZ196522 JPV196522 JZR196522 KJN196522 KTJ196522 LDF196522 LNB196522 LWX196522 MGT196522 MQP196522 NAL196522 NKH196522 NUD196522 ODZ196522 ONV196522 OXR196522 PHN196522 PRJ196522 QBF196522 QLB196522 QUX196522 RET196522 ROP196522 RYL196522 SIH196522 SSD196522 TBZ196522 TLV196522 TVR196522 UFN196522 UPJ196522 UZF196522 VJB196522 VSX196522 WCT196522 WMP196522 WWL196522 AD262058 JZ262058 TV262058 ADR262058 ANN262058 AXJ262058 BHF262058 BRB262058 CAX262058 CKT262058 CUP262058 DEL262058 DOH262058 DYD262058 EHZ262058 ERV262058 FBR262058 FLN262058 FVJ262058 GFF262058 GPB262058 GYX262058 HIT262058 HSP262058 ICL262058 IMH262058 IWD262058 JFZ262058 JPV262058 JZR262058 KJN262058 KTJ262058 LDF262058 LNB262058 LWX262058 MGT262058 MQP262058 NAL262058 NKH262058 NUD262058 ODZ262058 ONV262058 OXR262058 PHN262058 PRJ262058 QBF262058 QLB262058 QUX262058 RET262058 ROP262058 RYL262058 SIH262058 SSD262058 TBZ262058 TLV262058 TVR262058 UFN262058 UPJ262058 UZF262058 VJB262058 VSX262058 WCT262058 WMP262058 WWL262058 AD327594 JZ327594 TV327594 ADR327594 ANN327594 AXJ327594 BHF327594 BRB327594 CAX327594 CKT327594 CUP327594 DEL327594 DOH327594 DYD327594 EHZ327594 ERV327594 FBR327594 FLN327594 FVJ327594 GFF327594 GPB327594 GYX327594 HIT327594 HSP327594 ICL327594 IMH327594 IWD327594 JFZ327594 JPV327594 JZR327594 KJN327594 KTJ327594 LDF327594 LNB327594 LWX327594 MGT327594 MQP327594 NAL327594 NKH327594 NUD327594 ODZ327594 ONV327594 OXR327594 PHN327594 PRJ327594 QBF327594 QLB327594 QUX327594 RET327594 ROP327594 RYL327594 SIH327594 SSD327594 TBZ327594 TLV327594 TVR327594 UFN327594 UPJ327594 UZF327594 VJB327594 VSX327594 WCT327594 WMP327594 WWL327594 AD393130 JZ393130 TV393130 ADR393130 ANN393130 AXJ393130 BHF393130 BRB393130 CAX393130 CKT393130 CUP393130 DEL393130 DOH393130 DYD393130 EHZ393130 ERV393130 FBR393130 FLN393130 FVJ393130 GFF393130 GPB393130 GYX393130 HIT393130 HSP393130 ICL393130 IMH393130 IWD393130 JFZ393130 JPV393130 JZR393130 KJN393130 KTJ393130 LDF393130 LNB393130 LWX393130 MGT393130 MQP393130 NAL393130 NKH393130 NUD393130 ODZ393130 ONV393130 OXR393130 PHN393130 PRJ393130 QBF393130 QLB393130 QUX393130 RET393130 ROP393130 RYL393130 SIH393130 SSD393130 TBZ393130 TLV393130 TVR393130 UFN393130 UPJ393130 UZF393130 VJB393130 VSX393130 WCT393130 WMP393130 WWL393130 AD458666 JZ458666 TV458666 ADR458666 ANN458666 AXJ458666 BHF458666 BRB458666 CAX458666 CKT458666 CUP458666 DEL458666 DOH458666 DYD458666 EHZ458666 ERV458666 FBR458666 FLN458666 FVJ458666 GFF458666 GPB458666 GYX458666 HIT458666 HSP458666 ICL458666 IMH458666 IWD458666 JFZ458666 JPV458666 JZR458666 KJN458666 KTJ458666 LDF458666 LNB458666 LWX458666 MGT458666 MQP458666 NAL458666 NKH458666 NUD458666 ODZ458666 ONV458666 OXR458666 PHN458666 PRJ458666 QBF458666 QLB458666 QUX458666 RET458666 ROP458666 RYL458666 SIH458666 SSD458666 TBZ458666 TLV458666 TVR458666 UFN458666 UPJ458666 UZF458666 VJB458666 VSX458666 WCT458666 WMP458666 WWL458666 AD524202 JZ524202 TV524202 ADR524202 ANN524202 AXJ524202 BHF524202 BRB524202 CAX524202 CKT524202 CUP524202 DEL524202 DOH524202 DYD524202 EHZ524202 ERV524202 FBR524202 FLN524202 FVJ524202 GFF524202 GPB524202 GYX524202 HIT524202 HSP524202 ICL524202 IMH524202 IWD524202 JFZ524202 JPV524202 JZR524202 KJN524202 KTJ524202 LDF524202 LNB524202 LWX524202 MGT524202 MQP524202 NAL524202 NKH524202 NUD524202 ODZ524202 ONV524202 OXR524202 PHN524202 PRJ524202 QBF524202 QLB524202 QUX524202 RET524202 ROP524202 RYL524202 SIH524202 SSD524202 TBZ524202 TLV524202 TVR524202 UFN524202 UPJ524202 UZF524202 VJB524202 VSX524202 WCT524202 WMP524202 WWL524202 AD589738 JZ589738 TV589738 ADR589738 ANN589738 AXJ589738 BHF589738 BRB589738 CAX589738 CKT589738 CUP589738 DEL589738 DOH589738 DYD589738 EHZ589738 ERV589738 FBR589738 FLN589738 FVJ589738 GFF589738 GPB589738 GYX589738 HIT589738 HSP589738 ICL589738 IMH589738 IWD589738 JFZ589738 JPV589738 JZR589738 KJN589738 KTJ589738 LDF589738 LNB589738 LWX589738 MGT589738 MQP589738 NAL589738 NKH589738 NUD589738 ODZ589738 ONV589738 OXR589738 PHN589738 PRJ589738 QBF589738 QLB589738 QUX589738 RET589738 ROP589738 RYL589738 SIH589738 SSD589738 TBZ589738 TLV589738 TVR589738 UFN589738 UPJ589738 UZF589738 VJB589738 VSX589738 WCT589738 WMP589738 WWL589738 AD655274 JZ655274 TV655274 ADR655274 ANN655274 AXJ655274 BHF655274 BRB655274 CAX655274 CKT655274 CUP655274 DEL655274 DOH655274 DYD655274 EHZ655274 ERV655274 FBR655274 FLN655274 FVJ655274 GFF655274 GPB655274 GYX655274 HIT655274 HSP655274 ICL655274 IMH655274 IWD655274 JFZ655274 JPV655274 JZR655274 KJN655274 KTJ655274 LDF655274 LNB655274 LWX655274 MGT655274 MQP655274 NAL655274 NKH655274 NUD655274 ODZ655274 ONV655274 OXR655274 PHN655274 PRJ655274 QBF655274 QLB655274 QUX655274 RET655274 ROP655274 RYL655274 SIH655274 SSD655274 TBZ655274 TLV655274 TVR655274 UFN655274 UPJ655274 UZF655274 VJB655274 VSX655274 WCT655274 WMP655274 WWL655274 AD720810 JZ720810 TV720810 ADR720810 ANN720810 AXJ720810 BHF720810 BRB720810 CAX720810 CKT720810 CUP720810 DEL720810 DOH720810 DYD720810 EHZ720810 ERV720810 FBR720810 FLN720810 FVJ720810 GFF720810 GPB720810 GYX720810 HIT720810 HSP720810 ICL720810 IMH720810 IWD720810 JFZ720810 JPV720810 JZR720810 KJN720810 KTJ720810 LDF720810 LNB720810 LWX720810 MGT720810 MQP720810 NAL720810 NKH720810 NUD720810 ODZ720810 ONV720810 OXR720810 PHN720810 PRJ720810 QBF720810 QLB720810 QUX720810 RET720810 ROP720810 RYL720810 SIH720810 SSD720810 TBZ720810 TLV720810 TVR720810 UFN720810 UPJ720810 UZF720810 VJB720810 VSX720810 WCT720810 WMP720810 WWL720810 AD786346 JZ786346 TV786346 ADR786346 ANN786346 AXJ786346 BHF786346 BRB786346 CAX786346 CKT786346 CUP786346 DEL786346 DOH786346 DYD786346 EHZ786346 ERV786346 FBR786346 FLN786346 FVJ786346 GFF786346 GPB786346 GYX786346 HIT786346 HSP786346 ICL786346 IMH786346 IWD786346 JFZ786346 JPV786346 JZR786346 KJN786346 KTJ786346 LDF786346 LNB786346 LWX786346 MGT786346 MQP786346 NAL786346 NKH786346 NUD786346 ODZ786346 ONV786346 OXR786346 PHN786346 PRJ786346 QBF786346 QLB786346 QUX786346 RET786346 ROP786346 RYL786346 SIH786346 SSD786346 TBZ786346 TLV786346 TVR786346 UFN786346 UPJ786346 UZF786346 VJB786346 VSX786346 WCT786346 WMP786346 WWL786346 AD851882 JZ851882 TV851882 ADR851882 ANN851882 AXJ851882 BHF851882 BRB851882 CAX851882 CKT851882 CUP851882 DEL851882 DOH851882 DYD851882 EHZ851882 ERV851882 FBR851882 FLN851882 FVJ851882 GFF851882 GPB851882 GYX851882 HIT851882 HSP851882 ICL851882 IMH851882 IWD851882 JFZ851882 JPV851882 JZR851882 KJN851882 KTJ851882 LDF851882 LNB851882 LWX851882 MGT851882 MQP851882 NAL851882 NKH851882 NUD851882 ODZ851882 ONV851882 OXR851882 PHN851882 PRJ851882 QBF851882 QLB851882 QUX851882 RET851882 ROP851882 RYL851882 SIH851882 SSD851882 TBZ851882 TLV851882 TVR851882 UFN851882 UPJ851882 UZF851882 VJB851882 VSX851882 WCT851882 WMP851882 WWL851882 AD917418 JZ917418 TV917418 ADR917418 ANN917418 AXJ917418 BHF917418 BRB917418 CAX917418 CKT917418 CUP917418 DEL917418 DOH917418 DYD917418 EHZ917418 ERV917418 FBR917418 FLN917418 FVJ917418 GFF917418 GPB917418 GYX917418 HIT917418 HSP917418 ICL917418 IMH917418 IWD917418 JFZ917418 JPV917418 JZR917418 KJN917418 KTJ917418 LDF917418 LNB917418 LWX917418 MGT917418 MQP917418 NAL917418 NKH917418 NUD917418 ODZ917418 ONV917418 OXR917418 PHN917418 PRJ917418 QBF917418 QLB917418 QUX917418 RET917418 ROP917418 RYL917418 SIH917418 SSD917418 TBZ917418 TLV917418 TVR917418 UFN917418 UPJ917418 UZF917418 VJB917418 VSX917418 WCT917418 WMP917418 WWL917418 AD982954 JZ982954 TV982954 ADR982954 ANN982954 AXJ982954 BHF982954 BRB982954 CAX982954 CKT982954 CUP982954 DEL982954 DOH982954 DYD982954 EHZ982954 ERV982954 FBR982954 FLN982954 FVJ982954 GFF982954 GPB982954 GYX982954 HIT982954 HSP982954 ICL982954 IMH982954 IWD982954 JFZ982954 JPV982954 JZR982954 KJN982954 KTJ982954 LDF982954 LNB982954 LWX982954 MGT982954 MQP982954 NAL982954 NKH982954 NUD982954 ODZ982954 ONV982954 OXR982954 PHN982954 PRJ982954 QBF982954 QLB982954 QUX982954 RET982954 ROP982954 RYL982954 SIH982954 SSD982954 TBZ982954 TLV982954 TVR982954 UFN982954 UPJ982954 UZF982954 VJB982954 VSX982954 WCT982954 WMP982954 WWL982954">
      <formula1>Efecto</formula1>
    </dataValidation>
    <dataValidation type="list" allowBlank="1" showInputMessage="1" showErrorMessage="1" sqref="Q65450:Q65479 JM65450:JM65479 TI65450:TI65479 ADE65450:ADE65479 ANA65450:ANA65479 AWW65450:AWW65479 BGS65450:BGS65479 BQO65450:BQO65479 CAK65450:CAK65479 CKG65450:CKG65479 CUC65450:CUC65479 DDY65450:DDY65479 DNU65450:DNU65479 DXQ65450:DXQ65479 EHM65450:EHM65479 ERI65450:ERI65479 FBE65450:FBE65479 FLA65450:FLA65479 FUW65450:FUW65479 GES65450:GES65479 GOO65450:GOO65479 GYK65450:GYK65479 HIG65450:HIG65479 HSC65450:HSC65479 IBY65450:IBY65479 ILU65450:ILU65479 IVQ65450:IVQ65479 JFM65450:JFM65479 JPI65450:JPI65479 JZE65450:JZE65479 KJA65450:KJA65479 KSW65450:KSW65479 LCS65450:LCS65479 LMO65450:LMO65479 LWK65450:LWK65479 MGG65450:MGG65479 MQC65450:MQC65479 MZY65450:MZY65479 NJU65450:NJU65479 NTQ65450:NTQ65479 ODM65450:ODM65479 ONI65450:ONI65479 OXE65450:OXE65479 PHA65450:PHA65479 PQW65450:PQW65479 QAS65450:QAS65479 QKO65450:QKO65479 QUK65450:QUK65479 REG65450:REG65479 ROC65450:ROC65479 RXY65450:RXY65479 SHU65450:SHU65479 SRQ65450:SRQ65479 TBM65450:TBM65479 TLI65450:TLI65479 TVE65450:TVE65479 UFA65450:UFA65479 UOW65450:UOW65479 UYS65450:UYS65479 VIO65450:VIO65479 VSK65450:VSK65479 WCG65450:WCG65479 WMC65450:WMC65479 WVY65450:WVY65479 Q130986:Q131015 JM130986:JM131015 TI130986:TI131015 ADE130986:ADE131015 ANA130986:ANA131015 AWW130986:AWW131015 BGS130986:BGS131015 BQO130986:BQO131015 CAK130986:CAK131015 CKG130986:CKG131015 CUC130986:CUC131015 DDY130986:DDY131015 DNU130986:DNU131015 DXQ130986:DXQ131015 EHM130986:EHM131015 ERI130986:ERI131015 FBE130986:FBE131015 FLA130986:FLA131015 FUW130986:FUW131015 GES130986:GES131015 GOO130986:GOO131015 GYK130986:GYK131015 HIG130986:HIG131015 HSC130986:HSC131015 IBY130986:IBY131015 ILU130986:ILU131015 IVQ130986:IVQ131015 JFM130986:JFM131015 JPI130986:JPI131015 JZE130986:JZE131015 KJA130986:KJA131015 KSW130986:KSW131015 LCS130986:LCS131015 LMO130986:LMO131015 LWK130986:LWK131015 MGG130986:MGG131015 MQC130986:MQC131015 MZY130986:MZY131015 NJU130986:NJU131015 NTQ130986:NTQ131015 ODM130986:ODM131015 ONI130986:ONI131015 OXE130986:OXE131015 PHA130986:PHA131015 PQW130986:PQW131015 QAS130986:QAS131015 QKO130986:QKO131015 QUK130986:QUK131015 REG130986:REG131015 ROC130986:ROC131015 RXY130986:RXY131015 SHU130986:SHU131015 SRQ130986:SRQ131015 TBM130986:TBM131015 TLI130986:TLI131015 TVE130986:TVE131015 UFA130986:UFA131015 UOW130986:UOW131015 UYS130986:UYS131015 VIO130986:VIO131015 VSK130986:VSK131015 WCG130986:WCG131015 WMC130986:WMC131015 WVY130986:WVY131015 Q196522:Q196551 JM196522:JM196551 TI196522:TI196551 ADE196522:ADE196551 ANA196522:ANA196551 AWW196522:AWW196551 BGS196522:BGS196551 BQO196522:BQO196551 CAK196522:CAK196551 CKG196522:CKG196551 CUC196522:CUC196551 DDY196522:DDY196551 DNU196522:DNU196551 DXQ196522:DXQ196551 EHM196522:EHM196551 ERI196522:ERI196551 FBE196522:FBE196551 FLA196522:FLA196551 FUW196522:FUW196551 GES196522:GES196551 GOO196522:GOO196551 GYK196522:GYK196551 HIG196522:HIG196551 HSC196522:HSC196551 IBY196522:IBY196551 ILU196522:ILU196551 IVQ196522:IVQ196551 JFM196522:JFM196551 JPI196522:JPI196551 JZE196522:JZE196551 KJA196522:KJA196551 KSW196522:KSW196551 LCS196522:LCS196551 LMO196522:LMO196551 LWK196522:LWK196551 MGG196522:MGG196551 MQC196522:MQC196551 MZY196522:MZY196551 NJU196522:NJU196551 NTQ196522:NTQ196551 ODM196522:ODM196551 ONI196522:ONI196551 OXE196522:OXE196551 PHA196522:PHA196551 PQW196522:PQW196551 QAS196522:QAS196551 QKO196522:QKO196551 QUK196522:QUK196551 REG196522:REG196551 ROC196522:ROC196551 RXY196522:RXY196551 SHU196522:SHU196551 SRQ196522:SRQ196551 TBM196522:TBM196551 TLI196522:TLI196551 TVE196522:TVE196551 UFA196522:UFA196551 UOW196522:UOW196551 UYS196522:UYS196551 VIO196522:VIO196551 VSK196522:VSK196551 WCG196522:WCG196551 WMC196522:WMC196551 WVY196522:WVY196551 Q262058:Q262087 JM262058:JM262087 TI262058:TI262087 ADE262058:ADE262087 ANA262058:ANA262087 AWW262058:AWW262087 BGS262058:BGS262087 BQO262058:BQO262087 CAK262058:CAK262087 CKG262058:CKG262087 CUC262058:CUC262087 DDY262058:DDY262087 DNU262058:DNU262087 DXQ262058:DXQ262087 EHM262058:EHM262087 ERI262058:ERI262087 FBE262058:FBE262087 FLA262058:FLA262087 FUW262058:FUW262087 GES262058:GES262087 GOO262058:GOO262087 GYK262058:GYK262087 HIG262058:HIG262087 HSC262058:HSC262087 IBY262058:IBY262087 ILU262058:ILU262087 IVQ262058:IVQ262087 JFM262058:JFM262087 JPI262058:JPI262087 JZE262058:JZE262087 KJA262058:KJA262087 KSW262058:KSW262087 LCS262058:LCS262087 LMO262058:LMO262087 LWK262058:LWK262087 MGG262058:MGG262087 MQC262058:MQC262087 MZY262058:MZY262087 NJU262058:NJU262087 NTQ262058:NTQ262087 ODM262058:ODM262087 ONI262058:ONI262087 OXE262058:OXE262087 PHA262058:PHA262087 PQW262058:PQW262087 QAS262058:QAS262087 QKO262058:QKO262087 QUK262058:QUK262087 REG262058:REG262087 ROC262058:ROC262087 RXY262058:RXY262087 SHU262058:SHU262087 SRQ262058:SRQ262087 TBM262058:TBM262087 TLI262058:TLI262087 TVE262058:TVE262087 UFA262058:UFA262087 UOW262058:UOW262087 UYS262058:UYS262087 VIO262058:VIO262087 VSK262058:VSK262087 WCG262058:WCG262087 WMC262058:WMC262087 WVY262058:WVY262087 Q327594:Q327623 JM327594:JM327623 TI327594:TI327623 ADE327594:ADE327623 ANA327594:ANA327623 AWW327594:AWW327623 BGS327594:BGS327623 BQO327594:BQO327623 CAK327594:CAK327623 CKG327594:CKG327623 CUC327594:CUC327623 DDY327594:DDY327623 DNU327594:DNU327623 DXQ327594:DXQ327623 EHM327594:EHM327623 ERI327594:ERI327623 FBE327594:FBE327623 FLA327594:FLA327623 FUW327594:FUW327623 GES327594:GES327623 GOO327594:GOO327623 GYK327594:GYK327623 HIG327594:HIG327623 HSC327594:HSC327623 IBY327594:IBY327623 ILU327594:ILU327623 IVQ327594:IVQ327623 JFM327594:JFM327623 JPI327594:JPI327623 JZE327594:JZE327623 KJA327594:KJA327623 KSW327594:KSW327623 LCS327594:LCS327623 LMO327594:LMO327623 LWK327594:LWK327623 MGG327594:MGG327623 MQC327594:MQC327623 MZY327594:MZY327623 NJU327594:NJU327623 NTQ327594:NTQ327623 ODM327594:ODM327623 ONI327594:ONI327623 OXE327594:OXE327623 PHA327594:PHA327623 PQW327594:PQW327623 QAS327594:QAS327623 QKO327594:QKO327623 QUK327594:QUK327623 REG327594:REG327623 ROC327594:ROC327623 RXY327594:RXY327623 SHU327594:SHU327623 SRQ327594:SRQ327623 TBM327594:TBM327623 TLI327594:TLI327623 TVE327594:TVE327623 UFA327594:UFA327623 UOW327594:UOW327623 UYS327594:UYS327623 VIO327594:VIO327623 VSK327594:VSK327623 WCG327594:WCG327623 WMC327594:WMC327623 WVY327594:WVY327623 Q393130:Q393159 JM393130:JM393159 TI393130:TI393159 ADE393130:ADE393159 ANA393130:ANA393159 AWW393130:AWW393159 BGS393130:BGS393159 BQO393130:BQO393159 CAK393130:CAK393159 CKG393130:CKG393159 CUC393130:CUC393159 DDY393130:DDY393159 DNU393130:DNU393159 DXQ393130:DXQ393159 EHM393130:EHM393159 ERI393130:ERI393159 FBE393130:FBE393159 FLA393130:FLA393159 FUW393130:FUW393159 GES393130:GES393159 GOO393130:GOO393159 GYK393130:GYK393159 HIG393130:HIG393159 HSC393130:HSC393159 IBY393130:IBY393159 ILU393130:ILU393159 IVQ393130:IVQ393159 JFM393130:JFM393159 JPI393130:JPI393159 JZE393130:JZE393159 KJA393130:KJA393159 KSW393130:KSW393159 LCS393130:LCS393159 LMO393130:LMO393159 LWK393130:LWK393159 MGG393130:MGG393159 MQC393130:MQC393159 MZY393130:MZY393159 NJU393130:NJU393159 NTQ393130:NTQ393159 ODM393130:ODM393159 ONI393130:ONI393159 OXE393130:OXE393159 PHA393130:PHA393159 PQW393130:PQW393159 QAS393130:QAS393159 QKO393130:QKO393159 QUK393130:QUK393159 REG393130:REG393159 ROC393130:ROC393159 RXY393130:RXY393159 SHU393130:SHU393159 SRQ393130:SRQ393159 TBM393130:TBM393159 TLI393130:TLI393159 TVE393130:TVE393159 UFA393130:UFA393159 UOW393130:UOW393159 UYS393130:UYS393159 VIO393130:VIO393159 VSK393130:VSK393159 WCG393130:WCG393159 WMC393130:WMC393159 WVY393130:WVY393159 Q458666:Q458695 JM458666:JM458695 TI458666:TI458695 ADE458666:ADE458695 ANA458666:ANA458695 AWW458666:AWW458695 BGS458666:BGS458695 BQO458666:BQO458695 CAK458666:CAK458695 CKG458666:CKG458695 CUC458666:CUC458695 DDY458666:DDY458695 DNU458666:DNU458695 DXQ458666:DXQ458695 EHM458666:EHM458695 ERI458666:ERI458695 FBE458666:FBE458695 FLA458666:FLA458695 FUW458666:FUW458695 GES458666:GES458695 GOO458666:GOO458695 GYK458666:GYK458695 HIG458666:HIG458695 HSC458666:HSC458695 IBY458666:IBY458695 ILU458666:ILU458695 IVQ458666:IVQ458695 JFM458666:JFM458695 JPI458666:JPI458695 JZE458666:JZE458695 KJA458666:KJA458695 KSW458666:KSW458695 LCS458666:LCS458695 LMO458666:LMO458695 LWK458666:LWK458695 MGG458666:MGG458695 MQC458666:MQC458695 MZY458666:MZY458695 NJU458666:NJU458695 NTQ458666:NTQ458695 ODM458666:ODM458695 ONI458666:ONI458695 OXE458666:OXE458695 PHA458666:PHA458695 PQW458666:PQW458695 QAS458666:QAS458695 QKO458666:QKO458695 QUK458666:QUK458695 REG458666:REG458695 ROC458666:ROC458695 RXY458666:RXY458695 SHU458666:SHU458695 SRQ458666:SRQ458695 TBM458666:TBM458695 TLI458666:TLI458695 TVE458666:TVE458695 UFA458666:UFA458695 UOW458666:UOW458695 UYS458666:UYS458695 VIO458666:VIO458695 VSK458666:VSK458695 WCG458666:WCG458695 WMC458666:WMC458695 WVY458666:WVY458695 Q524202:Q524231 JM524202:JM524231 TI524202:TI524231 ADE524202:ADE524231 ANA524202:ANA524231 AWW524202:AWW524231 BGS524202:BGS524231 BQO524202:BQO524231 CAK524202:CAK524231 CKG524202:CKG524231 CUC524202:CUC524231 DDY524202:DDY524231 DNU524202:DNU524231 DXQ524202:DXQ524231 EHM524202:EHM524231 ERI524202:ERI524231 FBE524202:FBE524231 FLA524202:FLA524231 FUW524202:FUW524231 GES524202:GES524231 GOO524202:GOO524231 GYK524202:GYK524231 HIG524202:HIG524231 HSC524202:HSC524231 IBY524202:IBY524231 ILU524202:ILU524231 IVQ524202:IVQ524231 JFM524202:JFM524231 JPI524202:JPI524231 JZE524202:JZE524231 KJA524202:KJA524231 KSW524202:KSW524231 LCS524202:LCS524231 LMO524202:LMO524231 LWK524202:LWK524231 MGG524202:MGG524231 MQC524202:MQC524231 MZY524202:MZY524231 NJU524202:NJU524231 NTQ524202:NTQ524231 ODM524202:ODM524231 ONI524202:ONI524231 OXE524202:OXE524231 PHA524202:PHA524231 PQW524202:PQW524231 QAS524202:QAS524231 QKO524202:QKO524231 QUK524202:QUK524231 REG524202:REG524231 ROC524202:ROC524231 RXY524202:RXY524231 SHU524202:SHU524231 SRQ524202:SRQ524231 TBM524202:TBM524231 TLI524202:TLI524231 TVE524202:TVE524231 UFA524202:UFA524231 UOW524202:UOW524231 UYS524202:UYS524231 VIO524202:VIO524231 VSK524202:VSK524231 WCG524202:WCG524231 WMC524202:WMC524231 WVY524202:WVY524231 Q589738:Q589767 JM589738:JM589767 TI589738:TI589767 ADE589738:ADE589767 ANA589738:ANA589767 AWW589738:AWW589767 BGS589738:BGS589767 BQO589738:BQO589767 CAK589738:CAK589767 CKG589738:CKG589767 CUC589738:CUC589767 DDY589738:DDY589767 DNU589738:DNU589767 DXQ589738:DXQ589767 EHM589738:EHM589767 ERI589738:ERI589767 FBE589738:FBE589767 FLA589738:FLA589767 FUW589738:FUW589767 GES589738:GES589767 GOO589738:GOO589767 GYK589738:GYK589767 HIG589738:HIG589767 HSC589738:HSC589767 IBY589738:IBY589767 ILU589738:ILU589767 IVQ589738:IVQ589767 JFM589738:JFM589767 JPI589738:JPI589767 JZE589738:JZE589767 KJA589738:KJA589767 KSW589738:KSW589767 LCS589738:LCS589767 LMO589738:LMO589767 LWK589738:LWK589767 MGG589738:MGG589767 MQC589738:MQC589767 MZY589738:MZY589767 NJU589738:NJU589767 NTQ589738:NTQ589767 ODM589738:ODM589767 ONI589738:ONI589767 OXE589738:OXE589767 PHA589738:PHA589767 PQW589738:PQW589767 QAS589738:QAS589767 QKO589738:QKO589767 QUK589738:QUK589767 REG589738:REG589767 ROC589738:ROC589767 RXY589738:RXY589767 SHU589738:SHU589767 SRQ589738:SRQ589767 TBM589738:TBM589767 TLI589738:TLI589767 TVE589738:TVE589767 UFA589738:UFA589767 UOW589738:UOW589767 UYS589738:UYS589767 VIO589738:VIO589767 VSK589738:VSK589767 WCG589738:WCG589767 WMC589738:WMC589767 WVY589738:WVY589767 Q655274:Q655303 JM655274:JM655303 TI655274:TI655303 ADE655274:ADE655303 ANA655274:ANA655303 AWW655274:AWW655303 BGS655274:BGS655303 BQO655274:BQO655303 CAK655274:CAK655303 CKG655274:CKG655303 CUC655274:CUC655303 DDY655274:DDY655303 DNU655274:DNU655303 DXQ655274:DXQ655303 EHM655274:EHM655303 ERI655274:ERI655303 FBE655274:FBE655303 FLA655274:FLA655303 FUW655274:FUW655303 GES655274:GES655303 GOO655274:GOO655303 GYK655274:GYK655303 HIG655274:HIG655303 HSC655274:HSC655303 IBY655274:IBY655303 ILU655274:ILU655303 IVQ655274:IVQ655303 JFM655274:JFM655303 JPI655274:JPI655303 JZE655274:JZE655303 KJA655274:KJA655303 KSW655274:KSW655303 LCS655274:LCS655303 LMO655274:LMO655303 LWK655274:LWK655303 MGG655274:MGG655303 MQC655274:MQC655303 MZY655274:MZY655303 NJU655274:NJU655303 NTQ655274:NTQ655303 ODM655274:ODM655303 ONI655274:ONI655303 OXE655274:OXE655303 PHA655274:PHA655303 PQW655274:PQW655303 QAS655274:QAS655303 QKO655274:QKO655303 QUK655274:QUK655303 REG655274:REG655303 ROC655274:ROC655303 RXY655274:RXY655303 SHU655274:SHU655303 SRQ655274:SRQ655303 TBM655274:TBM655303 TLI655274:TLI655303 TVE655274:TVE655303 UFA655274:UFA655303 UOW655274:UOW655303 UYS655274:UYS655303 VIO655274:VIO655303 VSK655274:VSK655303 WCG655274:WCG655303 WMC655274:WMC655303 WVY655274:WVY655303 Q720810:Q720839 JM720810:JM720839 TI720810:TI720839 ADE720810:ADE720839 ANA720810:ANA720839 AWW720810:AWW720839 BGS720810:BGS720839 BQO720810:BQO720839 CAK720810:CAK720839 CKG720810:CKG720839 CUC720810:CUC720839 DDY720810:DDY720839 DNU720810:DNU720839 DXQ720810:DXQ720839 EHM720810:EHM720839 ERI720810:ERI720839 FBE720810:FBE720839 FLA720810:FLA720839 FUW720810:FUW720839 GES720810:GES720839 GOO720810:GOO720839 GYK720810:GYK720839 HIG720810:HIG720839 HSC720810:HSC720839 IBY720810:IBY720839 ILU720810:ILU720839 IVQ720810:IVQ720839 JFM720810:JFM720839 JPI720810:JPI720839 JZE720810:JZE720839 KJA720810:KJA720839 KSW720810:KSW720839 LCS720810:LCS720839 LMO720810:LMO720839 LWK720810:LWK720839 MGG720810:MGG720839 MQC720810:MQC720839 MZY720810:MZY720839 NJU720810:NJU720839 NTQ720810:NTQ720839 ODM720810:ODM720839 ONI720810:ONI720839 OXE720810:OXE720839 PHA720810:PHA720839 PQW720810:PQW720839 QAS720810:QAS720839 QKO720810:QKO720839 QUK720810:QUK720839 REG720810:REG720839 ROC720810:ROC720839 RXY720810:RXY720839 SHU720810:SHU720839 SRQ720810:SRQ720839 TBM720810:TBM720839 TLI720810:TLI720839 TVE720810:TVE720839 UFA720810:UFA720839 UOW720810:UOW720839 UYS720810:UYS720839 VIO720810:VIO720839 VSK720810:VSK720839 WCG720810:WCG720839 WMC720810:WMC720839 WVY720810:WVY720839 Q786346:Q786375 JM786346:JM786375 TI786346:TI786375 ADE786346:ADE786375 ANA786346:ANA786375 AWW786346:AWW786375 BGS786346:BGS786375 BQO786346:BQO786375 CAK786346:CAK786375 CKG786346:CKG786375 CUC786346:CUC786375 DDY786346:DDY786375 DNU786346:DNU786375 DXQ786346:DXQ786375 EHM786346:EHM786375 ERI786346:ERI786375 FBE786346:FBE786375 FLA786346:FLA786375 FUW786346:FUW786375 GES786346:GES786375 GOO786346:GOO786375 GYK786346:GYK786375 HIG786346:HIG786375 HSC786346:HSC786375 IBY786346:IBY786375 ILU786346:ILU786375 IVQ786346:IVQ786375 JFM786346:JFM786375 JPI786346:JPI786375 JZE786346:JZE786375 KJA786346:KJA786375 KSW786346:KSW786375 LCS786346:LCS786375 LMO786346:LMO786375 LWK786346:LWK786375 MGG786346:MGG786375 MQC786346:MQC786375 MZY786346:MZY786375 NJU786346:NJU786375 NTQ786346:NTQ786375 ODM786346:ODM786375 ONI786346:ONI786375 OXE786346:OXE786375 PHA786346:PHA786375 PQW786346:PQW786375 QAS786346:QAS786375 QKO786346:QKO786375 QUK786346:QUK786375 REG786346:REG786375 ROC786346:ROC786375 RXY786346:RXY786375 SHU786346:SHU786375 SRQ786346:SRQ786375 TBM786346:TBM786375 TLI786346:TLI786375 TVE786346:TVE786375 UFA786346:UFA786375 UOW786346:UOW786375 UYS786346:UYS786375 VIO786346:VIO786375 VSK786346:VSK786375 WCG786346:WCG786375 WMC786346:WMC786375 WVY786346:WVY786375 Q851882:Q851911 JM851882:JM851911 TI851882:TI851911 ADE851882:ADE851911 ANA851882:ANA851911 AWW851882:AWW851911 BGS851882:BGS851911 BQO851882:BQO851911 CAK851882:CAK851911 CKG851882:CKG851911 CUC851882:CUC851911 DDY851882:DDY851911 DNU851882:DNU851911 DXQ851882:DXQ851911 EHM851882:EHM851911 ERI851882:ERI851911 FBE851882:FBE851911 FLA851882:FLA851911 FUW851882:FUW851911 GES851882:GES851911 GOO851882:GOO851911 GYK851882:GYK851911 HIG851882:HIG851911 HSC851882:HSC851911 IBY851882:IBY851911 ILU851882:ILU851911 IVQ851882:IVQ851911 JFM851882:JFM851911 JPI851882:JPI851911 JZE851882:JZE851911 KJA851882:KJA851911 KSW851882:KSW851911 LCS851882:LCS851911 LMO851882:LMO851911 LWK851882:LWK851911 MGG851882:MGG851911 MQC851882:MQC851911 MZY851882:MZY851911 NJU851882:NJU851911 NTQ851882:NTQ851911 ODM851882:ODM851911 ONI851882:ONI851911 OXE851882:OXE851911 PHA851882:PHA851911 PQW851882:PQW851911 QAS851882:QAS851911 QKO851882:QKO851911 QUK851882:QUK851911 REG851882:REG851911 ROC851882:ROC851911 RXY851882:RXY851911 SHU851882:SHU851911 SRQ851882:SRQ851911 TBM851882:TBM851911 TLI851882:TLI851911 TVE851882:TVE851911 UFA851882:UFA851911 UOW851882:UOW851911 UYS851882:UYS851911 VIO851882:VIO851911 VSK851882:VSK851911 WCG851882:WCG851911 WMC851882:WMC851911 WVY851882:WVY851911 Q917418:Q917447 JM917418:JM917447 TI917418:TI917447 ADE917418:ADE917447 ANA917418:ANA917447 AWW917418:AWW917447 BGS917418:BGS917447 BQO917418:BQO917447 CAK917418:CAK917447 CKG917418:CKG917447 CUC917418:CUC917447 DDY917418:DDY917447 DNU917418:DNU917447 DXQ917418:DXQ917447 EHM917418:EHM917447 ERI917418:ERI917447 FBE917418:FBE917447 FLA917418:FLA917447 FUW917418:FUW917447 GES917418:GES917447 GOO917418:GOO917447 GYK917418:GYK917447 HIG917418:HIG917447 HSC917418:HSC917447 IBY917418:IBY917447 ILU917418:ILU917447 IVQ917418:IVQ917447 JFM917418:JFM917447 JPI917418:JPI917447 JZE917418:JZE917447 KJA917418:KJA917447 KSW917418:KSW917447 LCS917418:LCS917447 LMO917418:LMO917447 LWK917418:LWK917447 MGG917418:MGG917447 MQC917418:MQC917447 MZY917418:MZY917447 NJU917418:NJU917447 NTQ917418:NTQ917447 ODM917418:ODM917447 ONI917418:ONI917447 OXE917418:OXE917447 PHA917418:PHA917447 PQW917418:PQW917447 QAS917418:QAS917447 QKO917418:QKO917447 QUK917418:QUK917447 REG917418:REG917447 ROC917418:ROC917447 RXY917418:RXY917447 SHU917418:SHU917447 SRQ917418:SRQ917447 TBM917418:TBM917447 TLI917418:TLI917447 TVE917418:TVE917447 UFA917418:UFA917447 UOW917418:UOW917447 UYS917418:UYS917447 VIO917418:VIO917447 VSK917418:VSK917447 WCG917418:WCG917447 WMC917418:WMC917447 WVY917418:WVY917447 Q982954:Q982983 JM982954:JM982983 TI982954:TI982983 ADE982954:ADE982983 ANA982954:ANA982983 AWW982954:AWW982983 BGS982954:BGS982983 BQO982954:BQO982983 CAK982954:CAK982983 CKG982954:CKG982983 CUC982954:CUC982983 DDY982954:DDY982983 DNU982954:DNU982983 DXQ982954:DXQ982983 EHM982954:EHM982983 ERI982954:ERI982983 FBE982954:FBE982983 FLA982954:FLA982983 FUW982954:FUW982983 GES982954:GES982983 GOO982954:GOO982983 GYK982954:GYK982983 HIG982954:HIG982983 HSC982954:HSC982983 IBY982954:IBY982983 ILU982954:ILU982983 IVQ982954:IVQ982983 JFM982954:JFM982983 JPI982954:JPI982983 JZE982954:JZE982983 KJA982954:KJA982983 KSW982954:KSW982983 LCS982954:LCS982983 LMO982954:LMO982983 LWK982954:LWK982983 MGG982954:MGG982983 MQC982954:MQC982983 MZY982954:MZY982983 NJU982954:NJU982983 NTQ982954:NTQ982983 ODM982954:ODM982983 ONI982954:ONI982983 OXE982954:OXE982983 PHA982954:PHA982983 PQW982954:PQW982983 QAS982954:QAS982983 QKO982954:QKO982983 QUK982954:QUK982983 REG982954:REG982983 ROC982954:ROC982983 RXY982954:RXY982983 SHU982954:SHU982983 SRQ982954:SRQ982983 TBM982954:TBM982983 TLI982954:TLI982983 TVE982954:TVE982983 UFA982954:UFA982983 UOW982954:UOW982983 UYS982954:UYS982983 VIO982954:VIO982983 VSK982954:VSK982983 WCG982954:WCG982983 WMC982954:WMC982983 WVY982954:WVY982983 Q65481:Q65545 JM65481:JM65545 TI65481:TI65545 ADE65481:ADE65545 ANA65481:ANA65545 AWW65481:AWW65545 BGS65481:BGS65545 BQO65481:BQO65545 CAK65481:CAK65545 CKG65481:CKG65545 CUC65481:CUC65545 DDY65481:DDY65545 DNU65481:DNU65545 DXQ65481:DXQ65545 EHM65481:EHM65545 ERI65481:ERI65545 FBE65481:FBE65545 FLA65481:FLA65545 FUW65481:FUW65545 GES65481:GES65545 GOO65481:GOO65545 GYK65481:GYK65545 HIG65481:HIG65545 HSC65481:HSC65545 IBY65481:IBY65545 ILU65481:ILU65545 IVQ65481:IVQ65545 JFM65481:JFM65545 JPI65481:JPI65545 JZE65481:JZE65545 KJA65481:KJA65545 KSW65481:KSW65545 LCS65481:LCS65545 LMO65481:LMO65545 LWK65481:LWK65545 MGG65481:MGG65545 MQC65481:MQC65545 MZY65481:MZY65545 NJU65481:NJU65545 NTQ65481:NTQ65545 ODM65481:ODM65545 ONI65481:ONI65545 OXE65481:OXE65545 PHA65481:PHA65545 PQW65481:PQW65545 QAS65481:QAS65545 QKO65481:QKO65545 QUK65481:QUK65545 REG65481:REG65545 ROC65481:ROC65545 RXY65481:RXY65545 SHU65481:SHU65545 SRQ65481:SRQ65545 TBM65481:TBM65545 TLI65481:TLI65545 TVE65481:TVE65545 UFA65481:UFA65545 UOW65481:UOW65545 UYS65481:UYS65545 VIO65481:VIO65545 VSK65481:VSK65545 WCG65481:WCG65545 WMC65481:WMC65545 WVY65481:WVY65545 Q131017:Q131081 JM131017:JM131081 TI131017:TI131081 ADE131017:ADE131081 ANA131017:ANA131081 AWW131017:AWW131081 BGS131017:BGS131081 BQO131017:BQO131081 CAK131017:CAK131081 CKG131017:CKG131081 CUC131017:CUC131081 DDY131017:DDY131081 DNU131017:DNU131081 DXQ131017:DXQ131081 EHM131017:EHM131081 ERI131017:ERI131081 FBE131017:FBE131081 FLA131017:FLA131081 FUW131017:FUW131081 GES131017:GES131081 GOO131017:GOO131081 GYK131017:GYK131081 HIG131017:HIG131081 HSC131017:HSC131081 IBY131017:IBY131081 ILU131017:ILU131081 IVQ131017:IVQ131081 JFM131017:JFM131081 JPI131017:JPI131081 JZE131017:JZE131081 KJA131017:KJA131081 KSW131017:KSW131081 LCS131017:LCS131081 LMO131017:LMO131081 LWK131017:LWK131081 MGG131017:MGG131081 MQC131017:MQC131081 MZY131017:MZY131081 NJU131017:NJU131081 NTQ131017:NTQ131081 ODM131017:ODM131081 ONI131017:ONI131081 OXE131017:OXE131081 PHA131017:PHA131081 PQW131017:PQW131081 QAS131017:QAS131081 QKO131017:QKO131081 QUK131017:QUK131081 REG131017:REG131081 ROC131017:ROC131081 RXY131017:RXY131081 SHU131017:SHU131081 SRQ131017:SRQ131081 TBM131017:TBM131081 TLI131017:TLI131081 TVE131017:TVE131081 UFA131017:UFA131081 UOW131017:UOW131081 UYS131017:UYS131081 VIO131017:VIO131081 VSK131017:VSK131081 WCG131017:WCG131081 WMC131017:WMC131081 WVY131017:WVY131081 Q196553:Q196617 JM196553:JM196617 TI196553:TI196617 ADE196553:ADE196617 ANA196553:ANA196617 AWW196553:AWW196617 BGS196553:BGS196617 BQO196553:BQO196617 CAK196553:CAK196617 CKG196553:CKG196617 CUC196553:CUC196617 DDY196553:DDY196617 DNU196553:DNU196617 DXQ196553:DXQ196617 EHM196553:EHM196617 ERI196553:ERI196617 FBE196553:FBE196617 FLA196553:FLA196617 FUW196553:FUW196617 GES196553:GES196617 GOO196553:GOO196617 GYK196553:GYK196617 HIG196553:HIG196617 HSC196553:HSC196617 IBY196553:IBY196617 ILU196553:ILU196617 IVQ196553:IVQ196617 JFM196553:JFM196617 JPI196553:JPI196617 JZE196553:JZE196617 KJA196553:KJA196617 KSW196553:KSW196617 LCS196553:LCS196617 LMO196553:LMO196617 LWK196553:LWK196617 MGG196553:MGG196617 MQC196553:MQC196617 MZY196553:MZY196617 NJU196553:NJU196617 NTQ196553:NTQ196617 ODM196553:ODM196617 ONI196553:ONI196617 OXE196553:OXE196617 PHA196553:PHA196617 PQW196553:PQW196617 QAS196553:QAS196617 QKO196553:QKO196617 QUK196553:QUK196617 REG196553:REG196617 ROC196553:ROC196617 RXY196553:RXY196617 SHU196553:SHU196617 SRQ196553:SRQ196617 TBM196553:TBM196617 TLI196553:TLI196617 TVE196553:TVE196617 UFA196553:UFA196617 UOW196553:UOW196617 UYS196553:UYS196617 VIO196553:VIO196617 VSK196553:VSK196617 WCG196553:WCG196617 WMC196553:WMC196617 WVY196553:WVY196617 Q262089:Q262153 JM262089:JM262153 TI262089:TI262153 ADE262089:ADE262153 ANA262089:ANA262153 AWW262089:AWW262153 BGS262089:BGS262153 BQO262089:BQO262153 CAK262089:CAK262153 CKG262089:CKG262153 CUC262089:CUC262153 DDY262089:DDY262153 DNU262089:DNU262153 DXQ262089:DXQ262153 EHM262089:EHM262153 ERI262089:ERI262153 FBE262089:FBE262153 FLA262089:FLA262153 FUW262089:FUW262153 GES262089:GES262153 GOO262089:GOO262153 GYK262089:GYK262153 HIG262089:HIG262153 HSC262089:HSC262153 IBY262089:IBY262153 ILU262089:ILU262153 IVQ262089:IVQ262153 JFM262089:JFM262153 JPI262089:JPI262153 JZE262089:JZE262153 KJA262089:KJA262153 KSW262089:KSW262153 LCS262089:LCS262153 LMO262089:LMO262153 LWK262089:LWK262153 MGG262089:MGG262153 MQC262089:MQC262153 MZY262089:MZY262153 NJU262089:NJU262153 NTQ262089:NTQ262153 ODM262089:ODM262153 ONI262089:ONI262153 OXE262089:OXE262153 PHA262089:PHA262153 PQW262089:PQW262153 QAS262089:QAS262153 QKO262089:QKO262153 QUK262089:QUK262153 REG262089:REG262153 ROC262089:ROC262153 RXY262089:RXY262153 SHU262089:SHU262153 SRQ262089:SRQ262153 TBM262089:TBM262153 TLI262089:TLI262153 TVE262089:TVE262153 UFA262089:UFA262153 UOW262089:UOW262153 UYS262089:UYS262153 VIO262089:VIO262153 VSK262089:VSK262153 WCG262089:WCG262153 WMC262089:WMC262153 WVY262089:WVY262153 Q327625:Q327689 JM327625:JM327689 TI327625:TI327689 ADE327625:ADE327689 ANA327625:ANA327689 AWW327625:AWW327689 BGS327625:BGS327689 BQO327625:BQO327689 CAK327625:CAK327689 CKG327625:CKG327689 CUC327625:CUC327689 DDY327625:DDY327689 DNU327625:DNU327689 DXQ327625:DXQ327689 EHM327625:EHM327689 ERI327625:ERI327689 FBE327625:FBE327689 FLA327625:FLA327689 FUW327625:FUW327689 GES327625:GES327689 GOO327625:GOO327689 GYK327625:GYK327689 HIG327625:HIG327689 HSC327625:HSC327689 IBY327625:IBY327689 ILU327625:ILU327689 IVQ327625:IVQ327689 JFM327625:JFM327689 JPI327625:JPI327689 JZE327625:JZE327689 KJA327625:KJA327689 KSW327625:KSW327689 LCS327625:LCS327689 LMO327625:LMO327689 LWK327625:LWK327689 MGG327625:MGG327689 MQC327625:MQC327689 MZY327625:MZY327689 NJU327625:NJU327689 NTQ327625:NTQ327689 ODM327625:ODM327689 ONI327625:ONI327689 OXE327625:OXE327689 PHA327625:PHA327689 PQW327625:PQW327689 QAS327625:QAS327689 QKO327625:QKO327689 QUK327625:QUK327689 REG327625:REG327689 ROC327625:ROC327689 RXY327625:RXY327689 SHU327625:SHU327689 SRQ327625:SRQ327689 TBM327625:TBM327689 TLI327625:TLI327689 TVE327625:TVE327689 UFA327625:UFA327689 UOW327625:UOW327689 UYS327625:UYS327689 VIO327625:VIO327689 VSK327625:VSK327689 WCG327625:WCG327689 WMC327625:WMC327689 WVY327625:WVY327689 Q393161:Q393225 JM393161:JM393225 TI393161:TI393225 ADE393161:ADE393225 ANA393161:ANA393225 AWW393161:AWW393225 BGS393161:BGS393225 BQO393161:BQO393225 CAK393161:CAK393225 CKG393161:CKG393225 CUC393161:CUC393225 DDY393161:DDY393225 DNU393161:DNU393225 DXQ393161:DXQ393225 EHM393161:EHM393225 ERI393161:ERI393225 FBE393161:FBE393225 FLA393161:FLA393225 FUW393161:FUW393225 GES393161:GES393225 GOO393161:GOO393225 GYK393161:GYK393225 HIG393161:HIG393225 HSC393161:HSC393225 IBY393161:IBY393225 ILU393161:ILU393225 IVQ393161:IVQ393225 JFM393161:JFM393225 JPI393161:JPI393225 JZE393161:JZE393225 KJA393161:KJA393225 KSW393161:KSW393225 LCS393161:LCS393225 LMO393161:LMO393225 LWK393161:LWK393225 MGG393161:MGG393225 MQC393161:MQC393225 MZY393161:MZY393225 NJU393161:NJU393225 NTQ393161:NTQ393225 ODM393161:ODM393225 ONI393161:ONI393225 OXE393161:OXE393225 PHA393161:PHA393225 PQW393161:PQW393225 QAS393161:QAS393225 QKO393161:QKO393225 QUK393161:QUK393225 REG393161:REG393225 ROC393161:ROC393225 RXY393161:RXY393225 SHU393161:SHU393225 SRQ393161:SRQ393225 TBM393161:TBM393225 TLI393161:TLI393225 TVE393161:TVE393225 UFA393161:UFA393225 UOW393161:UOW393225 UYS393161:UYS393225 VIO393161:VIO393225 VSK393161:VSK393225 WCG393161:WCG393225 WMC393161:WMC393225 WVY393161:WVY393225 Q458697:Q458761 JM458697:JM458761 TI458697:TI458761 ADE458697:ADE458761 ANA458697:ANA458761 AWW458697:AWW458761 BGS458697:BGS458761 BQO458697:BQO458761 CAK458697:CAK458761 CKG458697:CKG458761 CUC458697:CUC458761 DDY458697:DDY458761 DNU458697:DNU458761 DXQ458697:DXQ458761 EHM458697:EHM458761 ERI458697:ERI458761 FBE458697:FBE458761 FLA458697:FLA458761 FUW458697:FUW458761 GES458697:GES458761 GOO458697:GOO458761 GYK458697:GYK458761 HIG458697:HIG458761 HSC458697:HSC458761 IBY458697:IBY458761 ILU458697:ILU458761 IVQ458697:IVQ458761 JFM458697:JFM458761 JPI458697:JPI458761 JZE458697:JZE458761 KJA458697:KJA458761 KSW458697:KSW458761 LCS458697:LCS458761 LMO458697:LMO458761 LWK458697:LWK458761 MGG458697:MGG458761 MQC458697:MQC458761 MZY458697:MZY458761 NJU458697:NJU458761 NTQ458697:NTQ458761 ODM458697:ODM458761 ONI458697:ONI458761 OXE458697:OXE458761 PHA458697:PHA458761 PQW458697:PQW458761 QAS458697:QAS458761 QKO458697:QKO458761 QUK458697:QUK458761 REG458697:REG458761 ROC458697:ROC458761 RXY458697:RXY458761 SHU458697:SHU458761 SRQ458697:SRQ458761 TBM458697:TBM458761 TLI458697:TLI458761 TVE458697:TVE458761 UFA458697:UFA458761 UOW458697:UOW458761 UYS458697:UYS458761 VIO458697:VIO458761 VSK458697:VSK458761 WCG458697:WCG458761 WMC458697:WMC458761 WVY458697:WVY458761 Q524233:Q524297 JM524233:JM524297 TI524233:TI524297 ADE524233:ADE524297 ANA524233:ANA524297 AWW524233:AWW524297 BGS524233:BGS524297 BQO524233:BQO524297 CAK524233:CAK524297 CKG524233:CKG524297 CUC524233:CUC524297 DDY524233:DDY524297 DNU524233:DNU524297 DXQ524233:DXQ524297 EHM524233:EHM524297 ERI524233:ERI524297 FBE524233:FBE524297 FLA524233:FLA524297 FUW524233:FUW524297 GES524233:GES524297 GOO524233:GOO524297 GYK524233:GYK524297 HIG524233:HIG524297 HSC524233:HSC524297 IBY524233:IBY524297 ILU524233:ILU524297 IVQ524233:IVQ524297 JFM524233:JFM524297 JPI524233:JPI524297 JZE524233:JZE524297 KJA524233:KJA524297 KSW524233:KSW524297 LCS524233:LCS524297 LMO524233:LMO524297 LWK524233:LWK524297 MGG524233:MGG524297 MQC524233:MQC524297 MZY524233:MZY524297 NJU524233:NJU524297 NTQ524233:NTQ524297 ODM524233:ODM524297 ONI524233:ONI524297 OXE524233:OXE524297 PHA524233:PHA524297 PQW524233:PQW524297 QAS524233:QAS524297 QKO524233:QKO524297 QUK524233:QUK524297 REG524233:REG524297 ROC524233:ROC524297 RXY524233:RXY524297 SHU524233:SHU524297 SRQ524233:SRQ524297 TBM524233:TBM524297 TLI524233:TLI524297 TVE524233:TVE524297 UFA524233:UFA524297 UOW524233:UOW524297 UYS524233:UYS524297 VIO524233:VIO524297 VSK524233:VSK524297 WCG524233:WCG524297 WMC524233:WMC524297 WVY524233:WVY524297 Q589769:Q589833 JM589769:JM589833 TI589769:TI589833 ADE589769:ADE589833 ANA589769:ANA589833 AWW589769:AWW589833 BGS589769:BGS589833 BQO589769:BQO589833 CAK589769:CAK589833 CKG589769:CKG589833 CUC589769:CUC589833 DDY589769:DDY589833 DNU589769:DNU589833 DXQ589769:DXQ589833 EHM589769:EHM589833 ERI589769:ERI589833 FBE589769:FBE589833 FLA589769:FLA589833 FUW589769:FUW589833 GES589769:GES589833 GOO589769:GOO589833 GYK589769:GYK589833 HIG589769:HIG589833 HSC589769:HSC589833 IBY589769:IBY589833 ILU589769:ILU589833 IVQ589769:IVQ589833 JFM589769:JFM589833 JPI589769:JPI589833 JZE589769:JZE589833 KJA589769:KJA589833 KSW589769:KSW589833 LCS589769:LCS589833 LMO589769:LMO589833 LWK589769:LWK589833 MGG589769:MGG589833 MQC589769:MQC589833 MZY589769:MZY589833 NJU589769:NJU589833 NTQ589769:NTQ589833 ODM589769:ODM589833 ONI589769:ONI589833 OXE589769:OXE589833 PHA589769:PHA589833 PQW589769:PQW589833 QAS589769:QAS589833 QKO589769:QKO589833 QUK589769:QUK589833 REG589769:REG589833 ROC589769:ROC589833 RXY589769:RXY589833 SHU589769:SHU589833 SRQ589769:SRQ589833 TBM589769:TBM589833 TLI589769:TLI589833 TVE589769:TVE589833 UFA589769:UFA589833 UOW589769:UOW589833 UYS589769:UYS589833 VIO589769:VIO589833 VSK589769:VSK589833 WCG589769:WCG589833 WMC589769:WMC589833 WVY589769:WVY589833 Q655305:Q655369 JM655305:JM655369 TI655305:TI655369 ADE655305:ADE655369 ANA655305:ANA655369 AWW655305:AWW655369 BGS655305:BGS655369 BQO655305:BQO655369 CAK655305:CAK655369 CKG655305:CKG655369 CUC655305:CUC655369 DDY655305:DDY655369 DNU655305:DNU655369 DXQ655305:DXQ655369 EHM655305:EHM655369 ERI655305:ERI655369 FBE655305:FBE655369 FLA655305:FLA655369 FUW655305:FUW655369 GES655305:GES655369 GOO655305:GOO655369 GYK655305:GYK655369 HIG655305:HIG655369 HSC655305:HSC655369 IBY655305:IBY655369 ILU655305:ILU655369 IVQ655305:IVQ655369 JFM655305:JFM655369 JPI655305:JPI655369 JZE655305:JZE655369 KJA655305:KJA655369 KSW655305:KSW655369 LCS655305:LCS655369 LMO655305:LMO655369 LWK655305:LWK655369 MGG655305:MGG655369 MQC655305:MQC655369 MZY655305:MZY655369 NJU655305:NJU655369 NTQ655305:NTQ655369 ODM655305:ODM655369 ONI655305:ONI655369 OXE655305:OXE655369 PHA655305:PHA655369 PQW655305:PQW655369 QAS655305:QAS655369 QKO655305:QKO655369 QUK655305:QUK655369 REG655305:REG655369 ROC655305:ROC655369 RXY655305:RXY655369 SHU655305:SHU655369 SRQ655305:SRQ655369 TBM655305:TBM655369 TLI655305:TLI655369 TVE655305:TVE655369 UFA655305:UFA655369 UOW655305:UOW655369 UYS655305:UYS655369 VIO655305:VIO655369 VSK655305:VSK655369 WCG655305:WCG655369 WMC655305:WMC655369 WVY655305:WVY655369 Q720841:Q720905 JM720841:JM720905 TI720841:TI720905 ADE720841:ADE720905 ANA720841:ANA720905 AWW720841:AWW720905 BGS720841:BGS720905 BQO720841:BQO720905 CAK720841:CAK720905 CKG720841:CKG720905 CUC720841:CUC720905 DDY720841:DDY720905 DNU720841:DNU720905 DXQ720841:DXQ720905 EHM720841:EHM720905 ERI720841:ERI720905 FBE720841:FBE720905 FLA720841:FLA720905 FUW720841:FUW720905 GES720841:GES720905 GOO720841:GOO720905 GYK720841:GYK720905 HIG720841:HIG720905 HSC720841:HSC720905 IBY720841:IBY720905 ILU720841:ILU720905 IVQ720841:IVQ720905 JFM720841:JFM720905 JPI720841:JPI720905 JZE720841:JZE720905 KJA720841:KJA720905 KSW720841:KSW720905 LCS720841:LCS720905 LMO720841:LMO720905 LWK720841:LWK720905 MGG720841:MGG720905 MQC720841:MQC720905 MZY720841:MZY720905 NJU720841:NJU720905 NTQ720841:NTQ720905 ODM720841:ODM720905 ONI720841:ONI720905 OXE720841:OXE720905 PHA720841:PHA720905 PQW720841:PQW720905 QAS720841:QAS720905 QKO720841:QKO720905 QUK720841:QUK720905 REG720841:REG720905 ROC720841:ROC720905 RXY720841:RXY720905 SHU720841:SHU720905 SRQ720841:SRQ720905 TBM720841:TBM720905 TLI720841:TLI720905 TVE720841:TVE720905 UFA720841:UFA720905 UOW720841:UOW720905 UYS720841:UYS720905 VIO720841:VIO720905 VSK720841:VSK720905 WCG720841:WCG720905 WMC720841:WMC720905 WVY720841:WVY720905 Q786377:Q786441 JM786377:JM786441 TI786377:TI786441 ADE786377:ADE786441 ANA786377:ANA786441 AWW786377:AWW786441 BGS786377:BGS786441 BQO786377:BQO786441 CAK786377:CAK786441 CKG786377:CKG786441 CUC786377:CUC786441 DDY786377:DDY786441 DNU786377:DNU786441 DXQ786377:DXQ786441 EHM786377:EHM786441 ERI786377:ERI786441 FBE786377:FBE786441 FLA786377:FLA786441 FUW786377:FUW786441 GES786377:GES786441 GOO786377:GOO786441 GYK786377:GYK786441 HIG786377:HIG786441 HSC786377:HSC786441 IBY786377:IBY786441 ILU786377:ILU786441 IVQ786377:IVQ786441 JFM786377:JFM786441 JPI786377:JPI786441 JZE786377:JZE786441 KJA786377:KJA786441 KSW786377:KSW786441 LCS786377:LCS786441 LMO786377:LMO786441 LWK786377:LWK786441 MGG786377:MGG786441 MQC786377:MQC786441 MZY786377:MZY786441 NJU786377:NJU786441 NTQ786377:NTQ786441 ODM786377:ODM786441 ONI786377:ONI786441 OXE786377:OXE786441 PHA786377:PHA786441 PQW786377:PQW786441 QAS786377:QAS786441 QKO786377:QKO786441 QUK786377:QUK786441 REG786377:REG786441 ROC786377:ROC786441 RXY786377:RXY786441 SHU786377:SHU786441 SRQ786377:SRQ786441 TBM786377:TBM786441 TLI786377:TLI786441 TVE786377:TVE786441 UFA786377:UFA786441 UOW786377:UOW786441 UYS786377:UYS786441 VIO786377:VIO786441 VSK786377:VSK786441 WCG786377:WCG786441 WMC786377:WMC786441 WVY786377:WVY786441 Q851913:Q851977 JM851913:JM851977 TI851913:TI851977 ADE851913:ADE851977 ANA851913:ANA851977 AWW851913:AWW851977 BGS851913:BGS851977 BQO851913:BQO851977 CAK851913:CAK851977 CKG851913:CKG851977 CUC851913:CUC851977 DDY851913:DDY851977 DNU851913:DNU851977 DXQ851913:DXQ851977 EHM851913:EHM851977 ERI851913:ERI851977 FBE851913:FBE851977 FLA851913:FLA851977 FUW851913:FUW851977 GES851913:GES851977 GOO851913:GOO851977 GYK851913:GYK851977 HIG851913:HIG851977 HSC851913:HSC851977 IBY851913:IBY851977 ILU851913:ILU851977 IVQ851913:IVQ851977 JFM851913:JFM851977 JPI851913:JPI851977 JZE851913:JZE851977 KJA851913:KJA851977 KSW851913:KSW851977 LCS851913:LCS851977 LMO851913:LMO851977 LWK851913:LWK851977 MGG851913:MGG851977 MQC851913:MQC851977 MZY851913:MZY851977 NJU851913:NJU851977 NTQ851913:NTQ851977 ODM851913:ODM851977 ONI851913:ONI851977 OXE851913:OXE851977 PHA851913:PHA851977 PQW851913:PQW851977 QAS851913:QAS851977 QKO851913:QKO851977 QUK851913:QUK851977 REG851913:REG851977 ROC851913:ROC851977 RXY851913:RXY851977 SHU851913:SHU851977 SRQ851913:SRQ851977 TBM851913:TBM851977 TLI851913:TLI851977 TVE851913:TVE851977 UFA851913:UFA851977 UOW851913:UOW851977 UYS851913:UYS851977 VIO851913:VIO851977 VSK851913:VSK851977 WCG851913:WCG851977 WMC851913:WMC851977 WVY851913:WVY851977 Q917449:Q917513 JM917449:JM917513 TI917449:TI917513 ADE917449:ADE917513 ANA917449:ANA917513 AWW917449:AWW917513 BGS917449:BGS917513 BQO917449:BQO917513 CAK917449:CAK917513 CKG917449:CKG917513 CUC917449:CUC917513 DDY917449:DDY917513 DNU917449:DNU917513 DXQ917449:DXQ917513 EHM917449:EHM917513 ERI917449:ERI917513 FBE917449:FBE917513 FLA917449:FLA917513 FUW917449:FUW917513 GES917449:GES917513 GOO917449:GOO917513 GYK917449:GYK917513 HIG917449:HIG917513 HSC917449:HSC917513 IBY917449:IBY917513 ILU917449:ILU917513 IVQ917449:IVQ917513 JFM917449:JFM917513 JPI917449:JPI917513 JZE917449:JZE917513 KJA917449:KJA917513 KSW917449:KSW917513 LCS917449:LCS917513 LMO917449:LMO917513 LWK917449:LWK917513 MGG917449:MGG917513 MQC917449:MQC917513 MZY917449:MZY917513 NJU917449:NJU917513 NTQ917449:NTQ917513 ODM917449:ODM917513 ONI917449:ONI917513 OXE917449:OXE917513 PHA917449:PHA917513 PQW917449:PQW917513 QAS917449:QAS917513 QKO917449:QKO917513 QUK917449:QUK917513 REG917449:REG917513 ROC917449:ROC917513 RXY917449:RXY917513 SHU917449:SHU917513 SRQ917449:SRQ917513 TBM917449:TBM917513 TLI917449:TLI917513 TVE917449:TVE917513 UFA917449:UFA917513 UOW917449:UOW917513 UYS917449:UYS917513 VIO917449:VIO917513 VSK917449:VSK917513 WCG917449:WCG917513 WMC917449:WMC917513 WVY917449:WVY917513 Q982985:Q983049 JM982985:JM983049 TI982985:TI983049 ADE982985:ADE983049 ANA982985:ANA983049 AWW982985:AWW983049 BGS982985:BGS983049 BQO982985:BQO983049 CAK982985:CAK983049 CKG982985:CKG983049 CUC982985:CUC983049 DDY982985:DDY983049 DNU982985:DNU983049 DXQ982985:DXQ983049 EHM982985:EHM983049 ERI982985:ERI983049 FBE982985:FBE983049 FLA982985:FLA983049 FUW982985:FUW983049 GES982985:GES983049 GOO982985:GOO983049 GYK982985:GYK983049 HIG982985:HIG983049 HSC982985:HSC983049 IBY982985:IBY983049 ILU982985:ILU983049 IVQ982985:IVQ983049 JFM982985:JFM983049 JPI982985:JPI983049 JZE982985:JZE983049 KJA982985:KJA983049 KSW982985:KSW983049 LCS982985:LCS983049 LMO982985:LMO983049 LWK982985:LWK983049 MGG982985:MGG983049 MQC982985:MQC983049 MZY982985:MZY983049 NJU982985:NJU983049 NTQ982985:NTQ983049 ODM982985:ODM983049 ONI982985:ONI983049 OXE982985:OXE983049 PHA982985:PHA983049 PQW982985:PQW983049 QAS982985:QAS983049 QKO982985:QKO983049 QUK982985:QUK983049 REG982985:REG983049 ROC982985:ROC983049 RXY982985:RXY983049 SHU982985:SHU983049 SRQ982985:SRQ983049 TBM982985:TBM983049 TLI982985:TLI983049 TVE982985:TVE983049 UFA982985:UFA983049 UOW982985:UOW983049 UYS982985:UYS983049 VIO982985:VIO983049 VSK982985:VSK983049 WCG982985:WCG983049 WMC982985:WMC983049 WVY982985:WVY983049 Q9:Q22 JM9:JM22 TI9:TI22 ADE9:ADE22 ANA9:ANA22 AWW9:AWW22 BGS9:BGS22 BQO9:BQO22 CAK9:CAK22 CKG9:CKG22 CUC9:CUC22 DDY9:DDY22 DNU9:DNU22 DXQ9:DXQ22 EHM9:EHM22 ERI9:ERI22 FBE9:FBE22 FLA9:FLA22 FUW9:FUW22 GES9:GES22 GOO9:GOO22 GYK9:GYK22 HIG9:HIG22 HSC9:HSC22 IBY9:IBY22 ILU9:ILU22 IVQ9:IVQ22 JFM9:JFM22 JPI9:JPI22 JZE9:JZE22 KJA9:KJA22 KSW9:KSW22 LCS9:LCS22 LMO9:LMO22 LWK9:LWK22 MGG9:MGG22 MQC9:MQC22 MZY9:MZY22 NJU9:NJU22 NTQ9:NTQ22 ODM9:ODM22 ONI9:ONI22 OXE9:OXE22 PHA9:PHA22 PQW9:PQW22 QAS9:QAS22 QKO9:QKO22 QUK9:QUK22 REG9:REG22 ROC9:ROC22 RXY9:RXY22 SHU9:SHU22 SRQ9:SRQ22 TBM9:TBM22 TLI9:TLI22 TVE9:TVE22 UFA9:UFA22 UOW9:UOW22 UYS9:UYS22 VIO9:VIO22 VSK9:VSK22 WCG9:WCG22 WMC9:WMC22 WVY9:WVY22 Q65547:Q65558 JM65547:JM65558 TI65547:TI65558 ADE65547:ADE65558 ANA65547:ANA65558 AWW65547:AWW65558 BGS65547:BGS65558 BQO65547:BQO65558 CAK65547:CAK65558 CKG65547:CKG65558 CUC65547:CUC65558 DDY65547:DDY65558 DNU65547:DNU65558 DXQ65547:DXQ65558 EHM65547:EHM65558 ERI65547:ERI65558 FBE65547:FBE65558 FLA65547:FLA65558 FUW65547:FUW65558 GES65547:GES65558 GOO65547:GOO65558 GYK65547:GYK65558 HIG65547:HIG65558 HSC65547:HSC65558 IBY65547:IBY65558 ILU65547:ILU65558 IVQ65547:IVQ65558 JFM65547:JFM65558 JPI65547:JPI65558 JZE65547:JZE65558 KJA65547:KJA65558 KSW65547:KSW65558 LCS65547:LCS65558 LMO65547:LMO65558 LWK65547:LWK65558 MGG65547:MGG65558 MQC65547:MQC65558 MZY65547:MZY65558 NJU65547:NJU65558 NTQ65547:NTQ65558 ODM65547:ODM65558 ONI65547:ONI65558 OXE65547:OXE65558 PHA65547:PHA65558 PQW65547:PQW65558 QAS65547:QAS65558 QKO65547:QKO65558 QUK65547:QUK65558 REG65547:REG65558 ROC65547:ROC65558 RXY65547:RXY65558 SHU65547:SHU65558 SRQ65547:SRQ65558 TBM65547:TBM65558 TLI65547:TLI65558 TVE65547:TVE65558 UFA65547:UFA65558 UOW65547:UOW65558 UYS65547:UYS65558 VIO65547:VIO65558 VSK65547:VSK65558 WCG65547:WCG65558 WMC65547:WMC65558 WVY65547:WVY65558 Q131083:Q131094 JM131083:JM131094 TI131083:TI131094 ADE131083:ADE131094 ANA131083:ANA131094 AWW131083:AWW131094 BGS131083:BGS131094 BQO131083:BQO131094 CAK131083:CAK131094 CKG131083:CKG131094 CUC131083:CUC131094 DDY131083:DDY131094 DNU131083:DNU131094 DXQ131083:DXQ131094 EHM131083:EHM131094 ERI131083:ERI131094 FBE131083:FBE131094 FLA131083:FLA131094 FUW131083:FUW131094 GES131083:GES131094 GOO131083:GOO131094 GYK131083:GYK131094 HIG131083:HIG131094 HSC131083:HSC131094 IBY131083:IBY131094 ILU131083:ILU131094 IVQ131083:IVQ131094 JFM131083:JFM131094 JPI131083:JPI131094 JZE131083:JZE131094 KJA131083:KJA131094 KSW131083:KSW131094 LCS131083:LCS131094 LMO131083:LMO131094 LWK131083:LWK131094 MGG131083:MGG131094 MQC131083:MQC131094 MZY131083:MZY131094 NJU131083:NJU131094 NTQ131083:NTQ131094 ODM131083:ODM131094 ONI131083:ONI131094 OXE131083:OXE131094 PHA131083:PHA131094 PQW131083:PQW131094 QAS131083:QAS131094 QKO131083:QKO131094 QUK131083:QUK131094 REG131083:REG131094 ROC131083:ROC131094 RXY131083:RXY131094 SHU131083:SHU131094 SRQ131083:SRQ131094 TBM131083:TBM131094 TLI131083:TLI131094 TVE131083:TVE131094 UFA131083:UFA131094 UOW131083:UOW131094 UYS131083:UYS131094 VIO131083:VIO131094 VSK131083:VSK131094 WCG131083:WCG131094 WMC131083:WMC131094 WVY131083:WVY131094 Q196619:Q196630 JM196619:JM196630 TI196619:TI196630 ADE196619:ADE196630 ANA196619:ANA196630 AWW196619:AWW196630 BGS196619:BGS196630 BQO196619:BQO196630 CAK196619:CAK196630 CKG196619:CKG196630 CUC196619:CUC196630 DDY196619:DDY196630 DNU196619:DNU196630 DXQ196619:DXQ196630 EHM196619:EHM196630 ERI196619:ERI196630 FBE196619:FBE196630 FLA196619:FLA196630 FUW196619:FUW196630 GES196619:GES196630 GOO196619:GOO196630 GYK196619:GYK196630 HIG196619:HIG196630 HSC196619:HSC196630 IBY196619:IBY196630 ILU196619:ILU196630 IVQ196619:IVQ196630 JFM196619:JFM196630 JPI196619:JPI196630 JZE196619:JZE196630 KJA196619:KJA196630 KSW196619:KSW196630 LCS196619:LCS196630 LMO196619:LMO196630 LWK196619:LWK196630 MGG196619:MGG196630 MQC196619:MQC196630 MZY196619:MZY196630 NJU196619:NJU196630 NTQ196619:NTQ196630 ODM196619:ODM196630 ONI196619:ONI196630 OXE196619:OXE196630 PHA196619:PHA196630 PQW196619:PQW196630 QAS196619:QAS196630 QKO196619:QKO196630 QUK196619:QUK196630 REG196619:REG196630 ROC196619:ROC196630 RXY196619:RXY196630 SHU196619:SHU196630 SRQ196619:SRQ196630 TBM196619:TBM196630 TLI196619:TLI196630 TVE196619:TVE196630 UFA196619:UFA196630 UOW196619:UOW196630 UYS196619:UYS196630 VIO196619:VIO196630 VSK196619:VSK196630 WCG196619:WCG196630 WMC196619:WMC196630 WVY196619:WVY196630 Q262155:Q262166 JM262155:JM262166 TI262155:TI262166 ADE262155:ADE262166 ANA262155:ANA262166 AWW262155:AWW262166 BGS262155:BGS262166 BQO262155:BQO262166 CAK262155:CAK262166 CKG262155:CKG262166 CUC262155:CUC262166 DDY262155:DDY262166 DNU262155:DNU262166 DXQ262155:DXQ262166 EHM262155:EHM262166 ERI262155:ERI262166 FBE262155:FBE262166 FLA262155:FLA262166 FUW262155:FUW262166 GES262155:GES262166 GOO262155:GOO262166 GYK262155:GYK262166 HIG262155:HIG262166 HSC262155:HSC262166 IBY262155:IBY262166 ILU262155:ILU262166 IVQ262155:IVQ262166 JFM262155:JFM262166 JPI262155:JPI262166 JZE262155:JZE262166 KJA262155:KJA262166 KSW262155:KSW262166 LCS262155:LCS262166 LMO262155:LMO262166 LWK262155:LWK262166 MGG262155:MGG262166 MQC262155:MQC262166 MZY262155:MZY262166 NJU262155:NJU262166 NTQ262155:NTQ262166 ODM262155:ODM262166 ONI262155:ONI262166 OXE262155:OXE262166 PHA262155:PHA262166 PQW262155:PQW262166 QAS262155:QAS262166 QKO262155:QKO262166 QUK262155:QUK262166 REG262155:REG262166 ROC262155:ROC262166 RXY262155:RXY262166 SHU262155:SHU262166 SRQ262155:SRQ262166 TBM262155:TBM262166 TLI262155:TLI262166 TVE262155:TVE262166 UFA262155:UFA262166 UOW262155:UOW262166 UYS262155:UYS262166 VIO262155:VIO262166 VSK262155:VSK262166 WCG262155:WCG262166 WMC262155:WMC262166 WVY262155:WVY262166 Q327691:Q327702 JM327691:JM327702 TI327691:TI327702 ADE327691:ADE327702 ANA327691:ANA327702 AWW327691:AWW327702 BGS327691:BGS327702 BQO327691:BQO327702 CAK327691:CAK327702 CKG327691:CKG327702 CUC327691:CUC327702 DDY327691:DDY327702 DNU327691:DNU327702 DXQ327691:DXQ327702 EHM327691:EHM327702 ERI327691:ERI327702 FBE327691:FBE327702 FLA327691:FLA327702 FUW327691:FUW327702 GES327691:GES327702 GOO327691:GOO327702 GYK327691:GYK327702 HIG327691:HIG327702 HSC327691:HSC327702 IBY327691:IBY327702 ILU327691:ILU327702 IVQ327691:IVQ327702 JFM327691:JFM327702 JPI327691:JPI327702 JZE327691:JZE327702 KJA327691:KJA327702 KSW327691:KSW327702 LCS327691:LCS327702 LMO327691:LMO327702 LWK327691:LWK327702 MGG327691:MGG327702 MQC327691:MQC327702 MZY327691:MZY327702 NJU327691:NJU327702 NTQ327691:NTQ327702 ODM327691:ODM327702 ONI327691:ONI327702 OXE327691:OXE327702 PHA327691:PHA327702 PQW327691:PQW327702 QAS327691:QAS327702 QKO327691:QKO327702 QUK327691:QUK327702 REG327691:REG327702 ROC327691:ROC327702 RXY327691:RXY327702 SHU327691:SHU327702 SRQ327691:SRQ327702 TBM327691:TBM327702 TLI327691:TLI327702 TVE327691:TVE327702 UFA327691:UFA327702 UOW327691:UOW327702 UYS327691:UYS327702 VIO327691:VIO327702 VSK327691:VSK327702 WCG327691:WCG327702 WMC327691:WMC327702 WVY327691:WVY327702 Q393227:Q393238 JM393227:JM393238 TI393227:TI393238 ADE393227:ADE393238 ANA393227:ANA393238 AWW393227:AWW393238 BGS393227:BGS393238 BQO393227:BQO393238 CAK393227:CAK393238 CKG393227:CKG393238 CUC393227:CUC393238 DDY393227:DDY393238 DNU393227:DNU393238 DXQ393227:DXQ393238 EHM393227:EHM393238 ERI393227:ERI393238 FBE393227:FBE393238 FLA393227:FLA393238 FUW393227:FUW393238 GES393227:GES393238 GOO393227:GOO393238 GYK393227:GYK393238 HIG393227:HIG393238 HSC393227:HSC393238 IBY393227:IBY393238 ILU393227:ILU393238 IVQ393227:IVQ393238 JFM393227:JFM393238 JPI393227:JPI393238 JZE393227:JZE393238 KJA393227:KJA393238 KSW393227:KSW393238 LCS393227:LCS393238 LMO393227:LMO393238 LWK393227:LWK393238 MGG393227:MGG393238 MQC393227:MQC393238 MZY393227:MZY393238 NJU393227:NJU393238 NTQ393227:NTQ393238 ODM393227:ODM393238 ONI393227:ONI393238 OXE393227:OXE393238 PHA393227:PHA393238 PQW393227:PQW393238 QAS393227:QAS393238 QKO393227:QKO393238 QUK393227:QUK393238 REG393227:REG393238 ROC393227:ROC393238 RXY393227:RXY393238 SHU393227:SHU393238 SRQ393227:SRQ393238 TBM393227:TBM393238 TLI393227:TLI393238 TVE393227:TVE393238 UFA393227:UFA393238 UOW393227:UOW393238 UYS393227:UYS393238 VIO393227:VIO393238 VSK393227:VSK393238 WCG393227:WCG393238 WMC393227:WMC393238 WVY393227:WVY393238 Q458763:Q458774 JM458763:JM458774 TI458763:TI458774 ADE458763:ADE458774 ANA458763:ANA458774 AWW458763:AWW458774 BGS458763:BGS458774 BQO458763:BQO458774 CAK458763:CAK458774 CKG458763:CKG458774 CUC458763:CUC458774 DDY458763:DDY458774 DNU458763:DNU458774 DXQ458763:DXQ458774 EHM458763:EHM458774 ERI458763:ERI458774 FBE458763:FBE458774 FLA458763:FLA458774 FUW458763:FUW458774 GES458763:GES458774 GOO458763:GOO458774 GYK458763:GYK458774 HIG458763:HIG458774 HSC458763:HSC458774 IBY458763:IBY458774 ILU458763:ILU458774 IVQ458763:IVQ458774 JFM458763:JFM458774 JPI458763:JPI458774 JZE458763:JZE458774 KJA458763:KJA458774 KSW458763:KSW458774 LCS458763:LCS458774 LMO458763:LMO458774 LWK458763:LWK458774 MGG458763:MGG458774 MQC458763:MQC458774 MZY458763:MZY458774 NJU458763:NJU458774 NTQ458763:NTQ458774 ODM458763:ODM458774 ONI458763:ONI458774 OXE458763:OXE458774 PHA458763:PHA458774 PQW458763:PQW458774 QAS458763:QAS458774 QKO458763:QKO458774 QUK458763:QUK458774 REG458763:REG458774 ROC458763:ROC458774 RXY458763:RXY458774 SHU458763:SHU458774 SRQ458763:SRQ458774 TBM458763:TBM458774 TLI458763:TLI458774 TVE458763:TVE458774 UFA458763:UFA458774 UOW458763:UOW458774 UYS458763:UYS458774 VIO458763:VIO458774 VSK458763:VSK458774 WCG458763:WCG458774 WMC458763:WMC458774 WVY458763:WVY458774 Q524299:Q524310 JM524299:JM524310 TI524299:TI524310 ADE524299:ADE524310 ANA524299:ANA524310 AWW524299:AWW524310 BGS524299:BGS524310 BQO524299:BQO524310 CAK524299:CAK524310 CKG524299:CKG524310 CUC524299:CUC524310 DDY524299:DDY524310 DNU524299:DNU524310 DXQ524299:DXQ524310 EHM524299:EHM524310 ERI524299:ERI524310 FBE524299:FBE524310 FLA524299:FLA524310 FUW524299:FUW524310 GES524299:GES524310 GOO524299:GOO524310 GYK524299:GYK524310 HIG524299:HIG524310 HSC524299:HSC524310 IBY524299:IBY524310 ILU524299:ILU524310 IVQ524299:IVQ524310 JFM524299:JFM524310 JPI524299:JPI524310 JZE524299:JZE524310 KJA524299:KJA524310 KSW524299:KSW524310 LCS524299:LCS524310 LMO524299:LMO524310 LWK524299:LWK524310 MGG524299:MGG524310 MQC524299:MQC524310 MZY524299:MZY524310 NJU524299:NJU524310 NTQ524299:NTQ524310 ODM524299:ODM524310 ONI524299:ONI524310 OXE524299:OXE524310 PHA524299:PHA524310 PQW524299:PQW524310 QAS524299:QAS524310 QKO524299:QKO524310 QUK524299:QUK524310 REG524299:REG524310 ROC524299:ROC524310 RXY524299:RXY524310 SHU524299:SHU524310 SRQ524299:SRQ524310 TBM524299:TBM524310 TLI524299:TLI524310 TVE524299:TVE524310 UFA524299:UFA524310 UOW524299:UOW524310 UYS524299:UYS524310 VIO524299:VIO524310 VSK524299:VSK524310 WCG524299:WCG524310 WMC524299:WMC524310 WVY524299:WVY524310 Q589835:Q589846 JM589835:JM589846 TI589835:TI589846 ADE589835:ADE589846 ANA589835:ANA589846 AWW589835:AWW589846 BGS589835:BGS589846 BQO589835:BQO589846 CAK589835:CAK589846 CKG589835:CKG589846 CUC589835:CUC589846 DDY589835:DDY589846 DNU589835:DNU589846 DXQ589835:DXQ589846 EHM589835:EHM589846 ERI589835:ERI589846 FBE589835:FBE589846 FLA589835:FLA589846 FUW589835:FUW589846 GES589835:GES589846 GOO589835:GOO589846 GYK589835:GYK589846 HIG589835:HIG589846 HSC589835:HSC589846 IBY589835:IBY589846 ILU589835:ILU589846 IVQ589835:IVQ589846 JFM589835:JFM589846 JPI589835:JPI589846 JZE589835:JZE589846 KJA589835:KJA589846 KSW589835:KSW589846 LCS589835:LCS589846 LMO589835:LMO589846 LWK589835:LWK589846 MGG589835:MGG589846 MQC589835:MQC589846 MZY589835:MZY589846 NJU589835:NJU589846 NTQ589835:NTQ589846 ODM589835:ODM589846 ONI589835:ONI589846 OXE589835:OXE589846 PHA589835:PHA589846 PQW589835:PQW589846 QAS589835:QAS589846 QKO589835:QKO589846 QUK589835:QUK589846 REG589835:REG589846 ROC589835:ROC589846 RXY589835:RXY589846 SHU589835:SHU589846 SRQ589835:SRQ589846 TBM589835:TBM589846 TLI589835:TLI589846 TVE589835:TVE589846 UFA589835:UFA589846 UOW589835:UOW589846 UYS589835:UYS589846 VIO589835:VIO589846 VSK589835:VSK589846 WCG589835:WCG589846 WMC589835:WMC589846 WVY589835:WVY589846 Q655371:Q655382 JM655371:JM655382 TI655371:TI655382 ADE655371:ADE655382 ANA655371:ANA655382 AWW655371:AWW655382 BGS655371:BGS655382 BQO655371:BQO655382 CAK655371:CAK655382 CKG655371:CKG655382 CUC655371:CUC655382 DDY655371:DDY655382 DNU655371:DNU655382 DXQ655371:DXQ655382 EHM655371:EHM655382 ERI655371:ERI655382 FBE655371:FBE655382 FLA655371:FLA655382 FUW655371:FUW655382 GES655371:GES655382 GOO655371:GOO655382 GYK655371:GYK655382 HIG655371:HIG655382 HSC655371:HSC655382 IBY655371:IBY655382 ILU655371:ILU655382 IVQ655371:IVQ655382 JFM655371:JFM655382 JPI655371:JPI655382 JZE655371:JZE655382 KJA655371:KJA655382 KSW655371:KSW655382 LCS655371:LCS655382 LMO655371:LMO655382 LWK655371:LWK655382 MGG655371:MGG655382 MQC655371:MQC655382 MZY655371:MZY655382 NJU655371:NJU655382 NTQ655371:NTQ655382 ODM655371:ODM655382 ONI655371:ONI655382 OXE655371:OXE655382 PHA655371:PHA655382 PQW655371:PQW655382 QAS655371:QAS655382 QKO655371:QKO655382 QUK655371:QUK655382 REG655371:REG655382 ROC655371:ROC655382 RXY655371:RXY655382 SHU655371:SHU655382 SRQ655371:SRQ655382 TBM655371:TBM655382 TLI655371:TLI655382 TVE655371:TVE655382 UFA655371:UFA655382 UOW655371:UOW655382 UYS655371:UYS655382 VIO655371:VIO655382 VSK655371:VSK655382 WCG655371:WCG655382 WMC655371:WMC655382 WVY655371:WVY655382 Q720907:Q720918 JM720907:JM720918 TI720907:TI720918 ADE720907:ADE720918 ANA720907:ANA720918 AWW720907:AWW720918 BGS720907:BGS720918 BQO720907:BQO720918 CAK720907:CAK720918 CKG720907:CKG720918 CUC720907:CUC720918 DDY720907:DDY720918 DNU720907:DNU720918 DXQ720907:DXQ720918 EHM720907:EHM720918 ERI720907:ERI720918 FBE720907:FBE720918 FLA720907:FLA720918 FUW720907:FUW720918 GES720907:GES720918 GOO720907:GOO720918 GYK720907:GYK720918 HIG720907:HIG720918 HSC720907:HSC720918 IBY720907:IBY720918 ILU720907:ILU720918 IVQ720907:IVQ720918 JFM720907:JFM720918 JPI720907:JPI720918 JZE720907:JZE720918 KJA720907:KJA720918 KSW720907:KSW720918 LCS720907:LCS720918 LMO720907:LMO720918 LWK720907:LWK720918 MGG720907:MGG720918 MQC720907:MQC720918 MZY720907:MZY720918 NJU720907:NJU720918 NTQ720907:NTQ720918 ODM720907:ODM720918 ONI720907:ONI720918 OXE720907:OXE720918 PHA720907:PHA720918 PQW720907:PQW720918 QAS720907:QAS720918 QKO720907:QKO720918 QUK720907:QUK720918 REG720907:REG720918 ROC720907:ROC720918 RXY720907:RXY720918 SHU720907:SHU720918 SRQ720907:SRQ720918 TBM720907:TBM720918 TLI720907:TLI720918 TVE720907:TVE720918 UFA720907:UFA720918 UOW720907:UOW720918 UYS720907:UYS720918 VIO720907:VIO720918 VSK720907:VSK720918 WCG720907:WCG720918 WMC720907:WMC720918 WVY720907:WVY720918 Q786443:Q786454 JM786443:JM786454 TI786443:TI786454 ADE786443:ADE786454 ANA786443:ANA786454 AWW786443:AWW786454 BGS786443:BGS786454 BQO786443:BQO786454 CAK786443:CAK786454 CKG786443:CKG786454 CUC786443:CUC786454 DDY786443:DDY786454 DNU786443:DNU786454 DXQ786443:DXQ786454 EHM786443:EHM786454 ERI786443:ERI786454 FBE786443:FBE786454 FLA786443:FLA786454 FUW786443:FUW786454 GES786443:GES786454 GOO786443:GOO786454 GYK786443:GYK786454 HIG786443:HIG786454 HSC786443:HSC786454 IBY786443:IBY786454 ILU786443:ILU786454 IVQ786443:IVQ786454 JFM786443:JFM786454 JPI786443:JPI786454 JZE786443:JZE786454 KJA786443:KJA786454 KSW786443:KSW786454 LCS786443:LCS786454 LMO786443:LMO786454 LWK786443:LWK786454 MGG786443:MGG786454 MQC786443:MQC786454 MZY786443:MZY786454 NJU786443:NJU786454 NTQ786443:NTQ786454 ODM786443:ODM786454 ONI786443:ONI786454 OXE786443:OXE786454 PHA786443:PHA786454 PQW786443:PQW786454 QAS786443:QAS786454 QKO786443:QKO786454 QUK786443:QUK786454 REG786443:REG786454 ROC786443:ROC786454 RXY786443:RXY786454 SHU786443:SHU786454 SRQ786443:SRQ786454 TBM786443:TBM786454 TLI786443:TLI786454 TVE786443:TVE786454 UFA786443:UFA786454 UOW786443:UOW786454 UYS786443:UYS786454 VIO786443:VIO786454 VSK786443:VSK786454 WCG786443:WCG786454 WMC786443:WMC786454 WVY786443:WVY786454 Q851979:Q851990 JM851979:JM851990 TI851979:TI851990 ADE851979:ADE851990 ANA851979:ANA851990 AWW851979:AWW851990 BGS851979:BGS851990 BQO851979:BQO851990 CAK851979:CAK851990 CKG851979:CKG851990 CUC851979:CUC851990 DDY851979:DDY851990 DNU851979:DNU851990 DXQ851979:DXQ851990 EHM851979:EHM851990 ERI851979:ERI851990 FBE851979:FBE851990 FLA851979:FLA851990 FUW851979:FUW851990 GES851979:GES851990 GOO851979:GOO851990 GYK851979:GYK851990 HIG851979:HIG851990 HSC851979:HSC851990 IBY851979:IBY851990 ILU851979:ILU851990 IVQ851979:IVQ851990 JFM851979:JFM851990 JPI851979:JPI851990 JZE851979:JZE851990 KJA851979:KJA851990 KSW851979:KSW851990 LCS851979:LCS851990 LMO851979:LMO851990 LWK851979:LWK851990 MGG851979:MGG851990 MQC851979:MQC851990 MZY851979:MZY851990 NJU851979:NJU851990 NTQ851979:NTQ851990 ODM851979:ODM851990 ONI851979:ONI851990 OXE851979:OXE851990 PHA851979:PHA851990 PQW851979:PQW851990 QAS851979:QAS851990 QKO851979:QKO851990 QUK851979:QUK851990 REG851979:REG851990 ROC851979:ROC851990 RXY851979:RXY851990 SHU851979:SHU851990 SRQ851979:SRQ851990 TBM851979:TBM851990 TLI851979:TLI851990 TVE851979:TVE851990 UFA851979:UFA851990 UOW851979:UOW851990 UYS851979:UYS851990 VIO851979:VIO851990 VSK851979:VSK851990 WCG851979:WCG851990 WMC851979:WMC851990 WVY851979:WVY851990 Q917515:Q917526 JM917515:JM917526 TI917515:TI917526 ADE917515:ADE917526 ANA917515:ANA917526 AWW917515:AWW917526 BGS917515:BGS917526 BQO917515:BQO917526 CAK917515:CAK917526 CKG917515:CKG917526 CUC917515:CUC917526 DDY917515:DDY917526 DNU917515:DNU917526 DXQ917515:DXQ917526 EHM917515:EHM917526 ERI917515:ERI917526 FBE917515:FBE917526 FLA917515:FLA917526 FUW917515:FUW917526 GES917515:GES917526 GOO917515:GOO917526 GYK917515:GYK917526 HIG917515:HIG917526 HSC917515:HSC917526 IBY917515:IBY917526 ILU917515:ILU917526 IVQ917515:IVQ917526 JFM917515:JFM917526 JPI917515:JPI917526 JZE917515:JZE917526 KJA917515:KJA917526 KSW917515:KSW917526 LCS917515:LCS917526 LMO917515:LMO917526 LWK917515:LWK917526 MGG917515:MGG917526 MQC917515:MQC917526 MZY917515:MZY917526 NJU917515:NJU917526 NTQ917515:NTQ917526 ODM917515:ODM917526 ONI917515:ONI917526 OXE917515:OXE917526 PHA917515:PHA917526 PQW917515:PQW917526 QAS917515:QAS917526 QKO917515:QKO917526 QUK917515:QUK917526 REG917515:REG917526 ROC917515:ROC917526 RXY917515:RXY917526 SHU917515:SHU917526 SRQ917515:SRQ917526 TBM917515:TBM917526 TLI917515:TLI917526 TVE917515:TVE917526 UFA917515:UFA917526 UOW917515:UOW917526 UYS917515:UYS917526 VIO917515:VIO917526 VSK917515:VSK917526 WCG917515:WCG917526 WMC917515:WMC917526 WVY917515:WVY917526 Q983051:Q983062 JM983051:JM983062 TI983051:TI983062 ADE983051:ADE983062 ANA983051:ANA983062 AWW983051:AWW983062 BGS983051:BGS983062 BQO983051:BQO983062 CAK983051:CAK983062 CKG983051:CKG983062 CUC983051:CUC983062 DDY983051:DDY983062 DNU983051:DNU983062 DXQ983051:DXQ983062 EHM983051:EHM983062 ERI983051:ERI983062 FBE983051:FBE983062 FLA983051:FLA983062 FUW983051:FUW983062 GES983051:GES983062 GOO983051:GOO983062 GYK983051:GYK983062 HIG983051:HIG983062 HSC983051:HSC983062 IBY983051:IBY983062 ILU983051:ILU983062 IVQ983051:IVQ983062 JFM983051:JFM983062 JPI983051:JPI983062 JZE983051:JZE983062 KJA983051:KJA983062 KSW983051:KSW983062 LCS983051:LCS983062 LMO983051:LMO983062 LWK983051:LWK983062 MGG983051:MGG983062 MQC983051:MQC983062 MZY983051:MZY983062 NJU983051:NJU983062 NTQ983051:NTQ983062 ODM983051:ODM983062 ONI983051:ONI983062 OXE983051:OXE983062 PHA983051:PHA983062 PQW983051:PQW983062 QAS983051:QAS983062 QKO983051:QKO983062 QUK983051:QUK983062 REG983051:REG983062 ROC983051:ROC983062 RXY983051:RXY983062 SHU983051:SHU983062 SRQ983051:SRQ983062 TBM983051:TBM983062 TLI983051:TLI983062 TVE983051:TVE983062 UFA983051:UFA983062 UOW983051:UOW983062 UYS983051:UYS983062 VIO983051:VIO983062 VSK983051:VSK983062 WCG983051:WCG983062 WMC983051:WMC983062 WVY983051:WVY983062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formula1>PROBAB</formula1>
    </dataValidation>
    <dataValidation type="list" allowBlank="1" showInputMessage="1" showErrorMessage="1" sqref="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9:R11 JN9:JN11 TJ9:TJ11 ADF9:ADF11 ANB9:ANB11 AWX9:AWX11 BGT9:BGT11 BQP9:BQP11 CAL9:CAL11 CKH9:CKH11 CUD9:CUD11 DDZ9:DDZ11 DNV9:DNV11 DXR9:DXR11 EHN9:EHN11 ERJ9:ERJ11 FBF9:FBF11 FLB9:FLB11 FUX9:FUX11 GET9:GET11 GOP9:GOP11 GYL9:GYL11 HIH9:HIH11 HSD9:HSD11 IBZ9:IBZ11 ILV9:ILV11 IVR9:IVR11 JFN9:JFN11 JPJ9:JPJ11 JZF9:JZF11 KJB9:KJB11 KSX9:KSX11 LCT9:LCT11 LMP9:LMP11 LWL9:LWL11 MGH9:MGH11 MQD9:MQD11 MZZ9:MZZ11 NJV9:NJV11 NTR9:NTR11 ODN9:ODN11 ONJ9:ONJ11 OXF9:OXF11 PHB9:PHB11 PQX9:PQX11 QAT9:QAT11 QKP9:QKP11 QUL9:QUL11 REH9:REH11 ROD9:ROD11 RXZ9:RXZ11 SHV9:SHV11 SRR9:SRR11 TBN9:TBN11 TLJ9:TLJ11 TVF9:TVF11 UFB9:UFB11 UOX9:UOX11 UYT9:UYT11 VIP9:VIP11 VSL9:VSL11 WCH9:WCH11 WMD9:WMD11 WVZ9: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R65450:R65479 JN65450:JN65479 TJ65450:TJ65479 ADF65450:ADF65479 ANB65450:ANB65479 AWX65450:AWX65479 BGT65450:BGT65479 BQP65450:BQP65479 CAL65450:CAL65479 CKH65450:CKH65479 CUD65450:CUD65479 DDZ65450:DDZ65479 DNV65450:DNV65479 DXR65450:DXR65479 EHN65450:EHN65479 ERJ65450:ERJ65479 FBF65450:FBF65479 FLB65450:FLB65479 FUX65450:FUX65479 GET65450:GET65479 GOP65450:GOP65479 GYL65450:GYL65479 HIH65450:HIH65479 HSD65450:HSD65479 IBZ65450:IBZ65479 ILV65450:ILV65479 IVR65450:IVR65479 JFN65450:JFN65479 JPJ65450:JPJ65479 JZF65450:JZF65479 KJB65450:KJB65479 KSX65450:KSX65479 LCT65450:LCT65479 LMP65450:LMP65479 LWL65450:LWL65479 MGH65450:MGH65479 MQD65450:MQD65479 MZZ65450:MZZ65479 NJV65450:NJV65479 NTR65450:NTR65479 ODN65450:ODN65479 ONJ65450:ONJ65479 OXF65450:OXF65479 PHB65450:PHB65479 PQX65450:PQX65479 QAT65450:QAT65479 QKP65450:QKP65479 QUL65450:QUL65479 REH65450:REH65479 ROD65450:ROD65479 RXZ65450:RXZ65479 SHV65450:SHV65479 SRR65450:SRR65479 TBN65450:TBN65479 TLJ65450:TLJ65479 TVF65450:TVF65479 UFB65450:UFB65479 UOX65450:UOX65479 UYT65450:UYT65479 VIP65450:VIP65479 VSL65450:VSL65479 WCH65450:WCH65479 WMD65450:WMD65479 WVZ65450:WVZ65479 R130986:R131015 JN130986:JN131015 TJ130986:TJ131015 ADF130986:ADF131015 ANB130986:ANB131015 AWX130986:AWX131015 BGT130986:BGT131015 BQP130986:BQP131015 CAL130986:CAL131015 CKH130986:CKH131015 CUD130986:CUD131015 DDZ130986:DDZ131015 DNV130986:DNV131015 DXR130986:DXR131015 EHN130986:EHN131015 ERJ130986:ERJ131015 FBF130986:FBF131015 FLB130986:FLB131015 FUX130986:FUX131015 GET130986:GET131015 GOP130986:GOP131015 GYL130986:GYL131015 HIH130986:HIH131015 HSD130986:HSD131015 IBZ130986:IBZ131015 ILV130986:ILV131015 IVR130986:IVR131015 JFN130986:JFN131015 JPJ130986:JPJ131015 JZF130986:JZF131015 KJB130986:KJB131015 KSX130986:KSX131015 LCT130986:LCT131015 LMP130986:LMP131015 LWL130986:LWL131015 MGH130986:MGH131015 MQD130986:MQD131015 MZZ130986:MZZ131015 NJV130986:NJV131015 NTR130986:NTR131015 ODN130986:ODN131015 ONJ130986:ONJ131015 OXF130986:OXF131015 PHB130986:PHB131015 PQX130986:PQX131015 QAT130986:QAT131015 QKP130986:QKP131015 QUL130986:QUL131015 REH130986:REH131015 ROD130986:ROD131015 RXZ130986:RXZ131015 SHV130986:SHV131015 SRR130986:SRR131015 TBN130986:TBN131015 TLJ130986:TLJ131015 TVF130986:TVF131015 UFB130986:UFB131015 UOX130986:UOX131015 UYT130986:UYT131015 VIP130986:VIP131015 VSL130986:VSL131015 WCH130986:WCH131015 WMD130986:WMD131015 WVZ130986:WVZ131015 R196522:R196551 JN196522:JN196551 TJ196522:TJ196551 ADF196522:ADF196551 ANB196522:ANB196551 AWX196522:AWX196551 BGT196522:BGT196551 BQP196522:BQP196551 CAL196522:CAL196551 CKH196522:CKH196551 CUD196522:CUD196551 DDZ196522:DDZ196551 DNV196522:DNV196551 DXR196522:DXR196551 EHN196522:EHN196551 ERJ196522:ERJ196551 FBF196522:FBF196551 FLB196522:FLB196551 FUX196522:FUX196551 GET196522:GET196551 GOP196522:GOP196551 GYL196522:GYL196551 HIH196522:HIH196551 HSD196522:HSD196551 IBZ196522:IBZ196551 ILV196522:ILV196551 IVR196522:IVR196551 JFN196522:JFN196551 JPJ196522:JPJ196551 JZF196522:JZF196551 KJB196522:KJB196551 KSX196522:KSX196551 LCT196522:LCT196551 LMP196522:LMP196551 LWL196522:LWL196551 MGH196522:MGH196551 MQD196522:MQD196551 MZZ196522:MZZ196551 NJV196522:NJV196551 NTR196522:NTR196551 ODN196522:ODN196551 ONJ196522:ONJ196551 OXF196522:OXF196551 PHB196522:PHB196551 PQX196522:PQX196551 QAT196522:QAT196551 QKP196522:QKP196551 QUL196522:QUL196551 REH196522:REH196551 ROD196522:ROD196551 RXZ196522:RXZ196551 SHV196522:SHV196551 SRR196522:SRR196551 TBN196522:TBN196551 TLJ196522:TLJ196551 TVF196522:TVF196551 UFB196522:UFB196551 UOX196522:UOX196551 UYT196522:UYT196551 VIP196522:VIP196551 VSL196522:VSL196551 WCH196522:WCH196551 WMD196522:WMD196551 WVZ196522:WVZ196551 R262058:R262087 JN262058:JN262087 TJ262058:TJ262087 ADF262058:ADF262087 ANB262058:ANB262087 AWX262058:AWX262087 BGT262058:BGT262087 BQP262058:BQP262087 CAL262058:CAL262087 CKH262058:CKH262087 CUD262058:CUD262087 DDZ262058:DDZ262087 DNV262058:DNV262087 DXR262058:DXR262087 EHN262058:EHN262087 ERJ262058:ERJ262087 FBF262058:FBF262087 FLB262058:FLB262087 FUX262058:FUX262087 GET262058:GET262087 GOP262058:GOP262087 GYL262058:GYL262087 HIH262058:HIH262087 HSD262058:HSD262087 IBZ262058:IBZ262087 ILV262058:ILV262087 IVR262058:IVR262087 JFN262058:JFN262087 JPJ262058:JPJ262087 JZF262058:JZF262087 KJB262058:KJB262087 KSX262058:KSX262087 LCT262058:LCT262087 LMP262058:LMP262087 LWL262058:LWL262087 MGH262058:MGH262087 MQD262058:MQD262087 MZZ262058:MZZ262087 NJV262058:NJV262087 NTR262058:NTR262087 ODN262058:ODN262087 ONJ262058:ONJ262087 OXF262058:OXF262087 PHB262058:PHB262087 PQX262058:PQX262087 QAT262058:QAT262087 QKP262058:QKP262087 QUL262058:QUL262087 REH262058:REH262087 ROD262058:ROD262087 RXZ262058:RXZ262087 SHV262058:SHV262087 SRR262058:SRR262087 TBN262058:TBN262087 TLJ262058:TLJ262087 TVF262058:TVF262087 UFB262058:UFB262087 UOX262058:UOX262087 UYT262058:UYT262087 VIP262058:VIP262087 VSL262058:VSL262087 WCH262058:WCH262087 WMD262058:WMD262087 WVZ262058:WVZ262087 R327594:R327623 JN327594:JN327623 TJ327594:TJ327623 ADF327594:ADF327623 ANB327594:ANB327623 AWX327594:AWX327623 BGT327594:BGT327623 BQP327594:BQP327623 CAL327594:CAL327623 CKH327594:CKH327623 CUD327594:CUD327623 DDZ327594:DDZ327623 DNV327594:DNV327623 DXR327594:DXR327623 EHN327594:EHN327623 ERJ327594:ERJ327623 FBF327594:FBF327623 FLB327594:FLB327623 FUX327594:FUX327623 GET327594:GET327623 GOP327594:GOP327623 GYL327594:GYL327623 HIH327594:HIH327623 HSD327594:HSD327623 IBZ327594:IBZ327623 ILV327594:ILV327623 IVR327594:IVR327623 JFN327594:JFN327623 JPJ327594:JPJ327623 JZF327594:JZF327623 KJB327594:KJB327623 KSX327594:KSX327623 LCT327594:LCT327623 LMP327594:LMP327623 LWL327594:LWL327623 MGH327594:MGH327623 MQD327594:MQD327623 MZZ327594:MZZ327623 NJV327594:NJV327623 NTR327594:NTR327623 ODN327594:ODN327623 ONJ327594:ONJ327623 OXF327594:OXF327623 PHB327594:PHB327623 PQX327594:PQX327623 QAT327594:QAT327623 QKP327594:QKP327623 QUL327594:QUL327623 REH327594:REH327623 ROD327594:ROD327623 RXZ327594:RXZ327623 SHV327594:SHV327623 SRR327594:SRR327623 TBN327594:TBN327623 TLJ327594:TLJ327623 TVF327594:TVF327623 UFB327594:UFB327623 UOX327594:UOX327623 UYT327594:UYT327623 VIP327594:VIP327623 VSL327594:VSL327623 WCH327594:WCH327623 WMD327594:WMD327623 WVZ327594:WVZ327623 R393130:R393159 JN393130:JN393159 TJ393130:TJ393159 ADF393130:ADF393159 ANB393130:ANB393159 AWX393130:AWX393159 BGT393130:BGT393159 BQP393130:BQP393159 CAL393130:CAL393159 CKH393130:CKH393159 CUD393130:CUD393159 DDZ393130:DDZ393159 DNV393130:DNV393159 DXR393130:DXR393159 EHN393130:EHN393159 ERJ393130:ERJ393159 FBF393130:FBF393159 FLB393130:FLB393159 FUX393130:FUX393159 GET393130:GET393159 GOP393130:GOP393159 GYL393130:GYL393159 HIH393130:HIH393159 HSD393130:HSD393159 IBZ393130:IBZ393159 ILV393130:ILV393159 IVR393130:IVR393159 JFN393130:JFN393159 JPJ393130:JPJ393159 JZF393130:JZF393159 KJB393130:KJB393159 KSX393130:KSX393159 LCT393130:LCT393159 LMP393130:LMP393159 LWL393130:LWL393159 MGH393130:MGH393159 MQD393130:MQD393159 MZZ393130:MZZ393159 NJV393130:NJV393159 NTR393130:NTR393159 ODN393130:ODN393159 ONJ393130:ONJ393159 OXF393130:OXF393159 PHB393130:PHB393159 PQX393130:PQX393159 QAT393130:QAT393159 QKP393130:QKP393159 QUL393130:QUL393159 REH393130:REH393159 ROD393130:ROD393159 RXZ393130:RXZ393159 SHV393130:SHV393159 SRR393130:SRR393159 TBN393130:TBN393159 TLJ393130:TLJ393159 TVF393130:TVF393159 UFB393130:UFB393159 UOX393130:UOX393159 UYT393130:UYT393159 VIP393130:VIP393159 VSL393130:VSL393159 WCH393130:WCH393159 WMD393130:WMD393159 WVZ393130:WVZ393159 R458666:R458695 JN458666:JN458695 TJ458666:TJ458695 ADF458666:ADF458695 ANB458666:ANB458695 AWX458666:AWX458695 BGT458666:BGT458695 BQP458666:BQP458695 CAL458666:CAL458695 CKH458666:CKH458695 CUD458666:CUD458695 DDZ458666:DDZ458695 DNV458666:DNV458695 DXR458666:DXR458695 EHN458666:EHN458695 ERJ458666:ERJ458695 FBF458666:FBF458695 FLB458666:FLB458695 FUX458666:FUX458695 GET458666:GET458695 GOP458666:GOP458695 GYL458666:GYL458695 HIH458666:HIH458695 HSD458666:HSD458695 IBZ458666:IBZ458695 ILV458666:ILV458695 IVR458666:IVR458695 JFN458666:JFN458695 JPJ458666:JPJ458695 JZF458666:JZF458695 KJB458666:KJB458695 KSX458666:KSX458695 LCT458666:LCT458695 LMP458666:LMP458695 LWL458666:LWL458695 MGH458666:MGH458695 MQD458666:MQD458695 MZZ458666:MZZ458695 NJV458666:NJV458695 NTR458666:NTR458695 ODN458666:ODN458695 ONJ458666:ONJ458695 OXF458666:OXF458695 PHB458666:PHB458695 PQX458666:PQX458695 QAT458666:QAT458695 QKP458666:QKP458695 QUL458666:QUL458695 REH458666:REH458695 ROD458666:ROD458695 RXZ458666:RXZ458695 SHV458666:SHV458695 SRR458666:SRR458695 TBN458666:TBN458695 TLJ458666:TLJ458695 TVF458666:TVF458695 UFB458666:UFB458695 UOX458666:UOX458695 UYT458666:UYT458695 VIP458666:VIP458695 VSL458666:VSL458695 WCH458666:WCH458695 WMD458666:WMD458695 WVZ458666:WVZ458695 R524202:R524231 JN524202:JN524231 TJ524202:TJ524231 ADF524202:ADF524231 ANB524202:ANB524231 AWX524202:AWX524231 BGT524202:BGT524231 BQP524202:BQP524231 CAL524202:CAL524231 CKH524202:CKH524231 CUD524202:CUD524231 DDZ524202:DDZ524231 DNV524202:DNV524231 DXR524202:DXR524231 EHN524202:EHN524231 ERJ524202:ERJ524231 FBF524202:FBF524231 FLB524202:FLB524231 FUX524202:FUX524231 GET524202:GET524231 GOP524202:GOP524231 GYL524202:GYL524231 HIH524202:HIH524231 HSD524202:HSD524231 IBZ524202:IBZ524231 ILV524202:ILV524231 IVR524202:IVR524231 JFN524202:JFN524231 JPJ524202:JPJ524231 JZF524202:JZF524231 KJB524202:KJB524231 KSX524202:KSX524231 LCT524202:LCT524231 LMP524202:LMP524231 LWL524202:LWL524231 MGH524202:MGH524231 MQD524202:MQD524231 MZZ524202:MZZ524231 NJV524202:NJV524231 NTR524202:NTR524231 ODN524202:ODN524231 ONJ524202:ONJ524231 OXF524202:OXF524231 PHB524202:PHB524231 PQX524202:PQX524231 QAT524202:QAT524231 QKP524202:QKP524231 QUL524202:QUL524231 REH524202:REH524231 ROD524202:ROD524231 RXZ524202:RXZ524231 SHV524202:SHV524231 SRR524202:SRR524231 TBN524202:TBN524231 TLJ524202:TLJ524231 TVF524202:TVF524231 UFB524202:UFB524231 UOX524202:UOX524231 UYT524202:UYT524231 VIP524202:VIP524231 VSL524202:VSL524231 WCH524202:WCH524231 WMD524202:WMD524231 WVZ524202:WVZ524231 R589738:R589767 JN589738:JN589767 TJ589738:TJ589767 ADF589738:ADF589767 ANB589738:ANB589767 AWX589738:AWX589767 BGT589738:BGT589767 BQP589738:BQP589767 CAL589738:CAL589767 CKH589738:CKH589767 CUD589738:CUD589767 DDZ589738:DDZ589767 DNV589738:DNV589767 DXR589738:DXR589767 EHN589738:EHN589767 ERJ589738:ERJ589767 FBF589738:FBF589767 FLB589738:FLB589767 FUX589738:FUX589767 GET589738:GET589767 GOP589738:GOP589767 GYL589738:GYL589767 HIH589738:HIH589767 HSD589738:HSD589767 IBZ589738:IBZ589767 ILV589738:ILV589767 IVR589738:IVR589767 JFN589738:JFN589767 JPJ589738:JPJ589767 JZF589738:JZF589767 KJB589738:KJB589767 KSX589738:KSX589767 LCT589738:LCT589767 LMP589738:LMP589767 LWL589738:LWL589767 MGH589738:MGH589767 MQD589738:MQD589767 MZZ589738:MZZ589767 NJV589738:NJV589767 NTR589738:NTR589767 ODN589738:ODN589767 ONJ589738:ONJ589767 OXF589738:OXF589767 PHB589738:PHB589767 PQX589738:PQX589767 QAT589738:QAT589767 QKP589738:QKP589767 QUL589738:QUL589767 REH589738:REH589767 ROD589738:ROD589767 RXZ589738:RXZ589767 SHV589738:SHV589767 SRR589738:SRR589767 TBN589738:TBN589767 TLJ589738:TLJ589767 TVF589738:TVF589767 UFB589738:UFB589767 UOX589738:UOX589767 UYT589738:UYT589767 VIP589738:VIP589767 VSL589738:VSL589767 WCH589738:WCH589767 WMD589738:WMD589767 WVZ589738:WVZ589767 R655274:R655303 JN655274:JN655303 TJ655274:TJ655303 ADF655274:ADF655303 ANB655274:ANB655303 AWX655274:AWX655303 BGT655274:BGT655303 BQP655274:BQP655303 CAL655274:CAL655303 CKH655274:CKH655303 CUD655274:CUD655303 DDZ655274:DDZ655303 DNV655274:DNV655303 DXR655274:DXR655303 EHN655274:EHN655303 ERJ655274:ERJ655303 FBF655274:FBF655303 FLB655274:FLB655303 FUX655274:FUX655303 GET655274:GET655303 GOP655274:GOP655303 GYL655274:GYL655303 HIH655274:HIH655303 HSD655274:HSD655303 IBZ655274:IBZ655303 ILV655274:ILV655303 IVR655274:IVR655303 JFN655274:JFN655303 JPJ655274:JPJ655303 JZF655274:JZF655303 KJB655274:KJB655303 KSX655274:KSX655303 LCT655274:LCT655303 LMP655274:LMP655303 LWL655274:LWL655303 MGH655274:MGH655303 MQD655274:MQD655303 MZZ655274:MZZ655303 NJV655274:NJV655303 NTR655274:NTR655303 ODN655274:ODN655303 ONJ655274:ONJ655303 OXF655274:OXF655303 PHB655274:PHB655303 PQX655274:PQX655303 QAT655274:QAT655303 QKP655274:QKP655303 QUL655274:QUL655303 REH655274:REH655303 ROD655274:ROD655303 RXZ655274:RXZ655303 SHV655274:SHV655303 SRR655274:SRR655303 TBN655274:TBN655303 TLJ655274:TLJ655303 TVF655274:TVF655303 UFB655274:UFB655303 UOX655274:UOX655303 UYT655274:UYT655303 VIP655274:VIP655303 VSL655274:VSL655303 WCH655274:WCH655303 WMD655274:WMD655303 WVZ655274:WVZ655303 R720810:R720839 JN720810:JN720839 TJ720810:TJ720839 ADF720810:ADF720839 ANB720810:ANB720839 AWX720810:AWX720839 BGT720810:BGT720839 BQP720810:BQP720839 CAL720810:CAL720839 CKH720810:CKH720839 CUD720810:CUD720839 DDZ720810:DDZ720839 DNV720810:DNV720839 DXR720810:DXR720839 EHN720810:EHN720839 ERJ720810:ERJ720839 FBF720810:FBF720839 FLB720810:FLB720839 FUX720810:FUX720839 GET720810:GET720839 GOP720810:GOP720839 GYL720810:GYL720839 HIH720810:HIH720839 HSD720810:HSD720839 IBZ720810:IBZ720839 ILV720810:ILV720839 IVR720810:IVR720839 JFN720810:JFN720839 JPJ720810:JPJ720839 JZF720810:JZF720839 KJB720810:KJB720839 KSX720810:KSX720839 LCT720810:LCT720839 LMP720810:LMP720839 LWL720810:LWL720839 MGH720810:MGH720839 MQD720810:MQD720839 MZZ720810:MZZ720839 NJV720810:NJV720839 NTR720810:NTR720839 ODN720810:ODN720839 ONJ720810:ONJ720839 OXF720810:OXF720839 PHB720810:PHB720839 PQX720810:PQX720839 QAT720810:QAT720839 QKP720810:QKP720839 QUL720810:QUL720839 REH720810:REH720839 ROD720810:ROD720839 RXZ720810:RXZ720839 SHV720810:SHV720839 SRR720810:SRR720839 TBN720810:TBN720839 TLJ720810:TLJ720839 TVF720810:TVF720839 UFB720810:UFB720839 UOX720810:UOX720839 UYT720810:UYT720839 VIP720810:VIP720839 VSL720810:VSL720839 WCH720810:WCH720839 WMD720810:WMD720839 WVZ720810:WVZ720839 R786346:R786375 JN786346:JN786375 TJ786346:TJ786375 ADF786346:ADF786375 ANB786346:ANB786375 AWX786346:AWX786375 BGT786346:BGT786375 BQP786346:BQP786375 CAL786346:CAL786375 CKH786346:CKH786375 CUD786346:CUD786375 DDZ786346:DDZ786375 DNV786346:DNV786375 DXR786346:DXR786375 EHN786346:EHN786375 ERJ786346:ERJ786375 FBF786346:FBF786375 FLB786346:FLB786375 FUX786346:FUX786375 GET786346:GET786375 GOP786346:GOP786375 GYL786346:GYL786375 HIH786346:HIH786375 HSD786346:HSD786375 IBZ786346:IBZ786375 ILV786346:ILV786375 IVR786346:IVR786375 JFN786346:JFN786375 JPJ786346:JPJ786375 JZF786346:JZF786375 KJB786346:KJB786375 KSX786346:KSX786375 LCT786346:LCT786375 LMP786346:LMP786375 LWL786346:LWL786375 MGH786346:MGH786375 MQD786346:MQD786375 MZZ786346:MZZ786375 NJV786346:NJV786375 NTR786346:NTR786375 ODN786346:ODN786375 ONJ786346:ONJ786375 OXF786346:OXF786375 PHB786346:PHB786375 PQX786346:PQX786375 QAT786346:QAT786375 QKP786346:QKP786375 QUL786346:QUL786375 REH786346:REH786375 ROD786346:ROD786375 RXZ786346:RXZ786375 SHV786346:SHV786375 SRR786346:SRR786375 TBN786346:TBN786375 TLJ786346:TLJ786375 TVF786346:TVF786375 UFB786346:UFB786375 UOX786346:UOX786375 UYT786346:UYT786375 VIP786346:VIP786375 VSL786346:VSL786375 WCH786346:WCH786375 WMD786346:WMD786375 WVZ786346:WVZ786375 R851882:R851911 JN851882:JN851911 TJ851882:TJ851911 ADF851882:ADF851911 ANB851882:ANB851911 AWX851882:AWX851911 BGT851882:BGT851911 BQP851882:BQP851911 CAL851882:CAL851911 CKH851882:CKH851911 CUD851882:CUD851911 DDZ851882:DDZ851911 DNV851882:DNV851911 DXR851882:DXR851911 EHN851882:EHN851911 ERJ851882:ERJ851911 FBF851882:FBF851911 FLB851882:FLB851911 FUX851882:FUX851911 GET851882:GET851911 GOP851882:GOP851911 GYL851882:GYL851911 HIH851882:HIH851911 HSD851882:HSD851911 IBZ851882:IBZ851911 ILV851882:ILV851911 IVR851882:IVR851911 JFN851882:JFN851911 JPJ851882:JPJ851911 JZF851882:JZF851911 KJB851882:KJB851911 KSX851882:KSX851911 LCT851882:LCT851911 LMP851882:LMP851911 LWL851882:LWL851911 MGH851882:MGH851911 MQD851882:MQD851911 MZZ851882:MZZ851911 NJV851882:NJV851911 NTR851882:NTR851911 ODN851882:ODN851911 ONJ851882:ONJ851911 OXF851882:OXF851911 PHB851882:PHB851911 PQX851882:PQX851911 QAT851882:QAT851911 QKP851882:QKP851911 QUL851882:QUL851911 REH851882:REH851911 ROD851882:ROD851911 RXZ851882:RXZ851911 SHV851882:SHV851911 SRR851882:SRR851911 TBN851882:TBN851911 TLJ851882:TLJ851911 TVF851882:TVF851911 UFB851882:UFB851911 UOX851882:UOX851911 UYT851882:UYT851911 VIP851882:VIP851911 VSL851882:VSL851911 WCH851882:WCH851911 WMD851882:WMD851911 WVZ851882:WVZ851911 R917418:R917447 JN917418:JN917447 TJ917418:TJ917447 ADF917418:ADF917447 ANB917418:ANB917447 AWX917418:AWX917447 BGT917418:BGT917447 BQP917418:BQP917447 CAL917418:CAL917447 CKH917418:CKH917447 CUD917418:CUD917447 DDZ917418:DDZ917447 DNV917418:DNV917447 DXR917418:DXR917447 EHN917418:EHN917447 ERJ917418:ERJ917447 FBF917418:FBF917447 FLB917418:FLB917447 FUX917418:FUX917447 GET917418:GET917447 GOP917418:GOP917447 GYL917418:GYL917447 HIH917418:HIH917447 HSD917418:HSD917447 IBZ917418:IBZ917447 ILV917418:ILV917447 IVR917418:IVR917447 JFN917418:JFN917447 JPJ917418:JPJ917447 JZF917418:JZF917447 KJB917418:KJB917447 KSX917418:KSX917447 LCT917418:LCT917447 LMP917418:LMP917447 LWL917418:LWL917447 MGH917418:MGH917447 MQD917418:MQD917447 MZZ917418:MZZ917447 NJV917418:NJV917447 NTR917418:NTR917447 ODN917418:ODN917447 ONJ917418:ONJ917447 OXF917418:OXF917447 PHB917418:PHB917447 PQX917418:PQX917447 QAT917418:QAT917447 QKP917418:QKP917447 QUL917418:QUL917447 REH917418:REH917447 ROD917418:ROD917447 RXZ917418:RXZ917447 SHV917418:SHV917447 SRR917418:SRR917447 TBN917418:TBN917447 TLJ917418:TLJ917447 TVF917418:TVF917447 UFB917418:UFB917447 UOX917418:UOX917447 UYT917418:UYT917447 VIP917418:VIP917447 VSL917418:VSL917447 WCH917418:WCH917447 WMD917418:WMD917447 WVZ917418:WVZ917447 R982954:R982983 JN982954:JN982983 TJ982954:TJ982983 ADF982954:ADF982983 ANB982954:ANB982983 AWX982954:AWX982983 BGT982954:BGT982983 BQP982954:BQP982983 CAL982954:CAL982983 CKH982954:CKH982983 CUD982954:CUD982983 DDZ982954:DDZ982983 DNV982954:DNV982983 DXR982954:DXR982983 EHN982954:EHN982983 ERJ982954:ERJ982983 FBF982954:FBF982983 FLB982954:FLB982983 FUX982954:FUX982983 GET982954:GET982983 GOP982954:GOP982983 GYL982954:GYL982983 HIH982954:HIH982983 HSD982954:HSD982983 IBZ982954:IBZ982983 ILV982954:ILV982983 IVR982954:IVR982983 JFN982954:JFN982983 JPJ982954:JPJ982983 JZF982954:JZF982983 KJB982954:KJB982983 KSX982954:KSX982983 LCT982954:LCT982983 LMP982954:LMP982983 LWL982954:LWL982983 MGH982954:MGH982983 MQD982954:MQD982983 MZZ982954:MZZ982983 NJV982954:NJV982983 NTR982954:NTR982983 ODN982954:ODN982983 ONJ982954:ONJ982983 OXF982954:OXF982983 PHB982954:PHB982983 PQX982954:PQX982983 QAT982954:QAT982983 QKP982954:QKP982983 QUL982954:QUL982983 REH982954:REH982983 ROD982954:ROD982983 RXZ982954:RXZ982983 SHV982954:SHV982983 SRR982954:SRR982983 TBN982954:TBN982983 TLJ982954:TLJ982983 TVF982954:TVF982983 UFB982954:UFB982983 UOX982954:UOX982983 UYT982954:UYT982983 VIP982954:VIP982983 VSL982954:VSL982983 WCH982954:WCH982983 WMD982954:WMD982983 WVZ982954:WVZ982983 R65481:R65545 JN65481:JN65545 TJ65481:TJ65545 ADF65481:ADF65545 ANB65481:ANB65545 AWX65481:AWX65545 BGT65481:BGT65545 BQP65481:BQP65545 CAL65481:CAL65545 CKH65481:CKH65545 CUD65481:CUD65545 DDZ65481:DDZ65545 DNV65481:DNV65545 DXR65481:DXR65545 EHN65481:EHN65545 ERJ65481:ERJ65545 FBF65481:FBF65545 FLB65481:FLB65545 FUX65481:FUX65545 GET65481:GET65545 GOP65481:GOP65545 GYL65481:GYL65545 HIH65481:HIH65545 HSD65481:HSD65545 IBZ65481:IBZ65545 ILV65481:ILV65545 IVR65481:IVR65545 JFN65481:JFN65545 JPJ65481:JPJ65545 JZF65481:JZF65545 KJB65481:KJB65545 KSX65481:KSX65545 LCT65481:LCT65545 LMP65481:LMP65545 LWL65481:LWL65545 MGH65481:MGH65545 MQD65481:MQD65545 MZZ65481:MZZ65545 NJV65481:NJV65545 NTR65481:NTR65545 ODN65481:ODN65545 ONJ65481:ONJ65545 OXF65481:OXF65545 PHB65481:PHB65545 PQX65481:PQX65545 QAT65481:QAT65545 QKP65481:QKP65545 QUL65481:QUL65545 REH65481:REH65545 ROD65481:ROD65545 RXZ65481:RXZ65545 SHV65481:SHV65545 SRR65481:SRR65545 TBN65481:TBN65545 TLJ65481:TLJ65545 TVF65481:TVF65545 UFB65481:UFB65545 UOX65481:UOX65545 UYT65481:UYT65545 VIP65481:VIP65545 VSL65481:VSL65545 WCH65481:WCH65545 WMD65481:WMD65545 WVZ65481:WVZ65545 R131017:R131081 JN131017:JN131081 TJ131017:TJ131081 ADF131017:ADF131081 ANB131017:ANB131081 AWX131017:AWX131081 BGT131017:BGT131081 BQP131017:BQP131081 CAL131017:CAL131081 CKH131017:CKH131081 CUD131017:CUD131081 DDZ131017:DDZ131081 DNV131017:DNV131081 DXR131017:DXR131081 EHN131017:EHN131081 ERJ131017:ERJ131081 FBF131017:FBF131081 FLB131017:FLB131081 FUX131017:FUX131081 GET131017:GET131081 GOP131017:GOP131081 GYL131017:GYL131081 HIH131017:HIH131081 HSD131017:HSD131081 IBZ131017:IBZ131081 ILV131017:ILV131081 IVR131017:IVR131081 JFN131017:JFN131081 JPJ131017:JPJ131081 JZF131017:JZF131081 KJB131017:KJB131081 KSX131017:KSX131081 LCT131017:LCT131081 LMP131017:LMP131081 LWL131017:LWL131081 MGH131017:MGH131081 MQD131017:MQD131081 MZZ131017:MZZ131081 NJV131017:NJV131081 NTR131017:NTR131081 ODN131017:ODN131081 ONJ131017:ONJ131081 OXF131017:OXF131081 PHB131017:PHB131081 PQX131017:PQX131081 QAT131017:QAT131081 QKP131017:QKP131081 QUL131017:QUL131081 REH131017:REH131081 ROD131017:ROD131081 RXZ131017:RXZ131081 SHV131017:SHV131081 SRR131017:SRR131081 TBN131017:TBN131081 TLJ131017:TLJ131081 TVF131017:TVF131081 UFB131017:UFB131081 UOX131017:UOX131081 UYT131017:UYT131081 VIP131017:VIP131081 VSL131017:VSL131081 WCH131017:WCH131081 WMD131017:WMD131081 WVZ131017:WVZ131081 R196553:R196617 JN196553:JN196617 TJ196553:TJ196617 ADF196553:ADF196617 ANB196553:ANB196617 AWX196553:AWX196617 BGT196553:BGT196617 BQP196553:BQP196617 CAL196553:CAL196617 CKH196553:CKH196617 CUD196553:CUD196617 DDZ196553:DDZ196617 DNV196553:DNV196617 DXR196553:DXR196617 EHN196553:EHN196617 ERJ196553:ERJ196617 FBF196553:FBF196617 FLB196553:FLB196617 FUX196553:FUX196617 GET196553:GET196617 GOP196553:GOP196617 GYL196553:GYL196617 HIH196553:HIH196617 HSD196553:HSD196617 IBZ196553:IBZ196617 ILV196553:ILV196617 IVR196553:IVR196617 JFN196553:JFN196617 JPJ196553:JPJ196617 JZF196553:JZF196617 KJB196553:KJB196617 KSX196553:KSX196617 LCT196553:LCT196617 LMP196553:LMP196617 LWL196553:LWL196617 MGH196553:MGH196617 MQD196553:MQD196617 MZZ196553:MZZ196617 NJV196553:NJV196617 NTR196553:NTR196617 ODN196553:ODN196617 ONJ196553:ONJ196617 OXF196553:OXF196617 PHB196553:PHB196617 PQX196553:PQX196617 QAT196553:QAT196617 QKP196553:QKP196617 QUL196553:QUL196617 REH196553:REH196617 ROD196553:ROD196617 RXZ196553:RXZ196617 SHV196553:SHV196617 SRR196553:SRR196617 TBN196553:TBN196617 TLJ196553:TLJ196617 TVF196553:TVF196617 UFB196553:UFB196617 UOX196553:UOX196617 UYT196553:UYT196617 VIP196553:VIP196617 VSL196553:VSL196617 WCH196553:WCH196617 WMD196553:WMD196617 WVZ196553:WVZ196617 R262089:R262153 JN262089:JN262153 TJ262089:TJ262153 ADF262089:ADF262153 ANB262089:ANB262153 AWX262089:AWX262153 BGT262089:BGT262153 BQP262089:BQP262153 CAL262089:CAL262153 CKH262089:CKH262153 CUD262089:CUD262153 DDZ262089:DDZ262153 DNV262089:DNV262153 DXR262089:DXR262153 EHN262089:EHN262153 ERJ262089:ERJ262153 FBF262089:FBF262153 FLB262089:FLB262153 FUX262089:FUX262153 GET262089:GET262153 GOP262089:GOP262153 GYL262089:GYL262153 HIH262089:HIH262153 HSD262089:HSD262153 IBZ262089:IBZ262153 ILV262089:ILV262153 IVR262089:IVR262153 JFN262089:JFN262153 JPJ262089:JPJ262153 JZF262089:JZF262153 KJB262089:KJB262153 KSX262089:KSX262153 LCT262089:LCT262153 LMP262089:LMP262153 LWL262089:LWL262153 MGH262089:MGH262153 MQD262089:MQD262153 MZZ262089:MZZ262153 NJV262089:NJV262153 NTR262089:NTR262153 ODN262089:ODN262153 ONJ262089:ONJ262153 OXF262089:OXF262153 PHB262089:PHB262153 PQX262089:PQX262153 QAT262089:QAT262153 QKP262089:QKP262153 QUL262089:QUL262153 REH262089:REH262153 ROD262089:ROD262153 RXZ262089:RXZ262153 SHV262089:SHV262153 SRR262089:SRR262153 TBN262089:TBN262153 TLJ262089:TLJ262153 TVF262089:TVF262153 UFB262089:UFB262153 UOX262089:UOX262153 UYT262089:UYT262153 VIP262089:VIP262153 VSL262089:VSL262153 WCH262089:WCH262153 WMD262089:WMD262153 WVZ262089:WVZ262153 R327625:R327689 JN327625:JN327689 TJ327625:TJ327689 ADF327625:ADF327689 ANB327625:ANB327689 AWX327625:AWX327689 BGT327625:BGT327689 BQP327625:BQP327689 CAL327625:CAL327689 CKH327625:CKH327689 CUD327625:CUD327689 DDZ327625:DDZ327689 DNV327625:DNV327689 DXR327625:DXR327689 EHN327625:EHN327689 ERJ327625:ERJ327689 FBF327625:FBF327689 FLB327625:FLB327689 FUX327625:FUX327689 GET327625:GET327689 GOP327625:GOP327689 GYL327625:GYL327689 HIH327625:HIH327689 HSD327625:HSD327689 IBZ327625:IBZ327689 ILV327625:ILV327689 IVR327625:IVR327689 JFN327625:JFN327689 JPJ327625:JPJ327689 JZF327625:JZF327689 KJB327625:KJB327689 KSX327625:KSX327689 LCT327625:LCT327689 LMP327625:LMP327689 LWL327625:LWL327689 MGH327625:MGH327689 MQD327625:MQD327689 MZZ327625:MZZ327689 NJV327625:NJV327689 NTR327625:NTR327689 ODN327625:ODN327689 ONJ327625:ONJ327689 OXF327625:OXF327689 PHB327625:PHB327689 PQX327625:PQX327689 QAT327625:QAT327689 QKP327625:QKP327689 QUL327625:QUL327689 REH327625:REH327689 ROD327625:ROD327689 RXZ327625:RXZ327689 SHV327625:SHV327689 SRR327625:SRR327689 TBN327625:TBN327689 TLJ327625:TLJ327689 TVF327625:TVF327689 UFB327625:UFB327689 UOX327625:UOX327689 UYT327625:UYT327689 VIP327625:VIP327689 VSL327625:VSL327689 WCH327625:WCH327689 WMD327625:WMD327689 WVZ327625:WVZ327689 R393161:R393225 JN393161:JN393225 TJ393161:TJ393225 ADF393161:ADF393225 ANB393161:ANB393225 AWX393161:AWX393225 BGT393161:BGT393225 BQP393161:BQP393225 CAL393161:CAL393225 CKH393161:CKH393225 CUD393161:CUD393225 DDZ393161:DDZ393225 DNV393161:DNV393225 DXR393161:DXR393225 EHN393161:EHN393225 ERJ393161:ERJ393225 FBF393161:FBF393225 FLB393161:FLB393225 FUX393161:FUX393225 GET393161:GET393225 GOP393161:GOP393225 GYL393161:GYL393225 HIH393161:HIH393225 HSD393161:HSD393225 IBZ393161:IBZ393225 ILV393161:ILV393225 IVR393161:IVR393225 JFN393161:JFN393225 JPJ393161:JPJ393225 JZF393161:JZF393225 KJB393161:KJB393225 KSX393161:KSX393225 LCT393161:LCT393225 LMP393161:LMP393225 LWL393161:LWL393225 MGH393161:MGH393225 MQD393161:MQD393225 MZZ393161:MZZ393225 NJV393161:NJV393225 NTR393161:NTR393225 ODN393161:ODN393225 ONJ393161:ONJ393225 OXF393161:OXF393225 PHB393161:PHB393225 PQX393161:PQX393225 QAT393161:QAT393225 QKP393161:QKP393225 QUL393161:QUL393225 REH393161:REH393225 ROD393161:ROD393225 RXZ393161:RXZ393225 SHV393161:SHV393225 SRR393161:SRR393225 TBN393161:TBN393225 TLJ393161:TLJ393225 TVF393161:TVF393225 UFB393161:UFB393225 UOX393161:UOX393225 UYT393161:UYT393225 VIP393161:VIP393225 VSL393161:VSL393225 WCH393161:WCH393225 WMD393161:WMD393225 WVZ393161:WVZ393225 R458697:R458761 JN458697:JN458761 TJ458697:TJ458761 ADF458697:ADF458761 ANB458697:ANB458761 AWX458697:AWX458761 BGT458697:BGT458761 BQP458697:BQP458761 CAL458697:CAL458761 CKH458697:CKH458761 CUD458697:CUD458761 DDZ458697:DDZ458761 DNV458697:DNV458761 DXR458697:DXR458761 EHN458697:EHN458761 ERJ458697:ERJ458761 FBF458697:FBF458761 FLB458697:FLB458761 FUX458697:FUX458761 GET458697:GET458761 GOP458697:GOP458761 GYL458697:GYL458761 HIH458697:HIH458761 HSD458697:HSD458761 IBZ458697:IBZ458761 ILV458697:ILV458761 IVR458697:IVR458761 JFN458697:JFN458761 JPJ458697:JPJ458761 JZF458697:JZF458761 KJB458697:KJB458761 KSX458697:KSX458761 LCT458697:LCT458761 LMP458697:LMP458761 LWL458697:LWL458761 MGH458697:MGH458761 MQD458697:MQD458761 MZZ458697:MZZ458761 NJV458697:NJV458761 NTR458697:NTR458761 ODN458697:ODN458761 ONJ458697:ONJ458761 OXF458697:OXF458761 PHB458697:PHB458761 PQX458697:PQX458761 QAT458697:QAT458761 QKP458697:QKP458761 QUL458697:QUL458761 REH458697:REH458761 ROD458697:ROD458761 RXZ458697:RXZ458761 SHV458697:SHV458761 SRR458697:SRR458761 TBN458697:TBN458761 TLJ458697:TLJ458761 TVF458697:TVF458761 UFB458697:UFB458761 UOX458697:UOX458761 UYT458697:UYT458761 VIP458697:VIP458761 VSL458697:VSL458761 WCH458697:WCH458761 WMD458697:WMD458761 WVZ458697:WVZ458761 R524233:R524297 JN524233:JN524297 TJ524233:TJ524297 ADF524233:ADF524297 ANB524233:ANB524297 AWX524233:AWX524297 BGT524233:BGT524297 BQP524233:BQP524297 CAL524233:CAL524297 CKH524233:CKH524297 CUD524233:CUD524297 DDZ524233:DDZ524297 DNV524233:DNV524297 DXR524233:DXR524297 EHN524233:EHN524297 ERJ524233:ERJ524297 FBF524233:FBF524297 FLB524233:FLB524297 FUX524233:FUX524297 GET524233:GET524297 GOP524233:GOP524297 GYL524233:GYL524297 HIH524233:HIH524297 HSD524233:HSD524297 IBZ524233:IBZ524297 ILV524233:ILV524297 IVR524233:IVR524297 JFN524233:JFN524297 JPJ524233:JPJ524297 JZF524233:JZF524297 KJB524233:KJB524297 KSX524233:KSX524297 LCT524233:LCT524297 LMP524233:LMP524297 LWL524233:LWL524297 MGH524233:MGH524297 MQD524233:MQD524297 MZZ524233:MZZ524297 NJV524233:NJV524297 NTR524233:NTR524297 ODN524233:ODN524297 ONJ524233:ONJ524297 OXF524233:OXF524297 PHB524233:PHB524297 PQX524233:PQX524297 QAT524233:QAT524297 QKP524233:QKP524297 QUL524233:QUL524297 REH524233:REH524297 ROD524233:ROD524297 RXZ524233:RXZ524297 SHV524233:SHV524297 SRR524233:SRR524297 TBN524233:TBN524297 TLJ524233:TLJ524297 TVF524233:TVF524297 UFB524233:UFB524297 UOX524233:UOX524297 UYT524233:UYT524297 VIP524233:VIP524297 VSL524233:VSL524297 WCH524233:WCH524297 WMD524233:WMD524297 WVZ524233:WVZ524297 R589769:R589833 JN589769:JN589833 TJ589769:TJ589833 ADF589769:ADF589833 ANB589769:ANB589833 AWX589769:AWX589833 BGT589769:BGT589833 BQP589769:BQP589833 CAL589769:CAL589833 CKH589769:CKH589833 CUD589769:CUD589833 DDZ589769:DDZ589833 DNV589769:DNV589833 DXR589769:DXR589833 EHN589769:EHN589833 ERJ589769:ERJ589833 FBF589769:FBF589833 FLB589769:FLB589833 FUX589769:FUX589833 GET589769:GET589833 GOP589769:GOP589833 GYL589769:GYL589833 HIH589769:HIH589833 HSD589769:HSD589833 IBZ589769:IBZ589833 ILV589769:ILV589833 IVR589769:IVR589833 JFN589769:JFN589833 JPJ589769:JPJ589833 JZF589769:JZF589833 KJB589769:KJB589833 KSX589769:KSX589833 LCT589769:LCT589833 LMP589769:LMP589833 LWL589769:LWL589833 MGH589769:MGH589833 MQD589769:MQD589833 MZZ589769:MZZ589833 NJV589769:NJV589833 NTR589769:NTR589833 ODN589769:ODN589833 ONJ589769:ONJ589833 OXF589769:OXF589833 PHB589769:PHB589833 PQX589769:PQX589833 QAT589769:QAT589833 QKP589769:QKP589833 QUL589769:QUL589833 REH589769:REH589833 ROD589769:ROD589833 RXZ589769:RXZ589833 SHV589769:SHV589833 SRR589769:SRR589833 TBN589769:TBN589833 TLJ589769:TLJ589833 TVF589769:TVF589833 UFB589769:UFB589833 UOX589769:UOX589833 UYT589769:UYT589833 VIP589769:VIP589833 VSL589769:VSL589833 WCH589769:WCH589833 WMD589769:WMD589833 WVZ589769:WVZ589833 R655305:R655369 JN655305:JN655369 TJ655305:TJ655369 ADF655305:ADF655369 ANB655305:ANB655369 AWX655305:AWX655369 BGT655305:BGT655369 BQP655305:BQP655369 CAL655305:CAL655369 CKH655305:CKH655369 CUD655305:CUD655369 DDZ655305:DDZ655369 DNV655305:DNV655369 DXR655305:DXR655369 EHN655305:EHN655369 ERJ655305:ERJ655369 FBF655305:FBF655369 FLB655305:FLB655369 FUX655305:FUX655369 GET655305:GET655369 GOP655305:GOP655369 GYL655305:GYL655369 HIH655305:HIH655369 HSD655305:HSD655369 IBZ655305:IBZ655369 ILV655305:ILV655369 IVR655305:IVR655369 JFN655305:JFN655369 JPJ655305:JPJ655369 JZF655305:JZF655369 KJB655305:KJB655369 KSX655305:KSX655369 LCT655305:LCT655369 LMP655305:LMP655369 LWL655305:LWL655369 MGH655305:MGH655369 MQD655305:MQD655369 MZZ655305:MZZ655369 NJV655305:NJV655369 NTR655305:NTR655369 ODN655305:ODN655369 ONJ655305:ONJ655369 OXF655305:OXF655369 PHB655305:PHB655369 PQX655305:PQX655369 QAT655305:QAT655369 QKP655305:QKP655369 QUL655305:QUL655369 REH655305:REH655369 ROD655305:ROD655369 RXZ655305:RXZ655369 SHV655305:SHV655369 SRR655305:SRR655369 TBN655305:TBN655369 TLJ655305:TLJ655369 TVF655305:TVF655369 UFB655305:UFB655369 UOX655305:UOX655369 UYT655305:UYT655369 VIP655305:VIP655369 VSL655305:VSL655369 WCH655305:WCH655369 WMD655305:WMD655369 WVZ655305:WVZ655369 R720841:R720905 JN720841:JN720905 TJ720841:TJ720905 ADF720841:ADF720905 ANB720841:ANB720905 AWX720841:AWX720905 BGT720841:BGT720905 BQP720841:BQP720905 CAL720841:CAL720905 CKH720841:CKH720905 CUD720841:CUD720905 DDZ720841:DDZ720905 DNV720841:DNV720905 DXR720841:DXR720905 EHN720841:EHN720905 ERJ720841:ERJ720905 FBF720841:FBF720905 FLB720841:FLB720905 FUX720841:FUX720905 GET720841:GET720905 GOP720841:GOP720905 GYL720841:GYL720905 HIH720841:HIH720905 HSD720841:HSD720905 IBZ720841:IBZ720905 ILV720841:ILV720905 IVR720841:IVR720905 JFN720841:JFN720905 JPJ720841:JPJ720905 JZF720841:JZF720905 KJB720841:KJB720905 KSX720841:KSX720905 LCT720841:LCT720905 LMP720841:LMP720905 LWL720841:LWL720905 MGH720841:MGH720905 MQD720841:MQD720905 MZZ720841:MZZ720905 NJV720841:NJV720905 NTR720841:NTR720905 ODN720841:ODN720905 ONJ720841:ONJ720905 OXF720841:OXF720905 PHB720841:PHB720905 PQX720841:PQX720905 QAT720841:QAT720905 QKP720841:QKP720905 QUL720841:QUL720905 REH720841:REH720905 ROD720841:ROD720905 RXZ720841:RXZ720905 SHV720841:SHV720905 SRR720841:SRR720905 TBN720841:TBN720905 TLJ720841:TLJ720905 TVF720841:TVF720905 UFB720841:UFB720905 UOX720841:UOX720905 UYT720841:UYT720905 VIP720841:VIP720905 VSL720841:VSL720905 WCH720841:WCH720905 WMD720841:WMD720905 WVZ720841:WVZ720905 R786377:R786441 JN786377:JN786441 TJ786377:TJ786441 ADF786377:ADF786441 ANB786377:ANB786441 AWX786377:AWX786441 BGT786377:BGT786441 BQP786377:BQP786441 CAL786377:CAL786441 CKH786377:CKH786441 CUD786377:CUD786441 DDZ786377:DDZ786441 DNV786377:DNV786441 DXR786377:DXR786441 EHN786377:EHN786441 ERJ786377:ERJ786441 FBF786377:FBF786441 FLB786377:FLB786441 FUX786377:FUX786441 GET786377:GET786441 GOP786377:GOP786441 GYL786377:GYL786441 HIH786377:HIH786441 HSD786377:HSD786441 IBZ786377:IBZ786441 ILV786377:ILV786441 IVR786377:IVR786441 JFN786377:JFN786441 JPJ786377:JPJ786441 JZF786377:JZF786441 KJB786377:KJB786441 KSX786377:KSX786441 LCT786377:LCT786441 LMP786377:LMP786441 LWL786377:LWL786441 MGH786377:MGH786441 MQD786377:MQD786441 MZZ786377:MZZ786441 NJV786377:NJV786441 NTR786377:NTR786441 ODN786377:ODN786441 ONJ786377:ONJ786441 OXF786377:OXF786441 PHB786377:PHB786441 PQX786377:PQX786441 QAT786377:QAT786441 QKP786377:QKP786441 QUL786377:QUL786441 REH786377:REH786441 ROD786377:ROD786441 RXZ786377:RXZ786441 SHV786377:SHV786441 SRR786377:SRR786441 TBN786377:TBN786441 TLJ786377:TLJ786441 TVF786377:TVF786441 UFB786377:UFB786441 UOX786377:UOX786441 UYT786377:UYT786441 VIP786377:VIP786441 VSL786377:VSL786441 WCH786377:WCH786441 WMD786377:WMD786441 WVZ786377:WVZ786441 R851913:R851977 JN851913:JN851977 TJ851913:TJ851977 ADF851913:ADF851977 ANB851913:ANB851977 AWX851913:AWX851977 BGT851913:BGT851977 BQP851913:BQP851977 CAL851913:CAL851977 CKH851913:CKH851977 CUD851913:CUD851977 DDZ851913:DDZ851977 DNV851913:DNV851977 DXR851913:DXR851977 EHN851913:EHN851977 ERJ851913:ERJ851977 FBF851913:FBF851977 FLB851913:FLB851977 FUX851913:FUX851977 GET851913:GET851977 GOP851913:GOP851977 GYL851913:GYL851977 HIH851913:HIH851977 HSD851913:HSD851977 IBZ851913:IBZ851977 ILV851913:ILV851977 IVR851913:IVR851977 JFN851913:JFN851977 JPJ851913:JPJ851977 JZF851913:JZF851977 KJB851913:KJB851977 KSX851913:KSX851977 LCT851913:LCT851977 LMP851913:LMP851977 LWL851913:LWL851977 MGH851913:MGH851977 MQD851913:MQD851977 MZZ851913:MZZ851977 NJV851913:NJV851977 NTR851913:NTR851977 ODN851913:ODN851977 ONJ851913:ONJ851977 OXF851913:OXF851977 PHB851913:PHB851977 PQX851913:PQX851977 QAT851913:QAT851977 QKP851913:QKP851977 QUL851913:QUL851977 REH851913:REH851977 ROD851913:ROD851977 RXZ851913:RXZ851977 SHV851913:SHV851977 SRR851913:SRR851977 TBN851913:TBN851977 TLJ851913:TLJ851977 TVF851913:TVF851977 UFB851913:UFB851977 UOX851913:UOX851977 UYT851913:UYT851977 VIP851913:VIP851977 VSL851913:VSL851977 WCH851913:WCH851977 WMD851913:WMD851977 WVZ851913:WVZ851977 R917449:R917513 JN917449:JN917513 TJ917449:TJ917513 ADF917449:ADF917513 ANB917449:ANB917513 AWX917449:AWX917513 BGT917449:BGT917513 BQP917449:BQP917513 CAL917449:CAL917513 CKH917449:CKH917513 CUD917449:CUD917513 DDZ917449:DDZ917513 DNV917449:DNV917513 DXR917449:DXR917513 EHN917449:EHN917513 ERJ917449:ERJ917513 FBF917449:FBF917513 FLB917449:FLB917513 FUX917449:FUX917513 GET917449:GET917513 GOP917449:GOP917513 GYL917449:GYL917513 HIH917449:HIH917513 HSD917449:HSD917513 IBZ917449:IBZ917513 ILV917449:ILV917513 IVR917449:IVR917513 JFN917449:JFN917513 JPJ917449:JPJ917513 JZF917449:JZF917513 KJB917449:KJB917513 KSX917449:KSX917513 LCT917449:LCT917513 LMP917449:LMP917513 LWL917449:LWL917513 MGH917449:MGH917513 MQD917449:MQD917513 MZZ917449:MZZ917513 NJV917449:NJV917513 NTR917449:NTR917513 ODN917449:ODN917513 ONJ917449:ONJ917513 OXF917449:OXF917513 PHB917449:PHB917513 PQX917449:PQX917513 QAT917449:QAT917513 QKP917449:QKP917513 QUL917449:QUL917513 REH917449:REH917513 ROD917449:ROD917513 RXZ917449:RXZ917513 SHV917449:SHV917513 SRR917449:SRR917513 TBN917449:TBN917513 TLJ917449:TLJ917513 TVF917449:TVF917513 UFB917449:UFB917513 UOX917449:UOX917513 UYT917449:UYT917513 VIP917449:VIP917513 VSL917449:VSL917513 WCH917449:WCH917513 WMD917449:WMD917513 WVZ917449:WVZ917513 R982985:R983049 JN982985:JN983049 TJ982985:TJ983049 ADF982985:ADF983049 ANB982985:ANB983049 AWX982985:AWX983049 BGT982985:BGT983049 BQP982985:BQP983049 CAL982985:CAL983049 CKH982985:CKH983049 CUD982985:CUD983049 DDZ982985:DDZ983049 DNV982985:DNV983049 DXR982985:DXR983049 EHN982985:EHN983049 ERJ982985:ERJ983049 FBF982985:FBF983049 FLB982985:FLB983049 FUX982985:FUX983049 GET982985:GET983049 GOP982985:GOP983049 GYL982985:GYL983049 HIH982985:HIH983049 HSD982985:HSD983049 IBZ982985:IBZ983049 ILV982985:ILV983049 IVR982985:IVR983049 JFN982985:JFN983049 JPJ982985:JPJ983049 JZF982985:JZF983049 KJB982985:KJB983049 KSX982985:KSX983049 LCT982985:LCT983049 LMP982985:LMP983049 LWL982985:LWL983049 MGH982985:MGH983049 MQD982985:MQD983049 MZZ982985:MZZ983049 NJV982985:NJV983049 NTR982985:NTR983049 ODN982985:ODN983049 ONJ982985:ONJ983049 OXF982985:OXF983049 PHB982985:PHB983049 PQX982985:PQX983049 QAT982985:QAT983049 QKP982985:QKP983049 QUL982985:QUL983049 REH982985:REH983049 ROD982985:ROD983049 RXZ982985:RXZ983049 SHV982985:SHV983049 SRR982985:SRR983049 TBN982985:TBN983049 TLJ982985:TLJ983049 TVF982985:TVF983049 UFB982985:UFB983049 UOX982985:UOX983049 UYT982985:UYT983049 VIP982985:VIP983049 VSL982985:VSL983049 WCH982985:WCH983049 WMD982985:WMD983049 WVZ982985:WVZ983049 R25:R27 JN25:JN27 TJ25:TJ27 ADF25:ADF27 ANB25:ANB27 AWX25:AWX27 BGT25:BGT27 BQP25:BQP27 CAL25:CAL27 CKH25:CKH27 CUD25:CUD27 DDZ25:DDZ27 DNV25:DNV27 DXR25:DXR27 EHN25:EHN27 ERJ25:ERJ27 FBF25:FBF27 FLB25:FLB27 FUX25:FUX27 GET25:GET27 GOP25:GOP27 GYL25:GYL27 HIH25:HIH27 HSD25:HSD27 IBZ25:IBZ27 ILV25:ILV27 IVR25:IVR27 JFN25:JFN27 JPJ25:JPJ27 JZF25:JZF27 KJB25:KJB27 KSX25:KSX27 LCT25:LCT27 LMP25:LMP27 LWL25:LWL27 MGH25:MGH27 MQD25:MQD27 MZZ25:MZZ27 NJV25:NJV27 NTR25:NTR27 ODN25:ODN27 ONJ25:ONJ27 OXF25:OXF27 PHB25:PHB27 PQX25:PQX27 QAT25:QAT27 QKP25:QKP27 QUL25:QUL27 REH25:REH27 ROD25:ROD27 RXZ25:RXZ27 SHV25:SHV27 SRR25:SRR27 TBN25:TBN27 TLJ25:TLJ27 TVF25:TVF27 UFB25:UFB27 UOX25:UOX27 UYT25:UYT27 VIP25:VIP27 VSL25:VSL27 WCH25:WCH27 WMD25:WMD27 WVZ25:WVZ27 R65561:R65563 JN65561:JN65563 TJ65561:TJ65563 ADF65561:ADF65563 ANB65561:ANB65563 AWX65561:AWX65563 BGT65561:BGT65563 BQP65561:BQP65563 CAL65561:CAL65563 CKH65561:CKH65563 CUD65561:CUD65563 DDZ65561:DDZ65563 DNV65561:DNV65563 DXR65561:DXR65563 EHN65561:EHN65563 ERJ65561:ERJ65563 FBF65561:FBF65563 FLB65561:FLB65563 FUX65561:FUX65563 GET65561:GET65563 GOP65561:GOP65563 GYL65561:GYL65563 HIH65561:HIH65563 HSD65561:HSD65563 IBZ65561:IBZ65563 ILV65561:ILV65563 IVR65561:IVR65563 JFN65561:JFN65563 JPJ65561:JPJ65563 JZF65561:JZF65563 KJB65561:KJB65563 KSX65561:KSX65563 LCT65561:LCT65563 LMP65561:LMP65563 LWL65561:LWL65563 MGH65561:MGH65563 MQD65561:MQD65563 MZZ65561:MZZ65563 NJV65561:NJV65563 NTR65561:NTR65563 ODN65561:ODN65563 ONJ65561:ONJ65563 OXF65561:OXF65563 PHB65561:PHB65563 PQX65561:PQX65563 QAT65561:QAT65563 QKP65561:QKP65563 QUL65561:QUL65563 REH65561:REH65563 ROD65561:ROD65563 RXZ65561:RXZ65563 SHV65561:SHV65563 SRR65561:SRR65563 TBN65561:TBN65563 TLJ65561:TLJ65563 TVF65561:TVF65563 UFB65561:UFB65563 UOX65561:UOX65563 UYT65561:UYT65563 VIP65561:VIP65563 VSL65561:VSL65563 WCH65561:WCH65563 WMD65561:WMD65563 WVZ65561:WVZ65563 R131097:R131099 JN131097:JN131099 TJ131097:TJ131099 ADF131097:ADF131099 ANB131097:ANB131099 AWX131097:AWX131099 BGT131097:BGT131099 BQP131097:BQP131099 CAL131097:CAL131099 CKH131097:CKH131099 CUD131097:CUD131099 DDZ131097:DDZ131099 DNV131097:DNV131099 DXR131097:DXR131099 EHN131097:EHN131099 ERJ131097:ERJ131099 FBF131097:FBF131099 FLB131097:FLB131099 FUX131097:FUX131099 GET131097:GET131099 GOP131097:GOP131099 GYL131097:GYL131099 HIH131097:HIH131099 HSD131097:HSD131099 IBZ131097:IBZ131099 ILV131097:ILV131099 IVR131097:IVR131099 JFN131097:JFN131099 JPJ131097:JPJ131099 JZF131097:JZF131099 KJB131097:KJB131099 KSX131097:KSX131099 LCT131097:LCT131099 LMP131097:LMP131099 LWL131097:LWL131099 MGH131097:MGH131099 MQD131097:MQD131099 MZZ131097:MZZ131099 NJV131097:NJV131099 NTR131097:NTR131099 ODN131097:ODN131099 ONJ131097:ONJ131099 OXF131097:OXF131099 PHB131097:PHB131099 PQX131097:PQX131099 QAT131097:QAT131099 QKP131097:QKP131099 QUL131097:QUL131099 REH131097:REH131099 ROD131097:ROD131099 RXZ131097:RXZ131099 SHV131097:SHV131099 SRR131097:SRR131099 TBN131097:TBN131099 TLJ131097:TLJ131099 TVF131097:TVF131099 UFB131097:UFB131099 UOX131097:UOX131099 UYT131097:UYT131099 VIP131097:VIP131099 VSL131097:VSL131099 WCH131097:WCH131099 WMD131097:WMD131099 WVZ131097:WVZ131099 R196633:R196635 JN196633:JN196635 TJ196633:TJ196635 ADF196633:ADF196635 ANB196633:ANB196635 AWX196633:AWX196635 BGT196633:BGT196635 BQP196633:BQP196635 CAL196633:CAL196635 CKH196633:CKH196635 CUD196633:CUD196635 DDZ196633:DDZ196635 DNV196633:DNV196635 DXR196633:DXR196635 EHN196633:EHN196635 ERJ196633:ERJ196635 FBF196633:FBF196635 FLB196633:FLB196635 FUX196633:FUX196635 GET196633:GET196635 GOP196633:GOP196635 GYL196633:GYL196635 HIH196633:HIH196635 HSD196633:HSD196635 IBZ196633:IBZ196635 ILV196633:ILV196635 IVR196633:IVR196635 JFN196633:JFN196635 JPJ196633:JPJ196635 JZF196633:JZF196635 KJB196633:KJB196635 KSX196633:KSX196635 LCT196633:LCT196635 LMP196633:LMP196635 LWL196633:LWL196635 MGH196633:MGH196635 MQD196633:MQD196635 MZZ196633:MZZ196635 NJV196633:NJV196635 NTR196633:NTR196635 ODN196633:ODN196635 ONJ196633:ONJ196635 OXF196633:OXF196635 PHB196633:PHB196635 PQX196633:PQX196635 QAT196633:QAT196635 QKP196633:QKP196635 QUL196633:QUL196635 REH196633:REH196635 ROD196633:ROD196635 RXZ196633:RXZ196635 SHV196633:SHV196635 SRR196633:SRR196635 TBN196633:TBN196635 TLJ196633:TLJ196635 TVF196633:TVF196635 UFB196633:UFB196635 UOX196633:UOX196635 UYT196633:UYT196635 VIP196633:VIP196635 VSL196633:VSL196635 WCH196633:WCH196635 WMD196633:WMD196635 WVZ196633:WVZ196635 R262169:R262171 JN262169:JN262171 TJ262169:TJ262171 ADF262169:ADF262171 ANB262169:ANB262171 AWX262169:AWX262171 BGT262169:BGT262171 BQP262169:BQP262171 CAL262169:CAL262171 CKH262169:CKH262171 CUD262169:CUD262171 DDZ262169:DDZ262171 DNV262169:DNV262171 DXR262169:DXR262171 EHN262169:EHN262171 ERJ262169:ERJ262171 FBF262169:FBF262171 FLB262169:FLB262171 FUX262169:FUX262171 GET262169:GET262171 GOP262169:GOP262171 GYL262169:GYL262171 HIH262169:HIH262171 HSD262169:HSD262171 IBZ262169:IBZ262171 ILV262169:ILV262171 IVR262169:IVR262171 JFN262169:JFN262171 JPJ262169:JPJ262171 JZF262169:JZF262171 KJB262169:KJB262171 KSX262169:KSX262171 LCT262169:LCT262171 LMP262169:LMP262171 LWL262169:LWL262171 MGH262169:MGH262171 MQD262169:MQD262171 MZZ262169:MZZ262171 NJV262169:NJV262171 NTR262169:NTR262171 ODN262169:ODN262171 ONJ262169:ONJ262171 OXF262169:OXF262171 PHB262169:PHB262171 PQX262169:PQX262171 QAT262169:QAT262171 QKP262169:QKP262171 QUL262169:QUL262171 REH262169:REH262171 ROD262169:ROD262171 RXZ262169:RXZ262171 SHV262169:SHV262171 SRR262169:SRR262171 TBN262169:TBN262171 TLJ262169:TLJ262171 TVF262169:TVF262171 UFB262169:UFB262171 UOX262169:UOX262171 UYT262169:UYT262171 VIP262169:VIP262171 VSL262169:VSL262171 WCH262169:WCH262171 WMD262169:WMD262171 WVZ262169:WVZ262171 R327705:R327707 JN327705:JN327707 TJ327705:TJ327707 ADF327705:ADF327707 ANB327705:ANB327707 AWX327705:AWX327707 BGT327705:BGT327707 BQP327705:BQP327707 CAL327705:CAL327707 CKH327705:CKH327707 CUD327705:CUD327707 DDZ327705:DDZ327707 DNV327705:DNV327707 DXR327705:DXR327707 EHN327705:EHN327707 ERJ327705:ERJ327707 FBF327705:FBF327707 FLB327705:FLB327707 FUX327705:FUX327707 GET327705:GET327707 GOP327705:GOP327707 GYL327705:GYL327707 HIH327705:HIH327707 HSD327705:HSD327707 IBZ327705:IBZ327707 ILV327705:ILV327707 IVR327705:IVR327707 JFN327705:JFN327707 JPJ327705:JPJ327707 JZF327705:JZF327707 KJB327705:KJB327707 KSX327705:KSX327707 LCT327705:LCT327707 LMP327705:LMP327707 LWL327705:LWL327707 MGH327705:MGH327707 MQD327705:MQD327707 MZZ327705:MZZ327707 NJV327705:NJV327707 NTR327705:NTR327707 ODN327705:ODN327707 ONJ327705:ONJ327707 OXF327705:OXF327707 PHB327705:PHB327707 PQX327705:PQX327707 QAT327705:QAT327707 QKP327705:QKP327707 QUL327705:QUL327707 REH327705:REH327707 ROD327705:ROD327707 RXZ327705:RXZ327707 SHV327705:SHV327707 SRR327705:SRR327707 TBN327705:TBN327707 TLJ327705:TLJ327707 TVF327705:TVF327707 UFB327705:UFB327707 UOX327705:UOX327707 UYT327705:UYT327707 VIP327705:VIP327707 VSL327705:VSL327707 WCH327705:WCH327707 WMD327705:WMD327707 WVZ327705:WVZ327707 R393241:R393243 JN393241:JN393243 TJ393241:TJ393243 ADF393241:ADF393243 ANB393241:ANB393243 AWX393241:AWX393243 BGT393241:BGT393243 BQP393241:BQP393243 CAL393241:CAL393243 CKH393241:CKH393243 CUD393241:CUD393243 DDZ393241:DDZ393243 DNV393241:DNV393243 DXR393241:DXR393243 EHN393241:EHN393243 ERJ393241:ERJ393243 FBF393241:FBF393243 FLB393241:FLB393243 FUX393241:FUX393243 GET393241:GET393243 GOP393241:GOP393243 GYL393241:GYL393243 HIH393241:HIH393243 HSD393241:HSD393243 IBZ393241:IBZ393243 ILV393241:ILV393243 IVR393241:IVR393243 JFN393241:JFN393243 JPJ393241:JPJ393243 JZF393241:JZF393243 KJB393241:KJB393243 KSX393241:KSX393243 LCT393241:LCT393243 LMP393241:LMP393243 LWL393241:LWL393243 MGH393241:MGH393243 MQD393241:MQD393243 MZZ393241:MZZ393243 NJV393241:NJV393243 NTR393241:NTR393243 ODN393241:ODN393243 ONJ393241:ONJ393243 OXF393241:OXF393243 PHB393241:PHB393243 PQX393241:PQX393243 QAT393241:QAT393243 QKP393241:QKP393243 QUL393241:QUL393243 REH393241:REH393243 ROD393241:ROD393243 RXZ393241:RXZ393243 SHV393241:SHV393243 SRR393241:SRR393243 TBN393241:TBN393243 TLJ393241:TLJ393243 TVF393241:TVF393243 UFB393241:UFB393243 UOX393241:UOX393243 UYT393241:UYT393243 VIP393241:VIP393243 VSL393241:VSL393243 WCH393241:WCH393243 WMD393241:WMD393243 WVZ393241:WVZ393243 R458777:R458779 JN458777:JN458779 TJ458777:TJ458779 ADF458777:ADF458779 ANB458777:ANB458779 AWX458777:AWX458779 BGT458777:BGT458779 BQP458777:BQP458779 CAL458777:CAL458779 CKH458777:CKH458779 CUD458777:CUD458779 DDZ458777:DDZ458779 DNV458777:DNV458779 DXR458777:DXR458779 EHN458777:EHN458779 ERJ458777:ERJ458779 FBF458777:FBF458779 FLB458777:FLB458779 FUX458777:FUX458779 GET458777:GET458779 GOP458777:GOP458779 GYL458777:GYL458779 HIH458777:HIH458779 HSD458777:HSD458779 IBZ458777:IBZ458779 ILV458777:ILV458779 IVR458777:IVR458779 JFN458777:JFN458779 JPJ458777:JPJ458779 JZF458777:JZF458779 KJB458777:KJB458779 KSX458777:KSX458779 LCT458777:LCT458779 LMP458777:LMP458779 LWL458777:LWL458779 MGH458777:MGH458779 MQD458777:MQD458779 MZZ458777:MZZ458779 NJV458777:NJV458779 NTR458777:NTR458779 ODN458777:ODN458779 ONJ458777:ONJ458779 OXF458777:OXF458779 PHB458777:PHB458779 PQX458777:PQX458779 QAT458777:QAT458779 QKP458777:QKP458779 QUL458777:QUL458779 REH458777:REH458779 ROD458777:ROD458779 RXZ458777:RXZ458779 SHV458777:SHV458779 SRR458777:SRR458779 TBN458777:TBN458779 TLJ458777:TLJ458779 TVF458777:TVF458779 UFB458777:UFB458779 UOX458777:UOX458779 UYT458777:UYT458779 VIP458777:VIP458779 VSL458777:VSL458779 WCH458777:WCH458779 WMD458777:WMD458779 WVZ458777:WVZ458779 R524313:R524315 JN524313:JN524315 TJ524313:TJ524315 ADF524313:ADF524315 ANB524313:ANB524315 AWX524313:AWX524315 BGT524313:BGT524315 BQP524313:BQP524315 CAL524313:CAL524315 CKH524313:CKH524315 CUD524313:CUD524315 DDZ524313:DDZ524315 DNV524313:DNV524315 DXR524313:DXR524315 EHN524313:EHN524315 ERJ524313:ERJ524315 FBF524313:FBF524315 FLB524313:FLB524315 FUX524313:FUX524315 GET524313:GET524315 GOP524313:GOP524315 GYL524313:GYL524315 HIH524313:HIH524315 HSD524313:HSD524315 IBZ524313:IBZ524315 ILV524313:ILV524315 IVR524313:IVR524315 JFN524313:JFN524315 JPJ524313:JPJ524315 JZF524313:JZF524315 KJB524313:KJB524315 KSX524313:KSX524315 LCT524313:LCT524315 LMP524313:LMP524315 LWL524313:LWL524315 MGH524313:MGH524315 MQD524313:MQD524315 MZZ524313:MZZ524315 NJV524313:NJV524315 NTR524313:NTR524315 ODN524313:ODN524315 ONJ524313:ONJ524315 OXF524313:OXF524315 PHB524313:PHB524315 PQX524313:PQX524315 QAT524313:QAT524315 QKP524313:QKP524315 QUL524313:QUL524315 REH524313:REH524315 ROD524313:ROD524315 RXZ524313:RXZ524315 SHV524313:SHV524315 SRR524313:SRR524315 TBN524313:TBN524315 TLJ524313:TLJ524315 TVF524313:TVF524315 UFB524313:UFB524315 UOX524313:UOX524315 UYT524313:UYT524315 VIP524313:VIP524315 VSL524313:VSL524315 WCH524313:WCH524315 WMD524313:WMD524315 WVZ524313:WVZ524315 R589849:R589851 JN589849:JN589851 TJ589849:TJ589851 ADF589849:ADF589851 ANB589849:ANB589851 AWX589849:AWX589851 BGT589849:BGT589851 BQP589849:BQP589851 CAL589849:CAL589851 CKH589849:CKH589851 CUD589849:CUD589851 DDZ589849:DDZ589851 DNV589849:DNV589851 DXR589849:DXR589851 EHN589849:EHN589851 ERJ589849:ERJ589851 FBF589849:FBF589851 FLB589849:FLB589851 FUX589849:FUX589851 GET589849:GET589851 GOP589849:GOP589851 GYL589849:GYL589851 HIH589849:HIH589851 HSD589849:HSD589851 IBZ589849:IBZ589851 ILV589849:ILV589851 IVR589849:IVR589851 JFN589849:JFN589851 JPJ589849:JPJ589851 JZF589849:JZF589851 KJB589849:KJB589851 KSX589849:KSX589851 LCT589849:LCT589851 LMP589849:LMP589851 LWL589849:LWL589851 MGH589849:MGH589851 MQD589849:MQD589851 MZZ589849:MZZ589851 NJV589849:NJV589851 NTR589849:NTR589851 ODN589849:ODN589851 ONJ589849:ONJ589851 OXF589849:OXF589851 PHB589849:PHB589851 PQX589849:PQX589851 QAT589849:QAT589851 QKP589849:QKP589851 QUL589849:QUL589851 REH589849:REH589851 ROD589849:ROD589851 RXZ589849:RXZ589851 SHV589849:SHV589851 SRR589849:SRR589851 TBN589849:TBN589851 TLJ589849:TLJ589851 TVF589849:TVF589851 UFB589849:UFB589851 UOX589849:UOX589851 UYT589849:UYT589851 VIP589849:VIP589851 VSL589849:VSL589851 WCH589849:WCH589851 WMD589849:WMD589851 WVZ589849:WVZ589851 R655385:R655387 JN655385:JN655387 TJ655385:TJ655387 ADF655385:ADF655387 ANB655385:ANB655387 AWX655385:AWX655387 BGT655385:BGT655387 BQP655385:BQP655387 CAL655385:CAL655387 CKH655385:CKH655387 CUD655385:CUD655387 DDZ655385:DDZ655387 DNV655385:DNV655387 DXR655385:DXR655387 EHN655385:EHN655387 ERJ655385:ERJ655387 FBF655385:FBF655387 FLB655385:FLB655387 FUX655385:FUX655387 GET655385:GET655387 GOP655385:GOP655387 GYL655385:GYL655387 HIH655385:HIH655387 HSD655385:HSD655387 IBZ655385:IBZ655387 ILV655385:ILV655387 IVR655385:IVR655387 JFN655385:JFN655387 JPJ655385:JPJ655387 JZF655385:JZF655387 KJB655385:KJB655387 KSX655385:KSX655387 LCT655385:LCT655387 LMP655385:LMP655387 LWL655385:LWL655387 MGH655385:MGH655387 MQD655385:MQD655387 MZZ655385:MZZ655387 NJV655385:NJV655387 NTR655385:NTR655387 ODN655385:ODN655387 ONJ655385:ONJ655387 OXF655385:OXF655387 PHB655385:PHB655387 PQX655385:PQX655387 QAT655385:QAT655387 QKP655385:QKP655387 QUL655385:QUL655387 REH655385:REH655387 ROD655385:ROD655387 RXZ655385:RXZ655387 SHV655385:SHV655387 SRR655385:SRR655387 TBN655385:TBN655387 TLJ655385:TLJ655387 TVF655385:TVF655387 UFB655385:UFB655387 UOX655385:UOX655387 UYT655385:UYT655387 VIP655385:VIP655387 VSL655385:VSL655387 WCH655385:WCH655387 WMD655385:WMD655387 WVZ655385:WVZ655387 R720921:R720923 JN720921:JN720923 TJ720921:TJ720923 ADF720921:ADF720923 ANB720921:ANB720923 AWX720921:AWX720923 BGT720921:BGT720923 BQP720921:BQP720923 CAL720921:CAL720923 CKH720921:CKH720923 CUD720921:CUD720923 DDZ720921:DDZ720923 DNV720921:DNV720923 DXR720921:DXR720923 EHN720921:EHN720923 ERJ720921:ERJ720923 FBF720921:FBF720923 FLB720921:FLB720923 FUX720921:FUX720923 GET720921:GET720923 GOP720921:GOP720923 GYL720921:GYL720923 HIH720921:HIH720923 HSD720921:HSD720923 IBZ720921:IBZ720923 ILV720921:ILV720923 IVR720921:IVR720923 JFN720921:JFN720923 JPJ720921:JPJ720923 JZF720921:JZF720923 KJB720921:KJB720923 KSX720921:KSX720923 LCT720921:LCT720923 LMP720921:LMP720923 LWL720921:LWL720923 MGH720921:MGH720923 MQD720921:MQD720923 MZZ720921:MZZ720923 NJV720921:NJV720923 NTR720921:NTR720923 ODN720921:ODN720923 ONJ720921:ONJ720923 OXF720921:OXF720923 PHB720921:PHB720923 PQX720921:PQX720923 QAT720921:QAT720923 QKP720921:QKP720923 QUL720921:QUL720923 REH720921:REH720923 ROD720921:ROD720923 RXZ720921:RXZ720923 SHV720921:SHV720923 SRR720921:SRR720923 TBN720921:TBN720923 TLJ720921:TLJ720923 TVF720921:TVF720923 UFB720921:UFB720923 UOX720921:UOX720923 UYT720921:UYT720923 VIP720921:VIP720923 VSL720921:VSL720923 WCH720921:WCH720923 WMD720921:WMD720923 WVZ720921:WVZ720923 R786457:R786459 JN786457:JN786459 TJ786457:TJ786459 ADF786457:ADF786459 ANB786457:ANB786459 AWX786457:AWX786459 BGT786457:BGT786459 BQP786457:BQP786459 CAL786457:CAL786459 CKH786457:CKH786459 CUD786457:CUD786459 DDZ786457:DDZ786459 DNV786457:DNV786459 DXR786457:DXR786459 EHN786457:EHN786459 ERJ786457:ERJ786459 FBF786457:FBF786459 FLB786457:FLB786459 FUX786457:FUX786459 GET786457:GET786459 GOP786457:GOP786459 GYL786457:GYL786459 HIH786457:HIH786459 HSD786457:HSD786459 IBZ786457:IBZ786459 ILV786457:ILV786459 IVR786457:IVR786459 JFN786457:JFN786459 JPJ786457:JPJ786459 JZF786457:JZF786459 KJB786457:KJB786459 KSX786457:KSX786459 LCT786457:LCT786459 LMP786457:LMP786459 LWL786457:LWL786459 MGH786457:MGH786459 MQD786457:MQD786459 MZZ786457:MZZ786459 NJV786457:NJV786459 NTR786457:NTR786459 ODN786457:ODN786459 ONJ786457:ONJ786459 OXF786457:OXF786459 PHB786457:PHB786459 PQX786457:PQX786459 QAT786457:QAT786459 QKP786457:QKP786459 QUL786457:QUL786459 REH786457:REH786459 ROD786457:ROD786459 RXZ786457:RXZ786459 SHV786457:SHV786459 SRR786457:SRR786459 TBN786457:TBN786459 TLJ786457:TLJ786459 TVF786457:TVF786459 UFB786457:UFB786459 UOX786457:UOX786459 UYT786457:UYT786459 VIP786457:VIP786459 VSL786457:VSL786459 WCH786457:WCH786459 WMD786457:WMD786459 WVZ786457:WVZ786459 R851993:R851995 JN851993:JN851995 TJ851993:TJ851995 ADF851993:ADF851995 ANB851993:ANB851995 AWX851993:AWX851995 BGT851993:BGT851995 BQP851993:BQP851995 CAL851993:CAL851995 CKH851993:CKH851995 CUD851993:CUD851995 DDZ851993:DDZ851995 DNV851993:DNV851995 DXR851993:DXR851995 EHN851993:EHN851995 ERJ851993:ERJ851995 FBF851993:FBF851995 FLB851993:FLB851995 FUX851993:FUX851995 GET851993:GET851995 GOP851993:GOP851995 GYL851993:GYL851995 HIH851993:HIH851995 HSD851993:HSD851995 IBZ851993:IBZ851995 ILV851993:ILV851995 IVR851993:IVR851995 JFN851993:JFN851995 JPJ851993:JPJ851995 JZF851993:JZF851995 KJB851993:KJB851995 KSX851993:KSX851995 LCT851993:LCT851995 LMP851993:LMP851995 LWL851993:LWL851995 MGH851993:MGH851995 MQD851993:MQD851995 MZZ851993:MZZ851995 NJV851993:NJV851995 NTR851993:NTR851995 ODN851993:ODN851995 ONJ851993:ONJ851995 OXF851993:OXF851995 PHB851993:PHB851995 PQX851993:PQX851995 QAT851993:QAT851995 QKP851993:QKP851995 QUL851993:QUL851995 REH851993:REH851995 ROD851993:ROD851995 RXZ851993:RXZ851995 SHV851993:SHV851995 SRR851993:SRR851995 TBN851993:TBN851995 TLJ851993:TLJ851995 TVF851993:TVF851995 UFB851993:UFB851995 UOX851993:UOX851995 UYT851993:UYT851995 VIP851993:VIP851995 VSL851993:VSL851995 WCH851993:WCH851995 WMD851993:WMD851995 WVZ851993:WVZ851995 R917529:R917531 JN917529:JN917531 TJ917529:TJ917531 ADF917529:ADF917531 ANB917529:ANB917531 AWX917529:AWX917531 BGT917529:BGT917531 BQP917529:BQP917531 CAL917529:CAL917531 CKH917529:CKH917531 CUD917529:CUD917531 DDZ917529:DDZ917531 DNV917529:DNV917531 DXR917529:DXR917531 EHN917529:EHN917531 ERJ917529:ERJ917531 FBF917529:FBF917531 FLB917529:FLB917531 FUX917529:FUX917531 GET917529:GET917531 GOP917529:GOP917531 GYL917529:GYL917531 HIH917529:HIH917531 HSD917529:HSD917531 IBZ917529:IBZ917531 ILV917529:ILV917531 IVR917529:IVR917531 JFN917529:JFN917531 JPJ917529:JPJ917531 JZF917529:JZF917531 KJB917529:KJB917531 KSX917529:KSX917531 LCT917529:LCT917531 LMP917529:LMP917531 LWL917529:LWL917531 MGH917529:MGH917531 MQD917529:MQD917531 MZZ917529:MZZ917531 NJV917529:NJV917531 NTR917529:NTR917531 ODN917529:ODN917531 ONJ917529:ONJ917531 OXF917529:OXF917531 PHB917529:PHB917531 PQX917529:PQX917531 QAT917529:QAT917531 QKP917529:QKP917531 QUL917529:QUL917531 REH917529:REH917531 ROD917529:ROD917531 RXZ917529:RXZ917531 SHV917529:SHV917531 SRR917529:SRR917531 TBN917529:TBN917531 TLJ917529:TLJ917531 TVF917529:TVF917531 UFB917529:UFB917531 UOX917529:UOX917531 UYT917529:UYT917531 VIP917529:VIP917531 VSL917529:VSL917531 WCH917529:WCH917531 WMD917529:WMD917531 WVZ917529:WVZ917531 R983065:R983067 JN983065:JN983067 TJ983065:TJ983067 ADF983065:ADF983067 ANB983065:ANB983067 AWX983065:AWX983067 BGT983065:BGT983067 BQP983065:BQP983067 CAL983065:CAL983067 CKH983065:CKH983067 CUD983065:CUD983067 DDZ983065:DDZ983067 DNV983065:DNV983067 DXR983065:DXR983067 EHN983065:EHN983067 ERJ983065:ERJ983067 FBF983065:FBF983067 FLB983065:FLB983067 FUX983065:FUX983067 GET983065:GET983067 GOP983065:GOP983067 GYL983065:GYL983067 HIH983065:HIH983067 HSD983065:HSD983067 IBZ983065:IBZ983067 ILV983065:ILV983067 IVR983065:IVR983067 JFN983065:JFN983067 JPJ983065:JPJ983067 JZF983065:JZF983067 KJB983065:KJB983067 KSX983065:KSX983067 LCT983065:LCT983067 LMP983065:LMP983067 LWL983065:LWL983067 MGH983065:MGH983067 MQD983065:MQD983067 MZZ983065:MZZ983067 NJV983065:NJV983067 NTR983065:NTR983067 ODN983065:ODN983067 ONJ983065:ONJ983067 OXF983065:OXF983067 PHB983065:PHB983067 PQX983065:PQX983067 QAT983065:QAT983067 QKP983065:QKP983067 QUL983065:QUL983067 REH983065:REH983067 ROD983065:ROD983067 RXZ983065:RXZ983067 SHV983065:SHV983067 SRR983065:SRR983067 TBN983065:TBN983067 TLJ983065:TLJ983067 TVF983065:TVF983067 UFB983065:UFB983067 UOX983065:UOX983067 UYT983065:UYT983067 VIP983065:VIP983067 VSL983065:VSL983067 WCH983065:WCH983067 WMD983065:WMD983067 WVZ983065:WVZ983067">
      <formula1>IMPACTO</formula1>
    </dataValidation>
  </dataValidations>
  <printOptions horizontalCentered="1" verticalCentered="1"/>
  <pageMargins left="0.19685039370078741" right="0.19685039370078741" top="0.59055118110236227" bottom="0.39370078740157483" header="0" footer="0.19685039370078741"/>
  <pageSetup scale="55" orientation="landscape" r:id="rId1"/>
  <headerFooter alignWithMargins="0">
    <oddFooter xml:space="preserve">&amp;LFormato: FO-AC-07 Versión: 2&amp;CPágina &amp;P&amp;R </oddFooter>
  </headerFooter>
  <rowBreaks count="1" manualBreakCount="1">
    <brk id="35" max="36" man="1"/>
  </rowBreaks>
  <drawing r:id="rId2"/>
  <legacyDrawing r:id="rId3"/>
  <extLst>
    <ext xmlns:x14="http://schemas.microsoft.com/office/spreadsheetml/2009/9/main" uri="{CCE6A557-97BC-4b89-ADB6-D9C93CAAB3DF}">
      <x14:dataValidations xmlns:xm="http://schemas.microsoft.com/office/excel/2006/main" count="2">
        <x14:dataValidation type="whole" allowBlank="1" showInputMessage="1" showErrorMessage="1">
          <x14:formula1>
            <xm:f>0</xm:f>
          </x14:formula1>
          <x14:formula2>
            <xm:f>100</xm:f>
          </x14:formula2>
          <xm:sqref>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AC65561:AC65563 JY65561:JY65563 TU65561:TU65563 ADQ65561:ADQ65563 ANM65561:ANM65563 AXI65561:AXI65563 BHE65561:BHE65563 BRA65561:BRA65563 CAW65561:CAW65563 CKS65561:CKS65563 CUO65561:CUO65563 DEK65561:DEK65563 DOG65561:DOG65563 DYC65561:DYC65563 EHY65561:EHY65563 ERU65561:ERU65563 FBQ65561:FBQ65563 FLM65561:FLM65563 FVI65561:FVI65563 GFE65561:GFE65563 GPA65561:GPA65563 GYW65561:GYW65563 HIS65561:HIS65563 HSO65561:HSO65563 ICK65561:ICK65563 IMG65561:IMG65563 IWC65561:IWC65563 JFY65561:JFY65563 JPU65561:JPU65563 JZQ65561:JZQ65563 KJM65561:KJM65563 KTI65561:KTI65563 LDE65561:LDE65563 LNA65561:LNA65563 LWW65561:LWW65563 MGS65561:MGS65563 MQO65561:MQO65563 NAK65561:NAK65563 NKG65561:NKG65563 NUC65561:NUC65563 ODY65561:ODY65563 ONU65561:ONU65563 OXQ65561:OXQ65563 PHM65561:PHM65563 PRI65561:PRI65563 QBE65561:QBE65563 QLA65561:QLA65563 QUW65561:QUW65563 RES65561:RES65563 ROO65561:ROO65563 RYK65561:RYK65563 SIG65561:SIG65563 SSC65561:SSC65563 TBY65561:TBY65563 TLU65561:TLU65563 TVQ65561:TVQ65563 UFM65561:UFM65563 UPI65561:UPI65563 UZE65561:UZE65563 VJA65561:VJA65563 VSW65561:VSW65563 WCS65561:WCS65563 WMO65561:WMO65563 WWK65561:WWK65563 AC131097:AC131099 JY131097:JY131099 TU131097:TU131099 ADQ131097:ADQ131099 ANM131097:ANM131099 AXI131097:AXI131099 BHE131097:BHE131099 BRA131097:BRA131099 CAW131097:CAW131099 CKS131097:CKS131099 CUO131097:CUO131099 DEK131097:DEK131099 DOG131097:DOG131099 DYC131097:DYC131099 EHY131097:EHY131099 ERU131097:ERU131099 FBQ131097:FBQ131099 FLM131097:FLM131099 FVI131097:FVI131099 GFE131097:GFE131099 GPA131097:GPA131099 GYW131097:GYW131099 HIS131097:HIS131099 HSO131097:HSO131099 ICK131097:ICK131099 IMG131097:IMG131099 IWC131097:IWC131099 JFY131097:JFY131099 JPU131097:JPU131099 JZQ131097:JZQ131099 KJM131097:KJM131099 KTI131097:KTI131099 LDE131097:LDE131099 LNA131097:LNA131099 LWW131097:LWW131099 MGS131097:MGS131099 MQO131097:MQO131099 NAK131097:NAK131099 NKG131097:NKG131099 NUC131097:NUC131099 ODY131097:ODY131099 ONU131097:ONU131099 OXQ131097:OXQ131099 PHM131097:PHM131099 PRI131097:PRI131099 QBE131097:QBE131099 QLA131097:QLA131099 QUW131097:QUW131099 RES131097:RES131099 ROO131097:ROO131099 RYK131097:RYK131099 SIG131097:SIG131099 SSC131097:SSC131099 TBY131097:TBY131099 TLU131097:TLU131099 TVQ131097:TVQ131099 UFM131097:UFM131099 UPI131097:UPI131099 UZE131097:UZE131099 VJA131097:VJA131099 VSW131097:VSW131099 WCS131097:WCS131099 WMO131097:WMO131099 WWK131097:WWK131099 AC196633:AC196635 JY196633:JY196635 TU196633:TU196635 ADQ196633:ADQ196635 ANM196633:ANM196635 AXI196633:AXI196635 BHE196633:BHE196635 BRA196633:BRA196635 CAW196633:CAW196635 CKS196633:CKS196635 CUO196633:CUO196635 DEK196633:DEK196635 DOG196633:DOG196635 DYC196633:DYC196635 EHY196633:EHY196635 ERU196633:ERU196635 FBQ196633:FBQ196635 FLM196633:FLM196635 FVI196633:FVI196635 GFE196633:GFE196635 GPA196633:GPA196635 GYW196633:GYW196635 HIS196633:HIS196635 HSO196633:HSO196635 ICK196633:ICK196635 IMG196633:IMG196635 IWC196633:IWC196635 JFY196633:JFY196635 JPU196633:JPU196635 JZQ196633:JZQ196635 KJM196633:KJM196635 KTI196633:KTI196635 LDE196633:LDE196635 LNA196633:LNA196635 LWW196633:LWW196635 MGS196633:MGS196635 MQO196633:MQO196635 NAK196633:NAK196635 NKG196633:NKG196635 NUC196633:NUC196635 ODY196633:ODY196635 ONU196633:ONU196635 OXQ196633:OXQ196635 PHM196633:PHM196635 PRI196633:PRI196635 QBE196633:QBE196635 QLA196633:QLA196635 QUW196633:QUW196635 RES196633:RES196635 ROO196633:ROO196635 RYK196633:RYK196635 SIG196633:SIG196635 SSC196633:SSC196635 TBY196633:TBY196635 TLU196633:TLU196635 TVQ196633:TVQ196635 UFM196633:UFM196635 UPI196633:UPI196635 UZE196633:UZE196635 VJA196633:VJA196635 VSW196633:VSW196635 WCS196633:WCS196635 WMO196633:WMO196635 WWK196633:WWK196635 AC262169:AC262171 JY262169:JY262171 TU262169:TU262171 ADQ262169:ADQ262171 ANM262169:ANM262171 AXI262169:AXI262171 BHE262169:BHE262171 BRA262169:BRA262171 CAW262169:CAW262171 CKS262169:CKS262171 CUO262169:CUO262171 DEK262169:DEK262171 DOG262169:DOG262171 DYC262169:DYC262171 EHY262169:EHY262171 ERU262169:ERU262171 FBQ262169:FBQ262171 FLM262169:FLM262171 FVI262169:FVI262171 GFE262169:GFE262171 GPA262169:GPA262171 GYW262169:GYW262171 HIS262169:HIS262171 HSO262169:HSO262171 ICK262169:ICK262171 IMG262169:IMG262171 IWC262169:IWC262171 JFY262169:JFY262171 JPU262169:JPU262171 JZQ262169:JZQ262171 KJM262169:KJM262171 KTI262169:KTI262171 LDE262169:LDE262171 LNA262169:LNA262171 LWW262169:LWW262171 MGS262169:MGS262171 MQO262169:MQO262171 NAK262169:NAK262171 NKG262169:NKG262171 NUC262169:NUC262171 ODY262169:ODY262171 ONU262169:ONU262171 OXQ262169:OXQ262171 PHM262169:PHM262171 PRI262169:PRI262171 QBE262169:QBE262171 QLA262169:QLA262171 QUW262169:QUW262171 RES262169:RES262171 ROO262169:ROO262171 RYK262169:RYK262171 SIG262169:SIG262171 SSC262169:SSC262171 TBY262169:TBY262171 TLU262169:TLU262171 TVQ262169:TVQ262171 UFM262169:UFM262171 UPI262169:UPI262171 UZE262169:UZE262171 VJA262169:VJA262171 VSW262169:VSW262171 WCS262169:WCS262171 WMO262169:WMO262171 WWK262169:WWK262171 AC327705:AC327707 JY327705:JY327707 TU327705:TU327707 ADQ327705:ADQ327707 ANM327705:ANM327707 AXI327705:AXI327707 BHE327705:BHE327707 BRA327705:BRA327707 CAW327705:CAW327707 CKS327705:CKS327707 CUO327705:CUO327707 DEK327705:DEK327707 DOG327705:DOG327707 DYC327705:DYC327707 EHY327705:EHY327707 ERU327705:ERU327707 FBQ327705:FBQ327707 FLM327705:FLM327707 FVI327705:FVI327707 GFE327705:GFE327707 GPA327705:GPA327707 GYW327705:GYW327707 HIS327705:HIS327707 HSO327705:HSO327707 ICK327705:ICK327707 IMG327705:IMG327707 IWC327705:IWC327707 JFY327705:JFY327707 JPU327705:JPU327707 JZQ327705:JZQ327707 KJM327705:KJM327707 KTI327705:KTI327707 LDE327705:LDE327707 LNA327705:LNA327707 LWW327705:LWW327707 MGS327705:MGS327707 MQO327705:MQO327707 NAK327705:NAK327707 NKG327705:NKG327707 NUC327705:NUC327707 ODY327705:ODY327707 ONU327705:ONU327707 OXQ327705:OXQ327707 PHM327705:PHM327707 PRI327705:PRI327707 QBE327705:QBE327707 QLA327705:QLA327707 QUW327705:QUW327707 RES327705:RES327707 ROO327705:ROO327707 RYK327705:RYK327707 SIG327705:SIG327707 SSC327705:SSC327707 TBY327705:TBY327707 TLU327705:TLU327707 TVQ327705:TVQ327707 UFM327705:UFM327707 UPI327705:UPI327707 UZE327705:UZE327707 VJA327705:VJA327707 VSW327705:VSW327707 WCS327705:WCS327707 WMO327705:WMO327707 WWK327705:WWK327707 AC393241:AC393243 JY393241:JY393243 TU393241:TU393243 ADQ393241:ADQ393243 ANM393241:ANM393243 AXI393241:AXI393243 BHE393241:BHE393243 BRA393241:BRA393243 CAW393241:CAW393243 CKS393241:CKS393243 CUO393241:CUO393243 DEK393241:DEK393243 DOG393241:DOG393243 DYC393241:DYC393243 EHY393241:EHY393243 ERU393241:ERU393243 FBQ393241:FBQ393243 FLM393241:FLM393243 FVI393241:FVI393243 GFE393241:GFE393243 GPA393241:GPA393243 GYW393241:GYW393243 HIS393241:HIS393243 HSO393241:HSO393243 ICK393241:ICK393243 IMG393241:IMG393243 IWC393241:IWC393243 JFY393241:JFY393243 JPU393241:JPU393243 JZQ393241:JZQ393243 KJM393241:KJM393243 KTI393241:KTI393243 LDE393241:LDE393243 LNA393241:LNA393243 LWW393241:LWW393243 MGS393241:MGS393243 MQO393241:MQO393243 NAK393241:NAK393243 NKG393241:NKG393243 NUC393241:NUC393243 ODY393241:ODY393243 ONU393241:ONU393243 OXQ393241:OXQ393243 PHM393241:PHM393243 PRI393241:PRI393243 QBE393241:QBE393243 QLA393241:QLA393243 QUW393241:QUW393243 RES393241:RES393243 ROO393241:ROO393243 RYK393241:RYK393243 SIG393241:SIG393243 SSC393241:SSC393243 TBY393241:TBY393243 TLU393241:TLU393243 TVQ393241:TVQ393243 UFM393241:UFM393243 UPI393241:UPI393243 UZE393241:UZE393243 VJA393241:VJA393243 VSW393241:VSW393243 WCS393241:WCS393243 WMO393241:WMO393243 WWK393241:WWK393243 AC458777:AC458779 JY458777:JY458779 TU458777:TU458779 ADQ458777:ADQ458779 ANM458777:ANM458779 AXI458777:AXI458779 BHE458777:BHE458779 BRA458777:BRA458779 CAW458777:CAW458779 CKS458777:CKS458779 CUO458777:CUO458779 DEK458777:DEK458779 DOG458777:DOG458779 DYC458777:DYC458779 EHY458777:EHY458779 ERU458777:ERU458779 FBQ458777:FBQ458779 FLM458777:FLM458779 FVI458777:FVI458779 GFE458777:GFE458779 GPA458777:GPA458779 GYW458777:GYW458779 HIS458777:HIS458779 HSO458777:HSO458779 ICK458777:ICK458779 IMG458777:IMG458779 IWC458777:IWC458779 JFY458777:JFY458779 JPU458777:JPU458779 JZQ458777:JZQ458779 KJM458777:KJM458779 KTI458777:KTI458779 LDE458777:LDE458779 LNA458777:LNA458779 LWW458777:LWW458779 MGS458777:MGS458779 MQO458777:MQO458779 NAK458777:NAK458779 NKG458777:NKG458779 NUC458777:NUC458779 ODY458777:ODY458779 ONU458777:ONU458779 OXQ458777:OXQ458779 PHM458777:PHM458779 PRI458777:PRI458779 QBE458777:QBE458779 QLA458777:QLA458779 QUW458777:QUW458779 RES458777:RES458779 ROO458777:ROO458779 RYK458777:RYK458779 SIG458777:SIG458779 SSC458777:SSC458779 TBY458777:TBY458779 TLU458777:TLU458779 TVQ458777:TVQ458779 UFM458777:UFM458779 UPI458777:UPI458779 UZE458777:UZE458779 VJA458777:VJA458779 VSW458777:VSW458779 WCS458777:WCS458779 WMO458777:WMO458779 WWK458777:WWK458779 AC524313:AC524315 JY524313:JY524315 TU524313:TU524315 ADQ524313:ADQ524315 ANM524313:ANM524315 AXI524313:AXI524315 BHE524313:BHE524315 BRA524313:BRA524315 CAW524313:CAW524315 CKS524313:CKS524315 CUO524313:CUO524315 DEK524313:DEK524315 DOG524313:DOG524315 DYC524313:DYC524315 EHY524313:EHY524315 ERU524313:ERU524315 FBQ524313:FBQ524315 FLM524313:FLM524315 FVI524313:FVI524315 GFE524313:GFE524315 GPA524313:GPA524315 GYW524313:GYW524315 HIS524313:HIS524315 HSO524313:HSO524315 ICK524313:ICK524315 IMG524313:IMG524315 IWC524313:IWC524315 JFY524313:JFY524315 JPU524313:JPU524315 JZQ524313:JZQ524315 KJM524313:KJM524315 KTI524313:KTI524315 LDE524313:LDE524315 LNA524313:LNA524315 LWW524313:LWW524315 MGS524313:MGS524315 MQO524313:MQO524315 NAK524313:NAK524315 NKG524313:NKG524315 NUC524313:NUC524315 ODY524313:ODY524315 ONU524313:ONU524315 OXQ524313:OXQ524315 PHM524313:PHM524315 PRI524313:PRI524315 QBE524313:QBE524315 QLA524313:QLA524315 QUW524313:QUW524315 RES524313:RES524315 ROO524313:ROO524315 RYK524313:RYK524315 SIG524313:SIG524315 SSC524313:SSC524315 TBY524313:TBY524315 TLU524313:TLU524315 TVQ524313:TVQ524315 UFM524313:UFM524315 UPI524313:UPI524315 UZE524313:UZE524315 VJA524313:VJA524315 VSW524313:VSW524315 WCS524313:WCS524315 WMO524313:WMO524315 WWK524313:WWK524315 AC589849:AC589851 JY589849:JY589851 TU589849:TU589851 ADQ589849:ADQ589851 ANM589849:ANM589851 AXI589849:AXI589851 BHE589849:BHE589851 BRA589849:BRA589851 CAW589849:CAW589851 CKS589849:CKS589851 CUO589849:CUO589851 DEK589849:DEK589851 DOG589849:DOG589851 DYC589849:DYC589851 EHY589849:EHY589851 ERU589849:ERU589851 FBQ589849:FBQ589851 FLM589849:FLM589851 FVI589849:FVI589851 GFE589849:GFE589851 GPA589849:GPA589851 GYW589849:GYW589851 HIS589849:HIS589851 HSO589849:HSO589851 ICK589849:ICK589851 IMG589849:IMG589851 IWC589849:IWC589851 JFY589849:JFY589851 JPU589849:JPU589851 JZQ589849:JZQ589851 KJM589849:KJM589851 KTI589849:KTI589851 LDE589849:LDE589851 LNA589849:LNA589851 LWW589849:LWW589851 MGS589849:MGS589851 MQO589849:MQO589851 NAK589849:NAK589851 NKG589849:NKG589851 NUC589849:NUC589851 ODY589849:ODY589851 ONU589849:ONU589851 OXQ589849:OXQ589851 PHM589849:PHM589851 PRI589849:PRI589851 QBE589849:QBE589851 QLA589849:QLA589851 QUW589849:QUW589851 RES589849:RES589851 ROO589849:ROO589851 RYK589849:RYK589851 SIG589849:SIG589851 SSC589849:SSC589851 TBY589849:TBY589851 TLU589849:TLU589851 TVQ589849:TVQ589851 UFM589849:UFM589851 UPI589849:UPI589851 UZE589849:UZE589851 VJA589849:VJA589851 VSW589849:VSW589851 WCS589849:WCS589851 WMO589849:WMO589851 WWK589849:WWK589851 AC655385:AC655387 JY655385:JY655387 TU655385:TU655387 ADQ655385:ADQ655387 ANM655385:ANM655387 AXI655385:AXI655387 BHE655385:BHE655387 BRA655385:BRA655387 CAW655385:CAW655387 CKS655385:CKS655387 CUO655385:CUO655387 DEK655385:DEK655387 DOG655385:DOG655387 DYC655385:DYC655387 EHY655385:EHY655387 ERU655385:ERU655387 FBQ655385:FBQ655387 FLM655385:FLM655387 FVI655385:FVI655387 GFE655385:GFE655387 GPA655385:GPA655387 GYW655385:GYW655387 HIS655385:HIS655387 HSO655385:HSO655387 ICK655385:ICK655387 IMG655385:IMG655387 IWC655385:IWC655387 JFY655385:JFY655387 JPU655385:JPU655387 JZQ655385:JZQ655387 KJM655385:KJM655387 KTI655385:KTI655387 LDE655385:LDE655387 LNA655385:LNA655387 LWW655385:LWW655387 MGS655385:MGS655387 MQO655385:MQO655387 NAK655385:NAK655387 NKG655385:NKG655387 NUC655385:NUC655387 ODY655385:ODY655387 ONU655385:ONU655387 OXQ655385:OXQ655387 PHM655385:PHM655387 PRI655385:PRI655387 QBE655385:QBE655387 QLA655385:QLA655387 QUW655385:QUW655387 RES655385:RES655387 ROO655385:ROO655387 RYK655385:RYK655387 SIG655385:SIG655387 SSC655385:SSC655387 TBY655385:TBY655387 TLU655385:TLU655387 TVQ655385:TVQ655387 UFM655385:UFM655387 UPI655385:UPI655387 UZE655385:UZE655387 VJA655385:VJA655387 VSW655385:VSW655387 WCS655385:WCS655387 WMO655385:WMO655387 WWK655385:WWK655387 AC720921:AC720923 JY720921:JY720923 TU720921:TU720923 ADQ720921:ADQ720923 ANM720921:ANM720923 AXI720921:AXI720923 BHE720921:BHE720923 BRA720921:BRA720923 CAW720921:CAW720923 CKS720921:CKS720923 CUO720921:CUO720923 DEK720921:DEK720923 DOG720921:DOG720923 DYC720921:DYC720923 EHY720921:EHY720923 ERU720921:ERU720923 FBQ720921:FBQ720923 FLM720921:FLM720923 FVI720921:FVI720923 GFE720921:GFE720923 GPA720921:GPA720923 GYW720921:GYW720923 HIS720921:HIS720923 HSO720921:HSO720923 ICK720921:ICK720923 IMG720921:IMG720923 IWC720921:IWC720923 JFY720921:JFY720923 JPU720921:JPU720923 JZQ720921:JZQ720923 KJM720921:KJM720923 KTI720921:KTI720923 LDE720921:LDE720923 LNA720921:LNA720923 LWW720921:LWW720923 MGS720921:MGS720923 MQO720921:MQO720923 NAK720921:NAK720923 NKG720921:NKG720923 NUC720921:NUC720923 ODY720921:ODY720923 ONU720921:ONU720923 OXQ720921:OXQ720923 PHM720921:PHM720923 PRI720921:PRI720923 QBE720921:QBE720923 QLA720921:QLA720923 QUW720921:QUW720923 RES720921:RES720923 ROO720921:ROO720923 RYK720921:RYK720923 SIG720921:SIG720923 SSC720921:SSC720923 TBY720921:TBY720923 TLU720921:TLU720923 TVQ720921:TVQ720923 UFM720921:UFM720923 UPI720921:UPI720923 UZE720921:UZE720923 VJA720921:VJA720923 VSW720921:VSW720923 WCS720921:WCS720923 WMO720921:WMO720923 WWK720921:WWK720923 AC786457:AC786459 JY786457:JY786459 TU786457:TU786459 ADQ786457:ADQ786459 ANM786457:ANM786459 AXI786457:AXI786459 BHE786457:BHE786459 BRA786457:BRA786459 CAW786457:CAW786459 CKS786457:CKS786459 CUO786457:CUO786459 DEK786457:DEK786459 DOG786457:DOG786459 DYC786457:DYC786459 EHY786457:EHY786459 ERU786457:ERU786459 FBQ786457:FBQ786459 FLM786457:FLM786459 FVI786457:FVI786459 GFE786457:GFE786459 GPA786457:GPA786459 GYW786457:GYW786459 HIS786457:HIS786459 HSO786457:HSO786459 ICK786457:ICK786459 IMG786457:IMG786459 IWC786457:IWC786459 JFY786457:JFY786459 JPU786457:JPU786459 JZQ786457:JZQ786459 KJM786457:KJM786459 KTI786457:KTI786459 LDE786457:LDE786459 LNA786457:LNA786459 LWW786457:LWW786459 MGS786457:MGS786459 MQO786457:MQO786459 NAK786457:NAK786459 NKG786457:NKG786459 NUC786457:NUC786459 ODY786457:ODY786459 ONU786457:ONU786459 OXQ786457:OXQ786459 PHM786457:PHM786459 PRI786457:PRI786459 QBE786457:QBE786459 QLA786457:QLA786459 QUW786457:QUW786459 RES786457:RES786459 ROO786457:ROO786459 RYK786457:RYK786459 SIG786457:SIG786459 SSC786457:SSC786459 TBY786457:TBY786459 TLU786457:TLU786459 TVQ786457:TVQ786459 UFM786457:UFM786459 UPI786457:UPI786459 UZE786457:UZE786459 VJA786457:VJA786459 VSW786457:VSW786459 WCS786457:WCS786459 WMO786457:WMO786459 WWK786457:WWK786459 AC851993:AC851995 JY851993:JY851995 TU851993:TU851995 ADQ851993:ADQ851995 ANM851993:ANM851995 AXI851993:AXI851995 BHE851993:BHE851995 BRA851993:BRA851995 CAW851993:CAW851995 CKS851993:CKS851995 CUO851993:CUO851995 DEK851993:DEK851995 DOG851993:DOG851995 DYC851993:DYC851995 EHY851993:EHY851995 ERU851993:ERU851995 FBQ851993:FBQ851995 FLM851993:FLM851995 FVI851993:FVI851995 GFE851993:GFE851995 GPA851993:GPA851995 GYW851993:GYW851995 HIS851993:HIS851995 HSO851993:HSO851995 ICK851993:ICK851995 IMG851993:IMG851995 IWC851993:IWC851995 JFY851993:JFY851995 JPU851993:JPU851995 JZQ851993:JZQ851995 KJM851993:KJM851995 KTI851993:KTI851995 LDE851993:LDE851995 LNA851993:LNA851995 LWW851993:LWW851995 MGS851993:MGS851995 MQO851993:MQO851995 NAK851993:NAK851995 NKG851993:NKG851995 NUC851993:NUC851995 ODY851993:ODY851995 ONU851993:ONU851995 OXQ851993:OXQ851995 PHM851993:PHM851995 PRI851993:PRI851995 QBE851993:QBE851995 QLA851993:QLA851995 QUW851993:QUW851995 RES851993:RES851995 ROO851993:ROO851995 RYK851993:RYK851995 SIG851993:SIG851995 SSC851993:SSC851995 TBY851993:TBY851995 TLU851993:TLU851995 TVQ851993:TVQ851995 UFM851993:UFM851995 UPI851993:UPI851995 UZE851993:UZE851995 VJA851993:VJA851995 VSW851993:VSW851995 WCS851993:WCS851995 WMO851993:WMO851995 WWK851993:WWK851995 AC917529:AC917531 JY917529:JY917531 TU917529:TU917531 ADQ917529:ADQ917531 ANM917529:ANM917531 AXI917529:AXI917531 BHE917529:BHE917531 BRA917529:BRA917531 CAW917529:CAW917531 CKS917529:CKS917531 CUO917529:CUO917531 DEK917529:DEK917531 DOG917529:DOG917531 DYC917529:DYC917531 EHY917529:EHY917531 ERU917529:ERU917531 FBQ917529:FBQ917531 FLM917529:FLM917531 FVI917529:FVI917531 GFE917529:GFE917531 GPA917529:GPA917531 GYW917529:GYW917531 HIS917529:HIS917531 HSO917529:HSO917531 ICK917529:ICK917531 IMG917529:IMG917531 IWC917529:IWC917531 JFY917529:JFY917531 JPU917529:JPU917531 JZQ917529:JZQ917531 KJM917529:KJM917531 KTI917529:KTI917531 LDE917529:LDE917531 LNA917529:LNA917531 LWW917529:LWW917531 MGS917529:MGS917531 MQO917529:MQO917531 NAK917529:NAK917531 NKG917529:NKG917531 NUC917529:NUC917531 ODY917529:ODY917531 ONU917529:ONU917531 OXQ917529:OXQ917531 PHM917529:PHM917531 PRI917529:PRI917531 QBE917529:QBE917531 QLA917529:QLA917531 QUW917529:QUW917531 RES917529:RES917531 ROO917529:ROO917531 RYK917529:RYK917531 SIG917529:SIG917531 SSC917529:SSC917531 TBY917529:TBY917531 TLU917529:TLU917531 TVQ917529:TVQ917531 UFM917529:UFM917531 UPI917529:UPI917531 UZE917529:UZE917531 VJA917529:VJA917531 VSW917529:VSW917531 WCS917529:WCS917531 WMO917529:WMO917531 WWK917529:WWK917531 AC983065:AC983067 JY983065:JY983067 TU983065:TU983067 ADQ983065:ADQ983067 ANM983065:ANM983067 AXI983065:AXI983067 BHE983065:BHE983067 BRA983065:BRA983067 CAW983065:CAW983067 CKS983065:CKS983067 CUO983065:CUO983067 DEK983065:DEK983067 DOG983065:DOG983067 DYC983065:DYC983067 EHY983065:EHY983067 ERU983065:ERU983067 FBQ983065:FBQ983067 FLM983065:FLM983067 FVI983065:FVI983067 GFE983065:GFE983067 GPA983065:GPA983067 GYW983065:GYW983067 HIS983065:HIS983067 HSO983065:HSO983067 ICK983065:ICK983067 IMG983065:IMG983067 IWC983065:IWC983067 JFY983065:JFY983067 JPU983065:JPU983067 JZQ983065:JZQ983067 KJM983065:KJM983067 KTI983065:KTI983067 LDE983065:LDE983067 LNA983065:LNA983067 LWW983065:LWW983067 MGS983065:MGS983067 MQO983065:MQO983067 NAK983065:NAK983067 NKG983065:NKG983067 NUC983065:NUC983067 ODY983065:ODY983067 ONU983065:ONU983067 OXQ983065:OXQ983067 PHM983065:PHM983067 PRI983065:PRI983067 QBE983065:QBE983067 QLA983065:QLA983067 QUW983065:QUW983067 RES983065:RES983067 ROO983065:ROO983067 RYK983065:RYK983067 SIG983065:SIG983067 SSC983065:SSC983067 TBY983065:TBY983067 TLU983065:TLU983067 TVQ983065:TVQ983067 UFM983065:UFM983067 UPI983065:UPI983067 UZE983065:UZE983067 VJA983065:VJA983067 VSW983065:VSW983067 WCS983065:WCS983067 WMO983065:WMO983067 WWK983065:WWK983067 AC11 JY11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AC65547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AC131083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AC196619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AC262155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AC327691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AC393227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AC458763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AC524299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AC589835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AC655371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AC720907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AC786443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AC851979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AC917515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AC983051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AC65450 JY65450 TU65450 ADQ65450 ANM65450 AXI65450 BHE65450 BRA65450 CAW65450 CKS65450 CUO65450 DEK65450 DOG65450 DYC65450 EHY65450 ERU65450 FBQ65450 FLM65450 FVI65450 GFE65450 GPA65450 GYW65450 HIS65450 HSO65450 ICK65450 IMG65450 IWC65450 JFY65450 JPU65450 JZQ65450 KJM65450 KTI65450 LDE65450 LNA65450 LWW65450 MGS65450 MQO65450 NAK65450 NKG65450 NUC65450 ODY65450 ONU65450 OXQ65450 PHM65450 PRI65450 QBE65450 QLA65450 QUW65450 RES65450 ROO65450 RYK65450 SIG65450 SSC65450 TBY65450 TLU65450 TVQ65450 UFM65450 UPI65450 UZE65450 VJA65450 VSW65450 WCS65450 WMO65450 WWK65450 AC130986 JY130986 TU130986 ADQ130986 ANM130986 AXI130986 BHE130986 BRA130986 CAW130986 CKS130986 CUO130986 DEK130986 DOG130986 DYC130986 EHY130986 ERU130986 FBQ130986 FLM130986 FVI130986 GFE130986 GPA130986 GYW130986 HIS130986 HSO130986 ICK130986 IMG130986 IWC130986 JFY130986 JPU130986 JZQ130986 KJM130986 KTI130986 LDE130986 LNA130986 LWW130986 MGS130986 MQO130986 NAK130986 NKG130986 NUC130986 ODY130986 ONU130986 OXQ130986 PHM130986 PRI130986 QBE130986 QLA130986 QUW130986 RES130986 ROO130986 RYK130986 SIG130986 SSC130986 TBY130986 TLU130986 TVQ130986 UFM130986 UPI130986 UZE130986 VJA130986 VSW130986 WCS130986 WMO130986 WWK130986 AC196522 JY196522 TU196522 ADQ196522 ANM196522 AXI196522 BHE196522 BRA196522 CAW196522 CKS196522 CUO196522 DEK196522 DOG196522 DYC196522 EHY196522 ERU196522 FBQ196522 FLM196522 FVI196522 GFE196522 GPA196522 GYW196522 HIS196522 HSO196522 ICK196522 IMG196522 IWC196522 JFY196522 JPU196522 JZQ196522 KJM196522 KTI196522 LDE196522 LNA196522 LWW196522 MGS196522 MQO196522 NAK196522 NKG196522 NUC196522 ODY196522 ONU196522 OXQ196522 PHM196522 PRI196522 QBE196522 QLA196522 QUW196522 RES196522 ROO196522 RYK196522 SIG196522 SSC196522 TBY196522 TLU196522 TVQ196522 UFM196522 UPI196522 UZE196522 VJA196522 VSW196522 WCS196522 WMO196522 WWK196522 AC262058 JY262058 TU262058 ADQ262058 ANM262058 AXI262058 BHE262058 BRA262058 CAW262058 CKS262058 CUO262058 DEK262058 DOG262058 DYC262058 EHY262058 ERU262058 FBQ262058 FLM262058 FVI262058 GFE262058 GPA262058 GYW262058 HIS262058 HSO262058 ICK262058 IMG262058 IWC262058 JFY262058 JPU262058 JZQ262058 KJM262058 KTI262058 LDE262058 LNA262058 LWW262058 MGS262058 MQO262058 NAK262058 NKG262058 NUC262058 ODY262058 ONU262058 OXQ262058 PHM262058 PRI262058 QBE262058 QLA262058 QUW262058 RES262058 ROO262058 RYK262058 SIG262058 SSC262058 TBY262058 TLU262058 TVQ262058 UFM262058 UPI262058 UZE262058 VJA262058 VSW262058 WCS262058 WMO262058 WWK262058 AC327594 JY327594 TU327594 ADQ327594 ANM327594 AXI327594 BHE327594 BRA327594 CAW327594 CKS327594 CUO327594 DEK327594 DOG327594 DYC327594 EHY327594 ERU327594 FBQ327594 FLM327594 FVI327594 GFE327594 GPA327594 GYW327594 HIS327594 HSO327594 ICK327594 IMG327594 IWC327594 JFY327594 JPU327594 JZQ327594 KJM327594 KTI327594 LDE327594 LNA327594 LWW327594 MGS327594 MQO327594 NAK327594 NKG327594 NUC327594 ODY327594 ONU327594 OXQ327594 PHM327594 PRI327594 QBE327594 QLA327594 QUW327594 RES327594 ROO327594 RYK327594 SIG327594 SSC327594 TBY327594 TLU327594 TVQ327594 UFM327594 UPI327594 UZE327594 VJA327594 VSW327594 WCS327594 WMO327594 WWK327594 AC393130 JY393130 TU393130 ADQ393130 ANM393130 AXI393130 BHE393130 BRA393130 CAW393130 CKS393130 CUO393130 DEK393130 DOG393130 DYC393130 EHY393130 ERU393130 FBQ393130 FLM393130 FVI393130 GFE393130 GPA393130 GYW393130 HIS393130 HSO393130 ICK393130 IMG393130 IWC393130 JFY393130 JPU393130 JZQ393130 KJM393130 KTI393130 LDE393130 LNA393130 LWW393130 MGS393130 MQO393130 NAK393130 NKG393130 NUC393130 ODY393130 ONU393130 OXQ393130 PHM393130 PRI393130 QBE393130 QLA393130 QUW393130 RES393130 ROO393130 RYK393130 SIG393130 SSC393130 TBY393130 TLU393130 TVQ393130 UFM393130 UPI393130 UZE393130 VJA393130 VSW393130 WCS393130 WMO393130 WWK393130 AC458666 JY458666 TU458666 ADQ458666 ANM458666 AXI458666 BHE458666 BRA458666 CAW458666 CKS458666 CUO458666 DEK458666 DOG458666 DYC458666 EHY458666 ERU458666 FBQ458666 FLM458666 FVI458666 GFE458666 GPA458666 GYW458666 HIS458666 HSO458666 ICK458666 IMG458666 IWC458666 JFY458666 JPU458666 JZQ458666 KJM458666 KTI458666 LDE458666 LNA458666 LWW458666 MGS458666 MQO458666 NAK458666 NKG458666 NUC458666 ODY458666 ONU458666 OXQ458666 PHM458666 PRI458666 QBE458666 QLA458666 QUW458666 RES458666 ROO458666 RYK458666 SIG458666 SSC458666 TBY458666 TLU458666 TVQ458666 UFM458666 UPI458666 UZE458666 VJA458666 VSW458666 WCS458666 WMO458666 WWK458666 AC524202 JY524202 TU524202 ADQ524202 ANM524202 AXI524202 BHE524202 BRA524202 CAW524202 CKS524202 CUO524202 DEK524202 DOG524202 DYC524202 EHY524202 ERU524202 FBQ524202 FLM524202 FVI524202 GFE524202 GPA524202 GYW524202 HIS524202 HSO524202 ICK524202 IMG524202 IWC524202 JFY524202 JPU524202 JZQ524202 KJM524202 KTI524202 LDE524202 LNA524202 LWW524202 MGS524202 MQO524202 NAK524202 NKG524202 NUC524202 ODY524202 ONU524202 OXQ524202 PHM524202 PRI524202 QBE524202 QLA524202 QUW524202 RES524202 ROO524202 RYK524202 SIG524202 SSC524202 TBY524202 TLU524202 TVQ524202 UFM524202 UPI524202 UZE524202 VJA524202 VSW524202 WCS524202 WMO524202 WWK524202 AC589738 JY589738 TU589738 ADQ589738 ANM589738 AXI589738 BHE589738 BRA589738 CAW589738 CKS589738 CUO589738 DEK589738 DOG589738 DYC589738 EHY589738 ERU589738 FBQ589738 FLM589738 FVI589738 GFE589738 GPA589738 GYW589738 HIS589738 HSO589738 ICK589738 IMG589738 IWC589738 JFY589738 JPU589738 JZQ589738 KJM589738 KTI589738 LDE589738 LNA589738 LWW589738 MGS589738 MQO589738 NAK589738 NKG589738 NUC589738 ODY589738 ONU589738 OXQ589738 PHM589738 PRI589738 QBE589738 QLA589738 QUW589738 RES589738 ROO589738 RYK589738 SIG589738 SSC589738 TBY589738 TLU589738 TVQ589738 UFM589738 UPI589738 UZE589738 VJA589738 VSW589738 WCS589738 WMO589738 WWK589738 AC655274 JY655274 TU655274 ADQ655274 ANM655274 AXI655274 BHE655274 BRA655274 CAW655274 CKS655274 CUO655274 DEK655274 DOG655274 DYC655274 EHY655274 ERU655274 FBQ655274 FLM655274 FVI655274 GFE655274 GPA655274 GYW655274 HIS655274 HSO655274 ICK655274 IMG655274 IWC655274 JFY655274 JPU655274 JZQ655274 KJM655274 KTI655274 LDE655274 LNA655274 LWW655274 MGS655274 MQO655274 NAK655274 NKG655274 NUC655274 ODY655274 ONU655274 OXQ655274 PHM655274 PRI655274 QBE655274 QLA655274 QUW655274 RES655274 ROO655274 RYK655274 SIG655274 SSC655274 TBY655274 TLU655274 TVQ655274 UFM655274 UPI655274 UZE655274 VJA655274 VSW655274 WCS655274 WMO655274 WWK655274 AC720810 JY720810 TU720810 ADQ720810 ANM720810 AXI720810 BHE720810 BRA720810 CAW720810 CKS720810 CUO720810 DEK720810 DOG720810 DYC720810 EHY720810 ERU720810 FBQ720810 FLM720810 FVI720810 GFE720810 GPA720810 GYW720810 HIS720810 HSO720810 ICK720810 IMG720810 IWC720810 JFY720810 JPU720810 JZQ720810 KJM720810 KTI720810 LDE720810 LNA720810 LWW720810 MGS720810 MQO720810 NAK720810 NKG720810 NUC720810 ODY720810 ONU720810 OXQ720810 PHM720810 PRI720810 QBE720810 QLA720810 QUW720810 RES720810 ROO720810 RYK720810 SIG720810 SSC720810 TBY720810 TLU720810 TVQ720810 UFM720810 UPI720810 UZE720810 VJA720810 VSW720810 WCS720810 WMO720810 WWK720810 AC786346 JY786346 TU786346 ADQ786346 ANM786346 AXI786346 BHE786346 BRA786346 CAW786346 CKS786346 CUO786346 DEK786346 DOG786346 DYC786346 EHY786346 ERU786346 FBQ786346 FLM786346 FVI786346 GFE786346 GPA786346 GYW786346 HIS786346 HSO786346 ICK786346 IMG786346 IWC786346 JFY786346 JPU786346 JZQ786346 KJM786346 KTI786346 LDE786346 LNA786346 LWW786346 MGS786346 MQO786346 NAK786346 NKG786346 NUC786346 ODY786346 ONU786346 OXQ786346 PHM786346 PRI786346 QBE786346 QLA786346 QUW786346 RES786346 ROO786346 RYK786346 SIG786346 SSC786346 TBY786346 TLU786346 TVQ786346 UFM786346 UPI786346 UZE786346 VJA786346 VSW786346 WCS786346 WMO786346 WWK786346 AC851882 JY851882 TU851882 ADQ851882 ANM851882 AXI851882 BHE851882 BRA851882 CAW851882 CKS851882 CUO851882 DEK851882 DOG851882 DYC851882 EHY851882 ERU851882 FBQ851882 FLM851882 FVI851882 GFE851882 GPA851882 GYW851882 HIS851882 HSO851882 ICK851882 IMG851882 IWC851882 JFY851882 JPU851882 JZQ851882 KJM851882 KTI851882 LDE851882 LNA851882 LWW851882 MGS851882 MQO851882 NAK851882 NKG851882 NUC851882 ODY851882 ONU851882 OXQ851882 PHM851882 PRI851882 QBE851882 QLA851882 QUW851882 RES851882 ROO851882 RYK851882 SIG851882 SSC851882 TBY851882 TLU851882 TVQ851882 UFM851882 UPI851882 UZE851882 VJA851882 VSW851882 WCS851882 WMO851882 WWK851882 AC917418 JY917418 TU917418 ADQ917418 ANM917418 AXI917418 BHE917418 BRA917418 CAW917418 CKS917418 CUO917418 DEK917418 DOG917418 DYC917418 EHY917418 ERU917418 FBQ917418 FLM917418 FVI917418 GFE917418 GPA917418 GYW917418 HIS917418 HSO917418 ICK917418 IMG917418 IWC917418 JFY917418 JPU917418 JZQ917418 KJM917418 KTI917418 LDE917418 LNA917418 LWW917418 MGS917418 MQO917418 NAK917418 NKG917418 NUC917418 ODY917418 ONU917418 OXQ917418 PHM917418 PRI917418 QBE917418 QLA917418 QUW917418 RES917418 ROO917418 RYK917418 SIG917418 SSC917418 TBY917418 TLU917418 TVQ917418 UFM917418 UPI917418 UZE917418 VJA917418 VSW917418 WCS917418 WMO917418 WWK917418 AC982954 JY982954 TU982954 ADQ982954 ANM982954 AXI982954 BHE982954 BRA982954 CAW982954 CKS982954 CUO982954 DEK982954 DOG982954 DYC982954 EHY982954 ERU982954 FBQ982954 FLM982954 FVI982954 GFE982954 GPA982954 GYW982954 HIS982954 HSO982954 ICK982954 IMG982954 IWC982954 JFY982954 JPU982954 JZQ982954 KJM982954 KTI982954 LDE982954 LNA982954 LWW982954 MGS982954 MQO982954 NAK982954 NKG982954 NUC982954 ODY982954 ONU982954 OXQ982954 PHM982954 PRI982954 QBE982954 QLA982954 QUW982954 RES982954 ROO982954 RYK982954 SIG982954 SSC982954 TBY982954 TLU982954 TVQ982954 UFM982954 UPI982954 UZE982954 VJA982954 VSW982954 WCS982954 WMO982954 WWK982954 AC65460:AC65461 JY65460:JY65461 TU65460:TU65461 ADQ65460:ADQ65461 ANM65460:ANM65461 AXI65460:AXI65461 BHE65460:BHE65461 BRA65460:BRA65461 CAW65460:CAW65461 CKS65460:CKS65461 CUO65460:CUO65461 DEK65460:DEK65461 DOG65460:DOG65461 DYC65460:DYC65461 EHY65460:EHY65461 ERU65460:ERU65461 FBQ65460:FBQ65461 FLM65460:FLM65461 FVI65460:FVI65461 GFE65460:GFE65461 GPA65460:GPA65461 GYW65460:GYW65461 HIS65460:HIS65461 HSO65460:HSO65461 ICK65460:ICK65461 IMG65460:IMG65461 IWC65460:IWC65461 JFY65460:JFY65461 JPU65460:JPU65461 JZQ65460:JZQ65461 KJM65460:KJM65461 KTI65460:KTI65461 LDE65460:LDE65461 LNA65460:LNA65461 LWW65460:LWW65461 MGS65460:MGS65461 MQO65460:MQO65461 NAK65460:NAK65461 NKG65460:NKG65461 NUC65460:NUC65461 ODY65460:ODY65461 ONU65460:ONU65461 OXQ65460:OXQ65461 PHM65460:PHM65461 PRI65460:PRI65461 QBE65460:QBE65461 QLA65460:QLA65461 QUW65460:QUW65461 RES65460:RES65461 ROO65460:ROO65461 RYK65460:RYK65461 SIG65460:SIG65461 SSC65460:SSC65461 TBY65460:TBY65461 TLU65460:TLU65461 TVQ65460:TVQ65461 UFM65460:UFM65461 UPI65460:UPI65461 UZE65460:UZE65461 VJA65460:VJA65461 VSW65460:VSW65461 WCS65460:WCS65461 WMO65460:WMO65461 WWK65460:WWK65461 AC130996:AC130997 JY130996:JY130997 TU130996:TU130997 ADQ130996:ADQ130997 ANM130996:ANM130997 AXI130996:AXI130997 BHE130996:BHE130997 BRA130996:BRA130997 CAW130996:CAW130997 CKS130996:CKS130997 CUO130996:CUO130997 DEK130996:DEK130997 DOG130996:DOG130997 DYC130996:DYC130997 EHY130996:EHY130997 ERU130996:ERU130997 FBQ130996:FBQ130997 FLM130996:FLM130997 FVI130996:FVI130997 GFE130996:GFE130997 GPA130996:GPA130997 GYW130996:GYW130997 HIS130996:HIS130997 HSO130996:HSO130997 ICK130996:ICK130997 IMG130996:IMG130997 IWC130996:IWC130997 JFY130996:JFY130997 JPU130996:JPU130997 JZQ130996:JZQ130997 KJM130996:KJM130997 KTI130996:KTI130997 LDE130996:LDE130997 LNA130996:LNA130997 LWW130996:LWW130997 MGS130996:MGS130997 MQO130996:MQO130997 NAK130996:NAK130997 NKG130996:NKG130997 NUC130996:NUC130997 ODY130996:ODY130997 ONU130996:ONU130997 OXQ130996:OXQ130997 PHM130996:PHM130997 PRI130996:PRI130997 QBE130996:QBE130997 QLA130996:QLA130997 QUW130996:QUW130997 RES130996:RES130997 ROO130996:ROO130997 RYK130996:RYK130997 SIG130996:SIG130997 SSC130996:SSC130997 TBY130996:TBY130997 TLU130996:TLU130997 TVQ130996:TVQ130997 UFM130996:UFM130997 UPI130996:UPI130997 UZE130996:UZE130997 VJA130996:VJA130997 VSW130996:VSW130997 WCS130996:WCS130997 WMO130996:WMO130997 WWK130996:WWK130997 AC196532:AC196533 JY196532:JY196533 TU196532:TU196533 ADQ196532:ADQ196533 ANM196532:ANM196533 AXI196532:AXI196533 BHE196532:BHE196533 BRA196532:BRA196533 CAW196532:CAW196533 CKS196532:CKS196533 CUO196532:CUO196533 DEK196532:DEK196533 DOG196532:DOG196533 DYC196532:DYC196533 EHY196532:EHY196533 ERU196532:ERU196533 FBQ196532:FBQ196533 FLM196532:FLM196533 FVI196532:FVI196533 GFE196532:GFE196533 GPA196532:GPA196533 GYW196532:GYW196533 HIS196532:HIS196533 HSO196532:HSO196533 ICK196532:ICK196533 IMG196532:IMG196533 IWC196532:IWC196533 JFY196532:JFY196533 JPU196532:JPU196533 JZQ196532:JZQ196533 KJM196532:KJM196533 KTI196532:KTI196533 LDE196532:LDE196533 LNA196532:LNA196533 LWW196532:LWW196533 MGS196532:MGS196533 MQO196532:MQO196533 NAK196532:NAK196533 NKG196532:NKG196533 NUC196532:NUC196533 ODY196532:ODY196533 ONU196532:ONU196533 OXQ196532:OXQ196533 PHM196532:PHM196533 PRI196532:PRI196533 QBE196532:QBE196533 QLA196532:QLA196533 QUW196532:QUW196533 RES196532:RES196533 ROO196532:ROO196533 RYK196532:RYK196533 SIG196532:SIG196533 SSC196532:SSC196533 TBY196532:TBY196533 TLU196532:TLU196533 TVQ196532:TVQ196533 UFM196532:UFM196533 UPI196532:UPI196533 UZE196532:UZE196533 VJA196532:VJA196533 VSW196532:VSW196533 WCS196532:WCS196533 WMO196532:WMO196533 WWK196532:WWK196533 AC262068:AC262069 JY262068:JY262069 TU262068:TU262069 ADQ262068:ADQ262069 ANM262068:ANM262069 AXI262068:AXI262069 BHE262068:BHE262069 BRA262068:BRA262069 CAW262068:CAW262069 CKS262068:CKS262069 CUO262068:CUO262069 DEK262068:DEK262069 DOG262068:DOG262069 DYC262068:DYC262069 EHY262068:EHY262069 ERU262068:ERU262069 FBQ262068:FBQ262069 FLM262068:FLM262069 FVI262068:FVI262069 GFE262068:GFE262069 GPA262068:GPA262069 GYW262068:GYW262069 HIS262068:HIS262069 HSO262068:HSO262069 ICK262068:ICK262069 IMG262068:IMG262069 IWC262068:IWC262069 JFY262068:JFY262069 JPU262068:JPU262069 JZQ262068:JZQ262069 KJM262068:KJM262069 KTI262068:KTI262069 LDE262068:LDE262069 LNA262068:LNA262069 LWW262068:LWW262069 MGS262068:MGS262069 MQO262068:MQO262069 NAK262068:NAK262069 NKG262068:NKG262069 NUC262068:NUC262069 ODY262068:ODY262069 ONU262068:ONU262069 OXQ262068:OXQ262069 PHM262068:PHM262069 PRI262068:PRI262069 QBE262068:QBE262069 QLA262068:QLA262069 QUW262068:QUW262069 RES262068:RES262069 ROO262068:ROO262069 RYK262068:RYK262069 SIG262068:SIG262069 SSC262068:SSC262069 TBY262068:TBY262069 TLU262068:TLU262069 TVQ262068:TVQ262069 UFM262068:UFM262069 UPI262068:UPI262069 UZE262068:UZE262069 VJA262068:VJA262069 VSW262068:VSW262069 WCS262068:WCS262069 WMO262068:WMO262069 WWK262068:WWK262069 AC327604:AC327605 JY327604:JY327605 TU327604:TU327605 ADQ327604:ADQ327605 ANM327604:ANM327605 AXI327604:AXI327605 BHE327604:BHE327605 BRA327604:BRA327605 CAW327604:CAW327605 CKS327604:CKS327605 CUO327604:CUO327605 DEK327604:DEK327605 DOG327604:DOG327605 DYC327604:DYC327605 EHY327604:EHY327605 ERU327604:ERU327605 FBQ327604:FBQ327605 FLM327604:FLM327605 FVI327604:FVI327605 GFE327604:GFE327605 GPA327604:GPA327605 GYW327604:GYW327605 HIS327604:HIS327605 HSO327604:HSO327605 ICK327604:ICK327605 IMG327604:IMG327605 IWC327604:IWC327605 JFY327604:JFY327605 JPU327604:JPU327605 JZQ327604:JZQ327605 KJM327604:KJM327605 KTI327604:KTI327605 LDE327604:LDE327605 LNA327604:LNA327605 LWW327604:LWW327605 MGS327604:MGS327605 MQO327604:MQO327605 NAK327604:NAK327605 NKG327604:NKG327605 NUC327604:NUC327605 ODY327604:ODY327605 ONU327604:ONU327605 OXQ327604:OXQ327605 PHM327604:PHM327605 PRI327604:PRI327605 QBE327604:QBE327605 QLA327604:QLA327605 QUW327604:QUW327605 RES327604:RES327605 ROO327604:ROO327605 RYK327604:RYK327605 SIG327604:SIG327605 SSC327604:SSC327605 TBY327604:TBY327605 TLU327604:TLU327605 TVQ327604:TVQ327605 UFM327604:UFM327605 UPI327604:UPI327605 UZE327604:UZE327605 VJA327604:VJA327605 VSW327604:VSW327605 WCS327604:WCS327605 WMO327604:WMO327605 WWK327604:WWK327605 AC393140:AC393141 JY393140:JY393141 TU393140:TU393141 ADQ393140:ADQ393141 ANM393140:ANM393141 AXI393140:AXI393141 BHE393140:BHE393141 BRA393140:BRA393141 CAW393140:CAW393141 CKS393140:CKS393141 CUO393140:CUO393141 DEK393140:DEK393141 DOG393140:DOG393141 DYC393140:DYC393141 EHY393140:EHY393141 ERU393140:ERU393141 FBQ393140:FBQ393141 FLM393140:FLM393141 FVI393140:FVI393141 GFE393140:GFE393141 GPA393140:GPA393141 GYW393140:GYW393141 HIS393140:HIS393141 HSO393140:HSO393141 ICK393140:ICK393141 IMG393140:IMG393141 IWC393140:IWC393141 JFY393140:JFY393141 JPU393140:JPU393141 JZQ393140:JZQ393141 KJM393140:KJM393141 KTI393140:KTI393141 LDE393140:LDE393141 LNA393140:LNA393141 LWW393140:LWW393141 MGS393140:MGS393141 MQO393140:MQO393141 NAK393140:NAK393141 NKG393140:NKG393141 NUC393140:NUC393141 ODY393140:ODY393141 ONU393140:ONU393141 OXQ393140:OXQ393141 PHM393140:PHM393141 PRI393140:PRI393141 QBE393140:QBE393141 QLA393140:QLA393141 QUW393140:QUW393141 RES393140:RES393141 ROO393140:ROO393141 RYK393140:RYK393141 SIG393140:SIG393141 SSC393140:SSC393141 TBY393140:TBY393141 TLU393140:TLU393141 TVQ393140:TVQ393141 UFM393140:UFM393141 UPI393140:UPI393141 UZE393140:UZE393141 VJA393140:VJA393141 VSW393140:VSW393141 WCS393140:WCS393141 WMO393140:WMO393141 WWK393140:WWK393141 AC458676:AC458677 JY458676:JY458677 TU458676:TU458677 ADQ458676:ADQ458677 ANM458676:ANM458677 AXI458676:AXI458677 BHE458676:BHE458677 BRA458676:BRA458677 CAW458676:CAW458677 CKS458676:CKS458677 CUO458676:CUO458677 DEK458676:DEK458677 DOG458676:DOG458677 DYC458676:DYC458677 EHY458676:EHY458677 ERU458676:ERU458677 FBQ458676:FBQ458677 FLM458676:FLM458677 FVI458676:FVI458677 GFE458676:GFE458677 GPA458676:GPA458677 GYW458676:GYW458677 HIS458676:HIS458677 HSO458676:HSO458677 ICK458676:ICK458677 IMG458676:IMG458677 IWC458676:IWC458677 JFY458676:JFY458677 JPU458676:JPU458677 JZQ458676:JZQ458677 KJM458676:KJM458677 KTI458676:KTI458677 LDE458676:LDE458677 LNA458676:LNA458677 LWW458676:LWW458677 MGS458676:MGS458677 MQO458676:MQO458677 NAK458676:NAK458677 NKG458676:NKG458677 NUC458676:NUC458677 ODY458676:ODY458677 ONU458676:ONU458677 OXQ458676:OXQ458677 PHM458676:PHM458677 PRI458676:PRI458677 QBE458676:QBE458677 QLA458676:QLA458677 QUW458676:QUW458677 RES458676:RES458677 ROO458676:ROO458677 RYK458676:RYK458677 SIG458676:SIG458677 SSC458676:SSC458677 TBY458676:TBY458677 TLU458676:TLU458677 TVQ458676:TVQ458677 UFM458676:UFM458677 UPI458676:UPI458677 UZE458676:UZE458677 VJA458676:VJA458677 VSW458676:VSW458677 WCS458676:WCS458677 WMO458676:WMO458677 WWK458676:WWK458677 AC524212:AC524213 JY524212:JY524213 TU524212:TU524213 ADQ524212:ADQ524213 ANM524212:ANM524213 AXI524212:AXI524213 BHE524212:BHE524213 BRA524212:BRA524213 CAW524212:CAW524213 CKS524212:CKS524213 CUO524212:CUO524213 DEK524212:DEK524213 DOG524212:DOG524213 DYC524212:DYC524213 EHY524212:EHY524213 ERU524212:ERU524213 FBQ524212:FBQ524213 FLM524212:FLM524213 FVI524212:FVI524213 GFE524212:GFE524213 GPA524212:GPA524213 GYW524212:GYW524213 HIS524212:HIS524213 HSO524212:HSO524213 ICK524212:ICK524213 IMG524212:IMG524213 IWC524212:IWC524213 JFY524212:JFY524213 JPU524212:JPU524213 JZQ524212:JZQ524213 KJM524212:KJM524213 KTI524212:KTI524213 LDE524212:LDE524213 LNA524212:LNA524213 LWW524212:LWW524213 MGS524212:MGS524213 MQO524212:MQO524213 NAK524212:NAK524213 NKG524212:NKG524213 NUC524212:NUC524213 ODY524212:ODY524213 ONU524212:ONU524213 OXQ524212:OXQ524213 PHM524212:PHM524213 PRI524212:PRI524213 QBE524212:QBE524213 QLA524212:QLA524213 QUW524212:QUW524213 RES524212:RES524213 ROO524212:ROO524213 RYK524212:RYK524213 SIG524212:SIG524213 SSC524212:SSC524213 TBY524212:TBY524213 TLU524212:TLU524213 TVQ524212:TVQ524213 UFM524212:UFM524213 UPI524212:UPI524213 UZE524212:UZE524213 VJA524212:VJA524213 VSW524212:VSW524213 WCS524212:WCS524213 WMO524212:WMO524213 WWK524212:WWK524213 AC589748:AC589749 JY589748:JY589749 TU589748:TU589749 ADQ589748:ADQ589749 ANM589748:ANM589749 AXI589748:AXI589749 BHE589748:BHE589749 BRA589748:BRA589749 CAW589748:CAW589749 CKS589748:CKS589749 CUO589748:CUO589749 DEK589748:DEK589749 DOG589748:DOG589749 DYC589748:DYC589749 EHY589748:EHY589749 ERU589748:ERU589749 FBQ589748:FBQ589749 FLM589748:FLM589749 FVI589748:FVI589749 GFE589748:GFE589749 GPA589748:GPA589749 GYW589748:GYW589749 HIS589748:HIS589749 HSO589748:HSO589749 ICK589748:ICK589749 IMG589748:IMG589749 IWC589748:IWC589749 JFY589748:JFY589749 JPU589748:JPU589749 JZQ589748:JZQ589749 KJM589748:KJM589749 KTI589748:KTI589749 LDE589748:LDE589749 LNA589748:LNA589749 LWW589748:LWW589749 MGS589748:MGS589749 MQO589748:MQO589749 NAK589748:NAK589749 NKG589748:NKG589749 NUC589748:NUC589749 ODY589748:ODY589749 ONU589748:ONU589749 OXQ589748:OXQ589749 PHM589748:PHM589749 PRI589748:PRI589749 QBE589748:QBE589749 QLA589748:QLA589749 QUW589748:QUW589749 RES589748:RES589749 ROO589748:ROO589749 RYK589748:RYK589749 SIG589748:SIG589749 SSC589748:SSC589749 TBY589748:TBY589749 TLU589748:TLU589749 TVQ589748:TVQ589749 UFM589748:UFM589749 UPI589748:UPI589749 UZE589748:UZE589749 VJA589748:VJA589749 VSW589748:VSW589749 WCS589748:WCS589749 WMO589748:WMO589749 WWK589748:WWK589749 AC655284:AC655285 JY655284:JY655285 TU655284:TU655285 ADQ655284:ADQ655285 ANM655284:ANM655285 AXI655284:AXI655285 BHE655284:BHE655285 BRA655284:BRA655285 CAW655284:CAW655285 CKS655284:CKS655285 CUO655284:CUO655285 DEK655284:DEK655285 DOG655284:DOG655285 DYC655284:DYC655285 EHY655284:EHY655285 ERU655284:ERU655285 FBQ655284:FBQ655285 FLM655284:FLM655285 FVI655284:FVI655285 GFE655284:GFE655285 GPA655284:GPA655285 GYW655284:GYW655285 HIS655284:HIS655285 HSO655284:HSO655285 ICK655284:ICK655285 IMG655284:IMG655285 IWC655284:IWC655285 JFY655284:JFY655285 JPU655284:JPU655285 JZQ655284:JZQ655285 KJM655284:KJM655285 KTI655284:KTI655285 LDE655284:LDE655285 LNA655284:LNA655285 LWW655284:LWW655285 MGS655284:MGS655285 MQO655284:MQO655285 NAK655284:NAK655285 NKG655284:NKG655285 NUC655284:NUC655285 ODY655284:ODY655285 ONU655284:ONU655285 OXQ655284:OXQ655285 PHM655284:PHM655285 PRI655284:PRI655285 QBE655284:QBE655285 QLA655284:QLA655285 QUW655284:QUW655285 RES655284:RES655285 ROO655284:ROO655285 RYK655284:RYK655285 SIG655284:SIG655285 SSC655284:SSC655285 TBY655284:TBY655285 TLU655284:TLU655285 TVQ655284:TVQ655285 UFM655284:UFM655285 UPI655284:UPI655285 UZE655284:UZE655285 VJA655284:VJA655285 VSW655284:VSW655285 WCS655284:WCS655285 WMO655284:WMO655285 WWK655284:WWK655285 AC720820:AC720821 JY720820:JY720821 TU720820:TU720821 ADQ720820:ADQ720821 ANM720820:ANM720821 AXI720820:AXI720821 BHE720820:BHE720821 BRA720820:BRA720821 CAW720820:CAW720821 CKS720820:CKS720821 CUO720820:CUO720821 DEK720820:DEK720821 DOG720820:DOG720821 DYC720820:DYC720821 EHY720820:EHY720821 ERU720820:ERU720821 FBQ720820:FBQ720821 FLM720820:FLM720821 FVI720820:FVI720821 GFE720820:GFE720821 GPA720820:GPA720821 GYW720820:GYW720821 HIS720820:HIS720821 HSO720820:HSO720821 ICK720820:ICK720821 IMG720820:IMG720821 IWC720820:IWC720821 JFY720820:JFY720821 JPU720820:JPU720821 JZQ720820:JZQ720821 KJM720820:KJM720821 KTI720820:KTI720821 LDE720820:LDE720821 LNA720820:LNA720821 LWW720820:LWW720821 MGS720820:MGS720821 MQO720820:MQO720821 NAK720820:NAK720821 NKG720820:NKG720821 NUC720820:NUC720821 ODY720820:ODY720821 ONU720820:ONU720821 OXQ720820:OXQ720821 PHM720820:PHM720821 PRI720820:PRI720821 QBE720820:QBE720821 QLA720820:QLA720821 QUW720820:QUW720821 RES720820:RES720821 ROO720820:ROO720821 RYK720820:RYK720821 SIG720820:SIG720821 SSC720820:SSC720821 TBY720820:TBY720821 TLU720820:TLU720821 TVQ720820:TVQ720821 UFM720820:UFM720821 UPI720820:UPI720821 UZE720820:UZE720821 VJA720820:VJA720821 VSW720820:VSW720821 WCS720820:WCS720821 WMO720820:WMO720821 WWK720820:WWK720821 AC786356:AC786357 JY786356:JY786357 TU786356:TU786357 ADQ786356:ADQ786357 ANM786356:ANM786357 AXI786356:AXI786357 BHE786356:BHE786357 BRA786356:BRA786357 CAW786356:CAW786357 CKS786356:CKS786357 CUO786356:CUO786357 DEK786356:DEK786357 DOG786356:DOG786357 DYC786356:DYC786357 EHY786356:EHY786357 ERU786356:ERU786357 FBQ786356:FBQ786357 FLM786356:FLM786357 FVI786356:FVI786357 GFE786356:GFE786357 GPA786356:GPA786357 GYW786356:GYW786357 HIS786356:HIS786357 HSO786356:HSO786357 ICK786356:ICK786357 IMG786356:IMG786357 IWC786356:IWC786357 JFY786356:JFY786357 JPU786356:JPU786357 JZQ786356:JZQ786357 KJM786356:KJM786357 KTI786356:KTI786357 LDE786356:LDE786357 LNA786356:LNA786357 LWW786356:LWW786357 MGS786356:MGS786357 MQO786356:MQO786357 NAK786356:NAK786357 NKG786356:NKG786357 NUC786356:NUC786357 ODY786356:ODY786357 ONU786356:ONU786357 OXQ786356:OXQ786357 PHM786356:PHM786357 PRI786356:PRI786357 QBE786356:QBE786357 QLA786356:QLA786357 QUW786356:QUW786357 RES786356:RES786357 ROO786356:ROO786357 RYK786356:RYK786357 SIG786356:SIG786357 SSC786356:SSC786357 TBY786356:TBY786357 TLU786356:TLU786357 TVQ786356:TVQ786357 UFM786356:UFM786357 UPI786356:UPI786357 UZE786356:UZE786357 VJA786356:VJA786357 VSW786356:VSW786357 WCS786356:WCS786357 WMO786356:WMO786357 WWK786356:WWK786357 AC851892:AC851893 JY851892:JY851893 TU851892:TU851893 ADQ851892:ADQ851893 ANM851892:ANM851893 AXI851892:AXI851893 BHE851892:BHE851893 BRA851892:BRA851893 CAW851892:CAW851893 CKS851892:CKS851893 CUO851892:CUO851893 DEK851892:DEK851893 DOG851892:DOG851893 DYC851892:DYC851893 EHY851892:EHY851893 ERU851892:ERU851893 FBQ851892:FBQ851893 FLM851892:FLM851893 FVI851892:FVI851893 GFE851892:GFE851893 GPA851892:GPA851893 GYW851892:GYW851893 HIS851892:HIS851893 HSO851892:HSO851893 ICK851892:ICK851893 IMG851892:IMG851893 IWC851892:IWC851893 JFY851892:JFY851893 JPU851892:JPU851893 JZQ851892:JZQ851893 KJM851892:KJM851893 KTI851892:KTI851893 LDE851892:LDE851893 LNA851892:LNA851893 LWW851892:LWW851893 MGS851892:MGS851893 MQO851892:MQO851893 NAK851892:NAK851893 NKG851892:NKG851893 NUC851892:NUC851893 ODY851892:ODY851893 ONU851892:ONU851893 OXQ851892:OXQ851893 PHM851892:PHM851893 PRI851892:PRI851893 QBE851892:QBE851893 QLA851892:QLA851893 QUW851892:QUW851893 RES851892:RES851893 ROO851892:ROO851893 RYK851892:RYK851893 SIG851892:SIG851893 SSC851892:SSC851893 TBY851892:TBY851893 TLU851892:TLU851893 TVQ851892:TVQ851893 UFM851892:UFM851893 UPI851892:UPI851893 UZE851892:UZE851893 VJA851892:VJA851893 VSW851892:VSW851893 WCS851892:WCS851893 WMO851892:WMO851893 WWK851892:WWK851893 AC917428:AC917429 JY917428:JY917429 TU917428:TU917429 ADQ917428:ADQ917429 ANM917428:ANM917429 AXI917428:AXI917429 BHE917428:BHE917429 BRA917428:BRA917429 CAW917428:CAW917429 CKS917428:CKS917429 CUO917428:CUO917429 DEK917428:DEK917429 DOG917428:DOG917429 DYC917428:DYC917429 EHY917428:EHY917429 ERU917428:ERU917429 FBQ917428:FBQ917429 FLM917428:FLM917429 FVI917428:FVI917429 GFE917428:GFE917429 GPA917428:GPA917429 GYW917428:GYW917429 HIS917428:HIS917429 HSO917428:HSO917429 ICK917428:ICK917429 IMG917428:IMG917429 IWC917428:IWC917429 JFY917428:JFY917429 JPU917428:JPU917429 JZQ917428:JZQ917429 KJM917428:KJM917429 KTI917428:KTI917429 LDE917428:LDE917429 LNA917428:LNA917429 LWW917428:LWW917429 MGS917428:MGS917429 MQO917428:MQO917429 NAK917428:NAK917429 NKG917428:NKG917429 NUC917428:NUC917429 ODY917428:ODY917429 ONU917428:ONU917429 OXQ917428:OXQ917429 PHM917428:PHM917429 PRI917428:PRI917429 QBE917428:QBE917429 QLA917428:QLA917429 QUW917428:QUW917429 RES917428:RES917429 ROO917428:ROO917429 RYK917428:RYK917429 SIG917428:SIG917429 SSC917428:SSC917429 TBY917428:TBY917429 TLU917428:TLU917429 TVQ917428:TVQ917429 UFM917428:UFM917429 UPI917428:UPI917429 UZE917428:UZE917429 VJA917428:VJA917429 VSW917428:VSW917429 WCS917428:WCS917429 WMO917428:WMO917429 WWK917428:WWK917429 AC982964:AC982965 JY982964:JY982965 TU982964:TU982965 ADQ982964:ADQ982965 ANM982964:ANM982965 AXI982964:AXI982965 BHE982964:BHE982965 BRA982964:BRA982965 CAW982964:CAW982965 CKS982964:CKS982965 CUO982964:CUO982965 DEK982964:DEK982965 DOG982964:DOG982965 DYC982964:DYC982965 EHY982964:EHY982965 ERU982964:ERU982965 FBQ982964:FBQ982965 FLM982964:FLM982965 FVI982964:FVI982965 GFE982964:GFE982965 GPA982964:GPA982965 GYW982964:GYW982965 HIS982964:HIS982965 HSO982964:HSO982965 ICK982964:ICK982965 IMG982964:IMG982965 IWC982964:IWC982965 JFY982964:JFY982965 JPU982964:JPU982965 JZQ982964:JZQ982965 KJM982964:KJM982965 KTI982964:KTI982965 LDE982964:LDE982965 LNA982964:LNA982965 LWW982964:LWW982965 MGS982964:MGS982965 MQO982964:MQO982965 NAK982964:NAK982965 NKG982964:NKG982965 NUC982964:NUC982965 ODY982964:ODY982965 ONU982964:ONU982965 OXQ982964:OXQ982965 PHM982964:PHM982965 PRI982964:PRI982965 QBE982964:QBE982965 QLA982964:QLA982965 QUW982964:QUW982965 RES982964:RES982965 ROO982964:ROO982965 RYK982964:RYK982965 SIG982964:SIG982965 SSC982964:SSC982965 TBY982964:TBY982965 TLU982964:TLU982965 TVQ982964:TVQ982965 UFM982964:UFM982965 UPI982964:UPI982965 UZE982964:UZE982965 VJA982964:VJA982965 VSW982964:VSW982965 WCS982964:WCS982965 WMO982964:WMO982965 WWK982964:WWK982965 AC65466 JY65466 TU65466 ADQ65466 ANM65466 AXI65466 BHE65466 BRA65466 CAW65466 CKS65466 CUO65466 DEK65466 DOG65466 DYC65466 EHY65466 ERU65466 FBQ65466 FLM65466 FVI65466 GFE65466 GPA65466 GYW65466 HIS65466 HSO65466 ICK65466 IMG65466 IWC65466 JFY65466 JPU65466 JZQ65466 KJM65466 KTI65466 LDE65466 LNA65466 LWW65466 MGS65466 MQO65466 NAK65466 NKG65466 NUC65466 ODY65466 ONU65466 OXQ65466 PHM65466 PRI65466 QBE65466 QLA65466 QUW65466 RES65466 ROO65466 RYK65466 SIG65466 SSC65466 TBY65466 TLU65466 TVQ65466 UFM65466 UPI65466 UZE65466 VJA65466 VSW65466 WCS65466 WMO65466 WWK65466 AC131002 JY131002 TU131002 ADQ131002 ANM131002 AXI131002 BHE131002 BRA131002 CAW131002 CKS131002 CUO131002 DEK131002 DOG131002 DYC131002 EHY131002 ERU131002 FBQ131002 FLM131002 FVI131002 GFE131002 GPA131002 GYW131002 HIS131002 HSO131002 ICK131002 IMG131002 IWC131002 JFY131002 JPU131002 JZQ131002 KJM131002 KTI131002 LDE131002 LNA131002 LWW131002 MGS131002 MQO131002 NAK131002 NKG131002 NUC131002 ODY131002 ONU131002 OXQ131002 PHM131002 PRI131002 QBE131002 QLA131002 QUW131002 RES131002 ROO131002 RYK131002 SIG131002 SSC131002 TBY131002 TLU131002 TVQ131002 UFM131002 UPI131002 UZE131002 VJA131002 VSW131002 WCS131002 WMO131002 WWK131002 AC196538 JY196538 TU196538 ADQ196538 ANM196538 AXI196538 BHE196538 BRA196538 CAW196538 CKS196538 CUO196538 DEK196538 DOG196538 DYC196538 EHY196538 ERU196538 FBQ196538 FLM196538 FVI196538 GFE196538 GPA196538 GYW196538 HIS196538 HSO196538 ICK196538 IMG196538 IWC196538 JFY196538 JPU196538 JZQ196538 KJM196538 KTI196538 LDE196538 LNA196538 LWW196538 MGS196538 MQO196538 NAK196538 NKG196538 NUC196538 ODY196538 ONU196538 OXQ196538 PHM196538 PRI196538 QBE196538 QLA196538 QUW196538 RES196538 ROO196538 RYK196538 SIG196538 SSC196538 TBY196538 TLU196538 TVQ196538 UFM196538 UPI196538 UZE196538 VJA196538 VSW196538 WCS196538 WMO196538 WWK196538 AC262074 JY262074 TU262074 ADQ262074 ANM262074 AXI262074 BHE262074 BRA262074 CAW262074 CKS262074 CUO262074 DEK262074 DOG262074 DYC262074 EHY262074 ERU262074 FBQ262074 FLM262074 FVI262074 GFE262074 GPA262074 GYW262074 HIS262074 HSO262074 ICK262074 IMG262074 IWC262074 JFY262074 JPU262074 JZQ262074 KJM262074 KTI262074 LDE262074 LNA262074 LWW262074 MGS262074 MQO262074 NAK262074 NKG262074 NUC262074 ODY262074 ONU262074 OXQ262074 PHM262074 PRI262074 QBE262074 QLA262074 QUW262074 RES262074 ROO262074 RYK262074 SIG262074 SSC262074 TBY262074 TLU262074 TVQ262074 UFM262074 UPI262074 UZE262074 VJA262074 VSW262074 WCS262074 WMO262074 WWK262074 AC327610 JY327610 TU327610 ADQ327610 ANM327610 AXI327610 BHE327610 BRA327610 CAW327610 CKS327610 CUO327610 DEK327610 DOG327610 DYC327610 EHY327610 ERU327610 FBQ327610 FLM327610 FVI327610 GFE327610 GPA327610 GYW327610 HIS327610 HSO327610 ICK327610 IMG327610 IWC327610 JFY327610 JPU327610 JZQ327610 KJM327610 KTI327610 LDE327610 LNA327610 LWW327610 MGS327610 MQO327610 NAK327610 NKG327610 NUC327610 ODY327610 ONU327610 OXQ327610 PHM327610 PRI327610 QBE327610 QLA327610 QUW327610 RES327610 ROO327610 RYK327610 SIG327610 SSC327610 TBY327610 TLU327610 TVQ327610 UFM327610 UPI327610 UZE327610 VJA327610 VSW327610 WCS327610 WMO327610 WWK327610 AC393146 JY393146 TU393146 ADQ393146 ANM393146 AXI393146 BHE393146 BRA393146 CAW393146 CKS393146 CUO393146 DEK393146 DOG393146 DYC393146 EHY393146 ERU393146 FBQ393146 FLM393146 FVI393146 GFE393146 GPA393146 GYW393146 HIS393146 HSO393146 ICK393146 IMG393146 IWC393146 JFY393146 JPU393146 JZQ393146 KJM393146 KTI393146 LDE393146 LNA393146 LWW393146 MGS393146 MQO393146 NAK393146 NKG393146 NUC393146 ODY393146 ONU393146 OXQ393146 PHM393146 PRI393146 QBE393146 QLA393146 QUW393146 RES393146 ROO393146 RYK393146 SIG393146 SSC393146 TBY393146 TLU393146 TVQ393146 UFM393146 UPI393146 UZE393146 VJA393146 VSW393146 WCS393146 WMO393146 WWK393146 AC458682 JY458682 TU458682 ADQ458682 ANM458682 AXI458682 BHE458682 BRA458682 CAW458682 CKS458682 CUO458682 DEK458682 DOG458682 DYC458682 EHY458682 ERU458682 FBQ458682 FLM458682 FVI458682 GFE458682 GPA458682 GYW458682 HIS458682 HSO458682 ICK458682 IMG458682 IWC458682 JFY458682 JPU458682 JZQ458682 KJM458682 KTI458682 LDE458682 LNA458682 LWW458682 MGS458682 MQO458682 NAK458682 NKG458682 NUC458682 ODY458682 ONU458682 OXQ458682 PHM458682 PRI458682 QBE458682 QLA458682 QUW458682 RES458682 ROO458682 RYK458682 SIG458682 SSC458682 TBY458682 TLU458682 TVQ458682 UFM458682 UPI458682 UZE458682 VJA458682 VSW458682 WCS458682 WMO458682 WWK458682 AC524218 JY524218 TU524218 ADQ524218 ANM524218 AXI524218 BHE524218 BRA524218 CAW524218 CKS524218 CUO524218 DEK524218 DOG524218 DYC524218 EHY524218 ERU524218 FBQ524218 FLM524218 FVI524218 GFE524218 GPA524218 GYW524218 HIS524218 HSO524218 ICK524218 IMG524218 IWC524218 JFY524218 JPU524218 JZQ524218 KJM524218 KTI524218 LDE524218 LNA524218 LWW524218 MGS524218 MQO524218 NAK524218 NKG524218 NUC524218 ODY524218 ONU524218 OXQ524218 PHM524218 PRI524218 QBE524218 QLA524218 QUW524218 RES524218 ROO524218 RYK524218 SIG524218 SSC524218 TBY524218 TLU524218 TVQ524218 UFM524218 UPI524218 UZE524218 VJA524218 VSW524218 WCS524218 WMO524218 WWK524218 AC589754 JY589754 TU589754 ADQ589754 ANM589754 AXI589754 BHE589754 BRA589754 CAW589754 CKS589754 CUO589754 DEK589754 DOG589754 DYC589754 EHY589754 ERU589754 FBQ589754 FLM589754 FVI589754 GFE589754 GPA589754 GYW589754 HIS589754 HSO589754 ICK589754 IMG589754 IWC589754 JFY589754 JPU589754 JZQ589754 KJM589754 KTI589754 LDE589754 LNA589754 LWW589754 MGS589754 MQO589754 NAK589754 NKG589754 NUC589754 ODY589754 ONU589754 OXQ589754 PHM589754 PRI589754 QBE589754 QLA589754 QUW589754 RES589754 ROO589754 RYK589754 SIG589754 SSC589754 TBY589754 TLU589754 TVQ589754 UFM589754 UPI589754 UZE589754 VJA589754 VSW589754 WCS589754 WMO589754 WWK589754 AC655290 JY655290 TU655290 ADQ655290 ANM655290 AXI655290 BHE655290 BRA655290 CAW655290 CKS655290 CUO655290 DEK655290 DOG655290 DYC655290 EHY655290 ERU655290 FBQ655290 FLM655290 FVI655290 GFE655290 GPA655290 GYW655290 HIS655290 HSO655290 ICK655290 IMG655290 IWC655290 JFY655290 JPU655290 JZQ655290 KJM655290 KTI655290 LDE655290 LNA655290 LWW655290 MGS655290 MQO655290 NAK655290 NKG655290 NUC655290 ODY655290 ONU655290 OXQ655290 PHM655290 PRI655290 QBE655290 QLA655290 QUW655290 RES655290 ROO655290 RYK655290 SIG655290 SSC655290 TBY655290 TLU655290 TVQ655290 UFM655290 UPI655290 UZE655290 VJA655290 VSW655290 WCS655290 WMO655290 WWK655290 AC720826 JY720826 TU720826 ADQ720826 ANM720826 AXI720826 BHE720826 BRA720826 CAW720826 CKS720826 CUO720826 DEK720826 DOG720826 DYC720826 EHY720826 ERU720826 FBQ720826 FLM720826 FVI720826 GFE720826 GPA720826 GYW720826 HIS720826 HSO720826 ICK720826 IMG720826 IWC720826 JFY720826 JPU720826 JZQ720826 KJM720826 KTI720826 LDE720826 LNA720826 LWW720826 MGS720826 MQO720826 NAK720826 NKG720826 NUC720826 ODY720826 ONU720826 OXQ720826 PHM720826 PRI720826 QBE720826 QLA720826 QUW720826 RES720826 ROO720826 RYK720826 SIG720826 SSC720826 TBY720826 TLU720826 TVQ720826 UFM720826 UPI720826 UZE720826 VJA720826 VSW720826 WCS720826 WMO720826 WWK720826 AC786362 JY786362 TU786362 ADQ786362 ANM786362 AXI786362 BHE786362 BRA786362 CAW786362 CKS786362 CUO786362 DEK786362 DOG786362 DYC786362 EHY786362 ERU786362 FBQ786362 FLM786362 FVI786362 GFE786362 GPA786362 GYW786362 HIS786362 HSO786362 ICK786362 IMG786362 IWC786362 JFY786362 JPU786362 JZQ786362 KJM786362 KTI786362 LDE786362 LNA786362 LWW786362 MGS786362 MQO786362 NAK786362 NKG786362 NUC786362 ODY786362 ONU786362 OXQ786362 PHM786362 PRI786362 QBE786362 QLA786362 QUW786362 RES786362 ROO786362 RYK786362 SIG786362 SSC786362 TBY786362 TLU786362 TVQ786362 UFM786362 UPI786362 UZE786362 VJA786362 VSW786362 WCS786362 WMO786362 WWK786362 AC851898 JY851898 TU851898 ADQ851898 ANM851898 AXI851898 BHE851898 BRA851898 CAW851898 CKS851898 CUO851898 DEK851898 DOG851898 DYC851898 EHY851898 ERU851898 FBQ851898 FLM851898 FVI851898 GFE851898 GPA851898 GYW851898 HIS851898 HSO851898 ICK851898 IMG851898 IWC851898 JFY851898 JPU851898 JZQ851898 KJM851898 KTI851898 LDE851898 LNA851898 LWW851898 MGS851898 MQO851898 NAK851898 NKG851898 NUC851898 ODY851898 ONU851898 OXQ851898 PHM851898 PRI851898 QBE851898 QLA851898 QUW851898 RES851898 ROO851898 RYK851898 SIG851898 SSC851898 TBY851898 TLU851898 TVQ851898 UFM851898 UPI851898 UZE851898 VJA851898 VSW851898 WCS851898 WMO851898 WWK851898 AC917434 JY917434 TU917434 ADQ917434 ANM917434 AXI917434 BHE917434 BRA917434 CAW917434 CKS917434 CUO917434 DEK917434 DOG917434 DYC917434 EHY917434 ERU917434 FBQ917434 FLM917434 FVI917434 GFE917434 GPA917434 GYW917434 HIS917434 HSO917434 ICK917434 IMG917434 IWC917434 JFY917434 JPU917434 JZQ917434 KJM917434 KTI917434 LDE917434 LNA917434 LWW917434 MGS917434 MQO917434 NAK917434 NKG917434 NUC917434 ODY917434 ONU917434 OXQ917434 PHM917434 PRI917434 QBE917434 QLA917434 QUW917434 RES917434 ROO917434 RYK917434 SIG917434 SSC917434 TBY917434 TLU917434 TVQ917434 UFM917434 UPI917434 UZE917434 VJA917434 VSW917434 WCS917434 WMO917434 WWK917434 AC982970 JY982970 TU982970 ADQ982970 ANM982970 AXI982970 BHE982970 BRA982970 CAW982970 CKS982970 CUO982970 DEK982970 DOG982970 DYC982970 EHY982970 ERU982970 FBQ982970 FLM982970 FVI982970 GFE982970 GPA982970 GYW982970 HIS982970 HSO982970 ICK982970 IMG982970 IWC982970 JFY982970 JPU982970 JZQ982970 KJM982970 KTI982970 LDE982970 LNA982970 LWW982970 MGS982970 MQO982970 NAK982970 NKG982970 NUC982970 ODY982970 ONU982970 OXQ982970 PHM982970 PRI982970 QBE982970 QLA982970 QUW982970 RES982970 ROO982970 RYK982970 SIG982970 SSC982970 TBY982970 TLU982970 TVQ982970 UFM982970 UPI982970 UZE982970 VJA982970 VSW982970 WCS982970 WMO982970 WWK982970 AC65468 JY65468 TU65468 ADQ65468 ANM65468 AXI65468 BHE65468 BRA65468 CAW65468 CKS65468 CUO65468 DEK65468 DOG65468 DYC65468 EHY65468 ERU65468 FBQ65468 FLM65468 FVI65468 GFE65468 GPA65468 GYW65468 HIS65468 HSO65468 ICK65468 IMG65468 IWC65468 JFY65468 JPU65468 JZQ65468 KJM65468 KTI65468 LDE65468 LNA65468 LWW65468 MGS65468 MQO65468 NAK65468 NKG65468 NUC65468 ODY65468 ONU65468 OXQ65468 PHM65468 PRI65468 QBE65468 QLA65468 QUW65468 RES65468 ROO65468 RYK65468 SIG65468 SSC65468 TBY65468 TLU65468 TVQ65468 UFM65468 UPI65468 UZE65468 VJA65468 VSW65468 WCS65468 WMO65468 WWK65468 AC131004 JY131004 TU131004 ADQ131004 ANM131004 AXI131004 BHE131004 BRA131004 CAW131004 CKS131004 CUO131004 DEK131004 DOG131004 DYC131004 EHY131004 ERU131004 FBQ131004 FLM131004 FVI131004 GFE131004 GPA131004 GYW131004 HIS131004 HSO131004 ICK131004 IMG131004 IWC131004 JFY131004 JPU131004 JZQ131004 KJM131004 KTI131004 LDE131004 LNA131004 LWW131004 MGS131004 MQO131004 NAK131004 NKG131004 NUC131004 ODY131004 ONU131004 OXQ131004 PHM131004 PRI131004 QBE131004 QLA131004 QUW131004 RES131004 ROO131004 RYK131004 SIG131004 SSC131004 TBY131004 TLU131004 TVQ131004 UFM131004 UPI131004 UZE131004 VJA131004 VSW131004 WCS131004 WMO131004 WWK131004 AC196540 JY196540 TU196540 ADQ196540 ANM196540 AXI196540 BHE196540 BRA196540 CAW196540 CKS196540 CUO196540 DEK196540 DOG196540 DYC196540 EHY196540 ERU196540 FBQ196540 FLM196540 FVI196540 GFE196540 GPA196540 GYW196540 HIS196540 HSO196540 ICK196540 IMG196540 IWC196540 JFY196540 JPU196540 JZQ196540 KJM196540 KTI196540 LDE196540 LNA196540 LWW196540 MGS196540 MQO196540 NAK196540 NKG196540 NUC196540 ODY196540 ONU196540 OXQ196540 PHM196540 PRI196540 QBE196540 QLA196540 QUW196540 RES196540 ROO196540 RYK196540 SIG196540 SSC196540 TBY196540 TLU196540 TVQ196540 UFM196540 UPI196540 UZE196540 VJA196540 VSW196540 WCS196540 WMO196540 WWK196540 AC262076 JY262076 TU262076 ADQ262076 ANM262076 AXI262076 BHE262076 BRA262076 CAW262076 CKS262076 CUO262076 DEK262076 DOG262076 DYC262076 EHY262076 ERU262076 FBQ262076 FLM262076 FVI262076 GFE262076 GPA262076 GYW262076 HIS262076 HSO262076 ICK262076 IMG262076 IWC262076 JFY262076 JPU262076 JZQ262076 KJM262076 KTI262076 LDE262076 LNA262076 LWW262076 MGS262076 MQO262076 NAK262076 NKG262076 NUC262076 ODY262076 ONU262076 OXQ262076 PHM262076 PRI262076 QBE262076 QLA262076 QUW262076 RES262076 ROO262076 RYK262076 SIG262076 SSC262076 TBY262076 TLU262076 TVQ262076 UFM262076 UPI262076 UZE262076 VJA262076 VSW262076 WCS262076 WMO262076 WWK262076 AC327612 JY327612 TU327612 ADQ327612 ANM327612 AXI327612 BHE327612 BRA327612 CAW327612 CKS327612 CUO327612 DEK327612 DOG327612 DYC327612 EHY327612 ERU327612 FBQ327612 FLM327612 FVI327612 GFE327612 GPA327612 GYW327612 HIS327612 HSO327612 ICK327612 IMG327612 IWC327612 JFY327612 JPU327612 JZQ327612 KJM327612 KTI327612 LDE327612 LNA327612 LWW327612 MGS327612 MQO327612 NAK327612 NKG327612 NUC327612 ODY327612 ONU327612 OXQ327612 PHM327612 PRI327612 QBE327612 QLA327612 QUW327612 RES327612 ROO327612 RYK327612 SIG327612 SSC327612 TBY327612 TLU327612 TVQ327612 UFM327612 UPI327612 UZE327612 VJA327612 VSW327612 WCS327612 WMO327612 WWK327612 AC393148 JY393148 TU393148 ADQ393148 ANM393148 AXI393148 BHE393148 BRA393148 CAW393148 CKS393148 CUO393148 DEK393148 DOG393148 DYC393148 EHY393148 ERU393148 FBQ393148 FLM393148 FVI393148 GFE393148 GPA393148 GYW393148 HIS393148 HSO393148 ICK393148 IMG393148 IWC393148 JFY393148 JPU393148 JZQ393148 KJM393148 KTI393148 LDE393148 LNA393148 LWW393148 MGS393148 MQO393148 NAK393148 NKG393148 NUC393148 ODY393148 ONU393148 OXQ393148 PHM393148 PRI393148 QBE393148 QLA393148 QUW393148 RES393148 ROO393148 RYK393148 SIG393148 SSC393148 TBY393148 TLU393148 TVQ393148 UFM393148 UPI393148 UZE393148 VJA393148 VSW393148 WCS393148 WMO393148 WWK393148 AC458684 JY458684 TU458684 ADQ458684 ANM458684 AXI458684 BHE458684 BRA458684 CAW458684 CKS458684 CUO458684 DEK458684 DOG458684 DYC458684 EHY458684 ERU458684 FBQ458684 FLM458684 FVI458684 GFE458684 GPA458684 GYW458684 HIS458684 HSO458684 ICK458684 IMG458684 IWC458684 JFY458684 JPU458684 JZQ458684 KJM458684 KTI458684 LDE458684 LNA458684 LWW458684 MGS458684 MQO458684 NAK458684 NKG458684 NUC458684 ODY458684 ONU458684 OXQ458684 PHM458684 PRI458684 QBE458684 QLA458684 QUW458684 RES458684 ROO458684 RYK458684 SIG458684 SSC458684 TBY458684 TLU458684 TVQ458684 UFM458684 UPI458684 UZE458684 VJA458684 VSW458684 WCS458684 WMO458684 WWK458684 AC524220 JY524220 TU524220 ADQ524220 ANM524220 AXI524220 BHE524220 BRA524220 CAW524220 CKS524220 CUO524220 DEK524220 DOG524220 DYC524220 EHY524220 ERU524220 FBQ524220 FLM524220 FVI524220 GFE524220 GPA524220 GYW524220 HIS524220 HSO524220 ICK524220 IMG524220 IWC524220 JFY524220 JPU524220 JZQ524220 KJM524220 KTI524220 LDE524220 LNA524220 LWW524220 MGS524220 MQO524220 NAK524220 NKG524220 NUC524220 ODY524220 ONU524220 OXQ524220 PHM524220 PRI524220 QBE524220 QLA524220 QUW524220 RES524220 ROO524220 RYK524220 SIG524220 SSC524220 TBY524220 TLU524220 TVQ524220 UFM524220 UPI524220 UZE524220 VJA524220 VSW524220 WCS524220 WMO524220 WWK524220 AC589756 JY589756 TU589756 ADQ589756 ANM589756 AXI589756 BHE589756 BRA589756 CAW589756 CKS589756 CUO589756 DEK589756 DOG589756 DYC589756 EHY589756 ERU589756 FBQ589756 FLM589756 FVI589756 GFE589756 GPA589756 GYW589756 HIS589756 HSO589756 ICK589756 IMG589756 IWC589756 JFY589756 JPU589756 JZQ589756 KJM589756 KTI589756 LDE589756 LNA589756 LWW589756 MGS589756 MQO589756 NAK589756 NKG589756 NUC589756 ODY589756 ONU589756 OXQ589756 PHM589756 PRI589756 QBE589756 QLA589756 QUW589756 RES589756 ROO589756 RYK589756 SIG589756 SSC589756 TBY589756 TLU589756 TVQ589756 UFM589756 UPI589756 UZE589756 VJA589756 VSW589756 WCS589756 WMO589756 WWK589756 AC655292 JY655292 TU655292 ADQ655292 ANM655292 AXI655292 BHE655292 BRA655292 CAW655292 CKS655292 CUO655292 DEK655292 DOG655292 DYC655292 EHY655292 ERU655292 FBQ655292 FLM655292 FVI655292 GFE655292 GPA655292 GYW655292 HIS655292 HSO655292 ICK655292 IMG655292 IWC655292 JFY655292 JPU655292 JZQ655292 KJM655292 KTI655292 LDE655292 LNA655292 LWW655292 MGS655292 MQO655292 NAK655292 NKG655292 NUC655292 ODY655292 ONU655292 OXQ655292 PHM655292 PRI655292 QBE655292 QLA655292 QUW655292 RES655292 ROO655292 RYK655292 SIG655292 SSC655292 TBY655292 TLU655292 TVQ655292 UFM655292 UPI655292 UZE655292 VJA655292 VSW655292 WCS655292 WMO655292 WWK655292 AC720828 JY720828 TU720828 ADQ720828 ANM720828 AXI720828 BHE720828 BRA720828 CAW720828 CKS720828 CUO720828 DEK720828 DOG720828 DYC720828 EHY720828 ERU720828 FBQ720828 FLM720828 FVI720828 GFE720828 GPA720828 GYW720828 HIS720828 HSO720828 ICK720828 IMG720828 IWC720828 JFY720828 JPU720828 JZQ720828 KJM720828 KTI720828 LDE720828 LNA720828 LWW720828 MGS720828 MQO720828 NAK720828 NKG720828 NUC720828 ODY720828 ONU720828 OXQ720828 PHM720828 PRI720828 QBE720828 QLA720828 QUW720828 RES720828 ROO720828 RYK720828 SIG720828 SSC720828 TBY720828 TLU720828 TVQ720828 UFM720828 UPI720828 UZE720828 VJA720828 VSW720828 WCS720828 WMO720828 WWK720828 AC786364 JY786364 TU786364 ADQ786364 ANM786364 AXI786364 BHE786364 BRA786364 CAW786364 CKS786364 CUO786364 DEK786364 DOG786364 DYC786364 EHY786364 ERU786364 FBQ786364 FLM786364 FVI786364 GFE786364 GPA786364 GYW786364 HIS786364 HSO786364 ICK786364 IMG786364 IWC786364 JFY786364 JPU786364 JZQ786364 KJM786364 KTI786364 LDE786364 LNA786364 LWW786364 MGS786364 MQO786364 NAK786364 NKG786364 NUC786364 ODY786364 ONU786364 OXQ786364 PHM786364 PRI786364 QBE786364 QLA786364 QUW786364 RES786364 ROO786364 RYK786364 SIG786364 SSC786364 TBY786364 TLU786364 TVQ786364 UFM786364 UPI786364 UZE786364 VJA786364 VSW786364 WCS786364 WMO786364 WWK786364 AC851900 JY851900 TU851900 ADQ851900 ANM851900 AXI851900 BHE851900 BRA851900 CAW851900 CKS851900 CUO851900 DEK851900 DOG851900 DYC851900 EHY851900 ERU851900 FBQ851900 FLM851900 FVI851900 GFE851900 GPA851900 GYW851900 HIS851900 HSO851900 ICK851900 IMG851900 IWC851900 JFY851900 JPU851900 JZQ851900 KJM851900 KTI851900 LDE851900 LNA851900 LWW851900 MGS851900 MQO851900 NAK851900 NKG851900 NUC851900 ODY851900 ONU851900 OXQ851900 PHM851900 PRI851900 QBE851900 QLA851900 QUW851900 RES851900 ROO851900 RYK851900 SIG851900 SSC851900 TBY851900 TLU851900 TVQ851900 UFM851900 UPI851900 UZE851900 VJA851900 VSW851900 WCS851900 WMO851900 WWK851900 AC917436 JY917436 TU917436 ADQ917436 ANM917436 AXI917436 BHE917436 BRA917436 CAW917436 CKS917436 CUO917436 DEK917436 DOG917436 DYC917436 EHY917436 ERU917436 FBQ917436 FLM917436 FVI917436 GFE917436 GPA917436 GYW917436 HIS917436 HSO917436 ICK917436 IMG917436 IWC917436 JFY917436 JPU917436 JZQ917436 KJM917436 KTI917436 LDE917436 LNA917436 LWW917436 MGS917436 MQO917436 NAK917436 NKG917436 NUC917436 ODY917436 ONU917436 OXQ917436 PHM917436 PRI917436 QBE917436 QLA917436 QUW917436 RES917436 ROO917436 RYK917436 SIG917436 SSC917436 TBY917436 TLU917436 TVQ917436 UFM917436 UPI917436 UZE917436 VJA917436 VSW917436 WCS917436 WMO917436 WWK917436 AC982972 JY982972 TU982972 ADQ982972 ANM982972 AXI982972 BHE982972 BRA982972 CAW982972 CKS982972 CUO982972 DEK982972 DOG982972 DYC982972 EHY982972 ERU982972 FBQ982972 FLM982972 FVI982972 GFE982972 GPA982972 GYW982972 HIS982972 HSO982972 ICK982972 IMG982972 IWC982972 JFY982972 JPU982972 JZQ982972 KJM982972 KTI982972 LDE982972 LNA982972 LWW982972 MGS982972 MQO982972 NAK982972 NKG982972 NUC982972 ODY982972 ONU982972 OXQ982972 PHM982972 PRI982972 QBE982972 QLA982972 QUW982972 RES982972 ROO982972 RYK982972 SIG982972 SSC982972 TBY982972 TLU982972 TVQ982972 UFM982972 UPI982972 UZE982972 VJA982972 VSW982972 WCS982972 WMO982972 WWK982972 AC65471 JY65471 TU65471 ADQ65471 ANM65471 AXI65471 BHE65471 BRA65471 CAW65471 CKS65471 CUO65471 DEK65471 DOG65471 DYC65471 EHY65471 ERU65471 FBQ65471 FLM65471 FVI65471 GFE65471 GPA65471 GYW65471 HIS65471 HSO65471 ICK65471 IMG65471 IWC65471 JFY65471 JPU65471 JZQ65471 KJM65471 KTI65471 LDE65471 LNA65471 LWW65471 MGS65471 MQO65471 NAK65471 NKG65471 NUC65471 ODY65471 ONU65471 OXQ65471 PHM65471 PRI65471 QBE65471 QLA65471 QUW65471 RES65471 ROO65471 RYK65471 SIG65471 SSC65471 TBY65471 TLU65471 TVQ65471 UFM65471 UPI65471 UZE65471 VJA65471 VSW65471 WCS65471 WMO65471 WWK65471 AC131007 JY131007 TU131007 ADQ131007 ANM131007 AXI131007 BHE131007 BRA131007 CAW131007 CKS131007 CUO131007 DEK131007 DOG131007 DYC131007 EHY131007 ERU131007 FBQ131007 FLM131007 FVI131007 GFE131007 GPA131007 GYW131007 HIS131007 HSO131007 ICK131007 IMG131007 IWC131007 JFY131007 JPU131007 JZQ131007 KJM131007 KTI131007 LDE131007 LNA131007 LWW131007 MGS131007 MQO131007 NAK131007 NKG131007 NUC131007 ODY131007 ONU131007 OXQ131007 PHM131007 PRI131007 QBE131007 QLA131007 QUW131007 RES131007 ROO131007 RYK131007 SIG131007 SSC131007 TBY131007 TLU131007 TVQ131007 UFM131007 UPI131007 UZE131007 VJA131007 VSW131007 WCS131007 WMO131007 WWK131007 AC196543 JY196543 TU196543 ADQ196543 ANM196543 AXI196543 BHE196543 BRA196543 CAW196543 CKS196543 CUO196543 DEK196543 DOG196543 DYC196543 EHY196543 ERU196543 FBQ196543 FLM196543 FVI196543 GFE196543 GPA196543 GYW196543 HIS196543 HSO196543 ICK196543 IMG196543 IWC196543 JFY196543 JPU196543 JZQ196543 KJM196543 KTI196543 LDE196543 LNA196543 LWW196543 MGS196543 MQO196543 NAK196543 NKG196543 NUC196543 ODY196543 ONU196543 OXQ196543 PHM196543 PRI196543 QBE196543 QLA196543 QUW196543 RES196543 ROO196543 RYK196543 SIG196543 SSC196543 TBY196543 TLU196543 TVQ196543 UFM196543 UPI196543 UZE196543 VJA196543 VSW196543 WCS196543 WMO196543 WWK196543 AC262079 JY262079 TU262079 ADQ262079 ANM262079 AXI262079 BHE262079 BRA262079 CAW262079 CKS262079 CUO262079 DEK262079 DOG262079 DYC262079 EHY262079 ERU262079 FBQ262079 FLM262079 FVI262079 GFE262079 GPA262079 GYW262079 HIS262079 HSO262079 ICK262079 IMG262079 IWC262079 JFY262079 JPU262079 JZQ262079 KJM262079 KTI262079 LDE262079 LNA262079 LWW262079 MGS262079 MQO262079 NAK262079 NKG262079 NUC262079 ODY262079 ONU262079 OXQ262079 PHM262079 PRI262079 QBE262079 QLA262079 QUW262079 RES262079 ROO262079 RYK262079 SIG262079 SSC262079 TBY262079 TLU262079 TVQ262079 UFM262079 UPI262079 UZE262079 VJA262079 VSW262079 WCS262079 WMO262079 WWK262079 AC327615 JY327615 TU327615 ADQ327615 ANM327615 AXI327615 BHE327615 BRA327615 CAW327615 CKS327615 CUO327615 DEK327615 DOG327615 DYC327615 EHY327615 ERU327615 FBQ327615 FLM327615 FVI327615 GFE327615 GPA327615 GYW327615 HIS327615 HSO327615 ICK327615 IMG327615 IWC327615 JFY327615 JPU327615 JZQ327615 KJM327615 KTI327615 LDE327615 LNA327615 LWW327615 MGS327615 MQO327615 NAK327615 NKG327615 NUC327615 ODY327615 ONU327615 OXQ327615 PHM327615 PRI327615 QBE327615 QLA327615 QUW327615 RES327615 ROO327615 RYK327615 SIG327615 SSC327615 TBY327615 TLU327615 TVQ327615 UFM327615 UPI327615 UZE327615 VJA327615 VSW327615 WCS327615 WMO327615 WWK327615 AC393151 JY393151 TU393151 ADQ393151 ANM393151 AXI393151 BHE393151 BRA393151 CAW393151 CKS393151 CUO393151 DEK393151 DOG393151 DYC393151 EHY393151 ERU393151 FBQ393151 FLM393151 FVI393151 GFE393151 GPA393151 GYW393151 HIS393151 HSO393151 ICK393151 IMG393151 IWC393151 JFY393151 JPU393151 JZQ393151 KJM393151 KTI393151 LDE393151 LNA393151 LWW393151 MGS393151 MQO393151 NAK393151 NKG393151 NUC393151 ODY393151 ONU393151 OXQ393151 PHM393151 PRI393151 QBE393151 QLA393151 QUW393151 RES393151 ROO393151 RYK393151 SIG393151 SSC393151 TBY393151 TLU393151 TVQ393151 UFM393151 UPI393151 UZE393151 VJA393151 VSW393151 WCS393151 WMO393151 WWK393151 AC458687 JY458687 TU458687 ADQ458687 ANM458687 AXI458687 BHE458687 BRA458687 CAW458687 CKS458687 CUO458687 DEK458687 DOG458687 DYC458687 EHY458687 ERU458687 FBQ458687 FLM458687 FVI458687 GFE458687 GPA458687 GYW458687 HIS458687 HSO458687 ICK458687 IMG458687 IWC458687 JFY458687 JPU458687 JZQ458687 KJM458687 KTI458687 LDE458687 LNA458687 LWW458687 MGS458687 MQO458687 NAK458687 NKG458687 NUC458687 ODY458687 ONU458687 OXQ458687 PHM458687 PRI458687 QBE458687 QLA458687 QUW458687 RES458687 ROO458687 RYK458687 SIG458687 SSC458687 TBY458687 TLU458687 TVQ458687 UFM458687 UPI458687 UZE458687 VJA458687 VSW458687 WCS458687 WMO458687 WWK458687 AC524223 JY524223 TU524223 ADQ524223 ANM524223 AXI524223 BHE524223 BRA524223 CAW524223 CKS524223 CUO524223 DEK524223 DOG524223 DYC524223 EHY524223 ERU524223 FBQ524223 FLM524223 FVI524223 GFE524223 GPA524223 GYW524223 HIS524223 HSO524223 ICK524223 IMG524223 IWC524223 JFY524223 JPU524223 JZQ524223 KJM524223 KTI524223 LDE524223 LNA524223 LWW524223 MGS524223 MQO524223 NAK524223 NKG524223 NUC524223 ODY524223 ONU524223 OXQ524223 PHM524223 PRI524223 QBE524223 QLA524223 QUW524223 RES524223 ROO524223 RYK524223 SIG524223 SSC524223 TBY524223 TLU524223 TVQ524223 UFM524223 UPI524223 UZE524223 VJA524223 VSW524223 WCS524223 WMO524223 WWK524223 AC589759 JY589759 TU589759 ADQ589759 ANM589759 AXI589759 BHE589759 BRA589759 CAW589759 CKS589759 CUO589759 DEK589759 DOG589759 DYC589759 EHY589759 ERU589759 FBQ589759 FLM589759 FVI589759 GFE589759 GPA589759 GYW589759 HIS589759 HSO589759 ICK589759 IMG589759 IWC589759 JFY589759 JPU589759 JZQ589759 KJM589759 KTI589759 LDE589759 LNA589759 LWW589759 MGS589759 MQO589759 NAK589759 NKG589759 NUC589759 ODY589759 ONU589759 OXQ589759 PHM589759 PRI589759 QBE589759 QLA589759 QUW589759 RES589759 ROO589759 RYK589759 SIG589759 SSC589759 TBY589759 TLU589759 TVQ589759 UFM589759 UPI589759 UZE589759 VJA589759 VSW589759 WCS589759 WMO589759 WWK589759 AC655295 JY655295 TU655295 ADQ655295 ANM655295 AXI655295 BHE655295 BRA655295 CAW655295 CKS655295 CUO655295 DEK655295 DOG655295 DYC655295 EHY655295 ERU655295 FBQ655295 FLM655295 FVI655295 GFE655295 GPA655295 GYW655295 HIS655295 HSO655295 ICK655295 IMG655295 IWC655295 JFY655295 JPU655295 JZQ655295 KJM655295 KTI655295 LDE655295 LNA655295 LWW655295 MGS655295 MQO655295 NAK655295 NKG655295 NUC655295 ODY655295 ONU655295 OXQ655295 PHM655295 PRI655295 QBE655295 QLA655295 QUW655295 RES655295 ROO655295 RYK655295 SIG655295 SSC655295 TBY655295 TLU655295 TVQ655295 UFM655295 UPI655295 UZE655295 VJA655295 VSW655295 WCS655295 WMO655295 WWK655295 AC720831 JY720831 TU720831 ADQ720831 ANM720831 AXI720831 BHE720831 BRA720831 CAW720831 CKS720831 CUO720831 DEK720831 DOG720831 DYC720831 EHY720831 ERU720831 FBQ720831 FLM720831 FVI720831 GFE720831 GPA720831 GYW720831 HIS720831 HSO720831 ICK720831 IMG720831 IWC720831 JFY720831 JPU720831 JZQ720831 KJM720831 KTI720831 LDE720831 LNA720831 LWW720831 MGS720831 MQO720831 NAK720831 NKG720831 NUC720831 ODY720831 ONU720831 OXQ720831 PHM720831 PRI720831 QBE720831 QLA720831 QUW720831 RES720831 ROO720831 RYK720831 SIG720831 SSC720831 TBY720831 TLU720831 TVQ720831 UFM720831 UPI720831 UZE720831 VJA720831 VSW720831 WCS720831 WMO720831 WWK720831 AC786367 JY786367 TU786367 ADQ786367 ANM786367 AXI786367 BHE786367 BRA786367 CAW786367 CKS786367 CUO786367 DEK786367 DOG786367 DYC786367 EHY786367 ERU786367 FBQ786367 FLM786367 FVI786367 GFE786367 GPA786367 GYW786367 HIS786367 HSO786367 ICK786367 IMG786367 IWC786367 JFY786367 JPU786367 JZQ786367 KJM786367 KTI786367 LDE786367 LNA786367 LWW786367 MGS786367 MQO786367 NAK786367 NKG786367 NUC786367 ODY786367 ONU786367 OXQ786367 PHM786367 PRI786367 QBE786367 QLA786367 QUW786367 RES786367 ROO786367 RYK786367 SIG786367 SSC786367 TBY786367 TLU786367 TVQ786367 UFM786367 UPI786367 UZE786367 VJA786367 VSW786367 WCS786367 WMO786367 WWK786367 AC851903 JY851903 TU851903 ADQ851903 ANM851903 AXI851903 BHE851903 BRA851903 CAW851903 CKS851903 CUO851903 DEK851903 DOG851903 DYC851903 EHY851903 ERU851903 FBQ851903 FLM851903 FVI851903 GFE851903 GPA851903 GYW851903 HIS851903 HSO851903 ICK851903 IMG851903 IWC851903 JFY851903 JPU851903 JZQ851903 KJM851903 KTI851903 LDE851903 LNA851903 LWW851903 MGS851903 MQO851903 NAK851903 NKG851903 NUC851903 ODY851903 ONU851903 OXQ851903 PHM851903 PRI851903 QBE851903 QLA851903 QUW851903 RES851903 ROO851903 RYK851903 SIG851903 SSC851903 TBY851903 TLU851903 TVQ851903 UFM851903 UPI851903 UZE851903 VJA851903 VSW851903 WCS851903 WMO851903 WWK851903 AC917439 JY917439 TU917439 ADQ917439 ANM917439 AXI917439 BHE917439 BRA917439 CAW917439 CKS917439 CUO917439 DEK917439 DOG917439 DYC917439 EHY917439 ERU917439 FBQ917439 FLM917439 FVI917439 GFE917439 GPA917439 GYW917439 HIS917439 HSO917439 ICK917439 IMG917439 IWC917439 JFY917439 JPU917439 JZQ917439 KJM917439 KTI917439 LDE917439 LNA917439 LWW917439 MGS917439 MQO917439 NAK917439 NKG917439 NUC917439 ODY917439 ONU917439 OXQ917439 PHM917439 PRI917439 QBE917439 QLA917439 QUW917439 RES917439 ROO917439 RYK917439 SIG917439 SSC917439 TBY917439 TLU917439 TVQ917439 UFM917439 UPI917439 UZE917439 VJA917439 VSW917439 WCS917439 WMO917439 WWK917439 AC982975 JY982975 TU982975 ADQ982975 ANM982975 AXI982975 BHE982975 BRA982975 CAW982975 CKS982975 CUO982975 DEK982975 DOG982975 DYC982975 EHY982975 ERU982975 FBQ982975 FLM982975 FVI982975 GFE982975 GPA982975 GYW982975 HIS982975 HSO982975 ICK982975 IMG982975 IWC982975 JFY982975 JPU982975 JZQ982975 KJM982975 KTI982975 LDE982975 LNA982975 LWW982975 MGS982975 MQO982975 NAK982975 NKG982975 NUC982975 ODY982975 ONU982975 OXQ982975 PHM982975 PRI982975 QBE982975 QLA982975 QUW982975 RES982975 ROO982975 RYK982975 SIG982975 SSC982975 TBY982975 TLU982975 TVQ982975 UFM982975 UPI982975 UZE982975 VJA982975 VSW982975 WCS982975 WMO982975 WWK982975 AC65475 JY65475 TU65475 ADQ65475 ANM65475 AXI65475 BHE65475 BRA65475 CAW65475 CKS65475 CUO65475 DEK65475 DOG65475 DYC65475 EHY65475 ERU65475 FBQ65475 FLM65475 FVI65475 GFE65475 GPA65475 GYW65475 HIS65475 HSO65475 ICK65475 IMG65475 IWC65475 JFY65475 JPU65475 JZQ65475 KJM65475 KTI65475 LDE65475 LNA65475 LWW65475 MGS65475 MQO65475 NAK65475 NKG65475 NUC65475 ODY65475 ONU65475 OXQ65475 PHM65475 PRI65475 QBE65475 QLA65475 QUW65475 RES65475 ROO65475 RYK65475 SIG65475 SSC65475 TBY65475 TLU65475 TVQ65475 UFM65475 UPI65475 UZE65475 VJA65475 VSW65475 WCS65475 WMO65475 WWK65475 AC131011 JY131011 TU131011 ADQ131011 ANM131011 AXI131011 BHE131011 BRA131011 CAW131011 CKS131011 CUO131011 DEK131011 DOG131011 DYC131011 EHY131011 ERU131011 FBQ131011 FLM131011 FVI131011 GFE131011 GPA131011 GYW131011 HIS131011 HSO131011 ICK131011 IMG131011 IWC131011 JFY131011 JPU131011 JZQ131011 KJM131011 KTI131011 LDE131011 LNA131011 LWW131011 MGS131011 MQO131011 NAK131011 NKG131011 NUC131011 ODY131011 ONU131011 OXQ131011 PHM131011 PRI131011 QBE131011 QLA131011 QUW131011 RES131011 ROO131011 RYK131011 SIG131011 SSC131011 TBY131011 TLU131011 TVQ131011 UFM131011 UPI131011 UZE131011 VJA131011 VSW131011 WCS131011 WMO131011 WWK131011 AC196547 JY196547 TU196547 ADQ196547 ANM196547 AXI196547 BHE196547 BRA196547 CAW196547 CKS196547 CUO196547 DEK196547 DOG196547 DYC196547 EHY196547 ERU196547 FBQ196547 FLM196547 FVI196547 GFE196547 GPA196547 GYW196547 HIS196547 HSO196547 ICK196547 IMG196547 IWC196547 JFY196547 JPU196547 JZQ196547 KJM196547 KTI196547 LDE196547 LNA196547 LWW196547 MGS196547 MQO196547 NAK196547 NKG196547 NUC196547 ODY196547 ONU196547 OXQ196547 PHM196547 PRI196547 QBE196547 QLA196547 QUW196547 RES196547 ROO196547 RYK196547 SIG196547 SSC196547 TBY196547 TLU196547 TVQ196547 UFM196547 UPI196547 UZE196547 VJA196547 VSW196547 WCS196547 WMO196547 WWK196547 AC262083 JY262083 TU262083 ADQ262083 ANM262083 AXI262083 BHE262083 BRA262083 CAW262083 CKS262083 CUO262083 DEK262083 DOG262083 DYC262083 EHY262083 ERU262083 FBQ262083 FLM262083 FVI262083 GFE262083 GPA262083 GYW262083 HIS262083 HSO262083 ICK262083 IMG262083 IWC262083 JFY262083 JPU262083 JZQ262083 KJM262083 KTI262083 LDE262083 LNA262083 LWW262083 MGS262083 MQO262083 NAK262083 NKG262083 NUC262083 ODY262083 ONU262083 OXQ262083 PHM262083 PRI262083 QBE262083 QLA262083 QUW262083 RES262083 ROO262083 RYK262083 SIG262083 SSC262083 TBY262083 TLU262083 TVQ262083 UFM262083 UPI262083 UZE262083 VJA262083 VSW262083 WCS262083 WMO262083 WWK262083 AC327619 JY327619 TU327619 ADQ327619 ANM327619 AXI327619 BHE327619 BRA327619 CAW327619 CKS327619 CUO327619 DEK327619 DOG327619 DYC327619 EHY327619 ERU327619 FBQ327619 FLM327619 FVI327619 GFE327619 GPA327619 GYW327619 HIS327619 HSO327619 ICK327619 IMG327619 IWC327619 JFY327619 JPU327619 JZQ327619 KJM327619 KTI327619 LDE327619 LNA327619 LWW327619 MGS327619 MQO327619 NAK327619 NKG327619 NUC327619 ODY327619 ONU327619 OXQ327619 PHM327619 PRI327619 QBE327619 QLA327619 QUW327619 RES327619 ROO327619 RYK327619 SIG327619 SSC327619 TBY327619 TLU327619 TVQ327619 UFM327619 UPI327619 UZE327619 VJA327619 VSW327619 WCS327619 WMO327619 WWK327619 AC393155 JY393155 TU393155 ADQ393155 ANM393155 AXI393155 BHE393155 BRA393155 CAW393155 CKS393155 CUO393155 DEK393155 DOG393155 DYC393155 EHY393155 ERU393155 FBQ393155 FLM393155 FVI393155 GFE393155 GPA393155 GYW393155 HIS393155 HSO393155 ICK393155 IMG393155 IWC393155 JFY393155 JPU393155 JZQ393155 KJM393155 KTI393155 LDE393155 LNA393155 LWW393155 MGS393155 MQO393155 NAK393155 NKG393155 NUC393155 ODY393155 ONU393155 OXQ393155 PHM393155 PRI393155 QBE393155 QLA393155 QUW393155 RES393155 ROO393155 RYK393155 SIG393155 SSC393155 TBY393155 TLU393155 TVQ393155 UFM393155 UPI393155 UZE393155 VJA393155 VSW393155 WCS393155 WMO393155 WWK393155 AC458691 JY458691 TU458691 ADQ458691 ANM458691 AXI458691 BHE458691 BRA458691 CAW458691 CKS458691 CUO458691 DEK458691 DOG458691 DYC458691 EHY458691 ERU458691 FBQ458691 FLM458691 FVI458691 GFE458691 GPA458691 GYW458691 HIS458691 HSO458691 ICK458691 IMG458691 IWC458691 JFY458691 JPU458691 JZQ458691 KJM458691 KTI458691 LDE458691 LNA458691 LWW458691 MGS458691 MQO458691 NAK458691 NKG458691 NUC458691 ODY458691 ONU458691 OXQ458691 PHM458691 PRI458691 QBE458691 QLA458691 QUW458691 RES458691 ROO458691 RYK458691 SIG458691 SSC458691 TBY458691 TLU458691 TVQ458691 UFM458691 UPI458691 UZE458691 VJA458691 VSW458691 WCS458691 WMO458691 WWK458691 AC524227 JY524227 TU524227 ADQ524227 ANM524227 AXI524227 BHE524227 BRA524227 CAW524227 CKS524227 CUO524227 DEK524227 DOG524227 DYC524227 EHY524227 ERU524227 FBQ524227 FLM524227 FVI524227 GFE524227 GPA524227 GYW524227 HIS524227 HSO524227 ICK524227 IMG524227 IWC524227 JFY524227 JPU524227 JZQ524227 KJM524227 KTI524227 LDE524227 LNA524227 LWW524227 MGS524227 MQO524227 NAK524227 NKG524227 NUC524227 ODY524227 ONU524227 OXQ524227 PHM524227 PRI524227 QBE524227 QLA524227 QUW524227 RES524227 ROO524227 RYK524227 SIG524227 SSC524227 TBY524227 TLU524227 TVQ524227 UFM524227 UPI524227 UZE524227 VJA524227 VSW524227 WCS524227 WMO524227 WWK524227 AC589763 JY589763 TU589763 ADQ589763 ANM589763 AXI589763 BHE589763 BRA589763 CAW589763 CKS589763 CUO589763 DEK589763 DOG589763 DYC589763 EHY589763 ERU589763 FBQ589763 FLM589763 FVI589763 GFE589763 GPA589763 GYW589763 HIS589763 HSO589763 ICK589763 IMG589763 IWC589763 JFY589763 JPU589763 JZQ589763 KJM589763 KTI589763 LDE589763 LNA589763 LWW589763 MGS589763 MQO589763 NAK589763 NKG589763 NUC589763 ODY589763 ONU589763 OXQ589763 PHM589763 PRI589763 QBE589763 QLA589763 QUW589763 RES589763 ROO589763 RYK589763 SIG589763 SSC589763 TBY589763 TLU589763 TVQ589763 UFM589763 UPI589763 UZE589763 VJA589763 VSW589763 WCS589763 WMO589763 WWK589763 AC655299 JY655299 TU655299 ADQ655299 ANM655299 AXI655299 BHE655299 BRA655299 CAW655299 CKS655299 CUO655299 DEK655299 DOG655299 DYC655299 EHY655299 ERU655299 FBQ655299 FLM655299 FVI655299 GFE655299 GPA655299 GYW655299 HIS655299 HSO655299 ICK655299 IMG655299 IWC655299 JFY655299 JPU655299 JZQ655299 KJM655299 KTI655299 LDE655299 LNA655299 LWW655299 MGS655299 MQO655299 NAK655299 NKG655299 NUC655299 ODY655299 ONU655299 OXQ655299 PHM655299 PRI655299 QBE655299 QLA655299 QUW655299 RES655299 ROO655299 RYK655299 SIG655299 SSC655299 TBY655299 TLU655299 TVQ655299 UFM655299 UPI655299 UZE655299 VJA655299 VSW655299 WCS655299 WMO655299 WWK655299 AC720835 JY720835 TU720835 ADQ720835 ANM720835 AXI720835 BHE720835 BRA720835 CAW720835 CKS720835 CUO720835 DEK720835 DOG720835 DYC720835 EHY720835 ERU720835 FBQ720835 FLM720835 FVI720835 GFE720835 GPA720835 GYW720835 HIS720835 HSO720835 ICK720835 IMG720835 IWC720835 JFY720835 JPU720835 JZQ720835 KJM720835 KTI720835 LDE720835 LNA720835 LWW720835 MGS720835 MQO720835 NAK720835 NKG720835 NUC720835 ODY720835 ONU720835 OXQ720835 PHM720835 PRI720835 QBE720835 QLA720835 QUW720835 RES720835 ROO720835 RYK720835 SIG720835 SSC720835 TBY720835 TLU720835 TVQ720835 UFM720835 UPI720835 UZE720835 VJA720835 VSW720835 WCS720835 WMO720835 WWK720835 AC786371 JY786371 TU786371 ADQ786371 ANM786371 AXI786371 BHE786371 BRA786371 CAW786371 CKS786371 CUO786371 DEK786371 DOG786371 DYC786371 EHY786371 ERU786371 FBQ786371 FLM786371 FVI786371 GFE786371 GPA786371 GYW786371 HIS786371 HSO786371 ICK786371 IMG786371 IWC786371 JFY786371 JPU786371 JZQ786371 KJM786371 KTI786371 LDE786371 LNA786371 LWW786371 MGS786371 MQO786371 NAK786371 NKG786371 NUC786371 ODY786371 ONU786371 OXQ786371 PHM786371 PRI786371 QBE786371 QLA786371 QUW786371 RES786371 ROO786371 RYK786371 SIG786371 SSC786371 TBY786371 TLU786371 TVQ786371 UFM786371 UPI786371 UZE786371 VJA786371 VSW786371 WCS786371 WMO786371 WWK786371 AC851907 JY851907 TU851907 ADQ851907 ANM851907 AXI851907 BHE851907 BRA851907 CAW851907 CKS851907 CUO851907 DEK851907 DOG851907 DYC851907 EHY851907 ERU851907 FBQ851907 FLM851907 FVI851907 GFE851907 GPA851907 GYW851907 HIS851907 HSO851907 ICK851907 IMG851907 IWC851907 JFY851907 JPU851907 JZQ851907 KJM851907 KTI851907 LDE851907 LNA851907 LWW851907 MGS851907 MQO851907 NAK851907 NKG851907 NUC851907 ODY851907 ONU851907 OXQ851907 PHM851907 PRI851907 QBE851907 QLA851907 QUW851907 RES851907 ROO851907 RYK851907 SIG851907 SSC851907 TBY851907 TLU851907 TVQ851907 UFM851907 UPI851907 UZE851907 VJA851907 VSW851907 WCS851907 WMO851907 WWK851907 AC917443 JY917443 TU917443 ADQ917443 ANM917443 AXI917443 BHE917443 BRA917443 CAW917443 CKS917443 CUO917443 DEK917443 DOG917443 DYC917443 EHY917443 ERU917443 FBQ917443 FLM917443 FVI917443 GFE917443 GPA917443 GYW917443 HIS917443 HSO917443 ICK917443 IMG917443 IWC917443 JFY917443 JPU917443 JZQ917443 KJM917443 KTI917443 LDE917443 LNA917443 LWW917443 MGS917443 MQO917443 NAK917443 NKG917443 NUC917443 ODY917443 ONU917443 OXQ917443 PHM917443 PRI917443 QBE917443 QLA917443 QUW917443 RES917443 ROO917443 RYK917443 SIG917443 SSC917443 TBY917443 TLU917443 TVQ917443 UFM917443 UPI917443 UZE917443 VJA917443 VSW917443 WCS917443 WMO917443 WWK917443 AC982979 JY982979 TU982979 ADQ982979 ANM982979 AXI982979 BHE982979 BRA982979 CAW982979 CKS982979 CUO982979 DEK982979 DOG982979 DYC982979 EHY982979 ERU982979 FBQ982979 FLM982979 FVI982979 GFE982979 GPA982979 GYW982979 HIS982979 HSO982979 ICK982979 IMG982979 IWC982979 JFY982979 JPU982979 JZQ982979 KJM982979 KTI982979 LDE982979 LNA982979 LWW982979 MGS982979 MQO982979 NAK982979 NKG982979 NUC982979 ODY982979 ONU982979 OXQ982979 PHM982979 PRI982979 QBE982979 QLA982979 QUW982979 RES982979 ROO982979 RYK982979 SIG982979 SSC982979 TBY982979 TLU982979 TVQ982979 UFM982979 UPI982979 UZE982979 VJA982979 VSW982979 WCS982979 WMO982979 WWK982979 AC65479 JY65479 TU65479 ADQ65479 ANM65479 AXI65479 BHE65479 BRA65479 CAW65479 CKS65479 CUO65479 DEK65479 DOG65479 DYC65479 EHY65479 ERU65479 FBQ65479 FLM65479 FVI65479 GFE65479 GPA65479 GYW65479 HIS65479 HSO65479 ICK65479 IMG65479 IWC65479 JFY65479 JPU65479 JZQ65479 KJM65479 KTI65479 LDE65479 LNA65479 LWW65479 MGS65479 MQO65479 NAK65479 NKG65479 NUC65479 ODY65479 ONU65479 OXQ65479 PHM65479 PRI65479 QBE65479 QLA65479 QUW65479 RES65479 ROO65479 RYK65479 SIG65479 SSC65479 TBY65479 TLU65479 TVQ65479 UFM65479 UPI65479 UZE65479 VJA65479 VSW65479 WCS65479 WMO65479 WWK65479 AC131015 JY131015 TU131015 ADQ131015 ANM131015 AXI131015 BHE131015 BRA131015 CAW131015 CKS131015 CUO131015 DEK131015 DOG131015 DYC131015 EHY131015 ERU131015 FBQ131015 FLM131015 FVI131015 GFE131015 GPA131015 GYW131015 HIS131015 HSO131015 ICK131015 IMG131015 IWC131015 JFY131015 JPU131015 JZQ131015 KJM131015 KTI131015 LDE131015 LNA131015 LWW131015 MGS131015 MQO131015 NAK131015 NKG131015 NUC131015 ODY131015 ONU131015 OXQ131015 PHM131015 PRI131015 QBE131015 QLA131015 QUW131015 RES131015 ROO131015 RYK131015 SIG131015 SSC131015 TBY131015 TLU131015 TVQ131015 UFM131015 UPI131015 UZE131015 VJA131015 VSW131015 WCS131015 WMO131015 WWK131015 AC196551 JY196551 TU196551 ADQ196551 ANM196551 AXI196551 BHE196551 BRA196551 CAW196551 CKS196551 CUO196551 DEK196551 DOG196551 DYC196551 EHY196551 ERU196551 FBQ196551 FLM196551 FVI196551 GFE196551 GPA196551 GYW196551 HIS196551 HSO196551 ICK196551 IMG196551 IWC196551 JFY196551 JPU196551 JZQ196551 KJM196551 KTI196551 LDE196551 LNA196551 LWW196551 MGS196551 MQO196551 NAK196551 NKG196551 NUC196551 ODY196551 ONU196551 OXQ196551 PHM196551 PRI196551 QBE196551 QLA196551 QUW196551 RES196551 ROO196551 RYK196551 SIG196551 SSC196551 TBY196551 TLU196551 TVQ196551 UFM196551 UPI196551 UZE196551 VJA196551 VSW196551 WCS196551 WMO196551 WWK196551 AC262087 JY262087 TU262087 ADQ262087 ANM262087 AXI262087 BHE262087 BRA262087 CAW262087 CKS262087 CUO262087 DEK262087 DOG262087 DYC262087 EHY262087 ERU262087 FBQ262087 FLM262087 FVI262087 GFE262087 GPA262087 GYW262087 HIS262087 HSO262087 ICK262087 IMG262087 IWC262087 JFY262087 JPU262087 JZQ262087 KJM262087 KTI262087 LDE262087 LNA262087 LWW262087 MGS262087 MQO262087 NAK262087 NKG262087 NUC262087 ODY262087 ONU262087 OXQ262087 PHM262087 PRI262087 QBE262087 QLA262087 QUW262087 RES262087 ROO262087 RYK262087 SIG262087 SSC262087 TBY262087 TLU262087 TVQ262087 UFM262087 UPI262087 UZE262087 VJA262087 VSW262087 WCS262087 WMO262087 WWK262087 AC327623 JY327623 TU327623 ADQ327623 ANM327623 AXI327623 BHE327623 BRA327623 CAW327623 CKS327623 CUO327623 DEK327623 DOG327623 DYC327623 EHY327623 ERU327623 FBQ327623 FLM327623 FVI327623 GFE327623 GPA327623 GYW327623 HIS327623 HSO327623 ICK327623 IMG327623 IWC327623 JFY327623 JPU327623 JZQ327623 KJM327623 KTI327623 LDE327623 LNA327623 LWW327623 MGS327623 MQO327623 NAK327623 NKG327623 NUC327623 ODY327623 ONU327623 OXQ327623 PHM327623 PRI327623 QBE327623 QLA327623 QUW327623 RES327623 ROO327623 RYK327623 SIG327623 SSC327623 TBY327623 TLU327623 TVQ327623 UFM327623 UPI327623 UZE327623 VJA327623 VSW327623 WCS327623 WMO327623 WWK327623 AC393159 JY393159 TU393159 ADQ393159 ANM393159 AXI393159 BHE393159 BRA393159 CAW393159 CKS393159 CUO393159 DEK393159 DOG393159 DYC393159 EHY393159 ERU393159 FBQ393159 FLM393159 FVI393159 GFE393159 GPA393159 GYW393159 HIS393159 HSO393159 ICK393159 IMG393159 IWC393159 JFY393159 JPU393159 JZQ393159 KJM393159 KTI393159 LDE393159 LNA393159 LWW393159 MGS393159 MQO393159 NAK393159 NKG393159 NUC393159 ODY393159 ONU393159 OXQ393159 PHM393159 PRI393159 QBE393159 QLA393159 QUW393159 RES393159 ROO393159 RYK393159 SIG393159 SSC393159 TBY393159 TLU393159 TVQ393159 UFM393159 UPI393159 UZE393159 VJA393159 VSW393159 WCS393159 WMO393159 WWK393159 AC458695 JY458695 TU458695 ADQ458695 ANM458695 AXI458695 BHE458695 BRA458695 CAW458695 CKS458695 CUO458695 DEK458695 DOG458695 DYC458695 EHY458695 ERU458695 FBQ458695 FLM458695 FVI458695 GFE458695 GPA458695 GYW458695 HIS458695 HSO458695 ICK458695 IMG458695 IWC458695 JFY458695 JPU458695 JZQ458695 KJM458695 KTI458695 LDE458695 LNA458695 LWW458695 MGS458695 MQO458695 NAK458695 NKG458695 NUC458695 ODY458695 ONU458695 OXQ458695 PHM458695 PRI458695 QBE458695 QLA458695 QUW458695 RES458695 ROO458695 RYK458695 SIG458695 SSC458695 TBY458695 TLU458695 TVQ458695 UFM458695 UPI458695 UZE458695 VJA458695 VSW458695 WCS458695 WMO458695 WWK458695 AC524231 JY524231 TU524231 ADQ524231 ANM524231 AXI524231 BHE524231 BRA524231 CAW524231 CKS524231 CUO524231 DEK524231 DOG524231 DYC524231 EHY524231 ERU524231 FBQ524231 FLM524231 FVI524231 GFE524231 GPA524231 GYW524231 HIS524231 HSO524231 ICK524231 IMG524231 IWC524231 JFY524231 JPU524231 JZQ524231 KJM524231 KTI524231 LDE524231 LNA524231 LWW524231 MGS524231 MQO524231 NAK524231 NKG524231 NUC524231 ODY524231 ONU524231 OXQ524231 PHM524231 PRI524231 QBE524231 QLA524231 QUW524231 RES524231 ROO524231 RYK524231 SIG524231 SSC524231 TBY524231 TLU524231 TVQ524231 UFM524231 UPI524231 UZE524231 VJA524231 VSW524231 WCS524231 WMO524231 WWK524231 AC589767 JY589767 TU589767 ADQ589767 ANM589767 AXI589767 BHE589767 BRA589767 CAW589767 CKS589767 CUO589767 DEK589767 DOG589767 DYC589767 EHY589767 ERU589767 FBQ589767 FLM589767 FVI589767 GFE589767 GPA589767 GYW589767 HIS589767 HSO589767 ICK589767 IMG589767 IWC589767 JFY589767 JPU589767 JZQ589767 KJM589767 KTI589767 LDE589767 LNA589767 LWW589767 MGS589767 MQO589767 NAK589767 NKG589767 NUC589767 ODY589767 ONU589767 OXQ589767 PHM589767 PRI589767 QBE589767 QLA589767 QUW589767 RES589767 ROO589767 RYK589767 SIG589767 SSC589767 TBY589767 TLU589767 TVQ589767 UFM589767 UPI589767 UZE589767 VJA589767 VSW589767 WCS589767 WMO589767 WWK589767 AC655303 JY655303 TU655303 ADQ655303 ANM655303 AXI655303 BHE655303 BRA655303 CAW655303 CKS655303 CUO655303 DEK655303 DOG655303 DYC655303 EHY655303 ERU655303 FBQ655303 FLM655303 FVI655303 GFE655303 GPA655303 GYW655303 HIS655303 HSO655303 ICK655303 IMG655303 IWC655303 JFY655303 JPU655303 JZQ655303 KJM655303 KTI655303 LDE655303 LNA655303 LWW655303 MGS655303 MQO655303 NAK655303 NKG655303 NUC655303 ODY655303 ONU655303 OXQ655303 PHM655303 PRI655303 QBE655303 QLA655303 QUW655303 RES655303 ROO655303 RYK655303 SIG655303 SSC655303 TBY655303 TLU655303 TVQ655303 UFM655303 UPI655303 UZE655303 VJA655303 VSW655303 WCS655303 WMO655303 WWK655303 AC720839 JY720839 TU720839 ADQ720839 ANM720839 AXI720839 BHE720839 BRA720839 CAW720839 CKS720839 CUO720839 DEK720839 DOG720839 DYC720839 EHY720839 ERU720839 FBQ720839 FLM720839 FVI720839 GFE720839 GPA720839 GYW720839 HIS720839 HSO720839 ICK720839 IMG720839 IWC720839 JFY720839 JPU720839 JZQ720839 KJM720839 KTI720839 LDE720839 LNA720839 LWW720839 MGS720839 MQO720839 NAK720839 NKG720839 NUC720839 ODY720839 ONU720839 OXQ720839 PHM720839 PRI720839 QBE720839 QLA720839 QUW720839 RES720839 ROO720839 RYK720839 SIG720839 SSC720839 TBY720839 TLU720839 TVQ720839 UFM720839 UPI720839 UZE720839 VJA720839 VSW720839 WCS720839 WMO720839 WWK720839 AC786375 JY786375 TU786375 ADQ786375 ANM786375 AXI786375 BHE786375 BRA786375 CAW786375 CKS786375 CUO786375 DEK786375 DOG786375 DYC786375 EHY786375 ERU786375 FBQ786375 FLM786375 FVI786375 GFE786375 GPA786375 GYW786375 HIS786375 HSO786375 ICK786375 IMG786375 IWC786375 JFY786375 JPU786375 JZQ786375 KJM786375 KTI786375 LDE786375 LNA786375 LWW786375 MGS786375 MQO786375 NAK786375 NKG786375 NUC786375 ODY786375 ONU786375 OXQ786375 PHM786375 PRI786375 QBE786375 QLA786375 QUW786375 RES786375 ROO786375 RYK786375 SIG786375 SSC786375 TBY786375 TLU786375 TVQ786375 UFM786375 UPI786375 UZE786375 VJA786375 VSW786375 WCS786375 WMO786375 WWK786375 AC851911 JY851911 TU851911 ADQ851911 ANM851911 AXI851911 BHE851911 BRA851911 CAW851911 CKS851911 CUO851911 DEK851911 DOG851911 DYC851911 EHY851911 ERU851911 FBQ851911 FLM851911 FVI851911 GFE851911 GPA851911 GYW851911 HIS851911 HSO851911 ICK851911 IMG851911 IWC851911 JFY851911 JPU851911 JZQ851911 KJM851911 KTI851911 LDE851911 LNA851911 LWW851911 MGS851911 MQO851911 NAK851911 NKG851911 NUC851911 ODY851911 ONU851911 OXQ851911 PHM851911 PRI851911 QBE851911 QLA851911 QUW851911 RES851911 ROO851911 RYK851911 SIG851911 SSC851911 TBY851911 TLU851911 TVQ851911 UFM851911 UPI851911 UZE851911 VJA851911 VSW851911 WCS851911 WMO851911 WWK851911 AC917447 JY917447 TU917447 ADQ917447 ANM917447 AXI917447 BHE917447 BRA917447 CAW917447 CKS917447 CUO917447 DEK917447 DOG917447 DYC917447 EHY917447 ERU917447 FBQ917447 FLM917447 FVI917447 GFE917447 GPA917447 GYW917447 HIS917447 HSO917447 ICK917447 IMG917447 IWC917447 JFY917447 JPU917447 JZQ917447 KJM917447 KTI917447 LDE917447 LNA917447 LWW917447 MGS917447 MQO917447 NAK917447 NKG917447 NUC917447 ODY917447 ONU917447 OXQ917447 PHM917447 PRI917447 QBE917447 QLA917447 QUW917447 RES917447 ROO917447 RYK917447 SIG917447 SSC917447 TBY917447 TLU917447 TVQ917447 UFM917447 UPI917447 UZE917447 VJA917447 VSW917447 WCS917447 WMO917447 WWK917447 AC982983 JY982983 TU982983 ADQ982983 ANM982983 AXI982983 BHE982983 BRA982983 CAW982983 CKS982983 CUO982983 DEK982983 DOG982983 DYC982983 EHY982983 ERU982983 FBQ982983 FLM982983 FVI982983 GFE982983 GPA982983 GYW982983 HIS982983 HSO982983 ICK982983 IMG982983 IWC982983 JFY982983 JPU982983 JZQ982983 KJM982983 KTI982983 LDE982983 LNA982983 LWW982983 MGS982983 MQO982983 NAK982983 NKG982983 NUC982983 ODY982983 ONU982983 OXQ982983 PHM982983 PRI982983 QBE982983 QLA982983 QUW982983 RES982983 ROO982983 RYK982983 SIG982983 SSC982983 TBY982983 TLU982983 TVQ982983 UFM982983 UPI982983 UZE982983 VJA982983 VSW982983 WCS982983 WMO982983 WWK982983 AC65481:AC65545 JY65481:JY65545 TU65481:TU65545 ADQ65481:ADQ65545 ANM65481:ANM65545 AXI65481:AXI65545 BHE65481:BHE65545 BRA65481:BRA65545 CAW65481:CAW65545 CKS65481:CKS65545 CUO65481:CUO65545 DEK65481:DEK65545 DOG65481:DOG65545 DYC65481:DYC65545 EHY65481:EHY65545 ERU65481:ERU65545 FBQ65481:FBQ65545 FLM65481:FLM65545 FVI65481:FVI65545 GFE65481:GFE65545 GPA65481:GPA65545 GYW65481:GYW65545 HIS65481:HIS65545 HSO65481:HSO65545 ICK65481:ICK65545 IMG65481:IMG65545 IWC65481:IWC65545 JFY65481:JFY65545 JPU65481:JPU65545 JZQ65481:JZQ65545 KJM65481:KJM65545 KTI65481:KTI65545 LDE65481:LDE65545 LNA65481:LNA65545 LWW65481:LWW65545 MGS65481:MGS65545 MQO65481:MQO65545 NAK65481:NAK65545 NKG65481:NKG65545 NUC65481:NUC65545 ODY65481:ODY65545 ONU65481:ONU65545 OXQ65481:OXQ65545 PHM65481:PHM65545 PRI65481:PRI65545 QBE65481:QBE65545 QLA65481:QLA65545 QUW65481:QUW65545 RES65481:RES65545 ROO65481:ROO65545 RYK65481:RYK65545 SIG65481:SIG65545 SSC65481:SSC65545 TBY65481:TBY65545 TLU65481:TLU65545 TVQ65481:TVQ65545 UFM65481:UFM65545 UPI65481:UPI65545 UZE65481:UZE65545 VJA65481:VJA65545 VSW65481:VSW65545 WCS65481:WCS65545 WMO65481:WMO65545 WWK65481:WWK65545 AC131017:AC131081 JY131017:JY131081 TU131017:TU131081 ADQ131017:ADQ131081 ANM131017:ANM131081 AXI131017:AXI131081 BHE131017:BHE131081 BRA131017:BRA131081 CAW131017:CAW131081 CKS131017:CKS131081 CUO131017:CUO131081 DEK131017:DEK131081 DOG131017:DOG131081 DYC131017:DYC131081 EHY131017:EHY131081 ERU131017:ERU131081 FBQ131017:FBQ131081 FLM131017:FLM131081 FVI131017:FVI131081 GFE131017:GFE131081 GPA131017:GPA131081 GYW131017:GYW131081 HIS131017:HIS131081 HSO131017:HSO131081 ICK131017:ICK131081 IMG131017:IMG131081 IWC131017:IWC131081 JFY131017:JFY131081 JPU131017:JPU131081 JZQ131017:JZQ131081 KJM131017:KJM131081 KTI131017:KTI131081 LDE131017:LDE131081 LNA131017:LNA131081 LWW131017:LWW131081 MGS131017:MGS131081 MQO131017:MQO131081 NAK131017:NAK131081 NKG131017:NKG131081 NUC131017:NUC131081 ODY131017:ODY131081 ONU131017:ONU131081 OXQ131017:OXQ131081 PHM131017:PHM131081 PRI131017:PRI131081 QBE131017:QBE131081 QLA131017:QLA131081 QUW131017:QUW131081 RES131017:RES131081 ROO131017:ROO131081 RYK131017:RYK131081 SIG131017:SIG131081 SSC131017:SSC131081 TBY131017:TBY131081 TLU131017:TLU131081 TVQ131017:TVQ131081 UFM131017:UFM131081 UPI131017:UPI131081 UZE131017:UZE131081 VJA131017:VJA131081 VSW131017:VSW131081 WCS131017:WCS131081 WMO131017:WMO131081 WWK131017:WWK131081 AC196553:AC196617 JY196553:JY196617 TU196553:TU196617 ADQ196553:ADQ196617 ANM196553:ANM196617 AXI196553:AXI196617 BHE196553:BHE196617 BRA196553:BRA196617 CAW196553:CAW196617 CKS196553:CKS196617 CUO196553:CUO196617 DEK196553:DEK196617 DOG196553:DOG196617 DYC196553:DYC196617 EHY196553:EHY196617 ERU196553:ERU196617 FBQ196553:FBQ196617 FLM196553:FLM196617 FVI196553:FVI196617 GFE196553:GFE196617 GPA196553:GPA196617 GYW196553:GYW196617 HIS196553:HIS196617 HSO196553:HSO196617 ICK196553:ICK196617 IMG196553:IMG196617 IWC196553:IWC196617 JFY196553:JFY196617 JPU196553:JPU196617 JZQ196553:JZQ196617 KJM196553:KJM196617 KTI196553:KTI196617 LDE196553:LDE196617 LNA196553:LNA196617 LWW196553:LWW196617 MGS196553:MGS196617 MQO196553:MQO196617 NAK196553:NAK196617 NKG196553:NKG196617 NUC196553:NUC196617 ODY196553:ODY196617 ONU196553:ONU196617 OXQ196553:OXQ196617 PHM196553:PHM196617 PRI196553:PRI196617 QBE196553:QBE196617 QLA196553:QLA196617 QUW196553:QUW196617 RES196553:RES196617 ROO196553:ROO196617 RYK196553:RYK196617 SIG196553:SIG196617 SSC196553:SSC196617 TBY196553:TBY196617 TLU196553:TLU196617 TVQ196553:TVQ196617 UFM196553:UFM196617 UPI196553:UPI196617 UZE196553:UZE196617 VJA196553:VJA196617 VSW196553:VSW196617 WCS196553:WCS196617 WMO196553:WMO196617 WWK196553:WWK196617 AC262089:AC262153 JY262089:JY262153 TU262089:TU262153 ADQ262089:ADQ262153 ANM262089:ANM262153 AXI262089:AXI262153 BHE262089:BHE262153 BRA262089:BRA262153 CAW262089:CAW262153 CKS262089:CKS262153 CUO262089:CUO262153 DEK262089:DEK262153 DOG262089:DOG262153 DYC262089:DYC262153 EHY262089:EHY262153 ERU262089:ERU262153 FBQ262089:FBQ262153 FLM262089:FLM262153 FVI262089:FVI262153 GFE262089:GFE262153 GPA262089:GPA262153 GYW262089:GYW262153 HIS262089:HIS262153 HSO262089:HSO262153 ICK262089:ICK262153 IMG262089:IMG262153 IWC262089:IWC262153 JFY262089:JFY262153 JPU262089:JPU262153 JZQ262089:JZQ262153 KJM262089:KJM262153 KTI262089:KTI262153 LDE262089:LDE262153 LNA262089:LNA262153 LWW262089:LWW262153 MGS262089:MGS262153 MQO262089:MQO262153 NAK262089:NAK262153 NKG262089:NKG262153 NUC262089:NUC262153 ODY262089:ODY262153 ONU262089:ONU262153 OXQ262089:OXQ262153 PHM262089:PHM262153 PRI262089:PRI262153 QBE262089:QBE262153 QLA262089:QLA262153 QUW262089:QUW262153 RES262089:RES262153 ROO262089:ROO262153 RYK262089:RYK262153 SIG262089:SIG262153 SSC262089:SSC262153 TBY262089:TBY262153 TLU262089:TLU262153 TVQ262089:TVQ262153 UFM262089:UFM262153 UPI262089:UPI262153 UZE262089:UZE262153 VJA262089:VJA262153 VSW262089:VSW262153 WCS262089:WCS262153 WMO262089:WMO262153 WWK262089:WWK262153 AC327625:AC327689 JY327625:JY327689 TU327625:TU327689 ADQ327625:ADQ327689 ANM327625:ANM327689 AXI327625:AXI327689 BHE327625:BHE327689 BRA327625:BRA327689 CAW327625:CAW327689 CKS327625:CKS327689 CUO327625:CUO327689 DEK327625:DEK327689 DOG327625:DOG327689 DYC327625:DYC327689 EHY327625:EHY327689 ERU327625:ERU327689 FBQ327625:FBQ327689 FLM327625:FLM327689 FVI327625:FVI327689 GFE327625:GFE327689 GPA327625:GPA327689 GYW327625:GYW327689 HIS327625:HIS327689 HSO327625:HSO327689 ICK327625:ICK327689 IMG327625:IMG327689 IWC327625:IWC327689 JFY327625:JFY327689 JPU327625:JPU327689 JZQ327625:JZQ327689 KJM327625:KJM327689 KTI327625:KTI327689 LDE327625:LDE327689 LNA327625:LNA327689 LWW327625:LWW327689 MGS327625:MGS327689 MQO327625:MQO327689 NAK327625:NAK327689 NKG327625:NKG327689 NUC327625:NUC327689 ODY327625:ODY327689 ONU327625:ONU327689 OXQ327625:OXQ327689 PHM327625:PHM327689 PRI327625:PRI327689 QBE327625:QBE327689 QLA327625:QLA327689 QUW327625:QUW327689 RES327625:RES327689 ROO327625:ROO327689 RYK327625:RYK327689 SIG327625:SIG327689 SSC327625:SSC327689 TBY327625:TBY327689 TLU327625:TLU327689 TVQ327625:TVQ327689 UFM327625:UFM327689 UPI327625:UPI327689 UZE327625:UZE327689 VJA327625:VJA327689 VSW327625:VSW327689 WCS327625:WCS327689 WMO327625:WMO327689 WWK327625:WWK327689 AC393161:AC393225 JY393161:JY393225 TU393161:TU393225 ADQ393161:ADQ393225 ANM393161:ANM393225 AXI393161:AXI393225 BHE393161:BHE393225 BRA393161:BRA393225 CAW393161:CAW393225 CKS393161:CKS393225 CUO393161:CUO393225 DEK393161:DEK393225 DOG393161:DOG393225 DYC393161:DYC393225 EHY393161:EHY393225 ERU393161:ERU393225 FBQ393161:FBQ393225 FLM393161:FLM393225 FVI393161:FVI393225 GFE393161:GFE393225 GPA393161:GPA393225 GYW393161:GYW393225 HIS393161:HIS393225 HSO393161:HSO393225 ICK393161:ICK393225 IMG393161:IMG393225 IWC393161:IWC393225 JFY393161:JFY393225 JPU393161:JPU393225 JZQ393161:JZQ393225 KJM393161:KJM393225 KTI393161:KTI393225 LDE393161:LDE393225 LNA393161:LNA393225 LWW393161:LWW393225 MGS393161:MGS393225 MQO393161:MQO393225 NAK393161:NAK393225 NKG393161:NKG393225 NUC393161:NUC393225 ODY393161:ODY393225 ONU393161:ONU393225 OXQ393161:OXQ393225 PHM393161:PHM393225 PRI393161:PRI393225 QBE393161:QBE393225 QLA393161:QLA393225 QUW393161:QUW393225 RES393161:RES393225 ROO393161:ROO393225 RYK393161:RYK393225 SIG393161:SIG393225 SSC393161:SSC393225 TBY393161:TBY393225 TLU393161:TLU393225 TVQ393161:TVQ393225 UFM393161:UFM393225 UPI393161:UPI393225 UZE393161:UZE393225 VJA393161:VJA393225 VSW393161:VSW393225 WCS393161:WCS393225 WMO393161:WMO393225 WWK393161:WWK393225 AC458697:AC458761 JY458697:JY458761 TU458697:TU458761 ADQ458697:ADQ458761 ANM458697:ANM458761 AXI458697:AXI458761 BHE458697:BHE458761 BRA458697:BRA458761 CAW458697:CAW458761 CKS458697:CKS458761 CUO458697:CUO458761 DEK458697:DEK458761 DOG458697:DOG458761 DYC458697:DYC458761 EHY458697:EHY458761 ERU458697:ERU458761 FBQ458697:FBQ458761 FLM458697:FLM458761 FVI458697:FVI458761 GFE458697:GFE458761 GPA458697:GPA458761 GYW458697:GYW458761 HIS458697:HIS458761 HSO458697:HSO458761 ICK458697:ICK458761 IMG458697:IMG458761 IWC458697:IWC458761 JFY458697:JFY458761 JPU458697:JPU458761 JZQ458697:JZQ458761 KJM458697:KJM458761 KTI458697:KTI458761 LDE458697:LDE458761 LNA458697:LNA458761 LWW458697:LWW458761 MGS458697:MGS458761 MQO458697:MQO458761 NAK458697:NAK458761 NKG458697:NKG458761 NUC458697:NUC458761 ODY458697:ODY458761 ONU458697:ONU458761 OXQ458697:OXQ458761 PHM458697:PHM458761 PRI458697:PRI458761 QBE458697:QBE458761 QLA458697:QLA458761 QUW458697:QUW458761 RES458697:RES458761 ROO458697:ROO458761 RYK458697:RYK458761 SIG458697:SIG458761 SSC458697:SSC458761 TBY458697:TBY458761 TLU458697:TLU458761 TVQ458697:TVQ458761 UFM458697:UFM458761 UPI458697:UPI458761 UZE458697:UZE458761 VJA458697:VJA458761 VSW458697:VSW458761 WCS458697:WCS458761 WMO458697:WMO458761 WWK458697:WWK458761 AC524233:AC524297 JY524233:JY524297 TU524233:TU524297 ADQ524233:ADQ524297 ANM524233:ANM524297 AXI524233:AXI524297 BHE524233:BHE524297 BRA524233:BRA524297 CAW524233:CAW524297 CKS524233:CKS524297 CUO524233:CUO524297 DEK524233:DEK524297 DOG524233:DOG524297 DYC524233:DYC524297 EHY524233:EHY524297 ERU524233:ERU524297 FBQ524233:FBQ524297 FLM524233:FLM524297 FVI524233:FVI524297 GFE524233:GFE524297 GPA524233:GPA524297 GYW524233:GYW524297 HIS524233:HIS524297 HSO524233:HSO524297 ICK524233:ICK524297 IMG524233:IMG524297 IWC524233:IWC524297 JFY524233:JFY524297 JPU524233:JPU524297 JZQ524233:JZQ524297 KJM524233:KJM524297 KTI524233:KTI524297 LDE524233:LDE524297 LNA524233:LNA524297 LWW524233:LWW524297 MGS524233:MGS524297 MQO524233:MQO524297 NAK524233:NAK524297 NKG524233:NKG524297 NUC524233:NUC524297 ODY524233:ODY524297 ONU524233:ONU524297 OXQ524233:OXQ524297 PHM524233:PHM524297 PRI524233:PRI524297 QBE524233:QBE524297 QLA524233:QLA524297 QUW524233:QUW524297 RES524233:RES524297 ROO524233:ROO524297 RYK524233:RYK524297 SIG524233:SIG524297 SSC524233:SSC524297 TBY524233:TBY524297 TLU524233:TLU524297 TVQ524233:TVQ524297 UFM524233:UFM524297 UPI524233:UPI524297 UZE524233:UZE524297 VJA524233:VJA524297 VSW524233:VSW524297 WCS524233:WCS524297 WMO524233:WMO524297 WWK524233:WWK524297 AC589769:AC589833 JY589769:JY589833 TU589769:TU589833 ADQ589769:ADQ589833 ANM589769:ANM589833 AXI589769:AXI589833 BHE589769:BHE589833 BRA589769:BRA589833 CAW589769:CAW589833 CKS589769:CKS589833 CUO589769:CUO589833 DEK589769:DEK589833 DOG589769:DOG589833 DYC589769:DYC589833 EHY589769:EHY589833 ERU589769:ERU589833 FBQ589769:FBQ589833 FLM589769:FLM589833 FVI589769:FVI589833 GFE589769:GFE589833 GPA589769:GPA589833 GYW589769:GYW589833 HIS589769:HIS589833 HSO589769:HSO589833 ICK589769:ICK589833 IMG589769:IMG589833 IWC589769:IWC589833 JFY589769:JFY589833 JPU589769:JPU589833 JZQ589769:JZQ589833 KJM589769:KJM589833 KTI589769:KTI589833 LDE589769:LDE589833 LNA589769:LNA589833 LWW589769:LWW589833 MGS589769:MGS589833 MQO589769:MQO589833 NAK589769:NAK589833 NKG589769:NKG589833 NUC589769:NUC589833 ODY589769:ODY589833 ONU589769:ONU589833 OXQ589769:OXQ589833 PHM589769:PHM589833 PRI589769:PRI589833 QBE589769:QBE589833 QLA589769:QLA589833 QUW589769:QUW589833 RES589769:RES589833 ROO589769:ROO589833 RYK589769:RYK589833 SIG589769:SIG589833 SSC589769:SSC589833 TBY589769:TBY589833 TLU589769:TLU589833 TVQ589769:TVQ589833 UFM589769:UFM589833 UPI589769:UPI589833 UZE589769:UZE589833 VJA589769:VJA589833 VSW589769:VSW589833 WCS589769:WCS589833 WMO589769:WMO589833 WWK589769:WWK589833 AC655305:AC655369 JY655305:JY655369 TU655305:TU655369 ADQ655305:ADQ655369 ANM655305:ANM655369 AXI655305:AXI655369 BHE655305:BHE655369 BRA655305:BRA655369 CAW655305:CAW655369 CKS655305:CKS655369 CUO655305:CUO655369 DEK655305:DEK655369 DOG655305:DOG655369 DYC655305:DYC655369 EHY655305:EHY655369 ERU655305:ERU655369 FBQ655305:FBQ655369 FLM655305:FLM655369 FVI655305:FVI655369 GFE655305:GFE655369 GPA655305:GPA655369 GYW655305:GYW655369 HIS655305:HIS655369 HSO655305:HSO655369 ICK655305:ICK655369 IMG655305:IMG655369 IWC655305:IWC655369 JFY655305:JFY655369 JPU655305:JPU655369 JZQ655305:JZQ655369 KJM655305:KJM655369 KTI655305:KTI655369 LDE655305:LDE655369 LNA655305:LNA655369 LWW655305:LWW655369 MGS655305:MGS655369 MQO655305:MQO655369 NAK655305:NAK655369 NKG655305:NKG655369 NUC655305:NUC655369 ODY655305:ODY655369 ONU655305:ONU655369 OXQ655305:OXQ655369 PHM655305:PHM655369 PRI655305:PRI655369 QBE655305:QBE655369 QLA655305:QLA655369 QUW655305:QUW655369 RES655305:RES655369 ROO655305:ROO655369 RYK655305:RYK655369 SIG655305:SIG655369 SSC655305:SSC655369 TBY655305:TBY655369 TLU655305:TLU655369 TVQ655305:TVQ655369 UFM655305:UFM655369 UPI655305:UPI655369 UZE655305:UZE655369 VJA655305:VJA655369 VSW655305:VSW655369 WCS655305:WCS655369 WMO655305:WMO655369 WWK655305:WWK655369 AC720841:AC720905 JY720841:JY720905 TU720841:TU720905 ADQ720841:ADQ720905 ANM720841:ANM720905 AXI720841:AXI720905 BHE720841:BHE720905 BRA720841:BRA720905 CAW720841:CAW720905 CKS720841:CKS720905 CUO720841:CUO720905 DEK720841:DEK720905 DOG720841:DOG720905 DYC720841:DYC720905 EHY720841:EHY720905 ERU720841:ERU720905 FBQ720841:FBQ720905 FLM720841:FLM720905 FVI720841:FVI720905 GFE720841:GFE720905 GPA720841:GPA720905 GYW720841:GYW720905 HIS720841:HIS720905 HSO720841:HSO720905 ICK720841:ICK720905 IMG720841:IMG720905 IWC720841:IWC720905 JFY720841:JFY720905 JPU720841:JPU720905 JZQ720841:JZQ720905 KJM720841:KJM720905 KTI720841:KTI720905 LDE720841:LDE720905 LNA720841:LNA720905 LWW720841:LWW720905 MGS720841:MGS720905 MQO720841:MQO720905 NAK720841:NAK720905 NKG720841:NKG720905 NUC720841:NUC720905 ODY720841:ODY720905 ONU720841:ONU720905 OXQ720841:OXQ720905 PHM720841:PHM720905 PRI720841:PRI720905 QBE720841:QBE720905 QLA720841:QLA720905 QUW720841:QUW720905 RES720841:RES720905 ROO720841:ROO720905 RYK720841:RYK720905 SIG720841:SIG720905 SSC720841:SSC720905 TBY720841:TBY720905 TLU720841:TLU720905 TVQ720841:TVQ720905 UFM720841:UFM720905 UPI720841:UPI720905 UZE720841:UZE720905 VJA720841:VJA720905 VSW720841:VSW720905 WCS720841:WCS720905 WMO720841:WMO720905 WWK720841:WWK720905 AC786377:AC786441 JY786377:JY786441 TU786377:TU786441 ADQ786377:ADQ786441 ANM786377:ANM786441 AXI786377:AXI786441 BHE786377:BHE786441 BRA786377:BRA786441 CAW786377:CAW786441 CKS786377:CKS786441 CUO786377:CUO786441 DEK786377:DEK786441 DOG786377:DOG786441 DYC786377:DYC786441 EHY786377:EHY786441 ERU786377:ERU786441 FBQ786377:FBQ786441 FLM786377:FLM786441 FVI786377:FVI786441 GFE786377:GFE786441 GPA786377:GPA786441 GYW786377:GYW786441 HIS786377:HIS786441 HSO786377:HSO786441 ICK786377:ICK786441 IMG786377:IMG786441 IWC786377:IWC786441 JFY786377:JFY786441 JPU786377:JPU786441 JZQ786377:JZQ786441 KJM786377:KJM786441 KTI786377:KTI786441 LDE786377:LDE786441 LNA786377:LNA786441 LWW786377:LWW786441 MGS786377:MGS786441 MQO786377:MQO786441 NAK786377:NAK786441 NKG786377:NKG786441 NUC786377:NUC786441 ODY786377:ODY786441 ONU786377:ONU786441 OXQ786377:OXQ786441 PHM786377:PHM786441 PRI786377:PRI786441 QBE786377:QBE786441 QLA786377:QLA786441 QUW786377:QUW786441 RES786377:RES786441 ROO786377:ROO786441 RYK786377:RYK786441 SIG786377:SIG786441 SSC786377:SSC786441 TBY786377:TBY786441 TLU786377:TLU786441 TVQ786377:TVQ786441 UFM786377:UFM786441 UPI786377:UPI786441 UZE786377:UZE786441 VJA786377:VJA786441 VSW786377:VSW786441 WCS786377:WCS786441 WMO786377:WMO786441 WWK786377:WWK786441 AC851913:AC851977 JY851913:JY851977 TU851913:TU851977 ADQ851913:ADQ851977 ANM851913:ANM851977 AXI851913:AXI851977 BHE851913:BHE851977 BRA851913:BRA851977 CAW851913:CAW851977 CKS851913:CKS851977 CUO851913:CUO851977 DEK851913:DEK851977 DOG851913:DOG851977 DYC851913:DYC851977 EHY851913:EHY851977 ERU851913:ERU851977 FBQ851913:FBQ851977 FLM851913:FLM851977 FVI851913:FVI851977 GFE851913:GFE851977 GPA851913:GPA851977 GYW851913:GYW851977 HIS851913:HIS851977 HSO851913:HSO851977 ICK851913:ICK851977 IMG851913:IMG851977 IWC851913:IWC851977 JFY851913:JFY851977 JPU851913:JPU851977 JZQ851913:JZQ851977 KJM851913:KJM851977 KTI851913:KTI851977 LDE851913:LDE851977 LNA851913:LNA851977 LWW851913:LWW851977 MGS851913:MGS851977 MQO851913:MQO851977 NAK851913:NAK851977 NKG851913:NKG851977 NUC851913:NUC851977 ODY851913:ODY851977 ONU851913:ONU851977 OXQ851913:OXQ851977 PHM851913:PHM851977 PRI851913:PRI851977 QBE851913:QBE851977 QLA851913:QLA851977 QUW851913:QUW851977 RES851913:RES851977 ROO851913:ROO851977 RYK851913:RYK851977 SIG851913:SIG851977 SSC851913:SSC851977 TBY851913:TBY851977 TLU851913:TLU851977 TVQ851913:TVQ851977 UFM851913:UFM851977 UPI851913:UPI851977 UZE851913:UZE851977 VJA851913:VJA851977 VSW851913:VSW851977 WCS851913:WCS851977 WMO851913:WMO851977 WWK851913:WWK851977 AC917449:AC917513 JY917449:JY917513 TU917449:TU917513 ADQ917449:ADQ917513 ANM917449:ANM917513 AXI917449:AXI917513 BHE917449:BHE917513 BRA917449:BRA917513 CAW917449:CAW917513 CKS917449:CKS917513 CUO917449:CUO917513 DEK917449:DEK917513 DOG917449:DOG917513 DYC917449:DYC917513 EHY917449:EHY917513 ERU917449:ERU917513 FBQ917449:FBQ917513 FLM917449:FLM917513 FVI917449:FVI917513 GFE917449:GFE917513 GPA917449:GPA917513 GYW917449:GYW917513 HIS917449:HIS917513 HSO917449:HSO917513 ICK917449:ICK917513 IMG917449:IMG917513 IWC917449:IWC917513 JFY917449:JFY917513 JPU917449:JPU917513 JZQ917449:JZQ917513 KJM917449:KJM917513 KTI917449:KTI917513 LDE917449:LDE917513 LNA917449:LNA917513 LWW917449:LWW917513 MGS917449:MGS917513 MQO917449:MQO917513 NAK917449:NAK917513 NKG917449:NKG917513 NUC917449:NUC917513 ODY917449:ODY917513 ONU917449:ONU917513 OXQ917449:OXQ917513 PHM917449:PHM917513 PRI917449:PRI917513 QBE917449:QBE917513 QLA917449:QLA917513 QUW917449:QUW917513 RES917449:RES917513 ROO917449:ROO917513 RYK917449:RYK917513 SIG917449:SIG917513 SSC917449:SSC917513 TBY917449:TBY917513 TLU917449:TLU917513 TVQ917449:TVQ917513 UFM917449:UFM917513 UPI917449:UPI917513 UZE917449:UZE917513 VJA917449:VJA917513 VSW917449:VSW917513 WCS917449:WCS917513 WMO917449:WMO917513 WWK917449:WWK917513 AC982985:AC983049 JY982985:JY983049 TU982985:TU983049 ADQ982985:ADQ983049 ANM982985:ANM983049 AXI982985:AXI983049 BHE982985:BHE983049 BRA982985:BRA983049 CAW982985:CAW983049 CKS982985:CKS983049 CUO982985:CUO983049 DEK982985:DEK983049 DOG982985:DOG983049 DYC982985:DYC983049 EHY982985:EHY983049 ERU982985:ERU983049 FBQ982985:FBQ983049 FLM982985:FLM983049 FVI982985:FVI983049 GFE982985:GFE983049 GPA982985:GPA983049 GYW982985:GYW983049 HIS982985:HIS983049 HSO982985:HSO983049 ICK982985:ICK983049 IMG982985:IMG983049 IWC982985:IWC983049 JFY982985:JFY983049 JPU982985:JPU983049 JZQ982985:JZQ983049 KJM982985:KJM983049 KTI982985:KTI983049 LDE982985:LDE983049 LNA982985:LNA983049 LWW982985:LWW983049 MGS982985:MGS983049 MQO982985:MQO983049 NAK982985:NAK983049 NKG982985:NKG983049 NUC982985:NUC983049 ODY982985:ODY983049 ONU982985:ONU983049 OXQ982985:OXQ983049 PHM982985:PHM983049 PRI982985:PRI983049 QBE982985:QBE983049 QLA982985:QLA983049 QUW982985:QUW983049 RES982985:RES983049 ROO982985:ROO983049 RYK982985:RYK983049 SIG982985:SIG983049 SSC982985:SSC983049 TBY982985:TBY983049 TLU982985:TLU983049 TVQ982985:TVQ983049 UFM982985:UFM983049 UPI982985:UPI983049 UZE982985:UZE983049 VJA982985:VJA983049 VSW982985:VSW983049 WCS982985:WCS983049 WMO982985:WMO983049 WWK982985:WWK983049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xm:sqref>
        </x14:dataValidation>
        <x14:dataValidation showInputMessage="1" showErrorMessage="1">
          <xm:sqref>AJ11 KF11 UB11 ADX11 ANT11 AXP11 BHL11 BRH11 CBD11 CKZ11 CUV11 DER11 DON11 DYJ11 EIF11 ESB11 FBX11 FLT11 FVP11 GFL11 GPH11 GZD11 HIZ11 HSV11 ICR11 IMN11 IWJ11 JGF11 JQB11 JZX11 KJT11 KTP11 LDL11 LNH11 LXD11 MGZ11 MQV11 NAR11 NKN11 NUJ11 OEF11 OOB11 OXX11 PHT11 PRP11 QBL11 QLH11 QVD11 REZ11 ROV11 RYR11 SIN11 SSJ11 TCF11 TMB11 TVX11 UFT11 UPP11 UZL11 VJH11 VTD11 WCZ11 WMV11 WWR11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AJ22:AJ25 KF22:KF25 UB22:UB25 ADX22:ADX25 ANT22:ANT25 AXP22:AXP25 BHL22:BHL25 BRH22:BRH25 CBD22:CBD25 CKZ22:CKZ25 CUV22:CUV25 DER22:DER25 DON22:DON25 DYJ22:DYJ25 EIF22:EIF25 ESB22:ESB25 FBX22:FBX25 FLT22:FLT25 FVP22:FVP25 GFL22:GFL25 GPH22:GPH25 GZD22:GZD25 HIZ22:HIZ25 HSV22:HSV25 ICR22:ICR25 IMN22:IMN25 IWJ22:IWJ25 JGF22:JGF25 JQB22:JQB25 JZX22:JZX25 KJT22:KJT25 KTP22:KTP25 LDL22:LDL25 LNH22:LNH25 LXD22:LXD25 MGZ22:MGZ25 MQV22:MQV25 NAR22:NAR25 NKN22:NKN25 NUJ22:NUJ25 OEF22:OEF25 OOB22:OOB25 OXX22:OXX25 PHT22:PHT25 PRP22:PRP25 QBL22:QBL25 QLH22:QLH25 QVD22:QVD25 REZ22:REZ25 ROV22:ROV25 RYR22:RYR25 SIN22:SIN25 SSJ22:SSJ25 TCF22:TCF25 TMB22:TMB25 TVX22:TVX25 UFT22:UFT25 UPP22:UPP25 UZL22:UZL25 VJH22:VJH25 VTD22:VTD25 WCZ22:WCZ25 WMV22:WMV25 WWR22:WWR25 AJ65558:AJ65561 KF65558:KF65561 UB65558:UB65561 ADX65558:ADX65561 ANT65558:ANT65561 AXP65558:AXP65561 BHL65558:BHL65561 BRH65558:BRH65561 CBD65558:CBD65561 CKZ65558:CKZ65561 CUV65558:CUV65561 DER65558:DER65561 DON65558:DON65561 DYJ65558:DYJ65561 EIF65558:EIF65561 ESB65558:ESB65561 FBX65558:FBX65561 FLT65558:FLT65561 FVP65558:FVP65561 GFL65558:GFL65561 GPH65558:GPH65561 GZD65558:GZD65561 HIZ65558:HIZ65561 HSV65558:HSV65561 ICR65558:ICR65561 IMN65558:IMN65561 IWJ65558:IWJ65561 JGF65558:JGF65561 JQB65558:JQB65561 JZX65558:JZX65561 KJT65558:KJT65561 KTP65558:KTP65561 LDL65558:LDL65561 LNH65558:LNH65561 LXD65558:LXD65561 MGZ65558:MGZ65561 MQV65558:MQV65561 NAR65558:NAR65561 NKN65558:NKN65561 NUJ65558:NUJ65561 OEF65558:OEF65561 OOB65558:OOB65561 OXX65558:OXX65561 PHT65558:PHT65561 PRP65558:PRP65561 QBL65558:QBL65561 QLH65558:QLH65561 QVD65558:QVD65561 REZ65558:REZ65561 ROV65558:ROV65561 RYR65558:RYR65561 SIN65558:SIN65561 SSJ65558:SSJ65561 TCF65558:TCF65561 TMB65558:TMB65561 TVX65558:TVX65561 UFT65558:UFT65561 UPP65558:UPP65561 UZL65558:UZL65561 VJH65558:VJH65561 VTD65558:VTD65561 WCZ65558:WCZ65561 WMV65558:WMV65561 WWR65558:WWR65561 AJ131094:AJ131097 KF131094:KF131097 UB131094:UB131097 ADX131094:ADX131097 ANT131094:ANT131097 AXP131094:AXP131097 BHL131094:BHL131097 BRH131094:BRH131097 CBD131094:CBD131097 CKZ131094:CKZ131097 CUV131094:CUV131097 DER131094:DER131097 DON131094:DON131097 DYJ131094:DYJ131097 EIF131094:EIF131097 ESB131094:ESB131097 FBX131094:FBX131097 FLT131094:FLT131097 FVP131094:FVP131097 GFL131094:GFL131097 GPH131094:GPH131097 GZD131094:GZD131097 HIZ131094:HIZ131097 HSV131094:HSV131097 ICR131094:ICR131097 IMN131094:IMN131097 IWJ131094:IWJ131097 JGF131094:JGF131097 JQB131094:JQB131097 JZX131094:JZX131097 KJT131094:KJT131097 KTP131094:KTP131097 LDL131094:LDL131097 LNH131094:LNH131097 LXD131094:LXD131097 MGZ131094:MGZ131097 MQV131094:MQV131097 NAR131094:NAR131097 NKN131094:NKN131097 NUJ131094:NUJ131097 OEF131094:OEF131097 OOB131094:OOB131097 OXX131094:OXX131097 PHT131094:PHT131097 PRP131094:PRP131097 QBL131094:QBL131097 QLH131094:QLH131097 QVD131094:QVD131097 REZ131094:REZ131097 ROV131094:ROV131097 RYR131094:RYR131097 SIN131094:SIN131097 SSJ131094:SSJ131097 TCF131094:TCF131097 TMB131094:TMB131097 TVX131094:TVX131097 UFT131094:UFT131097 UPP131094:UPP131097 UZL131094:UZL131097 VJH131094:VJH131097 VTD131094:VTD131097 WCZ131094:WCZ131097 WMV131094:WMV131097 WWR131094:WWR131097 AJ196630:AJ196633 KF196630:KF196633 UB196630:UB196633 ADX196630:ADX196633 ANT196630:ANT196633 AXP196630:AXP196633 BHL196630:BHL196633 BRH196630:BRH196633 CBD196630:CBD196633 CKZ196630:CKZ196633 CUV196630:CUV196633 DER196630:DER196633 DON196630:DON196633 DYJ196630:DYJ196633 EIF196630:EIF196633 ESB196630:ESB196633 FBX196630:FBX196633 FLT196630:FLT196633 FVP196630:FVP196633 GFL196630:GFL196633 GPH196630:GPH196633 GZD196630:GZD196633 HIZ196630:HIZ196633 HSV196630:HSV196633 ICR196630:ICR196633 IMN196630:IMN196633 IWJ196630:IWJ196633 JGF196630:JGF196633 JQB196630:JQB196633 JZX196630:JZX196633 KJT196630:KJT196633 KTP196630:KTP196633 LDL196630:LDL196633 LNH196630:LNH196633 LXD196630:LXD196633 MGZ196630:MGZ196633 MQV196630:MQV196633 NAR196630:NAR196633 NKN196630:NKN196633 NUJ196630:NUJ196633 OEF196630:OEF196633 OOB196630:OOB196633 OXX196630:OXX196633 PHT196630:PHT196633 PRP196630:PRP196633 QBL196630:QBL196633 QLH196630:QLH196633 QVD196630:QVD196633 REZ196630:REZ196633 ROV196630:ROV196633 RYR196630:RYR196633 SIN196630:SIN196633 SSJ196630:SSJ196633 TCF196630:TCF196633 TMB196630:TMB196633 TVX196630:TVX196633 UFT196630:UFT196633 UPP196630:UPP196633 UZL196630:UZL196633 VJH196630:VJH196633 VTD196630:VTD196633 WCZ196630:WCZ196633 WMV196630:WMV196633 WWR196630:WWR196633 AJ262166:AJ262169 KF262166:KF262169 UB262166:UB262169 ADX262166:ADX262169 ANT262166:ANT262169 AXP262166:AXP262169 BHL262166:BHL262169 BRH262166:BRH262169 CBD262166:CBD262169 CKZ262166:CKZ262169 CUV262166:CUV262169 DER262166:DER262169 DON262166:DON262169 DYJ262166:DYJ262169 EIF262166:EIF262169 ESB262166:ESB262169 FBX262166:FBX262169 FLT262166:FLT262169 FVP262166:FVP262169 GFL262166:GFL262169 GPH262166:GPH262169 GZD262166:GZD262169 HIZ262166:HIZ262169 HSV262166:HSV262169 ICR262166:ICR262169 IMN262166:IMN262169 IWJ262166:IWJ262169 JGF262166:JGF262169 JQB262166:JQB262169 JZX262166:JZX262169 KJT262166:KJT262169 KTP262166:KTP262169 LDL262166:LDL262169 LNH262166:LNH262169 LXD262166:LXD262169 MGZ262166:MGZ262169 MQV262166:MQV262169 NAR262166:NAR262169 NKN262166:NKN262169 NUJ262166:NUJ262169 OEF262166:OEF262169 OOB262166:OOB262169 OXX262166:OXX262169 PHT262166:PHT262169 PRP262166:PRP262169 QBL262166:QBL262169 QLH262166:QLH262169 QVD262166:QVD262169 REZ262166:REZ262169 ROV262166:ROV262169 RYR262166:RYR262169 SIN262166:SIN262169 SSJ262166:SSJ262169 TCF262166:TCF262169 TMB262166:TMB262169 TVX262166:TVX262169 UFT262166:UFT262169 UPP262166:UPP262169 UZL262166:UZL262169 VJH262166:VJH262169 VTD262166:VTD262169 WCZ262166:WCZ262169 WMV262166:WMV262169 WWR262166:WWR262169 AJ327702:AJ327705 KF327702:KF327705 UB327702:UB327705 ADX327702:ADX327705 ANT327702:ANT327705 AXP327702:AXP327705 BHL327702:BHL327705 BRH327702:BRH327705 CBD327702:CBD327705 CKZ327702:CKZ327705 CUV327702:CUV327705 DER327702:DER327705 DON327702:DON327705 DYJ327702:DYJ327705 EIF327702:EIF327705 ESB327702:ESB327705 FBX327702:FBX327705 FLT327702:FLT327705 FVP327702:FVP327705 GFL327702:GFL327705 GPH327702:GPH327705 GZD327702:GZD327705 HIZ327702:HIZ327705 HSV327702:HSV327705 ICR327702:ICR327705 IMN327702:IMN327705 IWJ327702:IWJ327705 JGF327702:JGF327705 JQB327702:JQB327705 JZX327702:JZX327705 KJT327702:KJT327705 KTP327702:KTP327705 LDL327702:LDL327705 LNH327702:LNH327705 LXD327702:LXD327705 MGZ327702:MGZ327705 MQV327702:MQV327705 NAR327702:NAR327705 NKN327702:NKN327705 NUJ327702:NUJ327705 OEF327702:OEF327705 OOB327702:OOB327705 OXX327702:OXX327705 PHT327702:PHT327705 PRP327702:PRP327705 QBL327702:QBL327705 QLH327702:QLH327705 QVD327702:QVD327705 REZ327702:REZ327705 ROV327702:ROV327705 RYR327702:RYR327705 SIN327702:SIN327705 SSJ327702:SSJ327705 TCF327702:TCF327705 TMB327702:TMB327705 TVX327702:TVX327705 UFT327702:UFT327705 UPP327702:UPP327705 UZL327702:UZL327705 VJH327702:VJH327705 VTD327702:VTD327705 WCZ327702:WCZ327705 WMV327702:WMV327705 WWR327702:WWR327705 AJ393238:AJ393241 KF393238:KF393241 UB393238:UB393241 ADX393238:ADX393241 ANT393238:ANT393241 AXP393238:AXP393241 BHL393238:BHL393241 BRH393238:BRH393241 CBD393238:CBD393241 CKZ393238:CKZ393241 CUV393238:CUV393241 DER393238:DER393241 DON393238:DON393241 DYJ393238:DYJ393241 EIF393238:EIF393241 ESB393238:ESB393241 FBX393238:FBX393241 FLT393238:FLT393241 FVP393238:FVP393241 GFL393238:GFL393241 GPH393238:GPH393241 GZD393238:GZD393241 HIZ393238:HIZ393241 HSV393238:HSV393241 ICR393238:ICR393241 IMN393238:IMN393241 IWJ393238:IWJ393241 JGF393238:JGF393241 JQB393238:JQB393241 JZX393238:JZX393241 KJT393238:KJT393241 KTP393238:KTP393241 LDL393238:LDL393241 LNH393238:LNH393241 LXD393238:LXD393241 MGZ393238:MGZ393241 MQV393238:MQV393241 NAR393238:NAR393241 NKN393238:NKN393241 NUJ393238:NUJ393241 OEF393238:OEF393241 OOB393238:OOB393241 OXX393238:OXX393241 PHT393238:PHT393241 PRP393238:PRP393241 QBL393238:QBL393241 QLH393238:QLH393241 QVD393238:QVD393241 REZ393238:REZ393241 ROV393238:ROV393241 RYR393238:RYR393241 SIN393238:SIN393241 SSJ393238:SSJ393241 TCF393238:TCF393241 TMB393238:TMB393241 TVX393238:TVX393241 UFT393238:UFT393241 UPP393238:UPP393241 UZL393238:UZL393241 VJH393238:VJH393241 VTD393238:VTD393241 WCZ393238:WCZ393241 WMV393238:WMV393241 WWR393238:WWR393241 AJ458774:AJ458777 KF458774:KF458777 UB458774:UB458777 ADX458774:ADX458777 ANT458774:ANT458777 AXP458774:AXP458777 BHL458774:BHL458777 BRH458774:BRH458777 CBD458774:CBD458777 CKZ458774:CKZ458777 CUV458774:CUV458777 DER458774:DER458777 DON458774:DON458777 DYJ458774:DYJ458777 EIF458774:EIF458777 ESB458774:ESB458777 FBX458774:FBX458777 FLT458774:FLT458777 FVP458774:FVP458777 GFL458774:GFL458777 GPH458774:GPH458777 GZD458774:GZD458777 HIZ458774:HIZ458777 HSV458774:HSV458777 ICR458774:ICR458777 IMN458774:IMN458777 IWJ458774:IWJ458777 JGF458774:JGF458777 JQB458774:JQB458777 JZX458774:JZX458777 KJT458774:KJT458777 KTP458774:KTP458777 LDL458774:LDL458777 LNH458774:LNH458777 LXD458774:LXD458777 MGZ458774:MGZ458777 MQV458774:MQV458777 NAR458774:NAR458777 NKN458774:NKN458777 NUJ458774:NUJ458777 OEF458774:OEF458777 OOB458774:OOB458777 OXX458774:OXX458777 PHT458774:PHT458777 PRP458774:PRP458777 QBL458774:QBL458777 QLH458774:QLH458777 QVD458774:QVD458777 REZ458774:REZ458777 ROV458774:ROV458777 RYR458774:RYR458777 SIN458774:SIN458777 SSJ458774:SSJ458777 TCF458774:TCF458777 TMB458774:TMB458777 TVX458774:TVX458777 UFT458774:UFT458777 UPP458774:UPP458777 UZL458774:UZL458777 VJH458774:VJH458777 VTD458774:VTD458777 WCZ458774:WCZ458777 WMV458774:WMV458777 WWR458774:WWR458777 AJ524310:AJ524313 KF524310:KF524313 UB524310:UB524313 ADX524310:ADX524313 ANT524310:ANT524313 AXP524310:AXP524313 BHL524310:BHL524313 BRH524310:BRH524313 CBD524310:CBD524313 CKZ524310:CKZ524313 CUV524310:CUV524313 DER524310:DER524313 DON524310:DON524313 DYJ524310:DYJ524313 EIF524310:EIF524313 ESB524310:ESB524313 FBX524310:FBX524313 FLT524310:FLT524313 FVP524310:FVP524313 GFL524310:GFL524313 GPH524310:GPH524313 GZD524310:GZD524313 HIZ524310:HIZ524313 HSV524310:HSV524313 ICR524310:ICR524313 IMN524310:IMN524313 IWJ524310:IWJ524313 JGF524310:JGF524313 JQB524310:JQB524313 JZX524310:JZX524313 KJT524310:KJT524313 KTP524310:KTP524313 LDL524310:LDL524313 LNH524310:LNH524313 LXD524310:LXD524313 MGZ524310:MGZ524313 MQV524310:MQV524313 NAR524310:NAR524313 NKN524310:NKN524313 NUJ524310:NUJ524313 OEF524310:OEF524313 OOB524310:OOB524313 OXX524310:OXX524313 PHT524310:PHT524313 PRP524310:PRP524313 QBL524310:QBL524313 QLH524310:QLH524313 QVD524310:QVD524313 REZ524310:REZ524313 ROV524310:ROV524313 RYR524310:RYR524313 SIN524310:SIN524313 SSJ524310:SSJ524313 TCF524310:TCF524313 TMB524310:TMB524313 TVX524310:TVX524313 UFT524310:UFT524313 UPP524310:UPP524313 UZL524310:UZL524313 VJH524310:VJH524313 VTD524310:VTD524313 WCZ524310:WCZ524313 WMV524310:WMV524313 WWR524310:WWR524313 AJ589846:AJ589849 KF589846:KF589849 UB589846:UB589849 ADX589846:ADX589849 ANT589846:ANT589849 AXP589846:AXP589849 BHL589846:BHL589849 BRH589846:BRH589849 CBD589846:CBD589849 CKZ589846:CKZ589849 CUV589846:CUV589849 DER589846:DER589849 DON589846:DON589849 DYJ589846:DYJ589849 EIF589846:EIF589849 ESB589846:ESB589849 FBX589846:FBX589849 FLT589846:FLT589849 FVP589846:FVP589849 GFL589846:GFL589849 GPH589846:GPH589849 GZD589846:GZD589849 HIZ589846:HIZ589849 HSV589846:HSV589849 ICR589846:ICR589849 IMN589846:IMN589849 IWJ589846:IWJ589849 JGF589846:JGF589849 JQB589846:JQB589849 JZX589846:JZX589849 KJT589846:KJT589849 KTP589846:KTP589849 LDL589846:LDL589849 LNH589846:LNH589849 LXD589846:LXD589849 MGZ589846:MGZ589849 MQV589846:MQV589849 NAR589846:NAR589849 NKN589846:NKN589849 NUJ589846:NUJ589849 OEF589846:OEF589849 OOB589846:OOB589849 OXX589846:OXX589849 PHT589846:PHT589849 PRP589846:PRP589849 QBL589846:QBL589849 QLH589846:QLH589849 QVD589846:QVD589849 REZ589846:REZ589849 ROV589846:ROV589849 RYR589846:RYR589849 SIN589846:SIN589849 SSJ589846:SSJ589849 TCF589846:TCF589849 TMB589846:TMB589849 TVX589846:TVX589849 UFT589846:UFT589849 UPP589846:UPP589849 UZL589846:UZL589849 VJH589846:VJH589849 VTD589846:VTD589849 WCZ589846:WCZ589849 WMV589846:WMV589849 WWR589846:WWR589849 AJ655382:AJ655385 KF655382:KF655385 UB655382:UB655385 ADX655382:ADX655385 ANT655382:ANT655385 AXP655382:AXP655385 BHL655382:BHL655385 BRH655382:BRH655385 CBD655382:CBD655385 CKZ655382:CKZ655385 CUV655382:CUV655385 DER655382:DER655385 DON655382:DON655385 DYJ655382:DYJ655385 EIF655382:EIF655385 ESB655382:ESB655385 FBX655382:FBX655385 FLT655382:FLT655385 FVP655382:FVP655385 GFL655382:GFL655385 GPH655382:GPH655385 GZD655382:GZD655385 HIZ655382:HIZ655385 HSV655382:HSV655385 ICR655382:ICR655385 IMN655382:IMN655385 IWJ655382:IWJ655385 JGF655382:JGF655385 JQB655382:JQB655385 JZX655382:JZX655385 KJT655382:KJT655385 KTP655382:KTP655385 LDL655382:LDL655385 LNH655382:LNH655385 LXD655382:LXD655385 MGZ655382:MGZ655385 MQV655382:MQV655385 NAR655382:NAR655385 NKN655382:NKN655385 NUJ655382:NUJ655385 OEF655382:OEF655385 OOB655382:OOB655385 OXX655382:OXX655385 PHT655382:PHT655385 PRP655382:PRP655385 QBL655382:QBL655385 QLH655382:QLH655385 QVD655382:QVD655385 REZ655382:REZ655385 ROV655382:ROV655385 RYR655382:RYR655385 SIN655382:SIN655385 SSJ655382:SSJ655385 TCF655382:TCF655385 TMB655382:TMB655385 TVX655382:TVX655385 UFT655382:UFT655385 UPP655382:UPP655385 UZL655382:UZL655385 VJH655382:VJH655385 VTD655382:VTD655385 WCZ655382:WCZ655385 WMV655382:WMV655385 WWR655382:WWR655385 AJ720918:AJ720921 KF720918:KF720921 UB720918:UB720921 ADX720918:ADX720921 ANT720918:ANT720921 AXP720918:AXP720921 BHL720918:BHL720921 BRH720918:BRH720921 CBD720918:CBD720921 CKZ720918:CKZ720921 CUV720918:CUV720921 DER720918:DER720921 DON720918:DON720921 DYJ720918:DYJ720921 EIF720918:EIF720921 ESB720918:ESB720921 FBX720918:FBX720921 FLT720918:FLT720921 FVP720918:FVP720921 GFL720918:GFL720921 GPH720918:GPH720921 GZD720918:GZD720921 HIZ720918:HIZ720921 HSV720918:HSV720921 ICR720918:ICR720921 IMN720918:IMN720921 IWJ720918:IWJ720921 JGF720918:JGF720921 JQB720918:JQB720921 JZX720918:JZX720921 KJT720918:KJT720921 KTP720918:KTP720921 LDL720918:LDL720921 LNH720918:LNH720921 LXD720918:LXD720921 MGZ720918:MGZ720921 MQV720918:MQV720921 NAR720918:NAR720921 NKN720918:NKN720921 NUJ720918:NUJ720921 OEF720918:OEF720921 OOB720918:OOB720921 OXX720918:OXX720921 PHT720918:PHT720921 PRP720918:PRP720921 QBL720918:QBL720921 QLH720918:QLH720921 QVD720918:QVD720921 REZ720918:REZ720921 ROV720918:ROV720921 RYR720918:RYR720921 SIN720918:SIN720921 SSJ720918:SSJ720921 TCF720918:TCF720921 TMB720918:TMB720921 TVX720918:TVX720921 UFT720918:UFT720921 UPP720918:UPP720921 UZL720918:UZL720921 VJH720918:VJH720921 VTD720918:VTD720921 WCZ720918:WCZ720921 WMV720918:WMV720921 WWR720918:WWR720921 AJ786454:AJ786457 KF786454:KF786457 UB786454:UB786457 ADX786454:ADX786457 ANT786454:ANT786457 AXP786454:AXP786457 BHL786454:BHL786457 BRH786454:BRH786457 CBD786454:CBD786457 CKZ786454:CKZ786457 CUV786454:CUV786457 DER786454:DER786457 DON786454:DON786457 DYJ786454:DYJ786457 EIF786454:EIF786457 ESB786454:ESB786457 FBX786454:FBX786457 FLT786454:FLT786457 FVP786454:FVP786457 GFL786454:GFL786457 GPH786454:GPH786457 GZD786454:GZD786457 HIZ786454:HIZ786457 HSV786454:HSV786457 ICR786454:ICR786457 IMN786454:IMN786457 IWJ786454:IWJ786457 JGF786454:JGF786457 JQB786454:JQB786457 JZX786454:JZX786457 KJT786454:KJT786457 KTP786454:KTP786457 LDL786454:LDL786457 LNH786454:LNH786457 LXD786454:LXD786457 MGZ786454:MGZ786457 MQV786454:MQV786457 NAR786454:NAR786457 NKN786454:NKN786457 NUJ786454:NUJ786457 OEF786454:OEF786457 OOB786454:OOB786457 OXX786454:OXX786457 PHT786454:PHT786457 PRP786454:PRP786457 QBL786454:QBL786457 QLH786454:QLH786457 QVD786454:QVD786457 REZ786454:REZ786457 ROV786454:ROV786457 RYR786454:RYR786457 SIN786454:SIN786457 SSJ786454:SSJ786457 TCF786454:TCF786457 TMB786454:TMB786457 TVX786454:TVX786457 UFT786454:UFT786457 UPP786454:UPP786457 UZL786454:UZL786457 VJH786454:VJH786457 VTD786454:VTD786457 WCZ786454:WCZ786457 WMV786454:WMV786457 WWR786454:WWR786457 AJ851990:AJ851993 KF851990:KF851993 UB851990:UB851993 ADX851990:ADX851993 ANT851990:ANT851993 AXP851990:AXP851993 BHL851990:BHL851993 BRH851990:BRH851993 CBD851990:CBD851993 CKZ851990:CKZ851993 CUV851990:CUV851993 DER851990:DER851993 DON851990:DON851993 DYJ851990:DYJ851993 EIF851990:EIF851993 ESB851990:ESB851993 FBX851990:FBX851993 FLT851990:FLT851993 FVP851990:FVP851993 GFL851990:GFL851993 GPH851990:GPH851993 GZD851990:GZD851993 HIZ851990:HIZ851993 HSV851990:HSV851993 ICR851990:ICR851993 IMN851990:IMN851993 IWJ851990:IWJ851993 JGF851990:JGF851993 JQB851990:JQB851993 JZX851990:JZX851993 KJT851990:KJT851993 KTP851990:KTP851993 LDL851990:LDL851993 LNH851990:LNH851993 LXD851990:LXD851993 MGZ851990:MGZ851993 MQV851990:MQV851993 NAR851990:NAR851993 NKN851990:NKN851993 NUJ851990:NUJ851993 OEF851990:OEF851993 OOB851990:OOB851993 OXX851990:OXX851993 PHT851990:PHT851993 PRP851990:PRP851993 QBL851990:QBL851993 QLH851990:QLH851993 QVD851990:QVD851993 REZ851990:REZ851993 ROV851990:ROV851993 RYR851990:RYR851993 SIN851990:SIN851993 SSJ851990:SSJ851993 TCF851990:TCF851993 TMB851990:TMB851993 TVX851990:TVX851993 UFT851990:UFT851993 UPP851990:UPP851993 UZL851990:UZL851993 VJH851990:VJH851993 VTD851990:VTD851993 WCZ851990:WCZ851993 WMV851990:WMV851993 WWR851990:WWR851993 AJ917526:AJ917529 KF917526:KF917529 UB917526:UB917529 ADX917526:ADX917529 ANT917526:ANT917529 AXP917526:AXP917529 BHL917526:BHL917529 BRH917526:BRH917529 CBD917526:CBD917529 CKZ917526:CKZ917529 CUV917526:CUV917529 DER917526:DER917529 DON917526:DON917529 DYJ917526:DYJ917529 EIF917526:EIF917529 ESB917526:ESB917529 FBX917526:FBX917529 FLT917526:FLT917529 FVP917526:FVP917529 GFL917526:GFL917529 GPH917526:GPH917529 GZD917526:GZD917529 HIZ917526:HIZ917529 HSV917526:HSV917529 ICR917526:ICR917529 IMN917526:IMN917529 IWJ917526:IWJ917529 JGF917526:JGF917529 JQB917526:JQB917529 JZX917526:JZX917529 KJT917526:KJT917529 KTP917526:KTP917529 LDL917526:LDL917529 LNH917526:LNH917529 LXD917526:LXD917529 MGZ917526:MGZ917529 MQV917526:MQV917529 NAR917526:NAR917529 NKN917526:NKN917529 NUJ917526:NUJ917529 OEF917526:OEF917529 OOB917526:OOB917529 OXX917526:OXX917529 PHT917526:PHT917529 PRP917526:PRP917529 QBL917526:QBL917529 QLH917526:QLH917529 QVD917526:QVD917529 REZ917526:REZ917529 ROV917526:ROV917529 RYR917526:RYR917529 SIN917526:SIN917529 SSJ917526:SSJ917529 TCF917526:TCF917529 TMB917526:TMB917529 TVX917526:TVX917529 UFT917526:UFT917529 UPP917526:UPP917529 UZL917526:UZL917529 VJH917526:VJH917529 VTD917526:VTD917529 WCZ917526:WCZ917529 WMV917526:WMV917529 WWR917526:WWR917529 AJ983062:AJ983065 KF983062:KF983065 UB983062:UB983065 ADX983062:ADX983065 ANT983062:ANT983065 AXP983062:AXP983065 BHL983062:BHL983065 BRH983062:BRH983065 CBD983062:CBD983065 CKZ983062:CKZ983065 CUV983062:CUV983065 DER983062:DER983065 DON983062:DON983065 DYJ983062:DYJ983065 EIF983062:EIF983065 ESB983062:ESB983065 FBX983062:FBX983065 FLT983062:FLT983065 FVP983062:FVP983065 GFL983062:GFL983065 GPH983062:GPH983065 GZD983062:GZD983065 HIZ983062:HIZ983065 HSV983062:HSV983065 ICR983062:ICR983065 IMN983062:IMN983065 IWJ983062:IWJ983065 JGF983062:JGF983065 JQB983062:JQB983065 JZX983062:JZX983065 KJT983062:KJT983065 KTP983062:KTP983065 LDL983062:LDL983065 LNH983062:LNH983065 LXD983062:LXD983065 MGZ983062:MGZ983065 MQV983062:MQV983065 NAR983062:NAR983065 NKN983062:NKN983065 NUJ983062:NUJ983065 OEF983062:OEF983065 OOB983062:OOB983065 OXX983062:OXX983065 PHT983062:PHT983065 PRP983062:PRP983065 QBL983062:QBL983065 QLH983062:QLH983065 QVD983062:QVD983065 REZ983062:REZ983065 ROV983062:ROV983065 RYR983062:RYR983065 SIN983062:SIN983065 SSJ983062:SSJ983065 TCF983062:TCF983065 TMB983062:TMB983065 TVX983062:TVX983065 UFT983062:UFT983065 UPP983062:UPP983065 UZL983062:UZL983065 VJH983062:VJH983065 VTD983062:VTD983065 WCZ983062:WCZ983065 WMV983062:WMV983065 WWR983062:WWR983065 AI11:AI27 KE11:KE27 UA11:UA27 ADW11:ADW27 ANS11:ANS27 AXO11:AXO27 BHK11:BHK27 BRG11:BRG27 CBC11:CBC27 CKY11:CKY27 CUU11:CUU27 DEQ11:DEQ27 DOM11:DOM27 DYI11:DYI27 EIE11:EIE27 ESA11:ESA27 FBW11:FBW27 FLS11:FLS27 FVO11:FVO27 GFK11:GFK27 GPG11:GPG27 GZC11:GZC27 HIY11:HIY27 HSU11:HSU27 ICQ11:ICQ27 IMM11:IMM27 IWI11:IWI27 JGE11:JGE27 JQA11:JQA27 JZW11:JZW27 KJS11:KJS27 KTO11:KTO27 LDK11:LDK27 LNG11:LNG27 LXC11:LXC27 MGY11:MGY27 MQU11:MQU27 NAQ11:NAQ27 NKM11:NKM27 NUI11:NUI27 OEE11:OEE27 OOA11:OOA27 OXW11:OXW27 PHS11:PHS27 PRO11:PRO27 QBK11:QBK27 QLG11:QLG27 QVC11:QVC27 REY11:REY27 ROU11:ROU27 RYQ11:RYQ27 SIM11:SIM27 SSI11:SSI27 TCE11:TCE27 TMA11:TMA27 TVW11:TVW27 UFS11:UFS27 UPO11:UPO27 UZK11:UZK27 VJG11:VJG27 VTC11:VTC27 WCY11:WCY27 WMU11:WMU27 WWQ11:WWQ27 AI65547:AI65563 KE65547:KE65563 UA65547:UA65563 ADW65547:ADW65563 ANS65547:ANS65563 AXO65547:AXO65563 BHK65547:BHK65563 BRG65547:BRG65563 CBC65547:CBC65563 CKY65547:CKY65563 CUU65547:CUU65563 DEQ65547:DEQ65563 DOM65547:DOM65563 DYI65547:DYI65563 EIE65547:EIE65563 ESA65547:ESA65563 FBW65547:FBW65563 FLS65547:FLS65563 FVO65547:FVO65563 GFK65547:GFK65563 GPG65547:GPG65563 GZC65547:GZC65563 HIY65547:HIY65563 HSU65547:HSU65563 ICQ65547:ICQ65563 IMM65547:IMM65563 IWI65547:IWI65563 JGE65547:JGE65563 JQA65547:JQA65563 JZW65547:JZW65563 KJS65547:KJS65563 KTO65547:KTO65563 LDK65547:LDK65563 LNG65547:LNG65563 LXC65547:LXC65563 MGY65547:MGY65563 MQU65547:MQU65563 NAQ65547:NAQ65563 NKM65547:NKM65563 NUI65547:NUI65563 OEE65547:OEE65563 OOA65547:OOA65563 OXW65547:OXW65563 PHS65547:PHS65563 PRO65547:PRO65563 QBK65547:QBK65563 QLG65547:QLG65563 QVC65547:QVC65563 REY65547:REY65563 ROU65547:ROU65563 RYQ65547:RYQ65563 SIM65547:SIM65563 SSI65547:SSI65563 TCE65547:TCE65563 TMA65547:TMA65563 TVW65547:TVW65563 UFS65547:UFS65563 UPO65547:UPO65563 UZK65547:UZK65563 VJG65547:VJG65563 VTC65547:VTC65563 WCY65547:WCY65563 WMU65547:WMU65563 WWQ65547:WWQ65563 AI131083:AI131099 KE131083:KE131099 UA131083:UA131099 ADW131083:ADW131099 ANS131083:ANS131099 AXO131083:AXO131099 BHK131083:BHK131099 BRG131083:BRG131099 CBC131083:CBC131099 CKY131083:CKY131099 CUU131083:CUU131099 DEQ131083:DEQ131099 DOM131083:DOM131099 DYI131083:DYI131099 EIE131083:EIE131099 ESA131083:ESA131099 FBW131083:FBW131099 FLS131083:FLS131099 FVO131083:FVO131099 GFK131083:GFK131099 GPG131083:GPG131099 GZC131083:GZC131099 HIY131083:HIY131099 HSU131083:HSU131099 ICQ131083:ICQ131099 IMM131083:IMM131099 IWI131083:IWI131099 JGE131083:JGE131099 JQA131083:JQA131099 JZW131083:JZW131099 KJS131083:KJS131099 KTO131083:KTO131099 LDK131083:LDK131099 LNG131083:LNG131099 LXC131083:LXC131099 MGY131083:MGY131099 MQU131083:MQU131099 NAQ131083:NAQ131099 NKM131083:NKM131099 NUI131083:NUI131099 OEE131083:OEE131099 OOA131083:OOA131099 OXW131083:OXW131099 PHS131083:PHS131099 PRO131083:PRO131099 QBK131083:QBK131099 QLG131083:QLG131099 QVC131083:QVC131099 REY131083:REY131099 ROU131083:ROU131099 RYQ131083:RYQ131099 SIM131083:SIM131099 SSI131083:SSI131099 TCE131083:TCE131099 TMA131083:TMA131099 TVW131083:TVW131099 UFS131083:UFS131099 UPO131083:UPO131099 UZK131083:UZK131099 VJG131083:VJG131099 VTC131083:VTC131099 WCY131083:WCY131099 WMU131083:WMU131099 WWQ131083:WWQ131099 AI196619:AI196635 KE196619:KE196635 UA196619:UA196635 ADW196619:ADW196635 ANS196619:ANS196635 AXO196619:AXO196635 BHK196619:BHK196635 BRG196619:BRG196635 CBC196619:CBC196635 CKY196619:CKY196635 CUU196619:CUU196635 DEQ196619:DEQ196635 DOM196619:DOM196635 DYI196619:DYI196635 EIE196619:EIE196635 ESA196619:ESA196635 FBW196619:FBW196635 FLS196619:FLS196635 FVO196619:FVO196635 GFK196619:GFK196635 GPG196619:GPG196635 GZC196619:GZC196635 HIY196619:HIY196635 HSU196619:HSU196635 ICQ196619:ICQ196635 IMM196619:IMM196635 IWI196619:IWI196635 JGE196619:JGE196635 JQA196619:JQA196635 JZW196619:JZW196635 KJS196619:KJS196635 KTO196619:KTO196635 LDK196619:LDK196635 LNG196619:LNG196635 LXC196619:LXC196635 MGY196619:MGY196635 MQU196619:MQU196635 NAQ196619:NAQ196635 NKM196619:NKM196635 NUI196619:NUI196635 OEE196619:OEE196635 OOA196619:OOA196635 OXW196619:OXW196635 PHS196619:PHS196635 PRO196619:PRO196635 QBK196619:QBK196635 QLG196619:QLG196635 QVC196619:QVC196635 REY196619:REY196635 ROU196619:ROU196635 RYQ196619:RYQ196635 SIM196619:SIM196635 SSI196619:SSI196635 TCE196619:TCE196635 TMA196619:TMA196635 TVW196619:TVW196635 UFS196619:UFS196635 UPO196619:UPO196635 UZK196619:UZK196635 VJG196619:VJG196635 VTC196619:VTC196635 WCY196619:WCY196635 WMU196619:WMU196635 WWQ196619:WWQ196635 AI262155:AI262171 KE262155:KE262171 UA262155:UA262171 ADW262155:ADW262171 ANS262155:ANS262171 AXO262155:AXO262171 BHK262155:BHK262171 BRG262155:BRG262171 CBC262155:CBC262171 CKY262155:CKY262171 CUU262155:CUU262171 DEQ262155:DEQ262171 DOM262155:DOM262171 DYI262155:DYI262171 EIE262155:EIE262171 ESA262155:ESA262171 FBW262155:FBW262171 FLS262155:FLS262171 FVO262155:FVO262171 GFK262155:GFK262171 GPG262155:GPG262171 GZC262155:GZC262171 HIY262155:HIY262171 HSU262155:HSU262171 ICQ262155:ICQ262171 IMM262155:IMM262171 IWI262155:IWI262171 JGE262155:JGE262171 JQA262155:JQA262171 JZW262155:JZW262171 KJS262155:KJS262171 KTO262155:KTO262171 LDK262155:LDK262171 LNG262155:LNG262171 LXC262155:LXC262171 MGY262155:MGY262171 MQU262155:MQU262171 NAQ262155:NAQ262171 NKM262155:NKM262171 NUI262155:NUI262171 OEE262155:OEE262171 OOA262155:OOA262171 OXW262155:OXW262171 PHS262155:PHS262171 PRO262155:PRO262171 QBK262155:QBK262171 QLG262155:QLG262171 QVC262155:QVC262171 REY262155:REY262171 ROU262155:ROU262171 RYQ262155:RYQ262171 SIM262155:SIM262171 SSI262155:SSI262171 TCE262155:TCE262171 TMA262155:TMA262171 TVW262155:TVW262171 UFS262155:UFS262171 UPO262155:UPO262171 UZK262155:UZK262171 VJG262155:VJG262171 VTC262155:VTC262171 WCY262155:WCY262171 WMU262155:WMU262171 WWQ262155:WWQ262171 AI327691:AI327707 KE327691:KE327707 UA327691:UA327707 ADW327691:ADW327707 ANS327691:ANS327707 AXO327691:AXO327707 BHK327691:BHK327707 BRG327691:BRG327707 CBC327691:CBC327707 CKY327691:CKY327707 CUU327691:CUU327707 DEQ327691:DEQ327707 DOM327691:DOM327707 DYI327691:DYI327707 EIE327691:EIE327707 ESA327691:ESA327707 FBW327691:FBW327707 FLS327691:FLS327707 FVO327691:FVO327707 GFK327691:GFK327707 GPG327691:GPG327707 GZC327691:GZC327707 HIY327691:HIY327707 HSU327691:HSU327707 ICQ327691:ICQ327707 IMM327691:IMM327707 IWI327691:IWI327707 JGE327691:JGE327707 JQA327691:JQA327707 JZW327691:JZW327707 KJS327691:KJS327707 KTO327691:KTO327707 LDK327691:LDK327707 LNG327691:LNG327707 LXC327691:LXC327707 MGY327691:MGY327707 MQU327691:MQU327707 NAQ327691:NAQ327707 NKM327691:NKM327707 NUI327691:NUI327707 OEE327691:OEE327707 OOA327691:OOA327707 OXW327691:OXW327707 PHS327691:PHS327707 PRO327691:PRO327707 QBK327691:QBK327707 QLG327691:QLG327707 QVC327691:QVC327707 REY327691:REY327707 ROU327691:ROU327707 RYQ327691:RYQ327707 SIM327691:SIM327707 SSI327691:SSI327707 TCE327691:TCE327707 TMA327691:TMA327707 TVW327691:TVW327707 UFS327691:UFS327707 UPO327691:UPO327707 UZK327691:UZK327707 VJG327691:VJG327707 VTC327691:VTC327707 WCY327691:WCY327707 WMU327691:WMU327707 WWQ327691:WWQ327707 AI393227:AI393243 KE393227:KE393243 UA393227:UA393243 ADW393227:ADW393243 ANS393227:ANS393243 AXO393227:AXO393243 BHK393227:BHK393243 BRG393227:BRG393243 CBC393227:CBC393243 CKY393227:CKY393243 CUU393227:CUU393243 DEQ393227:DEQ393243 DOM393227:DOM393243 DYI393227:DYI393243 EIE393227:EIE393243 ESA393227:ESA393243 FBW393227:FBW393243 FLS393227:FLS393243 FVO393227:FVO393243 GFK393227:GFK393243 GPG393227:GPG393243 GZC393227:GZC393243 HIY393227:HIY393243 HSU393227:HSU393243 ICQ393227:ICQ393243 IMM393227:IMM393243 IWI393227:IWI393243 JGE393227:JGE393243 JQA393227:JQA393243 JZW393227:JZW393243 KJS393227:KJS393243 KTO393227:KTO393243 LDK393227:LDK393243 LNG393227:LNG393243 LXC393227:LXC393243 MGY393227:MGY393243 MQU393227:MQU393243 NAQ393227:NAQ393243 NKM393227:NKM393243 NUI393227:NUI393243 OEE393227:OEE393243 OOA393227:OOA393243 OXW393227:OXW393243 PHS393227:PHS393243 PRO393227:PRO393243 QBK393227:QBK393243 QLG393227:QLG393243 QVC393227:QVC393243 REY393227:REY393243 ROU393227:ROU393243 RYQ393227:RYQ393243 SIM393227:SIM393243 SSI393227:SSI393243 TCE393227:TCE393243 TMA393227:TMA393243 TVW393227:TVW393243 UFS393227:UFS393243 UPO393227:UPO393243 UZK393227:UZK393243 VJG393227:VJG393243 VTC393227:VTC393243 WCY393227:WCY393243 WMU393227:WMU393243 WWQ393227:WWQ393243 AI458763:AI458779 KE458763:KE458779 UA458763:UA458779 ADW458763:ADW458779 ANS458763:ANS458779 AXO458763:AXO458779 BHK458763:BHK458779 BRG458763:BRG458779 CBC458763:CBC458779 CKY458763:CKY458779 CUU458763:CUU458779 DEQ458763:DEQ458779 DOM458763:DOM458779 DYI458763:DYI458779 EIE458763:EIE458779 ESA458763:ESA458779 FBW458763:FBW458779 FLS458763:FLS458779 FVO458763:FVO458779 GFK458763:GFK458779 GPG458763:GPG458779 GZC458763:GZC458779 HIY458763:HIY458779 HSU458763:HSU458779 ICQ458763:ICQ458779 IMM458763:IMM458779 IWI458763:IWI458779 JGE458763:JGE458779 JQA458763:JQA458779 JZW458763:JZW458779 KJS458763:KJS458779 KTO458763:KTO458779 LDK458763:LDK458779 LNG458763:LNG458779 LXC458763:LXC458779 MGY458763:MGY458779 MQU458763:MQU458779 NAQ458763:NAQ458779 NKM458763:NKM458779 NUI458763:NUI458779 OEE458763:OEE458779 OOA458763:OOA458779 OXW458763:OXW458779 PHS458763:PHS458779 PRO458763:PRO458779 QBK458763:QBK458779 QLG458763:QLG458779 QVC458763:QVC458779 REY458763:REY458779 ROU458763:ROU458779 RYQ458763:RYQ458779 SIM458763:SIM458779 SSI458763:SSI458779 TCE458763:TCE458779 TMA458763:TMA458779 TVW458763:TVW458779 UFS458763:UFS458779 UPO458763:UPO458779 UZK458763:UZK458779 VJG458763:VJG458779 VTC458763:VTC458779 WCY458763:WCY458779 WMU458763:WMU458779 WWQ458763:WWQ458779 AI524299:AI524315 KE524299:KE524315 UA524299:UA524315 ADW524299:ADW524315 ANS524299:ANS524315 AXO524299:AXO524315 BHK524299:BHK524315 BRG524299:BRG524315 CBC524299:CBC524315 CKY524299:CKY524315 CUU524299:CUU524315 DEQ524299:DEQ524315 DOM524299:DOM524315 DYI524299:DYI524315 EIE524299:EIE524315 ESA524299:ESA524315 FBW524299:FBW524315 FLS524299:FLS524315 FVO524299:FVO524315 GFK524299:GFK524315 GPG524299:GPG524315 GZC524299:GZC524315 HIY524299:HIY524315 HSU524299:HSU524315 ICQ524299:ICQ524315 IMM524299:IMM524315 IWI524299:IWI524315 JGE524299:JGE524315 JQA524299:JQA524315 JZW524299:JZW524315 KJS524299:KJS524315 KTO524299:KTO524315 LDK524299:LDK524315 LNG524299:LNG524315 LXC524299:LXC524315 MGY524299:MGY524315 MQU524299:MQU524315 NAQ524299:NAQ524315 NKM524299:NKM524315 NUI524299:NUI524315 OEE524299:OEE524315 OOA524299:OOA524315 OXW524299:OXW524315 PHS524299:PHS524315 PRO524299:PRO524315 QBK524299:QBK524315 QLG524299:QLG524315 QVC524299:QVC524315 REY524299:REY524315 ROU524299:ROU524315 RYQ524299:RYQ524315 SIM524299:SIM524315 SSI524299:SSI524315 TCE524299:TCE524315 TMA524299:TMA524315 TVW524299:TVW524315 UFS524299:UFS524315 UPO524299:UPO524315 UZK524299:UZK524315 VJG524299:VJG524315 VTC524299:VTC524315 WCY524299:WCY524315 WMU524299:WMU524315 WWQ524299:WWQ524315 AI589835:AI589851 KE589835:KE589851 UA589835:UA589851 ADW589835:ADW589851 ANS589835:ANS589851 AXO589835:AXO589851 BHK589835:BHK589851 BRG589835:BRG589851 CBC589835:CBC589851 CKY589835:CKY589851 CUU589835:CUU589851 DEQ589835:DEQ589851 DOM589835:DOM589851 DYI589835:DYI589851 EIE589835:EIE589851 ESA589835:ESA589851 FBW589835:FBW589851 FLS589835:FLS589851 FVO589835:FVO589851 GFK589835:GFK589851 GPG589835:GPG589851 GZC589835:GZC589851 HIY589835:HIY589851 HSU589835:HSU589851 ICQ589835:ICQ589851 IMM589835:IMM589851 IWI589835:IWI589851 JGE589835:JGE589851 JQA589835:JQA589851 JZW589835:JZW589851 KJS589835:KJS589851 KTO589835:KTO589851 LDK589835:LDK589851 LNG589835:LNG589851 LXC589835:LXC589851 MGY589835:MGY589851 MQU589835:MQU589851 NAQ589835:NAQ589851 NKM589835:NKM589851 NUI589835:NUI589851 OEE589835:OEE589851 OOA589835:OOA589851 OXW589835:OXW589851 PHS589835:PHS589851 PRO589835:PRO589851 QBK589835:QBK589851 QLG589835:QLG589851 QVC589835:QVC589851 REY589835:REY589851 ROU589835:ROU589851 RYQ589835:RYQ589851 SIM589835:SIM589851 SSI589835:SSI589851 TCE589835:TCE589851 TMA589835:TMA589851 TVW589835:TVW589851 UFS589835:UFS589851 UPO589835:UPO589851 UZK589835:UZK589851 VJG589835:VJG589851 VTC589835:VTC589851 WCY589835:WCY589851 WMU589835:WMU589851 WWQ589835:WWQ589851 AI655371:AI655387 KE655371:KE655387 UA655371:UA655387 ADW655371:ADW655387 ANS655371:ANS655387 AXO655371:AXO655387 BHK655371:BHK655387 BRG655371:BRG655387 CBC655371:CBC655387 CKY655371:CKY655387 CUU655371:CUU655387 DEQ655371:DEQ655387 DOM655371:DOM655387 DYI655371:DYI655387 EIE655371:EIE655387 ESA655371:ESA655387 FBW655371:FBW655387 FLS655371:FLS655387 FVO655371:FVO655387 GFK655371:GFK655387 GPG655371:GPG655387 GZC655371:GZC655387 HIY655371:HIY655387 HSU655371:HSU655387 ICQ655371:ICQ655387 IMM655371:IMM655387 IWI655371:IWI655387 JGE655371:JGE655387 JQA655371:JQA655387 JZW655371:JZW655387 KJS655371:KJS655387 KTO655371:KTO655387 LDK655371:LDK655387 LNG655371:LNG655387 LXC655371:LXC655387 MGY655371:MGY655387 MQU655371:MQU655387 NAQ655371:NAQ655387 NKM655371:NKM655387 NUI655371:NUI655387 OEE655371:OEE655387 OOA655371:OOA655387 OXW655371:OXW655387 PHS655371:PHS655387 PRO655371:PRO655387 QBK655371:QBK655387 QLG655371:QLG655387 QVC655371:QVC655387 REY655371:REY655387 ROU655371:ROU655387 RYQ655371:RYQ655387 SIM655371:SIM655387 SSI655371:SSI655387 TCE655371:TCE655387 TMA655371:TMA655387 TVW655371:TVW655387 UFS655371:UFS655387 UPO655371:UPO655387 UZK655371:UZK655387 VJG655371:VJG655387 VTC655371:VTC655387 WCY655371:WCY655387 WMU655371:WMU655387 WWQ655371:WWQ655387 AI720907:AI720923 KE720907:KE720923 UA720907:UA720923 ADW720907:ADW720923 ANS720907:ANS720923 AXO720907:AXO720923 BHK720907:BHK720923 BRG720907:BRG720923 CBC720907:CBC720923 CKY720907:CKY720923 CUU720907:CUU720923 DEQ720907:DEQ720923 DOM720907:DOM720923 DYI720907:DYI720923 EIE720907:EIE720923 ESA720907:ESA720923 FBW720907:FBW720923 FLS720907:FLS720923 FVO720907:FVO720923 GFK720907:GFK720923 GPG720907:GPG720923 GZC720907:GZC720923 HIY720907:HIY720923 HSU720907:HSU720923 ICQ720907:ICQ720923 IMM720907:IMM720923 IWI720907:IWI720923 JGE720907:JGE720923 JQA720907:JQA720923 JZW720907:JZW720923 KJS720907:KJS720923 KTO720907:KTO720923 LDK720907:LDK720923 LNG720907:LNG720923 LXC720907:LXC720923 MGY720907:MGY720923 MQU720907:MQU720923 NAQ720907:NAQ720923 NKM720907:NKM720923 NUI720907:NUI720923 OEE720907:OEE720923 OOA720907:OOA720923 OXW720907:OXW720923 PHS720907:PHS720923 PRO720907:PRO720923 QBK720907:QBK720923 QLG720907:QLG720923 QVC720907:QVC720923 REY720907:REY720923 ROU720907:ROU720923 RYQ720907:RYQ720923 SIM720907:SIM720923 SSI720907:SSI720923 TCE720907:TCE720923 TMA720907:TMA720923 TVW720907:TVW720923 UFS720907:UFS720923 UPO720907:UPO720923 UZK720907:UZK720923 VJG720907:VJG720923 VTC720907:VTC720923 WCY720907:WCY720923 WMU720907:WMU720923 WWQ720907:WWQ720923 AI786443:AI786459 KE786443:KE786459 UA786443:UA786459 ADW786443:ADW786459 ANS786443:ANS786459 AXO786443:AXO786459 BHK786443:BHK786459 BRG786443:BRG786459 CBC786443:CBC786459 CKY786443:CKY786459 CUU786443:CUU786459 DEQ786443:DEQ786459 DOM786443:DOM786459 DYI786443:DYI786459 EIE786443:EIE786459 ESA786443:ESA786459 FBW786443:FBW786459 FLS786443:FLS786459 FVO786443:FVO786459 GFK786443:GFK786459 GPG786443:GPG786459 GZC786443:GZC786459 HIY786443:HIY786459 HSU786443:HSU786459 ICQ786443:ICQ786459 IMM786443:IMM786459 IWI786443:IWI786459 JGE786443:JGE786459 JQA786443:JQA786459 JZW786443:JZW786459 KJS786443:KJS786459 KTO786443:KTO786459 LDK786443:LDK786459 LNG786443:LNG786459 LXC786443:LXC786459 MGY786443:MGY786459 MQU786443:MQU786459 NAQ786443:NAQ786459 NKM786443:NKM786459 NUI786443:NUI786459 OEE786443:OEE786459 OOA786443:OOA786459 OXW786443:OXW786459 PHS786443:PHS786459 PRO786443:PRO786459 QBK786443:QBK786459 QLG786443:QLG786459 QVC786443:QVC786459 REY786443:REY786459 ROU786443:ROU786459 RYQ786443:RYQ786459 SIM786443:SIM786459 SSI786443:SSI786459 TCE786443:TCE786459 TMA786443:TMA786459 TVW786443:TVW786459 UFS786443:UFS786459 UPO786443:UPO786459 UZK786443:UZK786459 VJG786443:VJG786459 VTC786443:VTC786459 WCY786443:WCY786459 WMU786443:WMU786459 WWQ786443:WWQ786459 AI851979:AI851995 KE851979:KE851995 UA851979:UA851995 ADW851979:ADW851995 ANS851979:ANS851995 AXO851979:AXO851995 BHK851979:BHK851995 BRG851979:BRG851995 CBC851979:CBC851995 CKY851979:CKY851995 CUU851979:CUU851995 DEQ851979:DEQ851995 DOM851979:DOM851995 DYI851979:DYI851995 EIE851979:EIE851995 ESA851979:ESA851995 FBW851979:FBW851995 FLS851979:FLS851995 FVO851979:FVO851995 GFK851979:GFK851995 GPG851979:GPG851995 GZC851979:GZC851995 HIY851979:HIY851995 HSU851979:HSU851995 ICQ851979:ICQ851995 IMM851979:IMM851995 IWI851979:IWI851995 JGE851979:JGE851995 JQA851979:JQA851995 JZW851979:JZW851995 KJS851979:KJS851995 KTO851979:KTO851995 LDK851979:LDK851995 LNG851979:LNG851995 LXC851979:LXC851995 MGY851979:MGY851995 MQU851979:MQU851995 NAQ851979:NAQ851995 NKM851979:NKM851995 NUI851979:NUI851995 OEE851979:OEE851995 OOA851979:OOA851995 OXW851979:OXW851995 PHS851979:PHS851995 PRO851979:PRO851995 QBK851979:QBK851995 QLG851979:QLG851995 QVC851979:QVC851995 REY851979:REY851995 ROU851979:ROU851995 RYQ851979:RYQ851995 SIM851979:SIM851995 SSI851979:SSI851995 TCE851979:TCE851995 TMA851979:TMA851995 TVW851979:TVW851995 UFS851979:UFS851995 UPO851979:UPO851995 UZK851979:UZK851995 VJG851979:VJG851995 VTC851979:VTC851995 WCY851979:WCY851995 WMU851979:WMU851995 WWQ851979:WWQ851995 AI917515:AI917531 KE917515:KE917531 UA917515:UA917531 ADW917515:ADW917531 ANS917515:ANS917531 AXO917515:AXO917531 BHK917515:BHK917531 BRG917515:BRG917531 CBC917515:CBC917531 CKY917515:CKY917531 CUU917515:CUU917531 DEQ917515:DEQ917531 DOM917515:DOM917531 DYI917515:DYI917531 EIE917515:EIE917531 ESA917515:ESA917531 FBW917515:FBW917531 FLS917515:FLS917531 FVO917515:FVO917531 GFK917515:GFK917531 GPG917515:GPG917531 GZC917515:GZC917531 HIY917515:HIY917531 HSU917515:HSU917531 ICQ917515:ICQ917531 IMM917515:IMM917531 IWI917515:IWI917531 JGE917515:JGE917531 JQA917515:JQA917531 JZW917515:JZW917531 KJS917515:KJS917531 KTO917515:KTO917531 LDK917515:LDK917531 LNG917515:LNG917531 LXC917515:LXC917531 MGY917515:MGY917531 MQU917515:MQU917531 NAQ917515:NAQ917531 NKM917515:NKM917531 NUI917515:NUI917531 OEE917515:OEE917531 OOA917515:OOA917531 OXW917515:OXW917531 PHS917515:PHS917531 PRO917515:PRO917531 QBK917515:QBK917531 QLG917515:QLG917531 QVC917515:QVC917531 REY917515:REY917531 ROU917515:ROU917531 RYQ917515:RYQ917531 SIM917515:SIM917531 SSI917515:SSI917531 TCE917515:TCE917531 TMA917515:TMA917531 TVW917515:TVW917531 UFS917515:UFS917531 UPO917515:UPO917531 UZK917515:UZK917531 VJG917515:VJG917531 VTC917515:VTC917531 WCY917515:WCY917531 WMU917515:WMU917531 WWQ917515:WWQ917531 AI983051:AI983067 KE983051:KE983067 UA983051:UA983067 ADW983051:ADW983067 ANS983051:ANS983067 AXO983051:AXO983067 BHK983051:BHK983067 BRG983051:BRG983067 CBC983051:CBC983067 CKY983051:CKY983067 CUU983051:CUU983067 DEQ983051:DEQ983067 DOM983051:DOM983067 DYI983051:DYI983067 EIE983051:EIE983067 ESA983051:ESA983067 FBW983051:FBW983067 FLS983051:FLS983067 FVO983051:FVO983067 GFK983051:GFK983067 GPG983051:GPG983067 GZC983051:GZC983067 HIY983051:HIY983067 HSU983051:HSU983067 ICQ983051:ICQ983067 IMM983051:IMM983067 IWI983051:IWI983067 JGE983051:JGE983067 JQA983051:JQA983067 JZW983051:JZW983067 KJS983051:KJS983067 KTO983051:KTO983067 LDK983051:LDK983067 LNG983051:LNG983067 LXC983051:LXC983067 MGY983051:MGY983067 MQU983051:MQU983067 NAQ983051:NAQ983067 NKM983051:NKM983067 NUI983051:NUI983067 OEE983051:OEE983067 OOA983051:OOA983067 OXW983051:OXW983067 PHS983051:PHS983067 PRO983051:PRO983067 QBK983051:QBK983067 QLG983051:QLG983067 QVC983051:QVC983067 REY983051:REY983067 ROU983051:ROU983067 RYQ983051:RYQ983067 SIM983051:SIM983067 SSI983051:SSI983067 TCE983051:TCE983067 TMA983051:TMA983067 TVW983051:TVW983067 UFS983051:UFS983067 UPO983051:UPO983067 UZK983051:UZK983067 VJG983051:VJG983067 VTC983051:VTC983067 WCY983051:WCY983067 WMU983051:WMU983067 WWQ983051:WWQ983067 AH9:AH11 KD9:KD11 TZ9:TZ11 ADV9:ADV11 ANR9:ANR11 AXN9:AXN11 BHJ9:BHJ11 BRF9:BRF11 CBB9:CBB11 CKX9:CKX11 CUT9:CUT11 DEP9:DEP11 DOL9:DOL11 DYH9:DYH11 EID9:EID11 ERZ9:ERZ11 FBV9:FBV11 FLR9:FLR11 FVN9:FVN11 GFJ9:GFJ11 GPF9:GPF11 GZB9:GZB11 HIX9:HIX11 HST9:HST11 ICP9:ICP11 IML9:IML11 IWH9:IWH11 JGD9:JGD11 JPZ9:JPZ11 JZV9:JZV11 KJR9:KJR11 KTN9:KTN11 LDJ9:LDJ11 LNF9:LNF11 LXB9:LXB11 MGX9:MGX11 MQT9:MQT11 NAP9:NAP11 NKL9:NKL11 NUH9:NUH11 OED9:OED11 ONZ9:ONZ11 OXV9:OXV11 PHR9:PHR11 PRN9:PRN11 QBJ9:QBJ11 QLF9:QLF11 QVB9:QVB11 REX9:REX11 ROT9:ROT11 RYP9:RYP11 SIL9:SIL11 SSH9:SSH11 TCD9:TCD11 TLZ9:TLZ11 TVV9:TVV11 UFR9:UFR11 UPN9:UPN11 UZJ9:UZJ11 VJF9:VJF11 VTB9:VTB11 WCX9:WCX11 WMT9:WMT11 WWP9:WWP11 AH65547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AH131083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AH196619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AH262155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AH327691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AH393227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AH458763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AH524299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AH589835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AH655371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AH720907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AH786443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AH851979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AH917515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AH983051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AF9:AG27 KB9:KC27 TX9:TY27 ADT9:ADU27 ANP9:ANQ27 AXL9:AXM27 BHH9:BHI27 BRD9:BRE27 CAZ9:CBA27 CKV9:CKW27 CUR9:CUS27 DEN9:DEO27 DOJ9:DOK27 DYF9:DYG27 EIB9:EIC27 ERX9:ERY27 FBT9:FBU27 FLP9:FLQ27 FVL9:FVM27 GFH9:GFI27 GPD9:GPE27 GYZ9:GZA27 HIV9:HIW27 HSR9:HSS27 ICN9:ICO27 IMJ9:IMK27 IWF9:IWG27 JGB9:JGC27 JPX9:JPY27 JZT9:JZU27 KJP9:KJQ27 KTL9:KTM27 LDH9:LDI27 LND9:LNE27 LWZ9:LXA27 MGV9:MGW27 MQR9:MQS27 NAN9:NAO27 NKJ9:NKK27 NUF9:NUG27 OEB9:OEC27 ONX9:ONY27 OXT9:OXU27 PHP9:PHQ27 PRL9:PRM27 QBH9:QBI27 QLD9:QLE27 QUZ9:QVA27 REV9:REW27 ROR9:ROS27 RYN9:RYO27 SIJ9:SIK27 SSF9:SSG27 TCB9:TCC27 TLX9:TLY27 TVT9:TVU27 UFP9:UFQ27 UPL9:UPM27 UZH9:UZI27 VJD9:VJE27 VSZ9:VTA27 WCV9:WCW27 WMR9:WMS27 WWN9:WWO27 AF65547:AG65563 KB65547:KC65563 TX65547:TY65563 ADT65547:ADU65563 ANP65547:ANQ65563 AXL65547:AXM65563 BHH65547:BHI65563 BRD65547:BRE65563 CAZ65547:CBA65563 CKV65547:CKW65563 CUR65547:CUS65563 DEN65547:DEO65563 DOJ65547:DOK65563 DYF65547:DYG65563 EIB65547:EIC65563 ERX65547:ERY65563 FBT65547:FBU65563 FLP65547:FLQ65563 FVL65547:FVM65563 GFH65547:GFI65563 GPD65547:GPE65563 GYZ65547:GZA65563 HIV65547:HIW65563 HSR65547:HSS65563 ICN65547:ICO65563 IMJ65547:IMK65563 IWF65547:IWG65563 JGB65547:JGC65563 JPX65547:JPY65563 JZT65547:JZU65563 KJP65547:KJQ65563 KTL65547:KTM65563 LDH65547:LDI65563 LND65547:LNE65563 LWZ65547:LXA65563 MGV65547:MGW65563 MQR65547:MQS65563 NAN65547:NAO65563 NKJ65547:NKK65563 NUF65547:NUG65563 OEB65547:OEC65563 ONX65547:ONY65563 OXT65547:OXU65563 PHP65547:PHQ65563 PRL65547:PRM65563 QBH65547:QBI65563 QLD65547:QLE65563 QUZ65547:QVA65563 REV65547:REW65563 ROR65547:ROS65563 RYN65547:RYO65563 SIJ65547:SIK65563 SSF65547:SSG65563 TCB65547:TCC65563 TLX65547:TLY65563 TVT65547:TVU65563 UFP65547:UFQ65563 UPL65547:UPM65563 UZH65547:UZI65563 VJD65547:VJE65563 VSZ65547:VTA65563 WCV65547:WCW65563 WMR65547:WMS65563 WWN65547:WWO65563 AF131083:AG131099 KB131083:KC131099 TX131083:TY131099 ADT131083:ADU131099 ANP131083:ANQ131099 AXL131083:AXM131099 BHH131083:BHI131099 BRD131083:BRE131099 CAZ131083:CBA131099 CKV131083:CKW131099 CUR131083:CUS131099 DEN131083:DEO131099 DOJ131083:DOK131099 DYF131083:DYG131099 EIB131083:EIC131099 ERX131083:ERY131099 FBT131083:FBU131099 FLP131083:FLQ131099 FVL131083:FVM131099 GFH131083:GFI131099 GPD131083:GPE131099 GYZ131083:GZA131099 HIV131083:HIW131099 HSR131083:HSS131099 ICN131083:ICO131099 IMJ131083:IMK131099 IWF131083:IWG131099 JGB131083:JGC131099 JPX131083:JPY131099 JZT131083:JZU131099 KJP131083:KJQ131099 KTL131083:KTM131099 LDH131083:LDI131099 LND131083:LNE131099 LWZ131083:LXA131099 MGV131083:MGW131099 MQR131083:MQS131099 NAN131083:NAO131099 NKJ131083:NKK131099 NUF131083:NUG131099 OEB131083:OEC131099 ONX131083:ONY131099 OXT131083:OXU131099 PHP131083:PHQ131099 PRL131083:PRM131099 QBH131083:QBI131099 QLD131083:QLE131099 QUZ131083:QVA131099 REV131083:REW131099 ROR131083:ROS131099 RYN131083:RYO131099 SIJ131083:SIK131099 SSF131083:SSG131099 TCB131083:TCC131099 TLX131083:TLY131099 TVT131083:TVU131099 UFP131083:UFQ131099 UPL131083:UPM131099 UZH131083:UZI131099 VJD131083:VJE131099 VSZ131083:VTA131099 WCV131083:WCW131099 WMR131083:WMS131099 WWN131083:WWO131099 AF196619:AG196635 KB196619:KC196635 TX196619:TY196635 ADT196619:ADU196635 ANP196619:ANQ196635 AXL196619:AXM196635 BHH196619:BHI196635 BRD196619:BRE196635 CAZ196619:CBA196635 CKV196619:CKW196635 CUR196619:CUS196635 DEN196619:DEO196635 DOJ196619:DOK196635 DYF196619:DYG196635 EIB196619:EIC196635 ERX196619:ERY196635 FBT196619:FBU196635 FLP196619:FLQ196635 FVL196619:FVM196635 GFH196619:GFI196635 GPD196619:GPE196635 GYZ196619:GZA196635 HIV196619:HIW196635 HSR196619:HSS196635 ICN196619:ICO196635 IMJ196619:IMK196635 IWF196619:IWG196635 JGB196619:JGC196635 JPX196619:JPY196635 JZT196619:JZU196635 KJP196619:KJQ196635 KTL196619:KTM196635 LDH196619:LDI196635 LND196619:LNE196635 LWZ196619:LXA196635 MGV196619:MGW196635 MQR196619:MQS196635 NAN196619:NAO196635 NKJ196619:NKK196635 NUF196619:NUG196635 OEB196619:OEC196635 ONX196619:ONY196635 OXT196619:OXU196635 PHP196619:PHQ196635 PRL196619:PRM196635 QBH196619:QBI196635 QLD196619:QLE196635 QUZ196619:QVA196635 REV196619:REW196635 ROR196619:ROS196635 RYN196619:RYO196635 SIJ196619:SIK196635 SSF196619:SSG196635 TCB196619:TCC196635 TLX196619:TLY196635 TVT196619:TVU196635 UFP196619:UFQ196635 UPL196619:UPM196635 UZH196619:UZI196635 VJD196619:VJE196635 VSZ196619:VTA196635 WCV196619:WCW196635 WMR196619:WMS196635 WWN196619:WWO196635 AF262155:AG262171 KB262155:KC262171 TX262155:TY262171 ADT262155:ADU262171 ANP262155:ANQ262171 AXL262155:AXM262171 BHH262155:BHI262171 BRD262155:BRE262171 CAZ262155:CBA262171 CKV262155:CKW262171 CUR262155:CUS262171 DEN262155:DEO262171 DOJ262155:DOK262171 DYF262155:DYG262171 EIB262155:EIC262171 ERX262155:ERY262171 FBT262155:FBU262171 FLP262155:FLQ262171 FVL262155:FVM262171 GFH262155:GFI262171 GPD262155:GPE262171 GYZ262155:GZA262171 HIV262155:HIW262171 HSR262155:HSS262171 ICN262155:ICO262171 IMJ262155:IMK262171 IWF262155:IWG262171 JGB262155:JGC262171 JPX262155:JPY262171 JZT262155:JZU262171 KJP262155:KJQ262171 KTL262155:KTM262171 LDH262155:LDI262171 LND262155:LNE262171 LWZ262155:LXA262171 MGV262155:MGW262171 MQR262155:MQS262171 NAN262155:NAO262171 NKJ262155:NKK262171 NUF262155:NUG262171 OEB262155:OEC262171 ONX262155:ONY262171 OXT262155:OXU262171 PHP262155:PHQ262171 PRL262155:PRM262171 QBH262155:QBI262171 QLD262155:QLE262171 QUZ262155:QVA262171 REV262155:REW262171 ROR262155:ROS262171 RYN262155:RYO262171 SIJ262155:SIK262171 SSF262155:SSG262171 TCB262155:TCC262171 TLX262155:TLY262171 TVT262155:TVU262171 UFP262155:UFQ262171 UPL262155:UPM262171 UZH262155:UZI262171 VJD262155:VJE262171 VSZ262155:VTA262171 WCV262155:WCW262171 WMR262155:WMS262171 WWN262155:WWO262171 AF327691:AG327707 KB327691:KC327707 TX327691:TY327707 ADT327691:ADU327707 ANP327691:ANQ327707 AXL327691:AXM327707 BHH327691:BHI327707 BRD327691:BRE327707 CAZ327691:CBA327707 CKV327691:CKW327707 CUR327691:CUS327707 DEN327691:DEO327707 DOJ327691:DOK327707 DYF327691:DYG327707 EIB327691:EIC327707 ERX327691:ERY327707 FBT327691:FBU327707 FLP327691:FLQ327707 FVL327691:FVM327707 GFH327691:GFI327707 GPD327691:GPE327707 GYZ327691:GZA327707 HIV327691:HIW327707 HSR327691:HSS327707 ICN327691:ICO327707 IMJ327691:IMK327707 IWF327691:IWG327707 JGB327691:JGC327707 JPX327691:JPY327707 JZT327691:JZU327707 KJP327691:KJQ327707 KTL327691:KTM327707 LDH327691:LDI327707 LND327691:LNE327707 LWZ327691:LXA327707 MGV327691:MGW327707 MQR327691:MQS327707 NAN327691:NAO327707 NKJ327691:NKK327707 NUF327691:NUG327707 OEB327691:OEC327707 ONX327691:ONY327707 OXT327691:OXU327707 PHP327691:PHQ327707 PRL327691:PRM327707 QBH327691:QBI327707 QLD327691:QLE327707 QUZ327691:QVA327707 REV327691:REW327707 ROR327691:ROS327707 RYN327691:RYO327707 SIJ327691:SIK327707 SSF327691:SSG327707 TCB327691:TCC327707 TLX327691:TLY327707 TVT327691:TVU327707 UFP327691:UFQ327707 UPL327691:UPM327707 UZH327691:UZI327707 VJD327691:VJE327707 VSZ327691:VTA327707 WCV327691:WCW327707 WMR327691:WMS327707 WWN327691:WWO327707 AF393227:AG393243 KB393227:KC393243 TX393227:TY393243 ADT393227:ADU393243 ANP393227:ANQ393243 AXL393227:AXM393243 BHH393227:BHI393243 BRD393227:BRE393243 CAZ393227:CBA393243 CKV393227:CKW393243 CUR393227:CUS393243 DEN393227:DEO393243 DOJ393227:DOK393243 DYF393227:DYG393243 EIB393227:EIC393243 ERX393227:ERY393243 FBT393227:FBU393243 FLP393227:FLQ393243 FVL393227:FVM393243 GFH393227:GFI393243 GPD393227:GPE393243 GYZ393227:GZA393243 HIV393227:HIW393243 HSR393227:HSS393243 ICN393227:ICO393243 IMJ393227:IMK393243 IWF393227:IWG393243 JGB393227:JGC393243 JPX393227:JPY393243 JZT393227:JZU393243 KJP393227:KJQ393243 KTL393227:KTM393243 LDH393227:LDI393243 LND393227:LNE393243 LWZ393227:LXA393243 MGV393227:MGW393243 MQR393227:MQS393243 NAN393227:NAO393243 NKJ393227:NKK393243 NUF393227:NUG393243 OEB393227:OEC393243 ONX393227:ONY393243 OXT393227:OXU393243 PHP393227:PHQ393243 PRL393227:PRM393243 QBH393227:QBI393243 QLD393227:QLE393243 QUZ393227:QVA393243 REV393227:REW393243 ROR393227:ROS393243 RYN393227:RYO393243 SIJ393227:SIK393243 SSF393227:SSG393243 TCB393227:TCC393243 TLX393227:TLY393243 TVT393227:TVU393243 UFP393227:UFQ393243 UPL393227:UPM393243 UZH393227:UZI393243 VJD393227:VJE393243 VSZ393227:VTA393243 WCV393227:WCW393243 WMR393227:WMS393243 WWN393227:WWO393243 AF458763:AG458779 KB458763:KC458779 TX458763:TY458779 ADT458763:ADU458779 ANP458763:ANQ458779 AXL458763:AXM458779 BHH458763:BHI458779 BRD458763:BRE458779 CAZ458763:CBA458779 CKV458763:CKW458779 CUR458763:CUS458779 DEN458763:DEO458779 DOJ458763:DOK458779 DYF458763:DYG458779 EIB458763:EIC458779 ERX458763:ERY458779 FBT458763:FBU458779 FLP458763:FLQ458779 FVL458763:FVM458779 GFH458763:GFI458779 GPD458763:GPE458779 GYZ458763:GZA458779 HIV458763:HIW458779 HSR458763:HSS458779 ICN458763:ICO458779 IMJ458763:IMK458779 IWF458763:IWG458779 JGB458763:JGC458779 JPX458763:JPY458779 JZT458763:JZU458779 KJP458763:KJQ458779 KTL458763:KTM458779 LDH458763:LDI458779 LND458763:LNE458779 LWZ458763:LXA458779 MGV458763:MGW458779 MQR458763:MQS458779 NAN458763:NAO458779 NKJ458763:NKK458779 NUF458763:NUG458779 OEB458763:OEC458779 ONX458763:ONY458779 OXT458763:OXU458779 PHP458763:PHQ458779 PRL458763:PRM458779 QBH458763:QBI458779 QLD458763:QLE458779 QUZ458763:QVA458779 REV458763:REW458779 ROR458763:ROS458779 RYN458763:RYO458779 SIJ458763:SIK458779 SSF458763:SSG458779 TCB458763:TCC458779 TLX458763:TLY458779 TVT458763:TVU458779 UFP458763:UFQ458779 UPL458763:UPM458779 UZH458763:UZI458779 VJD458763:VJE458779 VSZ458763:VTA458779 WCV458763:WCW458779 WMR458763:WMS458779 WWN458763:WWO458779 AF524299:AG524315 KB524299:KC524315 TX524299:TY524315 ADT524299:ADU524315 ANP524299:ANQ524315 AXL524299:AXM524315 BHH524299:BHI524315 BRD524299:BRE524315 CAZ524299:CBA524315 CKV524299:CKW524315 CUR524299:CUS524315 DEN524299:DEO524315 DOJ524299:DOK524315 DYF524299:DYG524315 EIB524299:EIC524315 ERX524299:ERY524315 FBT524299:FBU524315 FLP524299:FLQ524315 FVL524299:FVM524315 GFH524299:GFI524315 GPD524299:GPE524315 GYZ524299:GZA524315 HIV524299:HIW524315 HSR524299:HSS524315 ICN524299:ICO524315 IMJ524299:IMK524315 IWF524299:IWG524315 JGB524299:JGC524315 JPX524299:JPY524315 JZT524299:JZU524315 KJP524299:KJQ524315 KTL524299:KTM524315 LDH524299:LDI524315 LND524299:LNE524315 LWZ524299:LXA524315 MGV524299:MGW524315 MQR524299:MQS524315 NAN524299:NAO524315 NKJ524299:NKK524315 NUF524299:NUG524315 OEB524299:OEC524315 ONX524299:ONY524315 OXT524299:OXU524315 PHP524299:PHQ524315 PRL524299:PRM524315 QBH524299:QBI524315 QLD524299:QLE524315 QUZ524299:QVA524315 REV524299:REW524315 ROR524299:ROS524315 RYN524299:RYO524315 SIJ524299:SIK524315 SSF524299:SSG524315 TCB524299:TCC524315 TLX524299:TLY524315 TVT524299:TVU524315 UFP524299:UFQ524315 UPL524299:UPM524315 UZH524299:UZI524315 VJD524299:VJE524315 VSZ524299:VTA524315 WCV524299:WCW524315 WMR524299:WMS524315 WWN524299:WWO524315 AF589835:AG589851 KB589835:KC589851 TX589835:TY589851 ADT589835:ADU589851 ANP589835:ANQ589851 AXL589835:AXM589851 BHH589835:BHI589851 BRD589835:BRE589851 CAZ589835:CBA589851 CKV589835:CKW589851 CUR589835:CUS589851 DEN589835:DEO589851 DOJ589835:DOK589851 DYF589835:DYG589851 EIB589835:EIC589851 ERX589835:ERY589851 FBT589835:FBU589851 FLP589835:FLQ589851 FVL589835:FVM589851 GFH589835:GFI589851 GPD589835:GPE589851 GYZ589835:GZA589851 HIV589835:HIW589851 HSR589835:HSS589851 ICN589835:ICO589851 IMJ589835:IMK589851 IWF589835:IWG589851 JGB589835:JGC589851 JPX589835:JPY589851 JZT589835:JZU589851 KJP589835:KJQ589851 KTL589835:KTM589851 LDH589835:LDI589851 LND589835:LNE589851 LWZ589835:LXA589851 MGV589835:MGW589851 MQR589835:MQS589851 NAN589835:NAO589851 NKJ589835:NKK589851 NUF589835:NUG589851 OEB589835:OEC589851 ONX589835:ONY589851 OXT589835:OXU589851 PHP589835:PHQ589851 PRL589835:PRM589851 QBH589835:QBI589851 QLD589835:QLE589851 QUZ589835:QVA589851 REV589835:REW589851 ROR589835:ROS589851 RYN589835:RYO589851 SIJ589835:SIK589851 SSF589835:SSG589851 TCB589835:TCC589851 TLX589835:TLY589851 TVT589835:TVU589851 UFP589835:UFQ589851 UPL589835:UPM589851 UZH589835:UZI589851 VJD589835:VJE589851 VSZ589835:VTA589851 WCV589835:WCW589851 WMR589835:WMS589851 WWN589835:WWO589851 AF655371:AG655387 KB655371:KC655387 TX655371:TY655387 ADT655371:ADU655387 ANP655371:ANQ655387 AXL655371:AXM655387 BHH655371:BHI655387 BRD655371:BRE655387 CAZ655371:CBA655387 CKV655371:CKW655387 CUR655371:CUS655387 DEN655371:DEO655387 DOJ655371:DOK655387 DYF655371:DYG655387 EIB655371:EIC655387 ERX655371:ERY655387 FBT655371:FBU655387 FLP655371:FLQ655387 FVL655371:FVM655387 GFH655371:GFI655387 GPD655371:GPE655387 GYZ655371:GZA655387 HIV655371:HIW655387 HSR655371:HSS655387 ICN655371:ICO655387 IMJ655371:IMK655387 IWF655371:IWG655387 JGB655371:JGC655387 JPX655371:JPY655387 JZT655371:JZU655387 KJP655371:KJQ655387 KTL655371:KTM655387 LDH655371:LDI655387 LND655371:LNE655387 LWZ655371:LXA655387 MGV655371:MGW655387 MQR655371:MQS655387 NAN655371:NAO655387 NKJ655371:NKK655387 NUF655371:NUG655387 OEB655371:OEC655387 ONX655371:ONY655387 OXT655371:OXU655387 PHP655371:PHQ655387 PRL655371:PRM655387 QBH655371:QBI655387 QLD655371:QLE655387 QUZ655371:QVA655387 REV655371:REW655387 ROR655371:ROS655387 RYN655371:RYO655387 SIJ655371:SIK655387 SSF655371:SSG655387 TCB655371:TCC655387 TLX655371:TLY655387 TVT655371:TVU655387 UFP655371:UFQ655387 UPL655371:UPM655387 UZH655371:UZI655387 VJD655371:VJE655387 VSZ655371:VTA655387 WCV655371:WCW655387 WMR655371:WMS655387 WWN655371:WWO655387 AF720907:AG720923 KB720907:KC720923 TX720907:TY720923 ADT720907:ADU720923 ANP720907:ANQ720923 AXL720907:AXM720923 BHH720907:BHI720923 BRD720907:BRE720923 CAZ720907:CBA720923 CKV720907:CKW720923 CUR720907:CUS720923 DEN720907:DEO720923 DOJ720907:DOK720923 DYF720907:DYG720923 EIB720907:EIC720923 ERX720907:ERY720923 FBT720907:FBU720923 FLP720907:FLQ720923 FVL720907:FVM720923 GFH720907:GFI720923 GPD720907:GPE720923 GYZ720907:GZA720923 HIV720907:HIW720923 HSR720907:HSS720923 ICN720907:ICO720923 IMJ720907:IMK720923 IWF720907:IWG720923 JGB720907:JGC720923 JPX720907:JPY720923 JZT720907:JZU720923 KJP720907:KJQ720923 KTL720907:KTM720923 LDH720907:LDI720923 LND720907:LNE720923 LWZ720907:LXA720923 MGV720907:MGW720923 MQR720907:MQS720923 NAN720907:NAO720923 NKJ720907:NKK720923 NUF720907:NUG720923 OEB720907:OEC720923 ONX720907:ONY720923 OXT720907:OXU720923 PHP720907:PHQ720923 PRL720907:PRM720923 QBH720907:QBI720923 QLD720907:QLE720923 QUZ720907:QVA720923 REV720907:REW720923 ROR720907:ROS720923 RYN720907:RYO720923 SIJ720907:SIK720923 SSF720907:SSG720923 TCB720907:TCC720923 TLX720907:TLY720923 TVT720907:TVU720923 UFP720907:UFQ720923 UPL720907:UPM720923 UZH720907:UZI720923 VJD720907:VJE720923 VSZ720907:VTA720923 WCV720907:WCW720923 WMR720907:WMS720923 WWN720907:WWO720923 AF786443:AG786459 KB786443:KC786459 TX786443:TY786459 ADT786443:ADU786459 ANP786443:ANQ786459 AXL786443:AXM786459 BHH786443:BHI786459 BRD786443:BRE786459 CAZ786443:CBA786459 CKV786443:CKW786459 CUR786443:CUS786459 DEN786443:DEO786459 DOJ786443:DOK786459 DYF786443:DYG786459 EIB786443:EIC786459 ERX786443:ERY786459 FBT786443:FBU786459 FLP786443:FLQ786459 FVL786443:FVM786459 GFH786443:GFI786459 GPD786443:GPE786459 GYZ786443:GZA786459 HIV786443:HIW786459 HSR786443:HSS786459 ICN786443:ICO786459 IMJ786443:IMK786459 IWF786443:IWG786459 JGB786443:JGC786459 JPX786443:JPY786459 JZT786443:JZU786459 KJP786443:KJQ786459 KTL786443:KTM786459 LDH786443:LDI786459 LND786443:LNE786459 LWZ786443:LXA786459 MGV786443:MGW786459 MQR786443:MQS786459 NAN786443:NAO786459 NKJ786443:NKK786459 NUF786443:NUG786459 OEB786443:OEC786459 ONX786443:ONY786459 OXT786443:OXU786459 PHP786443:PHQ786459 PRL786443:PRM786459 QBH786443:QBI786459 QLD786443:QLE786459 QUZ786443:QVA786459 REV786443:REW786459 ROR786443:ROS786459 RYN786443:RYO786459 SIJ786443:SIK786459 SSF786443:SSG786459 TCB786443:TCC786459 TLX786443:TLY786459 TVT786443:TVU786459 UFP786443:UFQ786459 UPL786443:UPM786459 UZH786443:UZI786459 VJD786443:VJE786459 VSZ786443:VTA786459 WCV786443:WCW786459 WMR786443:WMS786459 WWN786443:WWO786459 AF851979:AG851995 KB851979:KC851995 TX851979:TY851995 ADT851979:ADU851995 ANP851979:ANQ851995 AXL851979:AXM851995 BHH851979:BHI851995 BRD851979:BRE851995 CAZ851979:CBA851995 CKV851979:CKW851995 CUR851979:CUS851995 DEN851979:DEO851995 DOJ851979:DOK851995 DYF851979:DYG851995 EIB851979:EIC851995 ERX851979:ERY851995 FBT851979:FBU851995 FLP851979:FLQ851995 FVL851979:FVM851995 GFH851979:GFI851995 GPD851979:GPE851995 GYZ851979:GZA851995 HIV851979:HIW851995 HSR851979:HSS851995 ICN851979:ICO851995 IMJ851979:IMK851995 IWF851979:IWG851995 JGB851979:JGC851995 JPX851979:JPY851995 JZT851979:JZU851995 KJP851979:KJQ851995 KTL851979:KTM851995 LDH851979:LDI851995 LND851979:LNE851995 LWZ851979:LXA851995 MGV851979:MGW851995 MQR851979:MQS851995 NAN851979:NAO851995 NKJ851979:NKK851995 NUF851979:NUG851995 OEB851979:OEC851995 ONX851979:ONY851995 OXT851979:OXU851995 PHP851979:PHQ851995 PRL851979:PRM851995 QBH851979:QBI851995 QLD851979:QLE851995 QUZ851979:QVA851995 REV851979:REW851995 ROR851979:ROS851995 RYN851979:RYO851995 SIJ851979:SIK851995 SSF851979:SSG851995 TCB851979:TCC851995 TLX851979:TLY851995 TVT851979:TVU851995 UFP851979:UFQ851995 UPL851979:UPM851995 UZH851979:UZI851995 VJD851979:VJE851995 VSZ851979:VTA851995 WCV851979:WCW851995 WMR851979:WMS851995 WWN851979:WWO851995 AF917515:AG917531 KB917515:KC917531 TX917515:TY917531 ADT917515:ADU917531 ANP917515:ANQ917531 AXL917515:AXM917531 BHH917515:BHI917531 BRD917515:BRE917531 CAZ917515:CBA917531 CKV917515:CKW917531 CUR917515:CUS917531 DEN917515:DEO917531 DOJ917515:DOK917531 DYF917515:DYG917531 EIB917515:EIC917531 ERX917515:ERY917531 FBT917515:FBU917531 FLP917515:FLQ917531 FVL917515:FVM917531 GFH917515:GFI917531 GPD917515:GPE917531 GYZ917515:GZA917531 HIV917515:HIW917531 HSR917515:HSS917531 ICN917515:ICO917531 IMJ917515:IMK917531 IWF917515:IWG917531 JGB917515:JGC917531 JPX917515:JPY917531 JZT917515:JZU917531 KJP917515:KJQ917531 KTL917515:KTM917531 LDH917515:LDI917531 LND917515:LNE917531 LWZ917515:LXA917531 MGV917515:MGW917531 MQR917515:MQS917531 NAN917515:NAO917531 NKJ917515:NKK917531 NUF917515:NUG917531 OEB917515:OEC917531 ONX917515:ONY917531 OXT917515:OXU917531 PHP917515:PHQ917531 PRL917515:PRM917531 QBH917515:QBI917531 QLD917515:QLE917531 QUZ917515:QVA917531 REV917515:REW917531 ROR917515:ROS917531 RYN917515:RYO917531 SIJ917515:SIK917531 SSF917515:SSG917531 TCB917515:TCC917531 TLX917515:TLY917531 TVT917515:TVU917531 UFP917515:UFQ917531 UPL917515:UPM917531 UZH917515:UZI917531 VJD917515:VJE917531 VSZ917515:VTA917531 WCV917515:WCW917531 WMR917515:WMS917531 WWN917515:WWO917531 AF983051:AG983067 KB983051:KC983067 TX983051:TY983067 ADT983051:ADU983067 ANP983051:ANQ983067 AXL983051:AXM983067 BHH983051:BHI983067 BRD983051:BRE983067 CAZ983051:CBA983067 CKV983051:CKW983067 CUR983051:CUS983067 DEN983051:DEO983067 DOJ983051:DOK983067 DYF983051:DYG983067 EIB983051:EIC983067 ERX983051:ERY983067 FBT983051:FBU983067 FLP983051:FLQ983067 FVL983051:FVM983067 GFH983051:GFI983067 GPD983051:GPE983067 GYZ983051:GZA983067 HIV983051:HIW983067 HSR983051:HSS983067 ICN983051:ICO983067 IMJ983051:IMK983067 IWF983051:IWG983067 JGB983051:JGC983067 JPX983051:JPY983067 JZT983051:JZU983067 KJP983051:KJQ983067 KTL983051:KTM983067 LDH983051:LDI983067 LND983051:LNE983067 LWZ983051:LXA983067 MGV983051:MGW983067 MQR983051:MQS983067 NAN983051:NAO983067 NKJ983051:NKK983067 NUF983051:NUG983067 OEB983051:OEC983067 ONX983051:ONY983067 OXT983051:OXU983067 PHP983051:PHQ983067 PRL983051:PRM983067 QBH983051:QBI983067 QLD983051:QLE983067 QUZ983051:QVA983067 REV983051:REW983067 ROR983051:ROS983067 RYN983051:RYO983067 SIJ983051:SIK983067 SSF983051:SSG983067 TCB983051:TCC983067 TLX983051:TLY983067 TVT983051:TVU983067 UFP983051:UFQ983067 UPL983051:UPM983067 UZH983051:UZI983067 VJD983051:VJE983067 VSZ983051:VTA983067 WCV983051:WCW983067 WMR983051:WMS983067 WWN983051:WWO983067 AH25:AH27 KD25:KD27 TZ25:TZ27 ADV25:ADV27 ANR25:ANR27 AXN25:AXN27 BHJ25:BHJ27 BRF25:BRF27 CBB25:CBB27 CKX25:CKX27 CUT25:CUT27 DEP25:DEP27 DOL25:DOL27 DYH25:DYH27 EID25:EID27 ERZ25:ERZ27 FBV25:FBV27 FLR25:FLR27 FVN25:FVN27 GFJ25:GFJ27 GPF25:GPF27 GZB25:GZB27 HIX25:HIX27 HST25:HST27 ICP25:ICP27 IML25:IML27 IWH25:IWH27 JGD25:JGD27 JPZ25:JPZ27 JZV25:JZV27 KJR25:KJR27 KTN25:KTN27 LDJ25:LDJ27 LNF25:LNF27 LXB25:LXB27 MGX25:MGX27 MQT25:MQT27 NAP25:NAP27 NKL25:NKL27 NUH25:NUH27 OED25:OED27 ONZ25:ONZ27 OXV25:OXV27 PHR25:PHR27 PRN25:PRN27 QBJ25:QBJ27 QLF25:QLF27 QVB25:QVB27 REX25:REX27 ROT25:ROT27 RYP25:RYP27 SIL25:SIL27 SSH25:SSH27 TCD25:TCD27 TLZ25:TLZ27 TVV25:TVV27 UFR25:UFR27 UPN25:UPN27 UZJ25:UZJ27 VJF25:VJF27 VTB25:VTB27 WCX25:WCX27 WMT25:WMT27 WWP25:WWP27 AH65561:AH65563 KD65561:KD65563 TZ65561:TZ65563 ADV65561:ADV65563 ANR65561:ANR65563 AXN65561:AXN65563 BHJ65561:BHJ65563 BRF65561:BRF65563 CBB65561:CBB65563 CKX65561:CKX65563 CUT65561:CUT65563 DEP65561:DEP65563 DOL65561:DOL65563 DYH65561:DYH65563 EID65561:EID65563 ERZ65561:ERZ65563 FBV65561:FBV65563 FLR65561:FLR65563 FVN65561:FVN65563 GFJ65561:GFJ65563 GPF65561:GPF65563 GZB65561:GZB65563 HIX65561:HIX65563 HST65561:HST65563 ICP65561:ICP65563 IML65561:IML65563 IWH65561:IWH65563 JGD65561:JGD65563 JPZ65561:JPZ65563 JZV65561:JZV65563 KJR65561:KJR65563 KTN65561:KTN65563 LDJ65561:LDJ65563 LNF65561:LNF65563 LXB65561:LXB65563 MGX65561:MGX65563 MQT65561:MQT65563 NAP65561:NAP65563 NKL65561:NKL65563 NUH65561:NUH65563 OED65561:OED65563 ONZ65561:ONZ65563 OXV65561:OXV65563 PHR65561:PHR65563 PRN65561:PRN65563 QBJ65561:QBJ65563 QLF65561:QLF65563 QVB65561:QVB65563 REX65561:REX65563 ROT65561:ROT65563 RYP65561:RYP65563 SIL65561:SIL65563 SSH65561:SSH65563 TCD65561:TCD65563 TLZ65561:TLZ65563 TVV65561:TVV65563 UFR65561:UFR65563 UPN65561:UPN65563 UZJ65561:UZJ65563 VJF65561:VJF65563 VTB65561:VTB65563 WCX65561:WCX65563 WMT65561:WMT65563 WWP65561:WWP65563 AH131097:AH131099 KD131097:KD131099 TZ131097:TZ131099 ADV131097:ADV131099 ANR131097:ANR131099 AXN131097:AXN131099 BHJ131097:BHJ131099 BRF131097:BRF131099 CBB131097:CBB131099 CKX131097:CKX131099 CUT131097:CUT131099 DEP131097:DEP131099 DOL131097:DOL131099 DYH131097:DYH131099 EID131097:EID131099 ERZ131097:ERZ131099 FBV131097:FBV131099 FLR131097:FLR131099 FVN131097:FVN131099 GFJ131097:GFJ131099 GPF131097:GPF131099 GZB131097:GZB131099 HIX131097:HIX131099 HST131097:HST131099 ICP131097:ICP131099 IML131097:IML131099 IWH131097:IWH131099 JGD131097:JGD131099 JPZ131097:JPZ131099 JZV131097:JZV131099 KJR131097:KJR131099 KTN131097:KTN131099 LDJ131097:LDJ131099 LNF131097:LNF131099 LXB131097:LXB131099 MGX131097:MGX131099 MQT131097:MQT131099 NAP131097:NAP131099 NKL131097:NKL131099 NUH131097:NUH131099 OED131097:OED131099 ONZ131097:ONZ131099 OXV131097:OXV131099 PHR131097:PHR131099 PRN131097:PRN131099 QBJ131097:QBJ131099 QLF131097:QLF131099 QVB131097:QVB131099 REX131097:REX131099 ROT131097:ROT131099 RYP131097:RYP131099 SIL131097:SIL131099 SSH131097:SSH131099 TCD131097:TCD131099 TLZ131097:TLZ131099 TVV131097:TVV131099 UFR131097:UFR131099 UPN131097:UPN131099 UZJ131097:UZJ131099 VJF131097:VJF131099 VTB131097:VTB131099 WCX131097:WCX131099 WMT131097:WMT131099 WWP131097:WWP131099 AH196633:AH196635 KD196633:KD196635 TZ196633:TZ196635 ADV196633:ADV196635 ANR196633:ANR196635 AXN196633:AXN196635 BHJ196633:BHJ196635 BRF196633:BRF196635 CBB196633:CBB196635 CKX196633:CKX196635 CUT196633:CUT196635 DEP196633:DEP196635 DOL196633:DOL196635 DYH196633:DYH196635 EID196633:EID196635 ERZ196633:ERZ196635 FBV196633:FBV196635 FLR196633:FLR196635 FVN196633:FVN196635 GFJ196633:GFJ196635 GPF196633:GPF196635 GZB196633:GZB196635 HIX196633:HIX196635 HST196633:HST196635 ICP196633:ICP196635 IML196633:IML196635 IWH196633:IWH196635 JGD196633:JGD196635 JPZ196633:JPZ196635 JZV196633:JZV196635 KJR196633:KJR196635 KTN196633:KTN196635 LDJ196633:LDJ196635 LNF196633:LNF196635 LXB196633:LXB196635 MGX196633:MGX196635 MQT196633:MQT196635 NAP196633:NAP196635 NKL196633:NKL196635 NUH196633:NUH196635 OED196633:OED196635 ONZ196633:ONZ196635 OXV196633:OXV196635 PHR196633:PHR196635 PRN196633:PRN196635 QBJ196633:QBJ196635 QLF196633:QLF196635 QVB196633:QVB196635 REX196633:REX196635 ROT196633:ROT196635 RYP196633:RYP196635 SIL196633:SIL196635 SSH196633:SSH196635 TCD196633:TCD196635 TLZ196633:TLZ196635 TVV196633:TVV196635 UFR196633:UFR196635 UPN196633:UPN196635 UZJ196633:UZJ196635 VJF196633:VJF196635 VTB196633:VTB196635 WCX196633:WCX196635 WMT196633:WMT196635 WWP196633:WWP196635 AH262169:AH262171 KD262169:KD262171 TZ262169:TZ262171 ADV262169:ADV262171 ANR262169:ANR262171 AXN262169:AXN262171 BHJ262169:BHJ262171 BRF262169:BRF262171 CBB262169:CBB262171 CKX262169:CKX262171 CUT262169:CUT262171 DEP262169:DEP262171 DOL262169:DOL262171 DYH262169:DYH262171 EID262169:EID262171 ERZ262169:ERZ262171 FBV262169:FBV262171 FLR262169:FLR262171 FVN262169:FVN262171 GFJ262169:GFJ262171 GPF262169:GPF262171 GZB262169:GZB262171 HIX262169:HIX262171 HST262169:HST262171 ICP262169:ICP262171 IML262169:IML262171 IWH262169:IWH262171 JGD262169:JGD262171 JPZ262169:JPZ262171 JZV262169:JZV262171 KJR262169:KJR262171 KTN262169:KTN262171 LDJ262169:LDJ262171 LNF262169:LNF262171 LXB262169:LXB262171 MGX262169:MGX262171 MQT262169:MQT262171 NAP262169:NAP262171 NKL262169:NKL262171 NUH262169:NUH262171 OED262169:OED262171 ONZ262169:ONZ262171 OXV262169:OXV262171 PHR262169:PHR262171 PRN262169:PRN262171 QBJ262169:QBJ262171 QLF262169:QLF262171 QVB262169:QVB262171 REX262169:REX262171 ROT262169:ROT262171 RYP262169:RYP262171 SIL262169:SIL262171 SSH262169:SSH262171 TCD262169:TCD262171 TLZ262169:TLZ262171 TVV262169:TVV262171 UFR262169:UFR262171 UPN262169:UPN262171 UZJ262169:UZJ262171 VJF262169:VJF262171 VTB262169:VTB262171 WCX262169:WCX262171 WMT262169:WMT262171 WWP262169:WWP262171 AH327705:AH327707 KD327705:KD327707 TZ327705:TZ327707 ADV327705:ADV327707 ANR327705:ANR327707 AXN327705:AXN327707 BHJ327705:BHJ327707 BRF327705:BRF327707 CBB327705:CBB327707 CKX327705:CKX327707 CUT327705:CUT327707 DEP327705:DEP327707 DOL327705:DOL327707 DYH327705:DYH327707 EID327705:EID327707 ERZ327705:ERZ327707 FBV327705:FBV327707 FLR327705:FLR327707 FVN327705:FVN327707 GFJ327705:GFJ327707 GPF327705:GPF327707 GZB327705:GZB327707 HIX327705:HIX327707 HST327705:HST327707 ICP327705:ICP327707 IML327705:IML327707 IWH327705:IWH327707 JGD327705:JGD327707 JPZ327705:JPZ327707 JZV327705:JZV327707 KJR327705:KJR327707 KTN327705:KTN327707 LDJ327705:LDJ327707 LNF327705:LNF327707 LXB327705:LXB327707 MGX327705:MGX327707 MQT327705:MQT327707 NAP327705:NAP327707 NKL327705:NKL327707 NUH327705:NUH327707 OED327705:OED327707 ONZ327705:ONZ327707 OXV327705:OXV327707 PHR327705:PHR327707 PRN327705:PRN327707 QBJ327705:QBJ327707 QLF327705:QLF327707 QVB327705:QVB327707 REX327705:REX327707 ROT327705:ROT327707 RYP327705:RYP327707 SIL327705:SIL327707 SSH327705:SSH327707 TCD327705:TCD327707 TLZ327705:TLZ327707 TVV327705:TVV327707 UFR327705:UFR327707 UPN327705:UPN327707 UZJ327705:UZJ327707 VJF327705:VJF327707 VTB327705:VTB327707 WCX327705:WCX327707 WMT327705:WMT327707 WWP327705:WWP327707 AH393241:AH393243 KD393241:KD393243 TZ393241:TZ393243 ADV393241:ADV393243 ANR393241:ANR393243 AXN393241:AXN393243 BHJ393241:BHJ393243 BRF393241:BRF393243 CBB393241:CBB393243 CKX393241:CKX393243 CUT393241:CUT393243 DEP393241:DEP393243 DOL393241:DOL393243 DYH393241:DYH393243 EID393241:EID393243 ERZ393241:ERZ393243 FBV393241:FBV393243 FLR393241:FLR393243 FVN393241:FVN393243 GFJ393241:GFJ393243 GPF393241:GPF393243 GZB393241:GZB393243 HIX393241:HIX393243 HST393241:HST393243 ICP393241:ICP393243 IML393241:IML393243 IWH393241:IWH393243 JGD393241:JGD393243 JPZ393241:JPZ393243 JZV393241:JZV393243 KJR393241:KJR393243 KTN393241:KTN393243 LDJ393241:LDJ393243 LNF393241:LNF393243 LXB393241:LXB393243 MGX393241:MGX393243 MQT393241:MQT393243 NAP393241:NAP393243 NKL393241:NKL393243 NUH393241:NUH393243 OED393241:OED393243 ONZ393241:ONZ393243 OXV393241:OXV393243 PHR393241:PHR393243 PRN393241:PRN393243 QBJ393241:QBJ393243 QLF393241:QLF393243 QVB393241:QVB393243 REX393241:REX393243 ROT393241:ROT393243 RYP393241:RYP393243 SIL393241:SIL393243 SSH393241:SSH393243 TCD393241:TCD393243 TLZ393241:TLZ393243 TVV393241:TVV393243 UFR393241:UFR393243 UPN393241:UPN393243 UZJ393241:UZJ393243 VJF393241:VJF393243 VTB393241:VTB393243 WCX393241:WCX393243 WMT393241:WMT393243 WWP393241:WWP393243 AH458777:AH458779 KD458777:KD458779 TZ458777:TZ458779 ADV458777:ADV458779 ANR458777:ANR458779 AXN458777:AXN458779 BHJ458777:BHJ458779 BRF458777:BRF458779 CBB458777:CBB458779 CKX458777:CKX458779 CUT458777:CUT458779 DEP458777:DEP458779 DOL458777:DOL458779 DYH458777:DYH458779 EID458777:EID458779 ERZ458777:ERZ458779 FBV458777:FBV458779 FLR458777:FLR458779 FVN458777:FVN458779 GFJ458777:GFJ458779 GPF458777:GPF458779 GZB458777:GZB458779 HIX458777:HIX458779 HST458777:HST458779 ICP458777:ICP458779 IML458777:IML458779 IWH458777:IWH458779 JGD458777:JGD458779 JPZ458777:JPZ458779 JZV458777:JZV458779 KJR458777:KJR458779 KTN458777:KTN458779 LDJ458777:LDJ458779 LNF458777:LNF458779 LXB458777:LXB458779 MGX458777:MGX458779 MQT458777:MQT458779 NAP458777:NAP458779 NKL458777:NKL458779 NUH458777:NUH458779 OED458777:OED458779 ONZ458777:ONZ458779 OXV458777:OXV458779 PHR458777:PHR458779 PRN458777:PRN458779 QBJ458777:QBJ458779 QLF458777:QLF458779 QVB458777:QVB458779 REX458777:REX458779 ROT458777:ROT458779 RYP458777:RYP458779 SIL458777:SIL458779 SSH458777:SSH458779 TCD458777:TCD458779 TLZ458777:TLZ458779 TVV458777:TVV458779 UFR458777:UFR458779 UPN458777:UPN458779 UZJ458777:UZJ458779 VJF458777:VJF458779 VTB458777:VTB458779 WCX458777:WCX458779 WMT458777:WMT458779 WWP458777:WWP458779 AH524313:AH524315 KD524313:KD524315 TZ524313:TZ524315 ADV524313:ADV524315 ANR524313:ANR524315 AXN524313:AXN524315 BHJ524313:BHJ524315 BRF524313:BRF524315 CBB524313:CBB524315 CKX524313:CKX524315 CUT524313:CUT524315 DEP524313:DEP524315 DOL524313:DOL524315 DYH524313:DYH524315 EID524313:EID524315 ERZ524313:ERZ524315 FBV524313:FBV524315 FLR524313:FLR524315 FVN524313:FVN524315 GFJ524313:GFJ524315 GPF524313:GPF524315 GZB524313:GZB524315 HIX524313:HIX524315 HST524313:HST524315 ICP524313:ICP524315 IML524313:IML524315 IWH524313:IWH524315 JGD524313:JGD524315 JPZ524313:JPZ524315 JZV524313:JZV524315 KJR524313:KJR524315 KTN524313:KTN524315 LDJ524313:LDJ524315 LNF524313:LNF524315 LXB524313:LXB524315 MGX524313:MGX524315 MQT524313:MQT524315 NAP524313:NAP524315 NKL524313:NKL524315 NUH524313:NUH524315 OED524313:OED524315 ONZ524313:ONZ524315 OXV524313:OXV524315 PHR524313:PHR524315 PRN524313:PRN524315 QBJ524313:QBJ524315 QLF524313:QLF524315 QVB524313:QVB524315 REX524313:REX524315 ROT524313:ROT524315 RYP524313:RYP524315 SIL524313:SIL524315 SSH524313:SSH524315 TCD524313:TCD524315 TLZ524313:TLZ524315 TVV524313:TVV524315 UFR524313:UFR524315 UPN524313:UPN524315 UZJ524313:UZJ524315 VJF524313:VJF524315 VTB524313:VTB524315 WCX524313:WCX524315 WMT524313:WMT524315 WWP524313:WWP524315 AH589849:AH589851 KD589849:KD589851 TZ589849:TZ589851 ADV589849:ADV589851 ANR589849:ANR589851 AXN589849:AXN589851 BHJ589849:BHJ589851 BRF589849:BRF589851 CBB589849:CBB589851 CKX589849:CKX589851 CUT589849:CUT589851 DEP589849:DEP589851 DOL589849:DOL589851 DYH589849:DYH589851 EID589849:EID589851 ERZ589849:ERZ589851 FBV589849:FBV589851 FLR589849:FLR589851 FVN589849:FVN589851 GFJ589849:GFJ589851 GPF589849:GPF589851 GZB589849:GZB589851 HIX589849:HIX589851 HST589849:HST589851 ICP589849:ICP589851 IML589849:IML589851 IWH589849:IWH589851 JGD589849:JGD589851 JPZ589849:JPZ589851 JZV589849:JZV589851 KJR589849:KJR589851 KTN589849:KTN589851 LDJ589849:LDJ589851 LNF589849:LNF589851 LXB589849:LXB589851 MGX589849:MGX589851 MQT589849:MQT589851 NAP589849:NAP589851 NKL589849:NKL589851 NUH589849:NUH589851 OED589849:OED589851 ONZ589849:ONZ589851 OXV589849:OXV589851 PHR589849:PHR589851 PRN589849:PRN589851 QBJ589849:QBJ589851 QLF589849:QLF589851 QVB589849:QVB589851 REX589849:REX589851 ROT589849:ROT589851 RYP589849:RYP589851 SIL589849:SIL589851 SSH589849:SSH589851 TCD589849:TCD589851 TLZ589849:TLZ589851 TVV589849:TVV589851 UFR589849:UFR589851 UPN589849:UPN589851 UZJ589849:UZJ589851 VJF589849:VJF589851 VTB589849:VTB589851 WCX589849:WCX589851 WMT589849:WMT589851 WWP589849:WWP589851 AH655385:AH655387 KD655385:KD655387 TZ655385:TZ655387 ADV655385:ADV655387 ANR655385:ANR655387 AXN655385:AXN655387 BHJ655385:BHJ655387 BRF655385:BRF655387 CBB655385:CBB655387 CKX655385:CKX655387 CUT655385:CUT655387 DEP655385:DEP655387 DOL655385:DOL655387 DYH655385:DYH655387 EID655385:EID655387 ERZ655385:ERZ655387 FBV655385:FBV655387 FLR655385:FLR655387 FVN655385:FVN655387 GFJ655385:GFJ655387 GPF655385:GPF655387 GZB655385:GZB655387 HIX655385:HIX655387 HST655385:HST655387 ICP655385:ICP655387 IML655385:IML655387 IWH655385:IWH655387 JGD655385:JGD655387 JPZ655385:JPZ655387 JZV655385:JZV655387 KJR655385:KJR655387 KTN655385:KTN655387 LDJ655385:LDJ655387 LNF655385:LNF655387 LXB655385:LXB655387 MGX655385:MGX655387 MQT655385:MQT655387 NAP655385:NAP655387 NKL655385:NKL655387 NUH655385:NUH655387 OED655385:OED655387 ONZ655385:ONZ655387 OXV655385:OXV655387 PHR655385:PHR655387 PRN655385:PRN655387 QBJ655385:QBJ655387 QLF655385:QLF655387 QVB655385:QVB655387 REX655385:REX655387 ROT655385:ROT655387 RYP655385:RYP655387 SIL655385:SIL655387 SSH655385:SSH655387 TCD655385:TCD655387 TLZ655385:TLZ655387 TVV655385:TVV655387 UFR655385:UFR655387 UPN655385:UPN655387 UZJ655385:UZJ655387 VJF655385:VJF655387 VTB655385:VTB655387 WCX655385:WCX655387 WMT655385:WMT655387 WWP655385:WWP655387 AH720921:AH720923 KD720921:KD720923 TZ720921:TZ720923 ADV720921:ADV720923 ANR720921:ANR720923 AXN720921:AXN720923 BHJ720921:BHJ720923 BRF720921:BRF720923 CBB720921:CBB720923 CKX720921:CKX720923 CUT720921:CUT720923 DEP720921:DEP720923 DOL720921:DOL720923 DYH720921:DYH720923 EID720921:EID720923 ERZ720921:ERZ720923 FBV720921:FBV720923 FLR720921:FLR720923 FVN720921:FVN720923 GFJ720921:GFJ720923 GPF720921:GPF720923 GZB720921:GZB720923 HIX720921:HIX720923 HST720921:HST720923 ICP720921:ICP720923 IML720921:IML720923 IWH720921:IWH720923 JGD720921:JGD720923 JPZ720921:JPZ720923 JZV720921:JZV720923 KJR720921:KJR720923 KTN720921:KTN720923 LDJ720921:LDJ720923 LNF720921:LNF720923 LXB720921:LXB720923 MGX720921:MGX720923 MQT720921:MQT720923 NAP720921:NAP720923 NKL720921:NKL720923 NUH720921:NUH720923 OED720921:OED720923 ONZ720921:ONZ720923 OXV720921:OXV720923 PHR720921:PHR720923 PRN720921:PRN720923 QBJ720921:QBJ720923 QLF720921:QLF720923 QVB720921:QVB720923 REX720921:REX720923 ROT720921:ROT720923 RYP720921:RYP720923 SIL720921:SIL720923 SSH720921:SSH720923 TCD720921:TCD720923 TLZ720921:TLZ720923 TVV720921:TVV720923 UFR720921:UFR720923 UPN720921:UPN720923 UZJ720921:UZJ720923 VJF720921:VJF720923 VTB720921:VTB720923 WCX720921:WCX720923 WMT720921:WMT720923 WWP720921:WWP720923 AH786457:AH786459 KD786457:KD786459 TZ786457:TZ786459 ADV786457:ADV786459 ANR786457:ANR786459 AXN786457:AXN786459 BHJ786457:BHJ786459 BRF786457:BRF786459 CBB786457:CBB786459 CKX786457:CKX786459 CUT786457:CUT786459 DEP786457:DEP786459 DOL786457:DOL786459 DYH786457:DYH786459 EID786457:EID786459 ERZ786457:ERZ786459 FBV786457:FBV786459 FLR786457:FLR786459 FVN786457:FVN786459 GFJ786457:GFJ786459 GPF786457:GPF786459 GZB786457:GZB786459 HIX786457:HIX786459 HST786457:HST786459 ICP786457:ICP786459 IML786457:IML786459 IWH786457:IWH786459 JGD786457:JGD786459 JPZ786457:JPZ786459 JZV786457:JZV786459 KJR786457:KJR786459 KTN786457:KTN786459 LDJ786457:LDJ786459 LNF786457:LNF786459 LXB786457:LXB786459 MGX786457:MGX786459 MQT786457:MQT786459 NAP786457:NAP786459 NKL786457:NKL786459 NUH786457:NUH786459 OED786457:OED786459 ONZ786457:ONZ786459 OXV786457:OXV786459 PHR786457:PHR786459 PRN786457:PRN786459 QBJ786457:QBJ786459 QLF786457:QLF786459 QVB786457:QVB786459 REX786457:REX786459 ROT786457:ROT786459 RYP786457:RYP786459 SIL786457:SIL786459 SSH786457:SSH786459 TCD786457:TCD786459 TLZ786457:TLZ786459 TVV786457:TVV786459 UFR786457:UFR786459 UPN786457:UPN786459 UZJ786457:UZJ786459 VJF786457:VJF786459 VTB786457:VTB786459 WCX786457:WCX786459 WMT786457:WMT786459 WWP786457:WWP786459 AH851993:AH851995 KD851993:KD851995 TZ851993:TZ851995 ADV851993:ADV851995 ANR851993:ANR851995 AXN851993:AXN851995 BHJ851993:BHJ851995 BRF851993:BRF851995 CBB851993:CBB851995 CKX851993:CKX851995 CUT851993:CUT851995 DEP851993:DEP851995 DOL851993:DOL851995 DYH851993:DYH851995 EID851993:EID851995 ERZ851993:ERZ851995 FBV851993:FBV851995 FLR851993:FLR851995 FVN851993:FVN851995 GFJ851993:GFJ851995 GPF851993:GPF851995 GZB851993:GZB851995 HIX851993:HIX851995 HST851993:HST851995 ICP851993:ICP851995 IML851993:IML851995 IWH851993:IWH851995 JGD851993:JGD851995 JPZ851993:JPZ851995 JZV851993:JZV851995 KJR851993:KJR851995 KTN851993:KTN851995 LDJ851993:LDJ851995 LNF851993:LNF851995 LXB851993:LXB851995 MGX851993:MGX851995 MQT851993:MQT851995 NAP851993:NAP851995 NKL851993:NKL851995 NUH851993:NUH851995 OED851993:OED851995 ONZ851993:ONZ851995 OXV851993:OXV851995 PHR851993:PHR851995 PRN851993:PRN851995 QBJ851993:QBJ851995 QLF851993:QLF851995 QVB851993:QVB851995 REX851993:REX851995 ROT851993:ROT851995 RYP851993:RYP851995 SIL851993:SIL851995 SSH851993:SSH851995 TCD851993:TCD851995 TLZ851993:TLZ851995 TVV851993:TVV851995 UFR851993:UFR851995 UPN851993:UPN851995 UZJ851993:UZJ851995 VJF851993:VJF851995 VTB851993:VTB851995 WCX851993:WCX851995 WMT851993:WMT851995 WWP851993:WWP851995 AH917529:AH917531 KD917529:KD917531 TZ917529:TZ917531 ADV917529:ADV917531 ANR917529:ANR917531 AXN917529:AXN917531 BHJ917529:BHJ917531 BRF917529:BRF917531 CBB917529:CBB917531 CKX917529:CKX917531 CUT917529:CUT917531 DEP917529:DEP917531 DOL917529:DOL917531 DYH917529:DYH917531 EID917529:EID917531 ERZ917529:ERZ917531 FBV917529:FBV917531 FLR917529:FLR917531 FVN917529:FVN917531 GFJ917529:GFJ917531 GPF917529:GPF917531 GZB917529:GZB917531 HIX917529:HIX917531 HST917529:HST917531 ICP917529:ICP917531 IML917529:IML917531 IWH917529:IWH917531 JGD917529:JGD917531 JPZ917529:JPZ917531 JZV917529:JZV917531 KJR917529:KJR917531 KTN917529:KTN917531 LDJ917529:LDJ917531 LNF917529:LNF917531 LXB917529:LXB917531 MGX917529:MGX917531 MQT917529:MQT917531 NAP917529:NAP917531 NKL917529:NKL917531 NUH917529:NUH917531 OED917529:OED917531 ONZ917529:ONZ917531 OXV917529:OXV917531 PHR917529:PHR917531 PRN917529:PRN917531 QBJ917529:QBJ917531 QLF917529:QLF917531 QVB917529:QVB917531 REX917529:REX917531 ROT917529:ROT917531 RYP917529:RYP917531 SIL917529:SIL917531 SSH917529:SSH917531 TCD917529:TCD917531 TLZ917529:TLZ917531 TVV917529:TVV917531 UFR917529:UFR917531 UPN917529:UPN917531 UZJ917529:UZJ917531 VJF917529:VJF917531 VTB917529:VTB917531 WCX917529:WCX917531 WMT917529:WMT917531 WWP917529:WWP917531 AH983065:AH983067 KD983065:KD983067 TZ983065:TZ983067 ADV983065:ADV983067 ANR983065:ANR983067 AXN983065:AXN983067 BHJ983065:BHJ983067 BRF983065:BRF983067 CBB983065:CBB983067 CKX983065:CKX983067 CUT983065:CUT983067 DEP983065:DEP983067 DOL983065:DOL983067 DYH983065:DYH983067 EID983065:EID983067 ERZ983065:ERZ983067 FBV983065:FBV983067 FLR983065:FLR983067 FVN983065:FVN983067 GFJ983065:GFJ983067 GPF983065:GPF983067 GZB983065:GZB983067 HIX983065:HIX983067 HST983065:HST983067 ICP983065:ICP983067 IML983065:IML983067 IWH983065:IWH983067 JGD983065:JGD983067 JPZ983065:JPZ983067 JZV983065:JZV983067 KJR983065:KJR983067 KTN983065:KTN983067 LDJ983065:LDJ983067 LNF983065:LNF983067 LXB983065:LXB983067 MGX983065:MGX983067 MQT983065:MQT983067 NAP983065:NAP983067 NKL983065:NKL983067 NUH983065:NUH983067 OED983065:OED983067 ONZ983065:ONZ983067 OXV983065:OXV983067 PHR983065:PHR983067 PRN983065:PRN983067 QBJ983065:QBJ983067 QLF983065:QLF983067 QVB983065:QVB983067 REX983065:REX983067 ROT983065:ROT983067 RYP983065:RYP983067 SIL983065:SIL983067 SSH983065:SSH983067 TCD983065:TCD983067 TLZ983065:TLZ983067 TVV983065:TVV983067 UFR983065:UFR983067 UPN983065:UPN983067 UZJ983065:UZJ983067 VJF983065:VJF983067 VTB983065:VTB983067 WCX983065:WCX983067 WMT983065:WMT983067 WWP983065:WWP983067 AF65450:AG65545 KB65450:KC65545 TX65450:TY65545 ADT65450:ADU65545 ANP65450:ANQ65545 AXL65450:AXM65545 BHH65450:BHI65545 BRD65450:BRE65545 CAZ65450:CBA65545 CKV65450:CKW65545 CUR65450:CUS65545 DEN65450:DEO65545 DOJ65450:DOK65545 DYF65450:DYG65545 EIB65450:EIC65545 ERX65450:ERY65545 FBT65450:FBU65545 FLP65450:FLQ65545 FVL65450:FVM65545 GFH65450:GFI65545 GPD65450:GPE65545 GYZ65450:GZA65545 HIV65450:HIW65545 HSR65450:HSS65545 ICN65450:ICO65545 IMJ65450:IMK65545 IWF65450:IWG65545 JGB65450:JGC65545 JPX65450:JPY65545 JZT65450:JZU65545 KJP65450:KJQ65545 KTL65450:KTM65545 LDH65450:LDI65545 LND65450:LNE65545 LWZ65450:LXA65545 MGV65450:MGW65545 MQR65450:MQS65545 NAN65450:NAO65545 NKJ65450:NKK65545 NUF65450:NUG65545 OEB65450:OEC65545 ONX65450:ONY65545 OXT65450:OXU65545 PHP65450:PHQ65545 PRL65450:PRM65545 QBH65450:QBI65545 QLD65450:QLE65545 QUZ65450:QVA65545 REV65450:REW65545 ROR65450:ROS65545 RYN65450:RYO65545 SIJ65450:SIK65545 SSF65450:SSG65545 TCB65450:TCC65545 TLX65450:TLY65545 TVT65450:TVU65545 UFP65450:UFQ65545 UPL65450:UPM65545 UZH65450:UZI65545 VJD65450:VJE65545 VSZ65450:VTA65545 WCV65450:WCW65545 WMR65450:WMS65545 WWN65450:WWO65545 AF130986:AG131081 KB130986:KC131081 TX130986:TY131081 ADT130986:ADU131081 ANP130986:ANQ131081 AXL130986:AXM131081 BHH130986:BHI131081 BRD130986:BRE131081 CAZ130986:CBA131081 CKV130986:CKW131081 CUR130986:CUS131081 DEN130986:DEO131081 DOJ130986:DOK131081 DYF130986:DYG131081 EIB130986:EIC131081 ERX130986:ERY131081 FBT130986:FBU131081 FLP130986:FLQ131081 FVL130986:FVM131081 GFH130986:GFI131081 GPD130986:GPE131081 GYZ130986:GZA131081 HIV130986:HIW131081 HSR130986:HSS131081 ICN130986:ICO131081 IMJ130986:IMK131081 IWF130986:IWG131081 JGB130986:JGC131081 JPX130986:JPY131081 JZT130986:JZU131081 KJP130986:KJQ131081 KTL130986:KTM131081 LDH130986:LDI131081 LND130986:LNE131081 LWZ130986:LXA131081 MGV130986:MGW131081 MQR130986:MQS131081 NAN130986:NAO131081 NKJ130986:NKK131081 NUF130986:NUG131081 OEB130986:OEC131081 ONX130986:ONY131081 OXT130986:OXU131081 PHP130986:PHQ131081 PRL130986:PRM131081 QBH130986:QBI131081 QLD130986:QLE131081 QUZ130986:QVA131081 REV130986:REW131081 ROR130986:ROS131081 RYN130986:RYO131081 SIJ130986:SIK131081 SSF130986:SSG131081 TCB130986:TCC131081 TLX130986:TLY131081 TVT130986:TVU131081 UFP130986:UFQ131081 UPL130986:UPM131081 UZH130986:UZI131081 VJD130986:VJE131081 VSZ130986:VTA131081 WCV130986:WCW131081 WMR130986:WMS131081 WWN130986:WWO131081 AF196522:AG196617 KB196522:KC196617 TX196522:TY196617 ADT196522:ADU196617 ANP196522:ANQ196617 AXL196522:AXM196617 BHH196522:BHI196617 BRD196522:BRE196617 CAZ196522:CBA196617 CKV196522:CKW196617 CUR196522:CUS196617 DEN196522:DEO196617 DOJ196522:DOK196617 DYF196522:DYG196617 EIB196522:EIC196617 ERX196522:ERY196617 FBT196522:FBU196617 FLP196522:FLQ196617 FVL196522:FVM196617 GFH196522:GFI196617 GPD196522:GPE196617 GYZ196522:GZA196617 HIV196522:HIW196617 HSR196522:HSS196617 ICN196522:ICO196617 IMJ196522:IMK196617 IWF196522:IWG196617 JGB196522:JGC196617 JPX196522:JPY196617 JZT196522:JZU196617 KJP196522:KJQ196617 KTL196522:KTM196617 LDH196522:LDI196617 LND196522:LNE196617 LWZ196522:LXA196617 MGV196522:MGW196617 MQR196522:MQS196617 NAN196522:NAO196617 NKJ196522:NKK196617 NUF196522:NUG196617 OEB196522:OEC196617 ONX196522:ONY196617 OXT196522:OXU196617 PHP196522:PHQ196617 PRL196522:PRM196617 QBH196522:QBI196617 QLD196522:QLE196617 QUZ196522:QVA196617 REV196522:REW196617 ROR196522:ROS196617 RYN196522:RYO196617 SIJ196522:SIK196617 SSF196522:SSG196617 TCB196522:TCC196617 TLX196522:TLY196617 TVT196522:TVU196617 UFP196522:UFQ196617 UPL196522:UPM196617 UZH196522:UZI196617 VJD196522:VJE196617 VSZ196522:VTA196617 WCV196522:WCW196617 WMR196522:WMS196617 WWN196522:WWO196617 AF262058:AG262153 KB262058:KC262153 TX262058:TY262153 ADT262058:ADU262153 ANP262058:ANQ262153 AXL262058:AXM262153 BHH262058:BHI262153 BRD262058:BRE262153 CAZ262058:CBA262153 CKV262058:CKW262153 CUR262058:CUS262153 DEN262058:DEO262153 DOJ262058:DOK262153 DYF262058:DYG262153 EIB262058:EIC262153 ERX262058:ERY262153 FBT262058:FBU262153 FLP262058:FLQ262153 FVL262058:FVM262153 GFH262058:GFI262153 GPD262058:GPE262153 GYZ262058:GZA262153 HIV262058:HIW262153 HSR262058:HSS262153 ICN262058:ICO262153 IMJ262058:IMK262153 IWF262058:IWG262153 JGB262058:JGC262153 JPX262058:JPY262153 JZT262058:JZU262153 KJP262058:KJQ262153 KTL262058:KTM262153 LDH262058:LDI262153 LND262058:LNE262153 LWZ262058:LXA262153 MGV262058:MGW262153 MQR262058:MQS262153 NAN262058:NAO262153 NKJ262058:NKK262153 NUF262058:NUG262153 OEB262058:OEC262153 ONX262058:ONY262153 OXT262058:OXU262153 PHP262058:PHQ262153 PRL262058:PRM262153 QBH262058:QBI262153 QLD262058:QLE262153 QUZ262058:QVA262153 REV262058:REW262153 ROR262058:ROS262153 RYN262058:RYO262153 SIJ262058:SIK262153 SSF262058:SSG262153 TCB262058:TCC262153 TLX262058:TLY262153 TVT262058:TVU262153 UFP262058:UFQ262153 UPL262058:UPM262153 UZH262058:UZI262153 VJD262058:VJE262153 VSZ262058:VTA262153 WCV262058:WCW262153 WMR262058:WMS262153 WWN262058:WWO262153 AF327594:AG327689 KB327594:KC327689 TX327594:TY327689 ADT327594:ADU327689 ANP327594:ANQ327689 AXL327594:AXM327689 BHH327594:BHI327689 BRD327594:BRE327689 CAZ327594:CBA327689 CKV327594:CKW327689 CUR327594:CUS327689 DEN327594:DEO327689 DOJ327594:DOK327689 DYF327594:DYG327689 EIB327594:EIC327689 ERX327594:ERY327689 FBT327594:FBU327689 FLP327594:FLQ327689 FVL327594:FVM327689 GFH327594:GFI327689 GPD327594:GPE327689 GYZ327594:GZA327689 HIV327594:HIW327689 HSR327594:HSS327689 ICN327594:ICO327689 IMJ327594:IMK327689 IWF327594:IWG327689 JGB327594:JGC327689 JPX327594:JPY327689 JZT327594:JZU327689 KJP327594:KJQ327689 KTL327594:KTM327689 LDH327594:LDI327689 LND327594:LNE327689 LWZ327594:LXA327689 MGV327594:MGW327689 MQR327594:MQS327689 NAN327594:NAO327689 NKJ327594:NKK327689 NUF327594:NUG327689 OEB327594:OEC327689 ONX327594:ONY327689 OXT327594:OXU327689 PHP327594:PHQ327689 PRL327594:PRM327689 QBH327594:QBI327689 QLD327594:QLE327689 QUZ327594:QVA327689 REV327594:REW327689 ROR327594:ROS327689 RYN327594:RYO327689 SIJ327594:SIK327689 SSF327594:SSG327689 TCB327594:TCC327689 TLX327594:TLY327689 TVT327594:TVU327689 UFP327594:UFQ327689 UPL327594:UPM327689 UZH327594:UZI327689 VJD327594:VJE327689 VSZ327594:VTA327689 WCV327594:WCW327689 WMR327594:WMS327689 WWN327594:WWO327689 AF393130:AG393225 KB393130:KC393225 TX393130:TY393225 ADT393130:ADU393225 ANP393130:ANQ393225 AXL393130:AXM393225 BHH393130:BHI393225 BRD393130:BRE393225 CAZ393130:CBA393225 CKV393130:CKW393225 CUR393130:CUS393225 DEN393130:DEO393225 DOJ393130:DOK393225 DYF393130:DYG393225 EIB393130:EIC393225 ERX393130:ERY393225 FBT393130:FBU393225 FLP393130:FLQ393225 FVL393130:FVM393225 GFH393130:GFI393225 GPD393130:GPE393225 GYZ393130:GZA393225 HIV393130:HIW393225 HSR393130:HSS393225 ICN393130:ICO393225 IMJ393130:IMK393225 IWF393130:IWG393225 JGB393130:JGC393225 JPX393130:JPY393225 JZT393130:JZU393225 KJP393130:KJQ393225 KTL393130:KTM393225 LDH393130:LDI393225 LND393130:LNE393225 LWZ393130:LXA393225 MGV393130:MGW393225 MQR393130:MQS393225 NAN393130:NAO393225 NKJ393130:NKK393225 NUF393130:NUG393225 OEB393130:OEC393225 ONX393130:ONY393225 OXT393130:OXU393225 PHP393130:PHQ393225 PRL393130:PRM393225 QBH393130:QBI393225 QLD393130:QLE393225 QUZ393130:QVA393225 REV393130:REW393225 ROR393130:ROS393225 RYN393130:RYO393225 SIJ393130:SIK393225 SSF393130:SSG393225 TCB393130:TCC393225 TLX393130:TLY393225 TVT393130:TVU393225 UFP393130:UFQ393225 UPL393130:UPM393225 UZH393130:UZI393225 VJD393130:VJE393225 VSZ393130:VTA393225 WCV393130:WCW393225 WMR393130:WMS393225 WWN393130:WWO393225 AF458666:AG458761 KB458666:KC458761 TX458666:TY458761 ADT458666:ADU458761 ANP458666:ANQ458761 AXL458666:AXM458761 BHH458666:BHI458761 BRD458666:BRE458761 CAZ458666:CBA458761 CKV458666:CKW458761 CUR458666:CUS458761 DEN458666:DEO458761 DOJ458666:DOK458761 DYF458666:DYG458761 EIB458666:EIC458761 ERX458666:ERY458761 FBT458666:FBU458761 FLP458666:FLQ458761 FVL458666:FVM458761 GFH458666:GFI458761 GPD458666:GPE458761 GYZ458666:GZA458761 HIV458666:HIW458761 HSR458666:HSS458761 ICN458666:ICO458761 IMJ458666:IMK458761 IWF458666:IWG458761 JGB458666:JGC458761 JPX458666:JPY458761 JZT458666:JZU458761 KJP458666:KJQ458761 KTL458666:KTM458761 LDH458666:LDI458761 LND458666:LNE458761 LWZ458666:LXA458761 MGV458666:MGW458761 MQR458666:MQS458761 NAN458666:NAO458761 NKJ458666:NKK458761 NUF458666:NUG458761 OEB458666:OEC458761 ONX458666:ONY458761 OXT458666:OXU458761 PHP458666:PHQ458761 PRL458666:PRM458761 QBH458666:QBI458761 QLD458666:QLE458761 QUZ458666:QVA458761 REV458666:REW458761 ROR458666:ROS458761 RYN458666:RYO458761 SIJ458666:SIK458761 SSF458666:SSG458761 TCB458666:TCC458761 TLX458666:TLY458761 TVT458666:TVU458761 UFP458666:UFQ458761 UPL458666:UPM458761 UZH458666:UZI458761 VJD458666:VJE458761 VSZ458666:VTA458761 WCV458666:WCW458761 WMR458666:WMS458761 WWN458666:WWO458761 AF524202:AG524297 KB524202:KC524297 TX524202:TY524297 ADT524202:ADU524297 ANP524202:ANQ524297 AXL524202:AXM524297 BHH524202:BHI524297 BRD524202:BRE524297 CAZ524202:CBA524297 CKV524202:CKW524297 CUR524202:CUS524297 DEN524202:DEO524297 DOJ524202:DOK524297 DYF524202:DYG524297 EIB524202:EIC524297 ERX524202:ERY524297 FBT524202:FBU524297 FLP524202:FLQ524297 FVL524202:FVM524297 GFH524202:GFI524297 GPD524202:GPE524297 GYZ524202:GZA524297 HIV524202:HIW524297 HSR524202:HSS524297 ICN524202:ICO524297 IMJ524202:IMK524297 IWF524202:IWG524297 JGB524202:JGC524297 JPX524202:JPY524297 JZT524202:JZU524297 KJP524202:KJQ524297 KTL524202:KTM524297 LDH524202:LDI524297 LND524202:LNE524297 LWZ524202:LXA524297 MGV524202:MGW524297 MQR524202:MQS524297 NAN524202:NAO524297 NKJ524202:NKK524297 NUF524202:NUG524297 OEB524202:OEC524297 ONX524202:ONY524297 OXT524202:OXU524297 PHP524202:PHQ524297 PRL524202:PRM524297 QBH524202:QBI524297 QLD524202:QLE524297 QUZ524202:QVA524297 REV524202:REW524297 ROR524202:ROS524297 RYN524202:RYO524297 SIJ524202:SIK524297 SSF524202:SSG524297 TCB524202:TCC524297 TLX524202:TLY524297 TVT524202:TVU524297 UFP524202:UFQ524297 UPL524202:UPM524297 UZH524202:UZI524297 VJD524202:VJE524297 VSZ524202:VTA524297 WCV524202:WCW524297 WMR524202:WMS524297 WWN524202:WWO524297 AF589738:AG589833 KB589738:KC589833 TX589738:TY589833 ADT589738:ADU589833 ANP589738:ANQ589833 AXL589738:AXM589833 BHH589738:BHI589833 BRD589738:BRE589833 CAZ589738:CBA589833 CKV589738:CKW589833 CUR589738:CUS589833 DEN589738:DEO589833 DOJ589738:DOK589833 DYF589738:DYG589833 EIB589738:EIC589833 ERX589738:ERY589833 FBT589738:FBU589833 FLP589738:FLQ589833 FVL589738:FVM589833 GFH589738:GFI589833 GPD589738:GPE589833 GYZ589738:GZA589833 HIV589738:HIW589833 HSR589738:HSS589833 ICN589738:ICO589833 IMJ589738:IMK589833 IWF589738:IWG589833 JGB589738:JGC589833 JPX589738:JPY589833 JZT589738:JZU589833 KJP589738:KJQ589833 KTL589738:KTM589833 LDH589738:LDI589833 LND589738:LNE589833 LWZ589738:LXA589833 MGV589738:MGW589833 MQR589738:MQS589833 NAN589738:NAO589833 NKJ589738:NKK589833 NUF589738:NUG589833 OEB589738:OEC589833 ONX589738:ONY589833 OXT589738:OXU589833 PHP589738:PHQ589833 PRL589738:PRM589833 QBH589738:QBI589833 QLD589738:QLE589833 QUZ589738:QVA589833 REV589738:REW589833 ROR589738:ROS589833 RYN589738:RYO589833 SIJ589738:SIK589833 SSF589738:SSG589833 TCB589738:TCC589833 TLX589738:TLY589833 TVT589738:TVU589833 UFP589738:UFQ589833 UPL589738:UPM589833 UZH589738:UZI589833 VJD589738:VJE589833 VSZ589738:VTA589833 WCV589738:WCW589833 WMR589738:WMS589833 WWN589738:WWO589833 AF655274:AG655369 KB655274:KC655369 TX655274:TY655369 ADT655274:ADU655369 ANP655274:ANQ655369 AXL655274:AXM655369 BHH655274:BHI655369 BRD655274:BRE655369 CAZ655274:CBA655369 CKV655274:CKW655369 CUR655274:CUS655369 DEN655274:DEO655369 DOJ655274:DOK655369 DYF655274:DYG655369 EIB655274:EIC655369 ERX655274:ERY655369 FBT655274:FBU655369 FLP655274:FLQ655369 FVL655274:FVM655369 GFH655274:GFI655369 GPD655274:GPE655369 GYZ655274:GZA655369 HIV655274:HIW655369 HSR655274:HSS655369 ICN655274:ICO655369 IMJ655274:IMK655369 IWF655274:IWG655369 JGB655274:JGC655369 JPX655274:JPY655369 JZT655274:JZU655369 KJP655274:KJQ655369 KTL655274:KTM655369 LDH655274:LDI655369 LND655274:LNE655369 LWZ655274:LXA655369 MGV655274:MGW655369 MQR655274:MQS655369 NAN655274:NAO655369 NKJ655274:NKK655369 NUF655274:NUG655369 OEB655274:OEC655369 ONX655274:ONY655369 OXT655274:OXU655369 PHP655274:PHQ655369 PRL655274:PRM655369 QBH655274:QBI655369 QLD655274:QLE655369 QUZ655274:QVA655369 REV655274:REW655369 ROR655274:ROS655369 RYN655274:RYO655369 SIJ655274:SIK655369 SSF655274:SSG655369 TCB655274:TCC655369 TLX655274:TLY655369 TVT655274:TVU655369 UFP655274:UFQ655369 UPL655274:UPM655369 UZH655274:UZI655369 VJD655274:VJE655369 VSZ655274:VTA655369 WCV655274:WCW655369 WMR655274:WMS655369 WWN655274:WWO655369 AF720810:AG720905 KB720810:KC720905 TX720810:TY720905 ADT720810:ADU720905 ANP720810:ANQ720905 AXL720810:AXM720905 BHH720810:BHI720905 BRD720810:BRE720905 CAZ720810:CBA720905 CKV720810:CKW720905 CUR720810:CUS720905 DEN720810:DEO720905 DOJ720810:DOK720905 DYF720810:DYG720905 EIB720810:EIC720905 ERX720810:ERY720905 FBT720810:FBU720905 FLP720810:FLQ720905 FVL720810:FVM720905 GFH720810:GFI720905 GPD720810:GPE720905 GYZ720810:GZA720905 HIV720810:HIW720905 HSR720810:HSS720905 ICN720810:ICO720905 IMJ720810:IMK720905 IWF720810:IWG720905 JGB720810:JGC720905 JPX720810:JPY720905 JZT720810:JZU720905 KJP720810:KJQ720905 KTL720810:KTM720905 LDH720810:LDI720905 LND720810:LNE720905 LWZ720810:LXA720905 MGV720810:MGW720905 MQR720810:MQS720905 NAN720810:NAO720905 NKJ720810:NKK720905 NUF720810:NUG720905 OEB720810:OEC720905 ONX720810:ONY720905 OXT720810:OXU720905 PHP720810:PHQ720905 PRL720810:PRM720905 QBH720810:QBI720905 QLD720810:QLE720905 QUZ720810:QVA720905 REV720810:REW720905 ROR720810:ROS720905 RYN720810:RYO720905 SIJ720810:SIK720905 SSF720810:SSG720905 TCB720810:TCC720905 TLX720810:TLY720905 TVT720810:TVU720905 UFP720810:UFQ720905 UPL720810:UPM720905 UZH720810:UZI720905 VJD720810:VJE720905 VSZ720810:VTA720905 WCV720810:WCW720905 WMR720810:WMS720905 WWN720810:WWO720905 AF786346:AG786441 KB786346:KC786441 TX786346:TY786441 ADT786346:ADU786441 ANP786346:ANQ786441 AXL786346:AXM786441 BHH786346:BHI786441 BRD786346:BRE786441 CAZ786346:CBA786441 CKV786346:CKW786441 CUR786346:CUS786441 DEN786346:DEO786441 DOJ786346:DOK786441 DYF786346:DYG786441 EIB786346:EIC786441 ERX786346:ERY786441 FBT786346:FBU786441 FLP786346:FLQ786441 FVL786346:FVM786441 GFH786346:GFI786441 GPD786346:GPE786441 GYZ786346:GZA786441 HIV786346:HIW786441 HSR786346:HSS786441 ICN786346:ICO786441 IMJ786346:IMK786441 IWF786346:IWG786441 JGB786346:JGC786441 JPX786346:JPY786441 JZT786346:JZU786441 KJP786346:KJQ786441 KTL786346:KTM786441 LDH786346:LDI786441 LND786346:LNE786441 LWZ786346:LXA786441 MGV786346:MGW786441 MQR786346:MQS786441 NAN786346:NAO786441 NKJ786346:NKK786441 NUF786346:NUG786441 OEB786346:OEC786441 ONX786346:ONY786441 OXT786346:OXU786441 PHP786346:PHQ786441 PRL786346:PRM786441 QBH786346:QBI786441 QLD786346:QLE786441 QUZ786346:QVA786441 REV786346:REW786441 ROR786346:ROS786441 RYN786346:RYO786441 SIJ786346:SIK786441 SSF786346:SSG786441 TCB786346:TCC786441 TLX786346:TLY786441 TVT786346:TVU786441 UFP786346:UFQ786441 UPL786346:UPM786441 UZH786346:UZI786441 VJD786346:VJE786441 VSZ786346:VTA786441 WCV786346:WCW786441 WMR786346:WMS786441 WWN786346:WWO786441 AF851882:AG851977 KB851882:KC851977 TX851882:TY851977 ADT851882:ADU851977 ANP851882:ANQ851977 AXL851882:AXM851977 BHH851882:BHI851977 BRD851882:BRE851977 CAZ851882:CBA851977 CKV851882:CKW851977 CUR851882:CUS851977 DEN851882:DEO851977 DOJ851882:DOK851977 DYF851882:DYG851977 EIB851882:EIC851977 ERX851882:ERY851977 FBT851882:FBU851977 FLP851882:FLQ851977 FVL851882:FVM851977 GFH851882:GFI851977 GPD851882:GPE851977 GYZ851882:GZA851977 HIV851882:HIW851977 HSR851882:HSS851977 ICN851882:ICO851977 IMJ851882:IMK851977 IWF851882:IWG851977 JGB851882:JGC851977 JPX851882:JPY851977 JZT851882:JZU851977 KJP851882:KJQ851977 KTL851882:KTM851977 LDH851882:LDI851977 LND851882:LNE851977 LWZ851882:LXA851977 MGV851882:MGW851977 MQR851882:MQS851977 NAN851882:NAO851977 NKJ851882:NKK851977 NUF851882:NUG851977 OEB851882:OEC851977 ONX851882:ONY851977 OXT851882:OXU851977 PHP851882:PHQ851977 PRL851882:PRM851977 QBH851882:QBI851977 QLD851882:QLE851977 QUZ851882:QVA851977 REV851882:REW851977 ROR851882:ROS851977 RYN851882:RYO851977 SIJ851882:SIK851977 SSF851882:SSG851977 TCB851882:TCC851977 TLX851882:TLY851977 TVT851882:TVU851977 UFP851882:UFQ851977 UPL851882:UPM851977 UZH851882:UZI851977 VJD851882:VJE851977 VSZ851882:VTA851977 WCV851882:WCW851977 WMR851882:WMS851977 WWN851882:WWO851977 AF917418:AG917513 KB917418:KC917513 TX917418:TY917513 ADT917418:ADU917513 ANP917418:ANQ917513 AXL917418:AXM917513 BHH917418:BHI917513 BRD917418:BRE917513 CAZ917418:CBA917513 CKV917418:CKW917513 CUR917418:CUS917513 DEN917418:DEO917513 DOJ917418:DOK917513 DYF917418:DYG917513 EIB917418:EIC917513 ERX917418:ERY917513 FBT917418:FBU917513 FLP917418:FLQ917513 FVL917418:FVM917513 GFH917418:GFI917513 GPD917418:GPE917513 GYZ917418:GZA917513 HIV917418:HIW917513 HSR917418:HSS917513 ICN917418:ICO917513 IMJ917418:IMK917513 IWF917418:IWG917513 JGB917418:JGC917513 JPX917418:JPY917513 JZT917418:JZU917513 KJP917418:KJQ917513 KTL917418:KTM917513 LDH917418:LDI917513 LND917418:LNE917513 LWZ917418:LXA917513 MGV917418:MGW917513 MQR917418:MQS917513 NAN917418:NAO917513 NKJ917418:NKK917513 NUF917418:NUG917513 OEB917418:OEC917513 ONX917418:ONY917513 OXT917418:OXU917513 PHP917418:PHQ917513 PRL917418:PRM917513 QBH917418:QBI917513 QLD917418:QLE917513 QUZ917418:QVA917513 REV917418:REW917513 ROR917418:ROS917513 RYN917418:RYO917513 SIJ917418:SIK917513 SSF917418:SSG917513 TCB917418:TCC917513 TLX917418:TLY917513 TVT917418:TVU917513 UFP917418:UFQ917513 UPL917418:UPM917513 UZH917418:UZI917513 VJD917418:VJE917513 VSZ917418:VTA917513 WCV917418:WCW917513 WMR917418:WMS917513 WWN917418:WWO917513 AF982954:AG983049 KB982954:KC983049 TX982954:TY983049 ADT982954:ADU983049 ANP982954:ANQ983049 AXL982954:AXM983049 BHH982954:BHI983049 BRD982954:BRE983049 CAZ982954:CBA983049 CKV982954:CKW983049 CUR982954:CUS983049 DEN982954:DEO983049 DOJ982954:DOK983049 DYF982954:DYG983049 EIB982954:EIC983049 ERX982954:ERY983049 FBT982954:FBU983049 FLP982954:FLQ983049 FVL982954:FVM983049 GFH982954:GFI983049 GPD982954:GPE983049 GYZ982954:GZA983049 HIV982954:HIW983049 HSR982954:HSS983049 ICN982954:ICO983049 IMJ982954:IMK983049 IWF982954:IWG983049 JGB982954:JGC983049 JPX982954:JPY983049 JZT982954:JZU983049 KJP982954:KJQ983049 KTL982954:KTM983049 LDH982954:LDI983049 LND982954:LNE983049 LWZ982954:LXA983049 MGV982954:MGW983049 MQR982954:MQS983049 NAN982954:NAO983049 NKJ982954:NKK983049 NUF982954:NUG983049 OEB982954:OEC983049 ONX982954:ONY983049 OXT982954:OXU983049 PHP982954:PHQ983049 PRL982954:PRM983049 QBH982954:QBI983049 QLD982954:QLE983049 QUZ982954:QVA983049 REV982954:REW983049 ROR982954:ROS983049 RYN982954:RYO983049 SIJ982954:SIK983049 SSF982954:SSG983049 TCB982954:TCC983049 TLX982954:TLY983049 TVT982954:TVU983049 UFP982954:UFQ983049 UPL982954:UPM983049 UZH982954:UZI983049 VJD982954:VJE983049 VSZ982954:VTA983049 WCV982954:WCW983049 WMR982954:WMS983049 WWN982954:WWO983049 AI65450:AJ65545 KE65450:KF65545 UA65450:UB65545 ADW65450:ADX65545 ANS65450:ANT65545 AXO65450:AXP65545 BHK65450:BHL65545 BRG65450:BRH65545 CBC65450:CBD65545 CKY65450:CKZ65545 CUU65450:CUV65545 DEQ65450:DER65545 DOM65450:DON65545 DYI65450:DYJ65545 EIE65450:EIF65545 ESA65450:ESB65545 FBW65450:FBX65545 FLS65450:FLT65545 FVO65450:FVP65545 GFK65450:GFL65545 GPG65450:GPH65545 GZC65450:GZD65545 HIY65450:HIZ65545 HSU65450:HSV65545 ICQ65450:ICR65545 IMM65450:IMN65545 IWI65450:IWJ65545 JGE65450:JGF65545 JQA65450:JQB65545 JZW65450:JZX65545 KJS65450:KJT65545 KTO65450:KTP65545 LDK65450:LDL65545 LNG65450:LNH65545 LXC65450:LXD65545 MGY65450:MGZ65545 MQU65450:MQV65545 NAQ65450:NAR65545 NKM65450:NKN65545 NUI65450:NUJ65545 OEE65450:OEF65545 OOA65450:OOB65545 OXW65450:OXX65545 PHS65450:PHT65545 PRO65450:PRP65545 QBK65450:QBL65545 QLG65450:QLH65545 QVC65450:QVD65545 REY65450:REZ65545 ROU65450:ROV65545 RYQ65450:RYR65545 SIM65450:SIN65545 SSI65450:SSJ65545 TCE65450:TCF65545 TMA65450:TMB65545 TVW65450:TVX65545 UFS65450:UFT65545 UPO65450:UPP65545 UZK65450:UZL65545 VJG65450:VJH65545 VTC65450:VTD65545 WCY65450:WCZ65545 WMU65450:WMV65545 WWQ65450:WWR65545 AI130986:AJ131081 KE130986:KF131081 UA130986:UB131081 ADW130986:ADX131081 ANS130986:ANT131081 AXO130986:AXP131081 BHK130986:BHL131081 BRG130986:BRH131081 CBC130986:CBD131081 CKY130986:CKZ131081 CUU130986:CUV131081 DEQ130986:DER131081 DOM130986:DON131081 DYI130986:DYJ131081 EIE130986:EIF131081 ESA130986:ESB131081 FBW130986:FBX131081 FLS130986:FLT131081 FVO130986:FVP131081 GFK130986:GFL131081 GPG130986:GPH131081 GZC130986:GZD131081 HIY130986:HIZ131081 HSU130986:HSV131081 ICQ130986:ICR131081 IMM130986:IMN131081 IWI130986:IWJ131081 JGE130986:JGF131081 JQA130986:JQB131081 JZW130986:JZX131081 KJS130986:KJT131081 KTO130986:KTP131081 LDK130986:LDL131081 LNG130986:LNH131081 LXC130986:LXD131081 MGY130986:MGZ131081 MQU130986:MQV131081 NAQ130986:NAR131081 NKM130986:NKN131081 NUI130986:NUJ131081 OEE130986:OEF131081 OOA130986:OOB131081 OXW130986:OXX131081 PHS130986:PHT131081 PRO130986:PRP131081 QBK130986:QBL131081 QLG130986:QLH131081 QVC130986:QVD131081 REY130986:REZ131081 ROU130986:ROV131081 RYQ130986:RYR131081 SIM130986:SIN131081 SSI130986:SSJ131081 TCE130986:TCF131081 TMA130986:TMB131081 TVW130986:TVX131081 UFS130986:UFT131081 UPO130986:UPP131081 UZK130986:UZL131081 VJG130986:VJH131081 VTC130986:VTD131081 WCY130986:WCZ131081 WMU130986:WMV131081 WWQ130986:WWR131081 AI196522:AJ196617 KE196522:KF196617 UA196522:UB196617 ADW196522:ADX196617 ANS196522:ANT196617 AXO196522:AXP196617 BHK196522:BHL196617 BRG196522:BRH196617 CBC196522:CBD196617 CKY196522:CKZ196617 CUU196522:CUV196617 DEQ196522:DER196617 DOM196522:DON196617 DYI196522:DYJ196617 EIE196522:EIF196617 ESA196522:ESB196617 FBW196522:FBX196617 FLS196522:FLT196617 FVO196522:FVP196617 GFK196522:GFL196617 GPG196522:GPH196617 GZC196522:GZD196617 HIY196522:HIZ196617 HSU196522:HSV196617 ICQ196522:ICR196617 IMM196522:IMN196617 IWI196522:IWJ196617 JGE196522:JGF196617 JQA196522:JQB196617 JZW196522:JZX196617 KJS196522:KJT196617 KTO196522:KTP196617 LDK196522:LDL196617 LNG196522:LNH196617 LXC196522:LXD196617 MGY196522:MGZ196617 MQU196522:MQV196617 NAQ196522:NAR196617 NKM196522:NKN196617 NUI196522:NUJ196617 OEE196522:OEF196617 OOA196522:OOB196617 OXW196522:OXX196617 PHS196522:PHT196617 PRO196522:PRP196617 QBK196522:QBL196617 QLG196522:QLH196617 QVC196522:QVD196617 REY196522:REZ196617 ROU196522:ROV196617 RYQ196522:RYR196617 SIM196522:SIN196617 SSI196522:SSJ196617 TCE196522:TCF196617 TMA196522:TMB196617 TVW196522:TVX196617 UFS196522:UFT196617 UPO196522:UPP196617 UZK196522:UZL196617 VJG196522:VJH196617 VTC196522:VTD196617 WCY196522:WCZ196617 WMU196522:WMV196617 WWQ196522:WWR196617 AI262058:AJ262153 KE262058:KF262153 UA262058:UB262153 ADW262058:ADX262153 ANS262058:ANT262153 AXO262058:AXP262153 BHK262058:BHL262153 BRG262058:BRH262153 CBC262058:CBD262153 CKY262058:CKZ262153 CUU262058:CUV262153 DEQ262058:DER262153 DOM262058:DON262153 DYI262058:DYJ262153 EIE262058:EIF262153 ESA262058:ESB262153 FBW262058:FBX262153 FLS262058:FLT262153 FVO262058:FVP262153 GFK262058:GFL262153 GPG262058:GPH262153 GZC262058:GZD262153 HIY262058:HIZ262153 HSU262058:HSV262153 ICQ262058:ICR262153 IMM262058:IMN262153 IWI262058:IWJ262153 JGE262058:JGF262153 JQA262058:JQB262153 JZW262058:JZX262153 KJS262058:KJT262153 KTO262058:KTP262153 LDK262058:LDL262153 LNG262058:LNH262153 LXC262058:LXD262153 MGY262058:MGZ262153 MQU262058:MQV262153 NAQ262058:NAR262153 NKM262058:NKN262153 NUI262058:NUJ262153 OEE262058:OEF262153 OOA262058:OOB262153 OXW262058:OXX262153 PHS262058:PHT262153 PRO262058:PRP262153 QBK262058:QBL262153 QLG262058:QLH262153 QVC262058:QVD262153 REY262058:REZ262153 ROU262058:ROV262153 RYQ262058:RYR262153 SIM262058:SIN262153 SSI262058:SSJ262153 TCE262058:TCF262153 TMA262058:TMB262153 TVW262058:TVX262153 UFS262058:UFT262153 UPO262058:UPP262153 UZK262058:UZL262153 VJG262058:VJH262153 VTC262058:VTD262153 WCY262058:WCZ262153 WMU262058:WMV262153 WWQ262058:WWR262153 AI327594:AJ327689 KE327594:KF327689 UA327594:UB327689 ADW327594:ADX327689 ANS327594:ANT327689 AXO327594:AXP327689 BHK327594:BHL327689 BRG327594:BRH327689 CBC327594:CBD327689 CKY327594:CKZ327689 CUU327594:CUV327689 DEQ327594:DER327689 DOM327594:DON327689 DYI327594:DYJ327689 EIE327594:EIF327689 ESA327594:ESB327689 FBW327594:FBX327689 FLS327594:FLT327689 FVO327594:FVP327689 GFK327594:GFL327689 GPG327594:GPH327689 GZC327594:GZD327689 HIY327594:HIZ327689 HSU327594:HSV327689 ICQ327594:ICR327689 IMM327594:IMN327689 IWI327594:IWJ327689 JGE327594:JGF327689 JQA327594:JQB327689 JZW327594:JZX327689 KJS327594:KJT327689 KTO327594:KTP327689 LDK327594:LDL327689 LNG327594:LNH327689 LXC327594:LXD327689 MGY327594:MGZ327689 MQU327594:MQV327689 NAQ327594:NAR327689 NKM327594:NKN327689 NUI327594:NUJ327689 OEE327594:OEF327689 OOA327594:OOB327689 OXW327594:OXX327689 PHS327594:PHT327689 PRO327594:PRP327689 QBK327594:QBL327689 QLG327594:QLH327689 QVC327594:QVD327689 REY327594:REZ327689 ROU327594:ROV327689 RYQ327594:RYR327689 SIM327594:SIN327689 SSI327594:SSJ327689 TCE327594:TCF327689 TMA327594:TMB327689 TVW327594:TVX327689 UFS327594:UFT327689 UPO327594:UPP327689 UZK327594:UZL327689 VJG327594:VJH327689 VTC327594:VTD327689 WCY327594:WCZ327689 WMU327594:WMV327689 WWQ327594:WWR327689 AI393130:AJ393225 KE393130:KF393225 UA393130:UB393225 ADW393130:ADX393225 ANS393130:ANT393225 AXO393130:AXP393225 BHK393130:BHL393225 BRG393130:BRH393225 CBC393130:CBD393225 CKY393130:CKZ393225 CUU393130:CUV393225 DEQ393130:DER393225 DOM393130:DON393225 DYI393130:DYJ393225 EIE393130:EIF393225 ESA393130:ESB393225 FBW393130:FBX393225 FLS393130:FLT393225 FVO393130:FVP393225 GFK393130:GFL393225 GPG393130:GPH393225 GZC393130:GZD393225 HIY393130:HIZ393225 HSU393130:HSV393225 ICQ393130:ICR393225 IMM393130:IMN393225 IWI393130:IWJ393225 JGE393130:JGF393225 JQA393130:JQB393225 JZW393130:JZX393225 KJS393130:KJT393225 KTO393130:KTP393225 LDK393130:LDL393225 LNG393130:LNH393225 LXC393130:LXD393225 MGY393130:MGZ393225 MQU393130:MQV393225 NAQ393130:NAR393225 NKM393130:NKN393225 NUI393130:NUJ393225 OEE393130:OEF393225 OOA393130:OOB393225 OXW393130:OXX393225 PHS393130:PHT393225 PRO393130:PRP393225 QBK393130:QBL393225 QLG393130:QLH393225 QVC393130:QVD393225 REY393130:REZ393225 ROU393130:ROV393225 RYQ393130:RYR393225 SIM393130:SIN393225 SSI393130:SSJ393225 TCE393130:TCF393225 TMA393130:TMB393225 TVW393130:TVX393225 UFS393130:UFT393225 UPO393130:UPP393225 UZK393130:UZL393225 VJG393130:VJH393225 VTC393130:VTD393225 WCY393130:WCZ393225 WMU393130:WMV393225 WWQ393130:WWR393225 AI458666:AJ458761 KE458666:KF458761 UA458666:UB458761 ADW458666:ADX458761 ANS458666:ANT458761 AXO458666:AXP458761 BHK458666:BHL458761 BRG458666:BRH458761 CBC458666:CBD458761 CKY458666:CKZ458761 CUU458666:CUV458761 DEQ458666:DER458761 DOM458666:DON458761 DYI458666:DYJ458761 EIE458666:EIF458761 ESA458666:ESB458761 FBW458666:FBX458761 FLS458666:FLT458761 FVO458666:FVP458761 GFK458666:GFL458761 GPG458666:GPH458761 GZC458666:GZD458761 HIY458666:HIZ458761 HSU458666:HSV458761 ICQ458666:ICR458761 IMM458666:IMN458761 IWI458666:IWJ458761 JGE458666:JGF458761 JQA458666:JQB458761 JZW458666:JZX458761 KJS458666:KJT458761 KTO458666:KTP458761 LDK458666:LDL458761 LNG458666:LNH458761 LXC458666:LXD458761 MGY458666:MGZ458761 MQU458666:MQV458761 NAQ458666:NAR458761 NKM458666:NKN458761 NUI458666:NUJ458761 OEE458666:OEF458761 OOA458666:OOB458761 OXW458666:OXX458761 PHS458666:PHT458761 PRO458666:PRP458761 QBK458666:QBL458761 QLG458666:QLH458761 QVC458666:QVD458761 REY458666:REZ458761 ROU458666:ROV458761 RYQ458666:RYR458761 SIM458666:SIN458761 SSI458666:SSJ458761 TCE458666:TCF458761 TMA458666:TMB458761 TVW458666:TVX458761 UFS458666:UFT458761 UPO458666:UPP458761 UZK458666:UZL458761 VJG458666:VJH458761 VTC458666:VTD458761 WCY458666:WCZ458761 WMU458666:WMV458761 WWQ458666:WWR458761 AI524202:AJ524297 KE524202:KF524297 UA524202:UB524297 ADW524202:ADX524297 ANS524202:ANT524297 AXO524202:AXP524297 BHK524202:BHL524297 BRG524202:BRH524297 CBC524202:CBD524297 CKY524202:CKZ524297 CUU524202:CUV524297 DEQ524202:DER524297 DOM524202:DON524297 DYI524202:DYJ524297 EIE524202:EIF524297 ESA524202:ESB524297 FBW524202:FBX524297 FLS524202:FLT524297 FVO524202:FVP524297 GFK524202:GFL524297 GPG524202:GPH524297 GZC524202:GZD524297 HIY524202:HIZ524297 HSU524202:HSV524297 ICQ524202:ICR524297 IMM524202:IMN524297 IWI524202:IWJ524297 JGE524202:JGF524297 JQA524202:JQB524297 JZW524202:JZX524297 KJS524202:KJT524297 KTO524202:KTP524297 LDK524202:LDL524297 LNG524202:LNH524297 LXC524202:LXD524297 MGY524202:MGZ524297 MQU524202:MQV524297 NAQ524202:NAR524297 NKM524202:NKN524297 NUI524202:NUJ524297 OEE524202:OEF524297 OOA524202:OOB524297 OXW524202:OXX524297 PHS524202:PHT524297 PRO524202:PRP524297 QBK524202:QBL524297 QLG524202:QLH524297 QVC524202:QVD524297 REY524202:REZ524297 ROU524202:ROV524297 RYQ524202:RYR524297 SIM524202:SIN524297 SSI524202:SSJ524297 TCE524202:TCF524297 TMA524202:TMB524297 TVW524202:TVX524297 UFS524202:UFT524297 UPO524202:UPP524297 UZK524202:UZL524297 VJG524202:VJH524297 VTC524202:VTD524297 WCY524202:WCZ524297 WMU524202:WMV524297 WWQ524202:WWR524297 AI589738:AJ589833 KE589738:KF589833 UA589738:UB589833 ADW589738:ADX589833 ANS589738:ANT589833 AXO589738:AXP589833 BHK589738:BHL589833 BRG589738:BRH589833 CBC589738:CBD589833 CKY589738:CKZ589833 CUU589738:CUV589833 DEQ589738:DER589833 DOM589738:DON589833 DYI589738:DYJ589833 EIE589738:EIF589833 ESA589738:ESB589833 FBW589738:FBX589833 FLS589738:FLT589833 FVO589738:FVP589833 GFK589738:GFL589833 GPG589738:GPH589833 GZC589738:GZD589833 HIY589738:HIZ589833 HSU589738:HSV589833 ICQ589738:ICR589833 IMM589738:IMN589833 IWI589738:IWJ589833 JGE589738:JGF589833 JQA589738:JQB589833 JZW589738:JZX589833 KJS589738:KJT589833 KTO589738:KTP589833 LDK589738:LDL589833 LNG589738:LNH589833 LXC589738:LXD589833 MGY589738:MGZ589833 MQU589738:MQV589833 NAQ589738:NAR589833 NKM589738:NKN589833 NUI589738:NUJ589833 OEE589738:OEF589833 OOA589738:OOB589833 OXW589738:OXX589833 PHS589738:PHT589833 PRO589738:PRP589833 QBK589738:QBL589833 QLG589738:QLH589833 QVC589738:QVD589833 REY589738:REZ589833 ROU589738:ROV589833 RYQ589738:RYR589833 SIM589738:SIN589833 SSI589738:SSJ589833 TCE589738:TCF589833 TMA589738:TMB589833 TVW589738:TVX589833 UFS589738:UFT589833 UPO589738:UPP589833 UZK589738:UZL589833 VJG589738:VJH589833 VTC589738:VTD589833 WCY589738:WCZ589833 WMU589738:WMV589833 WWQ589738:WWR589833 AI655274:AJ655369 KE655274:KF655369 UA655274:UB655369 ADW655274:ADX655369 ANS655274:ANT655369 AXO655274:AXP655369 BHK655274:BHL655369 BRG655274:BRH655369 CBC655274:CBD655369 CKY655274:CKZ655369 CUU655274:CUV655369 DEQ655274:DER655369 DOM655274:DON655369 DYI655274:DYJ655369 EIE655274:EIF655369 ESA655274:ESB655369 FBW655274:FBX655369 FLS655274:FLT655369 FVO655274:FVP655369 GFK655274:GFL655369 GPG655274:GPH655369 GZC655274:GZD655369 HIY655274:HIZ655369 HSU655274:HSV655369 ICQ655274:ICR655369 IMM655274:IMN655369 IWI655274:IWJ655369 JGE655274:JGF655369 JQA655274:JQB655369 JZW655274:JZX655369 KJS655274:KJT655369 KTO655274:KTP655369 LDK655274:LDL655369 LNG655274:LNH655369 LXC655274:LXD655369 MGY655274:MGZ655369 MQU655274:MQV655369 NAQ655274:NAR655369 NKM655274:NKN655369 NUI655274:NUJ655369 OEE655274:OEF655369 OOA655274:OOB655369 OXW655274:OXX655369 PHS655274:PHT655369 PRO655274:PRP655369 QBK655274:QBL655369 QLG655274:QLH655369 QVC655274:QVD655369 REY655274:REZ655369 ROU655274:ROV655369 RYQ655274:RYR655369 SIM655274:SIN655369 SSI655274:SSJ655369 TCE655274:TCF655369 TMA655274:TMB655369 TVW655274:TVX655369 UFS655274:UFT655369 UPO655274:UPP655369 UZK655274:UZL655369 VJG655274:VJH655369 VTC655274:VTD655369 WCY655274:WCZ655369 WMU655274:WMV655369 WWQ655274:WWR655369 AI720810:AJ720905 KE720810:KF720905 UA720810:UB720905 ADW720810:ADX720905 ANS720810:ANT720905 AXO720810:AXP720905 BHK720810:BHL720905 BRG720810:BRH720905 CBC720810:CBD720905 CKY720810:CKZ720905 CUU720810:CUV720905 DEQ720810:DER720905 DOM720810:DON720905 DYI720810:DYJ720905 EIE720810:EIF720905 ESA720810:ESB720905 FBW720810:FBX720905 FLS720810:FLT720905 FVO720810:FVP720905 GFK720810:GFL720905 GPG720810:GPH720905 GZC720810:GZD720905 HIY720810:HIZ720905 HSU720810:HSV720905 ICQ720810:ICR720905 IMM720810:IMN720905 IWI720810:IWJ720905 JGE720810:JGF720905 JQA720810:JQB720905 JZW720810:JZX720905 KJS720810:KJT720905 KTO720810:KTP720905 LDK720810:LDL720905 LNG720810:LNH720905 LXC720810:LXD720905 MGY720810:MGZ720905 MQU720810:MQV720905 NAQ720810:NAR720905 NKM720810:NKN720905 NUI720810:NUJ720905 OEE720810:OEF720905 OOA720810:OOB720905 OXW720810:OXX720905 PHS720810:PHT720905 PRO720810:PRP720905 QBK720810:QBL720905 QLG720810:QLH720905 QVC720810:QVD720905 REY720810:REZ720905 ROU720810:ROV720905 RYQ720810:RYR720905 SIM720810:SIN720905 SSI720810:SSJ720905 TCE720810:TCF720905 TMA720810:TMB720905 TVW720810:TVX720905 UFS720810:UFT720905 UPO720810:UPP720905 UZK720810:UZL720905 VJG720810:VJH720905 VTC720810:VTD720905 WCY720810:WCZ720905 WMU720810:WMV720905 WWQ720810:WWR720905 AI786346:AJ786441 KE786346:KF786441 UA786346:UB786441 ADW786346:ADX786441 ANS786346:ANT786441 AXO786346:AXP786441 BHK786346:BHL786441 BRG786346:BRH786441 CBC786346:CBD786441 CKY786346:CKZ786441 CUU786346:CUV786441 DEQ786346:DER786441 DOM786346:DON786441 DYI786346:DYJ786441 EIE786346:EIF786441 ESA786346:ESB786441 FBW786346:FBX786441 FLS786346:FLT786441 FVO786346:FVP786441 GFK786346:GFL786441 GPG786346:GPH786441 GZC786346:GZD786441 HIY786346:HIZ786441 HSU786346:HSV786441 ICQ786346:ICR786441 IMM786346:IMN786441 IWI786346:IWJ786441 JGE786346:JGF786441 JQA786346:JQB786441 JZW786346:JZX786441 KJS786346:KJT786441 KTO786346:KTP786441 LDK786346:LDL786441 LNG786346:LNH786441 LXC786346:LXD786441 MGY786346:MGZ786441 MQU786346:MQV786441 NAQ786346:NAR786441 NKM786346:NKN786441 NUI786346:NUJ786441 OEE786346:OEF786441 OOA786346:OOB786441 OXW786346:OXX786441 PHS786346:PHT786441 PRO786346:PRP786441 QBK786346:QBL786441 QLG786346:QLH786441 QVC786346:QVD786441 REY786346:REZ786441 ROU786346:ROV786441 RYQ786346:RYR786441 SIM786346:SIN786441 SSI786346:SSJ786441 TCE786346:TCF786441 TMA786346:TMB786441 TVW786346:TVX786441 UFS786346:UFT786441 UPO786346:UPP786441 UZK786346:UZL786441 VJG786346:VJH786441 VTC786346:VTD786441 WCY786346:WCZ786441 WMU786346:WMV786441 WWQ786346:WWR786441 AI851882:AJ851977 KE851882:KF851977 UA851882:UB851977 ADW851882:ADX851977 ANS851882:ANT851977 AXO851882:AXP851977 BHK851882:BHL851977 BRG851882:BRH851977 CBC851882:CBD851977 CKY851882:CKZ851977 CUU851882:CUV851977 DEQ851882:DER851977 DOM851882:DON851977 DYI851882:DYJ851977 EIE851882:EIF851977 ESA851882:ESB851977 FBW851882:FBX851977 FLS851882:FLT851977 FVO851882:FVP851977 GFK851882:GFL851977 GPG851882:GPH851977 GZC851882:GZD851977 HIY851882:HIZ851977 HSU851882:HSV851977 ICQ851882:ICR851977 IMM851882:IMN851977 IWI851882:IWJ851977 JGE851882:JGF851977 JQA851882:JQB851977 JZW851882:JZX851977 KJS851882:KJT851977 KTO851882:KTP851977 LDK851882:LDL851977 LNG851882:LNH851977 LXC851882:LXD851977 MGY851882:MGZ851977 MQU851882:MQV851977 NAQ851882:NAR851977 NKM851882:NKN851977 NUI851882:NUJ851977 OEE851882:OEF851977 OOA851882:OOB851977 OXW851882:OXX851977 PHS851882:PHT851977 PRO851882:PRP851977 QBK851882:QBL851977 QLG851882:QLH851977 QVC851882:QVD851977 REY851882:REZ851977 ROU851882:ROV851977 RYQ851882:RYR851977 SIM851882:SIN851977 SSI851882:SSJ851977 TCE851882:TCF851977 TMA851882:TMB851977 TVW851882:TVX851977 UFS851882:UFT851977 UPO851882:UPP851977 UZK851882:UZL851977 VJG851882:VJH851977 VTC851882:VTD851977 WCY851882:WCZ851977 WMU851882:WMV851977 WWQ851882:WWR851977 AI917418:AJ917513 KE917418:KF917513 UA917418:UB917513 ADW917418:ADX917513 ANS917418:ANT917513 AXO917418:AXP917513 BHK917418:BHL917513 BRG917418:BRH917513 CBC917418:CBD917513 CKY917418:CKZ917513 CUU917418:CUV917513 DEQ917418:DER917513 DOM917418:DON917513 DYI917418:DYJ917513 EIE917418:EIF917513 ESA917418:ESB917513 FBW917418:FBX917513 FLS917418:FLT917513 FVO917418:FVP917513 GFK917418:GFL917513 GPG917418:GPH917513 GZC917418:GZD917513 HIY917418:HIZ917513 HSU917418:HSV917513 ICQ917418:ICR917513 IMM917418:IMN917513 IWI917418:IWJ917513 JGE917418:JGF917513 JQA917418:JQB917513 JZW917418:JZX917513 KJS917418:KJT917513 KTO917418:KTP917513 LDK917418:LDL917513 LNG917418:LNH917513 LXC917418:LXD917513 MGY917418:MGZ917513 MQU917418:MQV917513 NAQ917418:NAR917513 NKM917418:NKN917513 NUI917418:NUJ917513 OEE917418:OEF917513 OOA917418:OOB917513 OXW917418:OXX917513 PHS917418:PHT917513 PRO917418:PRP917513 QBK917418:QBL917513 QLG917418:QLH917513 QVC917418:QVD917513 REY917418:REZ917513 ROU917418:ROV917513 RYQ917418:RYR917513 SIM917418:SIN917513 SSI917418:SSJ917513 TCE917418:TCF917513 TMA917418:TMB917513 TVW917418:TVX917513 UFS917418:UFT917513 UPO917418:UPP917513 UZK917418:UZL917513 VJG917418:VJH917513 VTC917418:VTD917513 WCY917418:WCZ917513 WMU917418:WMV917513 WWQ917418:WWR917513 AI982954:AJ983049 KE982954:KF983049 UA982954:UB983049 ADW982954:ADX983049 ANS982954:ANT983049 AXO982954:AXP983049 BHK982954:BHL983049 BRG982954:BRH983049 CBC982954:CBD983049 CKY982954:CKZ983049 CUU982954:CUV983049 DEQ982954:DER983049 DOM982954:DON983049 DYI982954:DYJ983049 EIE982954:EIF983049 ESA982954:ESB983049 FBW982954:FBX983049 FLS982954:FLT983049 FVO982954:FVP983049 GFK982954:GFL983049 GPG982954:GPH983049 GZC982954:GZD983049 HIY982954:HIZ983049 HSU982954:HSV983049 ICQ982954:ICR983049 IMM982954:IMN983049 IWI982954:IWJ983049 JGE982954:JGF983049 JQA982954:JQB983049 JZW982954:JZX983049 KJS982954:KJT983049 KTO982954:KTP983049 LDK982954:LDL983049 LNG982954:LNH983049 LXC982954:LXD983049 MGY982954:MGZ983049 MQU982954:MQV983049 NAQ982954:NAR983049 NKM982954:NKN983049 NUI982954:NUJ983049 OEE982954:OEF983049 OOA982954:OOB983049 OXW982954:OXX983049 PHS982954:PHT983049 PRO982954:PRP983049 QBK982954:QBL983049 QLG982954:QLH983049 QVC982954:QVD983049 REY982954:REZ983049 ROU982954:ROV983049 RYQ982954:RYR983049 SIM982954:SIN983049 SSI982954:SSJ983049 TCE982954:TCF983049 TMA982954:TMB983049 TVW982954:TVX983049 UFS982954:UFT983049 UPO982954:UPP983049 UZK982954:UZL983049 VJG982954:VJH983049 VTC982954:VTD983049 WCY982954:WCZ983049 WMU982954:WMV983049 WWQ982954:WWR983049 AH65450:AH65475 KD65450:KD65475 TZ65450:TZ65475 ADV65450:ADV65475 ANR65450:ANR65475 AXN65450:AXN65475 BHJ65450:BHJ65475 BRF65450:BRF65475 CBB65450:CBB65475 CKX65450:CKX65475 CUT65450:CUT65475 DEP65450:DEP65475 DOL65450:DOL65475 DYH65450:DYH65475 EID65450:EID65475 ERZ65450:ERZ65475 FBV65450:FBV65475 FLR65450:FLR65475 FVN65450:FVN65475 GFJ65450:GFJ65475 GPF65450:GPF65475 GZB65450:GZB65475 HIX65450:HIX65475 HST65450:HST65475 ICP65450:ICP65475 IML65450:IML65475 IWH65450:IWH65475 JGD65450:JGD65475 JPZ65450:JPZ65475 JZV65450:JZV65475 KJR65450:KJR65475 KTN65450:KTN65475 LDJ65450:LDJ65475 LNF65450:LNF65475 LXB65450:LXB65475 MGX65450:MGX65475 MQT65450:MQT65475 NAP65450:NAP65475 NKL65450:NKL65475 NUH65450:NUH65475 OED65450:OED65475 ONZ65450:ONZ65475 OXV65450:OXV65475 PHR65450:PHR65475 PRN65450:PRN65475 QBJ65450:QBJ65475 QLF65450:QLF65475 QVB65450:QVB65475 REX65450:REX65475 ROT65450:ROT65475 RYP65450:RYP65475 SIL65450:SIL65475 SSH65450:SSH65475 TCD65450:TCD65475 TLZ65450:TLZ65475 TVV65450:TVV65475 UFR65450:UFR65475 UPN65450:UPN65475 UZJ65450:UZJ65475 VJF65450:VJF65475 VTB65450:VTB65475 WCX65450:WCX65475 WMT65450:WMT65475 WWP65450:WWP65475 AH130986:AH131011 KD130986:KD131011 TZ130986:TZ131011 ADV130986:ADV131011 ANR130986:ANR131011 AXN130986:AXN131011 BHJ130986:BHJ131011 BRF130986:BRF131011 CBB130986:CBB131011 CKX130986:CKX131011 CUT130986:CUT131011 DEP130986:DEP131011 DOL130986:DOL131011 DYH130986:DYH131011 EID130986:EID131011 ERZ130986:ERZ131011 FBV130986:FBV131011 FLR130986:FLR131011 FVN130986:FVN131011 GFJ130986:GFJ131011 GPF130986:GPF131011 GZB130986:GZB131011 HIX130986:HIX131011 HST130986:HST131011 ICP130986:ICP131011 IML130986:IML131011 IWH130986:IWH131011 JGD130986:JGD131011 JPZ130986:JPZ131011 JZV130986:JZV131011 KJR130986:KJR131011 KTN130986:KTN131011 LDJ130986:LDJ131011 LNF130986:LNF131011 LXB130986:LXB131011 MGX130986:MGX131011 MQT130986:MQT131011 NAP130986:NAP131011 NKL130986:NKL131011 NUH130986:NUH131011 OED130986:OED131011 ONZ130986:ONZ131011 OXV130986:OXV131011 PHR130986:PHR131011 PRN130986:PRN131011 QBJ130986:QBJ131011 QLF130986:QLF131011 QVB130986:QVB131011 REX130986:REX131011 ROT130986:ROT131011 RYP130986:RYP131011 SIL130986:SIL131011 SSH130986:SSH131011 TCD130986:TCD131011 TLZ130986:TLZ131011 TVV130986:TVV131011 UFR130986:UFR131011 UPN130986:UPN131011 UZJ130986:UZJ131011 VJF130986:VJF131011 VTB130986:VTB131011 WCX130986:WCX131011 WMT130986:WMT131011 WWP130986:WWP131011 AH196522:AH196547 KD196522:KD196547 TZ196522:TZ196547 ADV196522:ADV196547 ANR196522:ANR196547 AXN196522:AXN196547 BHJ196522:BHJ196547 BRF196522:BRF196547 CBB196522:CBB196547 CKX196522:CKX196547 CUT196522:CUT196547 DEP196522:DEP196547 DOL196522:DOL196547 DYH196522:DYH196547 EID196522:EID196547 ERZ196522:ERZ196547 FBV196522:FBV196547 FLR196522:FLR196547 FVN196522:FVN196547 GFJ196522:GFJ196547 GPF196522:GPF196547 GZB196522:GZB196547 HIX196522:HIX196547 HST196522:HST196547 ICP196522:ICP196547 IML196522:IML196547 IWH196522:IWH196547 JGD196522:JGD196547 JPZ196522:JPZ196547 JZV196522:JZV196547 KJR196522:KJR196547 KTN196522:KTN196547 LDJ196522:LDJ196547 LNF196522:LNF196547 LXB196522:LXB196547 MGX196522:MGX196547 MQT196522:MQT196547 NAP196522:NAP196547 NKL196522:NKL196547 NUH196522:NUH196547 OED196522:OED196547 ONZ196522:ONZ196547 OXV196522:OXV196547 PHR196522:PHR196547 PRN196522:PRN196547 QBJ196522:QBJ196547 QLF196522:QLF196547 QVB196522:QVB196547 REX196522:REX196547 ROT196522:ROT196547 RYP196522:RYP196547 SIL196522:SIL196547 SSH196522:SSH196547 TCD196522:TCD196547 TLZ196522:TLZ196547 TVV196522:TVV196547 UFR196522:UFR196547 UPN196522:UPN196547 UZJ196522:UZJ196547 VJF196522:VJF196547 VTB196522:VTB196547 WCX196522:WCX196547 WMT196522:WMT196547 WWP196522:WWP196547 AH262058:AH262083 KD262058:KD262083 TZ262058:TZ262083 ADV262058:ADV262083 ANR262058:ANR262083 AXN262058:AXN262083 BHJ262058:BHJ262083 BRF262058:BRF262083 CBB262058:CBB262083 CKX262058:CKX262083 CUT262058:CUT262083 DEP262058:DEP262083 DOL262058:DOL262083 DYH262058:DYH262083 EID262058:EID262083 ERZ262058:ERZ262083 FBV262058:FBV262083 FLR262058:FLR262083 FVN262058:FVN262083 GFJ262058:GFJ262083 GPF262058:GPF262083 GZB262058:GZB262083 HIX262058:HIX262083 HST262058:HST262083 ICP262058:ICP262083 IML262058:IML262083 IWH262058:IWH262083 JGD262058:JGD262083 JPZ262058:JPZ262083 JZV262058:JZV262083 KJR262058:KJR262083 KTN262058:KTN262083 LDJ262058:LDJ262083 LNF262058:LNF262083 LXB262058:LXB262083 MGX262058:MGX262083 MQT262058:MQT262083 NAP262058:NAP262083 NKL262058:NKL262083 NUH262058:NUH262083 OED262058:OED262083 ONZ262058:ONZ262083 OXV262058:OXV262083 PHR262058:PHR262083 PRN262058:PRN262083 QBJ262058:QBJ262083 QLF262058:QLF262083 QVB262058:QVB262083 REX262058:REX262083 ROT262058:ROT262083 RYP262058:RYP262083 SIL262058:SIL262083 SSH262058:SSH262083 TCD262058:TCD262083 TLZ262058:TLZ262083 TVV262058:TVV262083 UFR262058:UFR262083 UPN262058:UPN262083 UZJ262058:UZJ262083 VJF262058:VJF262083 VTB262058:VTB262083 WCX262058:WCX262083 WMT262058:WMT262083 WWP262058:WWP262083 AH327594:AH327619 KD327594:KD327619 TZ327594:TZ327619 ADV327594:ADV327619 ANR327594:ANR327619 AXN327594:AXN327619 BHJ327594:BHJ327619 BRF327594:BRF327619 CBB327594:CBB327619 CKX327594:CKX327619 CUT327594:CUT327619 DEP327594:DEP327619 DOL327594:DOL327619 DYH327594:DYH327619 EID327594:EID327619 ERZ327594:ERZ327619 FBV327594:FBV327619 FLR327594:FLR327619 FVN327594:FVN327619 GFJ327594:GFJ327619 GPF327594:GPF327619 GZB327594:GZB327619 HIX327594:HIX327619 HST327594:HST327619 ICP327594:ICP327619 IML327594:IML327619 IWH327594:IWH327619 JGD327594:JGD327619 JPZ327594:JPZ327619 JZV327594:JZV327619 KJR327594:KJR327619 KTN327594:KTN327619 LDJ327594:LDJ327619 LNF327594:LNF327619 LXB327594:LXB327619 MGX327594:MGX327619 MQT327594:MQT327619 NAP327594:NAP327619 NKL327594:NKL327619 NUH327594:NUH327619 OED327594:OED327619 ONZ327594:ONZ327619 OXV327594:OXV327619 PHR327594:PHR327619 PRN327594:PRN327619 QBJ327594:QBJ327619 QLF327594:QLF327619 QVB327594:QVB327619 REX327594:REX327619 ROT327594:ROT327619 RYP327594:RYP327619 SIL327594:SIL327619 SSH327594:SSH327619 TCD327594:TCD327619 TLZ327594:TLZ327619 TVV327594:TVV327619 UFR327594:UFR327619 UPN327594:UPN327619 UZJ327594:UZJ327619 VJF327594:VJF327619 VTB327594:VTB327619 WCX327594:WCX327619 WMT327594:WMT327619 WWP327594:WWP327619 AH393130:AH393155 KD393130:KD393155 TZ393130:TZ393155 ADV393130:ADV393155 ANR393130:ANR393155 AXN393130:AXN393155 BHJ393130:BHJ393155 BRF393130:BRF393155 CBB393130:CBB393155 CKX393130:CKX393155 CUT393130:CUT393155 DEP393130:DEP393155 DOL393130:DOL393155 DYH393130:DYH393155 EID393130:EID393155 ERZ393130:ERZ393155 FBV393130:FBV393155 FLR393130:FLR393155 FVN393130:FVN393155 GFJ393130:GFJ393155 GPF393130:GPF393155 GZB393130:GZB393155 HIX393130:HIX393155 HST393130:HST393155 ICP393130:ICP393155 IML393130:IML393155 IWH393130:IWH393155 JGD393130:JGD393155 JPZ393130:JPZ393155 JZV393130:JZV393155 KJR393130:KJR393155 KTN393130:KTN393155 LDJ393130:LDJ393155 LNF393130:LNF393155 LXB393130:LXB393155 MGX393130:MGX393155 MQT393130:MQT393155 NAP393130:NAP393155 NKL393130:NKL393155 NUH393130:NUH393155 OED393130:OED393155 ONZ393130:ONZ393155 OXV393130:OXV393155 PHR393130:PHR393155 PRN393130:PRN393155 QBJ393130:QBJ393155 QLF393130:QLF393155 QVB393130:QVB393155 REX393130:REX393155 ROT393130:ROT393155 RYP393130:RYP393155 SIL393130:SIL393155 SSH393130:SSH393155 TCD393130:TCD393155 TLZ393130:TLZ393155 TVV393130:TVV393155 UFR393130:UFR393155 UPN393130:UPN393155 UZJ393130:UZJ393155 VJF393130:VJF393155 VTB393130:VTB393155 WCX393130:WCX393155 WMT393130:WMT393155 WWP393130:WWP393155 AH458666:AH458691 KD458666:KD458691 TZ458666:TZ458691 ADV458666:ADV458691 ANR458666:ANR458691 AXN458666:AXN458691 BHJ458666:BHJ458691 BRF458666:BRF458691 CBB458666:CBB458691 CKX458666:CKX458691 CUT458666:CUT458691 DEP458666:DEP458691 DOL458666:DOL458691 DYH458666:DYH458691 EID458666:EID458691 ERZ458666:ERZ458691 FBV458666:FBV458691 FLR458666:FLR458691 FVN458666:FVN458691 GFJ458666:GFJ458691 GPF458666:GPF458691 GZB458666:GZB458691 HIX458666:HIX458691 HST458666:HST458691 ICP458666:ICP458691 IML458666:IML458691 IWH458666:IWH458691 JGD458666:JGD458691 JPZ458666:JPZ458691 JZV458666:JZV458691 KJR458666:KJR458691 KTN458666:KTN458691 LDJ458666:LDJ458691 LNF458666:LNF458691 LXB458666:LXB458691 MGX458666:MGX458691 MQT458666:MQT458691 NAP458666:NAP458691 NKL458666:NKL458691 NUH458666:NUH458691 OED458666:OED458691 ONZ458666:ONZ458691 OXV458666:OXV458691 PHR458666:PHR458691 PRN458666:PRN458691 QBJ458666:QBJ458691 QLF458666:QLF458691 QVB458666:QVB458691 REX458666:REX458691 ROT458666:ROT458691 RYP458666:RYP458691 SIL458666:SIL458691 SSH458666:SSH458691 TCD458666:TCD458691 TLZ458666:TLZ458691 TVV458666:TVV458691 UFR458666:UFR458691 UPN458666:UPN458691 UZJ458666:UZJ458691 VJF458666:VJF458691 VTB458666:VTB458691 WCX458666:WCX458691 WMT458666:WMT458691 WWP458666:WWP458691 AH524202:AH524227 KD524202:KD524227 TZ524202:TZ524227 ADV524202:ADV524227 ANR524202:ANR524227 AXN524202:AXN524227 BHJ524202:BHJ524227 BRF524202:BRF524227 CBB524202:CBB524227 CKX524202:CKX524227 CUT524202:CUT524227 DEP524202:DEP524227 DOL524202:DOL524227 DYH524202:DYH524227 EID524202:EID524227 ERZ524202:ERZ524227 FBV524202:FBV524227 FLR524202:FLR524227 FVN524202:FVN524227 GFJ524202:GFJ524227 GPF524202:GPF524227 GZB524202:GZB524227 HIX524202:HIX524227 HST524202:HST524227 ICP524202:ICP524227 IML524202:IML524227 IWH524202:IWH524227 JGD524202:JGD524227 JPZ524202:JPZ524227 JZV524202:JZV524227 KJR524202:KJR524227 KTN524202:KTN524227 LDJ524202:LDJ524227 LNF524202:LNF524227 LXB524202:LXB524227 MGX524202:MGX524227 MQT524202:MQT524227 NAP524202:NAP524227 NKL524202:NKL524227 NUH524202:NUH524227 OED524202:OED524227 ONZ524202:ONZ524227 OXV524202:OXV524227 PHR524202:PHR524227 PRN524202:PRN524227 QBJ524202:QBJ524227 QLF524202:QLF524227 QVB524202:QVB524227 REX524202:REX524227 ROT524202:ROT524227 RYP524202:RYP524227 SIL524202:SIL524227 SSH524202:SSH524227 TCD524202:TCD524227 TLZ524202:TLZ524227 TVV524202:TVV524227 UFR524202:UFR524227 UPN524202:UPN524227 UZJ524202:UZJ524227 VJF524202:VJF524227 VTB524202:VTB524227 WCX524202:WCX524227 WMT524202:WMT524227 WWP524202:WWP524227 AH589738:AH589763 KD589738:KD589763 TZ589738:TZ589763 ADV589738:ADV589763 ANR589738:ANR589763 AXN589738:AXN589763 BHJ589738:BHJ589763 BRF589738:BRF589763 CBB589738:CBB589763 CKX589738:CKX589763 CUT589738:CUT589763 DEP589738:DEP589763 DOL589738:DOL589763 DYH589738:DYH589763 EID589738:EID589763 ERZ589738:ERZ589763 FBV589738:FBV589763 FLR589738:FLR589763 FVN589738:FVN589763 GFJ589738:GFJ589763 GPF589738:GPF589763 GZB589738:GZB589763 HIX589738:HIX589763 HST589738:HST589763 ICP589738:ICP589763 IML589738:IML589763 IWH589738:IWH589763 JGD589738:JGD589763 JPZ589738:JPZ589763 JZV589738:JZV589763 KJR589738:KJR589763 KTN589738:KTN589763 LDJ589738:LDJ589763 LNF589738:LNF589763 LXB589738:LXB589763 MGX589738:MGX589763 MQT589738:MQT589763 NAP589738:NAP589763 NKL589738:NKL589763 NUH589738:NUH589763 OED589738:OED589763 ONZ589738:ONZ589763 OXV589738:OXV589763 PHR589738:PHR589763 PRN589738:PRN589763 QBJ589738:QBJ589763 QLF589738:QLF589763 QVB589738:QVB589763 REX589738:REX589763 ROT589738:ROT589763 RYP589738:RYP589763 SIL589738:SIL589763 SSH589738:SSH589763 TCD589738:TCD589763 TLZ589738:TLZ589763 TVV589738:TVV589763 UFR589738:UFR589763 UPN589738:UPN589763 UZJ589738:UZJ589763 VJF589738:VJF589763 VTB589738:VTB589763 WCX589738:WCX589763 WMT589738:WMT589763 WWP589738:WWP589763 AH655274:AH655299 KD655274:KD655299 TZ655274:TZ655299 ADV655274:ADV655299 ANR655274:ANR655299 AXN655274:AXN655299 BHJ655274:BHJ655299 BRF655274:BRF655299 CBB655274:CBB655299 CKX655274:CKX655299 CUT655274:CUT655299 DEP655274:DEP655299 DOL655274:DOL655299 DYH655274:DYH655299 EID655274:EID655299 ERZ655274:ERZ655299 FBV655274:FBV655299 FLR655274:FLR655299 FVN655274:FVN655299 GFJ655274:GFJ655299 GPF655274:GPF655299 GZB655274:GZB655299 HIX655274:HIX655299 HST655274:HST655299 ICP655274:ICP655299 IML655274:IML655299 IWH655274:IWH655299 JGD655274:JGD655299 JPZ655274:JPZ655299 JZV655274:JZV655299 KJR655274:KJR655299 KTN655274:KTN655299 LDJ655274:LDJ655299 LNF655274:LNF655299 LXB655274:LXB655299 MGX655274:MGX655299 MQT655274:MQT655299 NAP655274:NAP655299 NKL655274:NKL655299 NUH655274:NUH655299 OED655274:OED655299 ONZ655274:ONZ655299 OXV655274:OXV655299 PHR655274:PHR655299 PRN655274:PRN655299 QBJ655274:QBJ655299 QLF655274:QLF655299 QVB655274:QVB655299 REX655274:REX655299 ROT655274:ROT655299 RYP655274:RYP655299 SIL655274:SIL655299 SSH655274:SSH655299 TCD655274:TCD655299 TLZ655274:TLZ655299 TVV655274:TVV655299 UFR655274:UFR655299 UPN655274:UPN655299 UZJ655274:UZJ655299 VJF655274:VJF655299 VTB655274:VTB655299 WCX655274:WCX655299 WMT655274:WMT655299 WWP655274:WWP655299 AH720810:AH720835 KD720810:KD720835 TZ720810:TZ720835 ADV720810:ADV720835 ANR720810:ANR720835 AXN720810:AXN720835 BHJ720810:BHJ720835 BRF720810:BRF720835 CBB720810:CBB720835 CKX720810:CKX720835 CUT720810:CUT720835 DEP720810:DEP720835 DOL720810:DOL720835 DYH720810:DYH720835 EID720810:EID720835 ERZ720810:ERZ720835 FBV720810:FBV720835 FLR720810:FLR720835 FVN720810:FVN720835 GFJ720810:GFJ720835 GPF720810:GPF720835 GZB720810:GZB720835 HIX720810:HIX720835 HST720810:HST720835 ICP720810:ICP720835 IML720810:IML720835 IWH720810:IWH720835 JGD720810:JGD720835 JPZ720810:JPZ720835 JZV720810:JZV720835 KJR720810:KJR720835 KTN720810:KTN720835 LDJ720810:LDJ720835 LNF720810:LNF720835 LXB720810:LXB720835 MGX720810:MGX720835 MQT720810:MQT720835 NAP720810:NAP720835 NKL720810:NKL720835 NUH720810:NUH720835 OED720810:OED720835 ONZ720810:ONZ720835 OXV720810:OXV720835 PHR720810:PHR720835 PRN720810:PRN720835 QBJ720810:QBJ720835 QLF720810:QLF720835 QVB720810:QVB720835 REX720810:REX720835 ROT720810:ROT720835 RYP720810:RYP720835 SIL720810:SIL720835 SSH720810:SSH720835 TCD720810:TCD720835 TLZ720810:TLZ720835 TVV720810:TVV720835 UFR720810:UFR720835 UPN720810:UPN720835 UZJ720810:UZJ720835 VJF720810:VJF720835 VTB720810:VTB720835 WCX720810:WCX720835 WMT720810:WMT720835 WWP720810:WWP720835 AH786346:AH786371 KD786346:KD786371 TZ786346:TZ786371 ADV786346:ADV786371 ANR786346:ANR786371 AXN786346:AXN786371 BHJ786346:BHJ786371 BRF786346:BRF786371 CBB786346:CBB786371 CKX786346:CKX786371 CUT786346:CUT786371 DEP786346:DEP786371 DOL786346:DOL786371 DYH786346:DYH786371 EID786346:EID786371 ERZ786346:ERZ786371 FBV786346:FBV786371 FLR786346:FLR786371 FVN786346:FVN786371 GFJ786346:GFJ786371 GPF786346:GPF786371 GZB786346:GZB786371 HIX786346:HIX786371 HST786346:HST786371 ICP786346:ICP786371 IML786346:IML786371 IWH786346:IWH786371 JGD786346:JGD786371 JPZ786346:JPZ786371 JZV786346:JZV786371 KJR786346:KJR786371 KTN786346:KTN786371 LDJ786346:LDJ786371 LNF786346:LNF786371 LXB786346:LXB786371 MGX786346:MGX786371 MQT786346:MQT786371 NAP786346:NAP786371 NKL786346:NKL786371 NUH786346:NUH786371 OED786346:OED786371 ONZ786346:ONZ786371 OXV786346:OXV786371 PHR786346:PHR786371 PRN786346:PRN786371 QBJ786346:QBJ786371 QLF786346:QLF786371 QVB786346:QVB786371 REX786346:REX786371 ROT786346:ROT786371 RYP786346:RYP786371 SIL786346:SIL786371 SSH786346:SSH786371 TCD786346:TCD786371 TLZ786346:TLZ786371 TVV786346:TVV786371 UFR786346:UFR786371 UPN786346:UPN786371 UZJ786346:UZJ786371 VJF786346:VJF786371 VTB786346:VTB786371 WCX786346:WCX786371 WMT786346:WMT786371 WWP786346:WWP786371 AH851882:AH851907 KD851882:KD851907 TZ851882:TZ851907 ADV851882:ADV851907 ANR851882:ANR851907 AXN851882:AXN851907 BHJ851882:BHJ851907 BRF851882:BRF851907 CBB851882:CBB851907 CKX851882:CKX851907 CUT851882:CUT851907 DEP851882:DEP851907 DOL851882:DOL851907 DYH851882:DYH851907 EID851882:EID851907 ERZ851882:ERZ851907 FBV851882:FBV851907 FLR851882:FLR851907 FVN851882:FVN851907 GFJ851882:GFJ851907 GPF851882:GPF851907 GZB851882:GZB851907 HIX851882:HIX851907 HST851882:HST851907 ICP851882:ICP851907 IML851882:IML851907 IWH851882:IWH851907 JGD851882:JGD851907 JPZ851882:JPZ851907 JZV851882:JZV851907 KJR851882:KJR851907 KTN851882:KTN851907 LDJ851882:LDJ851907 LNF851882:LNF851907 LXB851882:LXB851907 MGX851882:MGX851907 MQT851882:MQT851907 NAP851882:NAP851907 NKL851882:NKL851907 NUH851882:NUH851907 OED851882:OED851907 ONZ851882:ONZ851907 OXV851882:OXV851907 PHR851882:PHR851907 PRN851882:PRN851907 QBJ851882:QBJ851907 QLF851882:QLF851907 QVB851882:QVB851907 REX851882:REX851907 ROT851882:ROT851907 RYP851882:RYP851907 SIL851882:SIL851907 SSH851882:SSH851907 TCD851882:TCD851907 TLZ851882:TLZ851907 TVV851882:TVV851907 UFR851882:UFR851907 UPN851882:UPN851907 UZJ851882:UZJ851907 VJF851882:VJF851907 VTB851882:VTB851907 WCX851882:WCX851907 WMT851882:WMT851907 WWP851882:WWP851907 AH917418:AH917443 KD917418:KD917443 TZ917418:TZ917443 ADV917418:ADV917443 ANR917418:ANR917443 AXN917418:AXN917443 BHJ917418:BHJ917443 BRF917418:BRF917443 CBB917418:CBB917443 CKX917418:CKX917443 CUT917418:CUT917443 DEP917418:DEP917443 DOL917418:DOL917443 DYH917418:DYH917443 EID917418:EID917443 ERZ917418:ERZ917443 FBV917418:FBV917443 FLR917418:FLR917443 FVN917418:FVN917443 GFJ917418:GFJ917443 GPF917418:GPF917443 GZB917418:GZB917443 HIX917418:HIX917443 HST917418:HST917443 ICP917418:ICP917443 IML917418:IML917443 IWH917418:IWH917443 JGD917418:JGD917443 JPZ917418:JPZ917443 JZV917418:JZV917443 KJR917418:KJR917443 KTN917418:KTN917443 LDJ917418:LDJ917443 LNF917418:LNF917443 LXB917418:LXB917443 MGX917418:MGX917443 MQT917418:MQT917443 NAP917418:NAP917443 NKL917418:NKL917443 NUH917418:NUH917443 OED917418:OED917443 ONZ917418:ONZ917443 OXV917418:OXV917443 PHR917418:PHR917443 PRN917418:PRN917443 QBJ917418:QBJ917443 QLF917418:QLF917443 QVB917418:QVB917443 REX917418:REX917443 ROT917418:ROT917443 RYP917418:RYP917443 SIL917418:SIL917443 SSH917418:SSH917443 TCD917418:TCD917443 TLZ917418:TLZ917443 TVV917418:TVV917443 UFR917418:UFR917443 UPN917418:UPN917443 UZJ917418:UZJ917443 VJF917418:VJF917443 VTB917418:VTB917443 WCX917418:WCX917443 WMT917418:WMT917443 WWP917418:WWP917443 AH982954:AH982979 KD982954:KD982979 TZ982954:TZ982979 ADV982954:ADV982979 ANR982954:ANR982979 AXN982954:AXN982979 BHJ982954:BHJ982979 BRF982954:BRF982979 CBB982954:CBB982979 CKX982954:CKX982979 CUT982954:CUT982979 DEP982954:DEP982979 DOL982954:DOL982979 DYH982954:DYH982979 EID982954:EID982979 ERZ982954:ERZ982979 FBV982954:FBV982979 FLR982954:FLR982979 FVN982954:FVN982979 GFJ982954:GFJ982979 GPF982954:GPF982979 GZB982954:GZB982979 HIX982954:HIX982979 HST982954:HST982979 ICP982954:ICP982979 IML982954:IML982979 IWH982954:IWH982979 JGD982954:JGD982979 JPZ982954:JPZ982979 JZV982954:JZV982979 KJR982954:KJR982979 KTN982954:KTN982979 LDJ982954:LDJ982979 LNF982954:LNF982979 LXB982954:LXB982979 MGX982954:MGX982979 MQT982954:MQT982979 NAP982954:NAP982979 NKL982954:NKL982979 NUH982954:NUH982979 OED982954:OED982979 ONZ982954:ONZ982979 OXV982954:OXV982979 PHR982954:PHR982979 PRN982954:PRN982979 QBJ982954:QBJ982979 QLF982954:QLF982979 QVB982954:QVB982979 REX982954:REX982979 ROT982954:ROT982979 RYP982954:RYP982979 SIL982954:SIL982979 SSH982954:SSH982979 TCD982954:TCD982979 TLZ982954:TLZ982979 TVV982954:TVV982979 UFR982954:UFR982979 UPN982954:UPN982979 UZJ982954:UZJ982979 VJF982954:VJF982979 VTB982954:VTB982979 WCX982954:WCX982979 WMT982954:WMT982979 WWP982954:WWP982979 AH65479:AH65545 KD65479:KD65545 TZ65479:TZ65545 ADV65479:ADV65545 ANR65479:ANR65545 AXN65479:AXN65545 BHJ65479:BHJ65545 BRF65479:BRF65545 CBB65479:CBB65545 CKX65479:CKX65545 CUT65479:CUT65545 DEP65479:DEP65545 DOL65479:DOL65545 DYH65479:DYH65545 EID65479:EID65545 ERZ65479:ERZ65545 FBV65479:FBV65545 FLR65479:FLR65545 FVN65479:FVN65545 GFJ65479:GFJ65545 GPF65479:GPF65545 GZB65479:GZB65545 HIX65479:HIX65545 HST65479:HST65545 ICP65479:ICP65545 IML65479:IML65545 IWH65479:IWH65545 JGD65479:JGD65545 JPZ65479:JPZ65545 JZV65479:JZV65545 KJR65479:KJR65545 KTN65479:KTN65545 LDJ65479:LDJ65545 LNF65479:LNF65545 LXB65479:LXB65545 MGX65479:MGX65545 MQT65479:MQT65545 NAP65479:NAP65545 NKL65479:NKL65545 NUH65479:NUH65545 OED65479:OED65545 ONZ65479:ONZ65545 OXV65479:OXV65545 PHR65479:PHR65545 PRN65479:PRN65545 QBJ65479:QBJ65545 QLF65479:QLF65545 QVB65479:QVB65545 REX65479:REX65545 ROT65479:ROT65545 RYP65479:RYP65545 SIL65479:SIL65545 SSH65479:SSH65545 TCD65479:TCD65545 TLZ65479:TLZ65545 TVV65479:TVV65545 UFR65479:UFR65545 UPN65479:UPN65545 UZJ65479:UZJ65545 VJF65479:VJF65545 VTB65479:VTB65545 WCX65479:WCX65545 WMT65479:WMT65545 WWP65479:WWP65545 AH131015:AH131081 KD131015:KD131081 TZ131015:TZ131081 ADV131015:ADV131081 ANR131015:ANR131081 AXN131015:AXN131081 BHJ131015:BHJ131081 BRF131015:BRF131081 CBB131015:CBB131081 CKX131015:CKX131081 CUT131015:CUT131081 DEP131015:DEP131081 DOL131015:DOL131081 DYH131015:DYH131081 EID131015:EID131081 ERZ131015:ERZ131081 FBV131015:FBV131081 FLR131015:FLR131081 FVN131015:FVN131081 GFJ131015:GFJ131081 GPF131015:GPF131081 GZB131015:GZB131081 HIX131015:HIX131081 HST131015:HST131081 ICP131015:ICP131081 IML131015:IML131081 IWH131015:IWH131081 JGD131015:JGD131081 JPZ131015:JPZ131081 JZV131015:JZV131081 KJR131015:KJR131081 KTN131015:KTN131081 LDJ131015:LDJ131081 LNF131015:LNF131081 LXB131015:LXB131081 MGX131015:MGX131081 MQT131015:MQT131081 NAP131015:NAP131081 NKL131015:NKL131081 NUH131015:NUH131081 OED131015:OED131081 ONZ131015:ONZ131081 OXV131015:OXV131081 PHR131015:PHR131081 PRN131015:PRN131081 QBJ131015:QBJ131081 QLF131015:QLF131081 QVB131015:QVB131081 REX131015:REX131081 ROT131015:ROT131081 RYP131015:RYP131081 SIL131015:SIL131081 SSH131015:SSH131081 TCD131015:TCD131081 TLZ131015:TLZ131081 TVV131015:TVV131081 UFR131015:UFR131081 UPN131015:UPN131081 UZJ131015:UZJ131081 VJF131015:VJF131081 VTB131015:VTB131081 WCX131015:WCX131081 WMT131015:WMT131081 WWP131015:WWP131081 AH196551:AH196617 KD196551:KD196617 TZ196551:TZ196617 ADV196551:ADV196617 ANR196551:ANR196617 AXN196551:AXN196617 BHJ196551:BHJ196617 BRF196551:BRF196617 CBB196551:CBB196617 CKX196551:CKX196617 CUT196551:CUT196617 DEP196551:DEP196617 DOL196551:DOL196617 DYH196551:DYH196617 EID196551:EID196617 ERZ196551:ERZ196617 FBV196551:FBV196617 FLR196551:FLR196617 FVN196551:FVN196617 GFJ196551:GFJ196617 GPF196551:GPF196617 GZB196551:GZB196617 HIX196551:HIX196617 HST196551:HST196617 ICP196551:ICP196617 IML196551:IML196617 IWH196551:IWH196617 JGD196551:JGD196617 JPZ196551:JPZ196617 JZV196551:JZV196617 KJR196551:KJR196617 KTN196551:KTN196617 LDJ196551:LDJ196617 LNF196551:LNF196617 LXB196551:LXB196617 MGX196551:MGX196617 MQT196551:MQT196617 NAP196551:NAP196617 NKL196551:NKL196617 NUH196551:NUH196617 OED196551:OED196617 ONZ196551:ONZ196617 OXV196551:OXV196617 PHR196551:PHR196617 PRN196551:PRN196617 QBJ196551:QBJ196617 QLF196551:QLF196617 QVB196551:QVB196617 REX196551:REX196617 ROT196551:ROT196617 RYP196551:RYP196617 SIL196551:SIL196617 SSH196551:SSH196617 TCD196551:TCD196617 TLZ196551:TLZ196617 TVV196551:TVV196617 UFR196551:UFR196617 UPN196551:UPN196617 UZJ196551:UZJ196617 VJF196551:VJF196617 VTB196551:VTB196617 WCX196551:WCX196617 WMT196551:WMT196617 WWP196551:WWP196617 AH262087:AH262153 KD262087:KD262153 TZ262087:TZ262153 ADV262087:ADV262153 ANR262087:ANR262153 AXN262087:AXN262153 BHJ262087:BHJ262153 BRF262087:BRF262153 CBB262087:CBB262153 CKX262087:CKX262153 CUT262087:CUT262153 DEP262087:DEP262153 DOL262087:DOL262153 DYH262087:DYH262153 EID262087:EID262153 ERZ262087:ERZ262153 FBV262087:FBV262153 FLR262087:FLR262153 FVN262087:FVN262153 GFJ262087:GFJ262153 GPF262087:GPF262153 GZB262087:GZB262153 HIX262087:HIX262153 HST262087:HST262153 ICP262087:ICP262153 IML262087:IML262153 IWH262087:IWH262153 JGD262087:JGD262153 JPZ262087:JPZ262153 JZV262087:JZV262153 KJR262087:KJR262153 KTN262087:KTN262153 LDJ262087:LDJ262153 LNF262087:LNF262153 LXB262087:LXB262153 MGX262087:MGX262153 MQT262087:MQT262153 NAP262087:NAP262153 NKL262087:NKL262153 NUH262087:NUH262153 OED262087:OED262153 ONZ262087:ONZ262153 OXV262087:OXV262153 PHR262087:PHR262153 PRN262087:PRN262153 QBJ262087:QBJ262153 QLF262087:QLF262153 QVB262087:QVB262153 REX262087:REX262153 ROT262087:ROT262153 RYP262087:RYP262153 SIL262087:SIL262153 SSH262087:SSH262153 TCD262087:TCD262153 TLZ262087:TLZ262153 TVV262087:TVV262153 UFR262087:UFR262153 UPN262087:UPN262153 UZJ262087:UZJ262153 VJF262087:VJF262153 VTB262087:VTB262153 WCX262087:WCX262153 WMT262087:WMT262153 WWP262087:WWP262153 AH327623:AH327689 KD327623:KD327689 TZ327623:TZ327689 ADV327623:ADV327689 ANR327623:ANR327689 AXN327623:AXN327689 BHJ327623:BHJ327689 BRF327623:BRF327689 CBB327623:CBB327689 CKX327623:CKX327689 CUT327623:CUT327689 DEP327623:DEP327689 DOL327623:DOL327689 DYH327623:DYH327689 EID327623:EID327689 ERZ327623:ERZ327689 FBV327623:FBV327689 FLR327623:FLR327689 FVN327623:FVN327689 GFJ327623:GFJ327689 GPF327623:GPF327689 GZB327623:GZB327689 HIX327623:HIX327689 HST327623:HST327689 ICP327623:ICP327689 IML327623:IML327689 IWH327623:IWH327689 JGD327623:JGD327689 JPZ327623:JPZ327689 JZV327623:JZV327689 KJR327623:KJR327689 KTN327623:KTN327689 LDJ327623:LDJ327689 LNF327623:LNF327689 LXB327623:LXB327689 MGX327623:MGX327689 MQT327623:MQT327689 NAP327623:NAP327689 NKL327623:NKL327689 NUH327623:NUH327689 OED327623:OED327689 ONZ327623:ONZ327689 OXV327623:OXV327689 PHR327623:PHR327689 PRN327623:PRN327689 QBJ327623:QBJ327689 QLF327623:QLF327689 QVB327623:QVB327689 REX327623:REX327689 ROT327623:ROT327689 RYP327623:RYP327689 SIL327623:SIL327689 SSH327623:SSH327689 TCD327623:TCD327689 TLZ327623:TLZ327689 TVV327623:TVV327689 UFR327623:UFR327689 UPN327623:UPN327689 UZJ327623:UZJ327689 VJF327623:VJF327689 VTB327623:VTB327689 WCX327623:WCX327689 WMT327623:WMT327689 WWP327623:WWP327689 AH393159:AH393225 KD393159:KD393225 TZ393159:TZ393225 ADV393159:ADV393225 ANR393159:ANR393225 AXN393159:AXN393225 BHJ393159:BHJ393225 BRF393159:BRF393225 CBB393159:CBB393225 CKX393159:CKX393225 CUT393159:CUT393225 DEP393159:DEP393225 DOL393159:DOL393225 DYH393159:DYH393225 EID393159:EID393225 ERZ393159:ERZ393225 FBV393159:FBV393225 FLR393159:FLR393225 FVN393159:FVN393225 GFJ393159:GFJ393225 GPF393159:GPF393225 GZB393159:GZB393225 HIX393159:HIX393225 HST393159:HST393225 ICP393159:ICP393225 IML393159:IML393225 IWH393159:IWH393225 JGD393159:JGD393225 JPZ393159:JPZ393225 JZV393159:JZV393225 KJR393159:KJR393225 KTN393159:KTN393225 LDJ393159:LDJ393225 LNF393159:LNF393225 LXB393159:LXB393225 MGX393159:MGX393225 MQT393159:MQT393225 NAP393159:NAP393225 NKL393159:NKL393225 NUH393159:NUH393225 OED393159:OED393225 ONZ393159:ONZ393225 OXV393159:OXV393225 PHR393159:PHR393225 PRN393159:PRN393225 QBJ393159:QBJ393225 QLF393159:QLF393225 QVB393159:QVB393225 REX393159:REX393225 ROT393159:ROT393225 RYP393159:RYP393225 SIL393159:SIL393225 SSH393159:SSH393225 TCD393159:TCD393225 TLZ393159:TLZ393225 TVV393159:TVV393225 UFR393159:UFR393225 UPN393159:UPN393225 UZJ393159:UZJ393225 VJF393159:VJF393225 VTB393159:VTB393225 WCX393159:WCX393225 WMT393159:WMT393225 WWP393159:WWP393225 AH458695:AH458761 KD458695:KD458761 TZ458695:TZ458761 ADV458695:ADV458761 ANR458695:ANR458761 AXN458695:AXN458761 BHJ458695:BHJ458761 BRF458695:BRF458761 CBB458695:CBB458761 CKX458695:CKX458761 CUT458695:CUT458761 DEP458695:DEP458761 DOL458695:DOL458761 DYH458695:DYH458761 EID458695:EID458761 ERZ458695:ERZ458761 FBV458695:FBV458761 FLR458695:FLR458761 FVN458695:FVN458761 GFJ458695:GFJ458761 GPF458695:GPF458761 GZB458695:GZB458761 HIX458695:HIX458761 HST458695:HST458761 ICP458695:ICP458761 IML458695:IML458761 IWH458695:IWH458761 JGD458695:JGD458761 JPZ458695:JPZ458761 JZV458695:JZV458761 KJR458695:KJR458761 KTN458695:KTN458761 LDJ458695:LDJ458761 LNF458695:LNF458761 LXB458695:LXB458761 MGX458695:MGX458761 MQT458695:MQT458761 NAP458695:NAP458761 NKL458695:NKL458761 NUH458695:NUH458761 OED458695:OED458761 ONZ458695:ONZ458761 OXV458695:OXV458761 PHR458695:PHR458761 PRN458695:PRN458761 QBJ458695:QBJ458761 QLF458695:QLF458761 QVB458695:QVB458761 REX458695:REX458761 ROT458695:ROT458761 RYP458695:RYP458761 SIL458695:SIL458761 SSH458695:SSH458761 TCD458695:TCD458761 TLZ458695:TLZ458761 TVV458695:TVV458761 UFR458695:UFR458761 UPN458695:UPN458761 UZJ458695:UZJ458761 VJF458695:VJF458761 VTB458695:VTB458761 WCX458695:WCX458761 WMT458695:WMT458761 WWP458695:WWP458761 AH524231:AH524297 KD524231:KD524297 TZ524231:TZ524297 ADV524231:ADV524297 ANR524231:ANR524297 AXN524231:AXN524297 BHJ524231:BHJ524297 BRF524231:BRF524297 CBB524231:CBB524297 CKX524231:CKX524297 CUT524231:CUT524297 DEP524231:DEP524297 DOL524231:DOL524297 DYH524231:DYH524297 EID524231:EID524297 ERZ524231:ERZ524297 FBV524231:FBV524297 FLR524231:FLR524297 FVN524231:FVN524297 GFJ524231:GFJ524297 GPF524231:GPF524297 GZB524231:GZB524297 HIX524231:HIX524297 HST524231:HST524297 ICP524231:ICP524297 IML524231:IML524297 IWH524231:IWH524297 JGD524231:JGD524297 JPZ524231:JPZ524297 JZV524231:JZV524297 KJR524231:KJR524297 KTN524231:KTN524297 LDJ524231:LDJ524297 LNF524231:LNF524297 LXB524231:LXB524297 MGX524231:MGX524297 MQT524231:MQT524297 NAP524231:NAP524297 NKL524231:NKL524297 NUH524231:NUH524297 OED524231:OED524297 ONZ524231:ONZ524297 OXV524231:OXV524297 PHR524231:PHR524297 PRN524231:PRN524297 QBJ524231:QBJ524297 QLF524231:QLF524297 QVB524231:QVB524297 REX524231:REX524297 ROT524231:ROT524297 RYP524231:RYP524297 SIL524231:SIL524297 SSH524231:SSH524297 TCD524231:TCD524297 TLZ524231:TLZ524297 TVV524231:TVV524297 UFR524231:UFR524297 UPN524231:UPN524297 UZJ524231:UZJ524297 VJF524231:VJF524297 VTB524231:VTB524297 WCX524231:WCX524297 WMT524231:WMT524297 WWP524231:WWP524297 AH589767:AH589833 KD589767:KD589833 TZ589767:TZ589833 ADV589767:ADV589833 ANR589767:ANR589833 AXN589767:AXN589833 BHJ589767:BHJ589833 BRF589767:BRF589833 CBB589767:CBB589833 CKX589767:CKX589833 CUT589767:CUT589833 DEP589767:DEP589833 DOL589767:DOL589833 DYH589767:DYH589833 EID589767:EID589833 ERZ589767:ERZ589833 FBV589767:FBV589833 FLR589767:FLR589833 FVN589767:FVN589833 GFJ589767:GFJ589833 GPF589767:GPF589833 GZB589767:GZB589833 HIX589767:HIX589833 HST589767:HST589833 ICP589767:ICP589833 IML589767:IML589833 IWH589767:IWH589833 JGD589767:JGD589833 JPZ589767:JPZ589833 JZV589767:JZV589833 KJR589767:KJR589833 KTN589767:KTN589833 LDJ589767:LDJ589833 LNF589767:LNF589833 LXB589767:LXB589833 MGX589767:MGX589833 MQT589767:MQT589833 NAP589767:NAP589833 NKL589767:NKL589833 NUH589767:NUH589833 OED589767:OED589833 ONZ589767:ONZ589833 OXV589767:OXV589833 PHR589767:PHR589833 PRN589767:PRN589833 QBJ589767:QBJ589833 QLF589767:QLF589833 QVB589767:QVB589833 REX589767:REX589833 ROT589767:ROT589833 RYP589767:RYP589833 SIL589767:SIL589833 SSH589767:SSH589833 TCD589767:TCD589833 TLZ589767:TLZ589833 TVV589767:TVV589833 UFR589767:UFR589833 UPN589767:UPN589833 UZJ589767:UZJ589833 VJF589767:VJF589833 VTB589767:VTB589833 WCX589767:WCX589833 WMT589767:WMT589833 WWP589767:WWP589833 AH655303:AH655369 KD655303:KD655369 TZ655303:TZ655369 ADV655303:ADV655369 ANR655303:ANR655369 AXN655303:AXN655369 BHJ655303:BHJ655369 BRF655303:BRF655369 CBB655303:CBB655369 CKX655303:CKX655369 CUT655303:CUT655369 DEP655303:DEP655369 DOL655303:DOL655369 DYH655303:DYH655369 EID655303:EID655369 ERZ655303:ERZ655369 FBV655303:FBV655369 FLR655303:FLR655369 FVN655303:FVN655369 GFJ655303:GFJ655369 GPF655303:GPF655369 GZB655303:GZB655369 HIX655303:HIX655369 HST655303:HST655369 ICP655303:ICP655369 IML655303:IML655369 IWH655303:IWH655369 JGD655303:JGD655369 JPZ655303:JPZ655369 JZV655303:JZV655369 KJR655303:KJR655369 KTN655303:KTN655369 LDJ655303:LDJ655369 LNF655303:LNF655369 LXB655303:LXB655369 MGX655303:MGX655369 MQT655303:MQT655369 NAP655303:NAP655369 NKL655303:NKL655369 NUH655303:NUH655369 OED655303:OED655369 ONZ655303:ONZ655369 OXV655303:OXV655369 PHR655303:PHR655369 PRN655303:PRN655369 QBJ655303:QBJ655369 QLF655303:QLF655369 QVB655303:QVB655369 REX655303:REX655369 ROT655303:ROT655369 RYP655303:RYP655369 SIL655303:SIL655369 SSH655303:SSH655369 TCD655303:TCD655369 TLZ655303:TLZ655369 TVV655303:TVV655369 UFR655303:UFR655369 UPN655303:UPN655369 UZJ655303:UZJ655369 VJF655303:VJF655369 VTB655303:VTB655369 WCX655303:WCX655369 WMT655303:WMT655369 WWP655303:WWP655369 AH720839:AH720905 KD720839:KD720905 TZ720839:TZ720905 ADV720839:ADV720905 ANR720839:ANR720905 AXN720839:AXN720905 BHJ720839:BHJ720905 BRF720839:BRF720905 CBB720839:CBB720905 CKX720839:CKX720905 CUT720839:CUT720905 DEP720839:DEP720905 DOL720839:DOL720905 DYH720839:DYH720905 EID720839:EID720905 ERZ720839:ERZ720905 FBV720839:FBV720905 FLR720839:FLR720905 FVN720839:FVN720905 GFJ720839:GFJ720905 GPF720839:GPF720905 GZB720839:GZB720905 HIX720839:HIX720905 HST720839:HST720905 ICP720839:ICP720905 IML720839:IML720905 IWH720839:IWH720905 JGD720839:JGD720905 JPZ720839:JPZ720905 JZV720839:JZV720905 KJR720839:KJR720905 KTN720839:KTN720905 LDJ720839:LDJ720905 LNF720839:LNF720905 LXB720839:LXB720905 MGX720839:MGX720905 MQT720839:MQT720905 NAP720839:NAP720905 NKL720839:NKL720905 NUH720839:NUH720905 OED720839:OED720905 ONZ720839:ONZ720905 OXV720839:OXV720905 PHR720839:PHR720905 PRN720839:PRN720905 QBJ720839:QBJ720905 QLF720839:QLF720905 QVB720839:QVB720905 REX720839:REX720905 ROT720839:ROT720905 RYP720839:RYP720905 SIL720839:SIL720905 SSH720839:SSH720905 TCD720839:TCD720905 TLZ720839:TLZ720905 TVV720839:TVV720905 UFR720839:UFR720905 UPN720839:UPN720905 UZJ720839:UZJ720905 VJF720839:VJF720905 VTB720839:VTB720905 WCX720839:WCX720905 WMT720839:WMT720905 WWP720839:WWP720905 AH786375:AH786441 KD786375:KD786441 TZ786375:TZ786441 ADV786375:ADV786441 ANR786375:ANR786441 AXN786375:AXN786441 BHJ786375:BHJ786441 BRF786375:BRF786441 CBB786375:CBB786441 CKX786375:CKX786441 CUT786375:CUT786441 DEP786375:DEP786441 DOL786375:DOL786441 DYH786375:DYH786441 EID786375:EID786441 ERZ786375:ERZ786441 FBV786375:FBV786441 FLR786375:FLR786441 FVN786375:FVN786441 GFJ786375:GFJ786441 GPF786375:GPF786441 GZB786375:GZB786441 HIX786375:HIX786441 HST786375:HST786441 ICP786375:ICP786441 IML786375:IML786441 IWH786375:IWH786441 JGD786375:JGD786441 JPZ786375:JPZ786441 JZV786375:JZV786441 KJR786375:KJR786441 KTN786375:KTN786441 LDJ786375:LDJ786441 LNF786375:LNF786441 LXB786375:LXB786441 MGX786375:MGX786441 MQT786375:MQT786441 NAP786375:NAP786441 NKL786375:NKL786441 NUH786375:NUH786441 OED786375:OED786441 ONZ786375:ONZ786441 OXV786375:OXV786441 PHR786375:PHR786441 PRN786375:PRN786441 QBJ786375:QBJ786441 QLF786375:QLF786441 QVB786375:QVB786441 REX786375:REX786441 ROT786375:ROT786441 RYP786375:RYP786441 SIL786375:SIL786441 SSH786375:SSH786441 TCD786375:TCD786441 TLZ786375:TLZ786441 TVV786375:TVV786441 UFR786375:UFR786441 UPN786375:UPN786441 UZJ786375:UZJ786441 VJF786375:VJF786441 VTB786375:VTB786441 WCX786375:WCX786441 WMT786375:WMT786441 WWP786375:WWP786441 AH851911:AH851977 KD851911:KD851977 TZ851911:TZ851977 ADV851911:ADV851977 ANR851911:ANR851977 AXN851911:AXN851977 BHJ851911:BHJ851977 BRF851911:BRF851977 CBB851911:CBB851977 CKX851911:CKX851977 CUT851911:CUT851977 DEP851911:DEP851977 DOL851911:DOL851977 DYH851911:DYH851977 EID851911:EID851977 ERZ851911:ERZ851977 FBV851911:FBV851977 FLR851911:FLR851977 FVN851911:FVN851977 GFJ851911:GFJ851977 GPF851911:GPF851977 GZB851911:GZB851977 HIX851911:HIX851977 HST851911:HST851977 ICP851911:ICP851977 IML851911:IML851977 IWH851911:IWH851977 JGD851911:JGD851977 JPZ851911:JPZ851977 JZV851911:JZV851977 KJR851911:KJR851977 KTN851911:KTN851977 LDJ851911:LDJ851977 LNF851911:LNF851977 LXB851911:LXB851977 MGX851911:MGX851977 MQT851911:MQT851977 NAP851911:NAP851977 NKL851911:NKL851977 NUH851911:NUH851977 OED851911:OED851977 ONZ851911:ONZ851977 OXV851911:OXV851977 PHR851911:PHR851977 PRN851911:PRN851977 QBJ851911:QBJ851977 QLF851911:QLF851977 QVB851911:QVB851977 REX851911:REX851977 ROT851911:ROT851977 RYP851911:RYP851977 SIL851911:SIL851977 SSH851911:SSH851977 TCD851911:TCD851977 TLZ851911:TLZ851977 TVV851911:TVV851977 UFR851911:UFR851977 UPN851911:UPN851977 UZJ851911:UZJ851977 VJF851911:VJF851977 VTB851911:VTB851977 WCX851911:WCX851977 WMT851911:WMT851977 WWP851911:WWP851977 AH917447:AH917513 KD917447:KD917513 TZ917447:TZ917513 ADV917447:ADV917513 ANR917447:ANR917513 AXN917447:AXN917513 BHJ917447:BHJ917513 BRF917447:BRF917513 CBB917447:CBB917513 CKX917447:CKX917513 CUT917447:CUT917513 DEP917447:DEP917513 DOL917447:DOL917513 DYH917447:DYH917513 EID917447:EID917513 ERZ917447:ERZ917513 FBV917447:FBV917513 FLR917447:FLR917513 FVN917447:FVN917513 GFJ917447:GFJ917513 GPF917447:GPF917513 GZB917447:GZB917513 HIX917447:HIX917513 HST917447:HST917513 ICP917447:ICP917513 IML917447:IML917513 IWH917447:IWH917513 JGD917447:JGD917513 JPZ917447:JPZ917513 JZV917447:JZV917513 KJR917447:KJR917513 KTN917447:KTN917513 LDJ917447:LDJ917513 LNF917447:LNF917513 LXB917447:LXB917513 MGX917447:MGX917513 MQT917447:MQT917513 NAP917447:NAP917513 NKL917447:NKL917513 NUH917447:NUH917513 OED917447:OED917513 ONZ917447:ONZ917513 OXV917447:OXV917513 PHR917447:PHR917513 PRN917447:PRN917513 QBJ917447:QBJ917513 QLF917447:QLF917513 QVB917447:QVB917513 REX917447:REX917513 ROT917447:ROT917513 RYP917447:RYP917513 SIL917447:SIL917513 SSH917447:SSH917513 TCD917447:TCD917513 TLZ917447:TLZ917513 TVV917447:TVV917513 UFR917447:UFR917513 UPN917447:UPN917513 UZJ917447:UZJ917513 VJF917447:VJF917513 VTB917447:VTB917513 WCX917447:WCX917513 WMT917447:WMT917513 WWP917447:WWP917513 AH982983:AH983049 KD982983:KD983049 TZ982983:TZ983049 ADV982983:ADV983049 ANR982983:ANR983049 AXN982983:AXN983049 BHJ982983:BHJ983049 BRF982983:BRF983049 CBB982983:CBB983049 CKX982983:CKX983049 CUT982983:CUT983049 DEP982983:DEP983049 DOL982983:DOL983049 DYH982983:DYH983049 EID982983:EID983049 ERZ982983:ERZ983049 FBV982983:FBV983049 FLR982983:FLR983049 FVN982983:FVN983049 GFJ982983:GFJ983049 GPF982983:GPF983049 GZB982983:GZB983049 HIX982983:HIX983049 HST982983:HST983049 ICP982983:ICP983049 IML982983:IML983049 IWH982983:IWH983049 JGD982983:JGD983049 JPZ982983:JPZ983049 JZV982983:JZV983049 KJR982983:KJR983049 KTN982983:KTN983049 LDJ982983:LDJ983049 LNF982983:LNF983049 LXB982983:LXB983049 MGX982983:MGX983049 MQT982983:MQT983049 NAP982983:NAP983049 NKL982983:NKL983049 NUH982983:NUH983049 OED982983:OED983049 ONZ982983:ONZ983049 OXV982983:OXV983049 PHR982983:PHR983049 PRN982983:PRN983049 QBJ982983:QBJ983049 QLF982983:QLF983049 QVB982983:QVB983049 REX982983:REX983049 ROT982983:ROT983049 RYP982983:RYP983049 SIL982983:SIL983049 SSH982983:SSH983049 TCD982983:TCD983049 TLZ982983:TLZ983049 TVV982983:TVV983049 UFR982983:UFR983049 UPN982983:UPN983049 UZJ982983:UZJ983049 VJF982983:VJF983049 VTB982983:VTB983049 WCX982983:WCX983049 WMT982983:WMT983049 WWP982983:WWP983049 AI9:AJ10 KE9:KF10 UA9:UB10 ADW9:ADX10 ANS9:ANT10 AXO9:AXP10 BHK9:BHL10 BRG9:BRH10 CBC9:CBD10 CKY9:CKZ10 CUU9:CUV10 DEQ9:DER10 DOM9:DON10 DYI9:DYJ10 EIE9:EIF10 ESA9:ESB10 FBW9:FBX10 FLS9:FLT10 FVO9:FVP10 GFK9:GFL10 GPG9:GPH10 GZC9:GZD10 HIY9:HIZ10 HSU9:HSV10 ICQ9:ICR10 IMM9:IMN10 IWI9:IWJ10 JGE9:JGF10 JQA9:JQB10 JZW9:JZX10 KJS9:KJT10 KTO9:KTP10 LDK9:LDL10 LNG9:LNH10 LXC9:LXD10 MGY9:MGZ10 MQU9:MQV10 NAQ9:NAR10 NKM9:NKN10 NUI9:NUJ10 OEE9:OEF10 OOA9:OOB10 OXW9:OXX10 PHS9:PHT10 PRO9:PRP10 QBK9:QBL10 QLG9:QLH10 QVC9:QVD10 REY9:REZ10 ROU9:ROV10 RYQ9:RYR10 SIM9:SIN10 SSI9:SSJ10 TCE9:TCF10 TMA9:TMB10 TVW9:TVX10 UFS9:UFT10 UPO9:UPP10 UZK9:UZL10 VJG9:VJH10 VTC9:VTD10 WCY9:WCZ10 WMU9:WMV10 WWQ9:WWR10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91"/>
  <sheetViews>
    <sheetView showGridLines="0" zoomScaleNormal="100" zoomScaleSheetLayoutView="115" workbookViewId="0">
      <selection sqref="A1:J1"/>
    </sheetView>
  </sheetViews>
  <sheetFormatPr baseColWidth="10" defaultRowHeight="12.75" x14ac:dyDescent="0.2"/>
  <cols>
    <col min="1" max="1" width="17.85546875" style="182" customWidth="1"/>
    <col min="2" max="2" width="2.7109375" style="199" customWidth="1"/>
    <col min="3" max="4" width="9.7109375" style="199" customWidth="1"/>
    <col min="5" max="5" width="9.7109375" style="182" customWidth="1"/>
    <col min="6" max="6" width="6.5703125" style="182" customWidth="1"/>
    <col min="7" max="9" width="13" style="185" customWidth="1"/>
    <col min="10" max="12" width="12.140625" style="182" customWidth="1"/>
    <col min="13" max="15" width="3.7109375" style="182" customWidth="1"/>
    <col min="16" max="16" width="3.5703125" style="182" customWidth="1"/>
    <col min="17" max="18" width="3" style="182" customWidth="1"/>
    <col min="19" max="19" width="1" style="182" hidden="1" customWidth="1"/>
    <col min="20" max="21" width="3.7109375" style="182" hidden="1" customWidth="1"/>
    <col min="22" max="22" width="4.42578125" style="182" customWidth="1"/>
    <col min="23" max="23" width="1" style="182" hidden="1" customWidth="1"/>
    <col min="24" max="26" width="15" style="185" customWidth="1"/>
    <col min="27" max="27" width="6.42578125" style="185" customWidth="1"/>
    <col min="28" max="28" width="14.5703125" style="185" customWidth="1"/>
    <col min="29" max="29" width="23.28515625" style="185" customWidth="1"/>
    <col min="30" max="30" width="4.140625" style="182" customWidth="1"/>
    <col min="31" max="31" width="3" style="182" customWidth="1"/>
    <col min="32" max="32" width="1" style="182" hidden="1" customWidth="1"/>
    <col min="33" max="34" width="3.85546875" style="182" hidden="1" customWidth="1"/>
    <col min="35" max="35" width="3" style="182" customWidth="1"/>
    <col min="36" max="36" width="3.85546875" style="182" hidden="1" customWidth="1"/>
    <col min="37" max="37" width="3" style="182" customWidth="1"/>
    <col min="38" max="38" width="3.85546875" style="182" hidden="1" customWidth="1"/>
    <col min="39" max="39" width="4.42578125" style="200" customWidth="1"/>
    <col min="40" max="40" width="4.140625" style="165" customWidth="1"/>
    <col min="41" max="256" width="11.42578125" style="165"/>
    <col min="257" max="257" width="17.85546875" style="165" customWidth="1"/>
    <col min="258" max="258" width="2.7109375" style="165" customWidth="1"/>
    <col min="259" max="261" width="9.7109375" style="165" customWidth="1"/>
    <col min="262" max="262" width="6.5703125" style="165" customWidth="1"/>
    <col min="263" max="265" width="13" style="165" customWidth="1"/>
    <col min="266" max="268" width="12.140625" style="165" customWidth="1"/>
    <col min="269" max="271" width="3.7109375" style="165" customWidth="1"/>
    <col min="272" max="272" width="3.5703125" style="165" customWidth="1"/>
    <col min="273" max="274" width="3" style="165" customWidth="1"/>
    <col min="275" max="277" width="0" style="165" hidden="1" customWidth="1"/>
    <col min="278" max="278" width="4.42578125" style="165" customWidth="1"/>
    <col min="279" max="279" width="0" style="165" hidden="1" customWidth="1"/>
    <col min="280" max="282" width="15" style="165" customWidth="1"/>
    <col min="283" max="283" width="6.42578125" style="165" customWidth="1"/>
    <col min="284" max="284" width="14.5703125" style="165" customWidth="1"/>
    <col min="285" max="285" width="23.28515625" style="165" customWidth="1"/>
    <col min="286" max="286" width="4.140625" style="165" customWidth="1"/>
    <col min="287" max="287" width="3" style="165" customWidth="1"/>
    <col min="288" max="290" width="0" style="165" hidden="1" customWidth="1"/>
    <col min="291" max="291" width="3" style="165" customWidth="1"/>
    <col min="292" max="292" width="0" style="165" hidden="1" customWidth="1"/>
    <col min="293" max="293" width="3" style="165" customWidth="1"/>
    <col min="294" max="294" width="0" style="165" hidden="1" customWidth="1"/>
    <col min="295" max="295" width="4.42578125" style="165" customWidth="1"/>
    <col min="296" max="296" width="4.140625" style="165" customWidth="1"/>
    <col min="297" max="512" width="11.42578125" style="165"/>
    <col min="513" max="513" width="17.85546875" style="165" customWidth="1"/>
    <col min="514" max="514" width="2.7109375" style="165" customWidth="1"/>
    <col min="515" max="517" width="9.7109375" style="165" customWidth="1"/>
    <col min="518" max="518" width="6.5703125" style="165" customWidth="1"/>
    <col min="519" max="521" width="13" style="165" customWidth="1"/>
    <col min="522" max="524" width="12.140625" style="165" customWidth="1"/>
    <col min="525" max="527" width="3.7109375" style="165" customWidth="1"/>
    <col min="528" max="528" width="3.5703125" style="165" customWidth="1"/>
    <col min="529" max="530" width="3" style="165" customWidth="1"/>
    <col min="531" max="533" width="0" style="165" hidden="1" customWidth="1"/>
    <col min="534" max="534" width="4.42578125" style="165" customWidth="1"/>
    <col min="535" max="535" width="0" style="165" hidden="1" customWidth="1"/>
    <col min="536" max="538" width="15" style="165" customWidth="1"/>
    <col min="539" max="539" width="6.42578125" style="165" customWidth="1"/>
    <col min="540" max="540" width="14.5703125" style="165" customWidth="1"/>
    <col min="541" max="541" width="23.28515625" style="165" customWidth="1"/>
    <col min="542" max="542" width="4.140625" style="165" customWidth="1"/>
    <col min="543" max="543" width="3" style="165" customWidth="1"/>
    <col min="544" max="546" width="0" style="165" hidden="1" customWidth="1"/>
    <col min="547" max="547" width="3" style="165" customWidth="1"/>
    <col min="548" max="548" width="0" style="165" hidden="1" customWidth="1"/>
    <col min="549" max="549" width="3" style="165" customWidth="1"/>
    <col min="550" max="550" width="0" style="165" hidden="1" customWidth="1"/>
    <col min="551" max="551" width="4.42578125" style="165" customWidth="1"/>
    <col min="552" max="552" width="4.140625" style="165" customWidth="1"/>
    <col min="553" max="768" width="11.42578125" style="165"/>
    <col min="769" max="769" width="17.85546875" style="165" customWidth="1"/>
    <col min="770" max="770" width="2.7109375" style="165" customWidth="1"/>
    <col min="771" max="773" width="9.7109375" style="165" customWidth="1"/>
    <col min="774" max="774" width="6.5703125" style="165" customWidth="1"/>
    <col min="775" max="777" width="13" style="165" customWidth="1"/>
    <col min="778" max="780" width="12.140625" style="165" customWidth="1"/>
    <col min="781" max="783" width="3.7109375" style="165" customWidth="1"/>
    <col min="784" max="784" width="3.5703125" style="165" customWidth="1"/>
    <col min="785" max="786" width="3" style="165" customWidth="1"/>
    <col min="787" max="789" width="0" style="165" hidden="1" customWidth="1"/>
    <col min="790" max="790" width="4.42578125" style="165" customWidth="1"/>
    <col min="791" max="791" width="0" style="165" hidden="1" customWidth="1"/>
    <col min="792" max="794" width="15" style="165" customWidth="1"/>
    <col min="795" max="795" width="6.42578125" style="165" customWidth="1"/>
    <col min="796" max="796" width="14.5703125" style="165" customWidth="1"/>
    <col min="797" max="797" width="23.28515625" style="165" customWidth="1"/>
    <col min="798" max="798" width="4.140625" style="165" customWidth="1"/>
    <col min="799" max="799" width="3" style="165" customWidth="1"/>
    <col min="800" max="802" width="0" style="165" hidden="1" customWidth="1"/>
    <col min="803" max="803" width="3" style="165" customWidth="1"/>
    <col min="804" max="804" width="0" style="165" hidden="1" customWidth="1"/>
    <col min="805" max="805" width="3" style="165" customWidth="1"/>
    <col min="806" max="806" width="0" style="165" hidden="1" customWidth="1"/>
    <col min="807" max="807" width="4.42578125" style="165" customWidth="1"/>
    <col min="808" max="808" width="4.140625" style="165" customWidth="1"/>
    <col min="809" max="1024" width="11.42578125" style="165"/>
    <col min="1025" max="1025" width="17.85546875" style="165" customWidth="1"/>
    <col min="1026" max="1026" width="2.7109375" style="165" customWidth="1"/>
    <col min="1027" max="1029" width="9.7109375" style="165" customWidth="1"/>
    <col min="1030" max="1030" width="6.5703125" style="165" customWidth="1"/>
    <col min="1031" max="1033" width="13" style="165" customWidth="1"/>
    <col min="1034" max="1036" width="12.140625" style="165" customWidth="1"/>
    <col min="1037" max="1039" width="3.7109375" style="165" customWidth="1"/>
    <col min="1040" max="1040" width="3.5703125" style="165" customWidth="1"/>
    <col min="1041" max="1042" width="3" style="165" customWidth="1"/>
    <col min="1043" max="1045" width="0" style="165" hidden="1" customWidth="1"/>
    <col min="1046" max="1046" width="4.42578125" style="165" customWidth="1"/>
    <col min="1047" max="1047" width="0" style="165" hidden="1" customWidth="1"/>
    <col min="1048" max="1050" width="15" style="165" customWidth="1"/>
    <col min="1051" max="1051" width="6.42578125" style="165" customWidth="1"/>
    <col min="1052" max="1052" width="14.5703125" style="165" customWidth="1"/>
    <col min="1053" max="1053" width="23.28515625" style="165" customWidth="1"/>
    <col min="1054" max="1054" width="4.140625" style="165" customWidth="1"/>
    <col min="1055" max="1055" width="3" style="165" customWidth="1"/>
    <col min="1056" max="1058" width="0" style="165" hidden="1" customWidth="1"/>
    <col min="1059" max="1059" width="3" style="165" customWidth="1"/>
    <col min="1060" max="1060" width="0" style="165" hidden="1" customWidth="1"/>
    <col min="1061" max="1061" width="3" style="165" customWidth="1"/>
    <col min="1062" max="1062" width="0" style="165" hidden="1" customWidth="1"/>
    <col min="1063" max="1063" width="4.42578125" style="165" customWidth="1"/>
    <col min="1064" max="1064" width="4.140625" style="165" customWidth="1"/>
    <col min="1065" max="1280" width="11.42578125" style="165"/>
    <col min="1281" max="1281" width="17.85546875" style="165" customWidth="1"/>
    <col min="1282" max="1282" width="2.7109375" style="165" customWidth="1"/>
    <col min="1283" max="1285" width="9.7109375" style="165" customWidth="1"/>
    <col min="1286" max="1286" width="6.5703125" style="165" customWidth="1"/>
    <col min="1287" max="1289" width="13" style="165" customWidth="1"/>
    <col min="1290" max="1292" width="12.140625" style="165" customWidth="1"/>
    <col min="1293" max="1295" width="3.7109375" style="165" customWidth="1"/>
    <col min="1296" max="1296" width="3.5703125" style="165" customWidth="1"/>
    <col min="1297" max="1298" width="3" style="165" customWidth="1"/>
    <col min="1299" max="1301" width="0" style="165" hidden="1" customWidth="1"/>
    <col min="1302" max="1302" width="4.42578125" style="165" customWidth="1"/>
    <col min="1303" max="1303" width="0" style="165" hidden="1" customWidth="1"/>
    <col min="1304" max="1306" width="15" style="165" customWidth="1"/>
    <col min="1307" max="1307" width="6.42578125" style="165" customWidth="1"/>
    <col min="1308" max="1308" width="14.5703125" style="165" customWidth="1"/>
    <col min="1309" max="1309" width="23.28515625" style="165" customWidth="1"/>
    <col min="1310" max="1310" width="4.140625" style="165" customWidth="1"/>
    <col min="1311" max="1311" width="3" style="165" customWidth="1"/>
    <col min="1312" max="1314" width="0" style="165" hidden="1" customWidth="1"/>
    <col min="1315" max="1315" width="3" style="165" customWidth="1"/>
    <col min="1316" max="1316" width="0" style="165" hidden="1" customWidth="1"/>
    <col min="1317" max="1317" width="3" style="165" customWidth="1"/>
    <col min="1318" max="1318" width="0" style="165" hidden="1" customWidth="1"/>
    <col min="1319" max="1319" width="4.42578125" style="165" customWidth="1"/>
    <col min="1320" max="1320" width="4.140625" style="165" customWidth="1"/>
    <col min="1321" max="1536" width="11.42578125" style="165"/>
    <col min="1537" max="1537" width="17.85546875" style="165" customWidth="1"/>
    <col min="1538" max="1538" width="2.7109375" style="165" customWidth="1"/>
    <col min="1539" max="1541" width="9.7109375" style="165" customWidth="1"/>
    <col min="1542" max="1542" width="6.5703125" style="165" customWidth="1"/>
    <col min="1543" max="1545" width="13" style="165" customWidth="1"/>
    <col min="1546" max="1548" width="12.140625" style="165" customWidth="1"/>
    <col min="1549" max="1551" width="3.7109375" style="165" customWidth="1"/>
    <col min="1552" max="1552" width="3.5703125" style="165" customWidth="1"/>
    <col min="1553" max="1554" width="3" style="165" customWidth="1"/>
    <col min="1555" max="1557" width="0" style="165" hidden="1" customWidth="1"/>
    <col min="1558" max="1558" width="4.42578125" style="165" customWidth="1"/>
    <col min="1559" max="1559" width="0" style="165" hidden="1" customWidth="1"/>
    <col min="1560" max="1562" width="15" style="165" customWidth="1"/>
    <col min="1563" max="1563" width="6.42578125" style="165" customWidth="1"/>
    <col min="1564" max="1564" width="14.5703125" style="165" customWidth="1"/>
    <col min="1565" max="1565" width="23.28515625" style="165" customWidth="1"/>
    <col min="1566" max="1566" width="4.140625" style="165" customWidth="1"/>
    <col min="1567" max="1567" width="3" style="165" customWidth="1"/>
    <col min="1568" max="1570" width="0" style="165" hidden="1" customWidth="1"/>
    <col min="1571" max="1571" width="3" style="165" customWidth="1"/>
    <col min="1572" max="1572" width="0" style="165" hidden="1" customWidth="1"/>
    <col min="1573" max="1573" width="3" style="165" customWidth="1"/>
    <col min="1574" max="1574" width="0" style="165" hidden="1" customWidth="1"/>
    <col min="1575" max="1575" width="4.42578125" style="165" customWidth="1"/>
    <col min="1576" max="1576" width="4.140625" style="165" customWidth="1"/>
    <col min="1577" max="1792" width="11.42578125" style="165"/>
    <col min="1793" max="1793" width="17.85546875" style="165" customWidth="1"/>
    <col min="1794" max="1794" width="2.7109375" style="165" customWidth="1"/>
    <col min="1795" max="1797" width="9.7109375" style="165" customWidth="1"/>
    <col min="1798" max="1798" width="6.5703125" style="165" customWidth="1"/>
    <col min="1799" max="1801" width="13" style="165" customWidth="1"/>
    <col min="1802" max="1804" width="12.140625" style="165" customWidth="1"/>
    <col min="1805" max="1807" width="3.7109375" style="165" customWidth="1"/>
    <col min="1808" max="1808" width="3.5703125" style="165" customWidth="1"/>
    <col min="1809" max="1810" width="3" style="165" customWidth="1"/>
    <col min="1811" max="1813" width="0" style="165" hidden="1" customWidth="1"/>
    <col min="1814" max="1814" width="4.42578125" style="165" customWidth="1"/>
    <col min="1815" max="1815" width="0" style="165" hidden="1" customWidth="1"/>
    <col min="1816" max="1818" width="15" style="165" customWidth="1"/>
    <col min="1819" max="1819" width="6.42578125" style="165" customWidth="1"/>
    <col min="1820" max="1820" width="14.5703125" style="165" customWidth="1"/>
    <col min="1821" max="1821" width="23.28515625" style="165" customWidth="1"/>
    <col min="1822" max="1822" width="4.140625" style="165" customWidth="1"/>
    <col min="1823" max="1823" width="3" style="165" customWidth="1"/>
    <col min="1824" max="1826" width="0" style="165" hidden="1" customWidth="1"/>
    <col min="1827" max="1827" width="3" style="165" customWidth="1"/>
    <col min="1828" max="1828" width="0" style="165" hidden="1" customWidth="1"/>
    <col min="1829" max="1829" width="3" style="165" customWidth="1"/>
    <col min="1830" max="1830" width="0" style="165" hidden="1" customWidth="1"/>
    <col min="1831" max="1831" width="4.42578125" style="165" customWidth="1"/>
    <col min="1832" max="1832" width="4.140625" style="165" customWidth="1"/>
    <col min="1833" max="2048" width="11.42578125" style="165"/>
    <col min="2049" max="2049" width="17.85546875" style="165" customWidth="1"/>
    <col min="2050" max="2050" width="2.7109375" style="165" customWidth="1"/>
    <col min="2051" max="2053" width="9.7109375" style="165" customWidth="1"/>
    <col min="2054" max="2054" width="6.5703125" style="165" customWidth="1"/>
    <col min="2055" max="2057" width="13" style="165" customWidth="1"/>
    <col min="2058" max="2060" width="12.140625" style="165" customWidth="1"/>
    <col min="2061" max="2063" width="3.7109375" style="165" customWidth="1"/>
    <col min="2064" max="2064" width="3.5703125" style="165" customWidth="1"/>
    <col min="2065" max="2066" width="3" style="165" customWidth="1"/>
    <col min="2067" max="2069" width="0" style="165" hidden="1" customWidth="1"/>
    <col min="2070" max="2070" width="4.42578125" style="165" customWidth="1"/>
    <col min="2071" max="2071" width="0" style="165" hidden="1" customWidth="1"/>
    <col min="2072" max="2074" width="15" style="165" customWidth="1"/>
    <col min="2075" max="2075" width="6.42578125" style="165" customWidth="1"/>
    <col min="2076" max="2076" width="14.5703125" style="165" customWidth="1"/>
    <col min="2077" max="2077" width="23.28515625" style="165" customWidth="1"/>
    <col min="2078" max="2078" width="4.140625" style="165" customWidth="1"/>
    <col min="2079" max="2079" width="3" style="165" customWidth="1"/>
    <col min="2080" max="2082" width="0" style="165" hidden="1" customWidth="1"/>
    <col min="2083" max="2083" width="3" style="165" customWidth="1"/>
    <col min="2084" max="2084" width="0" style="165" hidden="1" customWidth="1"/>
    <col min="2085" max="2085" width="3" style="165" customWidth="1"/>
    <col min="2086" max="2086" width="0" style="165" hidden="1" customWidth="1"/>
    <col min="2087" max="2087" width="4.42578125" style="165" customWidth="1"/>
    <col min="2088" max="2088" width="4.140625" style="165" customWidth="1"/>
    <col min="2089" max="2304" width="11.42578125" style="165"/>
    <col min="2305" max="2305" width="17.85546875" style="165" customWidth="1"/>
    <col min="2306" max="2306" width="2.7109375" style="165" customWidth="1"/>
    <col min="2307" max="2309" width="9.7109375" style="165" customWidth="1"/>
    <col min="2310" max="2310" width="6.5703125" style="165" customWidth="1"/>
    <col min="2311" max="2313" width="13" style="165" customWidth="1"/>
    <col min="2314" max="2316" width="12.140625" style="165" customWidth="1"/>
    <col min="2317" max="2319" width="3.7109375" style="165" customWidth="1"/>
    <col min="2320" max="2320" width="3.5703125" style="165" customWidth="1"/>
    <col min="2321" max="2322" width="3" style="165" customWidth="1"/>
    <col min="2323" max="2325" width="0" style="165" hidden="1" customWidth="1"/>
    <col min="2326" max="2326" width="4.42578125" style="165" customWidth="1"/>
    <col min="2327" max="2327" width="0" style="165" hidden="1" customWidth="1"/>
    <col min="2328" max="2330" width="15" style="165" customWidth="1"/>
    <col min="2331" max="2331" width="6.42578125" style="165" customWidth="1"/>
    <col min="2332" max="2332" width="14.5703125" style="165" customWidth="1"/>
    <col min="2333" max="2333" width="23.28515625" style="165" customWidth="1"/>
    <col min="2334" max="2334" width="4.140625" style="165" customWidth="1"/>
    <col min="2335" max="2335" width="3" style="165" customWidth="1"/>
    <col min="2336" max="2338" width="0" style="165" hidden="1" customWidth="1"/>
    <col min="2339" max="2339" width="3" style="165" customWidth="1"/>
    <col min="2340" max="2340" width="0" style="165" hidden="1" customWidth="1"/>
    <col min="2341" max="2341" width="3" style="165" customWidth="1"/>
    <col min="2342" max="2342" width="0" style="165" hidden="1" customWidth="1"/>
    <col min="2343" max="2343" width="4.42578125" style="165" customWidth="1"/>
    <col min="2344" max="2344" width="4.140625" style="165" customWidth="1"/>
    <col min="2345" max="2560" width="11.42578125" style="165"/>
    <col min="2561" max="2561" width="17.85546875" style="165" customWidth="1"/>
    <col min="2562" max="2562" width="2.7109375" style="165" customWidth="1"/>
    <col min="2563" max="2565" width="9.7109375" style="165" customWidth="1"/>
    <col min="2566" max="2566" width="6.5703125" style="165" customWidth="1"/>
    <col min="2567" max="2569" width="13" style="165" customWidth="1"/>
    <col min="2570" max="2572" width="12.140625" style="165" customWidth="1"/>
    <col min="2573" max="2575" width="3.7109375" style="165" customWidth="1"/>
    <col min="2576" max="2576" width="3.5703125" style="165" customWidth="1"/>
    <col min="2577" max="2578" width="3" style="165" customWidth="1"/>
    <col min="2579" max="2581" width="0" style="165" hidden="1" customWidth="1"/>
    <col min="2582" max="2582" width="4.42578125" style="165" customWidth="1"/>
    <col min="2583" max="2583" width="0" style="165" hidden="1" customWidth="1"/>
    <col min="2584" max="2586" width="15" style="165" customWidth="1"/>
    <col min="2587" max="2587" width="6.42578125" style="165" customWidth="1"/>
    <col min="2588" max="2588" width="14.5703125" style="165" customWidth="1"/>
    <col min="2589" max="2589" width="23.28515625" style="165" customWidth="1"/>
    <col min="2590" max="2590" width="4.140625" style="165" customWidth="1"/>
    <col min="2591" max="2591" width="3" style="165" customWidth="1"/>
    <col min="2592" max="2594" width="0" style="165" hidden="1" customWidth="1"/>
    <col min="2595" max="2595" width="3" style="165" customWidth="1"/>
    <col min="2596" max="2596" width="0" style="165" hidden="1" customWidth="1"/>
    <col min="2597" max="2597" width="3" style="165" customWidth="1"/>
    <col min="2598" max="2598" width="0" style="165" hidden="1" customWidth="1"/>
    <col min="2599" max="2599" width="4.42578125" style="165" customWidth="1"/>
    <col min="2600" max="2600" width="4.140625" style="165" customWidth="1"/>
    <col min="2601" max="2816" width="11.42578125" style="165"/>
    <col min="2817" max="2817" width="17.85546875" style="165" customWidth="1"/>
    <col min="2818" max="2818" width="2.7109375" style="165" customWidth="1"/>
    <col min="2819" max="2821" width="9.7109375" style="165" customWidth="1"/>
    <col min="2822" max="2822" width="6.5703125" style="165" customWidth="1"/>
    <col min="2823" max="2825" width="13" style="165" customWidth="1"/>
    <col min="2826" max="2828" width="12.140625" style="165" customWidth="1"/>
    <col min="2829" max="2831" width="3.7109375" style="165" customWidth="1"/>
    <col min="2832" max="2832" width="3.5703125" style="165" customWidth="1"/>
    <col min="2833" max="2834" width="3" style="165" customWidth="1"/>
    <col min="2835" max="2837" width="0" style="165" hidden="1" customWidth="1"/>
    <col min="2838" max="2838" width="4.42578125" style="165" customWidth="1"/>
    <col min="2839" max="2839" width="0" style="165" hidden="1" customWidth="1"/>
    <col min="2840" max="2842" width="15" style="165" customWidth="1"/>
    <col min="2843" max="2843" width="6.42578125" style="165" customWidth="1"/>
    <col min="2844" max="2844" width="14.5703125" style="165" customWidth="1"/>
    <col min="2845" max="2845" width="23.28515625" style="165" customWidth="1"/>
    <col min="2846" max="2846" width="4.140625" style="165" customWidth="1"/>
    <col min="2847" max="2847" width="3" style="165" customWidth="1"/>
    <col min="2848" max="2850" width="0" style="165" hidden="1" customWidth="1"/>
    <col min="2851" max="2851" width="3" style="165" customWidth="1"/>
    <col min="2852" max="2852" width="0" style="165" hidden="1" customWidth="1"/>
    <col min="2853" max="2853" width="3" style="165" customWidth="1"/>
    <col min="2854" max="2854" width="0" style="165" hidden="1" customWidth="1"/>
    <col min="2855" max="2855" width="4.42578125" style="165" customWidth="1"/>
    <col min="2856" max="2856" width="4.140625" style="165" customWidth="1"/>
    <col min="2857" max="3072" width="11.42578125" style="165"/>
    <col min="3073" max="3073" width="17.85546875" style="165" customWidth="1"/>
    <col min="3074" max="3074" width="2.7109375" style="165" customWidth="1"/>
    <col min="3075" max="3077" width="9.7109375" style="165" customWidth="1"/>
    <col min="3078" max="3078" width="6.5703125" style="165" customWidth="1"/>
    <col min="3079" max="3081" width="13" style="165" customWidth="1"/>
    <col min="3082" max="3084" width="12.140625" style="165" customWidth="1"/>
    <col min="3085" max="3087" width="3.7109375" style="165" customWidth="1"/>
    <col min="3088" max="3088" width="3.5703125" style="165" customWidth="1"/>
    <col min="3089" max="3090" width="3" style="165" customWidth="1"/>
    <col min="3091" max="3093" width="0" style="165" hidden="1" customWidth="1"/>
    <col min="3094" max="3094" width="4.42578125" style="165" customWidth="1"/>
    <col min="3095" max="3095" width="0" style="165" hidden="1" customWidth="1"/>
    <col min="3096" max="3098" width="15" style="165" customWidth="1"/>
    <col min="3099" max="3099" width="6.42578125" style="165" customWidth="1"/>
    <col min="3100" max="3100" width="14.5703125" style="165" customWidth="1"/>
    <col min="3101" max="3101" width="23.28515625" style="165" customWidth="1"/>
    <col min="3102" max="3102" width="4.140625" style="165" customWidth="1"/>
    <col min="3103" max="3103" width="3" style="165" customWidth="1"/>
    <col min="3104" max="3106" width="0" style="165" hidden="1" customWidth="1"/>
    <col min="3107" max="3107" width="3" style="165" customWidth="1"/>
    <col min="3108" max="3108" width="0" style="165" hidden="1" customWidth="1"/>
    <col min="3109" max="3109" width="3" style="165" customWidth="1"/>
    <col min="3110" max="3110" width="0" style="165" hidden="1" customWidth="1"/>
    <col min="3111" max="3111" width="4.42578125" style="165" customWidth="1"/>
    <col min="3112" max="3112" width="4.140625" style="165" customWidth="1"/>
    <col min="3113" max="3328" width="11.42578125" style="165"/>
    <col min="3329" max="3329" width="17.85546875" style="165" customWidth="1"/>
    <col min="3330" max="3330" width="2.7109375" style="165" customWidth="1"/>
    <col min="3331" max="3333" width="9.7109375" style="165" customWidth="1"/>
    <col min="3334" max="3334" width="6.5703125" style="165" customWidth="1"/>
    <col min="3335" max="3337" width="13" style="165" customWidth="1"/>
    <col min="3338" max="3340" width="12.140625" style="165" customWidth="1"/>
    <col min="3341" max="3343" width="3.7109375" style="165" customWidth="1"/>
    <col min="3344" max="3344" width="3.5703125" style="165" customWidth="1"/>
    <col min="3345" max="3346" width="3" style="165" customWidth="1"/>
    <col min="3347" max="3349" width="0" style="165" hidden="1" customWidth="1"/>
    <col min="3350" max="3350" width="4.42578125" style="165" customWidth="1"/>
    <col min="3351" max="3351" width="0" style="165" hidden="1" customWidth="1"/>
    <col min="3352" max="3354" width="15" style="165" customWidth="1"/>
    <col min="3355" max="3355" width="6.42578125" style="165" customWidth="1"/>
    <col min="3356" max="3356" width="14.5703125" style="165" customWidth="1"/>
    <col min="3357" max="3357" width="23.28515625" style="165" customWidth="1"/>
    <col min="3358" max="3358" width="4.140625" style="165" customWidth="1"/>
    <col min="3359" max="3359" width="3" style="165" customWidth="1"/>
    <col min="3360" max="3362" width="0" style="165" hidden="1" customWidth="1"/>
    <col min="3363" max="3363" width="3" style="165" customWidth="1"/>
    <col min="3364" max="3364" width="0" style="165" hidden="1" customWidth="1"/>
    <col min="3365" max="3365" width="3" style="165" customWidth="1"/>
    <col min="3366" max="3366" width="0" style="165" hidden="1" customWidth="1"/>
    <col min="3367" max="3367" width="4.42578125" style="165" customWidth="1"/>
    <col min="3368" max="3368" width="4.140625" style="165" customWidth="1"/>
    <col min="3369" max="3584" width="11.42578125" style="165"/>
    <col min="3585" max="3585" width="17.85546875" style="165" customWidth="1"/>
    <col min="3586" max="3586" width="2.7109375" style="165" customWidth="1"/>
    <col min="3587" max="3589" width="9.7109375" style="165" customWidth="1"/>
    <col min="3590" max="3590" width="6.5703125" style="165" customWidth="1"/>
    <col min="3591" max="3593" width="13" style="165" customWidth="1"/>
    <col min="3594" max="3596" width="12.140625" style="165" customWidth="1"/>
    <col min="3597" max="3599" width="3.7109375" style="165" customWidth="1"/>
    <col min="3600" max="3600" width="3.5703125" style="165" customWidth="1"/>
    <col min="3601" max="3602" width="3" style="165" customWidth="1"/>
    <col min="3603" max="3605" width="0" style="165" hidden="1" customWidth="1"/>
    <col min="3606" max="3606" width="4.42578125" style="165" customWidth="1"/>
    <col min="3607" max="3607" width="0" style="165" hidden="1" customWidth="1"/>
    <col min="3608" max="3610" width="15" style="165" customWidth="1"/>
    <col min="3611" max="3611" width="6.42578125" style="165" customWidth="1"/>
    <col min="3612" max="3612" width="14.5703125" style="165" customWidth="1"/>
    <col min="3613" max="3613" width="23.28515625" style="165" customWidth="1"/>
    <col min="3614" max="3614" width="4.140625" style="165" customWidth="1"/>
    <col min="3615" max="3615" width="3" style="165" customWidth="1"/>
    <col min="3616" max="3618" width="0" style="165" hidden="1" customWidth="1"/>
    <col min="3619" max="3619" width="3" style="165" customWidth="1"/>
    <col min="3620" max="3620" width="0" style="165" hidden="1" customWidth="1"/>
    <col min="3621" max="3621" width="3" style="165" customWidth="1"/>
    <col min="3622" max="3622" width="0" style="165" hidden="1" customWidth="1"/>
    <col min="3623" max="3623" width="4.42578125" style="165" customWidth="1"/>
    <col min="3624" max="3624" width="4.140625" style="165" customWidth="1"/>
    <col min="3625" max="3840" width="11.42578125" style="165"/>
    <col min="3841" max="3841" width="17.85546875" style="165" customWidth="1"/>
    <col min="3842" max="3842" width="2.7109375" style="165" customWidth="1"/>
    <col min="3843" max="3845" width="9.7109375" style="165" customWidth="1"/>
    <col min="3846" max="3846" width="6.5703125" style="165" customWidth="1"/>
    <col min="3847" max="3849" width="13" style="165" customWidth="1"/>
    <col min="3850" max="3852" width="12.140625" style="165" customWidth="1"/>
    <col min="3853" max="3855" width="3.7109375" style="165" customWidth="1"/>
    <col min="3856" max="3856" width="3.5703125" style="165" customWidth="1"/>
    <col min="3857" max="3858" width="3" style="165" customWidth="1"/>
    <col min="3859" max="3861" width="0" style="165" hidden="1" customWidth="1"/>
    <col min="3862" max="3862" width="4.42578125" style="165" customWidth="1"/>
    <col min="3863" max="3863" width="0" style="165" hidden="1" customWidth="1"/>
    <col min="3864" max="3866" width="15" style="165" customWidth="1"/>
    <col min="3867" max="3867" width="6.42578125" style="165" customWidth="1"/>
    <col min="3868" max="3868" width="14.5703125" style="165" customWidth="1"/>
    <col min="3869" max="3869" width="23.28515625" style="165" customWidth="1"/>
    <col min="3870" max="3870" width="4.140625" style="165" customWidth="1"/>
    <col min="3871" max="3871" width="3" style="165" customWidth="1"/>
    <col min="3872" max="3874" width="0" style="165" hidden="1" customWidth="1"/>
    <col min="3875" max="3875" width="3" style="165" customWidth="1"/>
    <col min="3876" max="3876" width="0" style="165" hidden="1" customWidth="1"/>
    <col min="3877" max="3877" width="3" style="165" customWidth="1"/>
    <col min="3878" max="3878" width="0" style="165" hidden="1" customWidth="1"/>
    <col min="3879" max="3879" width="4.42578125" style="165" customWidth="1"/>
    <col min="3880" max="3880" width="4.140625" style="165" customWidth="1"/>
    <col min="3881" max="4096" width="11.42578125" style="165"/>
    <col min="4097" max="4097" width="17.85546875" style="165" customWidth="1"/>
    <col min="4098" max="4098" width="2.7109375" style="165" customWidth="1"/>
    <col min="4099" max="4101" width="9.7109375" style="165" customWidth="1"/>
    <col min="4102" max="4102" width="6.5703125" style="165" customWidth="1"/>
    <col min="4103" max="4105" width="13" style="165" customWidth="1"/>
    <col min="4106" max="4108" width="12.140625" style="165" customWidth="1"/>
    <col min="4109" max="4111" width="3.7109375" style="165" customWidth="1"/>
    <col min="4112" max="4112" width="3.5703125" style="165" customWidth="1"/>
    <col min="4113" max="4114" width="3" style="165" customWidth="1"/>
    <col min="4115" max="4117" width="0" style="165" hidden="1" customWidth="1"/>
    <col min="4118" max="4118" width="4.42578125" style="165" customWidth="1"/>
    <col min="4119" max="4119" width="0" style="165" hidden="1" customWidth="1"/>
    <col min="4120" max="4122" width="15" style="165" customWidth="1"/>
    <col min="4123" max="4123" width="6.42578125" style="165" customWidth="1"/>
    <col min="4124" max="4124" width="14.5703125" style="165" customWidth="1"/>
    <col min="4125" max="4125" width="23.28515625" style="165" customWidth="1"/>
    <col min="4126" max="4126" width="4.140625" style="165" customWidth="1"/>
    <col min="4127" max="4127" width="3" style="165" customWidth="1"/>
    <col min="4128" max="4130" width="0" style="165" hidden="1" customWidth="1"/>
    <col min="4131" max="4131" width="3" style="165" customWidth="1"/>
    <col min="4132" max="4132" width="0" style="165" hidden="1" customWidth="1"/>
    <col min="4133" max="4133" width="3" style="165" customWidth="1"/>
    <col min="4134" max="4134" width="0" style="165" hidden="1" customWidth="1"/>
    <col min="4135" max="4135" width="4.42578125" style="165" customWidth="1"/>
    <col min="4136" max="4136" width="4.140625" style="165" customWidth="1"/>
    <col min="4137" max="4352" width="11.42578125" style="165"/>
    <col min="4353" max="4353" width="17.85546875" style="165" customWidth="1"/>
    <col min="4354" max="4354" width="2.7109375" style="165" customWidth="1"/>
    <col min="4355" max="4357" width="9.7109375" style="165" customWidth="1"/>
    <col min="4358" max="4358" width="6.5703125" style="165" customWidth="1"/>
    <col min="4359" max="4361" width="13" style="165" customWidth="1"/>
    <col min="4362" max="4364" width="12.140625" style="165" customWidth="1"/>
    <col min="4365" max="4367" width="3.7109375" style="165" customWidth="1"/>
    <col min="4368" max="4368" width="3.5703125" style="165" customWidth="1"/>
    <col min="4369" max="4370" width="3" style="165" customWidth="1"/>
    <col min="4371" max="4373" width="0" style="165" hidden="1" customWidth="1"/>
    <col min="4374" max="4374" width="4.42578125" style="165" customWidth="1"/>
    <col min="4375" max="4375" width="0" style="165" hidden="1" customWidth="1"/>
    <col min="4376" max="4378" width="15" style="165" customWidth="1"/>
    <col min="4379" max="4379" width="6.42578125" style="165" customWidth="1"/>
    <col min="4380" max="4380" width="14.5703125" style="165" customWidth="1"/>
    <col min="4381" max="4381" width="23.28515625" style="165" customWidth="1"/>
    <col min="4382" max="4382" width="4.140625" style="165" customWidth="1"/>
    <col min="4383" max="4383" width="3" style="165" customWidth="1"/>
    <col min="4384" max="4386" width="0" style="165" hidden="1" customWidth="1"/>
    <col min="4387" max="4387" width="3" style="165" customWidth="1"/>
    <col min="4388" max="4388" width="0" style="165" hidden="1" customWidth="1"/>
    <col min="4389" max="4389" width="3" style="165" customWidth="1"/>
    <col min="4390" max="4390" width="0" style="165" hidden="1" customWidth="1"/>
    <col min="4391" max="4391" width="4.42578125" style="165" customWidth="1"/>
    <col min="4392" max="4392" width="4.140625" style="165" customWidth="1"/>
    <col min="4393" max="4608" width="11.42578125" style="165"/>
    <col min="4609" max="4609" width="17.85546875" style="165" customWidth="1"/>
    <col min="4610" max="4610" width="2.7109375" style="165" customWidth="1"/>
    <col min="4611" max="4613" width="9.7109375" style="165" customWidth="1"/>
    <col min="4614" max="4614" width="6.5703125" style="165" customWidth="1"/>
    <col min="4615" max="4617" width="13" style="165" customWidth="1"/>
    <col min="4618" max="4620" width="12.140625" style="165" customWidth="1"/>
    <col min="4621" max="4623" width="3.7109375" style="165" customWidth="1"/>
    <col min="4624" max="4624" width="3.5703125" style="165" customWidth="1"/>
    <col min="4625" max="4626" width="3" style="165" customWidth="1"/>
    <col min="4627" max="4629" width="0" style="165" hidden="1" customWidth="1"/>
    <col min="4630" max="4630" width="4.42578125" style="165" customWidth="1"/>
    <col min="4631" max="4631" width="0" style="165" hidden="1" customWidth="1"/>
    <col min="4632" max="4634" width="15" style="165" customWidth="1"/>
    <col min="4635" max="4635" width="6.42578125" style="165" customWidth="1"/>
    <col min="4636" max="4636" width="14.5703125" style="165" customWidth="1"/>
    <col min="4637" max="4637" width="23.28515625" style="165" customWidth="1"/>
    <col min="4638" max="4638" width="4.140625" style="165" customWidth="1"/>
    <col min="4639" max="4639" width="3" style="165" customWidth="1"/>
    <col min="4640" max="4642" width="0" style="165" hidden="1" customWidth="1"/>
    <col min="4643" max="4643" width="3" style="165" customWidth="1"/>
    <col min="4644" max="4644" width="0" style="165" hidden="1" customWidth="1"/>
    <col min="4645" max="4645" width="3" style="165" customWidth="1"/>
    <col min="4646" max="4646" width="0" style="165" hidden="1" customWidth="1"/>
    <col min="4647" max="4647" width="4.42578125" style="165" customWidth="1"/>
    <col min="4648" max="4648" width="4.140625" style="165" customWidth="1"/>
    <col min="4649" max="4864" width="11.42578125" style="165"/>
    <col min="4865" max="4865" width="17.85546875" style="165" customWidth="1"/>
    <col min="4866" max="4866" width="2.7109375" style="165" customWidth="1"/>
    <col min="4867" max="4869" width="9.7109375" style="165" customWidth="1"/>
    <col min="4870" max="4870" width="6.5703125" style="165" customWidth="1"/>
    <col min="4871" max="4873" width="13" style="165" customWidth="1"/>
    <col min="4874" max="4876" width="12.140625" style="165" customWidth="1"/>
    <col min="4877" max="4879" width="3.7109375" style="165" customWidth="1"/>
    <col min="4880" max="4880" width="3.5703125" style="165" customWidth="1"/>
    <col min="4881" max="4882" width="3" style="165" customWidth="1"/>
    <col min="4883" max="4885" width="0" style="165" hidden="1" customWidth="1"/>
    <col min="4886" max="4886" width="4.42578125" style="165" customWidth="1"/>
    <col min="4887" max="4887" width="0" style="165" hidden="1" customWidth="1"/>
    <col min="4888" max="4890" width="15" style="165" customWidth="1"/>
    <col min="4891" max="4891" width="6.42578125" style="165" customWidth="1"/>
    <col min="4892" max="4892" width="14.5703125" style="165" customWidth="1"/>
    <col min="4893" max="4893" width="23.28515625" style="165" customWidth="1"/>
    <col min="4894" max="4894" width="4.140625" style="165" customWidth="1"/>
    <col min="4895" max="4895" width="3" style="165" customWidth="1"/>
    <col min="4896" max="4898" width="0" style="165" hidden="1" customWidth="1"/>
    <col min="4899" max="4899" width="3" style="165" customWidth="1"/>
    <col min="4900" max="4900" width="0" style="165" hidden="1" customWidth="1"/>
    <col min="4901" max="4901" width="3" style="165" customWidth="1"/>
    <col min="4902" max="4902" width="0" style="165" hidden="1" customWidth="1"/>
    <col min="4903" max="4903" width="4.42578125" style="165" customWidth="1"/>
    <col min="4904" max="4904" width="4.140625" style="165" customWidth="1"/>
    <col min="4905" max="5120" width="11.42578125" style="165"/>
    <col min="5121" max="5121" width="17.85546875" style="165" customWidth="1"/>
    <col min="5122" max="5122" width="2.7109375" style="165" customWidth="1"/>
    <col min="5123" max="5125" width="9.7109375" style="165" customWidth="1"/>
    <col min="5126" max="5126" width="6.5703125" style="165" customWidth="1"/>
    <col min="5127" max="5129" width="13" style="165" customWidth="1"/>
    <col min="5130" max="5132" width="12.140625" style="165" customWidth="1"/>
    <col min="5133" max="5135" width="3.7109375" style="165" customWidth="1"/>
    <col min="5136" max="5136" width="3.5703125" style="165" customWidth="1"/>
    <col min="5137" max="5138" width="3" style="165" customWidth="1"/>
    <col min="5139" max="5141" width="0" style="165" hidden="1" customWidth="1"/>
    <col min="5142" max="5142" width="4.42578125" style="165" customWidth="1"/>
    <col min="5143" max="5143" width="0" style="165" hidden="1" customWidth="1"/>
    <col min="5144" max="5146" width="15" style="165" customWidth="1"/>
    <col min="5147" max="5147" width="6.42578125" style="165" customWidth="1"/>
    <col min="5148" max="5148" width="14.5703125" style="165" customWidth="1"/>
    <col min="5149" max="5149" width="23.28515625" style="165" customWidth="1"/>
    <col min="5150" max="5150" width="4.140625" style="165" customWidth="1"/>
    <col min="5151" max="5151" width="3" style="165" customWidth="1"/>
    <col min="5152" max="5154" width="0" style="165" hidden="1" customWidth="1"/>
    <col min="5155" max="5155" width="3" style="165" customWidth="1"/>
    <col min="5156" max="5156" width="0" style="165" hidden="1" customWidth="1"/>
    <col min="5157" max="5157" width="3" style="165" customWidth="1"/>
    <col min="5158" max="5158" width="0" style="165" hidden="1" customWidth="1"/>
    <col min="5159" max="5159" width="4.42578125" style="165" customWidth="1"/>
    <col min="5160" max="5160" width="4.140625" style="165" customWidth="1"/>
    <col min="5161" max="5376" width="11.42578125" style="165"/>
    <col min="5377" max="5377" width="17.85546875" style="165" customWidth="1"/>
    <col min="5378" max="5378" width="2.7109375" style="165" customWidth="1"/>
    <col min="5379" max="5381" width="9.7109375" style="165" customWidth="1"/>
    <col min="5382" max="5382" width="6.5703125" style="165" customWidth="1"/>
    <col min="5383" max="5385" width="13" style="165" customWidth="1"/>
    <col min="5386" max="5388" width="12.140625" style="165" customWidth="1"/>
    <col min="5389" max="5391" width="3.7109375" style="165" customWidth="1"/>
    <col min="5392" max="5392" width="3.5703125" style="165" customWidth="1"/>
    <col min="5393" max="5394" width="3" style="165" customWidth="1"/>
    <col min="5395" max="5397" width="0" style="165" hidden="1" customWidth="1"/>
    <col min="5398" max="5398" width="4.42578125" style="165" customWidth="1"/>
    <col min="5399" max="5399" width="0" style="165" hidden="1" customWidth="1"/>
    <col min="5400" max="5402" width="15" style="165" customWidth="1"/>
    <col min="5403" max="5403" width="6.42578125" style="165" customWidth="1"/>
    <col min="5404" max="5404" width="14.5703125" style="165" customWidth="1"/>
    <col min="5405" max="5405" width="23.28515625" style="165" customWidth="1"/>
    <col min="5406" max="5406" width="4.140625" style="165" customWidth="1"/>
    <col min="5407" max="5407" width="3" style="165" customWidth="1"/>
    <col min="5408" max="5410" width="0" style="165" hidden="1" customWidth="1"/>
    <col min="5411" max="5411" width="3" style="165" customWidth="1"/>
    <col min="5412" max="5412" width="0" style="165" hidden="1" customWidth="1"/>
    <col min="5413" max="5413" width="3" style="165" customWidth="1"/>
    <col min="5414" max="5414" width="0" style="165" hidden="1" customWidth="1"/>
    <col min="5415" max="5415" width="4.42578125" style="165" customWidth="1"/>
    <col min="5416" max="5416" width="4.140625" style="165" customWidth="1"/>
    <col min="5417" max="5632" width="11.42578125" style="165"/>
    <col min="5633" max="5633" width="17.85546875" style="165" customWidth="1"/>
    <col min="5634" max="5634" width="2.7109375" style="165" customWidth="1"/>
    <col min="5635" max="5637" width="9.7109375" style="165" customWidth="1"/>
    <col min="5638" max="5638" width="6.5703125" style="165" customWidth="1"/>
    <col min="5639" max="5641" width="13" style="165" customWidth="1"/>
    <col min="5642" max="5644" width="12.140625" style="165" customWidth="1"/>
    <col min="5645" max="5647" width="3.7109375" style="165" customWidth="1"/>
    <col min="5648" max="5648" width="3.5703125" style="165" customWidth="1"/>
    <col min="5649" max="5650" width="3" style="165" customWidth="1"/>
    <col min="5651" max="5653" width="0" style="165" hidden="1" customWidth="1"/>
    <col min="5654" max="5654" width="4.42578125" style="165" customWidth="1"/>
    <col min="5655" max="5655" width="0" style="165" hidden="1" customWidth="1"/>
    <col min="5656" max="5658" width="15" style="165" customWidth="1"/>
    <col min="5659" max="5659" width="6.42578125" style="165" customWidth="1"/>
    <col min="5660" max="5660" width="14.5703125" style="165" customWidth="1"/>
    <col min="5661" max="5661" width="23.28515625" style="165" customWidth="1"/>
    <col min="5662" max="5662" width="4.140625" style="165" customWidth="1"/>
    <col min="5663" max="5663" width="3" style="165" customWidth="1"/>
    <col min="5664" max="5666" width="0" style="165" hidden="1" customWidth="1"/>
    <col min="5667" max="5667" width="3" style="165" customWidth="1"/>
    <col min="5668" max="5668" width="0" style="165" hidden="1" customWidth="1"/>
    <col min="5669" max="5669" width="3" style="165" customWidth="1"/>
    <col min="5670" max="5670" width="0" style="165" hidden="1" customWidth="1"/>
    <col min="5671" max="5671" width="4.42578125" style="165" customWidth="1"/>
    <col min="5672" max="5672" width="4.140625" style="165" customWidth="1"/>
    <col min="5673" max="5888" width="11.42578125" style="165"/>
    <col min="5889" max="5889" width="17.85546875" style="165" customWidth="1"/>
    <col min="5890" max="5890" width="2.7109375" style="165" customWidth="1"/>
    <col min="5891" max="5893" width="9.7109375" style="165" customWidth="1"/>
    <col min="5894" max="5894" width="6.5703125" style="165" customWidth="1"/>
    <col min="5895" max="5897" width="13" style="165" customWidth="1"/>
    <col min="5898" max="5900" width="12.140625" style="165" customWidth="1"/>
    <col min="5901" max="5903" width="3.7109375" style="165" customWidth="1"/>
    <col min="5904" max="5904" width="3.5703125" style="165" customWidth="1"/>
    <col min="5905" max="5906" width="3" style="165" customWidth="1"/>
    <col min="5907" max="5909" width="0" style="165" hidden="1" customWidth="1"/>
    <col min="5910" max="5910" width="4.42578125" style="165" customWidth="1"/>
    <col min="5911" max="5911" width="0" style="165" hidden="1" customWidth="1"/>
    <col min="5912" max="5914" width="15" style="165" customWidth="1"/>
    <col min="5915" max="5915" width="6.42578125" style="165" customWidth="1"/>
    <col min="5916" max="5916" width="14.5703125" style="165" customWidth="1"/>
    <col min="5917" max="5917" width="23.28515625" style="165" customWidth="1"/>
    <col min="5918" max="5918" width="4.140625" style="165" customWidth="1"/>
    <col min="5919" max="5919" width="3" style="165" customWidth="1"/>
    <col min="5920" max="5922" width="0" style="165" hidden="1" customWidth="1"/>
    <col min="5923" max="5923" width="3" style="165" customWidth="1"/>
    <col min="5924" max="5924" width="0" style="165" hidden="1" customWidth="1"/>
    <col min="5925" max="5925" width="3" style="165" customWidth="1"/>
    <col min="5926" max="5926" width="0" style="165" hidden="1" customWidth="1"/>
    <col min="5927" max="5927" width="4.42578125" style="165" customWidth="1"/>
    <col min="5928" max="5928" width="4.140625" style="165" customWidth="1"/>
    <col min="5929" max="6144" width="11.42578125" style="165"/>
    <col min="6145" max="6145" width="17.85546875" style="165" customWidth="1"/>
    <col min="6146" max="6146" width="2.7109375" style="165" customWidth="1"/>
    <col min="6147" max="6149" width="9.7109375" style="165" customWidth="1"/>
    <col min="6150" max="6150" width="6.5703125" style="165" customWidth="1"/>
    <col min="6151" max="6153" width="13" style="165" customWidth="1"/>
    <col min="6154" max="6156" width="12.140625" style="165" customWidth="1"/>
    <col min="6157" max="6159" width="3.7109375" style="165" customWidth="1"/>
    <col min="6160" max="6160" width="3.5703125" style="165" customWidth="1"/>
    <col min="6161" max="6162" width="3" style="165" customWidth="1"/>
    <col min="6163" max="6165" width="0" style="165" hidden="1" customWidth="1"/>
    <col min="6166" max="6166" width="4.42578125" style="165" customWidth="1"/>
    <col min="6167" max="6167" width="0" style="165" hidden="1" customWidth="1"/>
    <col min="6168" max="6170" width="15" style="165" customWidth="1"/>
    <col min="6171" max="6171" width="6.42578125" style="165" customWidth="1"/>
    <col min="6172" max="6172" width="14.5703125" style="165" customWidth="1"/>
    <col min="6173" max="6173" width="23.28515625" style="165" customWidth="1"/>
    <col min="6174" max="6174" width="4.140625" style="165" customWidth="1"/>
    <col min="6175" max="6175" width="3" style="165" customWidth="1"/>
    <col min="6176" max="6178" width="0" style="165" hidden="1" customWidth="1"/>
    <col min="6179" max="6179" width="3" style="165" customWidth="1"/>
    <col min="6180" max="6180" width="0" style="165" hidden="1" customWidth="1"/>
    <col min="6181" max="6181" width="3" style="165" customWidth="1"/>
    <col min="6182" max="6182" width="0" style="165" hidden="1" customWidth="1"/>
    <col min="6183" max="6183" width="4.42578125" style="165" customWidth="1"/>
    <col min="6184" max="6184" width="4.140625" style="165" customWidth="1"/>
    <col min="6185" max="6400" width="11.42578125" style="165"/>
    <col min="6401" max="6401" width="17.85546875" style="165" customWidth="1"/>
    <col min="6402" max="6402" width="2.7109375" style="165" customWidth="1"/>
    <col min="6403" max="6405" width="9.7109375" style="165" customWidth="1"/>
    <col min="6406" max="6406" width="6.5703125" style="165" customWidth="1"/>
    <col min="6407" max="6409" width="13" style="165" customWidth="1"/>
    <col min="6410" max="6412" width="12.140625" style="165" customWidth="1"/>
    <col min="6413" max="6415" width="3.7109375" style="165" customWidth="1"/>
    <col min="6416" max="6416" width="3.5703125" style="165" customWidth="1"/>
    <col min="6417" max="6418" width="3" style="165" customWidth="1"/>
    <col min="6419" max="6421" width="0" style="165" hidden="1" customWidth="1"/>
    <col min="6422" max="6422" width="4.42578125" style="165" customWidth="1"/>
    <col min="6423" max="6423" width="0" style="165" hidden="1" customWidth="1"/>
    <col min="6424" max="6426" width="15" style="165" customWidth="1"/>
    <col min="6427" max="6427" width="6.42578125" style="165" customWidth="1"/>
    <col min="6428" max="6428" width="14.5703125" style="165" customWidth="1"/>
    <col min="6429" max="6429" width="23.28515625" style="165" customWidth="1"/>
    <col min="6430" max="6430" width="4.140625" style="165" customWidth="1"/>
    <col min="6431" max="6431" width="3" style="165" customWidth="1"/>
    <col min="6432" max="6434" width="0" style="165" hidden="1" customWidth="1"/>
    <col min="6435" max="6435" width="3" style="165" customWidth="1"/>
    <col min="6436" max="6436" width="0" style="165" hidden="1" customWidth="1"/>
    <col min="6437" max="6437" width="3" style="165" customWidth="1"/>
    <col min="6438" max="6438" width="0" style="165" hidden="1" customWidth="1"/>
    <col min="6439" max="6439" width="4.42578125" style="165" customWidth="1"/>
    <col min="6440" max="6440" width="4.140625" style="165" customWidth="1"/>
    <col min="6441" max="6656" width="11.42578125" style="165"/>
    <col min="6657" max="6657" width="17.85546875" style="165" customWidth="1"/>
    <col min="6658" max="6658" width="2.7109375" style="165" customWidth="1"/>
    <col min="6659" max="6661" width="9.7109375" style="165" customWidth="1"/>
    <col min="6662" max="6662" width="6.5703125" style="165" customWidth="1"/>
    <col min="6663" max="6665" width="13" style="165" customWidth="1"/>
    <col min="6666" max="6668" width="12.140625" style="165" customWidth="1"/>
    <col min="6669" max="6671" width="3.7109375" style="165" customWidth="1"/>
    <col min="6672" max="6672" width="3.5703125" style="165" customWidth="1"/>
    <col min="6673" max="6674" width="3" style="165" customWidth="1"/>
    <col min="6675" max="6677" width="0" style="165" hidden="1" customWidth="1"/>
    <col min="6678" max="6678" width="4.42578125" style="165" customWidth="1"/>
    <col min="6679" max="6679" width="0" style="165" hidden="1" customWidth="1"/>
    <col min="6680" max="6682" width="15" style="165" customWidth="1"/>
    <col min="6683" max="6683" width="6.42578125" style="165" customWidth="1"/>
    <col min="6684" max="6684" width="14.5703125" style="165" customWidth="1"/>
    <col min="6685" max="6685" width="23.28515625" style="165" customWidth="1"/>
    <col min="6686" max="6686" width="4.140625" style="165" customWidth="1"/>
    <col min="6687" max="6687" width="3" style="165" customWidth="1"/>
    <col min="6688" max="6690" width="0" style="165" hidden="1" customWidth="1"/>
    <col min="6691" max="6691" width="3" style="165" customWidth="1"/>
    <col min="6692" max="6692" width="0" style="165" hidden="1" customWidth="1"/>
    <col min="6693" max="6693" width="3" style="165" customWidth="1"/>
    <col min="6694" max="6694" width="0" style="165" hidden="1" customWidth="1"/>
    <col min="6695" max="6695" width="4.42578125" style="165" customWidth="1"/>
    <col min="6696" max="6696" width="4.140625" style="165" customWidth="1"/>
    <col min="6697" max="6912" width="11.42578125" style="165"/>
    <col min="6913" max="6913" width="17.85546875" style="165" customWidth="1"/>
    <col min="6914" max="6914" width="2.7109375" style="165" customWidth="1"/>
    <col min="6915" max="6917" width="9.7109375" style="165" customWidth="1"/>
    <col min="6918" max="6918" width="6.5703125" style="165" customWidth="1"/>
    <col min="6919" max="6921" width="13" style="165" customWidth="1"/>
    <col min="6922" max="6924" width="12.140625" style="165" customWidth="1"/>
    <col min="6925" max="6927" width="3.7109375" style="165" customWidth="1"/>
    <col min="6928" max="6928" width="3.5703125" style="165" customWidth="1"/>
    <col min="6929" max="6930" width="3" style="165" customWidth="1"/>
    <col min="6931" max="6933" width="0" style="165" hidden="1" customWidth="1"/>
    <col min="6934" max="6934" width="4.42578125" style="165" customWidth="1"/>
    <col min="6935" max="6935" width="0" style="165" hidden="1" customWidth="1"/>
    <col min="6936" max="6938" width="15" style="165" customWidth="1"/>
    <col min="6939" max="6939" width="6.42578125" style="165" customWidth="1"/>
    <col min="6940" max="6940" width="14.5703125" style="165" customWidth="1"/>
    <col min="6941" max="6941" width="23.28515625" style="165" customWidth="1"/>
    <col min="6942" max="6942" width="4.140625" style="165" customWidth="1"/>
    <col min="6943" max="6943" width="3" style="165" customWidth="1"/>
    <col min="6944" max="6946" width="0" style="165" hidden="1" customWidth="1"/>
    <col min="6947" max="6947" width="3" style="165" customWidth="1"/>
    <col min="6948" max="6948" width="0" style="165" hidden="1" customWidth="1"/>
    <col min="6949" max="6949" width="3" style="165" customWidth="1"/>
    <col min="6950" max="6950" width="0" style="165" hidden="1" customWidth="1"/>
    <col min="6951" max="6951" width="4.42578125" style="165" customWidth="1"/>
    <col min="6952" max="6952" width="4.140625" style="165" customWidth="1"/>
    <col min="6953" max="7168" width="11.42578125" style="165"/>
    <col min="7169" max="7169" width="17.85546875" style="165" customWidth="1"/>
    <col min="7170" max="7170" width="2.7109375" style="165" customWidth="1"/>
    <col min="7171" max="7173" width="9.7109375" style="165" customWidth="1"/>
    <col min="7174" max="7174" width="6.5703125" style="165" customWidth="1"/>
    <col min="7175" max="7177" width="13" style="165" customWidth="1"/>
    <col min="7178" max="7180" width="12.140625" style="165" customWidth="1"/>
    <col min="7181" max="7183" width="3.7109375" style="165" customWidth="1"/>
    <col min="7184" max="7184" width="3.5703125" style="165" customWidth="1"/>
    <col min="7185" max="7186" width="3" style="165" customWidth="1"/>
    <col min="7187" max="7189" width="0" style="165" hidden="1" customWidth="1"/>
    <col min="7190" max="7190" width="4.42578125" style="165" customWidth="1"/>
    <col min="7191" max="7191" width="0" style="165" hidden="1" customWidth="1"/>
    <col min="7192" max="7194" width="15" style="165" customWidth="1"/>
    <col min="7195" max="7195" width="6.42578125" style="165" customWidth="1"/>
    <col min="7196" max="7196" width="14.5703125" style="165" customWidth="1"/>
    <col min="7197" max="7197" width="23.28515625" style="165" customWidth="1"/>
    <col min="7198" max="7198" width="4.140625" style="165" customWidth="1"/>
    <col min="7199" max="7199" width="3" style="165" customWidth="1"/>
    <col min="7200" max="7202" width="0" style="165" hidden="1" customWidth="1"/>
    <col min="7203" max="7203" width="3" style="165" customWidth="1"/>
    <col min="7204" max="7204" width="0" style="165" hidden="1" customWidth="1"/>
    <col min="7205" max="7205" width="3" style="165" customWidth="1"/>
    <col min="7206" max="7206" width="0" style="165" hidden="1" customWidth="1"/>
    <col min="7207" max="7207" width="4.42578125" style="165" customWidth="1"/>
    <col min="7208" max="7208" width="4.140625" style="165" customWidth="1"/>
    <col min="7209" max="7424" width="11.42578125" style="165"/>
    <col min="7425" max="7425" width="17.85546875" style="165" customWidth="1"/>
    <col min="7426" max="7426" width="2.7109375" style="165" customWidth="1"/>
    <col min="7427" max="7429" width="9.7109375" style="165" customWidth="1"/>
    <col min="7430" max="7430" width="6.5703125" style="165" customWidth="1"/>
    <col min="7431" max="7433" width="13" style="165" customWidth="1"/>
    <col min="7434" max="7436" width="12.140625" style="165" customWidth="1"/>
    <col min="7437" max="7439" width="3.7109375" style="165" customWidth="1"/>
    <col min="7440" max="7440" width="3.5703125" style="165" customWidth="1"/>
    <col min="7441" max="7442" width="3" style="165" customWidth="1"/>
    <col min="7443" max="7445" width="0" style="165" hidden="1" customWidth="1"/>
    <col min="7446" max="7446" width="4.42578125" style="165" customWidth="1"/>
    <col min="7447" max="7447" width="0" style="165" hidden="1" customWidth="1"/>
    <col min="7448" max="7450" width="15" style="165" customWidth="1"/>
    <col min="7451" max="7451" width="6.42578125" style="165" customWidth="1"/>
    <col min="7452" max="7452" width="14.5703125" style="165" customWidth="1"/>
    <col min="7453" max="7453" width="23.28515625" style="165" customWidth="1"/>
    <col min="7454" max="7454" width="4.140625" style="165" customWidth="1"/>
    <col min="7455" max="7455" width="3" style="165" customWidth="1"/>
    <col min="7456" max="7458" width="0" style="165" hidden="1" customWidth="1"/>
    <col min="7459" max="7459" width="3" style="165" customWidth="1"/>
    <col min="7460" max="7460" width="0" style="165" hidden="1" customWidth="1"/>
    <col min="7461" max="7461" width="3" style="165" customWidth="1"/>
    <col min="7462" max="7462" width="0" style="165" hidden="1" customWidth="1"/>
    <col min="7463" max="7463" width="4.42578125" style="165" customWidth="1"/>
    <col min="7464" max="7464" width="4.140625" style="165" customWidth="1"/>
    <col min="7465" max="7680" width="11.42578125" style="165"/>
    <col min="7681" max="7681" width="17.85546875" style="165" customWidth="1"/>
    <col min="7682" max="7682" width="2.7109375" style="165" customWidth="1"/>
    <col min="7683" max="7685" width="9.7109375" style="165" customWidth="1"/>
    <col min="7686" max="7686" width="6.5703125" style="165" customWidth="1"/>
    <col min="7687" max="7689" width="13" style="165" customWidth="1"/>
    <col min="7690" max="7692" width="12.140625" style="165" customWidth="1"/>
    <col min="7693" max="7695" width="3.7109375" style="165" customWidth="1"/>
    <col min="7696" max="7696" width="3.5703125" style="165" customWidth="1"/>
    <col min="7697" max="7698" width="3" style="165" customWidth="1"/>
    <col min="7699" max="7701" width="0" style="165" hidden="1" customWidth="1"/>
    <col min="7702" max="7702" width="4.42578125" style="165" customWidth="1"/>
    <col min="7703" max="7703" width="0" style="165" hidden="1" customWidth="1"/>
    <col min="7704" max="7706" width="15" style="165" customWidth="1"/>
    <col min="7707" max="7707" width="6.42578125" style="165" customWidth="1"/>
    <col min="7708" max="7708" width="14.5703125" style="165" customWidth="1"/>
    <col min="7709" max="7709" width="23.28515625" style="165" customWidth="1"/>
    <col min="7710" max="7710" width="4.140625" style="165" customWidth="1"/>
    <col min="7711" max="7711" width="3" style="165" customWidth="1"/>
    <col min="7712" max="7714" width="0" style="165" hidden="1" customWidth="1"/>
    <col min="7715" max="7715" width="3" style="165" customWidth="1"/>
    <col min="7716" max="7716" width="0" style="165" hidden="1" customWidth="1"/>
    <col min="7717" max="7717" width="3" style="165" customWidth="1"/>
    <col min="7718" max="7718" width="0" style="165" hidden="1" customWidth="1"/>
    <col min="7719" max="7719" width="4.42578125" style="165" customWidth="1"/>
    <col min="7720" max="7720" width="4.140625" style="165" customWidth="1"/>
    <col min="7721" max="7936" width="11.42578125" style="165"/>
    <col min="7937" max="7937" width="17.85546875" style="165" customWidth="1"/>
    <col min="7938" max="7938" width="2.7109375" style="165" customWidth="1"/>
    <col min="7939" max="7941" width="9.7109375" style="165" customWidth="1"/>
    <col min="7942" max="7942" width="6.5703125" style="165" customWidth="1"/>
    <col min="7943" max="7945" width="13" style="165" customWidth="1"/>
    <col min="7946" max="7948" width="12.140625" style="165" customWidth="1"/>
    <col min="7949" max="7951" width="3.7109375" style="165" customWidth="1"/>
    <col min="7952" max="7952" width="3.5703125" style="165" customWidth="1"/>
    <col min="7953" max="7954" width="3" style="165" customWidth="1"/>
    <col min="7955" max="7957" width="0" style="165" hidden="1" customWidth="1"/>
    <col min="7958" max="7958" width="4.42578125" style="165" customWidth="1"/>
    <col min="7959" max="7959" width="0" style="165" hidden="1" customWidth="1"/>
    <col min="7960" max="7962" width="15" style="165" customWidth="1"/>
    <col min="7963" max="7963" width="6.42578125" style="165" customWidth="1"/>
    <col min="7964" max="7964" width="14.5703125" style="165" customWidth="1"/>
    <col min="7965" max="7965" width="23.28515625" style="165" customWidth="1"/>
    <col min="7966" max="7966" width="4.140625" style="165" customWidth="1"/>
    <col min="7967" max="7967" width="3" style="165" customWidth="1"/>
    <col min="7968" max="7970" width="0" style="165" hidden="1" customWidth="1"/>
    <col min="7971" max="7971" width="3" style="165" customWidth="1"/>
    <col min="7972" max="7972" width="0" style="165" hidden="1" customWidth="1"/>
    <col min="7973" max="7973" width="3" style="165" customWidth="1"/>
    <col min="7974" max="7974" width="0" style="165" hidden="1" customWidth="1"/>
    <col min="7975" max="7975" width="4.42578125" style="165" customWidth="1"/>
    <col min="7976" max="7976" width="4.140625" style="165" customWidth="1"/>
    <col min="7977" max="8192" width="11.42578125" style="165"/>
    <col min="8193" max="8193" width="17.85546875" style="165" customWidth="1"/>
    <col min="8194" max="8194" width="2.7109375" style="165" customWidth="1"/>
    <col min="8195" max="8197" width="9.7109375" style="165" customWidth="1"/>
    <col min="8198" max="8198" width="6.5703125" style="165" customWidth="1"/>
    <col min="8199" max="8201" width="13" style="165" customWidth="1"/>
    <col min="8202" max="8204" width="12.140625" style="165" customWidth="1"/>
    <col min="8205" max="8207" width="3.7109375" style="165" customWidth="1"/>
    <col min="8208" max="8208" width="3.5703125" style="165" customWidth="1"/>
    <col min="8209" max="8210" width="3" style="165" customWidth="1"/>
    <col min="8211" max="8213" width="0" style="165" hidden="1" customWidth="1"/>
    <col min="8214" max="8214" width="4.42578125" style="165" customWidth="1"/>
    <col min="8215" max="8215" width="0" style="165" hidden="1" customWidth="1"/>
    <col min="8216" max="8218" width="15" style="165" customWidth="1"/>
    <col min="8219" max="8219" width="6.42578125" style="165" customWidth="1"/>
    <col min="8220" max="8220" width="14.5703125" style="165" customWidth="1"/>
    <col min="8221" max="8221" width="23.28515625" style="165" customWidth="1"/>
    <col min="8222" max="8222" width="4.140625" style="165" customWidth="1"/>
    <col min="8223" max="8223" width="3" style="165" customWidth="1"/>
    <col min="8224" max="8226" width="0" style="165" hidden="1" customWidth="1"/>
    <col min="8227" max="8227" width="3" style="165" customWidth="1"/>
    <col min="8228" max="8228" width="0" style="165" hidden="1" customWidth="1"/>
    <col min="8229" max="8229" width="3" style="165" customWidth="1"/>
    <col min="8230" max="8230" width="0" style="165" hidden="1" customWidth="1"/>
    <col min="8231" max="8231" width="4.42578125" style="165" customWidth="1"/>
    <col min="8232" max="8232" width="4.140625" style="165" customWidth="1"/>
    <col min="8233" max="8448" width="11.42578125" style="165"/>
    <col min="8449" max="8449" width="17.85546875" style="165" customWidth="1"/>
    <col min="8450" max="8450" width="2.7109375" style="165" customWidth="1"/>
    <col min="8451" max="8453" width="9.7109375" style="165" customWidth="1"/>
    <col min="8454" max="8454" width="6.5703125" style="165" customWidth="1"/>
    <col min="8455" max="8457" width="13" style="165" customWidth="1"/>
    <col min="8458" max="8460" width="12.140625" style="165" customWidth="1"/>
    <col min="8461" max="8463" width="3.7109375" style="165" customWidth="1"/>
    <col min="8464" max="8464" width="3.5703125" style="165" customWidth="1"/>
    <col min="8465" max="8466" width="3" style="165" customWidth="1"/>
    <col min="8467" max="8469" width="0" style="165" hidden="1" customWidth="1"/>
    <col min="8470" max="8470" width="4.42578125" style="165" customWidth="1"/>
    <col min="8471" max="8471" width="0" style="165" hidden="1" customWidth="1"/>
    <col min="8472" max="8474" width="15" style="165" customWidth="1"/>
    <col min="8475" max="8475" width="6.42578125" style="165" customWidth="1"/>
    <col min="8476" max="8476" width="14.5703125" style="165" customWidth="1"/>
    <col min="8477" max="8477" width="23.28515625" style="165" customWidth="1"/>
    <col min="8478" max="8478" width="4.140625" style="165" customWidth="1"/>
    <col min="8479" max="8479" width="3" style="165" customWidth="1"/>
    <col min="8480" max="8482" width="0" style="165" hidden="1" customWidth="1"/>
    <col min="8483" max="8483" width="3" style="165" customWidth="1"/>
    <col min="8484" max="8484" width="0" style="165" hidden="1" customWidth="1"/>
    <col min="8485" max="8485" width="3" style="165" customWidth="1"/>
    <col min="8486" max="8486" width="0" style="165" hidden="1" customWidth="1"/>
    <col min="8487" max="8487" width="4.42578125" style="165" customWidth="1"/>
    <col min="8488" max="8488" width="4.140625" style="165" customWidth="1"/>
    <col min="8489" max="8704" width="11.42578125" style="165"/>
    <col min="8705" max="8705" width="17.85546875" style="165" customWidth="1"/>
    <col min="8706" max="8706" width="2.7109375" style="165" customWidth="1"/>
    <col min="8707" max="8709" width="9.7109375" style="165" customWidth="1"/>
    <col min="8710" max="8710" width="6.5703125" style="165" customWidth="1"/>
    <col min="8711" max="8713" width="13" style="165" customWidth="1"/>
    <col min="8714" max="8716" width="12.140625" style="165" customWidth="1"/>
    <col min="8717" max="8719" width="3.7109375" style="165" customWidth="1"/>
    <col min="8720" max="8720" width="3.5703125" style="165" customWidth="1"/>
    <col min="8721" max="8722" width="3" style="165" customWidth="1"/>
    <col min="8723" max="8725" width="0" style="165" hidden="1" customWidth="1"/>
    <col min="8726" max="8726" width="4.42578125" style="165" customWidth="1"/>
    <col min="8727" max="8727" width="0" style="165" hidden="1" customWidth="1"/>
    <col min="8728" max="8730" width="15" style="165" customWidth="1"/>
    <col min="8731" max="8731" width="6.42578125" style="165" customWidth="1"/>
    <col min="8732" max="8732" width="14.5703125" style="165" customWidth="1"/>
    <col min="8733" max="8733" width="23.28515625" style="165" customWidth="1"/>
    <col min="8734" max="8734" width="4.140625" style="165" customWidth="1"/>
    <col min="8735" max="8735" width="3" style="165" customWidth="1"/>
    <col min="8736" max="8738" width="0" style="165" hidden="1" customWidth="1"/>
    <col min="8739" max="8739" width="3" style="165" customWidth="1"/>
    <col min="8740" max="8740" width="0" style="165" hidden="1" customWidth="1"/>
    <col min="8741" max="8741" width="3" style="165" customWidth="1"/>
    <col min="8742" max="8742" width="0" style="165" hidden="1" customWidth="1"/>
    <col min="8743" max="8743" width="4.42578125" style="165" customWidth="1"/>
    <col min="8744" max="8744" width="4.140625" style="165" customWidth="1"/>
    <col min="8745" max="8960" width="11.42578125" style="165"/>
    <col min="8961" max="8961" width="17.85546875" style="165" customWidth="1"/>
    <col min="8962" max="8962" width="2.7109375" style="165" customWidth="1"/>
    <col min="8963" max="8965" width="9.7109375" style="165" customWidth="1"/>
    <col min="8966" max="8966" width="6.5703125" style="165" customWidth="1"/>
    <col min="8967" max="8969" width="13" style="165" customWidth="1"/>
    <col min="8970" max="8972" width="12.140625" style="165" customWidth="1"/>
    <col min="8973" max="8975" width="3.7109375" style="165" customWidth="1"/>
    <col min="8976" max="8976" width="3.5703125" style="165" customWidth="1"/>
    <col min="8977" max="8978" width="3" style="165" customWidth="1"/>
    <col min="8979" max="8981" width="0" style="165" hidden="1" customWidth="1"/>
    <col min="8982" max="8982" width="4.42578125" style="165" customWidth="1"/>
    <col min="8983" max="8983" width="0" style="165" hidden="1" customWidth="1"/>
    <col min="8984" max="8986" width="15" style="165" customWidth="1"/>
    <col min="8987" max="8987" width="6.42578125" style="165" customWidth="1"/>
    <col min="8988" max="8988" width="14.5703125" style="165" customWidth="1"/>
    <col min="8989" max="8989" width="23.28515625" style="165" customWidth="1"/>
    <col min="8990" max="8990" width="4.140625" style="165" customWidth="1"/>
    <col min="8991" max="8991" width="3" style="165" customWidth="1"/>
    <col min="8992" max="8994" width="0" style="165" hidden="1" customWidth="1"/>
    <col min="8995" max="8995" width="3" style="165" customWidth="1"/>
    <col min="8996" max="8996" width="0" style="165" hidden="1" customWidth="1"/>
    <col min="8997" max="8997" width="3" style="165" customWidth="1"/>
    <col min="8998" max="8998" width="0" style="165" hidden="1" customWidth="1"/>
    <col min="8999" max="8999" width="4.42578125" style="165" customWidth="1"/>
    <col min="9000" max="9000" width="4.140625" style="165" customWidth="1"/>
    <col min="9001" max="9216" width="11.42578125" style="165"/>
    <col min="9217" max="9217" width="17.85546875" style="165" customWidth="1"/>
    <col min="9218" max="9218" width="2.7109375" style="165" customWidth="1"/>
    <col min="9219" max="9221" width="9.7109375" style="165" customWidth="1"/>
    <col min="9222" max="9222" width="6.5703125" style="165" customWidth="1"/>
    <col min="9223" max="9225" width="13" style="165" customWidth="1"/>
    <col min="9226" max="9228" width="12.140625" style="165" customWidth="1"/>
    <col min="9229" max="9231" width="3.7109375" style="165" customWidth="1"/>
    <col min="9232" max="9232" width="3.5703125" style="165" customWidth="1"/>
    <col min="9233" max="9234" width="3" style="165" customWidth="1"/>
    <col min="9235" max="9237" width="0" style="165" hidden="1" customWidth="1"/>
    <col min="9238" max="9238" width="4.42578125" style="165" customWidth="1"/>
    <col min="9239" max="9239" width="0" style="165" hidden="1" customWidth="1"/>
    <col min="9240" max="9242" width="15" style="165" customWidth="1"/>
    <col min="9243" max="9243" width="6.42578125" style="165" customWidth="1"/>
    <col min="9244" max="9244" width="14.5703125" style="165" customWidth="1"/>
    <col min="9245" max="9245" width="23.28515625" style="165" customWidth="1"/>
    <col min="9246" max="9246" width="4.140625" style="165" customWidth="1"/>
    <col min="9247" max="9247" width="3" style="165" customWidth="1"/>
    <col min="9248" max="9250" width="0" style="165" hidden="1" customWidth="1"/>
    <col min="9251" max="9251" width="3" style="165" customWidth="1"/>
    <col min="9252" max="9252" width="0" style="165" hidden="1" customWidth="1"/>
    <col min="9253" max="9253" width="3" style="165" customWidth="1"/>
    <col min="9254" max="9254" width="0" style="165" hidden="1" customWidth="1"/>
    <col min="9255" max="9255" width="4.42578125" style="165" customWidth="1"/>
    <col min="9256" max="9256" width="4.140625" style="165" customWidth="1"/>
    <col min="9257" max="9472" width="11.42578125" style="165"/>
    <col min="9473" max="9473" width="17.85546875" style="165" customWidth="1"/>
    <col min="9474" max="9474" width="2.7109375" style="165" customWidth="1"/>
    <col min="9475" max="9477" width="9.7109375" style="165" customWidth="1"/>
    <col min="9478" max="9478" width="6.5703125" style="165" customWidth="1"/>
    <col min="9479" max="9481" width="13" style="165" customWidth="1"/>
    <col min="9482" max="9484" width="12.140625" style="165" customWidth="1"/>
    <col min="9485" max="9487" width="3.7109375" style="165" customWidth="1"/>
    <col min="9488" max="9488" width="3.5703125" style="165" customWidth="1"/>
    <col min="9489" max="9490" width="3" style="165" customWidth="1"/>
    <col min="9491" max="9493" width="0" style="165" hidden="1" customWidth="1"/>
    <col min="9494" max="9494" width="4.42578125" style="165" customWidth="1"/>
    <col min="9495" max="9495" width="0" style="165" hidden="1" customWidth="1"/>
    <col min="9496" max="9498" width="15" style="165" customWidth="1"/>
    <col min="9499" max="9499" width="6.42578125" style="165" customWidth="1"/>
    <col min="9500" max="9500" width="14.5703125" style="165" customWidth="1"/>
    <col min="9501" max="9501" width="23.28515625" style="165" customWidth="1"/>
    <col min="9502" max="9502" width="4.140625" style="165" customWidth="1"/>
    <col min="9503" max="9503" width="3" style="165" customWidth="1"/>
    <col min="9504" max="9506" width="0" style="165" hidden="1" customWidth="1"/>
    <col min="9507" max="9507" width="3" style="165" customWidth="1"/>
    <col min="9508" max="9508" width="0" style="165" hidden="1" customWidth="1"/>
    <col min="9509" max="9509" width="3" style="165" customWidth="1"/>
    <col min="9510" max="9510" width="0" style="165" hidden="1" customWidth="1"/>
    <col min="9511" max="9511" width="4.42578125" style="165" customWidth="1"/>
    <col min="9512" max="9512" width="4.140625" style="165" customWidth="1"/>
    <col min="9513" max="9728" width="11.42578125" style="165"/>
    <col min="9729" max="9729" width="17.85546875" style="165" customWidth="1"/>
    <col min="9730" max="9730" width="2.7109375" style="165" customWidth="1"/>
    <col min="9731" max="9733" width="9.7109375" style="165" customWidth="1"/>
    <col min="9734" max="9734" width="6.5703125" style="165" customWidth="1"/>
    <col min="9735" max="9737" width="13" style="165" customWidth="1"/>
    <col min="9738" max="9740" width="12.140625" style="165" customWidth="1"/>
    <col min="9741" max="9743" width="3.7109375" style="165" customWidth="1"/>
    <col min="9744" max="9744" width="3.5703125" style="165" customWidth="1"/>
    <col min="9745" max="9746" width="3" style="165" customWidth="1"/>
    <col min="9747" max="9749" width="0" style="165" hidden="1" customWidth="1"/>
    <col min="9750" max="9750" width="4.42578125" style="165" customWidth="1"/>
    <col min="9751" max="9751" width="0" style="165" hidden="1" customWidth="1"/>
    <col min="9752" max="9754" width="15" style="165" customWidth="1"/>
    <col min="9755" max="9755" width="6.42578125" style="165" customWidth="1"/>
    <col min="9756" max="9756" width="14.5703125" style="165" customWidth="1"/>
    <col min="9757" max="9757" width="23.28515625" style="165" customWidth="1"/>
    <col min="9758" max="9758" width="4.140625" style="165" customWidth="1"/>
    <col min="9759" max="9759" width="3" style="165" customWidth="1"/>
    <col min="9760" max="9762" width="0" style="165" hidden="1" customWidth="1"/>
    <col min="9763" max="9763" width="3" style="165" customWidth="1"/>
    <col min="9764" max="9764" width="0" style="165" hidden="1" customWidth="1"/>
    <col min="9765" max="9765" width="3" style="165" customWidth="1"/>
    <col min="9766" max="9766" width="0" style="165" hidden="1" customWidth="1"/>
    <col min="9767" max="9767" width="4.42578125" style="165" customWidth="1"/>
    <col min="9768" max="9768" width="4.140625" style="165" customWidth="1"/>
    <col min="9769" max="9984" width="11.42578125" style="165"/>
    <col min="9985" max="9985" width="17.85546875" style="165" customWidth="1"/>
    <col min="9986" max="9986" width="2.7109375" style="165" customWidth="1"/>
    <col min="9987" max="9989" width="9.7109375" style="165" customWidth="1"/>
    <col min="9990" max="9990" width="6.5703125" style="165" customWidth="1"/>
    <col min="9991" max="9993" width="13" style="165" customWidth="1"/>
    <col min="9994" max="9996" width="12.140625" style="165" customWidth="1"/>
    <col min="9997" max="9999" width="3.7109375" style="165" customWidth="1"/>
    <col min="10000" max="10000" width="3.5703125" style="165" customWidth="1"/>
    <col min="10001" max="10002" width="3" style="165" customWidth="1"/>
    <col min="10003" max="10005" width="0" style="165" hidden="1" customWidth="1"/>
    <col min="10006" max="10006" width="4.42578125" style="165" customWidth="1"/>
    <col min="10007" max="10007" width="0" style="165" hidden="1" customWidth="1"/>
    <col min="10008" max="10010" width="15" style="165" customWidth="1"/>
    <col min="10011" max="10011" width="6.42578125" style="165" customWidth="1"/>
    <col min="10012" max="10012" width="14.5703125" style="165" customWidth="1"/>
    <col min="10013" max="10013" width="23.28515625" style="165" customWidth="1"/>
    <col min="10014" max="10014" width="4.140625" style="165" customWidth="1"/>
    <col min="10015" max="10015" width="3" style="165" customWidth="1"/>
    <col min="10016" max="10018" width="0" style="165" hidden="1" customWidth="1"/>
    <col min="10019" max="10019" width="3" style="165" customWidth="1"/>
    <col min="10020" max="10020" width="0" style="165" hidden="1" customWidth="1"/>
    <col min="10021" max="10021" width="3" style="165" customWidth="1"/>
    <col min="10022" max="10022" width="0" style="165" hidden="1" customWidth="1"/>
    <col min="10023" max="10023" width="4.42578125" style="165" customWidth="1"/>
    <col min="10024" max="10024" width="4.140625" style="165" customWidth="1"/>
    <col min="10025" max="10240" width="11.42578125" style="165"/>
    <col min="10241" max="10241" width="17.85546875" style="165" customWidth="1"/>
    <col min="10242" max="10242" width="2.7109375" style="165" customWidth="1"/>
    <col min="10243" max="10245" width="9.7109375" style="165" customWidth="1"/>
    <col min="10246" max="10246" width="6.5703125" style="165" customWidth="1"/>
    <col min="10247" max="10249" width="13" style="165" customWidth="1"/>
    <col min="10250" max="10252" width="12.140625" style="165" customWidth="1"/>
    <col min="10253" max="10255" width="3.7109375" style="165" customWidth="1"/>
    <col min="10256" max="10256" width="3.5703125" style="165" customWidth="1"/>
    <col min="10257" max="10258" width="3" style="165" customWidth="1"/>
    <col min="10259" max="10261" width="0" style="165" hidden="1" customWidth="1"/>
    <col min="10262" max="10262" width="4.42578125" style="165" customWidth="1"/>
    <col min="10263" max="10263" width="0" style="165" hidden="1" customWidth="1"/>
    <col min="10264" max="10266" width="15" style="165" customWidth="1"/>
    <col min="10267" max="10267" width="6.42578125" style="165" customWidth="1"/>
    <col min="10268" max="10268" width="14.5703125" style="165" customWidth="1"/>
    <col min="10269" max="10269" width="23.28515625" style="165" customWidth="1"/>
    <col min="10270" max="10270" width="4.140625" style="165" customWidth="1"/>
    <col min="10271" max="10271" width="3" style="165" customWidth="1"/>
    <col min="10272" max="10274" width="0" style="165" hidden="1" customWidth="1"/>
    <col min="10275" max="10275" width="3" style="165" customWidth="1"/>
    <col min="10276" max="10276" width="0" style="165" hidden="1" customWidth="1"/>
    <col min="10277" max="10277" width="3" style="165" customWidth="1"/>
    <col min="10278" max="10278" width="0" style="165" hidden="1" customWidth="1"/>
    <col min="10279" max="10279" width="4.42578125" style="165" customWidth="1"/>
    <col min="10280" max="10280" width="4.140625" style="165" customWidth="1"/>
    <col min="10281" max="10496" width="11.42578125" style="165"/>
    <col min="10497" max="10497" width="17.85546875" style="165" customWidth="1"/>
    <col min="10498" max="10498" width="2.7109375" style="165" customWidth="1"/>
    <col min="10499" max="10501" width="9.7109375" style="165" customWidth="1"/>
    <col min="10502" max="10502" width="6.5703125" style="165" customWidth="1"/>
    <col min="10503" max="10505" width="13" style="165" customWidth="1"/>
    <col min="10506" max="10508" width="12.140625" style="165" customWidth="1"/>
    <col min="10509" max="10511" width="3.7109375" style="165" customWidth="1"/>
    <col min="10512" max="10512" width="3.5703125" style="165" customWidth="1"/>
    <col min="10513" max="10514" width="3" style="165" customWidth="1"/>
    <col min="10515" max="10517" width="0" style="165" hidden="1" customWidth="1"/>
    <col min="10518" max="10518" width="4.42578125" style="165" customWidth="1"/>
    <col min="10519" max="10519" width="0" style="165" hidden="1" customWidth="1"/>
    <col min="10520" max="10522" width="15" style="165" customWidth="1"/>
    <col min="10523" max="10523" width="6.42578125" style="165" customWidth="1"/>
    <col min="10524" max="10524" width="14.5703125" style="165" customWidth="1"/>
    <col min="10525" max="10525" width="23.28515625" style="165" customWidth="1"/>
    <col min="10526" max="10526" width="4.140625" style="165" customWidth="1"/>
    <col min="10527" max="10527" width="3" style="165" customWidth="1"/>
    <col min="10528" max="10530" width="0" style="165" hidden="1" customWidth="1"/>
    <col min="10531" max="10531" width="3" style="165" customWidth="1"/>
    <col min="10532" max="10532" width="0" style="165" hidden="1" customWidth="1"/>
    <col min="10533" max="10533" width="3" style="165" customWidth="1"/>
    <col min="10534" max="10534" width="0" style="165" hidden="1" customWidth="1"/>
    <col min="10535" max="10535" width="4.42578125" style="165" customWidth="1"/>
    <col min="10536" max="10536" width="4.140625" style="165" customWidth="1"/>
    <col min="10537" max="10752" width="11.42578125" style="165"/>
    <col min="10753" max="10753" width="17.85546875" style="165" customWidth="1"/>
    <col min="10754" max="10754" width="2.7109375" style="165" customWidth="1"/>
    <col min="10755" max="10757" width="9.7109375" style="165" customWidth="1"/>
    <col min="10758" max="10758" width="6.5703125" style="165" customWidth="1"/>
    <col min="10759" max="10761" width="13" style="165" customWidth="1"/>
    <col min="10762" max="10764" width="12.140625" style="165" customWidth="1"/>
    <col min="10765" max="10767" width="3.7109375" style="165" customWidth="1"/>
    <col min="10768" max="10768" width="3.5703125" style="165" customWidth="1"/>
    <col min="10769" max="10770" width="3" style="165" customWidth="1"/>
    <col min="10771" max="10773" width="0" style="165" hidden="1" customWidth="1"/>
    <col min="10774" max="10774" width="4.42578125" style="165" customWidth="1"/>
    <col min="10775" max="10775" width="0" style="165" hidden="1" customWidth="1"/>
    <col min="10776" max="10778" width="15" style="165" customWidth="1"/>
    <col min="10779" max="10779" width="6.42578125" style="165" customWidth="1"/>
    <col min="10780" max="10780" width="14.5703125" style="165" customWidth="1"/>
    <col min="10781" max="10781" width="23.28515625" style="165" customWidth="1"/>
    <col min="10782" max="10782" width="4.140625" style="165" customWidth="1"/>
    <col min="10783" max="10783" width="3" style="165" customWidth="1"/>
    <col min="10784" max="10786" width="0" style="165" hidden="1" customWidth="1"/>
    <col min="10787" max="10787" width="3" style="165" customWidth="1"/>
    <col min="10788" max="10788" width="0" style="165" hidden="1" customWidth="1"/>
    <col min="10789" max="10789" width="3" style="165" customWidth="1"/>
    <col min="10790" max="10790" width="0" style="165" hidden="1" customWidth="1"/>
    <col min="10791" max="10791" width="4.42578125" style="165" customWidth="1"/>
    <col min="10792" max="10792" width="4.140625" style="165" customWidth="1"/>
    <col min="10793" max="11008" width="11.42578125" style="165"/>
    <col min="11009" max="11009" width="17.85546875" style="165" customWidth="1"/>
    <col min="11010" max="11010" width="2.7109375" style="165" customWidth="1"/>
    <col min="11011" max="11013" width="9.7109375" style="165" customWidth="1"/>
    <col min="11014" max="11014" width="6.5703125" style="165" customWidth="1"/>
    <col min="11015" max="11017" width="13" style="165" customWidth="1"/>
    <col min="11018" max="11020" width="12.140625" style="165" customWidth="1"/>
    <col min="11021" max="11023" width="3.7109375" style="165" customWidth="1"/>
    <col min="11024" max="11024" width="3.5703125" style="165" customWidth="1"/>
    <col min="11025" max="11026" width="3" style="165" customWidth="1"/>
    <col min="11027" max="11029" width="0" style="165" hidden="1" customWidth="1"/>
    <col min="11030" max="11030" width="4.42578125" style="165" customWidth="1"/>
    <col min="11031" max="11031" width="0" style="165" hidden="1" customWidth="1"/>
    <col min="11032" max="11034" width="15" style="165" customWidth="1"/>
    <col min="11035" max="11035" width="6.42578125" style="165" customWidth="1"/>
    <col min="11036" max="11036" width="14.5703125" style="165" customWidth="1"/>
    <col min="11037" max="11037" width="23.28515625" style="165" customWidth="1"/>
    <col min="11038" max="11038" width="4.140625" style="165" customWidth="1"/>
    <col min="11039" max="11039" width="3" style="165" customWidth="1"/>
    <col min="11040" max="11042" width="0" style="165" hidden="1" customWidth="1"/>
    <col min="11043" max="11043" width="3" style="165" customWidth="1"/>
    <col min="11044" max="11044" width="0" style="165" hidden="1" customWidth="1"/>
    <col min="11045" max="11045" width="3" style="165" customWidth="1"/>
    <col min="11046" max="11046" width="0" style="165" hidden="1" customWidth="1"/>
    <col min="11047" max="11047" width="4.42578125" style="165" customWidth="1"/>
    <col min="11048" max="11048" width="4.140625" style="165" customWidth="1"/>
    <col min="11049" max="11264" width="11.42578125" style="165"/>
    <col min="11265" max="11265" width="17.85546875" style="165" customWidth="1"/>
    <col min="11266" max="11266" width="2.7109375" style="165" customWidth="1"/>
    <col min="11267" max="11269" width="9.7109375" style="165" customWidth="1"/>
    <col min="11270" max="11270" width="6.5703125" style="165" customWidth="1"/>
    <col min="11271" max="11273" width="13" style="165" customWidth="1"/>
    <col min="11274" max="11276" width="12.140625" style="165" customWidth="1"/>
    <col min="11277" max="11279" width="3.7109375" style="165" customWidth="1"/>
    <col min="11280" max="11280" width="3.5703125" style="165" customWidth="1"/>
    <col min="11281" max="11282" width="3" style="165" customWidth="1"/>
    <col min="11283" max="11285" width="0" style="165" hidden="1" customWidth="1"/>
    <col min="11286" max="11286" width="4.42578125" style="165" customWidth="1"/>
    <col min="11287" max="11287" width="0" style="165" hidden="1" customWidth="1"/>
    <col min="11288" max="11290" width="15" style="165" customWidth="1"/>
    <col min="11291" max="11291" width="6.42578125" style="165" customWidth="1"/>
    <col min="11292" max="11292" width="14.5703125" style="165" customWidth="1"/>
    <col min="11293" max="11293" width="23.28515625" style="165" customWidth="1"/>
    <col min="11294" max="11294" width="4.140625" style="165" customWidth="1"/>
    <col min="11295" max="11295" width="3" style="165" customWidth="1"/>
    <col min="11296" max="11298" width="0" style="165" hidden="1" customWidth="1"/>
    <col min="11299" max="11299" width="3" style="165" customWidth="1"/>
    <col min="11300" max="11300" width="0" style="165" hidden="1" customWidth="1"/>
    <col min="11301" max="11301" width="3" style="165" customWidth="1"/>
    <col min="11302" max="11302" width="0" style="165" hidden="1" customWidth="1"/>
    <col min="11303" max="11303" width="4.42578125" style="165" customWidth="1"/>
    <col min="11304" max="11304" width="4.140625" style="165" customWidth="1"/>
    <col min="11305" max="11520" width="11.42578125" style="165"/>
    <col min="11521" max="11521" width="17.85546875" style="165" customWidth="1"/>
    <col min="11522" max="11522" width="2.7109375" style="165" customWidth="1"/>
    <col min="11523" max="11525" width="9.7109375" style="165" customWidth="1"/>
    <col min="11526" max="11526" width="6.5703125" style="165" customWidth="1"/>
    <col min="11527" max="11529" width="13" style="165" customWidth="1"/>
    <col min="11530" max="11532" width="12.140625" style="165" customWidth="1"/>
    <col min="11533" max="11535" width="3.7109375" style="165" customWidth="1"/>
    <col min="11536" max="11536" width="3.5703125" style="165" customWidth="1"/>
    <col min="11537" max="11538" width="3" style="165" customWidth="1"/>
    <col min="11539" max="11541" width="0" style="165" hidden="1" customWidth="1"/>
    <col min="11542" max="11542" width="4.42578125" style="165" customWidth="1"/>
    <col min="11543" max="11543" width="0" style="165" hidden="1" customWidth="1"/>
    <col min="11544" max="11546" width="15" style="165" customWidth="1"/>
    <col min="11547" max="11547" width="6.42578125" style="165" customWidth="1"/>
    <col min="11548" max="11548" width="14.5703125" style="165" customWidth="1"/>
    <col min="11549" max="11549" width="23.28515625" style="165" customWidth="1"/>
    <col min="11550" max="11550" width="4.140625" style="165" customWidth="1"/>
    <col min="11551" max="11551" width="3" style="165" customWidth="1"/>
    <col min="11552" max="11554" width="0" style="165" hidden="1" customWidth="1"/>
    <col min="11555" max="11555" width="3" style="165" customWidth="1"/>
    <col min="11556" max="11556" width="0" style="165" hidden="1" customWidth="1"/>
    <col min="11557" max="11557" width="3" style="165" customWidth="1"/>
    <col min="11558" max="11558" width="0" style="165" hidden="1" customWidth="1"/>
    <col min="11559" max="11559" width="4.42578125" style="165" customWidth="1"/>
    <col min="11560" max="11560" width="4.140625" style="165" customWidth="1"/>
    <col min="11561" max="11776" width="11.42578125" style="165"/>
    <col min="11777" max="11777" width="17.85546875" style="165" customWidth="1"/>
    <col min="11778" max="11778" width="2.7109375" style="165" customWidth="1"/>
    <col min="11779" max="11781" width="9.7109375" style="165" customWidth="1"/>
    <col min="11782" max="11782" width="6.5703125" style="165" customWidth="1"/>
    <col min="11783" max="11785" width="13" style="165" customWidth="1"/>
    <col min="11786" max="11788" width="12.140625" style="165" customWidth="1"/>
    <col min="11789" max="11791" width="3.7109375" style="165" customWidth="1"/>
    <col min="11792" max="11792" width="3.5703125" style="165" customWidth="1"/>
    <col min="11793" max="11794" width="3" style="165" customWidth="1"/>
    <col min="11795" max="11797" width="0" style="165" hidden="1" customWidth="1"/>
    <col min="11798" max="11798" width="4.42578125" style="165" customWidth="1"/>
    <col min="11799" max="11799" width="0" style="165" hidden="1" customWidth="1"/>
    <col min="11800" max="11802" width="15" style="165" customWidth="1"/>
    <col min="11803" max="11803" width="6.42578125" style="165" customWidth="1"/>
    <col min="11804" max="11804" width="14.5703125" style="165" customWidth="1"/>
    <col min="11805" max="11805" width="23.28515625" style="165" customWidth="1"/>
    <col min="11806" max="11806" width="4.140625" style="165" customWidth="1"/>
    <col min="11807" max="11807" width="3" style="165" customWidth="1"/>
    <col min="11808" max="11810" width="0" style="165" hidden="1" customWidth="1"/>
    <col min="11811" max="11811" width="3" style="165" customWidth="1"/>
    <col min="11812" max="11812" width="0" style="165" hidden="1" customWidth="1"/>
    <col min="11813" max="11813" width="3" style="165" customWidth="1"/>
    <col min="11814" max="11814" width="0" style="165" hidden="1" customWidth="1"/>
    <col min="11815" max="11815" width="4.42578125" style="165" customWidth="1"/>
    <col min="11816" max="11816" width="4.140625" style="165" customWidth="1"/>
    <col min="11817" max="12032" width="11.42578125" style="165"/>
    <col min="12033" max="12033" width="17.85546875" style="165" customWidth="1"/>
    <col min="12034" max="12034" width="2.7109375" style="165" customWidth="1"/>
    <col min="12035" max="12037" width="9.7109375" style="165" customWidth="1"/>
    <col min="12038" max="12038" width="6.5703125" style="165" customWidth="1"/>
    <col min="12039" max="12041" width="13" style="165" customWidth="1"/>
    <col min="12042" max="12044" width="12.140625" style="165" customWidth="1"/>
    <col min="12045" max="12047" width="3.7109375" style="165" customWidth="1"/>
    <col min="12048" max="12048" width="3.5703125" style="165" customWidth="1"/>
    <col min="12049" max="12050" width="3" style="165" customWidth="1"/>
    <col min="12051" max="12053" width="0" style="165" hidden="1" customWidth="1"/>
    <col min="12054" max="12054" width="4.42578125" style="165" customWidth="1"/>
    <col min="12055" max="12055" width="0" style="165" hidden="1" customWidth="1"/>
    <col min="12056" max="12058" width="15" style="165" customWidth="1"/>
    <col min="12059" max="12059" width="6.42578125" style="165" customWidth="1"/>
    <col min="12060" max="12060" width="14.5703125" style="165" customWidth="1"/>
    <col min="12061" max="12061" width="23.28515625" style="165" customWidth="1"/>
    <col min="12062" max="12062" width="4.140625" style="165" customWidth="1"/>
    <col min="12063" max="12063" width="3" style="165" customWidth="1"/>
    <col min="12064" max="12066" width="0" style="165" hidden="1" customWidth="1"/>
    <col min="12067" max="12067" width="3" style="165" customWidth="1"/>
    <col min="12068" max="12068" width="0" style="165" hidden="1" customWidth="1"/>
    <col min="12069" max="12069" width="3" style="165" customWidth="1"/>
    <col min="12070" max="12070" width="0" style="165" hidden="1" customWidth="1"/>
    <col min="12071" max="12071" width="4.42578125" style="165" customWidth="1"/>
    <col min="12072" max="12072" width="4.140625" style="165" customWidth="1"/>
    <col min="12073" max="12288" width="11.42578125" style="165"/>
    <col min="12289" max="12289" width="17.85546875" style="165" customWidth="1"/>
    <col min="12290" max="12290" width="2.7109375" style="165" customWidth="1"/>
    <col min="12291" max="12293" width="9.7109375" style="165" customWidth="1"/>
    <col min="12294" max="12294" width="6.5703125" style="165" customWidth="1"/>
    <col min="12295" max="12297" width="13" style="165" customWidth="1"/>
    <col min="12298" max="12300" width="12.140625" style="165" customWidth="1"/>
    <col min="12301" max="12303" width="3.7109375" style="165" customWidth="1"/>
    <col min="12304" max="12304" width="3.5703125" style="165" customWidth="1"/>
    <col min="12305" max="12306" width="3" style="165" customWidth="1"/>
    <col min="12307" max="12309" width="0" style="165" hidden="1" customWidth="1"/>
    <col min="12310" max="12310" width="4.42578125" style="165" customWidth="1"/>
    <col min="12311" max="12311" width="0" style="165" hidden="1" customWidth="1"/>
    <col min="12312" max="12314" width="15" style="165" customWidth="1"/>
    <col min="12315" max="12315" width="6.42578125" style="165" customWidth="1"/>
    <col min="12316" max="12316" width="14.5703125" style="165" customWidth="1"/>
    <col min="12317" max="12317" width="23.28515625" style="165" customWidth="1"/>
    <col min="12318" max="12318" width="4.140625" style="165" customWidth="1"/>
    <col min="12319" max="12319" width="3" style="165" customWidth="1"/>
    <col min="12320" max="12322" width="0" style="165" hidden="1" customWidth="1"/>
    <col min="12323" max="12323" width="3" style="165" customWidth="1"/>
    <col min="12324" max="12324" width="0" style="165" hidden="1" customWidth="1"/>
    <col min="12325" max="12325" width="3" style="165" customWidth="1"/>
    <col min="12326" max="12326" width="0" style="165" hidden="1" customWidth="1"/>
    <col min="12327" max="12327" width="4.42578125" style="165" customWidth="1"/>
    <col min="12328" max="12328" width="4.140625" style="165" customWidth="1"/>
    <col min="12329" max="12544" width="11.42578125" style="165"/>
    <col min="12545" max="12545" width="17.85546875" style="165" customWidth="1"/>
    <col min="12546" max="12546" width="2.7109375" style="165" customWidth="1"/>
    <col min="12547" max="12549" width="9.7109375" style="165" customWidth="1"/>
    <col min="12550" max="12550" width="6.5703125" style="165" customWidth="1"/>
    <col min="12551" max="12553" width="13" style="165" customWidth="1"/>
    <col min="12554" max="12556" width="12.140625" style="165" customWidth="1"/>
    <col min="12557" max="12559" width="3.7109375" style="165" customWidth="1"/>
    <col min="12560" max="12560" width="3.5703125" style="165" customWidth="1"/>
    <col min="12561" max="12562" width="3" style="165" customWidth="1"/>
    <col min="12563" max="12565" width="0" style="165" hidden="1" customWidth="1"/>
    <col min="12566" max="12566" width="4.42578125" style="165" customWidth="1"/>
    <col min="12567" max="12567" width="0" style="165" hidden="1" customWidth="1"/>
    <col min="12568" max="12570" width="15" style="165" customWidth="1"/>
    <col min="12571" max="12571" width="6.42578125" style="165" customWidth="1"/>
    <col min="12572" max="12572" width="14.5703125" style="165" customWidth="1"/>
    <col min="12573" max="12573" width="23.28515625" style="165" customWidth="1"/>
    <col min="12574" max="12574" width="4.140625" style="165" customWidth="1"/>
    <col min="12575" max="12575" width="3" style="165" customWidth="1"/>
    <col min="12576" max="12578" width="0" style="165" hidden="1" customWidth="1"/>
    <col min="12579" max="12579" width="3" style="165" customWidth="1"/>
    <col min="12580" max="12580" width="0" style="165" hidden="1" customWidth="1"/>
    <col min="12581" max="12581" width="3" style="165" customWidth="1"/>
    <col min="12582" max="12582" width="0" style="165" hidden="1" customWidth="1"/>
    <col min="12583" max="12583" width="4.42578125" style="165" customWidth="1"/>
    <col min="12584" max="12584" width="4.140625" style="165" customWidth="1"/>
    <col min="12585" max="12800" width="11.42578125" style="165"/>
    <col min="12801" max="12801" width="17.85546875" style="165" customWidth="1"/>
    <col min="12802" max="12802" width="2.7109375" style="165" customWidth="1"/>
    <col min="12803" max="12805" width="9.7109375" style="165" customWidth="1"/>
    <col min="12806" max="12806" width="6.5703125" style="165" customWidth="1"/>
    <col min="12807" max="12809" width="13" style="165" customWidth="1"/>
    <col min="12810" max="12812" width="12.140625" style="165" customWidth="1"/>
    <col min="12813" max="12815" width="3.7109375" style="165" customWidth="1"/>
    <col min="12816" max="12816" width="3.5703125" style="165" customWidth="1"/>
    <col min="12817" max="12818" width="3" style="165" customWidth="1"/>
    <col min="12819" max="12821" width="0" style="165" hidden="1" customWidth="1"/>
    <col min="12822" max="12822" width="4.42578125" style="165" customWidth="1"/>
    <col min="12823" max="12823" width="0" style="165" hidden="1" customWidth="1"/>
    <col min="12824" max="12826" width="15" style="165" customWidth="1"/>
    <col min="12827" max="12827" width="6.42578125" style="165" customWidth="1"/>
    <col min="12828" max="12828" width="14.5703125" style="165" customWidth="1"/>
    <col min="12829" max="12829" width="23.28515625" style="165" customWidth="1"/>
    <col min="12830" max="12830" width="4.140625" style="165" customWidth="1"/>
    <col min="12831" max="12831" width="3" style="165" customWidth="1"/>
    <col min="12832" max="12834" width="0" style="165" hidden="1" customWidth="1"/>
    <col min="12835" max="12835" width="3" style="165" customWidth="1"/>
    <col min="12836" max="12836" width="0" style="165" hidden="1" customWidth="1"/>
    <col min="12837" max="12837" width="3" style="165" customWidth="1"/>
    <col min="12838" max="12838" width="0" style="165" hidden="1" customWidth="1"/>
    <col min="12839" max="12839" width="4.42578125" style="165" customWidth="1"/>
    <col min="12840" max="12840" width="4.140625" style="165" customWidth="1"/>
    <col min="12841" max="13056" width="11.42578125" style="165"/>
    <col min="13057" max="13057" width="17.85546875" style="165" customWidth="1"/>
    <col min="13058" max="13058" width="2.7109375" style="165" customWidth="1"/>
    <col min="13059" max="13061" width="9.7109375" style="165" customWidth="1"/>
    <col min="13062" max="13062" width="6.5703125" style="165" customWidth="1"/>
    <col min="13063" max="13065" width="13" style="165" customWidth="1"/>
    <col min="13066" max="13068" width="12.140625" style="165" customWidth="1"/>
    <col min="13069" max="13071" width="3.7109375" style="165" customWidth="1"/>
    <col min="13072" max="13072" width="3.5703125" style="165" customWidth="1"/>
    <col min="13073" max="13074" width="3" style="165" customWidth="1"/>
    <col min="13075" max="13077" width="0" style="165" hidden="1" customWidth="1"/>
    <col min="13078" max="13078" width="4.42578125" style="165" customWidth="1"/>
    <col min="13079" max="13079" width="0" style="165" hidden="1" customWidth="1"/>
    <col min="13080" max="13082" width="15" style="165" customWidth="1"/>
    <col min="13083" max="13083" width="6.42578125" style="165" customWidth="1"/>
    <col min="13084" max="13084" width="14.5703125" style="165" customWidth="1"/>
    <col min="13085" max="13085" width="23.28515625" style="165" customWidth="1"/>
    <col min="13086" max="13086" width="4.140625" style="165" customWidth="1"/>
    <col min="13087" max="13087" width="3" style="165" customWidth="1"/>
    <col min="13088" max="13090" width="0" style="165" hidden="1" customWidth="1"/>
    <col min="13091" max="13091" width="3" style="165" customWidth="1"/>
    <col min="13092" max="13092" width="0" style="165" hidden="1" customWidth="1"/>
    <col min="13093" max="13093" width="3" style="165" customWidth="1"/>
    <col min="13094" max="13094" width="0" style="165" hidden="1" customWidth="1"/>
    <col min="13095" max="13095" width="4.42578125" style="165" customWidth="1"/>
    <col min="13096" max="13096" width="4.140625" style="165" customWidth="1"/>
    <col min="13097" max="13312" width="11.42578125" style="165"/>
    <col min="13313" max="13313" width="17.85546875" style="165" customWidth="1"/>
    <col min="13314" max="13314" width="2.7109375" style="165" customWidth="1"/>
    <col min="13315" max="13317" width="9.7109375" style="165" customWidth="1"/>
    <col min="13318" max="13318" width="6.5703125" style="165" customWidth="1"/>
    <col min="13319" max="13321" width="13" style="165" customWidth="1"/>
    <col min="13322" max="13324" width="12.140625" style="165" customWidth="1"/>
    <col min="13325" max="13327" width="3.7109375" style="165" customWidth="1"/>
    <col min="13328" max="13328" width="3.5703125" style="165" customWidth="1"/>
    <col min="13329" max="13330" width="3" style="165" customWidth="1"/>
    <col min="13331" max="13333" width="0" style="165" hidden="1" customWidth="1"/>
    <col min="13334" max="13334" width="4.42578125" style="165" customWidth="1"/>
    <col min="13335" max="13335" width="0" style="165" hidden="1" customWidth="1"/>
    <col min="13336" max="13338" width="15" style="165" customWidth="1"/>
    <col min="13339" max="13339" width="6.42578125" style="165" customWidth="1"/>
    <col min="13340" max="13340" width="14.5703125" style="165" customWidth="1"/>
    <col min="13341" max="13341" width="23.28515625" style="165" customWidth="1"/>
    <col min="13342" max="13342" width="4.140625" style="165" customWidth="1"/>
    <col min="13343" max="13343" width="3" style="165" customWidth="1"/>
    <col min="13344" max="13346" width="0" style="165" hidden="1" customWidth="1"/>
    <col min="13347" max="13347" width="3" style="165" customWidth="1"/>
    <col min="13348" max="13348" width="0" style="165" hidden="1" customWidth="1"/>
    <col min="13349" max="13349" width="3" style="165" customWidth="1"/>
    <col min="13350" max="13350" width="0" style="165" hidden="1" customWidth="1"/>
    <col min="13351" max="13351" width="4.42578125" style="165" customWidth="1"/>
    <col min="13352" max="13352" width="4.140625" style="165" customWidth="1"/>
    <col min="13353" max="13568" width="11.42578125" style="165"/>
    <col min="13569" max="13569" width="17.85546875" style="165" customWidth="1"/>
    <col min="13570" max="13570" width="2.7109375" style="165" customWidth="1"/>
    <col min="13571" max="13573" width="9.7109375" style="165" customWidth="1"/>
    <col min="13574" max="13574" width="6.5703125" style="165" customWidth="1"/>
    <col min="13575" max="13577" width="13" style="165" customWidth="1"/>
    <col min="13578" max="13580" width="12.140625" style="165" customWidth="1"/>
    <col min="13581" max="13583" width="3.7109375" style="165" customWidth="1"/>
    <col min="13584" max="13584" width="3.5703125" style="165" customWidth="1"/>
    <col min="13585" max="13586" width="3" style="165" customWidth="1"/>
    <col min="13587" max="13589" width="0" style="165" hidden="1" customWidth="1"/>
    <col min="13590" max="13590" width="4.42578125" style="165" customWidth="1"/>
    <col min="13591" max="13591" width="0" style="165" hidden="1" customWidth="1"/>
    <col min="13592" max="13594" width="15" style="165" customWidth="1"/>
    <col min="13595" max="13595" width="6.42578125" style="165" customWidth="1"/>
    <col min="13596" max="13596" width="14.5703125" style="165" customWidth="1"/>
    <col min="13597" max="13597" width="23.28515625" style="165" customWidth="1"/>
    <col min="13598" max="13598" width="4.140625" style="165" customWidth="1"/>
    <col min="13599" max="13599" width="3" style="165" customWidth="1"/>
    <col min="13600" max="13602" width="0" style="165" hidden="1" customWidth="1"/>
    <col min="13603" max="13603" width="3" style="165" customWidth="1"/>
    <col min="13604" max="13604" width="0" style="165" hidden="1" customWidth="1"/>
    <col min="13605" max="13605" width="3" style="165" customWidth="1"/>
    <col min="13606" max="13606" width="0" style="165" hidden="1" customWidth="1"/>
    <col min="13607" max="13607" width="4.42578125" style="165" customWidth="1"/>
    <col min="13608" max="13608" width="4.140625" style="165" customWidth="1"/>
    <col min="13609" max="13824" width="11.42578125" style="165"/>
    <col min="13825" max="13825" width="17.85546875" style="165" customWidth="1"/>
    <col min="13826" max="13826" width="2.7109375" style="165" customWidth="1"/>
    <col min="13827" max="13829" width="9.7109375" style="165" customWidth="1"/>
    <col min="13830" max="13830" width="6.5703125" style="165" customWidth="1"/>
    <col min="13831" max="13833" width="13" style="165" customWidth="1"/>
    <col min="13834" max="13836" width="12.140625" style="165" customWidth="1"/>
    <col min="13837" max="13839" width="3.7109375" style="165" customWidth="1"/>
    <col min="13840" max="13840" width="3.5703125" style="165" customWidth="1"/>
    <col min="13841" max="13842" width="3" style="165" customWidth="1"/>
    <col min="13843" max="13845" width="0" style="165" hidden="1" customWidth="1"/>
    <col min="13846" max="13846" width="4.42578125" style="165" customWidth="1"/>
    <col min="13847" max="13847" width="0" style="165" hidden="1" customWidth="1"/>
    <col min="13848" max="13850" width="15" style="165" customWidth="1"/>
    <col min="13851" max="13851" width="6.42578125" style="165" customWidth="1"/>
    <col min="13852" max="13852" width="14.5703125" style="165" customWidth="1"/>
    <col min="13853" max="13853" width="23.28515625" style="165" customWidth="1"/>
    <col min="13854" max="13854" width="4.140625" style="165" customWidth="1"/>
    <col min="13855" max="13855" width="3" style="165" customWidth="1"/>
    <col min="13856" max="13858" width="0" style="165" hidden="1" customWidth="1"/>
    <col min="13859" max="13859" width="3" style="165" customWidth="1"/>
    <col min="13860" max="13860" width="0" style="165" hidden="1" customWidth="1"/>
    <col min="13861" max="13861" width="3" style="165" customWidth="1"/>
    <col min="13862" max="13862" width="0" style="165" hidden="1" customWidth="1"/>
    <col min="13863" max="13863" width="4.42578125" style="165" customWidth="1"/>
    <col min="13864" max="13864" width="4.140625" style="165" customWidth="1"/>
    <col min="13865" max="14080" width="11.42578125" style="165"/>
    <col min="14081" max="14081" width="17.85546875" style="165" customWidth="1"/>
    <col min="14082" max="14082" width="2.7109375" style="165" customWidth="1"/>
    <col min="14083" max="14085" width="9.7109375" style="165" customWidth="1"/>
    <col min="14086" max="14086" width="6.5703125" style="165" customWidth="1"/>
    <col min="14087" max="14089" width="13" style="165" customWidth="1"/>
    <col min="14090" max="14092" width="12.140625" style="165" customWidth="1"/>
    <col min="14093" max="14095" width="3.7109375" style="165" customWidth="1"/>
    <col min="14096" max="14096" width="3.5703125" style="165" customWidth="1"/>
    <col min="14097" max="14098" width="3" style="165" customWidth="1"/>
    <col min="14099" max="14101" width="0" style="165" hidden="1" customWidth="1"/>
    <col min="14102" max="14102" width="4.42578125" style="165" customWidth="1"/>
    <col min="14103" max="14103" width="0" style="165" hidden="1" customWidth="1"/>
    <col min="14104" max="14106" width="15" style="165" customWidth="1"/>
    <col min="14107" max="14107" width="6.42578125" style="165" customWidth="1"/>
    <col min="14108" max="14108" width="14.5703125" style="165" customWidth="1"/>
    <col min="14109" max="14109" width="23.28515625" style="165" customWidth="1"/>
    <col min="14110" max="14110" width="4.140625" style="165" customWidth="1"/>
    <col min="14111" max="14111" width="3" style="165" customWidth="1"/>
    <col min="14112" max="14114" width="0" style="165" hidden="1" customWidth="1"/>
    <col min="14115" max="14115" width="3" style="165" customWidth="1"/>
    <col min="14116" max="14116" width="0" style="165" hidden="1" customWidth="1"/>
    <col min="14117" max="14117" width="3" style="165" customWidth="1"/>
    <col min="14118" max="14118" width="0" style="165" hidden="1" customWidth="1"/>
    <col min="14119" max="14119" width="4.42578125" style="165" customWidth="1"/>
    <col min="14120" max="14120" width="4.140625" style="165" customWidth="1"/>
    <col min="14121" max="14336" width="11.42578125" style="165"/>
    <col min="14337" max="14337" width="17.85546875" style="165" customWidth="1"/>
    <col min="14338" max="14338" width="2.7109375" style="165" customWidth="1"/>
    <col min="14339" max="14341" width="9.7109375" style="165" customWidth="1"/>
    <col min="14342" max="14342" width="6.5703125" style="165" customWidth="1"/>
    <col min="14343" max="14345" width="13" style="165" customWidth="1"/>
    <col min="14346" max="14348" width="12.140625" style="165" customWidth="1"/>
    <col min="14349" max="14351" width="3.7109375" style="165" customWidth="1"/>
    <col min="14352" max="14352" width="3.5703125" style="165" customWidth="1"/>
    <col min="14353" max="14354" width="3" style="165" customWidth="1"/>
    <col min="14355" max="14357" width="0" style="165" hidden="1" customWidth="1"/>
    <col min="14358" max="14358" width="4.42578125" style="165" customWidth="1"/>
    <col min="14359" max="14359" width="0" style="165" hidden="1" customWidth="1"/>
    <col min="14360" max="14362" width="15" style="165" customWidth="1"/>
    <col min="14363" max="14363" width="6.42578125" style="165" customWidth="1"/>
    <col min="14364" max="14364" width="14.5703125" style="165" customWidth="1"/>
    <col min="14365" max="14365" width="23.28515625" style="165" customWidth="1"/>
    <col min="14366" max="14366" width="4.140625" style="165" customWidth="1"/>
    <col min="14367" max="14367" width="3" style="165" customWidth="1"/>
    <col min="14368" max="14370" width="0" style="165" hidden="1" customWidth="1"/>
    <col min="14371" max="14371" width="3" style="165" customWidth="1"/>
    <col min="14372" max="14372" width="0" style="165" hidden="1" customWidth="1"/>
    <col min="14373" max="14373" width="3" style="165" customWidth="1"/>
    <col min="14374" max="14374" width="0" style="165" hidden="1" customWidth="1"/>
    <col min="14375" max="14375" width="4.42578125" style="165" customWidth="1"/>
    <col min="14376" max="14376" width="4.140625" style="165" customWidth="1"/>
    <col min="14377" max="14592" width="11.42578125" style="165"/>
    <col min="14593" max="14593" width="17.85546875" style="165" customWidth="1"/>
    <col min="14594" max="14594" width="2.7109375" style="165" customWidth="1"/>
    <col min="14595" max="14597" width="9.7109375" style="165" customWidth="1"/>
    <col min="14598" max="14598" width="6.5703125" style="165" customWidth="1"/>
    <col min="14599" max="14601" width="13" style="165" customWidth="1"/>
    <col min="14602" max="14604" width="12.140625" style="165" customWidth="1"/>
    <col min="14605" max="14607" width="3.7109375" style="165" customWidth="1"/>
    <col min="14608" max="14608" width="3.5703125" style="165" customWidth="1"/>
    <col min="14609" max="14610" width="3" style="165" customWidth="1"/>
    <col min="14611" max="14613" width="0" style="165" hidden="1" customWidth="1"/>
    <col min="14614" max="14614" width="4.42578125" style="165" customWidth="1"/>
    <col min="14615" max="14615" width="0" style="165" hidden="1" customWidth="1"/>
    <col min="14616" max="14618" width="15" style="165" customWidth="1"/>
    <col min="14619" max="14619" width="6.42578125" style="165" customWidth="1"/>
    <col min="14620" max="14620" width="14.5703125" style="165" customWidth="1"/>
    <col min="14621" max="14621" width="23.28515625" style="165" customWidth="1"/>
    <col min="14622" max="14622" width="4.140625" style="165" customWidth="1"/>
    <col min="14623" max="14623" width="3" style="165" customWidth="1"/>
    <col min="14624" max="14626" width="0" style="165" hidden="1" customWidth="1"/>
    <col min="14627" max="14627" width="3" style="165" customWidth="1"/>
    <col min="14628" max="14628" width="0" style="165" hidden="1" customWidth="1"/>
    <col min="14629" max="14629" width="3" style="165" customWidth="1"/>
    <col min="14630" max="14630" width="0" style="165" hidden="1" customWidth="1"/>
    <col min="14631" max="14631" width="4.42578125" style="165" customWidth="1"/>
    <col min="14632" max="14632" width="4.140625" style="165" customWidth="1"/>
    <col min="14633" max="14848" width="11.42578125" style="165"/>
    <col min="14849" max="14849" width="17.85546875" style="165" customWidth="1"/>
    <col min="14850" max="14850" width="2.7109375" style="165" customWidth="1"/>
    <col min="14851" max="14853" width="9.7109375" style="165" customWidth="1"/>
    <col min="14854" max="14854" width="6.5703125" style="165" customWidth="1"/>
    <col min="14855" max="14857" width="13" style="165" customWidth="1"/>
    <col min="14858" max="14860" width="12.140625" style="165" customWidth="1"/>
    <col min="14861" max="14863" width="3.7109375" style="165" customWidth="1"/>
    <col min="14864" max="14864" width="3.5703125" style="165" customWidth="1"/>
    <col min="14865" max="14866" width="3" style="165" customWidth="1"/>
    <col min="14867" max="14869" width="0" style="165" hidden="1" customWidth="1"/>
    <col min="14870" max="14870" width="4.42578125" style="165" customWidth="1"/>
    <col min="14871" max="14871" width="0" style="165" hidden="1" customWidth="1"/>
    <col min="14872" max="14874" width="15" style="165" customWidth="1"/>
    <col min="14875" max="14875" width="6.42578125" style="165" customWidth="1"/>
    <col min="14876" max="14876" width="14.5703125" style="165" customWidth="1"/>
    <col min="14877" max="14877" width="23.28515625" style="165" customWidth="1"/>
    <col min="14878" max="14878" width="4.140625" style="165" customWidth="1"/>
    <col min="14879" max="14879" width="3" style="165" customWidth="1"/>
    <col min="14880" max="14882" width="0" style="165" hidden="1" customWidth="1"/>
    <col min="14883" max="14883" width="3" style="165" customWidth="1"/>
    <col min="14884" max="14884" width="0" style="165" hidden="1" customWidth="1"/>
    <col min="14885" max="14885" width="3" style="165" customWidth="1"/>
    <col min="14886" max="14886" width="0" style="165" hidden="1" customWidth="1"/>
    <col min="14887" max="14887" width="4.42578125" style="165" customWidth="1"/>
    <col min="14888" max="14888" width="4.140625" style="165" customWidth="1"/>
    <col min="14889" max="15104" width="11.42578125" style="165"/>
    <col min="15105" max="15105" width="17.85546875" style="165" customWidth="1"/>
    <col min="15106" max="15106" width="2.7109375" style="165" customWidth="1"/>
    <col min="15107" max="15109" width="9.7109375" style="165" customWidth="1"/>
    <col min="15110" max="15110" width="6.5703125" style="165" customWidth="1"/>
    <col min="15111" max="15113" width="13" style="165" customWidth="1"/>
    <col min="15114" max="15116" width="12.140625" style="165" customWidth="1"/>
    <col min="15117" max="15119" width="3.7109375" style="165" customWidth="1"/>
    <col min="15120" max="15120" width="3.5703125" style="165" customWidth="1"/>
    <col min="15121" max="15122" width="3" style="165" customWidth="1"/>
    <col min="15123" max="15125" width="0" style="165" hidden="1" customWidth="1"/>
    <col min="15126" max="15126" width="4.42578125" style="165" customWidth="1"/>
    <col min="15127" max="15127" width="0" style="165" hidden="1" customWidth="1"/>
    <col min="15128" max="15130" width="15" style="165" customWidth="1"/>
    <col min="15131" max="15131" width="6.42578125" style="165" customWidth="1"/>
    <col min="15132" max="15132" width="14.5703125" style="165" customWidth="1"/>
    <col min="15133" max="15133" width="23.28515625" style="165" customWidth="1"/>
    <col min="15134" max="15134" width="4.140625" style="165" customWidth="1"/>
    <col min="15135" max="15135" width="3" style="165" customWidth="1"/>
    <col min="15136" max="15138" width="0" style="165" hidden="1" customWidth="1"/>
    <col min="15139" max="15139" width="3" style="165" customWidth="1"/>
    <col min="15140" max="15140" width="0" style="165" hidden="1" customWidth="1"/>
    <col min="15141" max="15141" width="3" style="165" customWidth="1"/>
    <col min="15142" max="15142" width="0" style="165" hidden="1" customWidth="1"/>
    <col min="15143" max="15143" width="4.42578125" style="165" customWidth="1"/>
    <col min="15144" max="15144" width="4.140625" style="165" customWidth="1"/>
    <col min="15145" max="15360" width="11.42578125" style="165"/>
    <col min="15361" max="15361" width="17.85546875" style="165" customWidth="1"/>
    <col min="15362" max="15362" width="2.7109375" style="165" customWidth="1"/>
    <col min="15363" max="15365" width="9.7109375" style="165" customWidth="1"/>
    <col min="15366" max="15366" width="6.5703125" style="165" customWidth="1"/>
    <col min="15367" max="15369" width="13" style="165" customWidth="1"/>
    <col min="15370" max="15372" width="12.140625" style="165" customWidth="1"/>
    <col min="15373" max="15375" width="3.7109375" style="165" customWidth="1"/>
    <col min="15376" max="15376" width="3.5703125" style="165" customWidth="1"/>
    <col min="15377" max="15378" width="3" style="165" customWidth="1"/>
    <col min="15379" max="15381" width="0" style="165" hidden="1" customWidth="1"/>
    <col min="15382" max="15382" width="4.42578125" style="165" customWidth="1"/>
    <col min="15383" max="15383" width="0" style="165" hidden="1" customWidth="1"/>
    <col min="15384" max="15386" width="15" style="165" customWidth="1"/>
    <col min="15387" max="15387" width="6.42578125" style="165" customWidth="1"/>
    <col min="15388" max="15388" width="14.5703125" style="165" customWidth="1"/>
    <col min="15389" max="15389" width="23.28515625" style="165" customWidth="1"/>
    <col min="15390" max="15390" width="4.140625" style="165" customWidth="1"/>
    <col min="15391" max="15391" width="3" style="165" customWidth="1"/>
    <col min="15392" max="15394" width="0" style="165" hidden="1" customWidth="1"/>
    <col min="15395" max="15395" width="3" style="165" customWidth="1"/>
    <col min="15396" max="15396" width="0" style="165" hidden="1" customWidth="1"/>
    <col min="15397" max="15397" width="3" style="165" customWidth="1"/>
    <col min="15398" max="15398" width="0" style="165" hidden="1" customWidth="1"/>
    <col min="15399" max="15399" width="4.42578125" style="165" customWidth="1"/>
    <col min="15400" max="15400" width="4.140625" style="165" customWidth="1"/>
    <col min="15401" max="15616" width="11.42578125" style="165"/>
    <col min="15617" max="15617" width="17.85546875" style="165" customWidth="1"/>
    <col min="15618" max="15618" width="2.7109375" style="165" customWidth="1"/>
    <col min="15619" max="15621" width="9.7109375" style="165" customWidth="1"/>
    <col min="15622" max="15622" width="6.5703125" style="165" customWidth="1"/>
    <col min="15623" max="15625" width="13" style="165" customWidth="1"/>
    <col min="15626" max="15628" width="12.140625" style="165" customWidth="1"/>
    <col min="15629" max="15631" width="3.7109375" style="165" customWidth="1"/>
    <col min="15632" max="15632" width="3.5703125" style="165" customWidth="1"/>
    <col min="15633" max="15634" width="3" style="165" customWidth="1"/>
    <col min="15635" max="15637" width="0" style="165" hidden="1" customWidth="1"/>
    <col min="15638" max="15638" width="4.42578125" style="165" customWidth="1"/>
    <col min="15639" max="15639" width="0" style="165" hidden="1" customWidth="1"/>
    <col min="15640" max="15642" width="15" style="165" customWidth="1"/>
    <col min="15643" max="15643" width="6.42578125" style="165" customWidth="1"/>
    <col min="15644" max="15644" width="14.5703125" style="165" customWidth="1"/>
    <col min="15645" max="15645" width="23.28515625" style="165" customWidth="1"/>
    <col min="15646" max="15646" width="4.140625" style="165" customWidth="1"/>
    <col min="15647" max="15647" width="3" style="165" customWidth="1"/>
    <col min="15648" max="15650" width="0" style="165" hidden="1" customWidth="1"/>
    <col min="15651" max="15651" width="3" style="165" customWidth="1"/>
    <col min="15652" max="15652" width="0" style="165" hidden="1" customWidth="1"/>
    <col min="15653" max="15653" width="3" style="165" customWidth="1"/>
    <col min="15654" max="15654" width="0" style="165" hidden="1" customWidth="1"/>
    <col min="15655" max="15655" width="4.42578125" style="165" customWidth="1"/>
    <col min="15656" max="15656" width="4.140625" style="165" customWidth="1"/>
    <col min="15657" max="15872" width="11.42578125" style="165"/>
    <col min="15873" max="15873" width="17.85546875" style="165" customWidth="1"/>
    <col min="15874" max="15874" width="2.7109375" style="165" customWidth="1"/>
    <col min="15875" max="15877" width="9.7109375" style="165" customWidth="1"/>
    <col min="15878" max="15878" width="6.5703125" style="165" customWidth="1"/>
    <col min="15879" max="15881" width="13" style="165" customWidth="1"/>
    <col min="15882" max="15884" width="12.140625" style="165" customWidth="1"/>
    <col min="15885" max="15887" width="3.7109375" style="165" customWidth="1"/>
    <col min="15888" max="15888" width="3.5703125" style="165" customWidth="1"/>
    <col min="15889" max="15890" width="3" style="165" customWidth="1"/>
    <col min="15891" max="15893" width="0" style="165" hidden="1" customWidth="1"/>
    <col min="15894" max="15894" width="4.42578125" style="165" customWidth="1"/>
    <col min="15895" max="15895" width="0" style="165" hidden="1" customWidth="1"/>
    <col min="15896" max="15898" width="15" style="165" customWidth="1"/>
    <col min="15899" max="15899" width="6.42578125" style="165" customWidth="1"/>
    <col min="15900" max="15900" width="14.5703125" style="165" customWidth="1"/>
    <col min="15901" max="15901" width="23.28515625" style="165" customWidth="1"/>
    <col min="15902" max="15902" width="4.140625" style="165" customWidth="1"/>
    <col min="15903" max="15903" width="3" style="165" customWidth="1"/>
    <col min="15904" max="15906" width="0" style="165" hidden="1" customWidth="1"/>
    <col min="15907" max="15907" width="3" style="165" customWidth="1"/>
    <col min="15908" max="15908" width="0" style="165" hidden="1" customWidth="1"/>
    <col min="15909" max="15909" width="3" style="165" customWidth="1"/>
    <col min="15910" max="15910" width="0" style="165" hidden="1" customWidth="1"/>
    <col min="15911" max="15911" width="4.42578125" style="165" customWidth="1"/>
    <col min="15912" max="15912" width="4.140625" style="165" customWidth="1"/>
    <col min="15913" max="16128" width="11.42578125" style="165"/>
    <col min="16129" max="16129" width="17.85546875" style="165" customWidth="1"/>
    <col min="16130" max="16130" width="2.7109375" style="165" customWidth="1"/>
    <col min="16131" max="16133" width="9.7109375" style="165" customWidth="1"/>
    <col min="16134" max="16134" width="6.5703125" style="165" customWidth="1"/>
    <col min="16135" max="16137" width="13" style="165" customWidth="1"/>
    <col min="16138" max="16140" width="12.140625" style="165" customWidth="1"/>
    <col min="16141" max="16143" width="3.7109375" style="165" customWidth="1"/>
    <col min="16144" max="16144" width="3.5703125" style="165" customWidth="1"/>
    <col min="16145" max="16146" width="3" style="165" customWidth="1"/>
    <col min="16147" max="16149" width="0" style="165" hidden="1" customWidth="1"/>
    <col min="16150" max="16150" width="4.42578125" style="165" customWidth="1"/>
    <col min="16151" max="16151" width="0" style="165" hidden="1" customWidth="1"/>
    <col min="16152" max="16154" width="15" style="165" customWidth="1"/>
    <col min="16155" max="16155" width="6.42578125" style="165" customWidth="1"/>
    <col min="16156" max="16156" width="14.5703125" style="165" customWidth="1"/>
    <col min="16157" max="16157" width="23.28515625" style="165" customWidth="1"/>
    <col min="16158" max="16158" width="4.140625" style="165" customWidth="1"/>
    <col min="16159" max="16159" width="3" style="165" customWidth="1"/>
    <col min="16160" max="16162" width="0" style="165" hidden="1" customWidth="1"/>
    <col min="16163" max="16163" width="3" style="165" customWidth="1"/>
    <col min="16164" max="16164" width="0" style="165" hidden="1" customWidth="1"/>
    <col min="16165" max="16165" width="3" style="165" customWidth="1"/>
    <col min="16166" max="16166" width="0" style="165" hidden="1" customWidth="1"/>
    <col min="16167" max="16167" width="4.42578125" style="165" customWidth="1"/>
    <col min="16168" max="16168" width="4.140625" style="165" customWidth="1"/>
    <col min="16169" max="16384" width="11.42578125" style="165"/>
  </cols>
  <sheetData>
    <row r="1" spans="1:48" s="141" customFormat="1" ht="11.25" customHeight="1" x14ac:dyDescent="0.2">
      <c r="A1" s="609" t="s">
        <v>39</v>
      </c>
      <c r="B1" s="610"/>
      <c r="C1" s="610"/>
      <c r="D1" s="610"/>
      <c r="E1" s="610"/>
      <c r="F1" s="610"/>
      <c r="G1" s="610"/>
      <c r="H1" s="610"/>
      <c r="I1" s="610"/>
      <c r="J1" s="611"/>
      <c r="K1" s="622"/>
      <c r="L1" s="623"/>
      <c r="M1" s="135"/>
      <c r="N1" s="628" t="s">
        <v>40</v>
      </c>
      <c r="O1" s="629"/>
      <c r="P1" s="629"/>
      <c r="Q1" s="629"/>
      <c r="R1" s="629"/>
      <c r="S1" s="629"/>
      <c r="T1" s="629"/>
      <c r="U1" s="629"/>
      <c r="V1" s="630"/>
      <c r="W1" s="136"/>
      <c r="X1" s="634" t="s">
        <v>245</v>
      </c>
      <c r="Y1" s="904" t="s">
        <v>35</v>
      </c>
      <c r="Z1" s="904"/>
      <c r="AA1" s="904"/>
      <c r="AB1" s="904"/>
      <c r="AC1" s="904"/>
      <c r="AD1" s="904"/>
      <c r="AE1" s="905"/>
      <c r="AF1" s="137"/>
      <c r="AG1" s="137"/>
      <c r="AH1" s="137"/>
      <c r="AI1" s="138"/>
      <c r="AJ1" s="139"/>
      <c r="AK1" s="139"/>
      <c r="AL1" s="139"/>
      <c r="AM1" s="139"/>
      <c r="AN1" s="140"/>
      <c r="AO1" s="140"/>
      <c r="AP1" s="140"/>
      <c r="AQ1" s="140"/>
      <c r="AR1" s="140"/>
      <c r="AS1" s="140"/>
      <c r="AT1" s="140"/>
      <c r="AU1" s="140"/>
      <c r="AV1" s="140"/>
    </row>
    <row r="2" spans="1:48" s="141" customFormat="1" ht="11.25" customHeight="1" x14ac:dyDescent="0.2">
      <c r="A2" s="640" t="s">
        <v>246</v>
      </c>
      <c r="B2" s="641"/>
      <c r="C2" s="641"/>
      <c r="D2" s="641"/>
      <c r="E2" s="641"/>
      <c r="F2" s="641"/>
      <c r="G2" s="641"/>
      <c r="H2" s="641"/>
      <c r="I2" s="641"/>
      <c r="J2" s="642"/>
      <c r="K2" s="624"/>
      <c r="L2" s="625"/>
      <c r="M2" s="135"/>
      <c r="N2" s="631"/>
      <c r="O2" s="632"/>
      <c r="P2" s="632"/>
      <c r="Q2" s="632"/>
      <c r="R2" s="632"/>
      <c r="S2" s="632"/>
      <c r="T2" s="632"/>
      <c r="U2" s="632"/>
      <c r="V2" s="633"/>
      <c r="W2" s="136"/>
      <c r="X2" s="635"/>
      <c r="Y2" s="906"/>
      <c r="Z2" s="906"/>
      <c r="AA2" s="906"/>
      <c r="AB2" s="906"/>
      <c r="AC2" s="906"/>
      <c r="AD2" s="906"/>
      <c r="AE2" s="907"/>
      <c r="AF2" s="142"/>
      <c r="AG2" s="142"/>
      <c r="AH2" s="142"/>
      <c r="AI2" s="143"/>
      <c r="AK2" s="139"/>
      <c r="AL2" s="139"/>
      <c r="AM2" s="139"/>
      <c r="AN2" s="140"/>
      <c r="AO2" s="140"/>
      <c r="AP2" s="140"/>
      <c r="AQ2" s="140"/>
      <c r="AR2" s="140"/>
      <c r="AS2" s="140"/>
      <c r="AT2" s="140"/>
      <c r="AU2" s="140"/>
      <c r="AV2" s="140"/>
    </row>
    <row r="3" spans="1:48" s="141" customFormat="1" ht="12" customHeight="1" x14ac:dyDescent="0.2">
      <c r="A3" s="144" t="s">
        <v>41</v>
      </c>
      <c r="B3" s="609" t="s">
        <v>42</v>
      </c>
      <c r="C3" s="610"/>
      <c r="D3" s="610"/>
      <c r="E3" s="610"/>
      <c r="F3" s="610"/>
      <c r="G3" s="610"/>
      <c r="H3" s="611"/>
      <c r="I3" s="643" t="s">
        <v>43</v>
      </c>
      <c r="J3" s="644"/>
      <c r="K3" s="624"/>
      <c r="L3" s="625"/>
      <c r="M3" s="145"/>
      <c r="N3" s="908">
        <v>43281</v>
      </c>
      <c r="O3" s="909"/>
      <c r="P3" s="910"/>
      <c r="Q3" s="910"/>
      <c r="R3" s="910"/>
      <c r="S3" s="910"/>
      <c r="T3" s="910"/>
      <c r="U3" s="910"/>
      <c r="V3" s="911"/>
      <c r="W3" s="136"/>
      <c r="X3" s="652" t="s">
        <v>247</v>
      </c>
      <c r="Y3" s="915" t="s">
        <v>859</v>
      </c>
      <c r="Z3" s="916"/>
      <c r="AA3" s="916"/>
      <c r="AB3" s="916"/>
      <c r="AC3" s="916"/>
      <c r="AD3" s="916"/>
      <c r="AE3" s="917"/>
      <c r="AF3" s="142"/>
      <c r="AG3" s="142"/>
      <c r="AH3" s="142"/>
      <c r="AI3" s="143"/>
      <c r="AJ3" s="146"/>
      <c r="AK3" s="147"/>
      <c r="AL3" s="147"/>
      <c r="AM3" s="147"/>
      <c r="AN3" s="140"/>
      <c r="AO3" s="140"/>
      <c r="AP3" s="140"/>
      <c r="AQ3" s="140"/>
      <c r="AR3" s="140"/>
      <c r="AS3" s="140"/>
      <c r="AT3" s="140"/>
      <c r="AU3" s="140"/>
      <c r="AV3" s="140"/>
    </row>
    <row r="4" spans="1:48" s="141" customFormat="1" ht="19.5" customHeight="1" x14ac:dyDescent="0.2">
      <c r="A4" s="203" t="s">
        <v>44</v>
      </c>
      <c r="B4" s="640" t="s">
        <v>45</v>
      </c>
      <c r="C4" s="641"/>
      <c r="D4" s="641"/>
      <c r="E4" s="641"/>
      <c r="F4" s="641"/>
      <c r="G4" s="641"/>
      <c r="H4" s="642"/>
      <c r="I4" s="660">
        <v>4</v>
      </c>
      <c r="J4" s="661"/>
      <c r="K4" s="626"/>
      <c r="L4" s="627"/>
      <c r="M4" s="149"/>
      <c r="N4" s="912"/>
      <c r="O4" s="913"/>
      <c r="P4" s="913"/>
      <c r="Q4" s="913"/>
      <c r="R4" s="913"/>
      <c r="S4" s="913"/>
      <c r="T4" s="913"/>
      <c r="U4" s="913"/>
      <c r="V4" s="914"/>
      <c r="W4" s="136"/>
      <c r="X4" s="653"/>
      <c r="Y4" s="918"/>
      <c r="Z4" s="919"/>
      <c r="AA4" s="919"/>
      <c r="AB4" s="919"/>
      <c r="AC4" s="919"/>
      <c r="AD4" s="919"/>
      <c r="AE4" s="920"/>
      <c r="AF4" s="150"/>
      <c r="AG4" s="150"/>
      <c r="AH4" s="150"/>
      <c r="AI4" s="139"/>
      <c r="AJ4" s="147"/>
      <c r="AK4" s="147"/>
      <c r="AL4" s="147"/>
      <c r="AM4" s="147"/>
      <c r="AN4" s="140"/>
      <c r="AO4" s="140"/>
      <c r="AP4" s="140"/>
      <c r="AQ4" s="140"/>
      <c r="AR4" s="140"/>
      <c r="AS4" s="140"/>
      <c r="AT4" s="140"/>
      <c r="AU4" s="140"/>
      <c r="AV4" s="140"/>
    </row>
    <row r="5" spans="1:48" s="154" customFormat="1" ht="5.25" customHeight="1" x14ac:dyDescent="0.2">
      <c r="A5" s="204"/>
      <c r="B5" s="152"/>
      <c r="C5" s="152"/>
      <c r="D5" s="152"/>
      <c r="E5" s="152"/>
      <c r="F5" s="204"/>
      <c r="G5" s="153"/>
      <c r="H5" s="153"/>
      <c r="I5" s="153"/>
      <c r="J5" s="152"/>
      <c r="K5" s="152"/>
      <c r="L5" s="152"/>
      <c r="M5" s="152"/>
      <c r="N5" s="152"/>
      <c r="O5" s="152"/>
      <c r="P5" s="152"/>
      <c r="Q5" s="152"/>
      <c r="R5" s="152"/>
      <c r="S5" s="152"/>
      <c r="T5" s="152"/>
      <c r="U5" s="152"/>
      <c r="V5" s="152"/>
      <c r="W5" s="152"/>
      <c r="X5" s="153"/>
      <c r="Y5" s="153"/>
      <c r="Z5" s="153"/>
      <c r="AA5" s="153"/>
      <c r="AB5" s="153"/>
      <c r="AC5" s="153"/>
      <c r="AD5" s="152"/>
      <c r="AE5" s="152"/>
      <c r="AF5" s="152"/>
      <c r="AG5" s="152"/>
      <c r="AH5" s="152"/>
      <c r="AI5" s="152"/>
      <c r="AJ5" s="152"/>
      <c r="AK5" s="152"/>
      <c r="AL5" s="152"/>
      <c r="AM5" s="204"/>
    </row>
    <row r="6" spans="1:48" s="154" customFormat="1" ht="11.25" customHeight="1" x14ac:dyDescent="0.2">
      <c r="A6" s="593" t="s">
        <v>46</v>
      </c>
      <c r="B6" s="594"/>
      <c r="C6" s="594"/>
      <c r="D6" s="594"/>
      <c r="E6" s="594"/>
      <c r="F6" s="594"/>
      <c r="G6" s="594"/>
      <c r="H6" s="594"/>
      <c r="I6" s="594"/>
      <c r="J6" s="594"/>
      <c r="K6" s="594"/>
      <c r="L6" s="594"/>
      <c r="M6" s="594"/>
      <c r="N6" s="594"/>
      <c r="O6" s="594"/>
      <c r="P6" s="594"/>
      <c r="Q6" s="595" t="s">
        <v>387</v>
      </c>
      <c r="R6" s="596"/>
      <c r="S6" s="596"/>
      <c r="T6" s="596"/>
      <c r="U6" s="596"/>
      <c r="V6" s="597"/>
      <c r="W6" s="155"/>
      <c r="X6" s="598" t="s">
        <v>48</v>
      </c>
      <c r="Y6" s="599"/>
      <c r="Z6" s="599"/>
      <c r="AA6" s="599"/>
      <c r="AB6" s="599"/>
      <c r="AC6" s="599"/>
      <c r="AD6" s="921" t="s">
        <v>195</v>
      </c>
      <c r="AE6" s="924" t="s">
        <v>249</v>
      </c>
      <c r="AF6" s="156"/>
      <c r="AG6" s="929" t="s">
        <v>250</v>
      </c>
      <c r="AH6" s="930"/>
      <c r="AI6" s="930"/>
      <c r="AJ6" s="930"/>
      <c r="AK6" s="930"/>
      <c r="AL6" s="930"/>
      <c r="AM6" s="931"/>
    </row>
    <row r="7" spans="1:48" s="154" customFormat="1" ht="20.25" customHeight="1" x14ac:dyDescent="0.2">
      <c r="A7" s="935" t="s">
        <v>389</v>
      </c>
      <c r="B7" s="924" t="s">
        <v>251</v>
      </c>
      <c r="C7" s="927" t="s">
        <v>385</v>
      </c>
      <c r="D7" s="936"/>
      <c r="E7" s="925"/>
      <c r="F7" s="935" t="s">
        <v>384</v>
      </c>
      <c r="G7" s="927" t="s">
        <v>383</v>
      </c>
      <c r="H7" s="936"/>
      <c r="I7" s="925"/>
      <c r="J7" s="935" t="s">
        <v>49</v>
      </c>
      <c r="K7" s="935"/>
      <c r="L7" s="935"/>
      <c r="M7" s="938" t="s">
        <v>47</v>
      </c>
      <c r="N7" s="939"/>
      <c r="O7" s="939"/>
      <c r="P7" s="939"/>
      <c r="Q7" s="932" t="s">
        <v>248</v>
      </c>
      <c r="R7" s="933"/>
      <c r="S7" s="933"/>
      <c r="T7" s="933"/>
      <c r="U7" s="933"/>
      <c r="V7" s="934"/>
      <c r="W7" s="316"/>
      <c r="X7" s="621" t="s">
        <v>1095</v>
      </c>
      <c r="Y7" s="621"/>
      <c r="Z7" s="621"/>
      <c r="AA7" s="925" t="s">
        <v>382</v>
      </c>
      <c r="AB7" s="927" t="s">
        <v>252</v>
      </c>
      <c r="AC7" s="925"/>
      <c r="AD7" s="922"/>
      <c r="AE7" s="924"/>
      <c r="AF7" s="158"/>
      <c r="AG7" s="932"/>
      <c r="AH7" s="933"/>
      <c r="AI7" s="933"/>
      <c r="AJ7" s="933"/>
      <c r="AK7" s="933"/>
      <c r="AL7" s="933"/>
      <c r="AM7" s="934"/>
    </row>
    <row r="8" spans="1:48" ht="14.25" customHeight="1" x14ac:dyDescent="0.2">
      <c r="A8" s="935"/>
      <c r="B8" s="924"/>
      <c r="C8" s="928"/>
      <c r="D8" s="937"/>
      <c r="E8" s="926"/>
      <c r="F8" s="935"/>
      <c r="G8" s="928"/>
      <c r="H8" s="937"/>
      <c r="I8" s="926"/>
      <c r="J8" s="935"/>
      <c r="K8" s="935"/>
      <c r="L8" s="935"/>
      <c r="M8" s="317" t="s">
        <v>50</v>
      </c>
      <c r="N8" s="317" t="s">
        <v>381</v>
      </c>
      <c r="O8" s="317" t="s">
        <v>16</v>
      </c>
      <c r="P8" s="317" t="s">
        <v>380</v>
      </c>
      <c r="Q8" s="318" t="s">
        <v>51</v>
      </c>
      <c r="R8" s="318" t="s">
        <v>52</v>
      </c>
      <c r="S8" s="318"/>
      <c r="T8" s="318" t="s">
        <v>112</v>
      </c>
      <c r="U8" s="318" t="s">
        <v>114</v>
      </c>
      <c r="V8" s="318" t="s">
        <v>53</v>
      </c>
      <c r="W8" s="318"/>
      <c r="X8" s="621"/>
      <c r="Y8" s="621"/>
      <c r="Z8" s="621"/>
      <c r="AA8" s="926"/>
      <c r="AB8" s="928"/>
      <c r="AC8" s="926"/>
      <c r="AD8" s="923"/>
      <c r="AE8" s="924"/>
      <c r="AF8" s="162"/>
      <c r="AG8" s="319" t="s">
        <v>253</v>
      </c>
      <c r="AH8" s="319" t="s">
        <v>119</v>
      </c>
      <c r="AI8" s="318" t="s">
        <v>51</v>
      </c>
      <c r="AJ8" s="320" t="s">
        <v>120</v>
      </c>
      <c r="AK8" s="318" t="s">
        <v>52</v>
      </c>
      <c r="AL8" s="318" t="s">
        <v>55</v>
      </c>
      <c r="AM8" s="318" t="s">
        <v>55</v>
      </c>
    </row>
    <row r="9" spans="1:48" s="171" customFormat="1" ht="234" customHeight="1" x14ac:dyDescent="0.2">
      <c r="A9" s="322" t="s">
        <v>614</v>
      </c>
      <c r="B9" s="494" t="s">
        <v>615</v>
      </c>
      <c r="C9" s="944" t="s">
        <v>278</v>
      </c>
      <c r="D9" s="945"/>
      <c r="E9" s="946"/>
      <c r="F9" s="327" t="s">
        <v>65</v>
      </c>
      <c r="G9" s="940" t="s">
        <v>616</v>
      </c>
      <c r="H9" s="942"/>
      <c r="I9" s="941"/>
      <c r="J9" s="943" t="s">
        <v>617</v>
      </c>
      <c r="K9" s="943"/>
      <c r="L9" s="943"/>
      <c r="M9" s="323"/>
      <c r="N9" s="323"/>
      <c r="O9" s="323" t="s">
        <v>266</v>
      </c>
      <c r="P9" s="323"/>
      <c r="Q9" s="321" t="s">
        <v>259</v>
      </c>
      <c r="R9" s="321" t="s">
        <v>262</v>
      </c>
      <c r="S9" s="324"/>
      <c r="T9" s="325">
        <f>VLOOKUP(Q9,[21]Listas!$D$6:$E$10,2,0)</f>
        <v>2</v>
      </c>
      <c r="U9" s="325">
        <f>HLOOKUP(R9,[21]Listas!$F$4:$J$5,2,0)</f>
        <v>1</v>
      </c>
      <c r="V9" s="326" t="str">
        <f>INDEX([21]Listas!$F$6:$J$10,MATCH(Q9,[21]Listas!$D$6:$D$10,0),MATCH(R9,[21]Listas!$F$4:$J$4,0))</f>
        <v>2
INFERIOR</v>
      </c>
      <c r="W9" s="324"/>
      <c r="X9" s="940" t="s">
        <v>618</v>
      </c>
      <c r="Y9" s="942"/>
      <c r="Z9" s="941"/>
      <c r="AA9" s="327" t="s">
        <v>619</v>
      </c>
      <c r="AB9" s="940" t="s">
        <v>620</v>
      </c>
      <c r="AC9" s="941"/>
      <c r="AD9" s="323">
        <v>74</v>
      </c>
      <c r="AE9" s="327" t="s">
        <v>59</v>
      </c>
      <c r="AF9" s="324"/>
      <c r="AG9" s="325">
        <f t="shared" ref="AG9:AG67" si="0">IF(AD9&lt;=33,0,IF(AD9&gt;81,2,1))</f>
        <v>1</v>
      </c>
      <c r="AH9" s="328">
        <f t="shared" ref="AH9:AH66" si="1">IF(OR(AE9="Probabilidad",AE9="Ambos"),T9-AG9,T9)</f>
        <v>1</v>
      </c>
      <c r="AI9" s="329" t="str">
        <f>IF(AH9&lt;=1,"Remota",VLOOKUP(AH9,[21]Listas!$C$6:$D$10,2,0))</f>
        <v>Remota</v>
      </c>
      <c r="AJ9" s="328">
        <f t="shared" ref="AJ9:AJ66" si="2">IF(OR(AE9="Impacto",AE9="Ambos"),U9-AG9,U9)</f>
        <v>1</v>
      </c>
      <c r="AK9" s="329" t="str">
        <f>IF(AJ9&lt;=1,"Insignificante",HLOOKUP(AJ9,[21]Listas!$F$3:$J$4,2,0))</f>
        <v>Insignificante</v>
      </c>
      <c r="AL9" s="330">
        <f t="shared" ref="AL9:AL67" si="3">AH9*AJ9</f>
        <v>1</v>
      </c>
      <c r="AM9" s="326" t="str">
        <f>INDEX([21]Listas!$F$6:$J$10,MATCH(AI9,[21]Listas!$D$6:$D$10,0),MATCH(AK9,[21]Listas!$F$4:$J$4,0))</f>
        <v>1
INFERIOR</v>
      </c>
    </row>
    <row r="10" spans="1:48" s="171" customFormat="1" ht="128.25" customHeight="1" x14ac:dyDescent="0.2">
      <c r="A10" s="322" t="s">
        <v>614</v>
      </c>
      <c r="B10" s="494" t="s">
        <v>621</v>
      </c>
      <c r="C10" s="940" t="s">
        <v>366</v>
      </c>
      <c r="D10" s="942"/>
      <c r="E10" s="941"/>
      <c r="F10" s="327" t="s">
        <v>65</v>
      </c>
      <c r="G10" s="940" t="s">
        <v>622</v>
      </c>
      <c r="H10" s="942"/>
      <c r="I10" s="941"/>
      <c r="J10" s="943" t="s">
        <v>364</v>
      </c>
      <c r="K10" s="943"/>
      <c r="L10" s="943"/>
      <c r="M10" s="323"/>
      <c r="N10" s="323"/>
      <c r="O10" s="323" t="s">
        <v>266</v>
      </c>
      <c r="P10" s="323"/>
      <c r="Q10" s="321" t="s">
        <v>259</v>
      </c>
      <c r="R10" s="321" t="s">
        <v>254</v>
      </c>
      <c r="S10" s="324"/>
      <c r="T10" s="325">
        <f>VLOOKUP(Q10,[21]Listas!$D$6:$E$10,2,0)</f>
        <v>2</v>
      </c>
      <c r="U10" s="325">
        <f>HLOOKUP(R10,[21]Listas!$F$4:$J$5,2,0)</f>
        <v>2</v>
      </c>
      <c r="V10" s="326" t="str">
        <f>INDEX([21]Listas!$F$6:$J$10,MATCH(Q10,[21]Listas!$D$6:$D$10,0),MATCH(R10,[21]Listas!$F$4:$J$4,0))</f>
        <v>4
INFERIOR</v>
      </c>
      <c r="W10" s="324"/>
      <c r="X10" s="940" t="s">
        <v>623</v>
      </c>
      <c r="Y10" s="942"/>
      <c r="Z10" s="941"/>
      <c r="AA10" s="327" t="s">
        <v>619</v>
      </c>
      <c r="AB10" s="940" t="s">
        <v>624</v>
      </c>
      <c r="AC10" s="941"/>
      <c r="AD10" s="323">
        <v>74</v>
      </c>
      <c r="AE10" s="327" t="s">
        <v>58</v>
      </c>
      <c r="AF10" s="324"/>
      <c r="AG10" s="325">
        <f t="shared" si="0"/>
        <v>1</v>
      </c>
      <c r="AH10" s="328">
        <f t="shared" si="1"/>
        <v>1</v>
      </c>
      <c r="AI10" s="329" t="str">
        <f>IF(AH10&lt;=1,"Remota",VLOOKUP(AH10,[21]Listas!$C$6:$D$10,2,0))</f>
        <v>Remota</v>
      </c>
      <c r="AJ10" s="328">
        <f t="shared" si="2"/>
        <v>1</v>
      </c>
      <c r="AK10" s="329" t="str">
        <f>IF(AJ10&lt;=1,"Insignificante",HLOOKUP(AJ10,[21]Listas!$F$3:$J$4,2,0))</f>
        <v>Insignificante</v>
      </c>
      <c r="AL10" s="330">
        <f t="shared" si="3"/>
        <v>1</v>
      </c>
      <c r="AM10" s="326" t="str">
        <f>INDEX([21]Listas!$F$6:$J$10,MATCH(AI10,[21]Listas!$D$6:$D$10,0),MATCH(AK10,[21]Listas!$F$4:$J$4,0))</f>
        <v>1
INFERIOR</v>
      </c>
    </row>
    <row r="11" spans="1:48" s="171" customFormat="1" ht="157.5" customHeight="1" x14ac:dyDescent="0.2">
      <c r="A11" s="322" t="s">
        <v>614</v>
      </c>
      <c r="B11" s="494" t="s">
        <v>625</v>
      </c>
      <c r="C11" s="940" t="s">
        <v>357</v>
      </c>
      <c r="D11" s="942"/>
      <c r="E11" s="941"/>
      <c r="F11" s="327" t="s">
        <v>65</v>
      </c>
      <c r="G11" s="940" t="s">
        <v>626</v>
      </c>
      <c r="H11" s="942"/>
      <c r="I11" s="941"/>
      <c r="J11" s="943" t="s">
        <v>627</v>
      </c>
      <c r="K11" s="943"/>
      <c r="L11" s="943"/>
      <c r="M11" s="323"/>
      <c r="N11" s="323"/>
      <c r="O11" s="323" t="s">
        <v>266</v>
      </c>
      <c r="P11" s="323"/>
      <c r="Q11" s="321" t="s">
        <v>259</v>
      </c>
      <c r="R11" s="321" t="s">
        <v>254</v>
      </c>
      <c r="S11" s="324"/>
      <c r="T11" s="325">
        <f>VLOOKUP(Q11,[21]Listas!$D$6:$E$10,2,0)</f>
        <v>2</v>
      </c>
      <c r="U11" s="325">
        <f>HLOOKUP(R11,[21]Listas!$F$4:$J$5,2,0)</f>
        <v>2</v>
      </c>
      <c r="V11" s="326" t="str">
        <f>INDEX([21]Listas!$F$6:$J$10,MATCH(Q11,[21]Listas!$D$6:$D$10,0),MATCH(R11,[21]Listas!$F$4:$J$4,0))</f>
        <v>4
INFERIOR</v>
      </c>
      <c r="W11" s="324"/>
      <c r="X11" s="940" t="s">
        <v>628</v>
      </c>
      <c r="Y11" s="942"/>
      <c r="Z11" s="941"/>
      <c r="AA11" s="327" t="s">
        <v>619</v>
      </c>
      <c r="AB11" s="940" t="s">
        <v>624</v>
      </c>
      <c r="AC11" s="941"/>
      <c r="AD11" s="323">
        <v>74</v>
      </c>
      <c r="AE11" s="327" t="s">
        <v>58</v>
      </c>
      <c r="AF11" s="324"/>
      <c r="AG11" s="325">
        <f t="shared" si="0"/>
        <v>1</v>
      </c>
      <c r="AH11" s="328">
        <f t="shared" si="1"/>
        <v>1</v>
      </c>
      <c r="AI11" s="329" t="str">
        <f>IF(AH11&lt;=1,"Remota",VLOOKUP(AH11,[21]Listas!$C$6:$D$10,2,0))</f>
        <v>Remota</v>
      </c>
      <c r="AJ11" s="328">
        <f t="shared" si="2"/>
        <v>1</v>
      </c>
      <c r="AK11" s="329" t="str">
        <f>IF(AJ11&lt;=1,"Insignificante",HLOOKUP(AJ11,[21]Listas!$F$3:$J$4,2,0))</f>
        <v>Insignificante</v>
      </c>
      <c r="AL11" s="330">
        <f t="shared" si="3"/>
        <v>1</v>
      </c>
      <c r="AM11" s="326" t="str">
        <f>INDEX([21]Listas!$F$6:$J$10,MATCH(AI11,[21]Listas!$D$6:$D$10,0),MATCH(AK11,[21]Listas!$F$4:$J$4,0))</f>
        <v>1
INFERIOR</v>
      </c>
    </row>
    <row r="12" spans="1:48" s="171" customFormat="1" ht="135.75" customHeight="1" x14ac:dyDescent="0.2">
      <c r="A12" s="322" t="s">
        <v>614</v>
      </c>
      <c r="B12" s="494" t="s">
        <v>629</v>
      </c>
      <c r="C12" s="940" t="s">
        <v>630</v>
      </c>
      <c r="D12" s="942"/>
      <c r="E12" s="941"/>
      <c r="F12" s="327" t="s">
        <v>65</v>
      </c>
      <c r="G12" s="940" t="s">
        <v>631</v>
      </c>
      <c r="H12" s="942"/>
      <c r="I12" s="941"/>
      <c r="J12" s="943" t="s">
        <v>475</v>
      </c>
      <c r="K12" s="943"/>
      <c r="L12" s="943"/>
      <c r="M12" s="323"/>
      <c r="N12" s="323"/>
      <c r="O12" s="323" t="s">
        <v>266</v>
      </c>
      <c r="P12" s="323"/>
      <c r="Q12" s="321" t="s">
        <v>258</v>
      </c>
      <c r="R12" s="321" t="s">
        <v>262</v>
      </c>
      <c r="S12" s="324"/>
      <c r="T12" s="325">
        <f>VLOOKUP(Q12,[21]Listas!$D$6:$E$10,2,0)</f>
        <v>1</v>
      </c>
      <c r="U12" s="325">
        <f>HLOOKUP(R12,[21]Listas!$F$4:$J$5,2,0)</f>
        <v>1</v>
      </c>
      <c r="V12" s="326" t="str">
        <f>INDEX([21]Listas!$F$6:$J$10,MATCH(Q12,[21]Listas!$D$6:$D$10,0),MATCH(R12,[21]Listas!$F$4:$J$4,0))</f>
        <v>1
INFERIOR</v>
      </c>
      <c r="W12" s="324"/>
      <c r="X12" s="940" t="s">
        <v>632</v>
      </c>
      <c r="Y12" s="942"/>
      <c r="Z12" s="941"/>
      <c r="AA12" s="327" t="s">
        <v>619</v>
      </c>
      <c r="AB12" s="940"/>
      <c r="AC12" s="941"/>
      <c r="AD12" s="323">
        <v>58</v>
      </c>
      <c r="AE12" s="327" t="s">
        <v>58</v>
      </c>
      <c r="AF12" s="324"/>
      <c r="AG12" s="325">
        <f t="shared" si="0"/>
        <v>1</v>
      </c>
      <c r="AH12" s="328">
        <f t="shared" si="1"/>
        <v>0</v>
      </c>
      <c r="AI12" s="329" t="str">
        <f>IF(AH12&lt;=1,"Remota",VLOOKUP(AH12,[21]Listas!$C$6:$D$10,2,0))</f>
        <v>Remota</v>
      </c>
      <c r="AJ12" s="328">
        <f t="shared" si="2"/>
        <v>0</v>
      </c>
      <c r="AK12" s="329" t="str">
        <f>IF(AJ12&lt;=1,"Insignificante",HLOOKUP(AJ12,[21]Listas!$F$3:$J$4,2,0))</f>
        <v>Insignificante</v>
      </c>
      <c r="AL12" s="330">
        <f t="shared" si="3"/>
        <v>0</v>
      </c>
      <c r="AM12" s="326" t="str">
        <f>INDEX([21]Listas!$F$6:$J$10,MATCH(AI12,[21]Listas!$D$6:$D$10,0),MATCH(AK12,[21]Listas!$F$4:$J$4,0))</f>
        <v>1
INFERIOR</v>
      </c>
    </row>
    <row r="13" spans="1:48" s="171" customFormat="1" ht="78" hidden="1" customHeight="1" x14ac:dyDescent="0.2">
      <c r="A13" s="175"/>
      <c r="B13" s="220"/>
      <c r="C13" s="535"/>
      <c r="D13" s="575"/>
      <c r="E13" s="536"/>
      <c r="F13" s="229"/>
      <c r="G13" s="535"/>
      <c r="H13" s="575"/>
      <c r="I13" s="536"/>
      <c r="J13" s="550"/>
      <c r="K13" s="550"/>
      <c r="L13" s="550"/>
      <c r="M13" s="175"/>
      <c r="N13" s="175"/>
      <c r="O13" s="175"/>
      <c r="P13" s="175"/>
      <c r="Q13" s="220"/>
      <c r="R13" s="220"/>
      <c r="S13" s="167"/>
      <c r="T13" s="349" t="e">
        <f>VLOOKUP(Q13,[21]Listas!$D$6:$E$10,2,0)</f>
        <v>#N/A</v>
      </c>
      <c r="U13" s="349" t="e">
        <f>HLOOKUP(R13,[21]Listas!$F$4:$J$5,2,0)</f>
        <v>#N/A</v>
      </c>
      <c r="V13" s="222" t="e">
        <f>INDEX([21]Listas!$F$6:$J$10,MATCH(Q13,[21]Listas!$D$6:$D$10,0),MATCH(R13,[21]Listas!$F$4:$J$4,0))</f>
        <v>#N/A</v>
      </c>
      <c r="W13" s="167"/>
      <c r="X13" s="535"/>
      <c r="Y13" s="575"/>
      <c r="Z13" s="536"/>
      <c r="AA13" s="229"/>
      <c r="AB13" s="229"/>
      <c r="AC13" s="201"/>
      <c r="AD13" s="175"/>
      <c r="AE13" s="229"/>
      <c r="AF13" s="167"/>
      <c r="AG13" s="349">
        <f t="shared" si="0"/>
        <v>0</v>
      </c>
      <c r="AH13" s="202" t="e">
        <f t="shared" si="1"/>
        <v>#N/A</v>
      </c>
      <c r="AI13" s="350" t="e">
        <f>IF(AH13&lt;=1,"Remota",VLOOKUP(AH13,[21]Listas!$C$6:$D$10,2,0))</f>
        <v>#N/A</v>
      </c>
      <c r="AJ13" s="202" t="e">
        <f t="shared" si="2"/>
        <v>#N/A</v>
      </c>
      <c r="AK13" s="350" t="e">
        <f>IF(AJ13&lt;=1,"Insignificante",HLOOKUP(AJ13,[21]Listas!$F$3:$J$4,2,0))</f>
        <v>#N/A</v>
      </c>
      <c r="AL13" s="351" t="e">
        <f t="shared" si="3"/>
        <v>#N/A</v>
      </c>
      <c r="AM13" s="222" t="e">
        <f>INDEX([21]Listas!$F$6:$J$10,MATCH(AI13,[21]Listas!$D$6:$D$10,0),MATCH(AK13,[21]Listas!$F$4:$J$4,0))</f>
        <v>#N/A</v>
      </c>
    </row>
    <row r="14" spans="1:48" s="171" customFormat="1" ht="78" hidden="1" customHeight="1" x14ac:dyDescent="0.2">
      <c r="A14" s="175"/>
      <c r="B14" s="220"/>
      <c r="C14" s="535"/>
      <c r="D14" s="575"/>
      <c r="E14" s="536"/>
      <c r="F14" s="229"/>
      <c r="G14" s="535"/>
      <c r="H14" s="575"/>
      <c r="I14" s="536"/>
      <c r="J14" s="550"/>
      <c r="K14" s="550"/>
      <c r="L14" s="550"/>
      <c r="M14" s="175"/>
      <c r="N14" s="175"/>
      <c r="O14" s="175"/>
      <c r="P14" s="175"/>
      <c r="Q14" s="220"/>
      <c r="R14" s="220"/>
      <c r="S14" s="167"/>
      <c r="T14" s="349" t="e">
        <f>VLOOKUP(Q14,[21]Listas!$D$6:$E$10,2,0)</f>
        <v>#N/A</v>
      </c>
      <c r="U14" s="349" t="e">
        <f>HLOOKUP(R14,[21]Listas!$F$4:$J$5,2,0)</f>
        <v>#N/A</v>
      </c>
      <c r="V14" s="222" t="e">
        <f>INDEX([21]Listas!$F$6:$J$10,MATCH(Q14,[21]Listas!$D$6:$D$10,0),MATCH(R14,[21]Listas!$F$4:$J$4,0))</f>
        <v>#N/A</v>
      </c>
      <c r="W14" s="167"/>
      <c r="X14" s="535"/>
      <c r="Y14" s="575"/>
      <c r="Z14" s="536"/>
      <c r="AA14" s="229"/>
      <c r="AB14" s="229"/>
      <c r="AC14" s="201"/>
      <c r="AD14" s="175"/>
      <c r="AE14" s="229"/>
      <c r="AF14" s="167"/>
      <c r="AG14" s="349">
        <f t="shared" si="0"/>
        <v>0</v>
      </c>
      <c r="AH14" s="202" t="e">
        <f t="shared" si="1"/>
        <v>#N/A</v>
      </c>
      <c r="AI14" s="350" t="e">
        <f>IF(AH14&lt;=1,"Remota",VLOOKUP(AH14,[21]Listas!$C$6:$D$10,2,0))</f>
        <v>#N/A</v>
      </c>
      <c r="AJ14" s="202" t="e">
        <f t="shared" si="2"/>
        <v>#N/A</v>
      </c>
      <c r="AK14" s="350" t="e">
        <f>IF(AJ14&lt;=1,"Insignificante",HLOOKUP(AJ14,[21]Listas!$F$3:$J$4,2,0))</f>
        <v>#N/A</v>
      </c>
      <c r="AL14" s="351" t="e">
        <f t="shared" si="3"/>
        <v>#N/A</v>
      </c>
      <c r="AM14" s="222" t="e">
        <f>INDEX([21]Listas!$F$6:$J$10,MATCH(AI14,[21]Listas!$D$6:$D$10,0),MATCH(AK14,[21]Listas!$F$4:$J$4,0))</f>
        <v>#N/A</v>
      </c>
    </row>
    <row r="15" spans="1:48" s="171" customFormat="1" ht="78" hidden="1" customHeight="1" x14ac:dyDescent="0.2">
      <c r="A15" s="175"/>
      <c r="B15" s="220"/>
      <c r="C15" s="535"/>
      <c r="D15" s="575"/>
      <c r="E15" s="536"/>
      <c r="F15" s="229"/>
      <c r="G15" s="535"/>
      <c r="H15" s="575"/>
      <c r="I15" s="536"/>
      <c r="J15" s="550"/>
      <c r="K15" s="550"/>
      <c r="L15" s="550"/>
      <c r="M15" s="175"/>
      <c r="N15" s="175"/>
      <c r="O15" s="175"/>
      <c r="P15" s="175"/>
      <c r="Q15" s="220"/>
      <c r="R15" s="220"/>
      <c r="S15" s="167"/>
      <c r="T15" s="349" t="e">
        <f>VLOOKUP(Q15,[21]Listas!$D$6:$E$10,2,0)</f>
        <v>#N/A</v>
      </c>
      <c r="U15" s="349" t="e">
        <f>HLOOKUP(R15,[21]Listas!$F$4:$J$5,2,0)</f>
        <v>#N/A</v>
      </c>
      <c r="V15" s="222" t="e">
        <f>INDEX([21]Listas!$F$6:$J$10,MATCH(Q15,[21]Listas!$D$6:$D$10,0),MATCH(R15,[21]Listas!$F$4:$J$4,0))</f>
        <v>#N/A</v>
      </c>
      <c r="W15" s="167"/>
      <c r="X15" s="535"/>
      <c r="Y15" s="575"/>
      <c r="Z15" s="536"/>
      <c r="AA15" s="229"/>
      <c r="AB15" s="229"/>
      <c r="AC15" s="201"/>
      <c r="AD15" s="175"/>
      <c r="AE15" s="229"/>
      <c r="AF15" s="167"/>
      <c r="AG15" s="349">
        <f t="shared" si="0"/>
        <v>0</v>
      </c>
      <c r="AH15" s="202" t="e">
        <f t="shared" si="1"/>
        <v>#N/A</v>
      </c>
      <c r="AI15" s="350" t="e">
        <f>IF(AH15&lt;=1,"Remota",VLOOKUP(AH15,[21]Listas!$C$6:$D$10,2,0))</f>
        <v>#N/A</v>
      </c>
      <c r="AJ15" s="202" t="e">
        <f t="shared" si="2"/>
        <v>#N/A</v>
      </c>
      <c r="AK15" s="350" t="e">
        <f>IF(AJ15&lt;=1,"Insignificante",HLOOKUP(AJ15,[21]Listas!$F$3:$J$4,2,0))</f>
        <v>#N/A</v>
      </c>
      <c r="AL15" s="351" t="e">
        <f t="shared" si="3"/>
        <v>#N/A</v>
      </c>
      <c r="AM15" s="222" t="e">
        <f>INDEX([21]Listas!$F$6:$J$10,MATCH(AI15,[21]Listas!$D$6:$D$10,0),MATCH(AK15,[21]Listas!$F$4:$J$4,0))</f>
        <v>#N/A</v>
      </c>
    </row>
    <row r="16" spans="1:48" s="171" customFormat="1" ht="78" hidden="1" customHeight="1" x14ac:dyDescent="0.2">
      <c r="A16" s="175"/>
      <c r="B16" s="220"/>
      <c r="C16" s="535"/>
      <c r="D16" s="575"/>
      <c r="E16" s="536"/>
      <c r="F16" s="229"/>
      <c r="G16" s="535"/>
      <c r="H16" s="575"/>
      <c r="I16" s="536"/>
      <c r="J16" s="550"/>
      <c r="K16" s="550"/>
      <c r="L16" s="550"/>
      <c r="M16" s="175"/>
      <c r="N16" s="175"/>
      <c r="O16" s="175"/>
      <c r="P16" s="175"/>
      <c r="Q16" s="220"/>
      <c r="R16" s="220"/>
      <c r="S16" s="167"/>
      <c r="T16" s="349" t="e">
        <f>VLOOKUP(Q16,[21]Listas!$D$6:$E$10,2,0)</f>
        <v>#N/A</v>
      </c>
      <c r="U16" s="349" t="e">
        <f>HLOOKUP(R16,[21]Listas!$F$4:$J$5,2,0)</f>
        <v>#N/A</v>
      </c>
      <c r="V16" s="222" t="e">
        <f>INDEX([21]Listas!$F$6:$J$10,MATCH(Q16,[21]Listas!$D$6:$D$10,0),MATCH(R16,[21]Listas!$F$4:$J$4,0))</f>
        <v>#N/A</v>
      </c>
      <c r="W16" s="167"/>
      <c r="X16" s="535"/>
      <c r="Y16" s="575"/>
      <c r="Z16" s="536"/>
      <c r="AA16" s="229"/>
      <c r="AB16" s="229"/>
      <c r="AC16" s="201"/>
      <c r="AD16" s="175"/>
      <c r="AE16" s="229"/>
      <c r="AF16" s="167"/>
      <c r="AG16" s="349">
        <f t="shared" si="0"/>
        <v>0</v>
      </c>
      <c r="AH16" s="202" t="e">
        <f t="shared" si="1"/>
        <v>#N/A</v>
      </c>
      <c r="AI16" s="350" t="e">
        <f>IF(AH16&lt;=1,"Remota",VLOOKUP(AH16,[21]Listas!$C$6:$D$10,2,0))</f>
        <v>#N/A</v>
      </c>
      <c r="AJ16" s="202" t="e">
        <f t="shared" si="2"/>
        <v>#N/A</v>
      </c>
      <c r="AK16" s="350" t="e">
        <f>IF(AJ16&lt;=1,"Insignificante",HLOOKUP(AJ16,[21]Listas!$F$3:$J$4,2,0))</f>
        <v>#N/A</v>
      </c>
      <c r="AL16" s="351" t="e">
        <f t="shared" si="3"/>
        <v>#N/A</v>
      </c>
      <c r="AM16" s="222" t="e">
        <f>INDEX([21]Listas!$F$6:$J$10,MATCH(AI16,[21]Listas!$D$6:$D$10,0),MATCH(AK16,[21]Listas!$F$4:$J$4,0))</f>
        <v>#N/A</v>
      </c>
    </row>
    <row r="17" spans="1:39" s="171" customFormat="1" ht="124.5" hidden="1" customHeight="1" x14ac:dyDescent="0.2">
      <c r="A17" s="175"/>
      <c r="B17" s="220"/>
      <c r="C17" s="535"/>
      <c r="D17" s="575"/>
      <c r="E17" s="536"/>
      <c r="F17" s="229"/>
      <c r="G17" s="535"/>
      <c r="H17" s="575"/>
      <c r="I17" s="536"/>
      <c r="J17" s="550"/>
      <c r="K17" s="550"/>
      <c r="L17" s="550"/>
      <c r="M17" s="175"/>
      <c r="N17" s="175"/>
      <c r="O17" s="175"/>
      <c r="P17" s="175"/>
      <c r="Q17" s="220"/>
      <c r="R17" s="220"/>
      <c r="S17" s="167"/>
      <c r="T17" s="349" t="e">
        <f>VLOOKUP(Q17,[21]Listas!$D$6:$E$10,2,0)</f>
        <v>#N/A</v>
      </c>
      <c r="U17" s="349" t="e">
        <f>HLOOKUP(R17,[21]Listas!$F$4:$J$5,2,0)</f>
        <v>#N/A</v>
      </c>
      <c r="V17" s="222" t="e">
        <f>INDEX([21]Listas!$F$6:$J$10,MATCH(Q17,[21]Listas!$D$6:$D$10,0),MATCH(R17,[21]Listas!$F$4:$J$4,0))</f>
        <v>#N/A</v>
      </c>
      <c r="W17" s="167"/>
      <c r="X17" s="535"/>
      <c r="Y17" s="575"/>
      <c r="Z17" s="536"/>
      <c r="AA17" s="229"/>
      <c r="AB17" s="229"/>
      <c r="AC17" s="201"/>
      <c r="AD17" s="175"/>
      <c r="AE17" s="229"/>
      <c r="AF17" s="167"/>
      <c r="AG17" s="349">
        <f t="shared" si="0"/>
        <v>0</v>
      </c>
      <c r="AH17" s="202" t="e">
        <f t="shared" si="1"/>
        <v>#N/A</v>
      </c>
      <c r="AI17" s="350" t="e">
        <f>IF(AH17&lt;=1,"Remota",VLOOKUP(AH17,[21]Listas!$C$6:$D$10,2,0))</f>
        <v>#N/A</v>
      </c>
      <c r="AJ17" s="202" t="e">
        <f t="shared" si="2"/>
        <v>#N/A</v>
      </c>
      <c r="AK17" s="350" t="e">
        <f>IF(AJ17&lt;=1,"Insignificante",HLOOKUP(AJ17,[21]Listas!$F$3:$J$4,2,0))</f>
        <v>#N/A</v>
      </c>
      <c r="AL17" s="351" t="e">
        <f t="shared" si="3"/>
        <v>#N/A</v>
      </c>
      <c r="AM17" s="222" t="e">
        <f>INDEX([21]Listas!$F$6:$J$10,MATCH(AI17,[21]Listas!$D$6:$D$10,0),MATCH(AK17,[21]Listas!$F$4:$J$4,0))</f>
        <v>#N/A</v>
      </c>
    </row>
    <row r="18" spans="1:39" s="171" customFormat="1" ht="124.5" hidden="1" customHeight="1" x14ac:dyDescent="0.2">
      <c r="A18" s="175"/>
      <c r="B18" s="220"/>
      <c r="C18" s="535"/>
      <c r="D18" s="575"/>
      <c r="E18" s="536"/>
      <c r="F18" s="229"/>
      <c r="G18" s="535"/>
      <c r="H18" s="575"/>
      <c r="I18" s="536"/>
      <c r="J18" s="550"/>
      <c r="K18" s="550"/>
      <c r="L18" s="550"/>
      <c r="M18" s="175"/>
      <c r="N18" s="175"/>
      <c r="O18" s="175"/>
      <c r="P18" s="175"/>
      <c r="Q18" s="220"/>
      <c r="R18" s="220"/>
      <c r="S18" s="167"/>
      <c r="T18" s="349" t="e">
        <f>VLOOKUP(Q18,[21]Listas!$D$6:$E$10,2,0)</f>
        <v>#N/A</v>
      </c>
      <c r="U18" s="349" t="e">
        <f>HLOOKUP(R18,[21]Listas!$F$4:$J$5,2,0)</f>
        <v>#N/A</v>
      </c>
      <c r="V18" s="222" t="e">
        <f>INDEX([21]Listas!$F$6:$J$10,MATCH(Q18,[21]Listas!$D$6:$D$10,0),MATCH(R18,[21]Listas!$F$4:$J$4,0))</f>
        <v>#N/A</v>
      </c>
      <c r="W18" s="167"/>
      <c r="X18" s="535"/>
      <c r="Y18" s="575"/>
      <c r="Z18" s="536"/>
      <c r="AA18" s="229"/>
      <c r="AB18" s="229"/>
      <c r="AC18" s="201"/>
      <c r="AD18" s="175"/>
      <c r="AE18" s="229"/>
      <c r="AF18" s="167"/>
      <c r="AG18" s="349">
        <f t="shared" si="0"/>
        <v>0</v>
      </c>
      <c r="AH18" s="202" t="e">
        <f t="shared" si="1"/>
        <v>#N/A</v>
      </c>
      <c r="AI18" s="350" t="e">
        <f>IF(AH18&lt;=1,"Remota",VLOOKUP(AH18,[21]Listas!$C$6:$D$10,2,0))</f>
        <v>#N/A</v>
      </c>
      <c r="AJ18" s="202" t="e">
        <f t="shared" si="2"/>
        <v>#N/A</v>
      </c>
      <c r="AK18" s="350" t="e">
        <f>IF(AJ18&lt;=1,"Insignificante",HLOOKUP(AJ18,[21]Listas!$F$3:$J$4,2,0))</f>
        <v>#N/A</v>
      </c>
      <c r="AL18" s="351" t="e">
        <f t="shared" si="3"/>
        <v>#N/A</v>
      </c>
      <c r="AM18" s="222" t="e">
        <f>INDEX([21]Listas!$F$6:$J$10,MATCH(AI18,[21]Listas!$D$6:$D$10,0),MATCH(AK18,[21]Listas!$F$4:$J$4,0))</f>
        <v>#N/A</v>
      </c>
    </row>
    <row r="19" spans="1:39" s="171" customFormat="1" ht="124.5" hidden="1" customHeight="1" x14ac:dyDescent="0.2">
      <c r="A19" s="175"/>
      <c r="B19" s="220"/>
      <c r="C19" s="535"/>
      <c r="D19" s="575"/>
      <c r="E19" s="536"/>
      <c r="F19" s="229"/>
      <c r="G19" s="535"/>
      <c r="H19" s="575"/>
      <c r="I19" s="536"/>
      <c r="J19" s="550"/>
      <c r="K19" s="550"/>
      <c r="L19" s="550"/>
      <c r="M19" s="175"/>
      <c r="N19" s="175"/>
      <c r="O19" s="175"/>
      <c r="P19" s="175"/>
      <c r="Q19" s="220"/>
      <c r="R19" s="220"/>
      <c r="S19" s="167"/>
      <c r="T19" s="349" t="e">
        <f>VLOOKUP(Q19,[21]Listas!$D$6:$E$10,2,0)</f>
        <v>#N/A</v>
      </c>
      <c r="U19" s="349" t="e">
        <f>HLOOKUP(R19,[21]Listas!$F$4:$J$5,2,0)</f>
        <v>#N/A</v>
      </c>
      <c r="V19" s="222" t="e">
        <f>INDEX([21]Listas!$F$6:$J$10,MATCH(Q19,[21]Listas!$D$6:$D$10,0),MATCH(R19,[21]Listas!$F$4:$J$4,0))</f>
        <v>#N/A</v>
      </c>
      <c r="W19" s="167"/>
      <c r="X19" s="535"/>
      <c r="Y19" s="575"/>
      <c r="Z19" s="536"/>
      <c r="AA19" s="229"/>
      <c r="AB19" s="229"/>
      <c r="AC19" s="201"/>
      <c r="AD19" s="175"/>
      <c r="AE19" s="229"/>
      <c r="AF19" s="167"/>
      <c r="AG19" s="349">
        <f t="shared" si="0"/>
        <v>0</v>
      </c>
      <c r="AH19" s="202" t="e">
        <f t="shared" si="1"/>
        <v>#N/A</v>
      </c>
      <c r="AI19" s="350" t="e">
        <f>IF(AH19&lt;=1,"Remota",VLOOKUP(AH19,[21]Listas!$C$6:$D$10,2,0))</f>
        <v>#N/A</v>
      </c>
      <c r="AJ19" s="202" t="e">
        <f t="shared" si="2"/>
        <v>#N/A</v>
      </c>
      <c r="AK19" s="350" t="e">
        <f>IF(AJ19&lt;=1,"Insignificante",HLOOKUP(AJ19,[21]Listas!$F$3:$J$4,2,0))</f>
        <v>#N/A</v>
      </c>
      <c r="AL19" s="351" t="e">
        <f t="shared" si="3"/>
        <v>#N/A</v>
      </c>
      <c r="AM19" s="222" t="e">
        <f>INDEX([21]Listas!$F$6:$J$10,MATCH(AI19,[21]Listas!$D$6:$D$10,0),MATCH(AK19,[21]Listas!$F$4:$J$4,0))</f>
        <v>#N/A</v>
      </c>
    </row>
    <row r="20" spans="1:39" s="171" customFormat="1" ht="78" hidden="1" customHeight="1" x14ac:dyDescent="0.2">
      <c r="A20" s="175"/>
      <c r="B20" s="220"/>
      <c r="C20" s="535"/>
      <c r="D20" s="575"/>
      <c r="E20" s="536"/>
      <c r="F20" s="229"/>
      <c r="G20" s="535"/>
      <c r="H20" s="575"/>
      <c r="I20" s="536"/>
      <c r="J20" s="550"/>
      <c r="K20" s="550"/>
      <c r="L20" s="550"/>
      <c r="M20" s="175"/>
      <c r="N20" s="175"/>
      <c r="O20" s="175"/>
      <c r="P20" s="175"/>
      <c r="Q20" s="220"/>
      <c r="R20" s="220"/>
      <c r="S20" s="167"/>
      <c r="T20" s="349" t="e">
        <f>VLOOKUP(Q20,[21]Listas!$D$6:$E$10,2,0)</f>
        <v>#N/A</v>
      </c>
      <c r="U20" s="349" t="e">
        <f>HLOOKUP(R20,[21]Listas!$F$4:$J$5,2,0)</f>
        <v>#N/A</v>
      </c>
      <c r="V20" s="222" t="e">
        <f>INDEX([21]Listas!$F$6:$J$10,MATCH(Q20,[21]Listas!$D$6:$D$10,0),MATCH(R20,[21]Listas!$F$4:$J$4,0))</f>
        <v>#N/A</v>
      </c>
      <c r="W20" s="167"/>
      <c r="X20" s="535"/>
      <c r="Y20" s="575"/>
      <c r="Z20" s="536"/>
      <c r="AA20" s="229"/>
      <c r="AB20" s="229"/>
      <c r="AC20" s="201"/>
      <c r="AD20" s="175"/>
      <c r="AE20" s="229"/>
      <c r="AF20" s="167"/>
      <c r="AG20" s="349">
        <f t="shared" si="0"/>
        <v>0</v>
      </c>
      <c r="AH20" s="202" t="e">
        <f t="shared" si="1"/>
        <v>#N/A</v>
      </c>
      <c r="AI20" s="350" t="e">
        <f>IF(AH20&lt;=1,"Remota",VLOOKUP(AH20,[21]Listas!$C$6:$D$10,2,0))</f>
        <v>#N/A</v>
      </c>
      <c r="AJ20" s="202" t="e">
        <f t="shared" si="2"/>
        <v>#N/A</v>
      </c>
      <c r="AK20" s="350" t="e">
        <f>IF(AJ20&lt;=1,"Insignificante",HLOOKUP(AJ20,[21]Listas!$F$3:$J$4,2,0))</f>
        <v>#N/A</v>
      </c>
      <c r="AL20" s="351" t="e">
        <f t="shared" si="3"/>
        <v>#N/A</v>
      </c>
      <c r="AM20" s="222" t="e">
        <f>INDEX([21]Listas!$F$6:$J$10,MATCH(AI20,[21]Listas!$D$6:$D$10,0),MATCH(AK20,[21]Listas!$F$4:$J$4,0))</f>
        <v>#N/A</v>
      </c>
    </row>
    <row r="21" spans="1:39" s="171" customFormat="1" ht="78" hidden="1" customHeight="1" x14ac:dyDescent="0.2">
      <c r="A21" s="175"/>
      <c r="B21" s="220"/>
      <c r="C21" s="535"/>
      <c r="D21" s="575"/>
      <c r="E21" s="536"/>
      <c r="F21" s="229"/>
      <c r="G21" s="535"/>
      <c r="H21" s="575"/>
      <c r="I21" s="536"/>
      <c r="J21" s="550"/>
      <c r="K21" s="550"/>
      <c r="L21" s="550"/>
      <c r="M21" s="175"/>
      <c r="N21" s="175"/>
      <c r="O21" s="175"/>
      <c r="P21" s="175"/>
      <c r="Q21" s="220"/>
      <c r="R21" s="220"/>
      <c r="S21" s="167"/>
      <c r="T21" s="349" t="e">
        <f>VLOOKUP(Q21,[21]Listas!$D$6:$E$10,2,0)</f>
        <v>#N/A</v>
      </c>
      <c r="U21" s="349" t="e">
        <f>HLOOKUP(R21,[21]Listas!$F$4:$J$5,2,0)</f>
        <v>#N/A</v>
      </c>
      <c r="V21" s="222" t="e">
        <f>INDEX([21]Listas!$F$6:$J$10,MATCH(Q21,[21]Listas!$D$6:$D$10,0),MATCH(R21,[21]Listas!$F$4:$J$4,0))</f>
        <v>#N/A</v>
      </c>
      <c r="W21" s="167"/>
      <c r="X21" s="535"/>
      <c r="Y21" s="575"/>
      <c r="Z21" s="536"/>
      <c r="AA21" s="229"/>
      <c r="AB21" s="229"/>
      <c r="AC21" s="201"/>
      <c r="AD21" s="175"/>
      <c r="AE21" s="229"/>
      <c r="AF21" s="167"/>
      <c r="AG21" s="349">
        <f t="shared" si="0"/>
        <v>0</v>
      </c>
      <c r="AH21" s="202" t="e">
        <f t="shared" si="1"/>
        <v>#N/A</v>
      </c>
      <c r="AI21" s="350" t="e">
        <f>IF(AH21&lt;=1,"Remota",VLOOKUP(AH21,[21]Listas!$C$6:$D$10,2,0))</f>
        <v>#N/A</v>
      </c>
      <c r="AJ21" s="202" t="e">
        <f t="shared" si="2"/>
        <v>#N/A</v>
      </c>
      <c r="AK21" s="350" t="e">
        <f>IF(AJ21&lt;=1,"Insignificante",HLOOKUP(AJ21,[21]Listas!$F$3:$J$4,2,0))</f>
        <v>#N/A</v>
      </c>
      <c r="AL21" s="351" t="e">
        <f t="shared" si="3"/>
        <v>#N/A</v>
      </c>
      <c r="AM21" s="222" t="e">
        <f>INDEX([21]Listas!$F$6:$J$10,MATCH(AI21,[21]Listas!$D$6:$D$10,0),MATCH(AK21,[21]Listas!$F$4:$J$4,0))</f>
        <v>#N/A</v>
      </c>
    </row>
    <row r="22" spans="1:39" s="171" customFormat="1" ht="78" hidden="1" customHeight="1" x14ac:dyDescent="0.2">
      <c r="A22" s="175"/>
      <c r="B22" s="220"/>
      <c r="C22" s="535"/>
      <c r="D22" s="575"/>
      <c r="E22" s="536"/>
      <c r="F22" s="229"/>
      <c r="G22" s="535"/>
      <c r="H22" s="575"/>
      <c r="I22" s="536"/>
      <c r="J22" s="550"/>
      <c r="K22" s="550"/>
      <c r="L22" s="550"/>
      <c r="M22" s="175"/>
      <c r="N22" s="175"/>
      <c r="O22" s="175"/>
      <c r="P22" s="175"/>
      <c r="Q22" s="220"/>
      <c r="R22" s="220"/>
      <c r="S22" s="167"/>
      <c r="T22" s="349" t="e">
        <f>VLOOKUP(Q22,[21]Listas!$D$6:$E$10,2,0)</f>
        <v>#N/A</v>
      </c>
      <c r="U22" s="349" t="e">
        <f>HLOOKUP(R22,[21]Listas!$F$4:$J$5,2,0)</f>
        <v>#N/A</v>
      </c>
      <c r="V22" s="222" t="e">
        <f>INDEX([21]Listas!$F$6:$J$10,MATCH(Q22,[21]Listas!$D$6:$D$10,0),MATCH(R22,[21]Listas!$F$4:$J$4,0))</f>
        <v>#N/A</v>
      </c>
      <c r="W22" s="167"/>
      <c r="X22" s="535"/>
      <c r="Y22" s="575"/>
      <c r="Z22" s="536"/>
      <c r="AA22" s="229"/>
      <c r="AB22" s="229"/>
      <c r="AC22" s="201"/>
      <c r="AD22" s="175"/>
      <c r="AE22" s="229"/>
      <c r="AF22" s="167"/>
      <c r="AG22" s="349">
        <f t="shared" si="0"/>
        <v>0</v>
      </c>
      <c r="AH22" s="202" t="e">
        <f t="shared" si="1"/>
        <v>#N/A</v>
      </c>
      <c r="AI22" s="350" t="e">
        <f>IF(AH22&lt;=1,"Remota",VLOOKUP(AH22,[21]Listas!$C$6:$D$10,2,0))</f>
        <v>#N/A</v>
      </c>
      <c r="AJ22" s="202" t="e">
        <f t="shared" si="2"/>
        <v>#N/A</v>
      </c>
      <c r="AK22" s="350" t="e">
        <f>IF(AJ22&lt;=1,"Insignificante",HLOOKUP(AJ22,[21]Listas!$F$3:$J$4,2,0))</f>
        <v>#N/A</v>
      </c>
      <c r="AL22" s="351" t="e">
        <f t="shared" si="3"/>
        <v>#N/A</v>
      </c>
      <c r="AM22" s="222" t="e">
        <f>INDEX([21]Listas!$F$6:$J$10,MATCH(AI22,[21]Listas!$D$6:$D$10,0),MATCH(AK22,[21]Listas!$F$4:$J$4,0))</f>
        <v>#N/A</v>
      </c>
    </row>
    <row r="23" spans="1:39" s="171" customFormat="1" ht="78" hidden="1" customHeight="1" x14ac:dyDescent="0.2">
      <c r="A23" s="175"/>
      <c r="B23" s="220"/>
      <c r="C23" s="535"/>
      <c r="D23" s="575"/>
      <c r="E23" s="536"/>
      <c r="F23" s="229"/>
      <c r="G23" s="535"/>
      <c r="H23" s="575"/>
      <c r="I23" s="536"/>
      <c r="J23" s="550"/>
      <c r="K23" s="550"/>
      <c r="L23" s="550"/>
      <c r="M23" s="175"/>
      <c r="N23" s="175"/>
      <c r="O23" s="175"/>
      <c r="P23" s="175"/>
      <c r="Q23" s="220"/>
      <c r="R23" s="220"/>
      <c r="S23" s="167"/>
      <c r="T23" s="349" t="e">
        <f>VLOOKUP(Q23,[21]Listas!$D$6:$E$10,2,0)</f>
        <v>#N/A</v>
      </c>
      <c r="U23" s="349" t="e">
        <f>HLOOKUP(R23,[21]Listas!$F$4:$J$5,2,0)</f>
        <v>#N/A</v>
      </c>
      <c r="V23" s="222" t="e">
        <f>INDEX([21]Listas!$F$6:$J$10,MATCH(Q23,[21]Listas!$D$6:$D$10,0),MATCH(R23,[21]Listas!$F$4:$J$4,0))</f>
        <v>#N/A</v>
      </c>
      <c r="W23" s="167"/>
      <c r="X23" s="535"/>
      <c r="Y23" s="575"/>
      <c r="Z23" s="536"/>
      <c r="AA23" s="229"/>
      <c r="AB23" s="229"/>
      <c r="AC23" s="201"/>
      <c r="AD23" s="175"/>
      <c r="AE23" s="229"/>
      <c r="AF23" s="167"/>
      <c r="AG23" s="349">
        <f t="shared" si="0"/>
        <v>0</v>
      </c>
      <c r="AH23" s="202" t="e">
        <f t="shared" si="1"/>
        <v>#N/A</v>
      </c>
      <c r="AI23" s="350" t="e">
        <f>IF(AH23&lt;=1,"Remota",VLOOKUP(AH23,[21]Listas!$C$6:$D$10,2,0))</f>
        <v>#N/A</v>
      </c>
      <c r="AJ23" s="202" t="e">
        <f t="shared" si="2"/>
        <v>#N/A</v>
      </c>
      <c r="AK23" s="350" t="e">
        <f>IF(AJ23&lt;=1,"Insignificante",HLOOKUP(AJ23,[21]Listas!$F$3:$J$4,2,0))</f>
        <v>#N/A</v>
      </c>
      <c r="AL23" s="351" t="e">
        <f t="shared" si="3"/>
        <v>#N/A</v>
      </c>
      <c r="AM23" s="222" t="e">
        <f>INDEX([21]Listas!$F$6:$J$10,MATCH(AI23,[21]Listas!$D$6:$D$10,0),MATCH(AK23,[21]Listas!$F$4:$J$4,0))</f>
        <v>#N/A</v>
      </c>
    </row>
    <row r="24" spans="1:39" s="171" customFormat="1" ht="78" hidden="1" customHeight="1" x14ac:dyDescent="0.2">
      <c r="A24" s="175"/>
      <c r="B24" s="220"/>
      <c r="C24" s="535"/>
      <c r="D24" s="575"/>
      <c r="E24" s="536"/>
      <c r="F24" s="229"/>
      <c r="G24" s="535"/>
      <c r="H24" s="575"/>
      <c r="I24" s="536"/>
      <c r="J24" s="550"/>
      <c r="K24" s="550"/>
      <c r="L24" s="550"/>
      <c r="M24" s="175"/>
      <c r="N24" s="175"/>
      <c r="O24" s="175"/>
      <c r="P24" s="175"/>
      <c r="Q24" s="220"/>
      <c r="R24" s="220"/>
      <c r="S24" s="167"/>
      <c r="T24" s="349" t="e">
        <f>VLOOKUP(Q24,[21]Listas!$D$6:$E$10,2,0)</f>
        <v>#N/A</v>
      </c>
      <c r="U24" s="349" t="e">
        <f>HLOOKUP(R24,[21]Listas!$F$4:$J$5,2,0)</f>
        <v>#N/A</v>
      </c>
      <c r="V24" s="222" t="e">
        <f>INDEX([21]Listas!$F$6:$J$10,MATCH(Q24,[21]Listas!$D$6:$D$10,0),MATCH(R24,[21]Listas!$F$4:$J$4,0))</f>
        <v>#N/A</v>
      </c>
      <c r="W24" s="167"/>
      <c r="X24" s="535"/>
      <c r="Y24" s="575"/>
      <c r="Z24" s="536"/>
      <c r="AA24" s="229"/>
      <c r="AB24" s="229"/>
      <c r="AC24" s="201"/>
      <c r="AD24" s="175"/>
      <c r="AE24" s="229"/>
      <c r="AF24" s="167"/>
      <c r="AG24" s="349">
        <f t="shared" si="0"/>
        <v>0</v>
      </c>
      <c r="AH24" s="202" t="e">
        <f t="shared" si="1"/>
        <v>#N/A</v>
      </c>
      <c r="AI24" s="350" t="e">
        <f>IF(AH24&lt;=1,"Remota",VLOOKUP(AH24,[21]Listas!$C$6:$D$10,2,0))</f>
        <v>#N/A</v>
      </c>
      <c r="AJ24" s="202" t="e">
        <f t="shared" si="2"/>
        <v>#N/A</v>
      </c>
      <c r="AK24" s="350" t="e">
        <f>IF(AJ24&lt;=1,"Insignificante",HLOOKUP(AJ24,[21]Listas!$F$3:$J$4,2,0))</f>
        <v>#N/A</v>
      </c>
      <c r="AL24" s="351" t="e">
        <f t="shared" si="3"/>
        <v>#N/A</v>
      </c>
      <c r="AM24" s="222" t="e">
        <f>INDEX([21]Listas!$F$6:$J$10,MATCH(AI24,[21]Listas!$D$6:$D$10,0),MATCH(AK24,[21]Listas!$F$4:$J$4,0))</f>
        <v>#N/A</v>
      </c>
    </row>
    <row r="25" spans="1:39" s="171" customFormat="1" ht="78" hidden="1" customHeight="1" x14ac:dyDescent="0.2">
      <c r="A25" s="175"/>
      <c r="B25" s="220"/>
      <c r="C25" s="535"/>
      <c r="D25" s="575"/>
      <c r="E25" s="536"/>
      <c r="F25" s="229"/>
      <c r="G25" s="535"/>
      <c r="H25" s="575"/>
      <c r="I25" s="536"/>
      <c r="J25" s="550"/>
      <c r="K25" s="550"/>
      <c r="L25" s="550"/>
      <c r="M25" s="175"/>
      <c r="N25" s="175"/>
      <c r="O25" s="175"/>
      <c r="P25" s="175"/>
      <c r="Q25" s="220"/>
      <c r="R25" s="220"/>
      <c r="S25" s="167"/>
      <c r="T25" s="349" t="e">
        <f>VLOOKUP(Q25,[21]Listas!$D$6:$E$10,2,0)</f>
        <v>#N/A</v>
      </c>
      <c r="U25" s="349" t="e">
        <f>HLOOKUP(R25,[21]Listas!$F$4:$J$5,2,0)</f>
        <v>#N/A</v>
      </c>
      <c r="V25" s="222" t="e">
        <f>INDEX([21]Listas!$F$6:$J$10,MATCH(Q25,[21]Listas!$D$6:$D$10,0),MATCH(R25,[21]Listas!$F$4:$J$4,0))</f>
        <v>#N/A</v>
      </c>
      <c r="W25" s="167"/>
      <c r="X25" s="535"/>
      <c r="Y25" s="575"/>
      <c r="Z25" s="536"/>
      <c r="AA25" s="229"/>
      <c r="AB25" s="229"/>
      <c r="AC25" s="201"/>
      <c r="AD25" s="175"/>
      <c r="AE25" s="229"/>
      <c r="AF25" s="167"/>
      <c r="AG25" s="349">
        <f t="shared" si="0"/>
        <v>0</v>
      </c>
      <c r="AH25" s="202" t="e">
        <f t="shared" si="1"/>
        <v>#N/A</v>
      </c>
      <c r="AI25" s="350" t="e">
        <f>IF(AH25&lt;=1,"Remota",VLOOKUP(AH25,[21]Listas!$C$6:$D$10,2,0))</f>
        <v>#N/A</v>
      </c>
      <c r="AJ25" s="202" t="e">
        <f t="shared" si="2"/>
        <v>#N/A</v>
      </c>
      <c r="AK25" s="350" t="e">
        <f>IF(AJ25&lt;=1,"Insignificante",HLOOKUP(AJ25,[21]Listas!$F$3:$J$4,2,0))</f>
        <v>#N/A</v>
      </c>
      <c r="AL25" s="351" t="e">
        <f t="shared" si="3"/>
        <v>#N/A</v>
      </c>
      <c r="AM25" s="222" t="e">
        <f>INDEX([21]Listas!$F$6:$J$10,MATCH(AI25,[21]Listas!$D$6:$D$10,0),MATCH(AK25,[21]Listas!$F$4:$J$4,0))</f>
        <v>#N/A</v>
      </c>
    </row>
    <row r="26" spans="1:39" s="171" customFormat="1" ht="78" hidden="1" customHeight="1" x14ac:dyDescent="0.2">
      <c r="A26" s="175"/>
      <c r="B26" s="220"/>
      <c r="C26" s="535"/>
      <c r="D26" s="575"/>
      <c r="E26" s="536"/>
      <c r="F26" s="229"/>
      <c r="G26" s="535"/>
      <c r="H26" s="575"/>
      <c r="I26" s="536"/>
      <c r="J26" s="550"/>
      <c r="K26" s="550"/>
      <c r="L26" s="550"/>
      <c r="M26" s="175"/>
      <c r="N26" s="175"/>
      <c r="O26" s="175"/>
      <c r="P26" s="175"/>
      <c r="Q26" s="220"/>
      <c r="R26" s="220"/>
      <c r="S26" s="167"/>
      <c r="T26" s="349" t="e">
        <f>VLOOKUP(Q26,[21]Listas!$D$6:$E$10,2,0)</f>
        <v>#N/A</v>
      </c>
      <c r="U26" s="349" t="e">
        <f>HLOOKUP(R26,[21]Listas!$F$4:$J$5,2,0)</f>
        <v>#N/A</v>
      </c>
      <c r="V26" s="222" t="e">
        <f>INDEX([21]Listas!$F$6:$J$10,MATCH(Q26,[21]Listas!$D$6:$D$10,0),MATCH(R26,[21]Listas!$F$4:$J$4,0))</f>
        <v>#N/A</v>
      </c>
      <c r="W26" s="167"/>
      <c r="X26" s="535"/>
      <c r="Y26" s="575"/>
      <c r="Z26" s="536"/>
      <c r="AA26" s="229"/>
      <c r="AB26" s="229"/>
      <c r="AC26" s="201"/>
      <c r="AD26" s="175"/>
      <c r="AE26" s="229"/>
      <c r="AF26" s="167"/>
      <c r="AG26" s="349">
        <f t="shared" si="0"/>
        <v>0</v>
      </c>
      <c r="AH26" s="202" t="e">
        <f t="shared" si="1"/>
        <v>#N/A</v>
      </c>
      <c r="AI26" s="350" t="e">
        <f>IF(AH26&lt;=1,"Remota",VLOOKUP(AH26,[21]Listas!$C$6:$D$10,2,0))</f>
        <v>#N/A</v>
      </c>
      <c r="AJ26" s="202" t="e">
        <f t="shared" si="2"/>
        <v>#N/A</v>
      </c>
      <c r="AK26" s="350" t="e">
        <f>IF(AJ26&lt;=1,"Insignificante",HLOOKUP(AJ26,[21]Listas!$F$3:$J$4,2,0))</f>
        <v>#N/A</v>
      </c>
      <c r="AL26" s="351" t="e">
        <f t="shared" si="3"/>
        <v>#N/A</v>
      </c>
      <c r="AM26" s="222" t="e">
        <f>INDEX([21]Listas!$F$6:$J$10,MATCH(AI26,[21]Listas!$D$6:$D$10,0),MATCH(AK26,[21]Listas!$F$4:$J$4,0))</f>
        <v>#N/A</v>
      </c>
    </row>
    <row r="27" spans="1:39" s="171" customFormat="1" ht="78" hidden="1" customHeight="1" x14ac:dyDescent="0.2">
      <c r="A27" s="175"/>
      <c r="B27" s="220"/>
      <c r="C27" s="535"/>
      <c r="D27" s="575"/>
      <c r="E27" s="536"/>
      <c r="F27" s="229"/>
      <c r="G27" s="535"/>
      <c r="H27" s="575"/>
      <c r="I27" s="536"/>
      <c r="J27" s="550"/>
      <c r="K27" s="550"/>
      <c r="L27" s="550"/>
      <c r="M27" s="175"/>
      <c r="N27" s="175"/>
      <c r="O27" s="175"/>
      <c r="P27" s="175"/>
      <c r="Q27" s="220"/>
      <c r="R27" s="220"/>
      <c r="S27" s="167"/>
      <c r="T27" s="349" t="e">
        <f>VLOOKUP(Q27,[21]Listas!$D$6:$E$10,2,0)</f>
        <v>#N/A</v>
      </c>
      <c r="U27" s="349" t="e">
        <f>HLOOKUP(R27,[21]Listas!$F$4:$J$5,2,0)</f>
        <v>#N/A</v>
      </c>
      <c r="V27" s="222" t="e">
        <f>INDEX([21]Listas!$F$6:$J$10,MATCH(Q27,[21]Listas!$D$6:$D$10,0),MATCH(R27,[21]Listas!$F$4:$J$4,0))</f>
        <v>#N/A</v>
      </c>
      <c r="W27" s="167"/>
      <c r="X27" s="535"/>
      <c r="Y27" s="575"/>
      <c r="Z27" s="536"/>
      <c r="AA27" s="229"/>
      <c r="AB27" s="229"/>
      <c r="AC27" s="201"/>
      <c r="AD27" s="175"/>
      <c r="AE27" s="229"/>
      <c r="AF27" s="167"/>
      <c r="AG27" s="349">
        <f t="shared" si="0"/>
        <v>0</v>
      </c>
      <c r="AH27" s="202" t="e">
        <f t="shared" si="1"/>
        <v>#N/A</v>
      </c>
      <c r="AI27" s="350" t="e">
        <f>IF(AH27&lt;=1,"Remota",VLOOKUP(AH27,[21]Listas!$C$6:$D$10,2,0))</f>
        <v>#N/A</v>
      </c>
      <c r="AJ27" s="202" t="e">
        <f t="shared" si="2"/>
        <v>#N/A</v>
      </c>
      <c r="AK27" s="350" t="e">
        <f>IF(AJ27&lt;=1,"Insignificante",HLOOKUP(AJ27,[21]Listas!$F$3:$J$4,2,0))</f>
        <v>#N/A</v>
      </c>
      <c r="AL27" s="351" t="e">
        <f t="shared" si="3"/>
        <v>#N/A</v>
      </c>
      <c r="AM27" s="222" t="e">
        <f>INDEX([21]Listas!$F$6:$J$10,MATCH(AI27,[21]Listas!$D$6:$D$10,0),MATCH(AK27,[21]Listas!$F$4:$J$4,0))</f>
        <v>#N/A</v>
      </c>
    </row>
    <row r="28" spans="1:39" s="171" customFormat="1" ht="78" hidden="1" customHeight="1" x14ac:dyDescent="0.2">
      <c r="A28" s="175"/>
      <c r="B28" s="220"/>
      <c r="C28" s="535"/>
      <c r="D28" s="575"/>
      <c r="E28" s="536"/>
      <c r="F28" s="229"/>
      <c r="G28" s="535"/>
      <c r="H28" s="575"/>
      <c r="I28" s="536"/>
      <c r="J28" s="550"/>
      <c r="K28" s="550"/>
      <c r="L28" s="550"/>
      <c r="M28" s="175"/>
      <c r="N28" s="175"/>
      <c r="O28" s="175"/>
      <c r="P28" s="175"/>
      <c r="Q28" s="220"/>
      <c r="R28" s="220"/>
      <c r="S28" s="167"/>
      <c r="T28" s="349" t="e">
        <f>VLOOKUP(Q28,[21]Listas!$D$6:$E$10,2,0)</f>
        <v>#N/A</v>
      </c>
      <c r="U28" s="349" t="e">
        <f>HLOOKUP(R28,[21]Listas!$F$4:$J$5,2,0)</f>
        <v>#N/A</v>
      </c>
      <c r="V28" s="222" t="e">
        <f>INDEX([21]Listas!$F$6:$J$10,MATCH(Q28,[21]Listas!$D$6:$D$10,0),MATCH(R28,[21]Listas!$F$4:$J$4,0))</f>
        <v>#N/A</v>
      </c>
      <c r="W28" s="167"/>
      <c r="X28" s="535"/>
      <c r="Y28" s="575"/>
      <c r="Z28" s="536"/>
      <c r="AA28" s="229"/>
      <c r="AB28" s="229"/>
      <c r="AC28" s="201"/>
      <c r="AD28" s="175"/>
      <c r="AE28" s="229"/>
      <c r="AF28" s="167"/>
      <c r="AG28" s="349">
        <f t="shared" si="0"/>
        <v>0</v>
      </c>
      <c r="AH28" s="202" t="e">
        <f t="shared" si="1"/>
        <v>#N/A</v>
      </c>
      <c r="AI28" s="350" t="e">
        <f>IF(AH28&lt;=1,"Remota",VLOOKUP(AH28,[21]Listas!$C$6:$D$10,2,0))</f>
        <v>#N/A</v>
      </c>
      <c r="AJ28" s="202" t="e">
        <f t="shared" si="2"/>
        <v>#N/A</v>
      </c>
      <c r="AK28" s="350" t="e">
        <f>IF(AJ28&lt;=1,"Insignificante",HLOOKUP(AJ28,[21]Listas!$F$3:$J$4,2,0))</f>
        <v>#N/A</v>
      </c>
      <c r="AL28" s="351" t="e">
        <f t="shared" si="3"/>
        <v>#N/A</v>
      </c>
      <c r="AM28" s="222" t="e">
        <f>INDEX([21]Listas!$F$6:$J$10,MATCH(AI28,[21]Listas!$D$6:$D$10,0),MATCH(AK28,[21]Listas!$F$4:$J$4,0))</f>
        <v>#N/A</v>
      </c>
    </row>
    <row r="29" spans="1:39" s="171" customFormat="1" ht="78" hidden="1" customHeight="1" x14ac:dyDescent="0.2">
      <c r="A29" s="175"/>
      <c r="B29" s="220"/>
      <c r="C29" s="535"/>
      <c r="D29" s="575"/>
      <c r="E29" s="536"/>
      <c r="F29" s="229"/>
      <c r="G29" s="535"/>
      <c r="H29" s="575"/>
      <c r="I29" s="536"/>
      <c r="J29" s="550"/>
      <c r="K29" s="550"/>
      <c r="L29" s="550"/>
      <c r="M29" s="175"/>
      <c r="N29" s="175"/>
      <c r="O29" s="175"/>
      <c r="P29" s="175"/>
      <c r="Q29" s="220"/>
      <c r="R29" s="220"/>
      <c r="S29" s="167"/>
      <c r="T29" s="349" t="e">
        <f>VLOOKUP(Q29,[21]Listas!$D$6:$E$10,2,0)</f>
        <v>#N/A</v>
      </c>
      <c r="U29" s="349" t="e">
        <f>HLOOKUP(R29,[21]Listas!$F$4:$J$5,2,0)</f>
        <v>#N/A</v>
      </c>
      <c r="V29" s="222" t="e">
        <f>INDEX([21]Listas!$F$6:$J$10,MATCH(Q29,[21]Listas!$D$6:$D$10,0),MATCH(R29,[21]Listas!$F$4:$J$4,0))</f>
        <v>#N/A</v>
      </c>
      <c r="W29" s="167"/>
      <c r="X29" s="535"/>
      <c r="Y29" s="575"/>
      <c r="Z29" s="536"/>
      <c r="AA29" s="229"/>
      <c r="AB29" s="229"/>
      <c r="AC29" s="201"/>
      <c r="AD29" s="175"/>
      <c r="AE29" s="229"/>
      <c r="AF29" s="167"/>
      <c r="AG29" s="349">
        <f t="shared" si="0"/>
        <v>0</v>
      </c>
      <c r="AH29" s="202" t="e">
        <f t="shared" si="1"/>
        <v>#N/A</v>
      </c>
      <c r="AI29" s="350" t="e">
        <f>IF(AH29&lt;=1,"Remota",VLOOKUP(AH29,[21]Listas!$C$6:$D$10,2,0))</f>
        <v>#N/A</v>
      </c>
      <c r="AJ29" s="202" t="e">
        <f t="shared" si="2"/>
        <v>#N/A</v>
      </c>
      <c r="AK29" s="350" t="e">
        <f>IF(AJ29&lt;=1,"Insignificante",HLOOKUP(AJ29,[21]Listas!$F$3:$J$4,2,0))</f>
        <v>#N/A</v>
      </c>
      <c r="AL29" s="351" t="e">
        <f t="shared" si="3"/>
        <v>#N/A</v>
      </c>
      <c r="AM29" s="222" t="e">
        <f>INDEX([21]Listas!$F$6:$J$10,MATCH(AI29,[21]Listas!$D$6:$D$10,0),MATCH(AK29,[21]Listas!$F$4:$J$4,0))</f>
        <v>#N/A</v>
      </c>
    </row>
    <row r="30" spans="1:39" s="171" customFormat="1" ht="78" hidden="1" customHeight="1" x14ac:dyDescent="0.2">
      <c r="A30" s="175"/>
      <c r="B30" s="220"/>
      <c r="C30" s="535"/>
      <c r="D30" s="575"/>
      <c r="E30" s="536"/>
      <c r="F30" s="229"/>
      <c r="G30" s="535"/>
      <c r="H30" s="575"/>
      <c r="I30" s="536"/>
      <c r="J30" s="550"/>
      <c r="K30" s="550"/>
      <c r="L30" s="550"/>
      <c r="M30" s="175"/>
      <c r="N30" s="175"/>
      <c r="O30" s="175"/>
      <c r="P30" s="175"/>
      <c r="Q30" s="220"/>
      <c r="R30" s="220"/>
      <c r="S30" s="167"/>
      <c r="T30" s="349" t="e">
        <f>VLOOKUP(Q30,[21]Listas!$D$6:$E$10,2,0)</f>
        <v>#N/A</v>
      </c>
      <c r="U30" s="349" t="e">
        <f>HLOOKUP(R30,[21]Listas!$F$4:$J$5,2,0)</f>
        <v>#N/A</v>
      </c>
      <c r="V30" s="222" t="e">
        <f>INDEX([21]Listas!$F$6:$J$10,MATCH(Q30,[21]Listas!$D$6:$D$10,0),MATCH(R30,[21]Listas!$F$4:$J$4,0))</f>
        <v>#N/A</v>
      </c>
      <c r="W30" s="167"/>
      <c r="X30" s="535"/>
      <c r="Y30" s="575"/>
      <c r="Z30" s="536"/>
      <c r="AA30" s="229"/>
      <c r="AB30" s="229"/>
      <c r="AC30" s="201"/>
      <c r="AD30" s="175"/>
      <c r="AE30" s="229"/>
      <c r="AF30" s="167"/>
      <c r="AG30" s="349">
        <f t="shared" si="0"/>
        <v>0</v>
      </c>
      <c r="AH30" s="202" t="e">
        <f t="shared" si="1"/>
        <v>#N/A</v>
      </c>
      <c r="AI30" s="350" t="e">
        <f>IF(AH30&lt;=1,"Remota",VLOOKUP(AH30,[21]Listas!$C$6:$D$10,2,0))</f>
        <v>#N/A</v>
      </c>
      <c r="AJ30" s="202" t="e">
        <f t="shared" si="2"/>
        <v>#N/A</v>
      </c>
      <c r="AK30" s="350" t="e">
        <f>IF(AJ30&lt;=1,"Insignificante",HLOOKUP(AJ30,[21]Listas!$F$3:$J$4,2,0))</f>
        <v>#N/A</v>
      </c>
      <c r="AL30" s="351" t="e">
        <f t="shared" si="3"/>
        <v>#N/A</v>
      </c>
      <c r="AM30" s="222" t="e">
        <f>INDEX([21]Listas!$F$6:$J$10,MATCH(AI30,[21]Listas!$D$6:$D$10,0),MATCH(AK30,[21]Listas!$F$4:$J$4,0))</f>
        <v>#N/A</v>
      </c>
    </row>
    <row r="31" spans="1:39" s="171" customFormat="1" ht="78" hidden="1" customHeight="1" x14ac:dyDescent="0.2">
      <c r="A31" s="175"/>
      <c r="B31" s="220"/>
      <c r="C31" s="535"/>
      <c r="D31" s="575"/>
      <c r="E31" s="536"/>
      <c r="F31" s="229"/>
      <c r="G31" s="535"/>
      <c r="H31" s="575"/>
      <c r="I31" s="536"/>
      <c r="J31" s="550"/>
      <c r="K31" s="550"/>
      <c r="L31" s="550"/>
      <c r="M31" s="175"/>
      <c r="N31" s="175"/>
      <c r="O31" s="175"/>
      <c r="P31" s="175"/>
      <c r="Q31" s="220"/>
      <c r="R31" s="220"/>
      <c r="S31" s="167"/>
      <c r="T31" s="349" t="e">
        <f>VLOOKUP(Q31,[21]Listas!$D$6:$E$10,2,0)</f>
        <v>#N/A</v>
      </c>
      <c r="U31" s="349" t="e">
        <f>HLOOKUP(R31,[21]Listas!$F$4:$J$5,2,0)</f>
        <v>#N/A</v>
      </c>
      <c r="V31" s="222" t="e">
        <f>INDEX([21]Listas!$F$6:$J$10,MATCH(Q31,[21]Listas!$D$6:$D$10,0),MATCH(R31,[21]Listas!$F$4:$J$4,0))</f>
        <v>#N/A</v>
      </c>
      <c r="W31" s="167"/>
      <c r="X31" s="535"/>
      <c r="Y31" s="575"/>
      <c r="Z31" s="536"/>
      <c r="AA31" s="229"/>
      <c r="AB31" s="229"/>
      <c r="AC31" s="201"/>
      <c r="AD31" s="175"/>
      <c r="AE31" s="229"/>
      <c r="AF31" s="167"/>
      <c r="AG31" s="349">
        <f t="shared" si="0"/>
        <v>0</v>
      </c>
      <c r="AH31" s="202" t="e">
        <f t="shared" si="1"/>
        <v>#N/A</v>
      </c>
      <c r="AI31" s="350" t="e">
        <f>IF(AH31&lt;=1,"Remota",VLOOKUP(AH31,[21]Listas!$C$6:$D$10,2,0))</f>
        <v>#N/A</v>
      </c>
      <c r="AJ31" s="202" t="e">
        <f t="shared" si="2"/>
        <v>#N/A</v>
      </c>
      <c r="AK31" s="350" t="e">
        <f>IF(AJ31&lt;=1,"Insignificante",HLOOKUP(AJ31,[21]Listas!$F$3:$J$4,2,0))</f>
        <v>#N/A</v>
      </c>
      <c r="AL31" s="351" t="e">
        <f t="shared" si="3"/>
        <v>#N/A</v>
      </c>
      <c r="AM31" s="222" t="e">
        <f>INDEX([21]Listas!$F$6:$J$10,MATCH(AI31,[21]Listas!$D$6:$D$10,0),MATCH(AK31,[21]Listas!$F$4:$J$4,0))</f>
        <v>#N/A</v>
      </c>
    </row>
    <row r="32" spans="1:39" s="171" customFormat="1" ht="78" hidden="1" customHeight="1" x14ac:dyDescent="0.2">
      <c r="A32" s="175"/>
      <c r="B32" s="220"/>
      <c r="C32" s="535"/>
      <c r="D32" s="575"/>
      <c r="E32" s="536"/>
      <c r="F32" s="229"/>
      <c r="G32" s="535"/>
      <c r="H32" s="575"/>
      <c r="I32" s="536"/>
      <c r="J32" s="550"/>
      <c r="K32" s="550"/>
      <c r="L32" s="550"/>
      <c r="M32" s="175"/>
      <c r="N32" s="175"/>
      <c r="O32" s="175"/>
      <c r="P32" s="175"/>
      <c r="Q32" s="220"/>
      <c r="R32" s="220"/>
      <c r="S32" s="167"/>
      <c r="T32" s="349" t="e">
        <f>VLOOKUP(Q32,[21]Listas!$D$6:$E$10,2,0)</f>
        <v>#N/A</v>
      </c>
      <c r="U32" s="349" t="e">
        <f>HLOOKUP(R32,[21]Listas!$F$4:$J$5,2,0)</f>
        <v>#N/A</v>
      </c>
      <c r="V32" s="222" t="e">
        <f>INDEX([21]Listas!$F$6:$J$10,MATCH(Q32,[21]Listas!$D$6:$D$10,0),MATCH(R32,[21]Listas!$F$4:$J$4,0))</f>
        <v>#N/A</v>
      </c>
      <c r="W32" s="167"/>
      <c r="X32" s="535"/>
      <c r="Y32" s="575"/>
      <c r="Z32" s="536"/>
      <c r="AA32" s="229"/>
      <c r="AB32" s="229"/>
      <c r="AC32" s="201"/>
      <c r="AD32" s="175"/>
      <c r="AE32" s="229"/>
      <c r="AF32" s="167"/>
      <c r="AG32" s="349">
        <f t="shared" si="0"/>
        <v>0</v>
      </c>
      <c r="AH32" s="202" t="e">
        <f t="shared" si="1"/>
        <v>#N/A</v>
      </c>
      <c r="AI32" s="350" t="e">
        <f>IF(AH32&lt;=1,"Remota",VLOOKUP(AH32,[21]Listas!$C$6:$D$10,2,0))</f>
        <v>#N/A</v>
      </c>
      <c r="AJ32" s="202" t="e">
        <f t="shared" si="2"/>
        <v>#N/A</v>
      </c>
      <c r="AK32" s="350" t="e">
        <f>IF(AJ32&lt;=1,"Insignificante",HLOOKUP(AJ32,[21]Listas!$F$3:$J$4,2,0))</f>
        <v>#N/A</v>
      </c>
      <c r="AL32" s="351" t="e">
        <f t="shared" si="3"/>
        <v>#N/A</v>
      </c>
      <c r="AM32" s="222" t="e">
        <f>INDEX([21]Listas!$F$6:$J$10,MATCH(AI32,[21]Listas!$D$6:$D$10,0),MATCH(AK32,[21]Listas!$F$4:$J$4,0))</f>
        <v>#N/A</v>
      </c>
    </row>
    <row r="33" spans="1:39" s="171" customFormat="1" ht="78" hidden="1" customHeight="1" x14ac:dyDescent="0.2">
      <c r="A33" s="175"/>
      <c r="B33" s="220"/>
      <c r="C33" s="535"/>
      <c r="D33" s="575"/>
      <c r="E33" s="536"/>
      <c r="F33" s="229"/>
      <c r="G33" s="535"/>
      <c r="H33" s="575"/>
      <c r="I33" s="536"/>
      <c r="J33" s="550"/>
      <c r="K33" s="550"/>
      <c r="L33" s="550"/>
      <c r="M33" s="175"/>
      <c r="N33" s="175"/>
      <c r="O33" s="175"/>
      <c r="P33" s="175"/>
      <c r="Q33" s="220"/>
      <c r="R33" s="220"/>
      <c r="S33" s="167"/>
      <c r="T33" s="349" t="e">
        <f>VLOOKUP(Q33,[21]Listas!$D$6:$E$10,2,0)</f>
        <v>#N/A</v>
      </c>
      <c r="U33" s="349" t="e">
        <f>HLOOKUP(R33,[21]Listas!$F$4:$J$5,2,0)</f>
        <v>#N/A</v>
      </c>
      <c r="V33" s="222" t="e">
        <f>INDEX([21]Listas!$F$6:$J$10,MATCH(Q33,[21]Listas!$D$6:$D$10,0),MATCH(R33,[21]Listas!$F$4:$J$4,0))</f>
        <v>#N/A</v>
      </c>
      <c r="W33" s="167"/>
      <c r="X33" s="535"/>
      <c r="Y33" s="575"/>
      <c r="Z33" s="536"/>
      <c r="AA33" s="229"/>
      <c r="AB33" s="229"/>
      <c r="AC33" s="201"/>
      <c r="AD33" s="175"/>
      <c r="AE33" s="229"/>
      <c r="AF33" s="167"/>
      <c r="AG33" s="349">
        <f t="shared" si="0"/>
        <v>0</v>
      </c>
      <c r="AH33" s="202" t="e">
        <f t="shared" si="1"/>
        <v>#N/A</v>
      </c>
      <c r="AI33" s="350" t="e">
        <f>IF(AH33&lt;=1,"Remota",VLOOKUP(AH33,[21]Listas!$C$6:$D$10,2,0))</f>
        <v>#N/A</v>
      </c>
      <c r="AJ33" s="202" t="e">
        <f t="shared" si="2"/>
        <v>#N/A</v>
      </c>
      <c r="AK33" s="350" t="e">
        <f>IF(AJ33&lt;=1,"Insignificante",HLOOKUP(AJ33,[21]Listas!$F$3:$J$4,2,0))</f>
        <v>#N/A</v>
      </c>
      <c r="AL33" s="351" t="e">
        <f t="shared" si="3"/>
        <v>#N/A</v>
      </c>
      <c r="AM33" s="222" t="e">
        <f>INDEX([21]Listas!$F$6:$J$10,MATCH(AI33,[21]Listas!$D$6:$D$10,0),MATCH(AK33,[21]Listas!$F$4:$J$4,0))</f>
        <v>#N/A</v>
      </c>
    </row>
    <row r="34" spans="1:39" s="171" customFormat="1" ht="78" hidden="1" customHeight="1" x14ac:dyDescent="0.2">
      <c r="A34" s="175"/>
      <c r="B34" s="220"/>
      <c r="C34" s="535"/>
      <c r="D34" s="575"/>
      <c r="E34" s="536"/>
      <c r="F34" s="229"/>
      <c r="G34" s="535"/>
      <c r="H34" s="575"/>
      <c r="I34" s="536"/>
      <c r="J34" s="550"/>
      <c r="K34" s="550"/>
      <c r="L34" s="550"/>
      <c r="M34" s="175"/>
      <c r="N34" s="175"/>
      <c r="O34" s="175"/>
      <c r="P34" s="175"/>
      <c r="Q34" s="220"/>
      <c r="R34" s="220"/>
      <c r="S34" s="167"/>
      <c r="T34" s="349" t="e">
        <f>VLOOKUP(Q34,[21]Listas!$D$6:$E$10,2,0)</f>
        <v>#N/A</v>
      </c>
      <c r="U34" s="349" t="e">
        <f>HLOOKUP(R34,[21]Listas!$F$4:$J$5,2,0)</f>
        <v>#N/A</v>
      </c>
      <c r="V34" s="222" t="e">
        <f>INDEX([21]Listas!$F$6:$J$10,MATCH(Q34,[21]Listas!$D$6:$D$10,0),MATCH(R34,[21]Listas!$F$4:$J$4,0))</f>
        <v>#N/A</v>
      </c>
      <c r="W34" s="167"/>
      <c r="X34" s="535"/>
      <c r="Y34" s="575"/>
      <c r="Z34" s="536"/>
      <c r="AA34" s="229"/>
      <c r="AB34" s="229"/>
      <c r="AC34" s="201"/>
      <c r="AD34" s="175"/>
      <c r="AE34" s="229"/>
      <c r="AF34" s="167"/>
      <c r="AG34" s="349">
        <f t="shared" si="0"/>
        <v>0</v>
      </c>
      <c r="AH34" s="202" t="e">
        <f t="shared" si="1"/>
        <v>#N/A</v>
      </c>
      <c r="AI34" s="350" t="e">
        <f>IF(AH34&lt;=1,"Remota",VLOOKUP(AH34,[21]Listas!$C$6:$D$10,2,0))</f>
        <v>#N/A</v>
      </c>
      <c r="AJ34" s="202" t="e">
        <f t="shared" si="2"/>
        <v>#N/A</v>
      </c>
      <c r="AK34" s="350" t="e">
        <f>IF(AJ34&lt;=1,"Insignificante",HLOOKUP(AJ34,[21]Listas!$F$3:$J$4,2,0))</f>
        <v>#N/A</v>
      </c>
      <c r="AL34" s="351" t="e">
        <f t="shared" si="3"/>
        <v>#N/A</v>
      </c>
      <c r="AM34" s="222" t="e">
        <f>INDEX([21]Listas!$F$6:$J$10,MATCH(AI34,[21]Listas!$D$6:$D$10,0),MATCH(AK34,[21]Listas!$F$4:$J$4,0))</f>
        <v>#N/A</v>
      </c>
    </row>
    <row r="35" spans="1:39" s="171" customFormat="1" ht="78" hidden="1" customHeight="1" x14ac:dyDescent="0.2">
      <c r="A35" s="175"/>
      <c r="B35" s="220"/>
      <c r="C35" s="535"/>
      <c r="D35" s="575"/>
      <c r="E35" s="536"/>
      <c r="F35" s="229"/>
      <c r="G35" s="535"/>
      <c r="H35" s="575"/>
      <c r="I35" s="536"/>
      <c r="J35" s="550"/>
      <c r="K35" s="550"/>
      <c r="L35" s="550"/>
      <c r="M35" s="175"/>
      <c r="N35" s="175"/>
      <c r="O35" s="175"/>
      <c r="P35" s="175"/>
      <c r="Q35" s="220"/>
      <c r="R35" s="220"/>
      <c r="S35" s="167"/>
      <c r="T35" s="349" t="e">
        <f>VLOOKUP(Q35,[21]Listas!$D$6:$E$10,2,0)</f>
        <v>#N/A</v>
      </c>
      <c r="U35" s="349" t="e">
        <f>HLOOKUP(R35,[21]Listas!$F$4:$J$5,2,0)</f>
        <v>#N/A</v>
      </c>
      <c r="V35" s="222" t="e">
        <f>INDEX([21]Listas!$F$6:$J$10,MATCH(Q35,[21]Listas!$D$6:$D$10,0),MATCH(R35,[21]Listas!$F$4:$J$4,0))</f>
        <v>#N/A</v>
      </c>
      <c r="W35" s="167"/>
      <c r="X35" s="535"/>
      <c r="Y35" s="575"/>
      <c r="Z35" s="536"/>
      <c r="AA35" s="229"/>
      <c r="AB35" s="229"/>
      <c r="AC35" s="201"/>
      <c r="AD35" s="175"/>
      <c r="AE35" s="229"/>
      <c r="AF35" s="167"/>
      <c r="AG35" s="349">
        <f t="shared" si="0"/>
        <v>0</v>
      </c>
      <c r="AH35" s="202" t="e">
        <f t="shared" si="1"/>
        <v>#N/A</v>
      </c>
      <c r="AI35" s="350" t="e">
        <f>IF(AH35&lt;=1,"Remota",VLOOKUP(AH35,[21]Listas!$C$6:$D$10,2,0))</f>
        <v>#N/A</v>
      </c>
      <c r="AJ35" s="202" t="e">
        <f t="shared" si="2"/>
        <v>#N/A</v>
      </c>
      <c r="AK35" s="350" t="e">
        <f>IF(AJ35&lt;=1,"Insignificante",HLOOKUP(AJ35,[21]Listas!$F$3:$J$4,2,0))</f>
        <v>#N/A</v>
      </c>
      <c r="AL35" s="351" t="e">
        <f t="shared" si="3"/>
        <v>#N/A</v>
      </c>
      <c r="AM35" s="222" t="e">
        <f>INDEX([21]Listas!$F$6:$J$10,MATCH(AI35,[21]Listas!$D$6:$D$10,0),MATCH(AK35,[21]Listas!$F$4:$J$4,0))</f>
        <v>#N/A</v>
      </c>
    </row>
    <row r="36" spans="1:39" s="171" customFormat="1" ht="124.5" hidden="1" customHeight="1" x14ac:dyDescent="0.2">
      <c r="A36" s="175"/>
      <c r="B36" s="220"/>
      <c r="C36" s="535"/>
      <c r="D36" s="575"/>
      <c r="E36" s="536"/>
      <c r="F36" s="229"/>
      <c r="G36" s="535"/>
      <c r="H36" s="575"/>
      <c r="I36" s="536"/>
      <c r="J36" s="550"/>
      <c r="K36" s="550"/>
      <c r="L36" s="550"/>
      <c r="M36" s="175"/>
      <c r="N36" s="175"/>
      <c r="O36" s="175"/>
      <c r="P36" s="175"/>
      <c r="Q36" s="220"/>
      <c r="R36" s="220"/>
      <c r="S36" s="167"/>
      <c r="T36" s="349" t="e">
        <f>VLOOKUP(Q36,[21]Listas!$D$6:$E$10,2,0)</f>
        <v>#N/A</v>
      </c>
      <c r="U36" s="349" t="e">
        <f>HLOOKUP(R36,[21]Listas!$F$4:$J$5,2,0)</f>
        <v>#N/A</v>
      </c>
      <c r="V36" s="222" t="e">
        <f>INDEX([21]Listas!$F$6:$J$10,MATCH(Q36,[21]Listas!$D$6:$D$10,0),MATCH(R36,[21]Listas!$F$4:$J$4,0))</f>
        <v>#N/A</v>
      </c>
      <c r="W36" s="167"/>
      <c r="X36" s="535"/>
      <c r="Y36" s="575"/>
      <c r="Z36" s="536"/>
      <c r="AA36" s="229"/>
      <c r="AB36" s="229"/>
      <c r="AC36" s="201"/>
      <c r="AD36" s="175"/>
      <c r="AE36" s="229"/>
      <c r="AF36" s="167"/>
      <c r="AG36" s="349">
        <f t="shared" si="0"/>
        <v>0</v>
      </c>
      <c r="AH36" s="202" t="e">
        <f t="shared" si="1"/>
        <v>#N/A</v>
      </c>
      <c r="AI36" s="350" t="e">
        <f>IF(AH36&lt;=1,"Remota",VLOOKUP(AH36,[21]Listas!$C$6:$D$10,2,0))</f>
        <v>#N/A</v>
      </c>
      <c r="AJ36" s="202" t="e">
        <f t="shared" si="2"/>
        <v>#N/A</v>
      </c>
      <c r="AK36" s="350" t="e">
        <f>IF(AJ36&lt;=1,"Insignificante",HLOOKUP(AJ36,[21]Listas!$F$3:$J$4,2,0))</f>
        <v>#N/A</v>
      </c>
      <c r="AL36" s="351" t="e">
        <f t="shared" si="3"/>
        <v>#N/A</v>
      </c>
      <c r="AM36" s="222" t="e">
        <f>INDEX([21]Listas!$F$6:$J$10,MATCH(AI36,[21]Listas!$D$6:$D$10,0),MATCH(AK36,[21]Listas!$F$4:$J$4,0))</f>
        <v>#N/A</v>
      </c>
    </row>
    <row r="37" spans="1:39" s="171" customFormat="1" ht="124.5" hidden="1" customHeight="1" x14ac:dyDescent="0.2">
      <c r="A37" s="175"/>
      <c r="B37" s="220"/>
      <c r="C37" s="535"/>
      <c r="D37" s="575"/>
      <c r="E37" s="536"/>
      <c r="F37" s="229"/>
      <c r="G37" s="535"/>
      <c r="H37" s="575"/>
      <c r="I37" s="536"/>
      <c r="J37" s="550"/>
      <c r="K37" s="550"/>
      <c r="L37" s="550"/>
      <c r="M37" s="175"/>
      <c r="N37" s="175"/>
      <c r="O37" s="175"/>
      <c r="P37" s="175"/>
      <c r="Q37" s="220"/>
      <c r="R37" s="220"/>
      <c r="S37" s="167"/>
      <c r="T37" s="349" t="e">
        <f>VLOOKUP(Q37,[21]Listas!$D$6:$E$10,2,0)</f>
        <v>#N/A</v>
      </c>
      <c r="U37" s="349" t="e">
        <f>HLOOKUP(R37,[21]Listas!$F$4:$J$5,2,0)</f>
        <v>#N/A</v>
      </c>
      <c r="V37" s="222" t="e">
        <f>INDEX([21]Listas!$F$6:$J$10,MATCH(Q37,[21]Listas!$D$6:$D$10,0),MATCH(R37,[21]Listas!$F$4:$J$4,0))</f>
        <v>#N/A</v>
      </c>
      <c r="W37" s="167"/>
      <c r="X37" s="535"/>
      <c r="Y37" s="575"/>
      <c r="Z37" s="536"/>
      <c r="AA37" s="229"/>
      <c r="AB37" s="229"/>
      <c r="AC37" s="201"/>
      <c r="AD37" s="175"/>
      <c r="AE37" s="229"/>
      <c r="AF37" s="167"/>
      <c r="AG37" s="349">
        <f t="shared" si="0"/>
        <v>0</v>
      </c>
      <c r="AH37" s="202" t="e">
        <f t="shared" si="1"/>
        <v>#N/A</v>
      </c>
      <c r="AI37" s="350" t="e">
        <f>IF(AH37&lt;=1,"Remota",VLOOKUP(AH37,[21]Listas!$C$6:$D$10,2,0))</f>
        <v>#N/A</v>
      </c>
      <c r="AJ37" s="202" t="e">
        <f t="shared" si="2"/>
        <v>#N/A</v>
      </c>
      <c r="AK37" s="350" t="e">
        <f>IF(AJ37&lt;=1,"Insignificante",HLOOKUP(AJ37,[21]Listas!$F$3:$J$4,2,0))</f>
        <v>#N/A</v>
      </c>
      <c r="AL37" s="351" t="e">
        <f t="shared" si="3"/>
        <v>#N/A</v>
      </c>
      <c r="AM37" s="222" t="e">
        <f>INDEX([21]Listas!$F$6:$J$10,MATCH(AI37,[21]Listas!$D$6:$D$10,0),MATCH(AK37,[21]Listas!$F$4:$J$4,0))</f>
        <v>#N/A</v>
      </c>
    </row>
    <row r="38" spans="1:39" s="171" customFormat="1" ht="124.5" hidden="1" customHeight="1" x14ac:dyDescent="0.2">
      <c r="A38" s="175"/>
      <c r="B38" s="220"/>
      <c r="C38" s="535"/>
      <c r="D38" s="575"/>
      <c r="E38" s="536"/>
      <c r="F38" s="229"/>
      <c r="G38" s="535"/>
      <c r="H38" s="575"/>
      <c r="I38" s="536"/>
      <c r="J38" s="550"/>
      <c r="K38" s="550"/>
      <c r="L38" s="550"/>
      <c r="M38" s="175"/>
      <c r="N38" s="175"/>
      <c r="O38" s="175"/>
      <c r="P38" s="175"/>
      <c r="Q38" s="220"/>
      <c r="R38" s="220"/>
      <c r="S38" s="167"/>
      <c r="T38" s="349" t="e">
        <f>VLOOKUP(Q38,[21]Listas!$D$6:$E$10,2,0)</f>
        <v>#N/A</v>
      </c>
      <c r="U38" s="349" t="e">
        <f>HLOOKUP(R38,[21]Listas!$F$4:$J$5,2,0)</f>
        <v>#N/A</v>
      </c>
      <c r="V38" s="222" t="e">
        <f>INDEX([21]Listas!$F$6:$J$10,MATCH(Q38,[21]Listas!$D$6:$D$10,0),MATCH(R38,[21]Listas!$F$4:$J$4,0))</f>
        <v>#N/A</v>
      </c>
      <c r="W38" s="167"/>
      <c r="X38" s="535"/>
      <c r="Y38" s="575"/>
      <c r="Z38" s="536"/>
      <c r="AA38" s="229"/>
      <c r="AB38" s="229"/>
      <c r="AC38" s="201"/>
      <c r="AD38" s="175"/>
      <c r="AE38" s="229"/>
      <c r="AF38" s="167"/>
      <c r="AG38" s="349">
        <f t="shared" si="0"/>
        <v>0</v>
      </c>
      <c r="AH38" s="202" t="e">
        <f t="shared" si="1"/>
        <v>#N/A</v>
      </c>
      <c r="AI38" s="350" t="e">
        <f>IF(AH38&lt;=1,"Remota",VLOOKUP(AH38,[21]Listas!$C$6:$D$10,2,0))</f>
        <v>#N/A</v>
      </c>
      <c r="AJ38" s="202" t="e">
        <f t="shared" si="2"/>
        <v>#N/A</v>
      </c>
      <c r="AK38" s="350" t="e">
        <f>IF(AJ38&lt;=1,"Insignificante",HLOOKUP(AJ38,[21]Listas!$F$3:$J$4,2,0))</f>
        <v>#N/A</v>
      </c>
      <c r="AL38" s="351" t="e">
        <f t="shared" si="3"/>
        <v>#N/A</v>
      </c>
      <c r="AM38" s="222" t="e">
        <f>INDEX([21]Listas!$F$6:$J$10,MATCH(AI38,[21]Listas!$D$6:$D$10,0),MATCH(AK38,[21]Listas!$F$4:$J$4,0))</f>
        <v>#N/A</v>
      </c>
    </row>
    <row r="39" spans="1:39" s="171" customFormat="1" ht="78" hidden="1" customHeight="1" x14ac:dyDescent="0.2">
      <c r="A39" s="175"/>
      <c r="B39" s="220"/>
      <c r="C39" s="535"/>
      <c r="D39" s="575"/>
      <c r="E39" s="536"/>
      <c r="F39" s="229"/>
      <c r="G39" s="535"/>
      <c r="H39" s="575"/>
      <c r="I39" s="536"/>
      <c r="J39" s="550"/>
      <c r="K39" s="550"/>
      <c r="L39" s="550"/>
      <c r="M39" s="175"/>
      <c r="N39" s="175"/>
      <c r="O39" s="175"/>
      <c r="P39" s="175"/>
      <c r="Q39" s="220"/>
      <c r="R39" s="220"/>
      <c r="S39" s="167"/>
      <c r="T39" s="349" t="e">
        <f>VLOOKUP(Q39,[21]Listas!$D$6:$E$10,2,0)</f>
        <v>#N/A</v>
      </c>
      <c r="U39" s="349" t="e">
        <f>HLOOKUP(R39,[21]Listas!$F$4:$J$5,2,0)</f>
        <v>#N/A</v>
      </c>
      <c r="V39" s="222" t="e">
        <f>INDEX([21]Listas!$F$6:$J$10,MATCH(Q39,[21]Listas!$D$6:$D$10,0),MATCH(R39,[21]Listas!$F$4:$J$4,0))</f>
        <v>#N/A</v>
      </c>
      <c r="W39" s="167"/>
      <c r="X39" s="535"/>
      <c r="Y39" s="575"/>
      <c r="Z39" s="536"/>
      <c r="AA39" s="229"/>
      <c r="AB39" s="229"/>
      <c r="AC39" s="201"/>
      <c r="AD39" s="175"/>
      <c r="AE39" s="229"/>
      <c r="AF39" s="167"/>
      <c r="AG39" s="349">
        <f t="shared" si="0"/>
        <v>0</v>
      </c>
      <c r="AH39" s="202" t="e">
        <f t="shared" si="1"/>
        <v>#N/A</v>
      </c>
      <c r="AI39" s="350" t="e">
        <f>IF(AH39&lt;=1,"Remota",VLOOKUP(AH39,[21]Listas!$C$6:$D$10,2,0))</f>
        <v>#N/A</v>
      </c>
      <c r="AJ39" s="202" t="e">
        <f t="shared" si="2"/>
        <v>#N/A</v>
      </c>
      <c r="AK39" s="350" t="e">
        <f>IF(AJ39&lt;=1,"Insignificante",HLOOKUP(AJ39,[21]Listas!$F$3:$J$4,2,0))</f>
        <v>#N/A</v>
      </c>
      <c r="AL39" s="351" t="e">
        <f t="shared" si="3"/>
        <v>#N/A</v>
      </c>
      <c r="AM39" s="222" t="e">
        <f>INDEX([21]Listas!$F$6:$J$10,MATCH(AI39,[21]Listas!$D$6:$D$10,0),MATCH(AK39,[21]Listas!$F$4:$J$4,0))</f>
        <v>#N/A</v>
      </c>
    </row>
    <row r="40" spans="1:39" s="171" customFormat="1" ht="78" hidden="1" customHeight="1" x14ac:dyDescent="0.2">
      <c r="A40" s="175"/>
      <c r="B40" s="220"/>
      <c r="C40" s="535"/>
      <c r="D40" s="575"/>
      <c r="E40" s="536"/>
      <c r="F40" s="229"/>
      <c r="G40" s="535"/>
      <c r="H40" s="575"/>
      <c r="I40" s="536"/>
      <c r="J40" s="550"/>
      <c r="K40" s="550"/>
      <c r="L40" s="550"/>
      <c r="M40" s="175"/>
      <c r="N40" s="175"/>
      <c r="O40" s="175"/>
      <c r="P40" s="175"/>
      <c r="Q40" s="220"/>
      <c r="R40" s="220"/>
      <c r="S40" s="167"/>
      <c r="T40" s="349" t="e">
        <f>VLOOKUP(Q40,[21]Listas!$D$6:$E$10,2,0)</f>
        <v>#N/A</v>
      </c>
      <c r="U40" s="349" t="e">
        <f>HLOOKUP(R40,[21]Listas!$F$4:$J$5,2,0)</f>
        <v>#N/A</v>
      </c>
      <c r="V40" s="222" t="e">
        <f>INDEX([21]Listas!$F$6:$J$10,MATCH(Q40,[21]Listas!$D$6:$D$10,0),MATCH(R40,[21]Listas!$F$4:$J$4,0))</f>
        <v>#N/A</v>
      </c>
      <c r="W40" s="167"/>
      <c r="X40" s="535"/>
      <c r="Y40" s="575"/>
      <c r="Z40" s="536"/>
      <c r="AA40" s="229"/>
      <c r="AB40" s="229"/>
      <c r="AC40" s="201"/>
      <c r="AD40" s="175"/>
      <c r="AE40" s="229"/>
      <c r="AF40" s="167"/>
      <c r="AG40" s="349">
        <f t="shared" si="0"/>
        <v>0</v>
      </c>
      <c r="AH40" s="202" t="e">
        <f t="shared" si="1"/>
        <v>#N/A</v>
      </c>
      <c r="AI40" s="350" t="e">
        <f>IF(AH40&lt;=1,"Remota",VLOOKUP(AH40,[21]Listas!$C$6:$D$10,2,0))</f>
        <v>#N/A</v>
      </c>
      <c r="AJ40" s="202" t="e">
        <f t="shared" si="2"/>
        <v>#N/A</v>
      </c>
      <c r="AK40" s="350" t="e">
        <f>IF(AJ40&lt;=1,"Insignificante",HLOOKUP(AJ40,[21]Listas!$F$3:$J$4,2,0))</f>
        <v>#N/A</v>
      </c>
      <c r="AL40" s="351" t="e">
        <f t="shared" si="3"/>
        <v>#N/A</v>
      </c>
      <c r="AM40" s="222" t="e">
        <f>INDEX([21]Listas!$F$6:$J$10,MATCH(AI40,[21]Listas!$D$6:$D$10,0),MATCH(AK40,[21]Listas!$F$4:$J$4,0))</f>
        <v>#N/A</v>
      </c>
    </row>
    <row r="41" spans="1:39" s="171" customFormat="1" ht="78" hidden="1" customHeight="1" x14ac:dyDescent="0.2">
      <c r="A41" s="175"/>
      <c r="B41" s="220"/>
      <c r="C41" s="535"/>
      <c r="D41" s="575"/>
      <c r="E41" s="536"/>
      <c r="F41" s="229"/>
      <c r="G41" s="535"/>
      <c r="H41" s="575"/>
      <c r="I41" s="536"/>
      <c r="J41" s="550"/>
      <c r="K41" s="550"/>
      <c r="L41" s="550"/>
      <c r="M41" s="175"/>
      <c r="N41" s="175"/>
      <c r="O41" s="175"/>
      <c r="P41" s="175"/>
      <c r="Q41" s="220"/>
      <c r="R41" s="220"/>
      <c r="S41" s="167"/>
      <c r="T41" s="349" t="e">
        <f>VLOOKUP(Q41,[21]Listas!$D$6:$E$10,2,0)</f>
        <v>#N/A</v>
      </c>
      <c r="U41" s="349" t="e">
        <f>HLOOKUP(R41,[21]Listas!$F$4:$J$5,2,0)</f>
        <v>#N/A</v>
      </c>
      <c r="V41" s="222" t="e">
        <f>INDEX([21]Listas!$F$6:$J$10,MATCH(Q41,[21]Listas!$D$6:$D$10,0),MATCH(R41,[21]Listas!$F$4:$J$4,0))</f>
        <v>#N/A</v>
      </c>
      <c r="W41" s="167"/>
      <c r="X41" s="535"/>
      <c r="Y41" s="575"/>
      <c r="Z41" s="536"/>
      <c r="AA41" s="229"/>
      <c r="AB41" s="229"/>
      <c r="AC41" s="201"/>
      <c r="AD41" s="175"/>
      <c r="AE41" s="229"/>
      <c r="AF41" s="167"/>
      <c r="AG41" s="349">
        <f t="shared" si="0"/>
        <v>0</v>
      </c>
      <c r="AH41" s="202" t="e">
        <f t="shared" si="1"/>
        <v>#N/A</v>
      </c>
      <c r="AI41" s="350" t="e">
        <f>IF(AH41&lt;=1,"Remota",VLOOKUP(AH41,[21]Listas!$C$6:$D$10,2,0))</f>
        <v>#N/A</v>
      </c>
      <c r="AJ41" s="202" t="e">
        <f t="shared" si="2"/>
        <v>#N/A</v>
      </c>
      <c r="AK41" s="350" t="e">
        <f>IF(AJ41&lt;=1,"Insignificante",HLOOKUP(AJ41,[21]Listas!$F$3:$J$4,2,0))</f>
        <v>#N/A</v>
      </c>
      <c r="AL41" s="351" t="e">
        <f t="shared" si="3"/>
        <v>#N/A</v>
      </c>
      <c r="AM41" s="222" t="e">
        <f>INDEX([21]Listas!$F$6:$J$10,MATCH(AI41,[21]Listas!$D$6:$D$10,0),MATCH(AK41,[21]Listas!$F$4:$J$4,0))</f>
        <v>#N/A</v>
      </c>
    </row>
    <row r="42" spans="1:39" s="171" customFormat="1" ht="78" hidden="1" customHeight="1" x14ac:dyDescent="0.2">
      <c r="A42" s="175"/>
      <c r="B42" s="220"/>
      <c r="C42" s="535"/>
      <c r="D42" s="575"/>
      <c r="E42" s="536"/>
      <c r="F42" s="229"/>
      <c r="G42" s="535"/>
      <c r="H42" s="575"/>
      <c r="I42" s="536"/>
      <c r="J42" s="550"/>
      <c r="K42" s="550"/>
      <c r="L42" s="550"/>
      <c r="M42" s="175"/>
      <c r="N42" s="175"/>
      <c r="O42" s="175"/>
      <c r="P42" s="175"/>
      <c r="Q42" s="220"/>
      <c r="R42" s="220"/>
      <c r="S42" s="167"/>
      <c r="T42" s="349" t="e">
        <f>VLOOKUP(Q42,[21]Listas!$D$6:$E$10,2,0)</f>
        <v>#N/A</v>
      </c>
      <c r="U42" s="349" t="e">
        <f>HLOOKUP(R42,[21]Listas!$F$4:$J$5,2,0)</f>
        <v>#N/A</v>
      </c>
      <c r="V42" s="222" t="e">
        <f>INDEX([21]Listas!$F$6:$J$10,MATCH(Q42,[21]Listas!$D$6:$D$10,0),MATCH(R42,[21]Listas!$F$4:$J$4,0))</f>
        <v>#N/A</v>
      </c>
      <c r="W42" s="167"/>
      <c r="X42" s="535"/>
      <c r="Y42" s="575"/>
      <c r="Z42" s="536"/>
      <c r="AA42" s="229"/>
      <c r="AB42" s="229"/>
      <c r="AC42" s="201"/>
      <c r="AD42" s="175"/>
      <c r="AE42" s="229"/>
      <c r="AF42" s="167"/>
      <c r="AG42" s="349">
        <f t="shared" si="0"/>
        <v>0</v>
      </c>
      <c r="AH42" s="202" t="e">
        <f t="shared" si="1"/>
        <v>#N/A</v>
      </c>
      <c r="AI42" s="350" t="e">
        <f>IF(AH42&lt;=1,"Remota",VLOOKUP(AH42,[21]Listas!$C$6:$D$10,2,0))</f>
        <v>#N/A</v>
      </c>
      <c r="AJ42" s="202" t="e">
        <f t="shared" si="2"/>
        <v>#N/A</v>
      </c>
      <c r="AK42" s="350" t="e">
        <f>IF(AJ42&lt;=1,"Insignificante",HLOOKUP(AJ42,[21]Listas!$F$3:$J$4,2,0))</f>
        <v>#N/A</v>
      </c>
      <c r="AL42" s="351" t="e">
        <f t="shared" si="3"/>
        <v>#N/A</v>
      </c>
      <c r="AM42" s="222" t="e">
        <f>INDEX([21]Listas!$F$6:$J$10,MATCH(AI42,[21]Listas!$D$6:$D$10,0),MATCH(AK42,[21]Listas!$F$4:$J$4,0))</f>
        <v>#N/A</v>
      </c>
    </row>
    <row r="43" spans="1:39" s="171" customFormat="1" ht="78" hidden="1" customHeight="1" x14ac:dyDescent="0.2">
      <c r="A43" s="175"/>
      <c r="B43" s="220"/>
      <c r="C43" s="535"/>
      <c r="D43" s="575"/>
      <c r="E43" s="536"/>
      <c r="F43" s="229"/>
      <c r="G43" s="535"/>
      <c r="H43" s="575"/>
      <c r="I43" s="536"/>
      <c r="J43" s="550"/>
      <c r="K43" s="550"/>
      <c r="L43" s="550"/>
      <c r="M43" s="175"/>
      <c r="N43" s="175"/>
      <c r="O43" s="175"/>
      <c r="P43" s="175"/>
      <c r="Q43" s="220"/>
      <c r="R43" s="220"/>
      <c r="S43" s="167"/>
      <c r="T43" s="349" t="e">
        <f>VLOOKUP(Q43,[21]Listas!$D$6:$E$10,2,0)</f>
        <v>#N/A</v>
      </c>
      <c r="U43" s="349" t="e">
        <f>HLOOKUP(R43,[21]Listas!$F$4:$J$5,2,0)</f>
        <v>#N/A</v>
      </c>
      <c r="V43" s="222" t="e">
        <f>INDEX([21]Listas!$F$6:$J$10,MATCH(Q43,[21]Listas!$D$6:$D$10,0),MATCH(R43,[21]Listas!$F$4:$J$4,0))</f>
        <v>#N/A</v>
      </c>
      <c r="W43" s="167"/>
      <c r="X43" s="535"/>
      <c r="Y43" s="575"/>
      <c r="Z43" s="536"/>
      <c r="AA43" s="229"/>
      <c r="AB43" s="229"/>
      <c r="AC43" s="201"/>
      <c r="AD43" s="175"/>
      <c r="AE43" s="229"/>
      <c r="AF43" s="167"/>
      <c r="AG43" s="349">
        <f t="shared" si="0"/>
        <v>0</v>
      </c>
      <c r="AH43" s="202" t="e">
        <f t="shared" si="1"/>
        <v>#N/A</v>
      </c>
      <c r="AI43" s="350" t="e">
        <f>IF(AH43&lt;=1,"Remota",VLOOKUP(AH43,[21]Listas!$C$6:$D$10,2,0))</f>
        <v>#N/A</v>
      </c>
      <c r="AJ43" s="202" t="e">
        <f t="shared" si="2"/>
        <v>#N/A</v>
      </c>
      <c r="AK43" s="350" t="e">
        <f>IF(AJ43&lt;=1,"Insignificante",HLOOKUP(AJ43,[21]Listas!$F$3:$J$4,2,0))</f>
        <v>#N/A</v>
      </c>
      <c r="AL43" s="351" t="e">
        <f t="shared" si="3"/>
        <v>#N/A</v>
      </c>
      <c r="AM43" s="222" t="e">
        <f>INDEX([21]Listas!$F$6:$J$10,MATCH(AI43,[21]Listas!$D$6:$D$10,0),MATCH(AK43,[21]Listas!$F$4:$J$4,0))</f>
        <v>#N/A</v>
      </c>
    </row>
    <row r="44" spans="1:39" s="171" customFormat="1" ht="78" hidden="1" customHeight="1" x14ac:dyDescent="0.2">
      <c r="A44" s="175"/>
      <c r="B44" s="220"/>
      <c r="C44" s="535"/>
      <c r="D44" s="575"/>
      <c r="E44" s="536"/>
      <c r="F44" s="229"/>
      <c r="G44" s="535"/>
      <c r="H44" s="575"/>
      <c r="I44" s="536"/>
      <c r="J44" s="550"/>
      <c r="K44" s="550"/>
      <c r="L44" s="550"/>
      <c r="M44" s="175"/>
      <c r="N44" s="175"/>
      <c r="O44" s="175"/>
      <c r="P44" s="175"/>
      <c r="Q44" s="220"/>
      <c r="R44" s="220"/>
      <c r="S44" s="167"/>
      <c r="T44" s="349" t="e">
        <f>VLOOKUP(Q44,[21]Listas!$D$6:$E$10,2,0)</f>
        <v>#N/A</v>
      </c>
      <c r="U44" s="349" t="e">
        <f>HLOOKUP(R44,[21]Listas!$F$4:$J$5,2,0)</f>
        <v>#N/A</v>
      </c>
      <c r="V44" s="222" t="e">
        <f>INDEX([21]Listas!$F$6:$J$10,MATCH(Q44,[21]Listas!$D$6:$D$10,0),MATCH(R44,[21]Listas!$F$4:$J$4,0))</f>
        <v>#N/A</v>
      </c>
      <c r="W44" s="167"/>
      <c r="X44" s="535"/>
      <c r="Y44" s="575"/>
      <c r="Z44" s="536"/>
      <c r="AA44" s="229"/>
      <c r="AB44" s="229"/>
      <c r="AC44" s="201"/>
      <c r="AD44" s="175"/>
      <c r="AE44" s="229"/>
      <c r="AF44" s="167"/>
      <c r="AG44" s="349">
        <f t="shared" si="0"/>
        <v>0</v>
      </c>
      <c r="AH44" s="202" t="e">
        <f t="shared" si="1"/>
        <v>#N/A</v>
      </c>
      <c r="AI44" s="350" t="e">
        <f>IF(AH44&lt;=1,"Remota",VLOOKUP(AH44,[21]Listas!$C$6:$D$10,2,0))</f>
        <v>#N/A</v>
      </c>
      <c r="AJ44" s="202" t="e">
        <f t="shared" si="2"/>
        <v>#N/A</v>
      </c>
      <c r="AK44" s="350" t="e">
        <f>IF(AJ44&lt;=1,"Insignificante",HLOOKUP(AJ44,[21]Listas!$F$3:$J$4,2,0))</f>
        <v>#N/A</v>
      </c>
      <c r="AL44" s="351" t="e">
        <f t="shared" si="3"/>
        <v>#N/A</v>
      </c>
      <c r="AM44" s="222" t="e">
        <f>INDEX([21]Listas!$F$6:$J$10,MATCH(AI44,[21]Listas!$D$6:$D$10,0),MATCH(AK44,[21]Listas!$F$4:$J$4,0))</f>
        <v>#N/A</v>
      </c>
    </row>
    <row r="45" spans="1:39" s="171" customFormat="1" ht="78" hidden="1" customHeight="1" x14ac:dyDescent="0.2">
      <c r="A45" s="175"/>
      <c r="B45" s="220"/>
      <c r="C45" s="535"/>
      <c r="D45" s="575"/>
      <c r="E45" s="536"/>
      <c r="F45" s="229"/>
      <c r="G45" s="535"/>
      <c r="H45" s="575"/>
      <c r="I45" s="536"/>
      <c r="J45" s="550"/>
      <c r="K45" s="550"/>
      <c r="L45" s="550"/>
      <c r="M45" s="175"/>
      <c r="N45" s="175"/>
      <c r="O45" s="175"/>
      <c r="P45" s="175"/>
      <c r="Q45" s="220"/>
      <c r="R45" s="220"/>
      <c r="S45" s="167"/>
      <c r="T45" s="349" t="e">
        <f>VLOOKUP(Q45,[21]Listas!$D$6:$E$10,2,0)</f>
        <v>#N/A</v>
      </c>
      <c r="U45" s="349" t="e">
        <f>HLOOKUP(R45,[21]Listas!$F$4:$J$5,2,0)</f>
        <v>#N/A</v>
      </c>
      <c r="V45" s="222" t="e">
        <f>INDEX([21]Listas!$F$6:$J$10,MATCH(Q45,[21]Listas!$D$6:$D$10,0),MATCH(R45,[21]Listas!$F$4:$J$4,0))</f>
        <v>#N/A</v>
      </c>
      <c r="W45" s="167"/>
      <c r="X45" s="535"/>
      <c r="Y45" s="575"/>
      <c r="Z45" s="536"/>
      <c r="AA45" s="229"/>
      <c r="AB45" s="229"/>
      <c r="AC45" s="201"/>
      <c r="AD45" s="175"/>
      <c r="AE45" s="229"/>
      <c r="AF45" s="167"/>
      <c r="AG45" s="349">
        <f t="shared" si="0"/>
        <v>0</v>
      </c>
      <c r="AH45" s="202" t="e">
        <f t="shared" si="1"/>
        <v>#N/A</v>
      </c>
      <c r="AI45" s="350" t="e">
        <f>IF(AH45&lt;=1,"Remota",VLOOKUP(AH45,[21]Listas!$C$6:$D$10,2,0))</f>
        <v>#N/A</v>
      </c>
      <c r="AJ45" s="202" t="e">
        <f t="shared" si="2"/>
        <v>#N/A</v>
      </c>
      <c r="AK45" s="350" t="e">
        <f>IF(AJ45&lt;=1,"Insignificante",HLOOKUP(AJ45,[21]Listas!$F$3:$J$4,2,0))</f>
        <v>#N/A</v>
      </c>
      <c r="AL45" s="351" t="e">
        <f t="shared" si="3"/>
        <v>#N/A</v>
      </c>
      <c r="AM45" s="222" t="e">
        <f>INDEX([21]Listas!$F$6:$J$10,MATCH(AI45,[21]Listas!$D$6:$D$10,0),MATCH(AK45,[21]Listas!$F$4:$J$4,0))</f>
        <v>#N/A</v>
      </c>
    </row>
    <row r="46" spans="1:39" s="171" customFormat="1" ht="78" hidden="1" customHeight="1" x14ac:dyDescent="0.2">
      <c r="A46" s="175"/>
      <c r="B46" s="220"/>
      <c r="C46" s="535"/>
      <c r="D46" s="575"/>
      <c r="E46" s="536"/>
      <c r="F46" s="229"/>
      <c r="G46" s="535"/>
      <c r="H46" s="575"/>
      <c r="I46" s="536"/>
      <c r="J46" s="550"/>
      <c r="K46" s="550"/>
      <c r="L46" s="550"/>
      <c r="M46" s="175"/>
      <c r="N46" s="175"/>
      <c r="O46" s="175"/>
      <c r="P46" s="175"/>
      <c r="Q46" s="220"/>
      <c r="R46" s="220"/>
      <c r="S46" s="167"/>
      <c r="T46" s="349" t="e">
        <f>VLOOKUP(Q46,[21]Listas!$D$6:$E$10,2,0)</f>
        <v>#N/A</v>
      </c>
      <c r="U46" s="349" t="e">
        <f>HLOOKUP(R46,[21]Listas!$F$4:$J$5,2,0)</f>
        <v>#N/A</v>
      </c>
      <c r="V46" s="222" t="e">
        <f>INDEX([21]Listas!$F$6:$J$10,MATCH(Q46,[21]Listas!$D$6:$D$10,0),MATCH(R46,[21]Listas!$F$4:$J$4,0))</f>
        <v>#N/A</v>
      </c>
      <c r="W46" s="167"/>
      <c r="X46" s="535"/>
      <c r="Y46" s="575"/>
      <c r="Z46" s="536"/>
      <c r="AA46" s="229"/>
      <c r="AB46" s="229"/>
      <c r="AC46" s="201"/>
      <c r="AD46" s="175"/>
      <c r="AE46" s="229"/>
      <c r="AF46" s="167"/>
      <c r="AG46" s="349">
        <f t="shared" si="0"/>
        <v>0</v>
      </c>
      <c r="AH46" s="202" t="e">
        <f t="shared" si="1"/>
        <v>#N/A</v>
      </c>
      <c r="AI46" s="350" t="e">
        <f>IF(AH46&lt;=1,"Remota",VLOOKUP(AH46,[21]Listas!$C$6:$D$10,2,0))</f>
        <v>#N/A</v>
      </c>
      <c r="AJ46" s="202" t="e">
        <f t="shared" si="2"/>
        <v>#N/A</v>
      </c>
      <c r="AK46" s="350" t="e">
        <f>IF(AJ46&lt;=1,"Insignificante",HLOOKUP(AJ46,[21]Listas!$F$3:$J$4,2,0))</f>
        <v>#N/A</v>
      </c>
      <c r="AL46" s="351" t="e">
        <f t="shared" si="3"/>
        <v>#N/A</v>
      </c>
      <c r="AM46" s="222" t="e">
        <f>INDEX([21]Listas!$F$6:$J$10,MATCH(AI46,[21]Listas!$D$6:$D$10,0),MATCH(AK46,[21]Listas!$F$4:$J$4,0))</f>
        <v>#N/A</v>
      </c>
    </row>
    <row r="47" spans="1:39" s="171" customFormat="1" ht="78" hidden="1" customHeight="1" x14ac:dyDescent="0.2">
      <c r="A47" s="175"/>
      <c r="B47" s="220"/>
      <c r="C47" s="535"/>
      <c r="D47" s="575"/>
      <c r="E47" s="536"/>
      <c r="F47" s="229"/>
      <c r="G47" s="535"/>
      <c r="H47" s="575"/>
      <c r="I47" s="536"/>
      <c r="J47" s="550"/>
      <c r="K47" s="550"/>
      <c r="L47" s="550"/>
      <c r="M47" s="175"/>
      <c r="N47" s="175"/>
      <c r="O47" s="175"/>
      <c r="P47" s="175"/>
      <c r="Q47" s="220"/>
      <c r="R47" s="220"/>
      <c r="S47" s="167"/>
      <c r="T47" s="349" t="e">
        <f>VLOOKUP(Q47,[21]Listas!$D$6:$E$10,2,0)</f>
        <v>#N/A</v>
      </c>
      <c r="U47" s="349" t="e">
        <f>HLOOKUP(R47,[21]Listas!$F$4:$J$5,2,0)</f>
        <v>#N/A</v>
      </c>
      <c r="V47" s="222" t="e">
        <f>INDEX([21]Listas!$F$6:$J$10,MATCH(Q47,[21]Listas!$D$6:$D$10,0),MATCH(R47,[21]Listas!$F$4:$J$4,0))</f>
        <v>#N/A</v>
      </c>
      <c r="W47" s="167"/>
      <c r="X47" s="535"/>
      <c r="Y47" s="575"/>
      <c r="Z47" s="536"/>
      <c r="AA47" s="229"/>
      <c r="AB47" s="229"/>
      <c r="AC47" s="201"/>
      <c r="AD47" s="175"/>
      <c r="AE47" s="229"/>
      <c r="AF47" s="167"/>
      <c r="AG47" s="349">
        <f t="shared" si="0"/>
        <v>0</v>
      </c>
      <c r="AH47" s="202" t="e">
        <f t="shared" si="1"/>
        <v>#N/A</v>
      </c>
      <c r="AI47" s="350" t="e">
        <f>IF(AH47&lt;=1,"Remota",VLOOKUP(AH47,[21]Listas!$C$6:$D$10,2,0))</f>
        <v>#N/A</v>
      </c>
      <c r="AJ47" s="202" t="e">
        <f t="shared" si="2"/>
        <v>#N/A</v>
      </c>
      <c r="AK47" s="350" t="e">
        <f>IF(AJ47&lt;=1,"Insignificante",HLOOKUP(AJ47,[21]Listas!$F$3:$J$4,2,0))</f>
        <v>#N/A</v>
      </c>
      <c r="AL47" s="351" t="e">
        <f t="shared" si="3"/>
        <v>#N/A</v>
      </c>
      <c r="AM47" s="222" t="e">
        <f>INDEX([21]Listas!$F$6:$J$10,MATCH(AI47,[21]Listas!$D$6:$D$10,0),MATCH(AK47,[21]Listas!$F$4:$J$4,0))</f>
        <v>#N/A</v>
      </c>
    </row>
    <row r="48" spans="1:39" s="171" customFormat="1" ht="78" hidden="1" customHeight="1" x14ac:dyDescent="0.2">
      <c r="A48" s="175"/>
      <c r="B48" s="220"/>
      <c r="C48" s="535"/>
      <c r="D48" s="575"/>
      <c r="E48" s="536"/>
      <c r="F48" s="229"/>
      <c r="G48" s="535"/>
      <c r="H48" s="575"/>
      <c r="I48" s="536"/>
      <c r="J48" s="550"/>
      <c r="K48" s="550"/>
      <c r="L48" s="550"/>
      <c r="M48" s="175"/>
      <c r="N48" s="175"/>
      <c r="O48" s="175"/>
      <c r="P48" s="175"/>
      <c r="Q48" s="220"/>
      <c r="R48" s="220"/>
      <c r="S48" s="167"/>
      <c r="T48" s="349" t="e">
        <f>VLOOKUP(Q48,[21]Listas!$D$6:$E$10,2,0)</f>
        <v>#N/A</v>
      </c>
      <c r="U48" s="349" t="e">
        <f>HLOOKUP(R48,[21]Listas!$F$4:$J$5,2,0)</f>
        <v>#N/A</v>
      </c>
      <c r="V48" s="222" t="e">
        <f>INDEX([21]Listas!$F$6:$J$10,MATCH(Q48,[21]Listas!$D$6:$D$10,0),MATCH(R48,[21]Listas!$F$4:$J$4,0))</f>
        <v>#N/A</v>
      </c>
      <c r="W48" s="167"/>
      <c r="X48" s="535"/>
      <c r="Y48" s="575"/>
      <c r="Z48" s="536"/>
      <c r="AA48" s="229"/>
      <c r="AB48" s="229"/>
      <c r="AC48" s="201"/>
      <c r="AD48" s="175"/>
      <c r="AE48" s="229"/>
      <c r="AF48" s="167"/>
      <c r="AG48" s="349">
        <f t="shared" si="0"/>
        <v>0</v>
      </c>
      <c r="AH48" s="202" t="e">
        <f t="shared" si="1"/>
        <v>#N/A</v>
      </c>
      <c r="AI48" s="350" t="e">
        <f>IF(AH48&lt;=1,"Remota",VLOOKUP(AH48,[21]Listas!$C$6:$D$10,2,0))</f>
        <v>#N/A</v>
      </c>
      <c r="AJ48" s="202" t="e">
        <f t="shared" si="2"/>
        <v>#N/A</v>
      </c>
      <c r="AK48" s="350" t="e">
        <f>IF(AJ48&lt;=1,"Insignificante",HLOOKUP(AJ48,[21]Listas!$F$3:$J$4,2,0))</f>
        <v>#N/A</v>
      </c>
      <c r="AL48" s="351" t="e">
        <f t="shared" si="3"/>
        <v>#N/A</v>
      </c>
      <c r="AM48" s="222" t="e">
        <f>INDEX([21]Listas!$F$6:$J$10,MATCH(AI48,[21]Listas!$D$6:$D$10,0),MATCH(AK48,[21]Listas!$F$4:$J$4,0))</f>
        <v>#N/A</v>
      </c>
    </row>
    <row r="49" spans="1:39" s="171" customFormat="1" ht="78" hidden="1" customHeight="1" x14ac:dyDescent="0.2">
      <c r="A49" s="175"/>
      <c r="B49" s="220"/>
      <c r="C49" s="535"/>
      <c r="D49" s="575"/>
      <c r="E49" s="536"/>
      <c r="F49" s="229"/>
      <c r="G49" s="535"/>
      <c r="H49" s="575"/>
      <c r="I49" s="536"/>
      <c r="J49" s="550"/>
      <c r="K49" s="550"/>
      <c r="L49" s="550"/>
      <c r="M49" s="175"/>
      <c r="N49" s="175"/>
      <c r="O49" s="175"/>
      <c r="P49" s="175"/>
      <c r="Q49" s="220"/>
      <c r="R49" s="220"/>
      <c r="S49" s="167"/>
      <c r="T49" s="349" t="e">
        <f>VLOOKUP(Q49,[21]Listas!$D$6:$E$10,2,0)</f>
        <v>#N/A</v>
      </c>
      <c r="U49" s="349" t="e">
        <f>HLOOKUP(R49,[21]Listas!$F$4:$J$5,2,0)</f>
        <v>#N/A</v>
      </c>
      <c r="V49" s="222" t="e">
        <f>INDEX([21]Listas!$F$6:$J$10,MATCH(Q49,[21]Listas!$D$6:$D$10,0),MATCH(R49,[21]Listas!$F$4:$J$4,0))</f>
        <v>#N/A</v>
      </c>
      <c r="W49" s="167"/>
      <c r="X49" s="535"/>
      <c r="Y49" s="575"/>
      <c r="Z49" s="536"/>
      <c r="AA49" s="229"/>
      <c r="AB49" s="229"/>
      <c r="AC49" s="201"/>
      <c r="AD49" s="175"/>
      <c r="AE49" s="229"/>
      <c r="AF49" s="167"/>
      <c r="AG49" s="349">
        <f t="shared" si="0"/>
        <v>0</v>
      </c>
      <c r="AH49" s="202" t="e">
        <f t="shared" si="1"/>
        <v>#N/A</v>
      </c>
      <c r="AI49" s="350" t="e">
        <f>IF(AH49&lt;=1,"Remota",VLOOKUP(AH49,[21]Listas!$C$6:$D$10,2,0))</f>
        <v>#N/A</v>
      </c>
      <c r="AJ49" s="202" t="e">
        <f t="shared" si="2"/>
        <v>#N/A</v>
      </c>
      <c r="AK49" s="350" t="e">
        <f>IF(AJ49&lt;=1,"Insignificante",HLOOKUP(AJ49,[21]Listas!$F$3:$J$4,2,0))</f>
        <v>#N/A</v>
      </c>
      <c r="AL49" s="351" t="e">
        <f t="shared" si="3"/>
        <v>#N/A</v>
      </c>
      <c r="AM49" s="222" t="e">
        <f>INDEX([21]Listas!$F$6:$J$10,MATCH(AI49,[21]Listas!$D$6:$D$10,0),MATCH(AK49,[21]Listas!$F$4:$J$4,0))</f>
        <v>#N/A</v>
      </c>
    </row>
    <row r="50" spans="1:39" s="171" customFormat="1" ht="78" hidden="1" customHeight="1" x14ac:dyDescent="0.2">
      <c r="A50" s="175"/>
      <c r="B50" s="220"/>
      <c r="C50" s="535"/>
      <c r="D50" s="575"/>
      <c r="E50" s="536"/>
      <c r="F50" s="229"/>
      <c r="G50" s="535"/>
      <c r="H50" s="575"/>
      <c r="I50" s="536"/>
      <c r="J50" s="550"/>
      <c r="K50" s="550"/>
      <c r="L50" s="550"/>
      <c r="M50" s="175"/>
      <c r="N50" s="175"/>
      <c r="O50" s="175"/>
      <c r="P50" s="175"/>
      <c r="Q50" s="220"/>
      <c r="R50" s="220"/>
      <c r="S50" s="167"/>
      <c r="T50" s="349" t="e">
        <f>VLOOKUP(Q50,[21]Listas!$D$6:$E$10,2,0)</f>
        <v>#N/A</v>
      </c>
      <c r="U50" s="349" t="e">
        <f>HLOOKUP(R50,[21]Listas!$F$4:$J$5,2,0)</f>
        <v>#N/A</v>
      </c>
      <c r="V50" s="222" t="e">
        <f>INDEX([21]Listas!$F$6:$J$10,MATCH(Q50,[21]Listas!$D$6:$D$10,0),MATCH(R50,[21]Listas!$F$4:$J$4,0))</f>
        <v>#N/A</v>
      </c>
      <c r="W50" s="167"/>
      <c r="X50" s="535"/>
      <c r="Y50" s="575"/>
      <c r="Z50" s="536"/>
      <c r="AA50" s="229"/>
      <c r="AB50" s="229"/>
      <c r="AC50" s="201"/>
      <c r="AD50" s="175"/>
      <c r="AE50" s="229"/>
      <c r="AF50" s="167"/>
      <c r="AG50" s="349">
        <f t="shared" si="0"/>
        <v>0</v>
      </c>
      <c r="AH50" s="202" t="e">
        <f t="shared" si="1"/>
        <v>#N/A</v>
      </c>
      <c r="AI50" s="350" t="e">
        <f>IF(AH50&lt;=1,"Remota",VLOOKUP(AH50,[21]Listas!$C$6:$D$10,2,0))</f>
        <v>#N/A</v>
      </c>
      <c r="AJ50" s="202" t="e">
        <f t="shared" si="2"/>
        <v>#N/A</v>
      </c>
      <c r="AK50" s="350" t="e">
        <f>IF(AJ50&lt;=1,"Insignificante",HLOOKUP(AJ50,[21]Listas!$F$3:$J$4,2,0))</f>
        <v>#N/A</v>
      </c>
      <c r="AL50" s="351" t="e">
        <f t="shared" si="3"/>
        <v>#N/A</v>
      </c>
      <c r="AM50" s="222" t="e">
        <f>INDEX([21]Listas!$F$6:$J$10,MATCH(AI50,[21]Listas!$D$6:$D$10,0),MATCH(AK50,[21]Listas!$F$4:$J$4,0))</f>
        <v>#N/A</v>
      </c>
    </row>
    <row r="51" spans="1:39" s="171" customFormat="1" ht="78" hidden="1" customHeight="1" x14ac:dyDescent="0.2">
      <c r="A51" s="175"/>
      <c r="B51" s="220"/>
      <c r="C51" s="535"/>
      <c r="D51" s="575"/>
      <c r="E51" s="536"/>
      <c r="F51" s="229"/>
      <c r="G51" s="535"/>
      <c r="H51" s="575"/>
      <c r="I51" s="536"/>
      <c r="J51" s="550"/>
      <c r="K51" s="550"/>
      <c r="L51" s="550"/>
      <c r="M51" s="175"/>
      <c r="N51" s="175"/>
      <c r="O51" s="175"/>
      <c r="P51" s="175"/>
      <c r="Q51" s="220"/>
      <c r="R51" s="220"/>
      <c r="S51" s="167"/>
      <c r="T51" s="349" t="e">
        <f>VLOOKUP(Q51,[21]Listas!$D$6:$E$10,2,0)</f>
        <v>#N/A</v>
      </c>
      <c r="U51" s="349" t="e">
        <f>HLOOKUP(R51,[21]Listas!$F$4:$J$5,2,0)</f>
        <v>#N/A</v>
      </c>
      <c r="V51" s="222" t="e">
        <f>INDEX([21]Listas!$F$6:$J$10,MATCH(Q51,[21]Listas!$D$6:$D$10,0),MATCH(R51,[21]Listas!$F$4:$J$4,0))</f>
        <v>#N/A</v>
      </c>
      <c r="W51" s="167"/>
      <c r="X51" s="535"/>
      <c r="Y51" s="575"/>
      <c r="Z51" s="536"/>
      <c r="AA51" s="229"/>
      <c r="AB51" s="229"/>
      <c r="AC51" s="201"/>
      <c r="AD51" s="175"/>
      <c r="AE51" s="229"/>
      <c r="AF51" s="167"/>
      <c r="AG51" s="349">
        <f t="shared" si="0"/>
        <v>0</v>
      </c>
      <c r="AH51" s="202" t="e">
        <f t="shared" si="1"/>
        <v>#N/A</v>
      </c>
      <c r="AI51" s="350" t="e">
        <f>IF(AH51&lt;=1,"Remota",VLOOKUP(AH51,[21]Listas!$C$6:$D$10,2,0))</f>
        <v>#N/A</v>
      </c>
      <c r="AJ51" s="202" t="e">
        <f t="shared" si="2"/>
        <v>#N/A</v>
      </c>
      <c r="AK51" s="350" t="e">
        <f>IF(AJ51&lt;=1,"Insignificante",HLOOKUP(AJ51,[21]Listas!$F$3:$J$4,2,0))</f>
        <v>#N/A</v>
      </c>
      <c r="AL51" s="351" t="e">
        <f t="shared" si="3"/>
        <v>#N/A</v>
      </c>
      <c r="AM51" s="222" t="e">
        <f>INDEX([21]Listas!$F$6:$J$10,MATCH(AI51,[21]Listas!$D$6:$D$10,0),MATCH(AK51,[21]Listas!$F$4:$J$4,0))</f>
        <v>#N/A</v>
      </c>
    </row>
    <row r="52" spans="1:39" s="171" customFormat="1" ht="78" hidden="1" customHeight="1" x14ac:dyDescent="0.2">
      <c r="A52" s="175"/>
      <c r="B52" s="220"/>
      <c r="C52" s="535"/>
      <c r="D52" s="575"/>
      <c r="E52" s="536"/>
      <c r="F52" s="229"/>
      <c r="G52" s="535"/>
      <c r="H52" s="575"/>
      <c r="I52" s="536"/>
      <c r="J52" s="550"/>
      <c r="K52" s="550"/>
      <c r="L52" s="550"/>
      <c r="M52" s="175"/>
      <c r="N52" s="175"/>
      <c r="O52" s="175"/>
      <c r="P52" s="175"/>
      <c r="Q52" s="220"/>
      <c r="R52" s="220"/>
      <c r="S52" s="167"/>
      <c r="T52" s="349" t="e">
        <f>VLOOKUP(Q52,[21]Listas!$D$6:$E$10,2,0)</f>
        <v>#N/A</v>
      </c>
      <c r="U52" s="349" t="e">
        <f>HLOOKUP(R52,[21]Listas!$F$4:$J$5,2,0)</f>
        <v>#N/A</v>
      </c>
      <c r="V52" s="222" t="e">
        <f>INDEX([21]Listas!$F$6:$J$10,MATCH(Q52,[21]Listas!$D$6:$D$10,0),MATCH(R52,[21]Listas!$F$4:$J$4,0))</f>
        <v>#N/A</v>
      </c>
      <c r="W52" s="167"/>
      <c r="X52" s="535"/>
      <c r="Y52" s="575"/>
      <c r="Z52" s="536"/>
      <c r="AA52" s="229"/>
      <c r="AB52" s="229"/>
      <c r="AC52" s="201"/>
      <c r="AD52" s="175"/>
      <c r="AE52" s="229"/>
      <c r="AF52" s="167"/>
      <c r="AG52" s="349">
        <f t="shared" si="0"/>
        <v>0</v>
      </c>
      <c r="AH52" s="202" t="e">
        <f t="shared" si="1"/>
        <v>#N/A</v>
      </c>
      <c r="AI52" s="350" t="e">
        <f>IF(AH52&lt;=1,"Remota",VLOOKUP(AH52,[21]Listas!$C$6:$D$10,2,0))</f>
        <v>#N/A</v>
      </c>
      <c r="AJ52" s="202" t="e">
        <f t="shared" si="2"/>
        <v>#N/A</v>
      </c>
      <c r="AK52" s="350" t="e">
        <f>IF(AJ52&lt;=1,"Insignificante",HLOOKUP(AJ52,[21]Listas!$F$3:$J$4,2,0))</f>
        <v>#N/A</v>
      </c>
      <c r="AL52" s="351" t="e">
        <f t="shared" si="3"/>
        <v>#N/A</v>
      </c>
      <c r="AM52" s="222" t="e">
        <f>INDEX([21]Listas!$F$6:$J$10,MATCH(AI52,[21]Listas!$D$6:$D$10,0),MATCH(AK52,[21]Listas!$F$4:$J$4,0))</f>
        <v>#N/A</v>
      </c>
    </row>
    <row r="53" spans="1:39" s="171" customFormat="1" ht="78" hidden="1" customHeight="1" x14ac:dyDescent="0.2">
      <c r="A53" s="175"/>
      <c r="B53" s="220"/>
      <c r="C53" s="535"/>
      <c r="D53" s="575"/>
      <c r="E53" s="536"/>
      <c r="F53" s="229"/>
      <c r="G53" s="535"/>
      <c r="H53" s="575"/>
      <c r="I53" s="536"/>
      <c r="J53" s="550"/>
      <c r="K53" s="550"/>
      <c r="L53" s="550"/>
      <c r="M53" s="175"/>
      <c r="N53" s="175"/>
      <c r="O53" s="175"/>
      <c r="P53" s="175"/>
      <c r="Q53" s="220"/>
      <c r="R53" s="220"/>
      <c r="S53" s="167"/>
      <c r="T53" s="349" t="e">
        <f>VLOOKUP(Q53,[21]Listas!$D$6:$E$10,2,0)</f>
        <v>#N/A</v>
      </c>
      <c r="U53" s="349" t="e">
        <f>HLOOKUP(R53,[21]Listas!$F$4:$J$5,2,0)</f>
        <v>#N/A</v>
      </c>
      <c r="V53" s="222" t="e">
        <f>INDEX([21]Listas!$F$6:$J$10,MATCH(Q53,[21]Listas!$D$6:$D$10,0),MATCH(R53,[21]Listas!$F$4:$J$4,0))</f>
        <v>#N/A</v>
      </c>
      <c r="W53" s="167"/>
      <c r="X53" s="535"/>
      <c r="Y53" s="575"/>
      <c r="Z53" s="536"/>
      <c r="AA53" s="229"/>
      <c r="AB53" s="229"/>
      <c r="AC53" s="201"/>
      <c r="AD53" s="175"/>
      <c r="AE53" s="229"/>
      <c r="AF53" s="167"/>
      <c r="AG53" s="349">
        <f t="shared" si="0"/>
        <v>0</v>
      </c>
      <c r="AH53" s="202" t="e">
        <f t="shared" si="1"/>
        <v>#N/A</v>
      </c>
      <c r="AI53" s="350" t="e">
        <f>IF(AH53&lt;=1,"Remota",VLOOKUP(AH53,[21]Listas!$C$6:$D$10,2,0))</f>
        <v>#N/A</v>
      </c>
      <c r="AJ53" s="202" t="e">
        <f t="shared" si="2"/>
        <v>#N/A</v>
      </c>
      <c r="AK53" s="350" t="e">
        <f>IF(AJ53&lt;=1,"Insignificante",HLOOKUP(AJ53,[21]Listas!$F$3:$J$4,2,0))</f>
        <v>#N/A</v>
      </c>
      <c r="AL53" s="351" t="e">
        <f t="shared" si="3"/>
        <v>#N/A</v>
      </c>
      <c r="AM53" s="222" t="e">
        <f>INDEX([21]Listas!$F$6:$J$10,MATCH(AI53,[21]Listas!$D$6:$D$10,0),MATCH(AK53,[21]Listas!$F$4:$J$4,0))</f>
        <v>#N/A</v>
      </c>
    </row>
    <row r="54" spans="1:39" s="171" customFormat="1" ht="78" hidden="1" customHeight="1" x14ac:dyDescent="0.2">
      <c r="A54" s="175"/>
      <c r="B54" s="220"/>
      <c r="C54" s="535"/>
      <c r="D54" s="575"/>
      <c r="E54" s="536"/>
      <c r="F54" s="229"/>
      <c r="G54" s="535"/>
      <c r="H54" s="575"/>
      <c r="I54" s="536"/>
      <c r="J54" s="550"/>
      <c r="K54" s="550"/>
      <c r="L54" s="550"/>
      <c r="M54" s="175"/>
      <c r="N54" s="175"/>
      <c r="O54" s="175"/>
      <c r="P54" s="175"/>
      <c r="Q54" s="220"/>
      <c r="R54" s="220"/>
      <c r="S54" s="167"/>
      <c r="T54" s="349" t="e">
        <f>VLOOKUP(Q54,[21]Listas!$D$6:$E$10,2,0)</f>
        <v>#N/A</v>
      </c>
      <c r="U54" s="349" t="e">
        <f>HLOOKUP(R54,[21]Listas!$F$4:$J$5,2,0)</f>
        <v>#N/A</v>
      </c>
      <c r="V54" s="222" t="e">
        <f>INDEX([21]Listas!$F$6:$J$10,MATCH(Q54,[21]Listas!$D$6:$D$10,0),MATCH(R54,[21]Listas!$F$4:$J$4,0))</f>
        <v>#N/A</v>
      </c>
      <c r="W54" s="167"/>
      <c r="X54" s="535"/>
      <c r="Y54" s="575"/>
      <c r="Z54" s="536"/>
      <c r="AA54" s="229"/>
      <c r="AB54" s="229"/>
      <c r="AC54" s="201"/>
      <c r="AD54" s="175"/>
      <c r="AE54" s="229"/>
      <c r="AF54" s="167"/>
      <c r="AG54" s="349">
        <f t="shared" si="0"/>
        <v>0</v>
      </c>
      <c r="AH54" s="202" t="e">
        <f t="shared" si="1"/>
        <v>#N/A</v>
      </c>
      <c r="AI54" s="350" t="e">
        <f>IF(AH54&lt;=1,"Remota",VLOOKUP(AH54,[21]Listas!$C$6:$D$10,2,0))</f>
        <v>#N/A</v>
      </c>
      <c r="AJ54" s="202" t="e">
        <f t="shared" si="2"/>
        <v>#N/A</v>
      </c>
      <c r="AK54" s="350" t="e">
        <f>IF(AJ54&lt;=1,"Insignificante",HLOOKUP(AJ54,[21]Listas!$F$3:$J$4,2,0))</f>
        <v>#N/A</v>
      </c>
      <c r="AL54" s="351" t="e">
        <f t="shared" si="3"/>
        <v>#N/A</v>
      </c>
      <c r="AM54" s="222" t="e">
        <f>INDEX([21]Listas!$F$6:$J$10,MATCH(AI54,[21]Listas!$D$6:$D$10,0),MATCH(AK54,[21]Listas!$F$4:$J$4,0))</f>
        <v>#N/A</v>
      </c>
    </row>
    <row r="55" spans="1:39" s="171" customFormat="1" ht="78" hidden="1" customHeight="1" x14ac:dyDescent="0.2">
      <c r="A55" s="175"/>
      <c r="B55" s="220"/>
      <c r="C55" s="535"/>
      <c r="D55" s="575"/>
      <c r="E55" s="536"/>
      <c r="F55" s="229"/>
      <c r="G55" s="535"/>
      <c r="H55" s="575"/>
      <c r="I55" s="536"/>
      <c r="J55" s="550"/>
      <c r="K55" s="550"/>
      <c r="L55" s="550"/>
      <c r="M55" s="175"/>
      <c r="N55" s="175"/>
      <c r="O55" s="175"/>
      <c r="P55" s="175"/>
      <c r="Q55" s="220"/>
      <c r="R55" s="220"/>
      <c r="S55" s="167"/>
      <c r="T55" s="349" t="e">
        <f>VLOOKUP(Q55,[21]Listas!$D$6:$E$10,2,0)</f>
        <v>#N/A</v>
      </c>
      <c r="U55" s="349" t="e">
        <f>HLOOKUP(R55,[21]Listas!$F$4:$J$5,2,0)</f>
        <v>#N/A</v>
      </c>
      <c r="V55" s="222" t="e">
        <f>INDEX([21]Listas!$F$6:$J$10,MATCH(Q55,[21]Listas!$D$6:$D$10,0),MATCH(R55,[21]Listas!$F$4:$J$4,0))</f>
        <v>#N/A</v>
      </c>
      <c r="W55" s="167"/>
      <c r="X55" s="535"/>
      <c r="Y55" s="575"/>
      <c r="Z55" s="536"/>
      <c r="AA55" s="229"/>
      <c r="AB55" s="229"/>
      <c r="AC55" s="201"/>
      <c r="AD55" s="175"/>
      <c r="AE55" s="229"/>
      <c r="AF55" s="167"/>
      <c r="AG55" s="349">
        <f t="shared" si="0"/>
        <v>0</v>
      </c>
      <c r="AH55" s="202" t="e">
        <f t="shared" si="1"/>
        <v>#N/A</v>
      </c>
      <c r="AI55" s="350" t="e">
        <f>IF(AH55&lt;=1,"Remota",VLOOKUP(AH55,[21]Listas!$C$6:$D$10,2,0))</f>
        <v>#N/A</v>
      </c>
      <c r="AJ55" s="202" t="e">
        <f t="shared" si="2"/>
        <v>#N/A</v>
      </c>
      <c r="AK55" s="350" t="e">
        <f>IF(AJ55&lt;=1,"Insignificante",HLOOKUP(AJ55,[21]Listas!$F$3:$J$4,2,0))</f>
        <v>#N/A</v>
      </c>
      <c r="AL55" s="351" t="e">
        <f t="shared" si="3"/>
        <v>#N/A</v>
      </c>
      <c r="AM55" s="222" t="e">
        <f>INDEX([21]Listas!$F$6:$J$10,MATCH(AI55,[21]Listas!$D$6:$D$10,0),MATCH(AK55,[21]Listas!$F$4:$J$4,0))</f>
        <v>#N/A</v>
      </c>
    </row>
    <row r="56" spans="1:39" s="171" customFormat="1" ht="78" hidden="1" customHeight="1" x14ac:dyDescent="0.2">
      <c r="A56" s="175"/>
      <c r="B56" s="220"/>
      <c r="C56" s="535"/>
      <c r="D56" s="575"/>
      <c r="E56" s="536"/>
      <c r="F56" s="229"/>
      <c r="G56" s="535"/>
      <c r="H56" s="575"/>
      <c r="I56" s="536"/>
      <c r="J56" s="550"/>
      <c r="K56" s="550"/>
      <c r="L56" s="550"/>
      <c r="M56" s="175"/>
      <c r="N56" s="175"/>
      <c r="O56" s="175"/>
      <c r="P56" s="175"/>
      <c r="Q56" s="220"/>
      <c r="R56" s="220"/>
      <c r="S56" s="167"/>
      <c r="T56" s="349" t="e">
        <f>VLOOKUP(Q56,[21]Listas!$D$6:$E$10,2,0)</f>
        <v>#N/A</v>
      </c>
      <c r="U56" s="349" t="e">
        <f>HLOOKUP(R56,[21]Listas!$F$4:$J$5,2,0)</f>
        <v>#N/A</v>
      </c>
      <c r="V56" s="222" t="e">
        <f>INDEX([21]Listas!$F$6:$J$10,MATCH(Q56,[21]Listas!$D$6:$D$10,0),MATCH(R56,[21]Listas!$F$4:$J$4,0))</f>
        <v>#N/A</v>
      </c>
      <c r="W56" s="167"/>
      <c r="X56" s="535"/>
      <c r="Y56" s="575"/>
      <c r="Z56" s="536"/>
      <c r="AA56" s="229"/>
      <c r="AB56" s="229"/>
      <c r="AC56" s="201"/>
      <c r="AD56" s="175"/>
      <c r="AE56" s="229"/>
      <c r="AF56" s="167"/>
      <c r="AG56" s="349">
        <f t="shared" si="0"/>
        <v>0</v>
      </c>
      <c r="AH56" s="202" t="e">
        <f t="shared" si="1"/>
        <v>#N/A</v>
      </c>
      <c r="AI56" s="350" t="e">
        <f>IF(AH56&lt;=1,"Remota",VLOOKUP(AH56,[21]Listas!$C$6:$D$10,2,0))</f>
        <v>#N/A</v>
      </c>
      <c r="AJ56" s="202" t="e">
        <f t="shared" si="2"/>
        <v>#N/A</v>
      </c>
      <c r="AK56" s="350" t="e">
        <f>IF(AJ56&lt;=1,"Insignificante",HLOOKUP(AJ56,[21]Listas!$F$3:$J$4,2,0))</f>
        <v>#N/A</v>
      </c>
      <c r="AL56" s="351" t="e">
        <f t="shared" si="3"/>
        <v>#N/A</v>
      </c>
      <c r="AM56" s="222" t="e">
        <f>INDEX([21]Listas!$F$6:$J$10,MATCH(AI56,[21]Listas!$D$6:$D$10,0),MATCH(AK56,[21]Listas!$F$4:$J$4,0))</f>
        <v>#N/A</v>
      </c>
    </row>
    <row r="57" spans="1:39" s="171" customFormat="1" ht="78" hidden="1" customHeight="1" x14ac:dyDescent="0.2">
      <c r="A57" s="175"/>
      <c r="B57" s="220"/>
      <c r="C57" s="535"/>
      <c r="D57" s="575"/>
      <c r="E57" s="536"/>
      <c r="F57" s="229"/>
      <c r="G57" s="535"/>
      <c r="H57" s="575"/>
      <c r="I57" s="536"/>
      <c r="J57" s="550"/>
      <c r="K57" s="550"/>
      <c r="L57" s="550"/>
      <c r="M57" s="175"/>
      <c r="N57" s="175"/>
      <c r="O57" s="175"/>
      <c r="P57" s="175"/>
      <c r="Q57" s="220"/>
      <c r="R57" s="220"/>
      <c r="S57" s="167"/>
      <c r="T57" s="349" t="e">
        <f>VLOOKUP(Q57,[21]Listas!$D$6:$E$10,2,0)</f>
        <v>#N/A</v>
      </c>
      <c r="U57" s="349" t="e">
        <f>HLOOKUP(R57,[21]Listas!$F$4:$J$5,2,0)</f>
        <v>#N/A</v>
      </c>
      <c r="V57" s="222" t="e">
        <f>INDEX([21]Listas!$F$6:$J$10,MATCH(Q57,[21]Listas!$D$6:$D$10,0),MATCH(R57,[21]Listas!$F$4:$J$4,0))</f>
        <v>#N/A</v>
      </c>
      <c r="W57" s="167"/>
      <c r="X57" s="535"/>
      <c r="Y57" s="575"/>
      <c r="Z57" s="536"/>
      <c r="AA57" s="229"/>
      <c r="AB57" s="229"/>
      <c r="AC57" s="201"/>
      <c r="AD57" s="175"/>
      <c r="AE57" s="229"/>
      <c r="AF57" s="167"/>
      <c r="AG57" s="349">
        <f t="shared" si="0"/>
        <v>0</v>
      </c>
      <c r="AH57" s="202" t="e">
        <f t="shared" si="1"/>
        <v>#N/A</v>
      </c>
      <c r="AI57" s="350" t="e">
        <f>IF(AH57&lt;=1,"Remota",VLOOKUP(AH57,[21]Listas!$C$6:$D$10,2,0))</f>
        <v>#N/A</v>
      </c>
      <c r="AJ57" s="202" t="e">
        <f t="shared" si="2"/>
        <v>#N/A</v>
      </c>
      <c r="AK57" s="350" t="e">
        <f>IF(AJ57&lt;=1,"Insignificante",HLOOKUP(AJ57,[21]Listas!$F$3:$J$4,2,0))</f>
        <v>#N/A</v>
      </c>
      <c r="AL57" s="351" t="e">
        <f t="shared" si="3"/>
        <v>#N/A</v>
      </c>
      <c r="AM57" s="222" t="e">
        <f>INDEX([21]Listas!$F$6:$J$10,MATCH(AI57,[21]Listas!$D$6:$D$10,0),MATCH(AK57,[21]Listas!$F$4:$J$4,0))</f>
        <v>#N/A</v>
      </c>
    </row>
    <row r="58" spans="1:39" s="171" customFormat="1" ht="78" hidden="1" customHeight="1" x14ac:dyDescent="0.2">
      <c r="A58" s="175"/>
      <c r="B58" s="220"/>
      <c r="C58" s="535"/>
      <c r="D58" s="575"/>
      <c r="E58" s="536"/>
      <c r="F58" s="229"/>
      <c r="G58" s="535"/>
      <c r="H58" s="575"/>
      <c r="I58" s="536"/>
      <c r="J58" s="550"/>
      <c r="K58" s="550"/>
      <c r="L58" s="550"/>
      <c r="M58" s="175"/>
      <c r="N58" s="175"/>
      <c r="O58" s="175"/>
      <c r="P58" s="175"/>
      <c r="Q58" s="220"/>
      <c r="R58" s="220"/>
      <c r="S58" s="167"/>
      <c r="T58" s="349" t="e">
        <f>VLOOKUP(Q58,[21]Listas!$D$6:$E$10,2,0)</f>
        <v>#N/A</v>
      </c>
      <c r="U58" s="349" t="e">
        <f>HLOOKUP(R58,[21]Listas!$F$4:$J$5,2,0)</f>
        <v>#N/A</v>
      </c>
      <c r="V58" s="222" t="e">
        <f>INDEX([21]Listas!$F$6:$J$10,MATCH(Q58,[21]Listas!$D$6:$D$10,0),MATCH(R58,[21]Listas!$F$4:$J$4,0))</f>
        <v>#N/A</v>
      </c>
      <c r="W58" s="167"/>
      <c r="X58" s="535"/>
      <c r="Y58" s="575"/>
      <c r="Z58" s="536"/>
      <c r="AA58" s="229"/>
      <c r="AB58" s="229"/>
      <c r="AC58" s="201"/>
      <c r="AD58" s="175"/>
      <c r="AE58" s="229"/>
      <c r="AF58" s="167"/>
      <c r="AG58" s="349">
        <f t="shared" si="0"/>
        <v>0</v>
      </c>
      <c r="AH58" s="202" t="e">
        <f t="shared" si="1"/>
        <v>#N/A</v>
      </c>
      <c r="AI58" s="350" t="e">
        <f>IF(AH58&lt;=1,"Remota",VLOOKUP(AH58,[21]Listas!$C$6:$D$10,2,0))</f>
        <v>#N/A</v>
      </c>
      <c r="AJ58" s="202" t="e">
        <f t="shared" si="2"/>
        <v>#N/A</v>
      </c>
      <c r="AK58" s="350" t="e">
        <f>IF(AJ58&lt;=1,"Insignificante",HLOOKUP(AJ58,[21]Listas!$F$3:$J$4,2,0))</f>
        <v>#N/A</v>
      </c>
      <c r="AL58" s="351" t="e">
        <f t="shared" si="3"/>
        <v>#N/A</v>
      </c>
      <c r="AM58" s="222" t="e">
        <f>INDEX([21]Listas!$F$6:$J$10,MATCH(AI58,[21]Listas!$D$6:$D$10,0),MATCH(AK58,[21]Listas!$F$4:$J$4,0))</f>
        <v>#N/A</v>
      </c>
    </row>
    <row r="59" spans="1:39" s="171" customFormat="1" ht="78" hidden="1" customHeight="1" x14ac:dyDescent="0.2">
      <c r="A59" s="175"/>
      <c r="B59" s="220"/>
      <c r="C59" s="535"/>
      <c r="D59" s="575"/>
      <c r="E59" s="536"/>
      <c r="F59" s="229"/>
      <c r="G59" s="535"/>
      <c r="H59" s="575"/>
      <c r="I59" s="536"/>
      <c r="J59" s="550"/>
      <c r="K59" s="550"/>
      <c r="L59" s="550"/>
      <c r="M59" s="175"/>
      <c r="N59" s="175"/>
      <c r="O59" s="175"/>
      <c r="P59" s="175"/>
      <c r="Q59" s="220"/>
      <c r="R59" s="220"/>
      <c r="S59" s="167"/>
      <c r="T59" s="349" t="e">
        <f>VLOOKUP(Q59,[21]Listas!$D$6:$E$10,2,0)</f>
        <v>#N/A</v>
      </c>
      <c r="U59" s="349" t="e">
        <f>HLOOKUP(R59,[21]Listas!$F$4:$J$5,2,0)</f>
        <v>#N/A</v>
      </c>
      <c r="V59" s="222" t="e">
        <f>INDEX([21]Listas!$F$6:$J$10,MATCH(Q59,[21]Listas!$D$6:$D$10,0),MATCH(R59,[21]Listas!$F$4:$J$4,0))</f>
        <v>#N/A</v>
      </c>
      <c r="W59" s="167"/>
      <c r="X59" s="535"/>
      <c r="Y59" s="575"/>
      <c r="Z59" s="536"/>
      <c r="AA59" s="229"/>
      <c r="AB59" s="229"/>
      <c r="AC59" s="201"/>
      <c r="AD59" s="175"/>
      <c r="AE59" s="229"/>
      <c r="AF59" s="167"/>
      <c r="AG59" s="349">
        <f t="shared" si="0"/>
        <v>0</v>
      </c>
      <c r="AH59" s="202" t="e">
        <f t="shared" si="1"/>
        <v>#N/A</v>
      </c>
      <c r="AI59" s="350" t="e">
        <f>IF(AH59&lt;=1,"Remota",VLOOKUP(AH59,[21]Listas!$C$6:$D$10,2,0))</f>
        <v>#N/A</v>
      </c>
      <c r="AJ59" s="202" t="e">
        <f t="shared" si="2"/>
        <v>#N/A</v>
      </c>
      <c r="AK59" s="350" t="e">
        <f>IF(AJ59&lt;=1,"Insignificante",HLOOKUP(AJ59,[21]Listas!$F$3:$J$4,2,0))</f>
        <v>#N/A</v>
      </c>
      <c r="AL59" s="351" t="e">
        <f t="shared" si="3"/>
        <v>#N/A</v>
      </c>
      <c r="AM59" s="222" t="e">
        <f>INDEX([21]Listas!$F$6:$J$10,MATCH(AI59,[21]Listas!$D$6:$D$10,0),MATCH(AK59,[21]Listas!$F$4:$J$4,0))</f>
        <v>#N/A</v>
      </c>
    </row>
    <row r="60" spans="1:39" s="171" customFormat="1" ht="78" hidden="1" customHeight="1" x14ac:dyDescent="0.2">
      <c r="A60" s="175"/>
      <c r="B60" s="220"/>
      <c r="C60" s="535"/>
      <c r="D60" s="575"/>
      <c r="E60" s="536"/>
      <c r="F60" s="229"/>
      <c r="G60" s="535"/>
      <c r="H60" s="575"/>
      <c r="I60" s="536"/>
      <c r="J60" s="550"/>
      <c r="K60" s="550"/>
      <c r="L60" s="550"/>
      <c r="M60" s="175"/>
      <c r="N60" s="175"/>
      <c r="O60" s="175"/>
      <c r="P60" s="175"/>
      <c r="Q60" s="220"/>
      <c r="R60" s="220"/>
      <c r="S60" s="167"/>
      <c r="T60" s="349" t="e">
        <f>VLOOKUP(Q60,[21]Listas!$D$6:$E$10,2,0)</f>
        <v>#N/A</v>
      </c>
      <c r="U60" s="349" t="e">
        <f>HLOOKUP(R60,[21]Listas!$F$4:$J$5,2,0)</f>
        <v>#N/A</v>
      </c>
      <c r="V60" s="222" t="e">
        <f>INDEX([21]Listas!$F$6:$J$10,MATCH(Q60,[21]Listas!$D$6:$D$10,0),MATCH(R60,[21]Listas!$F$4:$J$4,0))</f>
        <v>#N/A</v>
      </c>
      <c r="W60" s="167"/>
      <c r="X60" s="535"/>
      <c r="Y60" s="575"/>
      <c r="Z60" s="536"/>
      <c r="AA60" s="229"/>
      <c r="AB60" s="229"/>
      <c r="AC60" s="201"/>
      <c r="AD60" s="175"/>
      <c r="AE60" s="229"/>
      <c r="AF60" s="167"/>
      <c r="AG60" s="349">
        <f t="shared" si="0"/>
        <v>0</v>
      </c>
      <c r="AH60" s="202" t="e">
        <f t="shared" si="1"/>
        <v>#N/A</v>
      </c>
      <c r="AI60" s="350" t="e">
        <f>IF(AH60&lt;=1,"Remota",VLOOKUP(AH60,[21]Listas!$C$6:$D$10,2,0))</f>
        <v>#N/A</v>
      </c>
      <c r="AJ60" s="202" t="e">
        <f t="shared" si="2"/>
        <v>#N/A</v>
      </c>
      <c r="AK60" s="350" t="e">
        <f>IF(AJ60&lt;=1,"Insignificante",HLOOKUP(AJ60,[21]Listas!$F$3:$J$4,2,0))</f>
        <v>#N/A</v>
      </c>
      <c r="AL60" s="351" t="e">
        <f t="shared" si="3"/>
        <v>#N/A</v>
      </c>
      <c r="AM60" s="222" t="e">
        <f>INDEX([21]Listas!$F$6:$J$10,MATCH(AI60,[21]Listas!$D$6:$D$10,0),MATCH(AK60,[21]Listas!$F$4:$J$4,0))</f>
        <v>#N/A</v>
      </c>
    </row>
    <row r="61" spans="1:39" s="171" customFormat="1" ht="78" hidden="1" customHeight="1" x14ac:dyDescent="0.2">
      <c r="A61" s="175"/>
      <c r="B61" s="220"/>
      <c r="C61" s="535"/>
      <c r="D61" s="575"/>
      <c r="E61" s="536"/>
      <c r="F61" s="229"/>
      <c r="G61" s="535"/>
      <c r="H61" s="575"/>
      <c r="I61" s="536"/>
      <c r="J61" s="550"/>
      <c r="K61" s="550"/>
      <c r="L61" s="550"/>
      <c r="M61" s="175"/>
      <c r="N61" s="175"/>
      <c r="O61" s="175"/>
      <c r="P61" s="175"/>
      <c r="Q61" s="220"/>
      <c r="R61" s="220"/>
      <c r="S61" s="167"/>
      <c r="T61" s="349" t="e">
        <f>VLOOKUP(Q61,[21]Listas!$D$6:$E$10,2,0)</f>
        <v>#N/A</v>
      </c>
      <c r="U61" s="349" t="e">
        <f>HLOOKUP(R61,[21]Listas!$F$4:$J$5,2,0)</f>
        <v>#N/A</v>
      </c>
      <c r="V61" s="222" t="e">
        <f>INDEX([21]Listas!$F$6:$J$10,MATCH(Q61,[21]Listas!$D$6:$D$10,0),MATCH(R61,[21]Listas!$F$4:$J$4,0))</f>
        <v>#N/A</v>
      </c>
      <c r="W61" s="167"/>
      <c r="X61" s="535"/>
      <c r="Y61" s="575"/>
      <c r="Z61" s="536"/>
      <c r="AA61" s="229"/>
      <c r="AB61" s="229"/>
      <c r="AC61" s="201"/>
      <c r="AD61" s="175"/>
      <c r="AE61" s="229"/>
      <c r="AF61" s="167"/>
      <c r="AG61" s="349">
        <f t="shared" si="0"/>
        <v>0</v>
      </c>
      <c r="AH61" s="202" t="e">
        <f t="shared" si="1"/>
        <v>#N/A</v>
      </c>
      <c r="AI61" s="350" t="e">
        <f>IF(AH61&lt;=1,"Remota",VLOOKUP(AH61,[21]Listas!$C$6:$D$10,2,0))</f>
        <v>#N/A</v>
      </c>
      <c r="AJ61" s="202" t="e">
        <f t="shared" si="2"/>
        <v>#N/A</v>
      </c>
      <c r="AK61" s="350" t="e">
        <f>IF(AJ61&lt;=1,"Insignificante",HLOOKUP(AJ61,[21]Listas!$F$3:$J$4,2,0))</f>
        <v>#N/A</v>
      </c>
      <c r="AL61" s="351" t="e">
        <f t="shared" si="3"/>
        <v>#N/A</v>
      </c>
      <c r="AM61" s="222" t="e">
        <f>INDEX([21]Listas!$F$6:$J$10,MATCH(AI61,[21]Listas!$D$6:$D$10,0),MATCH(AK61,[21]Listas!$F$4:$J$4,0))</f>
        <v>#N/A</v>
      </c>
    </row>
    <row r="62" spans="1:39" s="171" customFormat="1" ht="78" hidden="1" customHeight="1" x14ac:dyDescent="0.2">
      <c r="A62" s="175"/>
      <c r="B62" s="220"/>
      <c r="C62" s="535"/>
      <c r="D62" s="575"/>
      <c r="E62" s="536"/>
      <c r="F62" s="229"/>
      <c r="G62" s="535"/>
      <c r="H62" s="575"/>
      <c r="I62" s="536"/>
      <c r="J62" s="550"/>
      <c r="K62" s="550"/>
      <c r="L62" s="550"/>
      <c r="M62" s="175"/>
      <c r="N62" s="175"/>
      <c r="O62" s="175"/>
      <c r="P62" s="175"/>
      <c r="Q62" s="220"/>
      <c r="R62" s="220"/>
      <c r="S62" s="167"/>
      <c r="T62" s="349" t="e">
        <f>VLOOKUP(Q62,[21]Listas!$D$6:$E$10,2,0)</f>
        <v>#N/A</v>
      </c>
      <c r="U62" s="349" t="e">
        <f>HLOOKUP(R62,[21]Listas!$F$4:$J$5,2,0)</f>
        <v>#N/A</v>
      </c>
      <c r="V62" s="222" t="e">
        <f>INDEX([21]Listas!$F$6:$J$10,MATCH(Q62,[21]Listas!$D$6:$D$10,0),MATCH(R62,[21]Listas!$F$4:$J$4,0))</f>
        <v>#N/A</v>
      </c>
      <c r="W62" s="167"/>
      <c r="X62" s="535"/>
      <c r="Y62" s="575"/>
      <c r="Z62" s="536"/>
      <c r="AA62" s="229"/>
      <c r="AB62" s="229"/>
      <c r="AC62" s="201"/>
      <c r="AD62" s="175"/>
      <c r="AE62" s="229"/>
      <c r="AF62" s="167"/>
      <c r="AG62" s="349">
        <f t="shared" si="0"/>
        <v>0</v>
      </c>
      <c r="AH62" s="202" t="e">
        <f t="shared" si="1"/>
        <v>#N/A</v>
      </c>
      <c r="AI62" s="350" t="e">
        <f>IF(AH62&lt;=1,"Remota",VLOOKUP(AH62,[21]Listas!$C$6:$D$10,2,0))</f>
        <v>#N/A</v>
      </c>
      <c r="AJ62" s="202" t="e">
        <f t="shared" si="2"/>
        <v>#N/A</v>
      </c>
      <c r="AK62" s="350" t="e">
        <f>IF(AJ62&lt;=1,"Insignificante",HLOOKUP(AJ62,[21]Listas!$F$3:$J$4,2,0))</f>
        <v>#N/A</v>
      </c>
      <c r="AL62" s="351" t="e">
        <f t="shared" si="3"/>
        <v>#N/A</v>
      </c>
      <c r="AM62" s="222" t="e">
        <f>INDEX([21]Listas!$F$6:$J$10,MATCH(AI62,[21]Listas!$D$6:$D$10,0),MATCH(AK62,[21]Listas!$F$4:$J$4,0))</f>
        <v>#N/A</v>
      </c>
    </row>
    <row r="63" spans="1:39" s="171" customFormat="1" ht="78" hidden="1" customHeight="1" x14ac:dyDescent="0.2">
      <c r="A63" s="175"/>
      <c r="B63" s="220"/>
      <c r="C63" s="535"/>
      <c r="D63" s="575"/>
      <c r="E63" s="536"/>
      <c r="F63" s="229"/>
      <c r="G63" s="535"/>
      <c r="H63" s="575"/>
      <c r="I63" s="536"/>
      <c r="J63" s="550"/>
      <c r="K63" s="550"/>
      <c r="L63" s="550"/>
      <c r="M63" s="175"/>
      <c r="N63" s="175"/>
      <c r="O63" s="175"/>
      <c r="P63" s="175"/>
      <c r="Q63" s="220"/>
      <c r="R63" s="220"/>
      <c r="S63" s="167"/>
      <c r="T63" s="349" t="e">
        <f>VLOOKUP(Q63,[21]Listas!$D$6:$E$10,2,0)</f>
        <v>#N/A</v>
      </c>
      <c r="U63" s="349" t="e">
        <f>HLOOKUP(R63,[21]Listas!$F$4:$J$5,2,0)</f>
        <v>#N/A</v>
      </c>
      <c r="V63" s="222" t="e">
        <f>INDEX([21]Listas!$F$6:$J$10,MATCH(Q63,[21]Listas!$D$6:$D$10,0),MATCH(R63,[21]Listas!$F$4:$J$4,0))</f>
        <v>#N/A</v>
      </c>
      <c r="W63" s="167"/>
      <c r="X63" s="535"/>
      <c r="Y63" s="575"/>
      <c r="Z63" s="536"/>
      <c r="AA63" s="229"/>
      <c r="AB63" s="229"/>
      <c r="AC63" s="201"/>
      <c r="AD63" s="175"/>
      <c r="AE63" s="229"/>
      <c r="AF63" s="167"/>
      <c r="AG63" s="349">
        <f t="shared" si="0"/>
        <v>0</v>
      </c>
      <c r="AH63" s="202" t="e">
        <f t="shared" si="1"/>
        <v>#N/A</v>
      </c>
      <c r="AI63" s="350" t="e">
        <f>IF(AH63&lt;=1,"Remota",VLOOKUP(AH63,[21]Listas!$C$6:$D$10,2,0))</f>
        <v>#N/A</v>
      </c>
      <c r="AJ63" s="202" t="e">
        <f t="shared" si="2"/>
        <v>#N/A</v>
      </c>
      <c r="AK63" s="350" t="e">
        <f>IF(AJ63&lt;=1,"Insignificante",HLOOKUP(AJ63,[21]Listas!$F$3:$J$4,2,0))</f>
        <v>#N/A</v>
      </c>
      <c r="AL63" s="351" t="e">
        <f t="shared" si="3"/>
        <v>#N/A</v>
      </c>
      <c r="AM63" s="222" t="e">
        <f>INDEX([21]Listas!$F$6:$J$10,MATCH(AI63,[21]Listas!$D$6:$D$10,0),MATCH(AK63,[21]Listas!$F$4:$J$4,0))</f>
        <v>#N/A</v>
      </c>
    </row>
    <row r="64" spans="1:39" s="171" customFormat="1" ht="78" hidden="1" customHeight="1" x14ac:dyDescent="0.2">
      <c r="A64" s="175"/>
      <c r="B64" s="220"/>
      <c r="C64" s="535"/>
      <c r="D64" s="575"/>
      <c r="E64" s="536"/>
      <c r="F64" s="229"/>
      <c r="G64" s="535"/>
      <c r="H64" s="575"/>
      <c r="I64" s="536"/>
      <c r="J64" s="550"/>
      <c r="K64" s="550"/>
      <c r="L64" s="550"/>
      <c r="M64" s="175"/>
      <c r="N64" s="175"/>
      <c r="O64" s="175"/>
      <c r="P64" s="175"/>
      <c r="Q64" s="220"/>
      <c r="R64" s="220"/>
      <c r="S64" s="167"/>
      <c r="T64" s="349" t="e">
        <f>VLOOKUP(Q64,[21]Listas!$D$6:$E$10,2,0)</f>
        <v>#N/A</v>
      </c>
      <c r="U64" s="349" t="e">
        <f>HLOOKUP(R64,[21]Listas!$F$4:$J$5,2,0)</f>
        <v>#N/A</v>
      </c>
      <c r="V64" s="222" t="e">
        <f>INDEX([21]Listas!$F$6:$J$10,MATCH(Q64,[21]Listas!$D$6:$D$10,0),MATCH(R64,[21]Listas!$F$4:$J$4,0))</f>
        <v>#N/A</v>
      </c>
      <c r="W64" s="167"/>
      <c r="X64" s="535"/>
      <c r="Y64" s="575"/>
      <c r="Z64" s="536"/>
      <c r="AA64" s="229"/>
      <c r="AB64" s="229"/>
      <c r="AC64" s="201"/>
      <c r="AD64" s="175"/>
      <c r="AE64" s="229"/>
      <c r="AF64" s="167"/>
      <c r="AG64" s="349">
        <f t="shared" si="0"/>
        <v>0</v>
      </c>
      <c r="AH64" s="202" t="e">
        <f t="shared" si="1"/>
        <v>#N/A</v>
      </c>
      <c r="AI64" s="350" t="e">
        <f>IF(AH64&lt;=1,"Remota",VLOOKUP(AH64,[21]Listas!$C$6:$D$10,2,0))</f>
        <v>#N/A</v>
      </c>
      <c r="AJ64" s="202" t="e">
        <f t="shared" si="2"/>
        <v>#N/A</v>
      </c>
      <c r="AK64" s="350" t="e">
        <f>IF(AJ64&lt;=1,"Insignificante",HLOOKUP(AJ64,[21]Listas!$F$3:$J$4,2,0))</f>
        <v>#N/A</v>
      </c>
      <c r="AL64" s="351" t="e">
        <f t="shared" si="3"/>
        <v>#N/A</v>
      </c>
      <c r="AM64" s="222" t="e">
        <f>INDEX([21]Listas!$F$6:$J$10,MATCH(AI64,[21]Listas!$D$6:$D$10,0),MATCH(AK64,[21]Listas!$F$4:$J$4,0))</f>
        <v>#N/A</v>
      </c>
    </row>
    <row r="65" spans="1:39" s="171" customFormat="1" ht="78" hidden="1" customHeight="1" x14ac:dyDescent="0.2">
      <c r="A65" s="175"/>
      <c r="B65" s="220"/>
      <c r="C65" s="535"/>
      <c r="D65" s="575"/>
      <c r="E65" s="536"/>
      <c r="F65" s="229"/>
      <c r="G65" s="535"/>
      <c r="H65" s="575"/>
      <c r="I65" s="536"/>
      <c r="J65" s="550"/>
      <c r="K65" s="550"/>
      <c r="L65" s="550"/>
      <c r="M65" s="175"/>
      <c r="N65" s="175"/>
      <c r="O65" s="175"/>
      <c r="P65" s="175"/>
      <c r="Q65" s="220"/>
      <c r="R65" s="220"/>
      <c r="S65" s="167"/>
      <c r="T65" s="349" t="e">
        <f>VLOOKUP(Q65,[21]Listas!$D$6:$E$10,2,0)</f>
        <v>#N/A</v>
      </c>
      <c r="U65" s="349" t="e">
        <f>HLOOKUP(R65,[21]Listas!$F$4:$J$5,2,0)</f>
        <v>#N/A</v>
      </c>
      <c r="V65" s="222" t="e">
        <f>INDEX([21]Listas!$F$6:$J$10,MATCH(Q65,[21]Listas!$D$6:$D$10,0),MATCH(R65,[21]Listas!$F$4:$J$4,0))</f>
        <v>#N/A</v>
      </c>
      <c r="W65" s="167"/>
      <c r="X65" s="535"/>
      <c r="Y65" s="575"/>
      <c r="Z65" s="536"/>
      <c r="AA65" s="229"/>
      <c r="AB65" s="229"/>
      <c r="AC65" s="201"/>
      <c r="AD65" s="175"/>
      <c r="AE65" s="229"/>
      <c r="AF65" s="167"/>
      <c r="AG65" s="349">
        <f t="shared" si="0"/>
        <v>0</v>
      </c>
      <c r="AH65" s="202" t="e">
        <f t="shared" si="1"/>
        <v>#N/A</v>
      </c>
      <c r="AI65" s="350" t="e">
        <f>IF(AH65&lt;=1,"Remota",VLOOKUP(AH65,[21]Listas!$C$6:$D$10,2,0))</f>
        <v>#N/A</v>
      </c>
      <c r="AJ65" s="202" t="e">
        <f t="shared" si="2"/>
        <v>#N/A</v>
      </c>
      <c r="AK65" s="350" t="e">
        <f>IF(AJ65&lt;=1,"Insignificante",HLOOKUP(AJ65,[21]Listas!$F$3:$J$4,2,0))</f>
        <v>#N/A</v>
      </c>
      <c r="AL65" s="351" t="e">
        <f t="shared" si="3"/>
        <v>#N/A</v>
      </c>
      <c r="AM65" s="222" t="e">
        <f>INDEX([21]Listas!$F$6:$J$10,MATCH(AI65,[21]Listas!$D$6:$D$10,0),MATCH(AK65,[21]Listas!$F$4:$J$4,0))</f>
        <v>#N/A</v>
      </c>
    </row>
    <row r="66" spans="1:39" s="171" customFormat="1" ht="78" hidden="1" customHeight="1" x14ac:dyDescent="0.2">
      <c r="A66" s="175"/>
      <c r="B66" s="220"/>
      <c r="C66" s="535"/>
      <c r="D66" s="575"/>
      <c r="E66" s="536"/>
      <c r="F66" s="229"/>
      <c r="G66" s="535"/>
      <c r="H66" s="575"/>
      <c r="I66" s="536"/>
      <c r="J66" s="550"/>
      <c r="K66" s="550"/>
      <c r="L66" s="550"/>
      <c r="M66" s="175"/>
      <c r="N66" s="175"/>
      <c r="O66" s="175"/>
      <c r="P66" s="175"/>
      <c r="Q66" s="220"/>
      <c r="R66" s="220"/>
      <c r="S66" s="167"/>
      <c r="T66" s="349" t="e">
        <f>VLOOKUP(Q66,[21]Listas!$D$6:$E$10,2,0)</f>
        <v>#N/A</v>
      </c>
      <c r="U66" s="349" t="e">
        <f>HLOOKUP(R66,[21]Listas!$F$4:$J$5,2,0)</f>
        <v>#N/A</v>
      </c>
      <c r="V66" s="222" t="e">
        <f>INDEX([21]Listas!$F$6:$J$10,MATCH(Q66,[21]Listas!$D$6:$D$10,0),MATCH(R66,[21]Listas!$F$4:$J$4,0))</f>
        <v>#N/A</v>
      </c>
      <c r="W66" s="167"/>
      <c r="X66" s="535"/>
      <c r="Y66" s="575"/>
      <c r="Z66" s="536"/>
      <c r="AA66" s="229"/>
      <c r="AB66" s="229"/>
      <c r="AC66" s="201"/>
      <c r="AD66" s="175"/>
      <c r="AE66" s="229"/>
      <c r="AF66" s="167"/>
      <c r="AG66" s="349">
        <f t="shared" si="0"/>
        <v>0</v>
      </c>
      <c r="AH66" s="202" t="e">
        <f t="shared" si="1"/>
        <v>#N/A</v>
      </c>
      <c r="AI66" s="350" t="e">
        <f>IF(AH66&lt;=1,"Remota",VLOOKUP(AH66,[21]Listas!$C$6:$D$10,2,0))</f>
        <v>#N/A</v>
      </c>
      <c r="AJ66" s="202" t="e">
        <f t="shared" si="2"/>
        <v>#N/A</v>
      </c>
      <c r="AK66" s="350" t="e">
        <f>IF(AJ66&lt;=1,"Insignificante",HLOOKUP(AJ66,[21]Listas!$F$3:$J$4,2,0))</f>
        <v>#N/A</v>
      </c>
      <c r="AL66" s="351" t="e">
        <f t="shared" si="3"/>
        <v>#N/A</v>
      </c>
      <c r="AM66" s="222" t="e">
        <f>INDEX([21]Listas!$F$6:$J$10,MATCH(AI66,[21]Listas!$D$6:$D$10,0),MATCH(AK66,[21]Listas!$F$4:$J$4,0))</f>
        <v>#N/A</v>
      </c>
    </row>
    <row r="67" spans="1:39" s="171" customFormat="1" ht="78" hidden="1" customHeight="1" x14ac:dyDescent="0.2">
      <c r="A67" s="175"/>
      <c r="B67" s="220"/>
      <c r="C67" s="535"/>
      <c r="D67" s="575"/>
      <c r="E67" s="536"/>
      <c r="F67" s="229"/>
      <c r="G67" s="535"/>
      <c r="H67" s="575"/>
      <c r="I67" s="536"/>
      <c r="J67" s="550"/>
      <c r="K67" s="550"/>
      <c r="L67" s="550"/>
      <c r="M67" s="175"/>
      <c r="N67" s="175"/>
      <c r="O67" s="175"/>
      <c r="P67" s="175"/>
      <c r="Q67" s="220"/>
      <c r="R67" s="220"/>
      <c r="S67" s="167"/>
      <c r="T67" s="349" t="e">
        <f>VLOOKUP(Q67,[21]Listas!$D$6:$E$10,2,0)</f>
        <v>#N/A</v>
      </c>
      <c r="U67" s="349" t="e">
        <f>HLOOKUP(R67,[21]Listas!$F$4:$J$5,2,0)</f>
        <v>#N/A</v>
      </c>
      <c r="V67" s="222" t="e">
        <f>INDEX([21]Listas!$F$6:$J$10,MATCH(Q67,[21]Listas!$D$6:$D$10,0),MATCH(R67,[21]Listas!$F$4:$J$4,0))</f>
        <v>#N/A</v>
      </c>
      <c r="W67" s="167"/>
      <c r="X67" s="535"/>
      <c r="Y67" s="575"/>
      <c r="Z67" s="536"/>
      <c r="AA67" s="229"/>
      <c r="AB67" s="229"/>
      <c r="AC67" s="201"/>
      <c r="AD67" s="175"/>
      <c r="AE67" s="229"/>
      <c r="AF67" s="167"/>
      <c r="AG67" s="349">
        <f t="shared" si="0"/>
        <v>0</v>
      </c>
      <c r="AH67" s="202" t="e">
        <f t="shared" ref="AH67:AH77" si="4">IF(OR(AE67="Probabilidad",AE67="Ambos"),T67-AG67,T67)</f>
        <v>#N/A</v>
      </c>
      <c r="AI67" s="350" t="e">
        <f>IF(AH67&lt;=1,"Remota",VLOOKUP(AH67,[21]Listas!$C$6:$D$10,2,0))</f>
        <v>#N/A</v>
      </c>
      <c r="AJ67" s="202" t="e">
        <f t="shared" ref="AJ67:AJ77" si="5">IF(OR(AE67="Impacto",AE67="Ambos"),U67-AG67,U67)</f>
        <v>#N/A</v>
      </c>
      <c r="AK67" s="350" t="e">
        <f>IF(AJ67&lt;=1,"Insignificante",HLOOKUP(AJ67,[21]Listas!$F$3:$J$4,2,0))</f>
        <v>#N/A</v>
      </c>
      <c r="AL67" s="351" t="e">
        <f t="shared" si="3"/>
        <v>#N/A</v>
      </c>
      <c r="AM67" s="222" t="e">
        <f>INDEX([21]Listas!$F$6:$J$10,MATCH(AI67,[21]Listas!$D$6:$D$10,0),MATCH(AK67,[21]Listas!$F$4:$J$4,0))</f>
        <v>#N/A</v>
      </c>
    </row>
    <row r="68" spans="1:39" s="171" customFormat="1" ht="78" hidden="1" customHeight="1" x14ac:dyDescent="0.2">
      <c r="A68" s="175"/>
      <c r="B68" s="220"/>
      <c r="C68" s="535"/>
      <c r="D68" s="575"/>
      <c r="E68" s="536"/>
      <c r="F68" s="229"/>
      <c r="G68" s="535"/>
      <c r="H68" s="575"/>
      <c r="I68" s="536"/>
      <c r="J68" s="550"/>
      <c r="K68" s="550"/>
      <c r="L68" s="550"/>
      <c r="M68" s="175"/>
      <c r="N68" s="175"/>
      <c r="O68" s="175"/>
      <c r="P68" s="175"/>
      <c r="Q68" s="220"/>
      <c r="R68" s="220"/>
      <c r="S68" s="167"/>
      <c r="T68" s="349" t="e">
        <f>VLOOKUP(Q68,[21]Listas!$D$6:$E$10,2,0)</f>
        <v>#N/A</v>
      </c>
      <c r="U68" s="349" t="e">
        <f>HLOOKUP(R68,[21]Listas!$F$4:$J$5,2,0)</f>
        <v>#N/A</v>
      </c>
      <c r="V68" s="222" t="e">
        <f>INDEX([21]Listas!$F$6:$J$10,MATCH(Q68,[21]Listas!$D$6:$D$10,0),MATCH(R68,[21]Listas!$F$4:$J$4,0))</f>
        <v>#N/A</v>
      </c>
      <c r="W68" s="167"/>
      <c r="X68" s="535"/>
      <c r="Y68" s="575"/>
      <c r="Z68" s="536"/>
      <c r="AA68" s="229"/>
      <c r="AB68" s="229"/>
      <c r="AC68" s="201"/>
      <c r="AD68" s="175"/>
      <c r="AE68" s="229"/>
      <c r="AF68" s="167"/>
      <c r="AG68" s="349">
        <f t="shared" ref="AG68:AG77" si="6">IF(AD68&lt;=33,0,IF(AD68&gt;81,2,1))</f>
        <v>0</v>
      </c>
      <c r="AH68" s="202" t="e">
        <f t="shared" si="4"/>
        <v>#N/A</v>
      </c>
      <c r="AI68" s="350" t="e">
        <f>IF(AH68&lt;=1,"Remota",VLOOKUP(AH68,[21]Listas!$C$6:$D$10,2,0))</f>
        <v>#N/A</v>
      </c>
      <c r="AJ68" s="202" t="e">
        <f t="shared" si="5"/>
        <v>#N/A</v>
      </c>
      <c r="AK68" s="350" t="e">
        <f>IF(AJ68&lt;=1,"Insignificante",HLOOKUP(AJ68,[21]Listas!$F$3:$J$4,2,0))</f>
        <v>#N/A</v>
      </c>
      <c r="AL68" s="351" t="e">
        <f t="shared" ref="AL68:AL77" si="7">AH68*AJ68</f>
        <v>#N/A</v>
      </c>
      <c r="AM68" s="222" t="e">
        <f>INDEX([21]Listas!$F$6:$J$10,MATCH(AI68,[21]Listas!$D$6:$D$10,0),MATCH(AK68,[21]Listas!$F$4:$J$4,0))</f>
        <v>#N/A</v>
      </c>
    </row>
    <row r="69" spans="1:39" s="171" customFormat="1" ht="78" hidden="1" customHeight="1" x14ac:dyDescent="0.2">
      <c r="A69" s="175"/>
      <c r="B69" s="220"/>
      <c r="C69" s="535"/>
      <c r="D69" s="575"/>
      <c r="E69" s="536"/>
      <c r="F69" s="229"/>
      <c r="G69" s="535"/>
      <c r="H69" s="575"/>
      <c r="I69" s="536"/>
      <c r="J69" s="550"/>
      <c r="K69" s="550"/>
      <c r="L69" s="550"/>
      <c r="M69" s="175"/>
      <c r="N69" s="175"/>
      <c r="O69" s="175"/>
      <c r="P69" s="175"/>
      <c r="Q69" s="220"/>
      <c r="R69" s="220"/>
      <c r="S69" s="167"/>
      <c r="T69" s="349" t="e">
        <f>VLOOKUP(Q69,[21]Listas!$D$6:$E$10,2,0)</f>
        <v>#N/A</v>
      </c>
      <c r="U69" s="349" t="e">
        <f>HLOOKUP(R69,[21]Listas!$F$4:$J$5,2,0)</f>
        <v>#N/A</v>
      </c>
      <c r="V69" s="222" t="e">
        <f>INDEX([21]Listas!$F$6:$J$10,MATCH(Q69,[21]Listas!$D$6:$D$10,0),MATCH(R69,[21]Listas!$F$4:$J$4,0))</f>
        <v>#N/A</v>
      </c>
      <c r="W69" s="167"/>
      <c r="X69" s="535"/>
      <c r="Y69" s="575"/>
      <c r="Z69" s="536"/>
      <c r="AA69" s="229"/>
      <c r="AB69" s="229"/>
      <c r="AC69" s="201"/>
      <c r="AD69" s="175"/>
      <c r="AE69" s="229"/>
      <c r="AF69" s="167"/>
      <c r="AG69" s="349">
        <f t="shared" si="6"/>
        <v>0</v>
      </c>
      <c r="AH69" s="202" t="e">
        <f t="shared" si="4"/>
        <v>#N/A</v>
      </c>
      <c r="AI69" s="350" t="e">
        <f>IF(AH69&lt;=1,"Remota",VLOOKUP(AH69,[21]Listas!$C$6:$D$10,2,0))</f>
        <v>#N/A</v>
      </c>
      <c r="AJ69" s="202" t="e">
        <f t="shared" si="5"/>
        <v>#N/A</v>
      </c>
      <c r="AK69" s="350" t="e">
        <f>IF(AJ69&lt;=1,"Insignificante",HLOOKUP(AJ69,[21]Listas!$F$3:$J$4,2,0))</f>
        <v>#N/A</v>
      </c>
      <c r="AL69" s="351" t="e">
        <f t="shared" si="7"/>
        <v>#N/A</v>
      </c>
      <c r="AM69" s="222" t="e">
        <f>INDEX([21]Listas!$F$6:$J$10,MATCH(AI69,[21]Listas!$D$6:$D$10,0),MATCH(AK69,[21]Listas!$F$4:$J$4,0))</f>
        <v>#N/A</v>
      </c>
    </row>
    <row r="70" spans="1:39" s="171" customFormat="1" ht="78" hidden="1" customHeight="1" x14ac:dyDescent="0.2">
      <c r="A70" s="175"/>
      <c r="B70" s="220"/>
      <c r="C70" s="535"/>
      <c r="D70" s="575"/>
      <c r="E70" s="536"/>
      <c r="F70" s="229"/>
      <c r="G70" s="535"/>
      <c r="H70" s="575"/>
      <c r="I70" s="536"/>
      <c r="J70" s="550"/>
      <c r="K70" s="550"/>
      <c r="L70" s="550"/>
      <c r="M70" s="175"/>
      <c r="N70" s="175"/>
      <c r="O70" s="175"/>
      <c r="P70" s="175"/>
      <c r="Q70" s="220"/>
      <c r="R70" s="220"/>
      <c r="S70" s="167"/>
      <c r="T70" s="349" t="e">
        <f>VLOOKUP(Q70,[21]Listas!$D$6:$E$10,2,0)</f>
        <v>#N/A</v>
      </c>
      <c r="U70" s="349" t="e">
        <f>HLOOKUP(R70,[21]Listas!$F$4:$J$5,2,0)</f>
        <v>#N/A</v>
      </c>
      <c r="V70" s="222" t="e">
        <f>INDEX([21]Listas!$F$6:$J$10,MATCH(Q70,[21]Listas!$D$6:$D$10,0),MATCH(R70,[21]Listas!$F$4:$J$4,0))</f>
        <v>#N/A</v>
      </c>
      <c r="W70" s="167"/>
      <c r="X70" s="535"/>
      <c r="Y70" s="575"/>
      <c r="Z70" s="536"/>
      <c r="AA70" s="229"/>
      <c r="AB70" s="229"/>
      <c r="AC70" s="201"/>
      <c r="AD70" s="175"/>
      <c r="AE70" s="229"/>
      <c r="AF70" s="167"/>
      <c r="AG70" s="349">
        <f t="shared" si="6"/>
        <v>0</v>
      </c>
      <c r="AH70" s="202" t="e">
        <f t="shared" si="4"/>
        <v>#N/A</v>
      </c>
      <c r="AI70" s="350" t="e">
        <f>IF(AH70&lt;=1,"Remota",VLOOKUP(AH70,[21]Listas!$C$6:$D$10,2,0))</f>
        <v>#N/A</v>
      </c>
      <c r="AJ70" s="202" t="e">
        <f t="shared" si="5"/>
        <v>#N/A</v>
      </c>
      <c r="AK70" s="350" t="e">
        <f>IF(AJ70&lt;=1,"Insignificante",HLOOKUP(AJ70,[21]Listas!$F$3:$J$4,2,0))</f>
        <v>#N/A</v>
      </c>
      <c r="AL70" s="351" t="e">
        <f t="shared" si="7"/>
        <v>#N/A</v>
      </c>
      <c r="AM70" s="222" t="e">
        <f>INDEX([21]Listas!$F$6:$J$10,MATCH(AI70,[21]Listas!$D$6:$D$10,0),MATCH(AK70,[21]Listas!$F$4:$J$4,0))</f>
        <v>#N/A</v>
      </c>
    </row>
    <row r="71" spans="1:39" s="171" customFormat="1" ht="78" hidden="1" customHeight="1" x14ac:dyDescent="0.2">
      <c r="A71" s="175"/>
      <c r="B71" s="220"/>
      <c r="C71" s="535"/>
      <c r="D71" s="575"/>
      <c r="E71" s="536"/>
      <c r="F71" s="229"/>
      <c r="G71" s="535"/>
      <c r="H71" s="575"/>
      <c r="I71" s="536"/>
      <c r="J71" s="550"/>
      <c r="K71" s="550"/>
      <c r="L71" s="550"/>
      <c r="M71" s="175"/>
      <c r="N71" s="175"/>
      <c r="O71" s="175"/>
      <c r="P71" s="175"/>
      <c r="Q71" s="220"/>
      <c r="R71" s="220"/>
      <c r="S71" s="167"/>
      <c r="T71" s="349" t="e">
        <f>VLOOKUP(Q71,[21]Listas!$D$6:$E$10,2,0)</f>
        <v>#N/A</v>
      </c>
      <c r="U71" s="349" t="e">
        <f>HLOOKUP(R71,[21]Listas!$F$4:$J$5,2,0)</f>
        <v>#N/A</v>
      </c>
      <c r="V71" s="222" t="e">
        <f>INDEX([21]Listas!$F$6:$J$10,MATCH(Q71,[21]Listas!$D$6:$D$10,0),MATCH(R71,[21]Listas!$F$4:$J$4,0))</f>
        <v>#N/A</v>
      </c>
      <c r="W71" s="167"/>
      <c r="X71" s="535"/>
      <c r="Y71" s="575"/>
      <c r="Z71" s="536"/>
      <c r="AA71" s="229"/>
      <c r="AB71" s="229"/>
      <c r="AC71" s="201"/>
      <c r="AD71" s="175"/>
      <c r="AE71" s="229"/>
      <c r="AF71" s="167"/>
      <c r="AG71" s="349">
        <f t="shared" si="6"/>
        <v>0</v>
      </c>
      <c r="AH71" s="202" t="e">
        <f t="shared" si="4"/>
        <v>#N/A</v>
      </c>
      <c r="AI71" s="350" t="e">
        <f>IF(AH71&lt;=1,"Remota",VLOOKUP(AH71,[21]Listas!$C$6:$D$10,2,0))</f>
        <v>#N/A</v>
      </c>
      <c r="AJ71" s="202" t="e">
        <f t="shared" si="5"/>
        <v>#N/A</v>
      </c>
      <c r="AK71" s="350" t="e">
        <f>IF(AJ71&lt;=1,"Insignificante",HLOOKUP(AJ71,[21]Listas!$F$3:$J$4,2,0))</f>
        <v>#N/A</v>
      </c>
      <c r="AL71" s="351" t="e">
        <f t="shared" si="7"/>
        <v>#N/A</v>
      </c>
      <c r="AM71" s="222" t="e">
        <f>INDEX([21]Listas!$F$6:$J$10,MATCH(AI71,[21]Listas!$D$6:$D$10,0),MATCH(AK71,[21]Listas!$F$4:$J$4,0))</f>
        <v>#N/A</v>
      </c>
    </row>
    <row r="72" spans="1:39" s="171" customFormat="1" ht="78" hidden="1" customHeight="1" x14ac:dyDescent="0.2">
      <c r="A72" s="175"/>
      <c r="B72" s="220"/>
      <c r="C72" s="535"/>
      <c r="D72" s="575"/>
      <c r="E72" s="536"/>
      <c r="F72" s="229"/>
      <c r="G72" s="535"/>
      <c r="H72" s="575"/>
      <c r="I72" s="536"/>
      <c r="J72" s="550"/>
      <c r="K72" s="550"/>
      <c r="L72" s="550"/>
      <c r="M72" s="175"/>
      <c r="N72" s="175"/>
      <c r="O72" s="175"/>
      <c r="P72" s="175"/>
      <c r="Q72" s="220"/>
      <c r="R72" s="220"/>
      <c r="S72" s="167"/>
      <c r="T72" s="349" t="e">
        <f>VLOOKUP(Q72,[21]Listas!$D$6:$E$10,2,0)</f>
        <v>#N/A</v>
      </c>
      <c r="U72" s="349" t="e">
        <f>HLOOKUP(R72,[21]Listas!$F$4:$J$5,2,0)</f>
        <v>#N/A</v>
      </c>
      <c r="V72" s="222" t="e">
        <f>INDEX([21]Listas!$F$6:$J$10,MATCH(Q72,[21]Listas!$D$6:$D$10,0),MATCH(R72,[21]Listas!$F$4:$J$4,0))</f>
        <v>#N/A</v>
      </c>
      <c r="W72" s="167"/>
      <c r="X72" s="535"/>
      <c r="Y72" s="575"/>
      <c r="Z72" s="536"/>
      <c r="AA72" s="229"/>
      <c r="AB72" s="229"/>
      <c r="AC72" s="201"/>
      <c r="AD72" s="175"/>
      <c r="AE72" s="229"/>
      <c r="AF72" s="167"/>
      <c r="AG72" s="349">
        <f t="shared" si="6"/>
        <v>0</v>
      </c>
      <c r="AH72" s="202" t="e">
        <f t="shared" si="4"/>
        <v>#N/A</v>
      </c>
      <c r="AI72" s="350" t="e">
        <f>IF(AH72&lt;=1,"Remota",VLOOKUP(AH72,[21]Listas!$C$6:$D$10,2,0))</f>
        <v>#N/A</v>
      </c>
      <c r="AJ72" s="202" t="e">
        <f t="shared" si="5"/>
        <v>#N/A</v>
      </c>
      <c r="AK72" s="350" t="e">
        <f>IF(AJ72&lt;=1,"Insignificante",HLOOKUP(AJ72,[21]Listas!$F$3:$J$4,2,0))</f>
        <v>#N/A</v>
      </c>
      <c r="AL72" s="351" t="e">
        <f t="shared" si="7"/>
        <v>#N/A</v>
      </c>
      <c r="AM72" s="222" t="e">
        <f>INDEX([21]Listas!$F$6:$J$10,MATCH(AI72,[21]Listas!$D$6:$D$10,0),MATCH(AK72,[21]Listas!$F$4:$J$4,0))</f>
        <v>#N/A</v>
      </c>
    </row>
    <row r="73" spans="1:39" s="171" customFormat="1" ht="78" hidden="1" customHeight="1" x14ac:dyDescent="0.2">
      <c r="A73" s="175"/>
      <c r="B73" s="220"/>
      <c r="C73" s="535"/>
      <c r="D73" s="575"/>
      <c r="E73" s="536"/>
      <c r="F73" s="229"/>
      <c r="G73" s="535"/>
      <c r="H73" s="575"/>
      <c r="I73" s="536"/>
      <c r="J73" s="550"/>
      <c r="K73" s="550"/>
      <c r="L73" s="550"/>
      <c r="M73" s="175"/>
      <c r="N73" s="175"/>
      <c r="O73" s="175"/>
      <c r="P73" s="175"/>
      <c r="Q73" s="220"/>
      <c r="R73" s="220"/>
      <c r="S73" s="167"/>
      <c r="T73" s="349" t="e">
        <f>VLOOKUP(Q73,[21]Listas!$D$6:$E$10,2,0)</f>
        <v>#N/A</v>
      </c>
      <c r="U73" s="349" t="e">
        <f>HLOOKUP(R73,[21]Listas!$F$4:$J$5,2,0)</f>
        <v>#N/A</v>
      </c>
      <c r="V73" s="222" t="e">
        <f>INDEX([21]Listas!$F$6:$J$10,MATCH(Q73,[21]Listas!$D$6:$D$10,0),MATCH(R73,[21]Listas!$F$4:$J$4,0))</f>
        <v>#N/A</v>
      </c>
      <c r="W73" s="167"/>
      <c r="X73" s="535"/>
      <c r="Y73" s="575"/>
      <c r="Z73" s="536"/>
      <c r="AA73" s="229"/>
      <c r="AB73" s="229"/>
      <c r="AC73" s="201"/>
      <c r="AD73" s="175"/>
      <c r="AE73" s="229"/>
      <c r="AF73" s="167"/>
      <c r="AG73" s="349">
        <f t="shared" si="6"/>
        <v>0</v>
      </c>
      <c r="AH73" s="202" t="e">
        <f t="shared" si="4"/>
        <v>#N/A</v>
      </c>
      <c r="AI73" s="350" t="e">
        <f>IF(AH73&lt;=1,"Remota",VLOOKUP(AH73,[21]Listas!$C$6:$D$10,2,0))</f>
        <v>#N/A</v>
      </c>
      <c r="AJ73" s="202" t="e">
        <f t="shared" si="5"/>
        <v>#N/A</v>
      </c>
      <c r="AK73" s="350" t="e">
        <f>IF(AJ73&lt;=1,"Insignificante",HLOOKUP(AJ73,[21]Listas!$F$3:$J$4,2,0))</f>
        <v>#N/A</v>
      </c>
      <c r="AL73" s="351" t="e">
        <f t="shared" si="7"/>
        <v>#N/A</v>
      </c>
      <c r="AM73" s="222" t="e">
        <f>INDEX([21]Listas!$F$6:$J$10,MATCH(AI73,[21]Listas!$D$6:$D$10,0),MATCH(AK73,[21]Listas!$F$4:$J$4,0))</f>
        <v>#N/A</v>
      </c>
    </row>
    <row r="74" spans="1:39" s="171" customFormat="1" ht="78" hidden="1" customHeight="1" x14ac:dyDescent="0.2">
      <c r="A74" s="175"/>
      <c r="B74" s="220"/>
      <c r="C74" s="535"/>
      <c r="D74" s="575"/>
      <c r="E74" s="536"/>
      <c r="F74" s="229"/>
      <c r="G74" s="535"/>
      <c r="H74" s="575"/>
      <c r="I74" s="536"/>
      <c r="J74" s="550"/>
      <c r="K74" s="550"/>
      <c r="L74" s="550"/>
      <c r="M74" s="175"/>
      <c r="N74" s="175"/>
      <c r="O74" s="175"/>
      <c r="P74" s="175"/>
      <c r="Q74" s="220"/>
      <c r="R74" s="220"/>
      <c r="S74" s="167"/>
      <c r="T74" s="349" t="e">
        <f>VLOOKUP(Q74,[21]Listas!$D$6:$E$10,2,0)</f>
        <v>#N/A</v>
      </c>
      <c r="U74" s="349" t="e">
        <f>HLOOKUP(R74,[21]Listas!$F$4:$J$5,2,0)</f>
        <v>#N/A</v>
      </c>
      <c r="V74" s="222" t="e">
        <f>INDEX([21]Listas!$F$6:$J$10,MATCH(Q74,[21]Listas!$D$6:$D$10,0),MATCH(R74,[21]Listas!$F$4:$J$4,0))</f>
        <v>#N/A</v>
      </c>
      <c r="W74" s="167"/>
      <c r="X74" s="535"/>
      <c r="Y74" s="575"/>
      <c r="Z74" s="536"/>
      <c r="AA74" s="229"/>
      <c r="AB74" s="229"/>
      <c r="AC74" s="201"/>
      <c r="AD74" s="175"/>
      <c r="AE74" s="229"/>
      <c r="AF74" s="167"/>
      <c r="AG74" s="349">
        <f t="shared" si="6"/>
        <v>0</v>
      </c>
      <c r="AH74" s="202" t="e">
        <f t="shared" si="4"/>
        <v>#N/A</v>
      </c>
      <c r="AI74" s="350" t="e">
        <f>IF(AH74&lt;=1,"Remota",VLOOKUP(AH74,[21]Listas!$C$6:$D$10,2,0))</f>
        <v>#N/A</v>
      </c>
      <c r="AJ74" s="202" t="e">
        <f t="shared" si="5"/>
        <v>#N/A</v>
      </c>
      <c r="AK74" s="350" t="e">
        <f>IF(AJ74&lt;=1,"Insignificante",HLOOKUP(AJ74,[21]Listas!$F$3:$J$4,2,0))</f>
        <v>#N/A</v>
      </c>
      <c r="AL74" s="351" t="e">
        <f t="shared" si="7"/>
        <v>#N/A</v>
      </c>
      <c r="AM74" s="222" t="e">
        <f>INDEX([21]Listas!$F$6:$J$10,MATCH(AI74,[21]Listas!$D$6:$D$10,0),MATCH(AK74,[21]Listas!$F$4:$J$4,0))</f>
        <v>#N/A</v>
      </c>
    </row>
    <row r="75" spans="1:39" s="171" customFormat="1" ht="78" hidden="1" customHeight="1" x14ac:dyDescent="0.2">
      <c r="A75" s="175"/>
      <c r="B75" s="220"/>
      <c r="C75" s="535"/>
      <c r="D75" s="575"/>
      <c r="E75" s="536"/>
      <c r="F75" s="229"/>
      <c r="G75" s="535"/>
      <c r="H75" s="575"/>
      <c r="I75" s="536"/>
      <c r="J75" s="550"/>
      <c r="K75" s="550"/>
      <c r="L75" s="550"/>
      <c r="M75" s="175"/>
      <c r="N75" s="175"/>
      <c r="O75" s="175"/>
      <c r="P75" s="175"/>
      <c r="Q75" s="220"/>
      <c r="R75" s="220"/>
      <c r="S75" s="167"/>
      <c r="T75" s="349" t="e">
        <f>VLOOKUP(Q75,[21]Listas!$D$6:$E$10,2,0)</f>
        <v>#N/A</v>
      </c>
      <c r="U75" s="349" t="e">
        <f>HLOOKUP(R75,[21]Listas!$F$4:$J$5,2,0)</f>
        <v>#N/A</v>
      </c>
      <c r="V75" s="222" t="e">
        <f>INDEX([21]Listas!$F$6:$J$10,MATCH(Q75,[21]Listas!$D$6:$D$10,0),MATCH(R75,[21]Listas!$F$4:$J$4,0))</f>
        <v>#N/A</v>
      </c>
      <c r="W75" s="167"/>
      <c r="X75" s="535"/>
      <c r="Y75" s="575"/>
      <c r="Z75" s="536"/>
      <c r="AA75" s="229"/>
      <c r="AB75" s="229"/>
      <c r="AC75" s="201"/>
      <c r="AD75" s="175"/>
      <c r="AE75" s="229"/>
      <c r="AF75" s="167"/>
      <c r="AG75" s="349">
        <f t="shared" si="6"/>
        <v>0</v>
      </c>
      <c r="AH75" s="202" t="e">
        <f t="shared" si="4"/>
        <v>#N/A</v>
      </c>
      <c r="AI75" s="350" t="e">
        <f>IF(AH75&lt;=1,"Remota",VLOOKUP(AH75,[21]Listas!$C$6:$D$10,2,0))</f>
        <v>#N/A</v>
      </c>
      <c r="AJ75" s="202" t="e">
        <f t="shared" si="5"/>
        <v>#N/A</v>
      </c>
      <c r="AK75" s="350" t="e">
        <f>IF(AJ75&lt;=1,"Insignificante",HLOOKUP(AJ75,[21]Listas!$F$3:$J$4,2,0))</f>
        <v>#N/A</v>
      </c>
      <c r="AL75" s="351" t="e">
        <f t="shared" si="7"/>
        <v>#N/A</v>
      </c>
      <c r="AM75" s="222" t="e">
        <f>INDEX([21]Listas!$F$6:$J$10,MATCH(AI75,[21]Listas!$D$6:$D$10,0),MATCH(AK75,[21]Listas!$F$4:$J$4,0))</f>
        <v>#N/A</v>
      </c>
    </row>
    <row r="76" spans="1:39" s="171" customFormat="1" ht="78" hidden="1" customHeight="1" x14ac:dyDescent="0.2">
      <c r="A76" s="175"/>
      <c r="B76" s="220"/>
      <c r="C76" s="535"/>
      <c r="D76" s="575"/>
      <c r="E76" s="536"/>
      <c r="F76" s="229"/>
      <c r="G76" s="535"/>
      <c r="H76" s="575"/>
      <c r="I76" s="536"/>
      <c r="J76" s="550"/>
      <c r="K76" s="550"/>
      <c r="L76" s="550"/>
      <c r="M76" s="175"/>
      <c r="N76" s="175"/>
      <c r="O76" s="175"/>
      <c r="P76" s="175"/>
      <c r="Q76" s="220"/>
      <c r="R76" s="220"/>
      <c r="S76" s="167"/>
      <c r="T76" s="349" t="e">
        <f>VLOOKUP(Q76,[21]Listas!$D$6:$E$10,2,0)</f>
        <v>#N/A</v>
      </c>
      <c r="U76" s="349" t="e">
        <f>HLOOKUP(R76,[21]Listas!$F$4:$J$5,2,0)</f>
        <v>#N/A</v>
      </c>
      <c r="V76" s="222" t="e">
        <f>INDEX([21]Listas!$F$6:$J$10,MATCH(Q76,[21]Listas!$D$6:$D$10,0),MATCH(R76,[21]Listas!$F$4:$J$4,0))</f>
        <v>#N/A</v>
      </c>
      <c r="W76" s="167"/>
      <c r="X76" s="535"/>
      <c r="Y76" s="575"/>
      <c r="Z76" s="536"/>
      <c r="AA76" s="229"/>
      <c r="AB76" s="229"/>
      <c r="AC76" s="201"/>
      <c r="AD76" s="175"/>
      <c r="AE76" s="229"/>
      <c r="AF76" s="167"/>
      <c r="AG76" s="349">
        <f t="shared" si="6"/>
        <v>0</v>
      </c>
      <c r="AH76" s="202" t="e">
        <f t="shared" si="4"/>
        <v>#N/A</v>
      </c>
      <c r="AI76" s="350" t="e">
        <f>IF(AH76&lt;=1,"Remota",VLOOKUP(AH76,[21]Listas!$C$6:$D$10,2,0))</f>
        <v>#N/A</v>
      </c>
      <c r="AJ76" s="202" t="e">
        <f t="shared" si="5"/>
        <v>#N/A</v>
      </c>
      <c r="AK76" s="350" t="e">
        <f>IF(AJ76&lt;=1,"Insignificante",HLOOKUP(AJ76,[21]Listas!$F$3:$J$4,2,0))</f>
        <v>#N/A</v>
      </c>
      <c r="AL76" s="351" t="e">
        <f t="shared" si="7"/>
        <v>#N/A</v>
      </c>
      <c r="AM76" s="222" t="e">
        <f>INDEX([21]Listas!$F$6:$J$10,MATCH(AI76,[21]Listas!$D$6:$D$10,0),MATCH(AK76,[21]Listas!$F$4:$J$4,0))</f>
        <v>#N/A</v>
      </c>
    </row>
    <row r="77" spans="1:39" s="171" customFormat="1" ht="78" hidden="1" customHeight="1" x14ac:dyDescent="0.2">
      <c r="A77" s="175"/>
      <c r="B77" s="220"/>
      <c r="C77" s="535"/>
      <c r="D77" s="575"/>
      <c r="E77" s="536"/>
      <c r="F77" s="229"/>
      <c r="G77" s="535"/>
      <c r="H77" s="575"/>
      <c r="I77" s="536"/>
      <c r="J77" s="550"/>
      <c r="K77" s="550"/>
      <c r="L77" s="550"/>
      <c r="M77" s="175"/>
      <c r="N77" s="175"/>
      <c r="O77" s="175"/>
      <c r="P77" s="175"/>
      <c r="Q77" s="220"/>
      <c r="R77" s="220"/>
      <c r="S77" s="167"/>
      <c r="T77" s="349" t="e">
        <f>VLOOKUP(Q77,[21]Listas!$D$6:$E$10,2,0)</f>
        <v>#N/A</v>
      </c>
      <c r="U77" s="349" t="e">
        <f>HLOOKUP(R77,[21]Listas!$F$4:$J$5,2,0)</f>
        <v>#N/A</v>
      </c>
      <c r="V77" s="222" t="e">
        <f>INDEX([21]Listas!$F$6:$J$10,MATCH(Q77,[21]Listas!$D$6:$D$10,0),MATCH(R77,[21]Listas!$F$4:$J$4,0))</f>
        <v>#N/A</v>
      </c>
      <c r="W77" s="167"/>
      <c r="X77" s="535"/>
      <c r="Y77" s="575"/>
      <c r="Z77" s="536"/>
      <c r="AA77" s="229"/>
      <c r="AB77" s="229"/>
      <c r="AC77" s="201"/>
      <c r="AD77" s="175"/>
      <c r="AE77" s="229"/>
      <c r="AF77" s="167"/>
      <c r="AG77" s="349">
        <f t="shared" si="6"/>
        <v>0</v>
      </c>
      <c r="AH77" s="202" t="e">
        <f t="shared" si="4"/>
        <v>#N/A</v>
      </c>
      <c r="AI77" s="350" t="e">
        <f>IF(AH77&lt;=1,"Remota",VLOOKUP(AH77,[21]Listas!$C$6:$D$10,2,0))</f>
        <v>#N/A</v>
      </c>
      <c r="AJ77" s="202" t="e">
        <f t="shared" si="5"/>
        <v>#N/A</v>
      </c>
      <c r="AK77" s="350" t="e">
        <f>IF(AJ77&lt;=1,"Insignificante",HLOOKUP(AJ77,[21]Listas!$F$3:$J$4,2,0))</f>
        <v>#N/A</v>
      </c>
      <c r="AL77" s="351" t="e">
        <f t="shared" si="7"/>
        <v>#N/A</v>
      </c>
      <c r="AM77" s="222" t="e">
        <f>INDEX([21]Listas!$F$6:$J$10,MATCH(AI77,[21]Listas!$D$6:$D$10,0),MATCH(AK77,[21]Listas!$F$4:$J$4,0))</f>
        <v>#N/A</v>
      </c>
    </row>
    <row r="78" spans="1:39" ht="5.25" customHeight="1" x14ac:dyDescent="0.2">
      <c r="A78" s="179"/>
      <c r="B78" s="180"/>
      <c r="C78" s="180"/>
      <c r="D78" s="180"/>
      <c r="E78" s="179"/>
      <c r="F78" s="179"/>
      <c r="G78" s="181"/>
      <c r="H78" s="181"/>
      <c r="I78" s="181"/>
      <c r="J78" s="179"/>
      <c r="L78" s="183"/>
      <c r="M78" s="183"/>
      <c r="N78" s="183"/>
      <c r="O78" s="183"/>
      <c r="P78" s="183"/>
      <c r="Q78" s="183"/>
      <c r="R78" s="183"/>
      <c r="S78" s="183"/>
      <c r="T78" s="183"/>
      <c r="U78" s="183"/>
      <c r="V78" s="179"/>
      <c r="W78" s="179"/>
      <c r="X78" s="181"/>
      <c r="Y78" s="181"/>
      <c r="Z78" s="181"/>
      <c r="AA78" s="181"/>
      <c r="AB78" s="181"/>
      <c r="AC78" s="181"/>
      <c r="AD78" s="179"/>
      <c r="AE78" s="179"/>
      <c r="AF78" s="179"/>
      <c r="AG78" s="179"/>
      <c r="AH78" s="179"/>
      <c r="AI78" s="179"/>
      <c r="AJ78" s="179"/>
      <c r="AK78" s="179"/>
      <c r="AL78" s="179"/>
      <c r="AM78" s="184"/>
    </row>
    <row r="79" spans="1:39" ht="11.25" customHeight="1" x14ac:dyDescent="0.2">
      <c r="A79" s="699" t="s">
        <v>274</v>
      </c>
      <c r="B79" s="700"/>
      <c r="C79" s="700"/>
      <c r="D79" s="700"/>
      <c r="E79" s="700"/>
      <c r="F79" s="700"/>
      <c r="G79" s="700"/>
      <c r="H79" s="700"/>
      <c r="I79" s="700"/>
      <c r="J79" s="700"/>
      <c r="K79" s="700"/>
      <c r="L79" s="701"/>
      <c r="N79" s="183" t="s">
        <v>257</v>
      </c>
      <c r="O79" s="183"/>
      <c r="AJ79" s="179"/>
      <c r="AK79" s="179"/>
      <c r="AL79" s="179"/>
      <c r="AM79" s="184"/>
    </row>
    <row r="80" spans="1:39" x14ac:dyDescent="0.2">
      <c r="A80" s="669"/>
      <c r="B80" s="670"/>
      <c r="C80" s="670"/>
      <c r="D80" s="670"/>
      <c r="E80" s="670"/>
      <c r="F80" s="670"/>
      <c r="G80" s="670"/>
      <c r="H80" s="670"/>
      <c r="I80" s="670"/>
      <c r="J80" s="670"/>
      <c r="K80" s="670"/>
      <c r="L80" s="671"/>
      <c r="M80" s="186"/>
      <c r="N80" s="542" t="s">
        <v>125</v>
      </c>
      <c r="O80" s="542"/>
      <c r="P80" s="542"/>
      <c r="Q80" s="542" t="s">
        <v>67</v>
      </c>
      <c r="R80" s="542"/>
      <c r="S80" s="542"/>
      <c r="T80" s="542"/>
      <c r="U80" s="542"/>
      <c r="V80" s="542"/>
      <c r="W80" s="542"/>
      <c r="X80" s="542"/>
      <c r="Y80" s="542"/>
      <c r="Z80" s="542" t="s">
        <v>68</v>
      </c>
      <c r="AA80" s="542"/>
      <c r="AB80" s="542"/>
      <c r="AC80" s="539" t="s">
        <v>69</v>
      </c>
      <c r="AD80" s="540"/>
      <c r="AE80" s="540"/>
      <c r="AF80" s="540"/>
      <c r="AG80" s="540"/>
      <c r="AH80" s="540"/>
      <c r="AI80" s="540"/>
      <c r="AJ80" s="540"/>
      <c r="AK80" s="540"/>
      <c r="AL80" s="540"/>
      <c r="AM80" s="541"/>
    </row>
    <row r="81" spans="1:39" s="154" customFormat="1" ht="39" customHeight="1" x14ac:dyDescent="0.2">
      <c r="A81" s="702"/>
      <c r="B81" s="703"/>
      <c r="C81" s="703"/>
      <c r="D81" s="703"/>
      <c r="E81" s="703"/>
      <c r="F81" s="703"/>
      <c r="G81" s="703"/>
      <c r="H81" s="703"/>
      <c r="I81" s="703"/>
      <c r="J81" s="703"/>
      <c r="K81" s="703"/>
      <c r="L81" s="704"/>
      <c r="M81" s="188"/>
      <c r="N81" s="947" t="s">
        <v>72</v>
      </c>
      <c r="O81" s="947"/>
      <c r="P81" s="947"/>
      <c r="Q81" s="947" t="s">
        <v>244</v>
      </c>
      <c r="R81" s="947"/>
      <c r="S81" s="947"/>
      <c r="T81" s="947"/>
      <c r="U81" s="947"/>
      <c r="V81" s="947"/>
      <c r="W81" s="947"/>
      <c r="X81" s="947"/>
      <c r="Y81" s="947"/>
      <c r="Z81" s="947" t="s">
        <v>64</v>
      </c>
      <c r="AA81" s="947"/>
      <c r="AB81" s="947"/>
      <c r="AC81" s="948"/>
      <c r="AD81" s="949"/>
      <c r="AE81" s="949"/>
      <c r="AF81" s="949"/>
      <c r="AG81" s="949"/>
      <c r="AH81" s="949"/>
      <c r="AI81" s="949"/>
      <c r="AJ81" s="949"/>
      <c r="AK81" s="949"/>
      <c r="AL81" s="949"/>
      <c r="AM81" s="950"/>
    </row>
    <row r="82" spans="1:39" s="154" customFormat="1" ht="39" customHeight="1" x14ac:dyDescent="0.2">
      <c r="A82" s="705"/>
      <c r="B82" s="706"/>
      <c r="C82" s="706"/>
      <c r="D82" s="706"/>
      <c r="E82" s="706"/>
      <c r="F82" s="706"/>
      <c r="G82" s="706"/>
      <c r="H82" s="706"/>
      <c r="I82" s="706"/>
      <c r="J82" s="706"/>
      <c r="K82" s="706"/>
      <c r="L82" s="707"/>
      <c r="M82" s="188"/>
      <c r="N82" s="947" t="s">
        <v>87</v>
      </c>
      <c r="O82" s="947"/>
      <c r="P82" s="947"/>
      <c r="Q82" s="948" t="s">
        <v>261</v>
      </c>
      <c r="R82" s="949"/>
      <c r="S82" s="949"/>
      <c r="T82" s="949"/>
      <c r="U82" s="949"/>
      <c r="V82" s="949"/>
      <c r="W82" s="949"/>
      <c r="X82" s="949"/>
      <c r="Y82" s="950"/>
      <c r="Z82" s="947" t="s">
        <v>65</v>
      </c>
      <c r="AA82" s="947"/>
      <c r="AB82" s="947"/>
      <c r="AC82" s="948"/>
      <c r="AD82" s="949"/>
      <c r="AE82" s="949"/>
      <c r="AF82" s="949"/>
      <c r="AG82" s="949"/>
      <c r="AH82" s="949"/>
      <c r="AI82" s="949"/>
      <c r="AJ82" s="949"/>
      <c r="AK82" s="949"/>
      <c r="AL82" s="949"/>
      <c r="AM82" s="950"/>
    </row>
    <row r="83" spans="1:39" s="154" customFormat="1" ht="30" customHeight="1" x14ac:dyDescent="0.2">
      <c r="A83" s="190"/>
      <c r="B83" s="190"/>
      <c r="C83" s="190"/>
      <c r="D83" s="190"/>
      <c r="E83" s="190"/>
      <c r="F83" s="190"/>
      <c r="G83" s="190"/>
      <c r="H83" s="190"/>
      <c r="I83" s="190"/>
      <c r="J83" s="190"/>
      <c r="K83" s="190"/>
      <c r="L83" s="190"/>
      <c r="M83" s="188"/>
      <c r="N83" s="662"/>
      <c r="O83" s="662"/>
      <c r="P83" s="662"/>
      <c r="Q83" s="662"/>
      <c r="R83" s="662"/>
      <c r="S83" s="191"/>
      <c r="T83" s="191"/>
      <c r="U83" s="191"/>
      <c r="V83" s="662"/>
      <c r="W83" s="662"/>
      <c r="X83" s="662"/>
      <c r="Y83" s="662"/>
      <c r="Z83" s="662"/>
      <c r="AA83" s="209"/>
      <c r="AB83" s="209"/>
      <c r="AC83" s="209"/>
      <c r="AD83" s="191"/>
      <c r="AE83" s="191"/>
      <c r="AF83" s="191"/>
      <c r="AG83" s="191"/>
      <c r="AH83" s="191"/>
      <c r="AI83" s="191"/>
      <c r="AJ83" s="191"/>
      <c r="AK83" s="191"/>
      <c r="AL83" s="191"/>
      <c r="AM83" s="191"/>
    </row>
    <row r="84" spans="1:39" s="154" customFormat="1" ht="30" customHeight="1" x14ac:dyDescent="0.2">
      <c r="A84" s="190"/>
      <c r="B84" s="190"/>
      <c r="C84" s="190"/>
      <c r="D84" s="190"/>
      <c r="E84" s="190"/>
      <c r="F84" s="190"/>
      <c r="G84" s="190"/>
      <c r="H84" s="190"/>
      <c r="I84" s="190"/>
      <c r="J84" s="190"/>
      <c r="K84" s="190"/>
      <c r="L84" s="190"/>
      <c r="M84" s="188"/>
      <c r="N84" s="537"/>
      <c r="O84" s="537"/>
      <c r="P84" s="537"/>
      <c r="Q84" s="537"/>
      <c r="R84" s="537"/>
      <c r="S84" s="188"/>
      <c r="T84" s="188"/>
      <c r="U84" s="188"/>
      <c r="V84" s="537"/>
      <c r="W84" s="537"/>
      <c r="X84" s="537"/>
      <c r="Y84" s="537"/>
      <c r="Z84" s="537"/>
      <c r="AA84" s="210"/>
      <c r="AB84" s="210"/>
      <c r="AC84" s="210"/>
      <c r="AD84" s="188"/>
      <c r="AE84" s="188"/>
      <c r="AF84" s="188"/>
      <c r="AG84" s="188"/>
      <c r="AH84" s="188"/>
      <c r="AI84" s="188"/>
      <c r="AJ84" s="188"/>
      <c r="AK84" s="188"/>
      <c r="AL84" s="188"/>
      <c r="AM84" s="188"/>
    </row>
    <row r="85" spans="1:39" s="154" customFormat="1" ht="30" customHeight="1" x14ac:dyDescent="0.2">
      <c r="A85" s="190"/>
      <c r="B85" s="190"/>
      <c r="C85" s="190"/>
      <c r="D85" s="190"/>
      <c r="E85" s="190"/>
      <c r="F85" s="190"/>
      <c r="G85" s="190"/>
      <c r="H85" s="190"/>
      <c r="I85" s="190"/>
      <c r="J85" s="190"/>
      <c r="K85" s="190"/>
      <c r="L85" s="190"/>
      <c r="M85" s="188"/>
      <c r="N85" s="537"/>
      <c r="O85" s="537"/>
      <c r="P85" s="537"/>
      <c r="Q85" s="537"/>
      <c r="R85" s="537"/>
      <c r="S85" s="188"/>
      <c r="T85" s="188"/>
      <c r="U85" s="188"/>
      <c r="V85" s="537"/>
      <c r="W85" s="537"/>
      <c r="X85" s="537"/>
      <c r="Y85" s="537"/>
      <c r="Z85" s="537"/>
      <c r="AA85" s="210"/>
      <c r="AB85" s="210"/>
      <c r="AC85" s="210"/>
      <c r="AD85" s="188"/>
      <c r="AE85" s="188"/>
      <c r="AF85" s="188"/>
      <c r="AG85" s="188"/>
      <c r="AH85" s="188"/>
      <c r="AI85" s="188"/>
      <c r="AJ85" s="188"/>
      <c r="AK85" s="188"/>
      <c r="AL85" s="188"/>
      <c r="AM85" s="188"/>
    </row>
    <row r="86" spans="1:39" s="154" customFormat="1" ht="30" customHeight="1" x14ac:dyDescent="0.2">
      <c r="A86" s="192"/>
      <c r="B86" s="192"/>
      <c r="C86" s="192"/>
      <c r="D86" s="192"/>
      <c r="E86" s="193"/>
      <c r="F86" s="192"/>
      <c r="G86" s="193"/>
      <c r="H86" s="193"/>
      <c r="I86" s="193"/>
      <c r="J86" s="193"/>
      <c r="K86" s="194"/>
      <c r="L86" s="194"/>
      <c r="M86" s="188"/>
      <c r="N86" s="537"/>
      <c r="O86" s="537"/>
      <c r="P86" s="537"/>
      <c r="Q86" s="537"/>
      <c r="R86" s="537"/>
      <c r="S86" s="188"/>
      <c r="T86" s="188"/>
      <c r="U86" s="188"/>
      <c r="V86" s="537"/>
      <c r="W86" s="537"/>
      <c r="X86" s="537"/>
      <c r="Y86" s="537"/>
      <c r="Z86" s="537"/>
      <c r="AA86" s="210"/>
      <c r="AB86" s="210"/>
      <c r="AC86" s="210"/>
      <c r="AD86" s="188"/>
      <c r="AE86" s="188"/>
      <c r="AF86" s="188"/>
      <c r="AG86" s="188"/>
      <c r="AH86" s="188"/>
      <c r="AI86" s="188"/>
      <c r="AJ86" s="188"/>
      <c r="AK86" s="188"/>
      <c r="AL86" s="188"/>
      <c r="AM86" s="188"/>
    </row>
    <row r="87" spans="1:39" x14ac:dyDescent="0.2">
      <c r="A87" s="195"/>
      <c r="B87" s="196"/>
      <c r="C87" s="196"/>
      <c r="D87" s="196"/>
      <c r="E87" s="195"/>
      <c r="F87" s="195"/>
      <c r="G87" s="197"/>
      <c r="H87" s="197"/>
      <c r="I87" s="197"/>
      <c r="J87" s="195"/>
      <c r="K87" s="195"/>
      <c r="L87" s="195"/>
      <c r="M87" s="195"/>
      <c r="N87" s="195"/>
      <c r="O87" s="195"/>
      <c r="P87" s="195"/>
      <c r="Q87" s="195"/>
      <c r="R87" s="195"/>
      <c r="S87" s="195"/>
      <c r="T87" s="195"/>
      <c r="U87" s="195"/>
      <c r="V87" s="195"/>
      <c r="W87" s="195"/>
      <c r="X87" s="197"/>
      <c r="Y87" s="197"/>
      <c r="Z87" s="197"/>
      <c r="AA87" s="197"/>
      <c r="AB87" s="197"/>
      <c r="AC87" s="197"/>
      <c r="AD87" s="195"/>
      <c r="AE87" s="195"/>
      <c r="AF87" s="195"/>
      <c r="AG87" s="195"/>
      <c r="AH87" s="195"/>
      <c r="AI87" s="195"/>
      <c r="AJ87" s="195"/>
      <c r="AK87" s="195"/>
      <c r="AL87" s="195"/>
      <c r="AM87" s="198"/>
    </row>
    <row r="88" spans="1:39" x14ac:dyDescent="0.2">
      <c r="A88" s="195"/>
      <c r="B88" s="196"/>
      <c r="C88" s="196"/>
      <c r="D88" s="196"/>
      <c r="E88" s="195"/>
      <c r="F88" s="195"/>
      <c r="G88" s="197"/>
      <c r="H88" s="197"/>
      <c r="I88" s="197"/>
      <c r="J88" s="195"/>
      <c r="K88" s="195"/>
      <c r="L88" s="195"/>
      <c r="M88" s="195"/>
      <c r="N88" s="195"/>
      <c r="O88" s="195"/>
      <c r="P88" s="195"/>
      <c r="Q88" s="195"/>
      <c r="R88" s="195"/>
      <c r="S88" s="195"/>
      <c r="T88" s="195"/>
      <c r="U88" s="195"/>
      <c r="V88" s="195"/>
      <c r="W88" s="195"/>
      <c r="X88" s="197"/>
      <c r="Y88" s="197"/>
      <c r="Z88" s="197"/>
      <c r="AA88" s="197"/>
      <c r="AB88" s="197"/>
      <c r="AC88" s="197"/>
      <c r="AD88" s="195"/>
      <c r="AE88" s="195"/>
      <c r="AF88" s="195"/>
      <c r="AG88" s="195"/>
      <c r="AH88" s="195"/>
      <c r="AI88" s="195"/>
      <c r="AJ88" s="195"/>
      <c r="AK88" s="195"/>
      <c r="AL88" s="195"/>
      <c r="AM88" s="198"/>
    </row>
    <row r="89" spans="1:39" x14ac:dyDescent="0.2">
      <c r="A89" s="195"/>
      <c r="B89" s="196"/>
      <c r="C89" s="196"/>
      <c r="D89" s="196"/>
      <c r="E89" s="195"/>
      <c r="F89" s="195"/>
      <c r="G89" s="197"/>
      <c r="H89" s="197"/>
      <c r="I89" s="197"/>
      <c r="J89" s="195"/>
      <c r="K89" s="195"/>
      <c r="L89" s="195"/>
      <c r="M89" s="195"/>
      <c r="N89" s="195"/>
      <c r="O89" s="195"/>
      <c r="P89" s="195"/>
      <c r="Q89" s="195"/>
      <c r="R89" s="195"/>
      <c r="S89" s="195"/>
      <c r="T89" s="195"/>
      <c r="U89" s="195"/>
      <c r="V89" s="195"/>
      <c r="W89" s="195"/>
      <c r="X89" s="197"/>
      <c r="Y89" s="197"/>
      <c r="Z89" s="197"/>
      <c r="AA89" s="197"/>
      <c r="AB89" s="197"/>
      <c r="AC89" s="197"/>
      <c r="AD89" s="195"/>
      <c r="AE89" s="195"/>
      <c r="AF89" s="195"/>
      <c r="AG89" s="195"/>
      <c r="AH89" s="195"/>
      <c r="AI89" s="195"/>
      <c r="AJ89" s="195"/>
      <c r="AK89" s="195"/>
      <c r="AL89" s="195"/>
      <c r="AM89" s="198"/>
    </row>
    <row r="90" spans="1:39" x14ac:dyDescent="0.2">
      <c r="A90" s="195"/>
      <c r="B90" s="196"/>
      <c r="C90" s="196"/>
      <c r="D90" s="196"/>
      <c r="E90" s="195"/>
      <c r="F90" s="195"/>
      <c r="G90" s="197"/>
      <c r="H90" s="197"/>
      <c r="I90" s="197"/>
      <c r="J90" s="195"/>
      <c r="K90" s="195"/>
      <c r="L90" s="195"/>
      <c r="M90" s="195"/>
      <c r="N90" s="195"/>
      <c r="O90" s="195"/>
      <c r="P90" s="195"/>
      <c r="Q90" s="195"/>
      <c r="R90" s="195"/>
      <c r="S90" s="195"/>
      <c r="T90" s="195"/>
      <c r="U90" s="195"/>
      <c r="V90" s="195"/>
      <c r="W90" s="195"/>
      <c r="X90" s="197"/>
      <c r="Y90" s="197"/>
      <c r="Z90" s="197"/>
      <c r="AA90" s="197"/>
      <c r="AB90" s="197"/>
      <c r="AC90" s="197"/>
      <c r="AD90" s="195"/>
      <c r="AE90" s="195"/>
      <c r="AF90" s="195"/>
      <c r="AG90" s="195"/>
      <c r="AH90" s="195"/>
      <c r="AI90" s="195"/>
      <c r="AJ90" s="195"/>
      <c r="AK90" s="195"/>
      <c r="AL90" s="195"/>
      <c r="AM90" s="198"/>
    </row>
    <row r="91" spans="1:39" x14ac:dyDescent="0.2">
      <c r="A91" s="195"/>
      <c r="B91" s="196"/>
      <c r="C91" s="196"/>
      <c r="D91" s="196"/>
      <c r="E91" s="195"/>
      <c r="F91" s="195"/>
      <c r="G91" s="197"/>
      <c r="H91" s="197"/>
      <c r="I91" s="197"/>
      <c r="J91" s="195"/>
      <c r="K91" s="195"/>
      <c r="L91" s="195"/>
      <c r="M91" s="195"/>
      <c r="N91" s="195"/>
      <c r="O91" s="195"/>
      <c r="P91" s="195"/>
      <c r="Q91" s="195"/>
      <c r="R91" s="195"/>
      <c r="S91" s="195"/>
      <c r="T91" s="195"/>
      <c r="U91" s="195"/>
      <c r="V91" s="195"/>
      <c r="W91" s="195"/>
      <c r="X91" s="197"/>
      <c r="Y91" s="197"/>
      <c r="Z91" s="197"/>
      <c r="AA91" s="197"/>
      <c r="AB91" s="197"/>
      <c r="AC91" s="197"/>
      <c r="AD91" s="195"/>
      <c r="AE91" s="195"/>
      <c r="AF91" s="195"/>
      <c r="AG91" s="195"/>
      <c r="AH91" s="195"/>
      <c r="AI91" s="195"/>
      <c r="AJ91" s="195"/>
      <c r="AK91" s="195"/>
      <c r="AL91" s="195"/>
      <c r="AM91" s="198"/>
    </row>
  </sheetData>
  <sheetProtection formatCells="0" formatColumns="0" formatRows="0" insertRows="0" sort="0" autoFilter="0" pivotTables="0"/>
  <mergeCells count="332">
    <mergeCell ref="N86:R86"/>
    <mergeCell ref="V86:Z86"/>
    <mergeCell ref="N83:R83"/>
    <mergeCell ref="V83:Z83"/>
    <mergeCell ref="N84:R84"/>
    <mergeCell ref="V84:Z84"/>
    <mergeCell ref="N85:R85"/>
    <mergeCell ref="V85:Z85"/>
    <mergeCell ref="AC80:AM80"/>
    <mergeCell ref="A81:L82"/>
    <mergeCell ref="N81:P81"/>
    <mergeCell ref="Q81:Y81"/>
    <mergeCell ref="Z81:AB81"/>
    <mergeCell ref="AC81:AM81"/>
    <mergeCell ref="N82:P82"/>
    <mergeCell ref="Q82:Y82"/>
    <mergeCell ref="Z82:AB82"/>
    <mergeCell ref="AC82:AM82"/>
    <mergeCell ref="C77:E77"/>
    <mergeCell ref="G77:I77"/>
    <mergeCell ref="J77:L77"/>
    <mergeCell ref="X77:Z77"/>
    <mergeCell ref="A79:L80"/>
    <mergeCell ref="N80:P80"/>
    <mergeCell ref="Q80:Y80"/>
    <mergeCell ref="Z80:AB80"/>
    <mergeCell ref="C75:E75"/>
    <mergeCell ref="G75:I75"/>
    <mergeCell ref="J75:L75"/>
    <mergeCell ref="X75:Z75"/>
    <mergeCell ref="C76:E76"/>
    <mergeCell ref="G76:I76"/>
    <mergeCell ref="J76:L76"/>
    <mergeCell ref="X76:Z76"/>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C27:E27"/>
    <mergeCell ref="G27:I27"/>
    <mergeCell ref="J27:L27"/>
    <mergeCell ref="X27:Z27"/>
    <mergeCell ref="C28:E28"/>
    <mergeCell ref="G28:I28"/>
    <mergeCell ref="J28:L28"/>
    <mergeCell ref="X28:Z28"/>
    <mergeCell ref="C25:E25"/>
    <mergeCell ref="G25:I25"/>
    <mergeCell ref="J25:L25"/>
    <mergeCell ref="X25:Z25"/>
    <mergeCell ref="C26:E26"/>
    <mergeCell ref="G26:I26"/>
    <mergeCell ref="J26:L26"/>
    <mergeCell ref="X26:Z26"/>
    <mergeCell ref="C23:E23"/>
    <mergeCell ref="G23:I23"/>
    <mergeCell ref="J23:L23"/>
    <mergeCell ref="X23:Z23"/>
    <mergeCell ref="C24:E24"/>
    <mergeCell ref="G24:I24"/>
    <mergeCell ref="J24:L24"/>
    <mergeCell ref="X24:Z24"/>
    <mergeCell ref="C21:E21"/>
    <mergeCell ref="G21:I21"/>
    <mergeCell ref="J21:L21"/>
    <mergeCell ref="X21:Z21"/>
    <mergeCell ref="C22:E22"/>
    <mergeCell ref="G22:I22"/>
    <mergeCell ref="J22:L22"/>
    <mergeCell ref="X22:Z22"/>
    <mergeCell ref="C19:E19"/>
    <mergeCell ref="G19:I19"/>
    <mergeCell ref="J19:L19"/>
    <mergeCell ref="X19:Z19"/>
    <mergeCell ref="C20:E20"/>
    <mergeCell ref="G20:I20"/>
    <mergeCell ref="J20:L20"/>
    <mergeCell ref="X20:Z20"/>
    <mergeCell ref="C17:E17"/>
    <mergeCell ref="G17:I17"/>
    <mergeCell ref="J17:L17"/>
    <mergeCell ref="X17:Z17"/>
    <mergeCell ref="C18:E18"/>
    <mergeCell ref="G18:I18"/>
    <mergeCell ref="J18:L18"/>
    <mergeCell ref="X18:Z18"/>
    <mergeCell ref="C15:E15"/>
    <mergeCell ref="G15:I15"/>
    <mergeCell ref="J15:L15"/>
    <mergeCell ref="X15:Z15"/>
    <mergeCell ref="C16:E16"/>
    <mergeCell ref="G16:I16"/>
    <mergeCell ref="J16:L16"/>
    <mergeCell ref="X16:Z16"/>
    <mergeCell ref="C13:E13"/>
    <mergeCell ref="G13:I13"/>
    <mergeCell ref="J13:L13"/>
    <mergeCell ref="X13:Z13"/>
    <mergeCell ref="C14:E14"/>
    <mergeCell ref="G14:I14"/>
    <mergeCell ref="J14:L14"/>
    <mergeCell ref="X14:Z14"/>
    <mergeCell ref="C11:E11"/>
    <mergeCell ref="G11:I11"/>
    <mergeCell ref="J11:L11"/>
    <mergeCell ref="X11:Z11"/>
    <mergeCell ref="AB11:AC11"/>
    <mergeCell ref="C12:E12"/>
    <mergeCell ref="G12:I12"/>
    <mergeCell ref="J12:L12"/>
    <mergeCell ref="X12:Z12"/>
    <mergeCell ref="AB12:AC12"/>
    <mergeCell ref="C9:E9"/>
    <mergeCell ref="G9:I9"/>
    <mergeCell ref="J9:L9"/>
    <mergeCell ref="X9:Z9"/>
    <mergeCell ref="AB9:AC9"/>
    <mergeCell ref="C10:E10"/>
    <mergeCell ref="G10:I10"/>
    <mergeCell ref="J10:L10"/>
    <mergeCell ref="X10:Z10"/>
    <mergeCell ref="AB10:AC10"/>
    <mergeCell ref="A6:P6"/>
    <mergeCell ref="Q6:V6"/>
    <mergeCell ref="X6:AC6"/>
    <mergeCell ref="AD6:AD8"/>
    <mergeCell ref="AE6:AE8"/>
    <mergeCell ref="AA7:AA8"/>
    <mergeCell ref="AB7:AC8"/>
    <mergeCell ref="AG6:AM7"/>
    <mergeCell ref="A7:A8"/>
    <mergeCell ref="B7:B8"/>
    <mergeCell ref="C7:E8"/>
    <mergeCell ref="F7:F8"/>
    <mergeCell ref="G7:I8"/>
    <mergeCell ref="J7:L8"/>
    <mergeCell ref="M7:P7"/>
    <mergeCell ref="Q7:V7"/>
    <mergeCell ref="X7:Z8"/>
    <mergeCell ref="A1:J1"/>
    <mergeCell ref="K1:L4"/>
    <mergeCell ref="N1:V2"/>
    <mergeCell ref="X1:X2"/>
    <mergeCell ref="Y1:AE2"/>
    <mergeCell ref="A2:J2"/>
    <mergeCell ref="B3:H3"/>
    <mergeCell ref="I3:J3"/>
    <mergeCell ref="N3:V4"/>
    <mergeCell ref="X3:X4"/>
    <mergeCell ref="Y3:AE4"/>
    <mergeCell ref="B4:H4"/>
    <mergeCell ref="I4:J4"/>
  </mergeCells>
  <dataValidations disablePrompts="1" count="5">
    <dataValidation type="whole" allowBlank="1" showInputMessage="1" showErrorMessage="1" sqref="AD65539:AD65613 JZ65539:JZ65613 TV65539:TV65613 ADR65539:ADR65613 ANN65539:ANN65613 AXJ65539:AXJ65613 BHF65539:BHF65613 BRB65539:BRB65613 CAX65539:CAX65613 CKT65539:CKT65613 CUP65539:CUP65613 DEL65539:DEL65613 DOH65539:DOH65613 DYD65539:DYD65613 EHZ65539:EHZ65613 ERV65539:ERV65613 FBR65539:FBR65613 FLN65539:FLN65613 FVJ65539:FVJ65613 GFF65539:GFF65613 GPB65539:GPB65613 GYX65539:GYX65613 HIT65539:HIT65613 HSP65539:HSP65613 ICL65539:ICL65613 IMH65539:IMH65613 IWD65539:IWD65613 JFZ65539:JFZ65613 JPV65539:JPV65613 JZR65539:JZR65613 KJN65539:KJN65613 KTJ65539:KTJ65613 LDF65539:LDF65613 LNB65539:LNB65613 LWX65539:LWX65613 MGT65539:MGT65613 MQP65539:MQP65613 NAL65539:NAL65613 NKH65539:NKH65613 NUD65539:NUD65613 ODZ65539:ODZ65613 ONV65539:ONV65613 OXR65539:OXR65613 PHN65539:PHN65613 PRJ65539:PRJ65613 QBF65539:QBF65613 QLB65539:QLB65613 QUX65539:QUX65613 RET65539:RET65613 ROP65539:ROP65613 RYL65539:RYL65613 SIH65539:SIH65613 SSD65539:SSD65613 TBZ65539:TBZ65613 TLV65539:TLV65613 TVR65539:TVR65613 UFN65539:UFN65613 UPJ65539:UPJ65613 UZF65539:UZF65613 VJB65539:VJB65613 VSX65539:VSX65613 WCT65539:WCT65613 WMP65539:WMP65613 WWL65539:WWL65613 AD131075:AD131149 JZ131075:JZ131149 TV131075:TV131149 ADR131075:ADR131149 ANN131075:ANN131149 AXJ131075:AXJ131149 BHF131075:BHF131149 BRB131075:BRB131149 CAX131075:CAX131149 CKT131075:CKT131149 CUP131075:CUP131149 DEL131075:DEL131149 DOH131075:DOH131149 DYD131075:DYD131149 EHZ131075:EHZ131149 ERV131075:ERV131149 FBR131075:FBR131149 FLN131075:FLN131149 FVJ131075:FVJ131149 GFF131075:GFF131149 GPB131075:GPB131149 GYX131075:GYX131149 HIT131075:HIT131149 HSP131075:HSP131149 ICL131075:ICL131149 IMH131075:IMH131149 IWD131075:IWD131149 JFZ131075:JFZ131149 JPV131075:JPV131149 JZR131075:JZR131149 KJN131075:KJN131149 KTJ131075:KTJ131149 LDF131075:LDF131149 LNB131075:LNB131149 LWX131075:LWX131149 MGT131075:MGT131149 MQP131075:MQP131149 NAL131075:NAL131149 NKH131075:NKH131149 NUD131075:NUD131149 ODZ131075:ODZ131149 ONV131075:ONV131149 OXR131075:OXR131149 PHN131075:PHN131149 PRJ131075:PRJ131149 QBF131075:QBF131149 QLB131075:QLB131149 QUX131075:QUX131149 RET131075:RET131149 ROP131075:ROP131149 RYL131075:RYL131149 SIH131075:SIH131149 SSD131075:SSD131149 TBZ131075:TBZ131149 TLV131075:TLV131149 TVR131075:TVR131149 UFN131075:UFN131149 UPJ131075:UPJ131149 UZF131075:UZF131149 VJB131075:VJB131149 VSX131075:VSX131149 WCT131075:WCT131149 WMP131075:WMP131149 WWL131075:WWL131149 AD196611:AD196685 JZ196611:JZ196685 TV196611:TV196685 ADR196611:ADR196685 ANN196611:ANN196685 AXJ196611:AXJ196685 BHF196611:BHF196685 BRB196611:BRB196685 CAX196611:CAX196685 CKT196611:CKT196685 CUP196611:CUP196685 DEL196611:DEL196685 DOH196611:DOH196685 DYD196611:DYD196685 EHZ196611:EHZ196685 ERV196611:ERV196685 FBR196611:FBR196685 FLN196611:FLN196685 FVJ196611:FVJ196685 GFF196611:GFF196685 GPB196611:GPB196685 GYX196611:GYX196685 HIT196611:HIT196685 HSP196611:HSP196685 ICL196611:ICL196685 IMH196611:IMH196685 IWD196611:IWD196685 JFZ196611:JFZ196685 JPV196611:JPV196685 JZR196611:JZR196685 KJN196611:KJN196685 KTJ196611:KTJ196685 LDF196611:LDF196685 LNB196611:LNB196685 LWX196611:LWX196685 MGT196611:MGT196685 MQP196611:MQP196685 NAL196611:NAL196685 NKH196611:NKH196685 NUD196611:NUD196685 ODZ196611:ODZ196685 ONV196611:ONV196685 OXR196611:OXR196685 PHN196611:PHN196685 PRJ196611:PRJ196685 QBF196611:QBF196685 QLB196611:QLB196685 QUX196611:QUX196685 RET196611:RET196685 ROP196611:ROP196685 RYL196611:RYL196685 SIH196611:SIH196685 SSD196611:SSD196685 TBZ196611:TBZ196685 TLV196611:TLV196685 TVR196611:TVR196685 UFN196611:UFN196685 UPJ196611:UPJ196685 UZF196611:UZF196685 VJB196611:VJB196685 VSX196611:VSX196685 WCT196611:WCT196685 WMP196611:WMP196685 WWL196611:WWL196685 AD262147:AD262221 JZ262147:JZ262221 TV262147:TV262221 ADR262147:ADR262221 ANN262147:ANN262221 AXJ262147:AXJ262221 BHF262147:BHF262221 BRB262147:BRB262221 CAX262147:CAX262221 CKT262147:CKT262221 CUP262147:CUP262221 DEL262147:DEL262221 DOH262147:DOH262221 DYD262147:DYD262221 EHZ262147:EHZ262221 ERV262147:ERV262221 FBR262147:FBR262221 FLN262147:FLN262221 FVJ262147:FVJ262221 GFF262147:GFF262221 GPB262147:GPB262221 GYX262147:GYX262221 HIT262147:HIT262221 HSP262147:HSP262221 ICL262147:ICL262221 IMH262147:IMH262221 IWD262147:IWD262221 JFZ262147:JFZ262221 JPV262147:JPV262221 JZR262147:JZR262221 KJN262147:KJN262221 KTJ262147:KTJ262221 LDF262147:LDF262221 LNB262147:LNB262221 LWX262147:LWX262221 MGT262147:MGT262221 MQP262147:MQP262221 NAL262147:NAL262221 NKH262147:NKH262221 NUD262147:NUD262221 ODZ262147:ODZ262221 ONV262147:ONV262221 OXR262147:OXR262221 PHN262147:PHN262221 PRJ262147:PRJ262221 QBF262147:QBF262221 QLB262147:QLB262221 QUX262147:QUX262221 RET262147:RET262221 ROP262147:ROP262221 RYL262147:RYL262221 SIH262147:SIH262221 SSD262147:SSD262221 TBZ262147:TBZ262221 TLV262147:TLV262221 TVR262147:TVR262221 UFN262147:UFN262221 UPJ262147:UPJ262221 UZF262147:UZF262221 VJB262147:VJB262221 VSX262147:VSX262221 WCT262147:WCT262221 WMP262147:WMP262221 WWL262147:WWL262221 AD327683:AD327757 JZ327683:JZ327757 TV327683:TV327757 ADR327683:ADR327757 ANN327683:ANN327757 AXJ327683:AXJ327757 BHF327683:BHF327757 BRB327683:BRB327757 CAX327683:CAX327757 CKT327683:CKT327757 CUP327683:CUP327757 DEL327683:DEL327757 DOH327683:DOH327757 DYD327683:DYD327757 EHZ327683:EHZ327757 ERV327683:ERV327757 FBR327683:FBR327757 FLN327683:FLN327757 FVJ327683:FVJ327757 GFF327683:GFF327757 GPB327683:GPB327757 GYX327683:GYX327757 HIT327683:HIT327757 HSP327683:HSP327757 ICL327683:ICL327757 IMH327683:IMH327757 IWD327683:IWD327757 JFZ327683:JFZ327757 JPV327683:JPV327757 JZR327683:JZR327757 KJN327683:KJN327757 KTJ327683:KTJ327757 LDF327683:LDF327757 LNB327683:LNB327757 LWX327683:LWX327757 MGT327683:MGT327757 MQP327683:MQP327757 NAL327683:NAL327757 NKH327683:NKH327757 NUD327683:NUD327757 ODZ327683:ODZ327757 ONV327683:ONV327757 OXR327683:OXR327757 PHN327683:PHN327757 PRJ327683:PRJ327757 QBF327683:QBF327757 QLB327683:QLB327757 QUX327683:QUX327757 RET327683:RET327757 ROP327683:ROP327757 RYL327683:RYL327757 SIH327683:SIH327757 SSD327683:SSD327757 TBZ327683:TBZ327757 TLV327683:TLV327757 TVR327683:TVR327757 UFN327683:UFN327757 UPJ327683:UPJ327757 UZF327683:UZF327757 VJB327683:VJB327757 VSX327683:VSX327757 WCT327683:WCT327757 WMP327683:WMP327757 WWL327683:WWL327757 AD393219:AD393293 JZ393219:JZ393293 TV393219:TV393293 ADR393219:ADR393293 ANN393219:ANN393293 AXJ393219:AXJ393293 BHF393219:BHF393293 BRB393219:BRB393293 CAX393219:CAX393293 CKT393219:CKT393293 CUP393219:CUP393293 DEL393219:DEL393293 DOH393219:DOH393293 DYD393219:DYD393293 EHZ393219:EHZ393293 ERV393219:ERV393293 FBR393219:FBR393293 FLN393219:FLN393293 FVJ393219:FVJ393293 GFF393219:GFF393293 GPB393219:GPB393293 GYX393219:GYX393293 HIT393219:HIT393293 HSP393219:HSP393293 ICL393219:ICL393293 IMH393219:IMH393293 IWD393219:IWD393293 JFZ393219:JFZ393293 JPV393219:JPV393293 JZR393219:JZR393293 KJN393219:KJN393293 KTJ393219:KTJ393293 LDF393219:LDF393293 LNB393219:LNB393293 LWX393219:LWX393293 MGT393219:MGT393293 MQP393219:MQP393293 NAL393219:NAL393293 NKH393219:NKH393293 NUD393219:NUD393293 ODZ393219:ODZ393293 ONV393219:ONV393293 OXR393219:OXR393293 PHN393219:PHN393293 PRJ393219:PRJ393293 QBF393219:QBF393293 QLB393219:QLB393293 QUX393219:QUX393293 RET393219:RET393293 ROP393219:ROP393293 RYL393219:RYL393293 SIH393219:SIH393293 SSD393219:SSD393293 TBZ393219:TBZ393293 TLV393219:TLV393293 TVR393219:TVR393293 UFN393219:UFN393293 UPJ393219:UPJ393293 UZF393219:UZF393293 VJB393219:VJB393293 VSX393219:VSX393293 WCT393219:WCT393293 WMP393219:WMP393293 WWL393219:WWL393293 AD458755:AD458829 JZ458755:JZ458829 TV458755:TV458829 ADR458755:ADR458829 ANN458755:ANN458829 AXJ458755:AXJ458829 BHF458755:BHF458829 BRB458755:BRB458829 CAX458755:CAX458829 CKT458755:CKT458829 CUP458755:CUP458829 DEL458755:DEL458829 DOH458755:DOH458829 DYD458755:DYD458829 EHZ458755:EHZ458829 ERV458755:ERV458829 FBR458755:FBR458829 FLN458755:FLN458829 FVJ458755:FVJ458829 GFF458755:GFF458829 GPB458755:GPB458829 GYX458755:GYX458829 HIT458755:HIT458829 HSP458755:HSP458829 ICL458755:ICL458829 IMH458755:IMH458829 IWD458755:IWD458829 JFZ458755:JFZ458829 JPV458755:JPV458829 JZR458755:JZR458829 KJN458755:KJN458829 KTJ458755:KTJ458829 LDF458755:LDF458829 LNB458755:LNB458829 LWX458755:LWX458829 MGT458755:MGT458829 MQP458755:MQP458829 NAL458755:NAL458829 NKH458755:NKH458829 NUD458755:NUD458829 ODZ458755:ODZ458829 ONV458755:ONV458829 OXR458755:OXR458829 PHN458755:PHN458829 PRJ458755:PRJ458829 QBF458755:QBF458829 QLB458755:QLB458829 QUX458755:QUX458829 RET458755:RET458829 ROP458755:ROP458829 RYL458755:RYL458829 SIH458755:SIH458829 SSD458755:SSD458829 TBZ458755:TBZ458829 TLV458755:TLV458829 TVR458755:TVR458829 UFN458755:UFN458829 UPJ458755:UPJ458829 UZF458755:UZF458829 VJB458755:VJB458829 VSX458755:VSX458829 WCT458755:WCT458829 WMP458755:WMP458829 WWL458755:WWL458829 AD524291:AD524365 JZ524291:JZ524365 TV524291:TV524365 ADR524291:ADR524365 ANN524291:ANN524365 AXJ524291:AXJ524365 BHF524291:BHF524365 BRB524291:BRB524365 CAX524291:CAX524365 CKT524291:CKT524365 CUP524291:CUP524365 DEL524291:DEL524365 DOH524291:DOH524365 DYD524291:DYD524365 EHZ524291:EHZ524365 ERV524291:ERV524365 FBR524291:FBR524365 FLN524291:FLN524365 FVJ524291:FVJ524365 GFF524291:GFF524365 GPB524291:GPB524365 GYX524291:GYX524365 HIT524291:HIT524365 HSP524291:HSP524365 ICL524291:ICL524365 IMH524291:IMH524365 IWD524291:IWD524365 JFZ524291:JFZ524365 JPV524291:JPV524365 JZR524291:JZR524365 KJN524291:KJN524365 KTJ524291:KTJ524365 LDF524291:LDF524365 LNB524291:LNB524365 LWX524291:LWX524365 MGT524291:MGT524365 MQP524291:MQP524365 NAL524291:NAL524365 NKH524291:NKH524365 NUD524291:NUD524365 ODZ524291:ODZ524365 ONV524291:ONV524365 OXR524291:OXR524365 PHN524291:PHN524365 PRJ524291:PRJ524365 QBF524291:QBF524365 QLB524291:QLB524365 QUX524291:QUX524365 RET524291:RET524365 ROP524291:ROP524365 RYL524291:RYL524365 SIH524291:SIH524365 SSD524291:SSD524365 TBZ524291:TBZ524365 TLV524291:TLV524365 TVR524291:TVR524365 UFN524291:UFN524365 UPJ524291:UPJ524365 UZF524291:UZF524365 VJB524291:VJB524365 VSX524291:VSX524365 WCT524291:WCT524365 WMP524291:WMP524365 WWL524291:WWL524365 AD589827:AD589901 JZ589827:JZ589901 TV589827:TV589901 ADR589827:ADR589901 ANN589827:ANN589901 AXJ589827:AXJ589901 BHF589827:BHF589901 BRB589827:BRB589901 CAX589827:CAX589901 CKT589827:CKT589901 CUP589827:CUP589901 DEL589827:DEL589901 DOH589827:DOH589901 DYD589827:DYD589901 EHZ589827:EHZ589901 ERV589827:ERV589901 FBR589827:FBR589901 FLN589827:FLN589901 FVJ589827:FVJ589901 GFF589827:GFF589901 GPB589827:GPB589901 GYX589827:GYX589901 HIT589827:HIT589901 HSP589827:HSP589901 ICL589827:ICL589901 IMH589827:IMH589901 IWD589827:IWD589901 JFZ589827:JFZ589901 JPV589827:JPV589901 JZR589827:JZR589901 KJN589827:KJN589901 KTJ589827:KTJ589901 LDF589827:LDF589901 LNB589827:LNB589901 LWX589827:LWX589901 MGT589827:MGT589901 MQP589827:MQP589901 NAL589827:NAL589901 NKH589827:NKH589901 NUD589827:NUD589901 ODZ589827:ODZ589901 ONV589827:ONV589901 OXR589827:OXR589901 PHN589827:PHN589901 PRJ589827:PRJ589901 QBF589827:QBF589901 QLB589827:QLB589901 QUX589827:QUX589901 RET589827:RET589901 ROP589827:ROP589901 RYL589827:RYL589901 SIH589827:SIH589901 SSD589827:SSD589901 TBZ589827:TBZ589901 TLV589827:TLV589901 TVR589827:TVR589901 UFN589827:UFN589901 UPJ589827:UPJ589901 UZF589827:UZF589901 VJB589827:VJB589901 VSX589827:VSX589901 WCT589827:WCT589901 WMP589827:WMP589901 WWL589827:WWL589901 AD655363:AD655437 JZ655363:JZ655437 TV655363:TV655437 ADR655363:ADR655437 ANN655363:ANN655437 AXJ655363:AXJ655437 BHF655363:BHF655437 BRB655363:BRB655437 CAX655363:CAX655437 CKT655363:CKT655437 CUP655363:CUP655437 DEL655363:DEL655437 DOH655363:DOH655437 DYD655363:DYD655437 EHZ655363:EHZ655437 ERV655363:ERV655437 FBR655363:FBR655437 FLN655363:FLN655437 FVJ655363:FVJ655437 GFF655363:GFF655437 GPB655363:GPB655437 GYX655363:GYX655437 HIT655363:HIT655437 HSP655363:HSP655437 ICL655363:ICL655437 IMH655363:IMH655437 IWD655363:IWD655437 JFZ655363:JFZ655437 JPV655363:JPV655437 JZR655363:JZR655437 KJN655363:KJN655437 KTJ655363:KTJ655437 LDF655363:LDF655437 LNB655363:LNB655437 LWX655363:LWX655437 MGT655363:MGT655437 MQP655363:MQP655437 NAL655363:NAL655437 NKH655363:NKH655437 NUD655363:NUD655437 ODZ655363:ODZ655437 ONV655363:ONV655437 OXR655363:OXR655437 PHN655363:PHN655437 PRJ655363:PRJ655437 QBF655363:QBF655437 QLB655363:QLB655437 QUX655363:QUX655437 RET655363:RET655437 ROP655363:ROP655437 RYL655363:RYL655437 SIH655363:SIH655437 SSD655363:SSD655437 TBZ655363:TBZ655437 TLV655363:TLV655437 TVR655363:TVR655437 UFN655363:UFN655437 UPJ655363:UPJ655437 UZF655363:UZF655437 VJB655363:VJB655437 VSX655363:VSX655437 WCT655363:WCT655437 WMP655363:WMP655437 WWL655363:WWL655437 AD720899:AD720973 JZ720899:JZ720973 TV720899:TV720973 ADR720899:ADR720973 ANN720899:ANN720973 AXJ720899:AXJ720973 BHF720899:BHF720973 BRB720899:BRB720973 CAX720899:CAX720973 CKT720899:CKT720973 CUP720899:CUP720973 DEL720899:DEL720973 DOH720899:DOH720973 DYD720899:DYD720973 EHZ720899:EHZ720973 ERV720899:ERV720973 FBR720899:FBR720973 FLN720899:FLN720973 FVJ720899:FVJ720973 GFF720899:GFF720973 GPB720899:GPB720973 GYX720899:GYX720973 HIT720899:HIT720973 HSP720899:HSP720973 ICL720899:ICL720973 IMH720899:IMH720973 IWD720899:IWD720973 JFZ720899:JFZ720973 JPV720899:JPV720973 JZR720899:JZR720973 KJN720899:KJN720973 KTJ720899:KTJ720973 LDF720899:LDF720973 LNB720899:LNB720973 LWX720899:LWX720973 MGT720899:MGT720973 MQP720899:MQP720973 NAL720899:NAL720973 NKH720899:NKH720973 NUD720899:NUD720973 ODZ720899:ODZ720973 ONV720899:ONV720973 OXR720899:OXR720973 PHN720899:PHN720973 PRJ720899:PRJ720973 QBF720899:QBF720973 QLB720899:QLB720973 QUX720899:QUX720973 RET720899:RET720973 ROP720899:ROP720973 RYL720899:RYL720973 SIH720899:SIH720973 SSD720899:SSD720973 TBZ720899:TBZ720973 TLV720899:TLV720973 TVR720899:TVR720973 UFN720899:UFN720973 UPJ720899:UPJ720973 UZF720899:UZF720973 VJB720899:VJB720973 VSX720899:VSX720973 WCT720899:WCT720973 WMP720899:WMP720973 WWL720899:WWL720973 AD786435:AD786509 JZ786435:JZ786509 TV786435:TV786509 ADR786435:ADR786509 ANN786435:ANN786509 AXJ786435:AXJ786509 BHF786435:BHF786509 BRB786435:BRB786509 CAX786435:CAX786509 CKT786435:CKT786509 CUP786435:CUP786509 DEL786435:DEL786509 DOH786435:DOH786509 DYD786435:DYD786509 EHZ786435:EHZ786509 ERV786435:ERV786509 FBR786435:FBR786509 FLN786435:FLN786509 FVJ786435:FVJ786509 GFF786435:GFF786509 GPB786435:GPB786509 GYX786435:GYX786509 HIT786435:HIT786509 HSP786435:HSP786509 ICL786435:ICL786509 IMH786435:IMH786509 IWD786435:IWD786509 JFZ786435:JFZ786509 JPV786435:JPV786509 JZR786435:JZR786509 KJN786435:KJN786509 KTJ786435:KTJ786509 LDF786435:LDF786509 LNB786435:LNB786509 LWX786435:LWX786509 MGT786435:MGT786509 MQP786435:MQP786509 NAL786435:NAL786509 NKH786435:NKH786509 NUD786435:NUD786509 ODZ786435:ODZ786509 ONV786435:ONV786509 OXR786435:OXR786509 PHN786435:PHN786509 PRJ786435:PRJ786509 QBF786435:QBF786509 QLB786435:QLB786509 QUX786435:QUX786509 RET786435:RET786509 ROP786435:ROP786509 RYL786435:RYL786509 SIH786435:SIH786509 SSD786435:SSD786509 TBZ786435:TBZ786509 TLV786435:TLV786509 TVR786435:TVR786509 UFN786435:UFN786509 UPJ786435:UPJ786509 UZF786435:UZF786509 VJB786435:VJB786509 VSX786435:VSX786509 WCT786435:WCT786509 WMP786435:WMP786509 WWL786435:WWL786509 AD851971:AD852045 JZ851971:JZ852045 TV851971:TV852045 ADR851971:ADR852045 ANN851971:ANN852045 AXJ851971:AXJ852045 BHF851971:BHF852045 BRB851971:BRB852045 CAX851971:CAX852045 CKT851971:CKT852045 CUP851971:CUP852045 DEL851971:DEL852045 DOH851971:DOH852045 DYD851971:DYD852045 EHZ851971:EHZ852045 ERV851971:ERV852045 FBR851971:FBR852045 FLN851971:FLN852045 FVJ851971:FVJ852045 GFF851971:GFF852045 GPB851971:GPB852045 GYX851971:GYX852045 HIT851971:HIT852045 HSP851971:HSP852045 ICL851971:ICL852045 IMH851971:IMH852045 IWD851971:IWD852045 JFZ851971:JFZ852045 JPV851971:JPV852045 JZR851971:JZR852045 KJN851971:KJN852045 KTJ851971:KTJ852045 LDF851971:LDF852045 LNB851971:LNB852045 LWX851971:LWX852045 MGT851971:MGT852045 MQP851971:MQP852045 NAL851971:NAL852045 NKH851971:NKH852045 NUD851971:NUD852045 ODZ851971:ODZ852045 ONV851971:ONV852045 OXR851971:OXR852045 PHN851971:PHN852045 PRJ851971:PRJ852045 QBF851971:QBF852045 QLB851971:QLB852045 QUX851971:QUX852045 RET851971:RET852045 ROP851971:ROP852045 RYL851971:RYL852045 SIH851971:SIH852045 SSD851971:SSD852045 TBZ851971:TBZ852045 TLV851971:TLV852045 TVR851971:TVR852045 UFN851971:UFN852045 UPJ851971:UPJ852045 UZF851971:UZF852045 VJB851971:VJB852045 VSX851971:VSX852045 WCT851971:WCT852045 WMP851971:WMP852045 WWL851971:WWL852045 AD917507:AD917581 JZ917507:JZ917581 TV917507:TV917581 ADR917507:ADR917581 ANN917507:ANN917581 AXJ917507:AXJ917581 BHF917507:BHF917581 BRB917507:BRB917581 CAX917507:CAX917581 CKT917507:CKT917581 CUP917507:CUP917581 DEL917507:DEL917581 DOH917507:DOH917581 DYD917507:DYD917581 EHZ917507:EHZ917581 ERV917507:ERV917581 FBR917507:FBR917581 FLN917507:FLN917581 FVJ917507:FVJ917581 GFF917507:GFF917581 GPB917507:GPB917581 GYX917507:GYX917581 HIT917507:HIT917581 HSP917507:HSP917581 ICL917507:ICL917581 IMH917507:IMH917581 IWD917507:IWD917581 JFZ917507:JFZ917581 JPV917507:JPV917581 JZR917507:JZR917581 KJN917507:KJN917581 KTJ917507:KTJ917581 LDF917507:LDF917581 LNB917507:LNB917581 LWX917507:LWX917581 MGT917507:MGT917581 MQP917507:MQP917581 NAL917507:NAL917581 NKH917507:NKH917581 NUD917507:NUD917581 ODZ917507:ODZ917581 ONV917507:ONV917581 OXR917507:OXR917581 PHN917507:PHN917581 PRJ917507:PRJ917581 QBF917507:QBF917581 QLB917507:QLB917581 QUX917507:QUX917581 RET917507:RET917581 ROP917507:ROP917581 RYL917507:RYL917581 SIH917507:SIH917581 SSD917507:SSD917581 TBZ917507:TBZ917581 TLV917507:TLV917581 TVR917507:TVR917581 UFN917507:UFN917581 UPJ917507:UPJ917581 UZF917507:UZF917581 VJB917507:VJB917581 VSX917507:VSX917581 WCT917507:WCT917581 WMP917507:WMP917581 WWL917507:WWL917581 AD983043:AD983117 JZ983043:JZ983117 TV983043:TV983117 ADR983043:ADR983117 ANN983043:ANN983117 AXJ983043:AXJ983117 BHF983043:BHF983117 BRB983043:BRB983117 CAX983043:CAX983117 CKT983043:CKT983117 CUP983043:CUP983117 DEL983043:DEL983117 DOH983043:DOH983117 DYD983043:DYD983117 EHZ983043:EHZ983117 ERV983043:ERV983117 FBR983043:FBR983117 FLN983043:FLN983117 FVJ983043:FVJ983117 GFF983043:GFF983117 GPB983043:GPB983117 GYX983043:GYX983117 HIT983043:HIT983117 HSP983043:HSP983117 ICL983043:ICL983117 IMH983043:IMH983117 IWD983043:IWD983117 JFZ983043:JFZ983117 JPV983043:JPV983117 JZR983043:JZR983117 KJN983043:KJN983117 KTJ983043:KTJ983117 LDF983043:LDF983117 LNB983043:LNB983117 LWX983043:LWX983117 MGT983043:MGT983117 MQP983043:MQP983117 NAL983043:NAL983117 NKH983043:NKH983117 NUD983043:NUD983117 ODZ983043:ODZ983117 ONV983043:ONV983117 OXR983043:OXR983117 PHN983043:PHN983117 PRJ983043:PRJ983117 QBF983043:QBF983117 QLB983043:QLB983117 QUX983043:QUX983117 RET983043:RET983117 ROP983043:ROP983117 RYL983043:RYL983117 SIH983043:SIH983117 SSD983043:SSD983117 TBZ983043:TBZ983117 TLV983043:TLV983117 TVR983043:TVR983117 UFN983043:UFN983117 UPJ983043:UPJ983117 UZF983043:UZF983117 VJB983043:VJB983117 VSX983043:VSX983117 WCT983043:WCT983117 WMP983043:WMP983117 WWL983043:WWL983117 WWL9:WWL77 WMP9:WMP77 WCT9:WCT77 VSX9:VSX77 VJB9:VJB77 UZF9:UZF77 UPJ9:UPJ77 UFN9:UFN77 TVR9:TVR77 TLV9:TLV77 TBZ9:TBZ77 SSD9:SSD77 SIH9:SIH77 RYL9:RYL77 ROP9:ROP77 RET9:RET77 QUX9:QUX77 QLB9:QLB77 QBF9:QBF77 PRJ9:PRJ77 PHN9:PHN77 OXR9:OXR77 ONV9:ONV77 ODZ9:ODZ77 NUD9:NUD77 NKH9:NKH77 NAL9:NAL77 MQP9:MQP77 MGT9:MGT77 LWX9:LWX77 LNB9:LNB77 LDF9:LDF77 KTJ9:KTJ77 KJN9:KJN77 JZR9:JZR77 JPV9:JPV77 JFZ9:JFZ77 IWD9:IWD77 IMH9:IMH77 ICL9:ICL77 HSP9:HSP77 HIT9:HIT77 GYX9:GYX77 GPB9:GPB77 GFF9:GFF77 FVJ9:FVJ77 FLN9:FLN77 FBR9:FBR77 ERV9:ERV77 EHZ9:EHZ77 DYD9:DYD77 DOH9:DOH77 DEL9:DEL77 CUP9:CUP77 CKT9:CKT77 CAX9:CAX77 BRB9:BRB77 BHF9:BHF77 AXJ9:AXJ77 ANN9:ANN77 ADR9:ADR77 TV9:TV77 JZ9:JZ77 AD9:AD77">
      <formula1>0</formula1>
      <formula2>100</formula2>
    </dataValidation>
    <dataValidation showInputMessage="1" showErrorMessage="1" sqref="AG65539:AK65613 KC65539:KG65613 TY65539:UC65613 ADU65539:ADY65613 ANQ65539:ANU65613 AXM65539:AXQ65613 BHI65539:BHM65613 BRE65539:BRI65613 CBA65539:CBE65613 CKW65539:CLA65613 CUS65539:CUW65613 DEO65539:DES65613 DOK65539:DOO65613 DYG65539:DYK65613 EIC65539:EIG65613 ERY65539:ESC65613 FBU65539:FBY65613 FLQ65539:FLU65613 FVM65539:FVQ65613 GFI65539:GFM65613 GPE65539:GPI65613 GZA65539:GZE65613 HIW65539:HJA65613 HSS65539:HSW65613 ICO65539:ICS65613 IMK65539:IMO65613 IWG65539:IWK65613 JGC65539:JGG65613 JPY65539:JQC65613 JZU65539:JZY65613 KJQ65539:KJU65613 KTM65539:KTQ65613 LDI65539:LDM65613 LNE65539:LNI65613 LXA65539:LXE65613 MGW65539:MHA65613 MQS65539:MQW65613 NAO65539:NAS65613 NKK65539:NKO65613 NUG65539:NUK65613 OEC65539:OEG65613 ONY65539:OOC65613 OXU65539:OXY65613 PHQ65539:PHU65613 PRM65539:PRQ65613 QBI65539:QBM65613 QLE65539:QLI65613 QVA65539:QVE65613 REW65539:RFA65613 ROS65539:ROW65613 RYO65539:RYS65613 SIK65539:SIO65613 SSG65539:SSK65613 TCC65539:TCG65613 TLY65539:TMC65613 TVU65539:TVY65613 UFQ65539:UFU65613 UPM65539:UPQ65613 UZI65539:UZM65613 VJE65539:VJI65613 VTA65539:VTE65613 WCW65539:WDA65613 WMS65539:WMW65613 WWO65539:WWS65613 AG131075:AK131149 KC131075:KG131149 TY131075:UC131149 ADU131075:ADY131149 ANQ131075:ANU131149 AXM131075:AXQ131149 BHI131075:BHM131149 BRE131075:BRI131149 CBA131075:CBE131149 CKW131075:CLA131149 CUS131075:CUW131149 DEO131075:DES131149 DOK131075:DOO131149 DYG131075:DYK131149 EIC131075:EIG131149 ERY131075:ESC131149 FBU131075:FBY131149 FLQ131075:FLU131149 FVM131075:FVQ131149 GFI131075:GFM131149 GPE131075:GPI131149 GZA131075:GZE131149 HIW131075:HJA131149 HSS131075:HSW131149 ICO131075:ICS131149 IMK131075:IMO131149 IWG131075:IWK131149 JGC131075:JGG131149 JPY131075:JQC131149 JZU131075:JZY131149 KJQ131075:KJU131149 KTM131075:KTQ131149 LDI131075:LDM131149 LNE131075:LNI131149 LXA131075:LXE131149 MGW131075:MHA131149 MQS131075:MQW131149 NAO131075:NAS131149 NKK131075:NKO131149 NUG131075:NUK131149 OEC131075:OEG131149 ONY131075:OOC131149 OXU131075:OXY131149 PHQ131075:PHU131149 PRM131075:PRQ131149 QBI131075:QBM131149 QLE131075:QLI131149 QVA131075:QVE131149 REW131075:RFA131149 ROS131075:ROW131149 RYO131075:RYS131149 SIK131075:SIO131149 SSG131075:SSK131149 TCC131075:TCG131149 TLY131075:TMC131149 TVU131075:TVY131149 UFQ131075:UFU131149 UPM131075:UPQ131149 UZI131075:UZM131149 VJE131075:VJI131149 VTA131075:VTE131149 WCW131075:WDA131149 WMS131075:WMW131149 WWO131075:WWS131149 AG196611:AK196685 KC196611:KG196685 TY196611:UC196685 ADU196611:ADY196685 ANQ196611:ANU196685 AXM196611:AXQ196685 BHI196611:BHM196685 BRE196611:BRI196685 CBA196611:CBE196685 CKW196611:CLA196685 CUS196611:CUW196685 DEO196611:DES196685 DOK196611:DOO196685 DYG196611:DYK196685 EIC196611:EIG196685 ERY196611:ESC196685 FBU196611:FBY196685 FLQ196611:FLU196685 FVM196611:FVQ196685 GFI196611:GFM196685 GPE196611:GPI196685 GZA196611:GZE196685 HIW196611:HJA196685 HSS196611:HSW196685 ICO196611:ICS196685 IMK196611:IMO196685 IWG196611:IWK196685 JGC196611:JGG196685 JPY196611:JQC196685 JZU196611:JZY196685 KJQ196611:KJU196685 KTM196611:KTQ196685 LDI196611:LDM196685 LNE196611:LNI196685 LXA196611:LXE196685 MGW196611:MHA196685 MQS196611:MQW196685 NAO196611:NAS196685 NKK196611:NKO196685 NUG196611:NUK196685 OEC196611:OEG196685 ONY196611:OOC196685 OXU196611:OXY196685 PHQ196611:PHU196685 PRM196611:PRQ196685 QBI196611:QBM196685 QLE196611:QLI196685 QVA196611:QVE196685 REW196611:RFA196685 ROS196611:ROW196685 RYO196611:RYS196685 SIK196611:SIO196685 SSG196611:SSK196685 TCC196611:TCG196685 TLY196611:TMC196685 TVU196611:TVY196685 UFQ196611:UFU196685 UPM196611:UPQ196685 UZI196611:UZM196685 VJE196611:VJI196685 VTA196611:VTE196685 WCW196611:WDA196685 WMS196611:WMW196685 WWO196611:WWS196685 AG262147:AK262221 KC262147:KG262221 TY262147:UC262221 ADU262147:ADY262221 ANQ262147:ANU262221 AXM262147:AXQ262221 BHI262147:BHM262221 BRE262147:BRI262221 CBA262147:CBE262221 CKW262147:CLA262221 CUS262147:CUW262221 DEO262147:DES262221 DOK262147:DOO262221 DYG262147:DYK262221 EIC262147:EIG262221 ERY262147:ESC262221 FBU262147:FBY262221 FLQ262147:FLU262221 FVM262147:FVQ262221 GFI262147:GFM262221 GPE262147:GPI262221 GZA262147:GZE262221 HIW262147:HJA262221 HSS262147:HSW262221 ICO262147:ICS262221 IMK262147:IMO262221 IWG262147:IWK262221 JGC262147:JGG262221 JPY262147:JQC262221 JZU262147:JZY262221 KJQ262147:KJU262221 KTM262147:KTQ262221 LDI262147:LDM262221 LNE262147:LNI262221 LXA262147:LXE262221 MGW262147:MHA262221 MQS262147:MQW262221 NAO262147:NAS262221 NKK262147:NKO262221 NUG262147:NUK262221 OEC262147:OEG262221 ONY262147:OOC262221 OXU262147:OXY262221 PHQ262147:PHU262221 PRM262147:PRQ262221 QBI262147:QBM262221 QLE262147:QLI262221 QVA262147:QVE262221 REW262147:RFA262221 ROS262147:ROW262221 RYO262147:RYS262221 SIK262147:SIO262221 SSG262147:SSK262221 TCC262147:TCG262221 TLY262147:TMC262221 TVU262147:TVY262221 UFQ262147:UFU262221 UPM262147:UPQ262221 UZI262147:UZM262221 VJE262147:VJI262221 VTA262147:VTE262221 WCW262147:WDA262221 WMS262147:WMW262221 WWO262147:WWS262221 AG327683:AK327757 KC327683:KG327757 TY327683:UC327757 ADU327683:ADY327757 ANQ327683:ANU327757 AXM327683:AXQ327757 BHI327683:BHM327757 BRE327683:BRI327757 CBA327683:CBE327757 CKW327683:CLA327757 CUS327683:CUW327757 DEO327683:DES327757 DOK327683:DOO327757 DYG327683:DYK327757 EIC327683:EIG327757 ERY327683:ESC327757 FBU327683:FBY327757 FLQ327683:FLU327757 FVM327683:FVQ327757 GFI327683:GFM327757 GPE327683:GPI327757 GZA327683:GZE327757 HIW327683:HJA327757 HSS327683:HSW327757 ICO327683:ICS327757 IMK327683:IMO327757 IWG327683:IWK327757 JGC327683:JGG327757 JPY327683:JQC327757 JZU327683:JZY327757 KJQ327683:KJU327757 KTM327683:KTQ327757 LDI327683:LDM327757 LNE327683:LNI327757 LXA327683:LXE327757 MGW327683:MHA327757 MQS327683:MQW327757 NAO327683:NAS327757 NKK327683:NKO327757 NUG327683:NUK327757 OEC327683:OEG327757 ONY327683:OOC327757 OXU327683:OXY327757 PHQ327683:PHU327757 PRM327683:PRQ327757 QBI327683:QBM327757 QLE327683:QLI327757 QVA327683:QVE327757 REW327683:RFA327757 ROS327683:ROW327757 RYO327683:RYS327757 SIK327683:SIO327757 SSG327683:SSK327757 TCC327683:TCG327757 TLY327683:TMC327757 TVU327683:TVY327757 UFQ327683:UFU327757 UPM327683:UPQ327757 UZI327683:UZM327757 VJE327683:VJI327757 VTA327683:VTE327757 WCW327683:WDA327757 WMS327683:WMW327757 WWO327683:WWS327757 AG393219:AK393293 KC393219:KG393293 TY393219:UC393293 ADU393219:ADY393293 ANQ393219:ANU393293 AXM393219:AXQ393293 BHI393219:BHM393293 BRE393219:BRI393293 CBA393219:CBE393293 CKW393219:CLA393293 CUS393219:CUW393293 DEO393219:DES393293 DOK393219:DOO393293 DYG393219:DYK393293 EIC393219:EIG393293 ERY393219:ESC393293 FBU393219:FBY393293 FLQ393219:FLU393293 FVM393219:FVQ393293 GFI393219:GFM393293 GPE393219:GPI393293 GZA393219:GZE393293 HIW393219:HJA393293 HSS393219:HSW393293 ICO393219:ICS393293 IMK393219:IMO393293 IWG393219:IWK393293 JGC393219:JGG393293 JPY393219:JQC393293 JZU393219:JZY393293 KJQ393219:KJU393293 KTM393219:KTQ393293 LDI393219:LDM393293 LNE393219:LNI393293 LXA393219:LXE393293 MGW393219:MHA393293 MQS393219:MQW393293 NAO393219:NAS393293 NKK393219:NKO393293 NUG393219:NUK393293 OEC393219:OEG393293 ONY393219:OOC393293 OXU393219:OXY393293 PHQ393219:PHU393293 PRM393219:PRQ393293 QBI393219:QBM393293 QLE393219:QLI393293 QVA393219:QVE393293 REW393219:RFA393293 ROS393219:ROW393293 RYO393219:RYS393293 SIK393219:SIO393293 SSG393219:SSK393293 TCC393219:TCG393293 TLY393219:TMC393293 TVU393219:TVY393293 UFQ393219:UFU393293 UPM393219:UPQ393293 UZI393219:UZM393293 VJE393219:VJI393293 VTA393219:VTE393293 WCW393219:WDA393293 WMS393219:WMW393293 WWO393219:WWS393293 AG458755:AK458829 KC458755:KG458829 TY458755:UC458829 ADU458755:ADY458829 ANQ458755:ANU458829 AXM458755:AXQ458829 BHI458755:BHM458829 BRE458755:BRI458829 CBA458755:CBE458829 CKW458755:CLA458829 CUS458755:CUW458829 DEO458755:DES458829 DOK458755:DOO458829 DYG458755:DYK458829 EIC458755:EIG458829 ERY458755:ESC458829 FBU458755:FBY458829 FLQ458755:FLU458829 FVM458755:FVQ458829 GFI458755:GFM458829 GPE458755:GPI458829 GZA458755:GZE458829 HIW458755:HJA458829 HSS458755:HSW458829 ICO458755:ICS458829 IMK458755:IMO458829 IWG458755:IWK458829 JGC458755:JGG458829 JPY458755:JQC458829 JZU458755:JZY458829 KJQ458755:KJU458829 KTM458755:KTQ458829 LDI458755:LDM458829 LNE458755:LNI458829 LXA458755:LXE458829 MGW458755:MHA458829 MQS458755:MQW458829 NAO458755:NAS458829 NKK458755:NKO458829 NUG458755:NUK458829 OEC458755:OEG458829 ONY458755:OOC458829 OXU458755:OXY458829 PHQ458755:PHU458829 PRM458755:PRQ458829 QBI458755:QBM458829 QLE458755:QLI458829 QVA458755:QVE458829 REW458755:RFA458829 ROS458755:ROW458829 RYO458755:RYS458829 SIK458755:SIO458829 SSG458755:SSK458829 TCC458755:TCG458829 TLY458755:TMC458829 TVU458755:TVY458829 UFQ458755:UFU458829 UPM458755:UPQ458829 UZI458755:UZM458829 VJE458755:VJI458829 VTA458755:VTE458829 WCW458755:WDA458829 WMS458755:WMW458829 WWO458755:WWS458829 AG524291:AK524365 KC524291:KG524365 TY524291:UC524365 ADU524291:ADY524365 ANQ524291:ANU524365 AXM524291:AXQ524365 BHI524291:BHM524365 BRE524291:BRI524365 CBA524291:CBE524365 CKW524291:CLA524365 CUS524291:CUW524365 DEO524291:DES524365 DOK524291:DOO524365 DYG524291:DYK524365 EIC524291:EIG524365 ERY524291:ESC524365 FBU524291:FBY524365 FLQ524291:FLU524365 FVM524291:FVQ524365 GFI524291:GFM524365 GPE524291:GPI524365 GZA524291:GZE524365 HIW524291:HJA524365 HSS524291:HSW524365 ICO524291:ICS524365 IMK524291:IMO524365 IWG524291:IWK524365 JGC524291:JGG524365 JPY524291:JQC524365 JZU524291:JZY524365 KJQ524291:KJU524365 KTM524291:KTQ524365 LDI524291:LDM524365 LNE524291:LNI524365 LXA524291:LXE524365 MGW524291:MHA524365 MQS524291:MQW524365 NAO524291:NAS524365 NKK524291:NKO524365 NUG524291:NUK524365 OEC524291:OEG524365 ONY524291:OOC524365 OXU524291:OXY524365 PHQ524291:PHU524365 PRM524291:PRQ524365 QBI524291:QBM524365 QLE524291:QLI524365 QVA524291:QVE524365 REW524291:RFA524365 ROS524291:ROW524365 RYO524291:RYS524365 SIK524291:SIO524365 SSG524291:SSK524365 TCC524291:TCG524365 TLY524291:TMC524365 TVU524291:TVY524365 UFQ524291:UFU524365 UPM524291:UPQ524365 UZI524291:UZM524365 VJE524291:VJI524365 VTA524291:VTE524365 WCW524291:WDA524365 WMS524291:WMW524365 WWO524291:WWS524365 AG589827:AK589901 KC589827:KG589901 TY589827:UC589901 ADU589827:ADY589901 ANQ589827:ANU589901 AXM589827:AXQ589901 BHI589827:BHM589901 BRE589827:BRI589901 CBA589827:CBE589901 CKW589827:CLA589901 CUS589827:CUW589901 DEO589827:DES589901 DOK589827:DOO589901 DYG589827:DYK589901 EIC589827:EIG589901 ERY589827:ESC589901 FBU589827:FBY589901 FLQ589827:FLU589901 FVM589827:FVQ589901 GFI589827:GFM589901 GPE589827:GPI589901 GZA589827:GZE589901 HIW589827:HJA589901 HSS589827:HSW589901 ICO589827:ICS589901 IMK589827:IMO589901 IWG589827:IWK589901 JGC589827:JGG589901 JPY589827:JQC589901 JZU589827:JZY589901 KJQ589827:KJU589901 KTM589827:KTQ589901 LDI589827:LDM589901 LNE589827:LNI589901 LXA589827:LXE589901 MGW589827:MHA589901 MQS589827:MQW589901 NAO589827:NAS589901 NKK589827:NKO589901 NUG589827:NUK589901 OEC589827:OEG589901 ONY589827:OOC589901 OXU589827:OXY589901 PHQ589827:PHU589901 PRM589827:PRQ589901 QBI589827:QBM589901 QLE589827:QLI589901 QVA589827:QVE589901 REW589827:RFA589901 ROS589827:ROW589901 RYO589827:RYS589901 SIK589827:SIO589901 SSG589827:SSK589901 TCC589827:TCG589901 TLY589827:TMC589901 TVU589827:TVY589901 UFQ589827:UFU589901 UPM589827:UPQ589901 UZI589827:UZM589901 VJE589827:VJI589901 VTA589827:VTE589901 WCW589827:WDA589901 WMS589827:WMW589901 WWO589827:WWS589901 AG655363:AK655437 KC655363:KG655437 TY655363:UC655437 ADU655363:ADY655437 ANQ655363:ANU655437 AXM655363:AXQ655437 BHI655363:BHM655437 BRE655363:BRI655437 CBA655363:CBE655437 CKW655363:CLA655437 CUS655363:CUW655437 DEO655363:DES655437 DOK655363:DOO655437 DYG655363:DYK655437 EIC655363:EIG655437 ERY655363:ESC655437 FBU655363:FBY655437 FLQ655363:FLU655437 FVM655363:FVQ655437 GFI655363:GFM655437 GPE655363:GPI655437 GZA655363:GZE655437 HIW655363:HJA655437 HSS655363:HSW655437 ICO655363:ICS655437 IMK655363:IMO655437 IWG655363:IWK655437 JGC655363:JGG655437 JPY655363:JQC655437 JZU655363:JZY655437 KJQ655363:KJU655437 KTM655363:KTQ655437 LDI655363:LDM655437 LNE655363:LNI655437 LXA655363:LXE655437 MGW655363:MHA655437 MQS655363:MQW655437 NAO655363:NAS655437 NKK655363:NKO655437 NUG655363:NUK655437 OEC655363:OEG655437 ONY655363:OOC655437 OXU655363:OXY655437 PHQ655363:PHU655437 PRM655363:PRQ655437 QBI655363:QBM655437 QLE655363:QLI655437 QVA655363:QVE655437 REW655363:RFA655437 ROS655363:ROW655437 RYO655363:RYS655437 SIK655363:SIO655437 SSG655363:SSK655437 TCC655363:TCG655437 TLY655363:TMC655437 TVU655363:TVY655437 UFQ655363:UFU655437 UPM655363:UPQ655437 UZI655363:UZM655437 VJE655363:VJI655437 VTA655363:VTE655437 WCW655363:WDA655437 WMS655363:WMW655437 WWO655363:WWS655437 AG720899:AK720973 KC720899:KG720973 TY720899:UC720973 ADU720899:ADY720973 ANQ720899:ANU720973 AXM720899:AXQ720973 BHI720899:BHM720973 BRE720899:BRI720973 CBA720899:CBE720973 CKW720899:CLA720973 CUS720899:CUW720973 DEO720899:DES720973 DOK720899:DOO720973 DYG720899:DYK720973 EIC720899:EIG720973 ERY720899:ESC720973 FBU720899:FBY720973 FLQ720899:FLU720973 FVM720899:FVQ720973 GFI720899:GFM720973 GPE720899:GPI720973 GZA720899:GZE720973 HIW720899:HJA720973 HSS720899:HSW720973 ICO720899:ICS720973 IMK720899:IMO720973 IWG720899:IWK720973 JGC720899:JGG720973 JPY720899:JQC720973 JZU720899:JZY720973 KJQ720899:KJU720973 KTM720899:KTQ720973 LDI720899:LDM720973 LNE720899:LNI720973 LXA720899:LXE720973 MGW720899:MHA720973 MQS720899:MQW720973 NAO720899:NAS720973 NKK720899:NKO720973 NUG720899:NUK720973 OEC720899:OEG720973 ONY720899:OOC720973 OXU720899:OXY720973 PHQ720899:PHU720973 PRM720899:PRQ720973 QBI720899:QBM720973 QLE720899:QLI720973 QVA720899:QVE720973 REW720899:RFA720973 ROS720899:ROW720973 RYO720899:RYS720973 SIK720899:SIO720973 SSG720899:SSK720973 TCC720899:TCG720973 TLY720899:TMC720973 TVU720899:TVY720973 UFQ720899:UFU720973 UPM720899:UPQ720973 UZI720899:UZM720973 VJE720899:VJI720973 VTA720899:VTE720973 WCW720899:WDA720973 WMS720899:WMW720973 WWO720899:WWS720973 AG786435:AK786509 KC786435:KG786509 TY786435:UC786509 ADU786435:ADY786509 ANQ786435:ANU786509 AXM786435:AXQ786509 BHI786435:BHM786509 BRE786435:BRI786509 CBA786435:CBE786509 CKW786435:CLA786509 CUS786435:CUW786509 DEO786435:DES786509 DOK786435:DOO786509 DYG786435:DYK786509 EIC786435:EIG786509 ERY786435:ESC786509 FBU786435:FBY786509 FLQ786435:FLU786509 FVM786435:FVQ786509 GFI786435:GFM786509 GPE786435:GPI786509 GZA786435:GZE786509 HIW786435:HJA786509 HSS786435:HSW786509 ICO786435:ICS786509 IMK786435:IMO786509 IWG786435:IWK786509 JGC786435:JGG786509 JPY786435:JQC786509 JZU786435:JZY786509 KJQ786435:KJU786509 KTM786435:KTQ786509 LDI786435:LDM786509 LNE786435:LNI786509 LXA786435:LXE786509 MGW786435:MHA786509 MQS786435:MQW786509 NAO786435:NAS786509 NKK786435:NKO786509 NUG786435:NUK786509 OEC786435:OEG786509 ONY786435:OOC786509 OXU786435:OXY786509 PHQ786435:PHU786509 PRM786435:PRQ786509 QBI786435:QBM786509 QLE786435:QLI786509 QVA786435:QVE786509 REW786435:RFA786509 ROS786435:ROW786509 RYO786435:RYS786509 SIK786435:SIO786509 SSG786435:SSK786509 TCC786435:TCG786509 TLY786435:TMC786509 TVU786435:TVY786509 UFQ786435:UFU786509 UPM786435:UPQ786509 UZI786435:UZM786509 VJE786435:VJI786509 VTA786435:VTE786509 WCW786435:WDA786509 WMS786435:WMW786509 WWO786435:WWS786509 AG851971:AK852045 KC851971:KG852045 TY851971:UC852045 ADU851971:ADY852045 ANQ851971:ANU852045 AXM851971:AXQ852045 BHI851971:BHM852045 BRE851971:BRI852045 CBA851971:CBE852045 CKW851971:CLA852045 CUS851971:CUW852045 DEO851971:DES852045 DOK851971:DOO852045 DYG851971:DYK852045 EIC851971:EIG852045 ERY851971:ESC852045 FBU851971:FBY852045 FLQ851971:FLU852045 FVM851971:FVQ852045 GFI851971:GFM852045 GPE851971:GPI852045 GZA851971:GZE852045 HIW851971:HJA852045 HSS851971:HSW852045 ICO851971:ICS852045 IMK851971:IMO852045 IWG851971:IWK852045 JGC851971:JGG852045 JPY851971:JQC852045 JZU851971:JZY852045 KJQ851971:KJU852045 KTM851971:KTQ852045 LDI851971:LDM852045 LNE851971:LNI852045 LXA851971:LXE852045 MGW851971:MHA852045 MQS851971:MQW852045 NAO851971:NAS852045 NKK851971:NKO852045 NUG851971:NUK852045 OEC851971:OEG852045 ONY851971:OOC852045 OXU851971:OXY852045 PHQ851971:PHU852045 PRM851971:PRQ852045 QBI851971:QBM852045 QLE851971:QLI852045 QVA851971:QVE852045 REW851971:RFA852045 ROS851971:ROW852045 RYO851971:RYS852045 SIK851971:SIO852045 SSG851971:SSK852045 TCC851971:TCG852045 TLY851971:TMC852045 TVU851971:TVY852045 UFQ851971:UFU852045 UPM851971:UPQ852045 UZI851971:UZM852045 VJE851971:VJI852045 VTA851971:VTE852045 WCW851971:WDA852045 WMS851971:WMW852045 WWO851971:WWS852045 AG917507:AK917581 KC917507:KG917581 TY917507:UC917581 ADU917507:ADY917581 ANQ917507:ANU917581 AXM917507:AXQ917581 BHI917507:BHM917581 BRE917507:BRI917581 CBA917507:CBE917581 CKW917507:CLA917581 CUS917507:CUW917581 DEO917507:DES917581 DOK917507:DOO917581 DYG917507:DYK917581 EIC917507:EIG917581 ERY917507:ESC917581 FBU917507:FBY917581 FLQ917507:FLU917581 FVM917507:FVQ917581 GFI917507:GFM917581 GPE917507:GPI917581 GZA917507:GZE917581 HIW917507:HJA917581 HSS917507:HSW917581 ICO917507:ICS917581 IMK917507:IMO917581 IWG917507:IWK917581 JGC917507:JGG917581 JPY917507:JQC917581 JZU917507:JZY917581 KJQ917507:KJU917581 KTM917507:KTQ917581 LDI917507:LDM917581 LNE917507:LNI917581 LXA917507:LXE917581 MGW917507:MHA917581 MQS917507:MQW917581 NAO917507:NAS917581 NKK917507:NKO917581 NUG917507:NUK917581 OEC917507:OEG917581 ONY917507:OOC917581 OXU917507:OXY917581 PHQ917507:PHU917581 PRM917507:PRQ917581 QBI917507:QBM917581 QLE917507:QLI917581 QVA917507:QVE917581 REW917507:RFA917581 ROS917507:ROW917581 RYO917507:RYS917581 SIK917507:SIO917581 SSG917507:SSK917581 TCC917507:TCG917581 TLY917507:TMC917581 TVU917507:TVY917581 UFQ917507:UFU917581 UPM917507:UPQ917581 UZI917507:UZM917581 VJE917507:VJI917581 VTA917507:VTE917581 WCW917507:WDA917581 WMS917507:WMW917581 WWO917507:WWS917581 AG983043:AK983117 KC983043:KG983117 TY983043:UC983117 ADU983043:ADY983117 ANQ983043:ANU983117 AXM983043:AXQ983117 BHI983043:BHM983117 BRE983043:BRI983117 CBA983043:CBE983117 CKW983043:CLA983117 CUS983043:CUW983117 DEO983043:DES983117 DOK983043:DOO983117 DYG983043:DYK983117 EIC983043:EIG983117 ERY983043:ESC983117 FBU983043:FBY983117 FLQ983043:FLU983117 FVM983043:FVQ983117 GFI983043:GFM983117 GPE983043:GPI983117 GZA983043:GZE983117 HIW983043:HJA983117 HSS983043:HSW983117 ICO983043:ICS983117 IMK983043:IMO983117 IWG983043:IWK983117 JGC983043:JGG983117 JPY983043:JQC983117 JZU983043:JZY983117 KJQ983043:KJU983117 KTM983043:KTQ983117 LDI983043:LDM983117 LNE983043:LNI983117 LXA983043:LXE983117 MGW983043:MHA983117 MQS983043:MQW983117 NAO983043:NAS983117 NKK983043:NKO983117 NUG983043:NUK983117 OEC983043:OEG983117 ONY983043:OOC983117 OXU983043:OXY983117 PHQ983043:PHU983117 PRM983043:PRQ983117 QBI983043:QBM983117 QLE983043:QLI983117 QVA983043:QVE983117 REW983043:RFA983117 ROS983043:ROW983117 RYO983043:RYS983117 SIK983043:SIO983117 SSG983043:SSK983117 TCC983043:TCG983117 TLY983043:TMC983117 TVU983043:TVY983117 UFQ983043:UFU983117 UPM983043:UPQ983117 UZI983043:UZM983117 VJE983043:VJI983117 VTA983043:VTE983117 WCW983043:WDA983117 WMS983043:WMW983117 WWO983043:WWS983117 WWO9:WWS77 WMS9:WMW77 WCW9:WDA77 VTA9:VTE77 VJE9:VJI77 UZI9:UZM77 UPM9:UPQ77 UFQ9:UFU77 TVU9:TVY77 TLY9:TMC77 TCC9:TCG77 SSG9:SSK77 SIK9:SIO77 RYO9:RYS77 ROS9:ROW77 REW9:RFA77 QVA9:QVE77 QLE9:QLI77 QBI9:QBM77 PRM9:PRQ77 PHQ9:PHU77 OXU9:OXY77 ONY9:OOC77 OEC9:OEG77 NUG9:NUK77 NKK9:NKO77 NAO9:NAS77 MQS9:MQW77 MGW9:MHA77 LXA9:LXE77 LNE9:LNI77 LDI9:LDM77 KTM9:KTQ77 KJQ9:KJU77 JZU9:JZY77 JPY9:JQC77 JGC9:JGG77 IWG9:IWK77 IMK9:IMO77 ICO9:ICS77 HSS9:HSW77 HIW9:HJA77 GZA9:GZE77 GPE9:GPI77 GFI9:GFM77 FVM9:FVQ77 FLQ9:FLU77 FBU9:FBY77 ERY9:ESC77 EIC9:EIG77 DYG9:DYK77 DOK9:DOO77 DEO9:DES77 CUS9:CUW77 CKW9:CLA77 CBA9:CBE77 BRE9:BRI77 BHI9:BHM77 AXM9:AXQ77 ANQ9:ANU77 ADU9:ADY77 TY9:UC77 KC9:KG77 AG9:AK77"/>
    <dataValidation type="list" showInputMessage="1" showErrorMessage="1" errorTitle="Rechazado" error="Solo son validadas las opciones de la lista" sqref="AE65539:AE65613 KA65539:KA65613 TW65539:TW65613 ADS65539:ADS65613 ANO65539:ANO65613 AXK65539:AXK65613 BHG65539:BHG65613 BRC65539:BRC65613 CAY65539:CAY65613 CKU65539:CKU65613 CUQ65539:CUQ65613 DEM65539:DEM65613 DOI65539:DOI65613 DYE65539:DYE65613 EIA65539:EIA65613 ERW65539:ERW65613 FBS65539:FBS65613 FLO65539:FLO65613 FVK65539:FVK65613 GFG65539:GFG65613 GPC65539:GPC65613 GYY65539:GYY65613 HIU65539:HIU65613 HSQ65539:HSQ65613 ICM65539:ICM65613 IMI65539:IMI65613 IWE65539:IWE65613 JGA65539:JGA65613 JPW65539:JPW65613 JZS65539:JZS65613 KJO65539:KJO65613 KTK65539:KTK65613 LDG65539:LDG65613 LNC65539:LNC65613 LWY65539:LWY65613 MGU65539:MGU65613 MQQ65539:MQQ65613 NAM65539:NAM65613 NKI65539:NKI65613 NUE65539:NUE65613 OEA65539:OEA65613 ONW65539:ONW65613 OXS65539:OXS65613 PHO65539:PHO65613 PRK65539:PRK65613 QBG65539:QBG65613 QLC65539:QLC65613 QUY65539:QUY65613 REU65539:REU65613 ROQ65539:ROQ65613 RYM65539:RYM65613 SII65539:SII65613 SSE65539:SSE65613 TCA65539:TCA65613 TLW65539:TLW65613 TVS65539:TVS65613 UFO65539:UFO65613 UPK65539:UPK65613 UZG65539:UZG65613 VJC65539:VJC65613 VSY65539:VSY65613 WCU65539:WCU65613 WMQ65539:WMQ65613 WWM65539:WWM65613 AE131075:AE131149 KA131075:KA131149 TW131075:TW131149 ADS131075:ADS131149 ANO131075:ANO131149 AXK131075:AXK131149 BHG131075:BHG131149 BRC131075:BRC131149 CAY131075:CAY131149 CKU131075:CKU131149 CUQ131075:CUQ131149 DEM131075:DEM131149 DOI131075:DOI131149 DYE131075:DYE131149 EIA131075:EIA131149 ERW131075:ERW131149 FBS131075:FBS131149 FLO131075:FLO131149 FVK131075:FVK131149 GFG131075:GFG131149 GPC131075:GPC131149 GYY131075:GYY131149 HIU131075:HIU131149 HSQ131075:HSQ131149 ICM131075:ICM131149 IMI131075:IMI131149 IWE131075:IWE131149 JGA131075:JGA131149 JPW131075:JPW131149 JZS131075:JZS131149 KJO131075:KJO131149 KTK131075:KTK131149 LDG131075:LDG131149 LNC131075:LNC131149 LWY131075:LWY131149 MGU131075:MGU131149 MQQ131075:MQQ131149 NAM131075:NAM131149 NKI131075:NKI131149 NUE131075:NUE131149 OEA131075:OEA131149 ONW131075:ONW131149 OXS131075:OXS131149 PHO131075:PHO131149 PRK131075:PRK131149 QBG131075:QBG131149 QLC131075:QLC131149 QUY131075:QUY131149 REU131075:REU131149 ROQ131075:ROQ131149 RYM131075:RYM131149 SII131075:SII131149 SSE131075:SSE131149 TCA131075:TCA131149 TLW131075:TLW131149 TVS131075:TVS131149 UFO131075:UFO131149 UPK131075:UPK131149 UZG131075:UZG131149 VJC131075:VJC131149 VSY131075:VSY131149 WCU131075:WCU131149 WMQ131075:WMQ131149 WWM131075:WWM131149 AE196611:AE196685 KA196611:KA196685 TW196611:TW196685 ADS196611:ADS196685 ANO196611:ANO196685 AXK196611:AXK196685 BHG196611:BHG196685 BRC196611:BRC196685 CAY196611:CAY196685 CKU196611:CKU196685 CUQ196611:CUQ196685 DEM196611:DEM196685 DOI196611:DOI196685 DYE196611:DYE196685 EIA196611:EIA196685 ERW196611:ERW196685 FBS196611:FBS196685 FLO196611:FLO196685 FVK196611:FVK196685 GFG196611:GFG196685 GPC196611:GPC196685 GYY196611:GYY196685 HIU196611:HIU196685 HSQ196611:HSQ196685 ICM196611:ICM196685 IMI196611:IMI196685 IWE196611:IWE196685 JGA196611:JGA196685 JPW196611:JPW196685 JZS196611:JZS196685 KJO196611:KJO196685 KTK196611:KTK196685 LDG196611:LDG196685 LNC196611:LNC196685 LWY196611:LWY196685 MGU196611:MGU196685 MQQ196611:MQQ196685 NAM196611:NAM196685 NKI196611:NKI196685 NUE196611:NUE196685 OEA196611:OEA196685 ONW196611:ONW196685 OXS196611:OXS196685 PHO196611:PHO196685 PRK196611:PRK196685 QBG196611:QBG196685 QLC196611:QLC196685 QUY196611:QUY196685 REU196611:REU196685 ROQ196611:ROQ196685 RYM196611:RYM196685 SII196611:SII196685 SSE196611:SSE196685 TCA196611:TCA196685 TLW196611:TLW196685 TVS196611:TVS196685 UFO196611:UFO196685 UPK196611:UPK196685 UZG196611:UZG196685 VJC196611:VJC196685 VSY196611:VSY196685 WCU196611:WCU196685 WMQ196611:WMQ196685 WWM196611:WWM196685 AE262147:AE262221 KA262147:KA262221 TW262147:TW262221 ADS262147:ADS262221 ANO262147:ANO262221 AXK262147:AXK262221 BHG262147:BHG262221 BRC262147:BRC262221 CAY262147:CAY262221 CKU262147:CKU262221 CUQ262147:CUQ262221 DEM262147:DEM262221 DOI262147:DOI262221 DYE262147:DYE262221 EIA262147:EIA262221 ERW262147:ERW262221 FBS262147:FBS262221 FLO262147:FLO262221 FVK262147:FVK262221 GFG262147:GFG262221 GPC262147:GPC262221 GYY262147:GYY262221 HIU262147:HIU262221 HSQ262147:HSQ262221 ICM262147:ICM262221 IMI262147:IMI262221 IWE262147:IWE262221 JGA262147:JGA262221 JPW262147:JPW262221 JZS262147:JZS262221 KJO262147:KJO262221 KTK262147:KTK262221 LDG262147:LDG262221 LNC262147:LNC262221 LWY262147:LWY262221 MGU262147:MGU262221 MQQ262147:MQQ262221 NAM262147:NAM262221 NKI262147:NKI262221 NUE262147:NUE262221 OEA262147:OEA262221 ONW262147:ONW262221 OXS262147:OXS262221 PHO262147:PHO262221 PRK262147:PRK262221 QBG262147:QBG262221 QLC262147:QLC262221 QUY262147:QUY262221 REU262147:REU262221 ROQ262147:ROQ262221 RYM262147:RYM262221 SII262147:SII262221 SSE262147:SSE262221 TCA262147:TCA262221 TLW262147:TLW262221 TVS262147:TVS262221 UFO262147:UFO262221 UPK262147:UPK262221 UZG262147:UZG262221 VJC262147:VJC262221 VSY262147:VSY262221 WCU262147:WCU262221 WMQ262147:WMQ262221 WWM262147:WWM262221 AE327683:AE327757 KA327683:KA327757 TW327683:TW327757 ADS327683:ADS327757 ANO327683:ANO327757 AXK327683:AXK327757 BHG327683:BHG327757 BRC327683:BRC327757 CAY327683:CAY327757 CKU327683:CKU327757 CUQ327683:CUQ327757 DEM327683:DEM327757 DOI327683:DOI327757 DYE327683:DYE327757 EIA327683:EIA327757 ERW327683:ERW327757 FBS327683:FBS327757 FLO327683:FLO327757 FVK327683:FVK327757 GFG327683:GFG327757 GPC327683:GPC327757 GYY327683:GYY327757 HIU327683:HIU327757 HSQ327683:HSQ327757 ICM327683:ICM327757 IMI327683:IMI327757 IWE327683:IWE327757 JGA327683:JGA327757 JPW327683:JPW327757 JZS327683:JZS327757 KJO327683:KJO327757 KTK327683:KTK327757 LDG327683:LDG327757 LNC327683:LNC327757 LWY327683:LWY327757 MGU327683:MGU327757 MQQ327683:MQQ327757 NAM327683:NAM327757 NKI327683:NKI327757 NUE327683:NUE327757 OEA327683:OEA327757 ONW327683:ONW327757 OXS327683:OXS327757 PHO327683:PHO327757 PRK327683:PRK327757 QBG327683:QBG327757 QLC327683:QLC327757 QUY327683:QUY327757 REU327683:REU327757 ROQ327683:ROQ327757 RYM327683:RYM327757 SII327683:SII327757 SSE327683:SSE327757 TCA327683:TCA327757 TLW327683:TLW327757 TVS327683:TVS327757 UFO327683:UFO327757 UPK327683:UPK327757 UZG327683:UZG327757 VJC327683:VJC327757 VSY327683:VSY327757 WCU327683:WCU327757 WMQ327683:WMQ327757 WWM327683:WWM327757 AE393219:AE393293 KA393219:KA393293 TW393219:TW393293 ADS393219:ADS393293 ANO393219:ANO393293 AXK393219:AXK393293 BHG393219:BHG393293 BRC393219:BRC393293 CAY393219:CAY393293 CKU393219:CKU393293 CUQ393219:CUQ393293 DEM393219:DEM393293 DOI393219:DOI393293 DYE393219:DYE393293 EIA393219:EIA393293 ERW393219:ERW393293 FBS393219:FBS393293 FLO393219:FLO393293 FVK393219:FVK393293 GFG393219:GFG393293 GPC393219:GPC393293 GYY393219:GYY393293 HIU393219:HIU393293 HSQ393219:HSQ393293 ICM393219:ICM393293 IMI393219:IMI393293 IWE393219:IWE393293 JGA393219:JGA393293 JPW393219:JPW393293 JZS393219:JZS393293 KJO393219:KJO393293 KTK393219:KTK393293 LDG393219:LDG393293 LNC393219:LNC393293 LWY393219:LWY393293 MGU393219:MGU393293 MQQ393219:MQQ393293 NAM393219:NAM393293 NKI393219:NKI393293 NUE393219:NUE393293 OEA393219:OEA393293 ONW393219:ONW393293 OXS393219:OXS393293 PHO393219:PHO393293 PRK393219:PRK393293 QBG393219:QBG393293 QLC393219:QLC393293 QUY393219:QUY393293 REU393219:REU393293 ROQ393219:ROQ393293 RYM393219:RYM393293 SII393219:SII393293 SSE393219:SSE393293 TCA393219:TCA393293 TLW393219:TLW393293 TVS393219:TVS393293 UFO393219:UFO393293 UPK393219:UPK393293 UZG393219:UZG393293 VJC393219:VJC393293 VSY393219:VSY393293 WCU393219:WCU393293 WMQ393219:WMQ393293 WWM393219:WWM393293 AE458755:AE458829 KA458755:KA458829 TW458755:TW458829 ADS458755:ADS458829 ANO458755:ANO458829 AXK458755:AXK458829 BHG458755:BHG458829 BRC458755:BRC458829 CAY458755:CAY458829 CKU458755:CKU458829 CUQ458755:CUQ458829 DEM458755:DEM458829 DOI458755:DOI458829 DYE458755:DYE458829 EIA458755:EIA458829 ERW458755:ERW458829 FBS458755:FBS458829 FLO458755:FLO458829 FVK458755:FVK458829 GFG458755:GFG458829 GPC458755:GPC458829 GYY458755:GYY458829 HIU458755:HIU458829 HSQ458755:HSQ458829 ICM458755:ICM458829 IMI458755:IMI458829 IWE458755:IWE458829 JGA458755:JGA458829 JPW458755:JPW458829 JZS458755:JZS458829 KJO458755:KJO458829 KTK458755:KTK458829 LDG458755:LDG458829 LNC458755:LNC458829 LWY458755:LWY458829 MGU458755:MGU458829 MQQ458755:MQQ458829 NAM458755:NAM458829 NKI458755:NKI458829 NUE458755:NUE458829 OEA458755:OEA458829 ONW458755:ONW458829 OXS458755:OXS458829 PHO458755:PHO458829 PRK458755:PRK458829 QBG458755:QBG458829 QLC458755:QLC458829 QUY458755:QUY458829 REU458755:REU458829 ROQ458755:ROQ458829 RYM458755:RYM458829 SII458755:SII458829 SSE458755:SSE458829 TCA458755:TCA458829 TLW458755:TLW458829 TVS458755:TVS458829 UFO458755:UFO458829 UPK458755:UPK458829 UZG458755:UZG458829 VJC458755:VJC458829 VSY458755:VSY458829 WCU458755:WCU458829 WMQ458755:WMQ458829 WWM458755:WWM458829 AE524291:AE524365 KA524291:KA524365 TW524291:TW524365 ADS524291:ADS524365 ANO524291:ANO524365 AXK524291:AXK524365 BHG524291:BHG524365 BRC524291:BRC524365 CAY524291:CAY524365 CKU524291:CKU524365 CUQ524291:CUQ524365 DEM524291:DEM524365 DOI524291:DOI524365 DYE524291:DYE524365 EIA524291:EIA524365 ERW524291:ERW524365 FBS524291:FBS524365 FLO524291:FLO524365 FVK524291:FVK524365 GFG524291:GFG524365 GPC524291:GPC524365 GYY524291:GYY524365 HIU524291:HIU524365 HSQ524291:HSQ524365 ICM524291:ICM524365 IMI524291:IMI524365 IWE524291:IWE524365 JGA524291:JGA524365 JPW524291:JPW524365 JZS524291:JZS524365 KJO524291:KJO524365 KTK524291:KTK524365 LDG524291:LDG524365 LNC524291:LNC524365 LWY524291:LWY524365 MGU524291:MGU524365 MQQ524291:MQQ524365 NAM524291:NAM524365 NKI524291:NKI524365 NUE524291:NUE524365 OEA524291:OEA524365 ONW524291:ONW524365 OXS524291:OXS524365 PHO524291:PHO524365 PRK524291:PRK524365 QBG524291:QBG524365 QLC524291:QLC524365 QUY524291:QUY524365 REU524291:REU524365 ROQ524291:ROQ524365 RYM524291:RYM524365 SII524291:SII524365 SSE524291:SSE524365 TCA524291:TCA524365 TLW524291:TLW524365 TVS524291:TVS524365 UFO524291:UFO524365 UPK524291:UPK524365 UZG524291:UZG524365 VJC524291:VJC524365 VSY524291:VSY524365 WCU524291:WCU524365 WMQ524291:WMQ524365 WWM524291:WWM524365 AE589827:AE589901 KA589827:KA589901 TW589827:TW589901 ADS589827:ADS589901 ANO589827:ANO589901 AXK589827:AXK589901 BHG589827:BHG589901 BRC589827:BRC589901 CAY589827:CAY589901 CKU589827:CKU589901 CUQ589827:CUQ589901 DEM589827:DEM589901 DOI589827:DOI589901 DYE589827:DYE589901 EIA589827:EIA589901 ERW589827:ERW589901 FBS589827:FBS589901 FLO589827:FLO589901 FVK589827:FVK589901 GFG589827:GFG589901 GPC589827:GPC589901 GYY589827:GYY589901 HIU589827:HIU589901 HSQ589827:HSQ589901 ICM589827:ICM589901 IMI589827:IMI589901 IWE589827:IWE589901 JGA589827:JGA589901 JPW589827:JPW589901 JZS589827:JZS589901 KJO589827:KJO589901 KTK589827:KTK589901 LDG589827:LDG589901 LNC589827:LNC589901 LWY589827:LWY589901 MGU589827:MGU589901 MQQ589827:MQQ589901 NAM589827:NAM589901 NKI589827:NKI589901 NUE589827:NUE589901 OEA589827:OEA589901 ONW589827:ONW589901 OXS589827:OXS589901 PHO589827:PHO589901 PRK589827:PRK589901 QBG589827:QBG589901 QLC589827:QLC589901 QUY589827:QUY589901 REU589827:REU589901 ROQ589827:ROQ589901 RYM589827:RYM589901 SII589827:SII589901 SSE589827:SSE589901 TCA589827:TCA589901 TLW589827:TLW589901 TVS589827:TVS589901 UFO589827:UFO589901 UPK589827:UPK589901 UZG589827:UZG589901 VJC589827:VJC589901 VSY589827:VSY589901 WCU589827:WCU589901 WMQ589827:WMQ589901 WWM589827:WWM589901 AE655363:AE655437 KA655363:KA655437 TW655363:TW655437 ADS655363:ADS655437 ANO655363:ANO655437 AXK655363:AXK655437 BHG655363:BHG655437 BRC655363:BRC655437 CAY655363:CAY655437 CKU655363:CKU655437 CUQ655363:CUQ655437 DEM655363:DEM655437 DOI655363:DOI655437 DYE655363:DYE655437 EIA655363:EIA655437 ERW655363:ERW655437 FBS655363:FBS655437 FLO655363:FLO655437 FVK655363:FVK655437 GFG655363:GFG655437 GPC655363:GPC655437 GYY655363:GYY655437 HIU655363:HIU655437 HSQ655363:HSQ655437 ICM655363:ICM655437 IMI655363:IMI655437 IWE655363:IWE655437 JGA655363:JGA655437 JPW655363:JPW655437 JZS655363:JZS655437 KJO655363:KJO655437 KTK655363:KTK655437 LDG655363:LDG655437 LNC655363:LNC655437 LWY655363:LWY655437 MGU655363:MGU655437 MQQ655363:MQQ655437 NAM655363:NAM655437 NKI655363:NKI655437 NUE655363:NUE655437 OEA655363:OEA655437 ONW655363:ONW655437 OXS655363:OXS655437 PHO655363:PHO655437 PRK655363:PRK655437 QBG655363:QBG655437 QLC655363:QLC655437 QUY655363:QUY655437 REU655363:REU655437 ROQ655363:ROQ655437 RYM655363:RYM655437 SII655363:SII655437 SSE655363:SSE655437 TCA655363:TCA655437 TLW655363:TLW655437 TVS655363:TVS655437 UFO655363:UFO655437 UPK655363:UPK655437 UZG655363:UZG655437 VJC655363:VJC655437 VSY655363:VSY655437 WCU655363:WCU655437 WMQ655363:WMQ655437 WWM655363:WWM655437 AE720899:AE720973 KA720899:KA720973 TW720899:TW720973 ADS720899:ADS720973 ANO720899:ANO720973 AXK720899:AXK720973 BHG720899:BHG720973 BRC720899:BRC720973 CAY720899:CAY720973 CKU720899:CKU720973 CUQ720899:CUQ720973 DEM720899:DEM720973 DOI720899:DOI720973 DYE720899:DYE720973 EIA720899:EIA720973 ERW720899:ERW720973 FBS720899:FBS720973 FLO720899:FLO720973 FVK720899:FVK720973 GFG720899:GFG720973 GPC720899:GPC720973 GYY720899:GYY720973 HIU720899:HIU720973 HSQ720899:HSQ720973 ICM720899:ICM720973 IMI720899:IMI720973 IWE720899:IWE720973 JGA720899:JGA720973 JPW720899:JPW720973 JZS720899:JZS720973 KJO720899:KJO720973 KTK720899:KTK720973 LDG720899:LDG720973 LNC720899:LNC720973 LWY720899:LWY720973 MGU720899:MGU720973 MQQ720899:MQQ720973 NAM720899:NAM720973 NKI720899:NKI720973 NUE720899:NUE720973 OEA720899:OEA720973 ONW720899:ONW720973 OXS720899:OXS720973 PHO720899:PHO720973 PRK720899:PRK720973 QBG720899:QBG720973 QLC720899:QLC720973 QUY720899:QUY720973 REU720899:REU720973 ROQ720899:ROQ720973 RYM720899:RYM720973 SII720899:SII720973 SSE720899:SSE720973 TCA720899:TCA720973 TLW720899:TLW720973 TVS720899:TVS720973 UFO720899:UFO720973 UPK720899:UPK720973 UZG720899:UZG720973 VJC720899:VJC720973 VSY720899:VSY720973 WCU720899:WCU720973 WMQ720899:WMQ720973 WWM720899:WWM720973 AE786435:AE786509 KA786435:KA786509 TW786435:TW786509 ADS786435:ADS786509 ANO786435:ANO786509 AXK786435:AXK786509 BHG786435:BHG786509 BRC786435:BRC786509 CAY786435:CAY786509 CKU786435:CKU786509 CUQ786435:CUQ786509 DEM786435:DEM786509 DOI786435:DOI786509 DYE786435:DYE786509 EIA786435:EIA786509 ERW786435:ERW786509 FBS786435:FBS786509 FLO786435:FLO786509 FVK786435:FVK786509 GFG786435:GFG786509 GPC786435:GPC786509 GYY786435:GYY786509 HIU786435:HIU786509 HSQ786435:HSQ786509 ICM786435:ICM786509 IMI786435:IMI786509 IWE786435:IWE786509 JGA786435:JGA786509 JPW786435:JPW786509 JZS786435:JZS786509 KJO786435:KJO786509 KTK786435:KTK786509 LDG786435:LDG786509 LNC786435:LNC786509 LWY786435:LWY786509 MGU786435:MGU786509 MQQ786435:MQQ786509 NAM786435:NAM786509 NKI786435:NKI786509 NUE786435:NUE786509 OEA786435:OEA786509 ONW786435:ONW786509 OXS786435:OXS786509 PHO786435:PHO786509 PRK786435:PRK786509 QBG786435:QBG786509 QLC786435:QLC786509 QUY786435:QUY786509 REU786435:REU786509 ROQ786435:ROQ786509 RYM786435:RYM786509 SII786435:SII786509 SSE786435:SSE786509 TCA786435:TCA786509 TLW786435:TLW786509 TVS786435:TVS786509 UFO786435:UFO786509 UPK786435:UPK786509 UZG786435:UZG786509 VJC786435:VJC786509 VSY786435:VSY786509 WCU786435:WCU786509 WMQ786435:WMQ786509 WWM786435:WWM786509 AE851971:AE852045 KA851971:KA852045 TW851971:TW852045 ADS851971:ADS852045 ANO851971:ANO852045 AXK851971:AXK852045 BHG851971:BHG852045 BRC851971:BRC852045 CAY851971:CAY852045 CKU851971:CKU852045 CUQ851971:CUQ852045 DEM851971:DEM852045 DOI851971:DOI852045 DYE851971:DYE852045 EIA851971:EIA852045 ERW851971:ERW852045 FBS851971:FBS852045 FLO851971:FLO852045 FVK851971:FVK852045 GFG851971:GFG852045 GPC851971:GPC852045 GYY851971:GYY852045 HIU851971:HIU852045 HSQ851971:HSQ852045 ICM851971:ICM852045 IMI851971:IMI852045 IWE851971:IWE852045 JGA851971:JGA852045 JPW851971:JPW852045 JZS851971:JZS852045 KJO851971:KJO852045 KTK851971:KTK852045 LDG851971:LDG852045 LNC851971:LNC852045 LWY851971:LWY852045 MGU851971:MGU852045 MQQ851971:MQQ852045 NAM851971:NAM852045 NKI851971:NKI852045 NUE851971:NUE852045 OEA851971:OEA852045 ONW851971:ONW852045 OXS851971:OXS852045 PHO851971:PHO852045 PRK851971:PRK852045 QBG851971:QBG852045 QLC851971:QLC852045 QUY851971:QUY852045 REU851971:REU852045 ROQ851971:ROQ852045 RYM851971:RYM852045 SII851971:SII852045 SSE851971:SSE852045 TCA851971:TCA852045 TLW851971:TLW852045 TVS851971:TVS852045 UFO851971:UFO852045 UPK851971:UPK852045 UZG851971:UZG852045 VJC851971:VJC852045 VSY851971:VSY852045 WCU851971:WCU852045 WMQ851971:WMQ852045 WWM851971:WWM852045 AE917507:AE917581 KA917507:KA917581 TW917507:TW917581 ADS917507:ADS917581 ANO917507:ANO917581 AXK917507:AXK917581 BHG917507:BHG917581 BRC917507:BRC917581 CAY917507:CAY917581 CKU917507:CKU917581 CUQ917507:CUQ917581 DEM917507:DEM917581 DOI917507:DOI917581 DYE917507:DYE917581 EIA917507:EIA917581 ERW917507:ERW917581 FBS917507:FBS917581 FLO917507:FLO917581 FVK917507:FVK917581 GFG917507:GFG917581 GPC917507:GPC917581 GYY917507:GYY917581 HIU917507:HIU917581 HSQ917507:HSQ917581 ICM917507:ICM917581 IMI917507:IMI917581 IWE917507:IWE917581 JGA917507:JGA917581 JPW917507:JPW917581 JZS917507:JZS917581 KJO917507:KJO917581 KTK917507:KTK917581 LDG917507:LDG917581 LNC917507:LNC917581 LWY917507:LWY917581 MGU917507:MGU917581 MQQ917507:MQQ917581 NAM917507:NAM917581 NKI917507:NKI917581 NUE917507:NUE917581 OEA917507:OEA917581 ONW917507:ONW917581 OXS917507:OXS917581 PHO917507:PHO917581 PRK917507:PRK917581 QBG917507:QBG917581 QLC917507:QLC917581 QUY917507:QUY917581 REU917507:REU917581 ROQ917507:ROQ917581 RYM917507:RYM917581 SII917507:SII917581 SSE917507:SSE917581 TCA917507:TCA917581 TLW917507:TLW917581 TVS917507:TVS917581 UFO917507:UFO917581 UPK917507:UPK917581 UZG917507:UZG917581 VJC917507:VJC917581 VSY917507:VSY917581 WCU917507:WCU917581 WMQ917507:WMQ917581 WWM917507:WWM917581 AE983043:AE983117 KA983043:KA983117 TW983043:TW983117 ADS983043:ADS983117 ANO983043:ANO983117 AXK983043:AXK983117 BHG983043:BHG983117 BRC983043:BRC983117 CAY983043:CAY983117 CKU983043:CKU983117 CUQ983043:CUQ983117 DEM983043:DEM983117 DOI983043:DOI983117 DYE983043:DYE983117 EIA983043:EIA983117 ERW983043:ERW983117 FBS983043:FBS983117 FLO983043:FLO983117 FVK983043:FVK983117 GFG983043:GFG983117 GPC983043:GPC983117 GYY983043:GYY983117 HIU983043:HIU983117 HSQ983043:HSQ983117 ICM983043:ICM983117 IMI983043:IMI983117 IWE983043:IWE983117 JGA983043:JGA983117 JPW983043:JPW983117 JZS983043:JZS983117 KJO983043:KJO983117 KTK983043:KTK983117 LDG983043:LDG983117 LNC983043:LNC983117 LWY983043:LWY983117 MGU983043:MGU983117 MQQ983043:MQQ983117 NAM983043:NAM983117 NKI983043:NKI983117 NUE983043:NUE983117 OEA983043:OEA983117 ONW983043:ONW983117 OXS983043:OXS983117 PHO983043:PHO983117 PRK983043:PRK983117 QBG983043:QBG983117 QLC983043:QLC983117 QUY983043:QUY983117 REU983043:REU983117 ROQ983043:ROQ983117 RYM983043:RYM983117 SII983043:SII983117 SSE983043:SSE983117 TCA983043:TCA983117 TLW983043:TLW983117 TVS983043:TVS983117 UFO983043:UFO983117 UPK983043:UPK983117 UZG983043:UZG983117 VJC983043:VJC983117 VSY983043:VSY983117 WCU983043:WCU983117 WMQ983043:WMQ983117 WWM983043:WWM983117 WWM9:WWM77 WMQ9:WMQ77 WCU9:WCU77 VSY9:VSY77 VJC9:VJC77 UZG9:UZG77 UPK9:UPK77 UFO9:UFO77 TVS9:TVS77 TLW9:TLW77 TCA9:TCA77 SSE9:SSE77 SII9:SII77 RYM9:RYM77 ROQ9:ROQ77 REU9:REU77 QUY9:QUY77 QLC9:QLC77 QBG9:QBG77 PRK9:PRK77 PHO9:PHO77 OXS9:OXS77 ONW9:ONW77 OEA9:OEA77 NUE9:NUE77 NKI9:NKI77 NAM9:NAM77 MQQ9:MQQ77 MGU9:MGU77 LWY9:LWY77 LNC9:LNC77 LDG9:LDG77 KTK9:KTK77 KJO9:KJO77 JZS9:JZS77 JPW9:JPW77 JGA9:JGA77 IWE9:IWE77 IMI9:IMI77 ICM9:ICM77 HSQ9:HSQ77 HIU9:HIU77 GYY9:GYY77 GPC9:GPC77 GFG9:GFG77 FVK9:FVK77 FLO9:FLO77 FBS9:FBS77 ERW9:ERW77 EIA9:EIA77 DYE9:DYE77 DOI9:DOI77 DEM9:DEM77 CUQ9:CUQ77 CKU9:CKU77 CAY9:CAY77 BRC9:BRC77 BHG9:BHG77 AXK9:AXK77 ANO9:ANO77 ADS9:ADS77 TW9:TW77 KA9:KA77 AE9:AE77">
      <formula1>Efecto</formula1>
    </dataValidation>
    <dataValidation type="list" allowBlank="1" showInputMessage="1" showErrorMessage="1" sqref="R65539:R65613 JN65539:JN65613 TJ65539:TJ65613 ADF65539:ADF65613 ANB65539:ANB65613 AWX65539:AWX65613 BGT65539:BGT65613 BQP65539:BQP65613 CAL65539:CAL65613 CKH65539:CKH65613 CUD65539:CUD65613 DDZ65539:DDZ65613 DNV65539:DNV65613 DXR65539:DXR65613 EHN65539:EHN65613 ERJ65539:ERJ65613 FBF65539:FBF65613 FLB65539:FLB65613 FUX65539:FUX65613 GET65539:GET65613 GOP65539:GOP65613 GYL65539:GYL65613 HIH65539:HIH65613 HSD65539:HSD65613 IBZ65539:IBZ65613 ILV65539:ILV65613 IVR65539:IVR65613 JFN65539:JFN65613 JPJ65539:JPJ65613 JZF65539:JZF65613 KJB65539:KJB65613 KSX65539:KSX65613 LCT65539:LCT65613 LMP65539:LMP65613 LWL65539:LWL65613 MGH65539:MGH65613 MQD65539:MQD65613 MZZ65539:MZZ65613 NJV65539:NJV65613 NTR65539:NTR65613 ODN65539:ODN65613 ONJ65539:ONJ65613 OXF65539:OXF65613 PHB65539:PHB65613 PQX65539:PQX65613 QAT65539:QAT65613 QKP65539:QKP65613 QUL65539:QUL65613 REH65539:REH65613 ROD65539:ROD65613 RXZ65539:RXZ65613 SHV65539:SHV65613 SRR65539:SRR65613 TBN65539:TBN65613 TLJ65539:TLJ65613 TVF65539:TVF65613 UFB65539:UFB65613 UOX65539:UOX65613 UYT65539:UYT65613 VIP65539:VIP65613 VSL65539:VSL65613 WCH65539:WCH65613 WMD65539:WMD65613 WVZ65539:WVZ65613 R131075:R131149 JN131075:JN131149 TJ131075:TJ131149 ADF131075:ADF131149 ANB131075:ANB131149 AWX131075:AWX131149 BGT131075:BGT131149 BQP131075:BQP131149 CAL131075:CAL131149 CKH131075:CKH131149 CUD131075:CUD131149 DDZ131075:DDZ131149 DNV131075:DNV131149 DXR131075:DXR131149 EHN131075:EHN131149 ERJ131075:ERJ131149 FBF131075:FBF131149 FLB131075:FLB131149 FUX131075:FUX131149 GET131075:GET131149 GOP131075:GOP131149 GYL131075:GYL131149 HIH131075:HIH131149 HSD131075:HSD131149 IBZ131075:IBZ131149 ILV131075:ILV131149 IVR131075:IVR131149 JFN131075:JFN131149 JPJ131075:JPJ131149 JZF131075:JZF131149 KJB131075:KJB131149 KSX131075:KSX131149 LCT131075:LCT131149 LMP131075:LMP131149 LWL131075:LWL131149 MGH131075:MGH131149 MQD131075:MQD131149 MZZ131075:MZZ131149 NJV131075:NJV131149 NTR131075:NTR131149 ODN131075:ODN131149 ONJ131075:ONJ131149 OXF131075:OXF131149 PHB131075:PHB131149 PQX131075:PQX131149 QAT131075:QAT131149 QKP131075:QKP131149 QUL131075:QUL131149 REH131075:REH131149 ROD131075:ROD131149 RXZ131075:RXZ131149 SHV131075:SHV131149 SRR131075:SRR131149 TBN131075:TBN131149 TLJ131075:TLJ131149 TVF131075:TVF131149 UFB131075:UFB131149 UOX131075:UOX131149 UYT131075:UYT131149 VIP131075:VIP131149 VSL131075:VSL131149 WCH131075:WCH131149 WMD131075:WMD131149 WVZ131075:WVZ131149 R196611:R196685 JN196611:JN196685 TJ196611:TJ196685 ADF196611:ADF196685 ANB196611:ANB196685 AWX196611:AWX196685 BGT196611:BGT196685 BQP196611:BQP196685 CAL196611:CAL196685 CKH196611:CKH196685 CUD196611:CUD196685 DDZ196611:DDZ196685 DNV196611:DNV196685 DXR196611:DXR196685 EHN196611:EHN196685 ERJ196611:ERJ196685 FBF196611:FBF196685 FLB196611:FLB196685 FUX196611:FUX196685 GET196611:GET196685 GOP196611:GOP196685 GYL196611:GYL196685 HIH196611:HIH196685 HSD196611:HSD196685 IBZ196611:IBZ196685 ILV196611:ILV196685 IVR196611:IVR196685 JFN196611:JFN196685 JPJ196611:JPJ196685 JZF196611:JZF196685 KJB196611:KJB196685 KSX196611:KSX196685 LCT196611:LCT196685 LMP196611:LMP196685 LWL196611:LWL196685 MGH196611:MGH196685 MQD196611:MQD196685 MZZ196611:MZZ196685 NJV196611:NJV196685 NTR196611:NTR196685 ODN196611:ODN196685 ONJ196611:ONJ196685 OXF196611:OXF196685 PHB196611:PHB196685 PQX196611:PQX196685 QAT196611:QAT196685 QKP196611:QKP196685 QUL196611:QUL196685 REH196611:REH196685 ROD196611:ROD196685 RXZ196611:RXZ196685 SHV196611:SHV196685 SRR196611:SRR196685 TBN196611:TBN196685 TLJ196611:TLJ196685 TVF196611:TVF196685 UFB196611:UFB196685 UOX196611:UOX196685 UYT196611:UYT196685 VIP196611:VIP196685 VSL196611:VSL196685 WCH196611:WCH196685 WMD196611:WMD196685 WVZ196611:WVZ196685 R262147:R262221 JN262147:JN262221 TJ262147:TJ262221 ADF262147:ADF262221 ANB262147:ANB262221 AWX262147:AWX262221 BGT262147:BGT262221 BQP262147:BQP262221 CAL262147:CAL262221 CKH262147:CKH262221 CUD262147:CUD262221 DDZ262147:DDZ262221 DNV262147:DNV262221 DXR262147:DXR262221 EHN262147:EHN262221 ERJ262147:ERJ262221 FBF262147:FBF262221 FLB262147:FLB262221 FUX262147:FUX262221 GET262147:GET262221 GOP262147:GOP262221 GYL262147:GYL262221 HIH262147:HIH262221 HSD262147:HSD262221 IBZ262147:IBZ262221 ILV262147:ILV262221 IVR262147:IVR262221 JFN262147:JFN262221 JPJ262147:JPJ262221 JZF262147:JZF262221 KJB262147:KJB262221 KSX262147:KSX262221 LCT262147:LCT262221 LMP262147:LMP262221 LWL262147:LWL262221 MGH262147:MGH262221 MQD262147:MQD262221 MZZ262147:MZZ262221 NJV262147:NJV262221 NTR262147:NTR262221 ODN262147:ODN262221 ONJ262147:ONJ262221 OXF262147:OXF262221 PHB262147:PHB262221 PQX262147:PQX262221 QAT262147:QAT262221 QKP262147:QKP262221 QUL262147:QUL262221 REH262147:REH262221 ROD262147:ROD262221 RXZ262147:RXZ262221 SHV262147:SHV262221 SRR262147:SRR262221 TBN262147:TBN262221 TLJ262147:TLJ262221 TVF262147:TVF262221 UFB262147:UFB262221 UOX262147:UOX262221 UYT262147:UYT262221 VIP262147:VIP262221 VSL262147:VSL262221 WCH262147:WCH262221 WMD262147:WMD262221 WVZ262147:WVZ262221 R327683:R327757 JN327683:JN327757 TJ327683:TJ327757 ADF327683:ADF327757 ANB327683:ANB327757 AWX327683:AWX327757 BGT327683:BGT327757 BQP327683:BQP327757 CAL327683:CAL327757 CKH327683:CKH327757 CUD327683:CUD327757 DDZ327683:DDZ327757 DNV327683:DNV327757 DXR327683:DXR327757 EHN327683:EHN327757 ERJ327683:ERJ327757 FBF327683:FBF327757 FLB327683:FLB327757 FUX327683:FUX327757 GET327683:GET327757 GOP327683:GOP327757 GYL327683:GYL327757 HIH327683:HIH327757 HSD327683:HSD327757 IBZ327683:IBZ327757 ILV327683:ILV327757 IVR327683:IVR327757 JFN327683:JFN327757 JPJ327683:JPJ327757 JZF327683:JZF327757 KJB327683:KJB327757 KSX327683:KSX327757 LCT327683:LCT327757 LMP327683:LMP327757 LWL327683:LWL327757 MGH327683:MGH327757 MQD327683:MQD327757 MZZ327683:MZZ327757 NJV327683:NJV327757 NTR327683:NTR327757 ODN327683:ODN327757 ONJ327683:ONJ327757 OXF327683:OXF327757 PHB327683:PHB327757 PQX327683:PQX327757 QAT327683:QAT327757 QKP327683:QKP327757 QUL327683:QUL327757 REH327683:REH327757 ROD327683:ROD327757 RXZ327683:RXZ327757 SHV327683:SHV327757 SRR327683:SRR327757 TBN327683:TBN327757 TLJ327683:TLJ327757 TVF327683:TVF327757 UFB327683:UFB327757 UOX327683:UOX327757 UYT327683:UYT327757 VIP327683:VIP327757 VSL327683:VSL327757 WCH327683:WCH327757 WMD327683:WMD327757 WVZ327683:WVZ327757 R393219:R393293 JN393219:JN393293 TJ393219:TJ393293 ADF393219:ADF393293 ANB393219:ANB393293 AWX393219:AWX393293 BGT393219:BGT393293 BQP393219:BQP393293 CAL393219:CAL393293 CKH393219:CKH393293 CUD393219:CUD393293 DDZ393219:DDZ393293 DNV393219:DNV393293 DXR393219:DXR393293 EHN393219:EHN393293 ERJ393219:ERJ393293 FBF393219:FBF393293 FLB393219:FLB393293 FUX393219:FUX393293 GET393219:GET393293 GOP393219:GOP393293 GYL393219:GYL393293 HIH393219:HIH393293 HSD393219:HSD393293 IBZ393219:IBZ393293 ILV393219:ILV393293 IVR393219:IVR393293 JFN393219:JFN393293 JPJ393219:JPJ393293 JZF393219:JZF393293 KJB393219:KJB393293 KSX393219:KSX393293 LCT393219:LCT393293 LMP393219:LMP393293 LWL393219:LWL393293 MGH393219:MGH393293 MQD393219:MQD393293 MZZ393219:MZZ393293 NJV393219:NJV393293 NTR393219:NTR393293 ODN393219:ODN393293 ONJ393219:ONJ393293 OXF393219:OXF393293 PHB393219:PHB393293 PQX393219:PQX393293 QAT393219:QAT393293 QKP393219:QKP393293 QUL393219:QUL393293 REH393219:REH393293 ROD393219:ROD393293 RXZ393219:RXZ393293 SHV393219:SHV393293 SRR393219:SRR393293 TBN393219:TBN393293 TLJ393219:TLJ393293 TVF393219:TVF393293 UFB393219:UFB393293 UOX393219:UOX393293 UYT393219:UYT393293 VIP393219:VIP393293 VSL393219:VSL393293 WCH393219:WCH393293 WMD393219:WMD393293 WVZ393219:WVZ393293 R458755:R458829 JN458755:JN458829 TJ458755:TJ458829 ADF458755:ADF458829 ANB458755:ANB458829 AWX458755:AWX458829 BGT458755:BGT458829 BQP458755:BQP458829 CAL458755:CAL458829 CKH458755:CKH458829 CUD458755:CUD458829 DDZ458755:DDZ458829 DNV458755:DNV458829 DXR458755:DXR458829 EHN458755:EHN458829 ERJ458755:ERJ458829 FBF458755:FBF458829 FLB458755:FLB458829 FUX458755:FUX458829 GET458755:GET458829 GOP458755:GOP458829 GYL458755:GYL458829 HIH458755:HIH458829 HSD458755:HSD458829 IBZ458755:IBZ458829 ILV458755:ILV458829 IVR458755:IVR458829 JFN458755:JFN458829 JPJ458755:JPJ458829 JZF458755:JZF458829 KJB458755:KJB458829 KSX458755:KSX458829 LCT458755:LCT458829 LMP458755:LMP458829 LWL458755:LWL458829 MGH458755:MGH458829 MQD458755:MQD458829 MZZ458755:MZZ458829 NJV458755:NJV458829 NTR458755:NTR458829 ODN458755:ODN458829 ONJ458755:ONJ458829 OXF458755:OXF458829 PHB458755:PHB458829 PQX458755:PQX458829 QAT458755:QAT458829 QKP458755:QKP458829 QUL458755:QUL458829 REH458755:REH458829 ROD458755:ROD458829 RXZ458755:RXZ458829 SHV458755:SHV458829 SRR458755:SRR458829 TBN458755:TBN458829 TLJ458755:TLJ458829 TVF458755:TVF458829 UFB458755:UFB458829 UOX458755:UOX458829 UYT458755:UYT458829 VIP458755:VIP458829 VSL458755:VSL458829 WCH458755:WCH458829 WMD458755:WMD458829 WVZ458755:WVZ458829 R524291:R524365 JN524291:JN524365 TJ524291:TJ524365 ADF524291:ADF524365 ANB524291:ANB524365 AWX524291:AWX524365 BGT524291:BGT524365 BQP524291:BQP524365 CAL524291:CAL524365 CKH524291:CKH524365 CUD524291:CUD524365 DDZ524291:DDZ524365 DNV524291:DNV524365 DXR524291:DXR524365 EHN524291:EHN524365 ERJ524291:ERJ524365 FBF524291:FBF524365 FLB524291:FLB524365 FUX524291:FUX524365 GET524291:GET524365 GOP524291:GOP524365 GYL524291:GYL524365 HIH524291:HIH524365 HSD524291:HSD524365 IBZ524291:IBZ524365 ILV524291:ILV524365 IVR524291:IVR524365 JFN524291:JFN524365 JPJ524291:JPJ524365 JZF524291:JZF524365 KJB524291:KJB524365 KSX524291:KSX524365 LCT524291:LCT524365 LMP524291:LMP524365 LWL524291:LWL524365 MGH524291:MGH524365 MQD524291:MQD524365 MZZ524291:MZZ524365 NJV524291:NJV524365 NTR524291:NTR524365 ODN524291:ODN524365 ONJ524291:ONJ524365 OXF524291:OXF524365 PHB524291:PHB524365 PQX524291:PQX524365 QAT524291:QAT524365 QKP524291:QKP524365 QUL524291:QUL524365 REH524291:REH524365 ROD524291:ROD524365 RXZ524291:RXZ524365 SHV524291:SHV524365 SRR524291:SRR524365 TBN524291:TBN524365 TLJ524291:TLJ524365 TVF524291:TVF524365 UFB524291:UFB524365 UOX524291:UOX524365 UYT524291:UYT524365 VIP524291:VIP524365 VSL524291:VSL524365 WCH524291:WCH524365 WMD524291:WMD524365 WVZ524291:WVZ524365 R589827:R589901 JN589827:JN589901 TJ589827:TJ589901 ADF589827:ADF589901 ANB589827:ANB589901 AWX589827:AWX589901 BGT589827:BGT589901 BQP589827:BQP589901 CAL589827:CAL589901 CKH589827:CKH589901 CUD589827:CUD589901 DDZ589827:DDZ589901 DNV589827:DNV589901 DXR589827:DXR589901 EHN589827:EHN589901 ERJ589827:ERJ589901 FBF589827:FBF589901 FLB589827:FLB589901 FUX589827:FUX589901 GET589827:GET589901 GOP589827:GOP589901 GYL589827:GYL589901 HIH589827:HIH589901 HSD589827:HSD589901 IBZ589827:IBZ589901 ILV589827:ILV589901 IVR589827:IVR589901 JFN589827:JFN589901 JPJ589827:JPJ589901 JZF589827:JZF589901 KJB589827:KJB589901 KSX589827:KSX589901 LCT589827:LCT589901 LMP589827:LMP589901 LWL589827:LWL589901 MGH589827:MGH589901 MQD589827:MQD589901 MZZ589827:MZZ589901 NJV589827:NJV589901 NTR589827:NTR589901 ODN589827:ODN589901 ONJ589827:ONJ589901 OXF589827:OXF589901 PHB589827:PHB589901 PQX589827:PQX589901 QAT589827:QAT589901 QKP589827:QKP589901 QUL589827:QUL589901 REH589827:REH589901 ROD589827:ROD589901 RXZ589827:RXZ589901 SHV589827:SHV589901 SRR589827:SRR589901 TBN589827:TBN589901 TLJ589827:TLJ589901 TVF589827:TVF589901 UFB589827:UFB589901 UOX589827:UOX589901 UYT589827:UYT589901 VIP589827:VIP589901 VSL589827:VSL589901 WCH589827:WCH589901 WMD589827:WMD589901 WVZ589827:WVZ589901 R655363:R655437 JN655363:JN655437 TJ655363:TJ655437 ADF655363:ADF655437 ANB655363:ANB655437 AWX655363:AWX655437 BGT655363:BGT655437 BQP655363:BQP655437 CAL655363:CAL655437 CKH655363:CKH655437 CUD655363:CUD655437 DDZ655363:DDZ655437 DNV655363:DNV655437 DXR655363:DXR655437 EHN655363:EHN655437 ERJ655363:ERJ655437 FBF655363:FBF655437 FLB655363:FLB655437 FUX655363:FUX655437 GET655363:GET655437 GOP655363:GOP655437 GYL655363:GYL655437 HIH655363:HIH655437 HSD655363:HSD655437 IBZ655363:IBZ655437 ILV655363:ILV655437 IVR655363:IVR655437 JFN655363:JFN655437 JPJ655363:JPJ655437 JZF655363:JZF655437 KJB655363:KJB655437 KSX655363:KSX655437 LCT655363:LCT655437 LMP655363:LMP655437 LWL655363:LWL655437 MGH655363:MGH655437 MQD655363:MQD655437 MZZ655363:MZZ655437 NJV655363:NJV655437 NTR655363:NTR655437 ODN655363:ODN655437 ONJ655363:ONJ655437 OXF655363:OXF655437 PHB655363:PHB655437 PQX655363:PQX655437 QAT655363:QAT655437 QKP655363:QKP655437 QUL655363:QUL655437 REH655363:REH655437 ROD655363:ROD655437 RXZ655363:RXZ655437 SHV655363:SHV655437 SRR655363:SRR655437 TBN655363:TBN655437 TLJ655363:TLJ655437 TVF655363:TVF655437 UFB655363:UFB655437 UOX655363:UOX655437 UYT655363:UYT655437 VIP655363:VIP655437 VSL655363:VSL655437 WCH655363:WCH655437 WMD655363:WMD655437 WVZ655363:WVZ655437 R720899:R720973 JN720899:JN720973 TJ720899:TJ720973 ADF720899:ADF720973 ANB720899:ANB720973 AWX720899:AWX720973 BGT720899:BGT720973 BQP720899:BQP720973 CAL720899:CAL720973 CKH720899:CKH720973 CUD720899:CUD720973 DDZ720899:DDZ720973 DNV720899:DNV720973 DXR720899:DXR720973 EHN720899:EHN720973 ERJ720899:ERJ720973 FBF720899:FBF720973 FLB720899:FLB720973 FUX720899:FUX720973 GET720899:GET720973 GOP720899:GOP720973 GYL720899:GYL720973 HIH720899:HIH720973 HSD720899:HSD720973 IBZ720899:IBZ720973 ILV720899:ILV720973 IVR720899:IVR720973 JFN720899:JFN720973 JPJ720899:JPJ720973 JZF720899:JZF720973 KJB720899:KJB720973 KSX720899:KSX720973 LCT720899:LCT720973 LMP720899:LMP720973 LWL720899:LWL720973 MGH720899:MGH720973 MQD720899:MQD720973 MZZ720899:MZZ720973 NJV720899:NJV720973 NTR720899:NTR720973 ODN720899:ODN720973 ONJ720899:ONJ720973 OXF720899:OXF720973 PHB720899:PHB720973 PQX720899:PQX720973 QAT720899:QAT720973 QKP720899:QKP720973 QUL720899:QUL720973 REH720899:REH720973 ROD720899:ROD720973 RXZ720899:RXZ720973 SHV720899:SHV720973 SRR720899:SRR720973 TBN720899:TBN720973 TLJ720899:TLJ720973 TVF720899:TVF720973 UFB720899:UFB720973 UOX720899:UOX720973 UYT720899:UYT720973 VIP720899:VIP720973 VSL720899:VSL720973 WCH720899:WCH720973 WMD720899:WMD720973 WVZ720899:WVZ720973 R786435:R786509 JN786435:JN786509 TJ786435:TJ786509 ADF786435:ADF786509 ANB786435:ANB786509 AWX786435:AWX786509 BGT786435:BGT786509 BQP786435:BQP786509 CAL786435:CAL786509 CKH786435:CKH786509 CUD786435:CUD786509 DDZ786435:DDZ786509 DNV786435:DNV786509 DXR786435:DXR786509 EHN786435:EHN786509 ERJ786435:ERJ786509 FBF786435:FBF786509 FLB786435:FLB786509 FUX786435:FUX786509 GET786435:GET786509 GOP786435:GOP786509 GYL786435:GYL786509 HIH786435:HIH786509 HSD786435:HSD786509 IBZ786435:IBZ786509 ILV786435:ILV786509 IVR786435:IVR786509 JFN786435:JFN786509 JPJ786435:JPJ786509 JZF786435:JZF786509 KJB786435:KJB786509 KSX786435:KSX786509 LCT786435:LCT786509 LMP786435:LMP786509 LWL786435:LWL786509 MGH786435:MGH786509 MQD786435:MQD786509 MZZ786435:MZZ786509 NJV786435:NJV786509 NTR786435:NTR786509 ODN786435:ODN786509 ONJ786435:ONJ786509 OXF786435:OXF786509 PHB786435:PHB786509 PQX786435:PQX786509 QAT786435:QAT786509 QKP786435:QKP786509 QUL786435:QUL786509 REH786435:REH786509 ROD786435:ROD786509 RXZ786435:RXZ786509 SHV786435:SHV786509 SRR786435:SRR786509 TBN786435:TBN786509 TLJ786435:TLJ786509 TVF786435:TVF786509 UFB786435:UFB786509 UOX786435:UOX786509 UYT786435:UYT786509 VIP786435:VIP786509 VSL786435:VSL786509 WCH786435:WCH786509 WMD786435:WMD786509 WVZ786435:WVZ786509 R851971:R852045 JN851971:JN852045 TJ851971:TJ852045 ADF851971:ADF852045 ANB851971:ANB852045 AWX851971:AWX852045 BGT851971:BGT852045 BQP851971:BQP852045 CAL851971:CAL852045 CKH851971:CKH852045 CUD851971:CUD852045 DDZ851971:DDZ852045 DNV851971:DNV852045 DXR851971:DXR852045 EHN851971:EHN852045 ERJ851971:ERJ852045 FBF851971:FBF852045 FLB851971:FLB852045 FUX851971:FUX852045 GET851971:GET852045 GOP851971:GOP852045 GYL851971:GYL852045 HIH851971:HIH852045 HSD851971:HSD852045 IBZ851971:IBZ852045 ILV851971:ILV852045 IVR851971:IVR852045 JFN851971:JFN852045 JPJ851971:JPJ852045 JZF851971:JZF852045 KJB851971:KJB852045 KSX851971:KSX852045 LCT851971:LCT852045 LMP851971:LMP852045 LWL851971:LWL852045 MGH851971:MGH852045 MQD851971:MQD852045 MZZ851971:MZZ852045 NJV851971:NJV852045 NTR851971:NTR852045 ODN851971:ODN852045 ONJ851971:ONJ852045 OXF851971:OXF852045 PHB851971:PHB852045 PQX851971:PQX852045 QAT851971:QAT852045 QKP851971:QKP852045 QUL851971:QUL852045 REH851971:REH852045 ROD851971:ROD852045 RXZ851971:RXZ852045 SHV851971:SHV852045 SRR851971:SRR852045 TBN851971:TBN852045 TLJ851971:TLJ852045 TVF851971:TVF852045 UFB851971:UFB852045 UOX851971:UOX852045 UYT851971:UYT852045 VIP851971:VIP852045 VSL851971:VSL852045 WCH851971:WCH852045 WMD851971:WMD852045 WVZ851971:WVZ852045 R917507:R917581 JN917507:JN917581 TJ917507:TJ917581 ADF917507:ADF917581 ANB917507:ANB917581 AWX917507:AWX917581 BGT917507:BGT917581 BQP917507:BQP917581 CAL917507:CAL917581 CKH917507:CKH917581 CUD917507:CUD917581 DDZ917507:DDZ917581 DNV917507:DNV917581 DXR917507:DXR917581 EHN917507:EHN917581 ERJ917507:ERJ917581 FBF917507:FBF917581 FLB917507:FLB917581 FUX917507:FUX917581 GET917507:GET917581 GOP917507:GOP917581 GYL917507:GYL917581 HIH917507:HIH917581 HSD917507:HSD917581 IBZ917507:IBZ917581 ILV917507:ILV917581 IVR917507:IVR917581 JFN917507:JFN917581 JPJ917507:JPJ917581 JZF917507:JZF917581 KJB917507:KJB917581 KSX917507:KSX917581 LCT917507:LCT917581 LMP917507:LMP917581 LWL917507:LWL917581 MGH917507:MGH917581 MQD917507:MQD917581 MZZ917507:MZZ917581 NJV917507:NJV917581 NTR917507:NTR917581 ODN917507:ODN917581 ONJ917507:ONJ917581 OXF917507:OXF917581 PHB917507:PHB917581 PQX917507:PQX917581 QAT917507:QAT917581 QKP917507:QKP917581 QUL917507:QUL917581 REH917507:REH917581 ROD917507:ROD917581 RXZ917507:RXZ917581 SHV917507:SHV917581 SRR917507:SRR917581 TBN917507:TBN917581 TLJ917507:TLJ917581 TVF917507:TVF917581 UFB917507:UFB917581 UOX917507:UOX917581 UYT917507:UYT917581 VIP917507:VIP917581 VSL917507:VSL917581 WCH917507:WCH917581 WMD917507:WMD917581 WVZ917507:WVZ917581 R983043:R983117 JN983043:JN983117 TJ983043:TJ983117 ADF983043:ADF983117 ANB983043:ANB983117 AWX983043:AWX983117 BGT983043:BGT983117 BQP983043:BQP983117 CAL983043:CAL983117 CKH983043:CKH983117 CUD983043:CUD983117 DDZ983043:DDZ983117 DNV983043:DNV983117 DXR983043:DXR983117 EHN983043:EHN983117 ERJ983043:ERJ983117 FBF983043:FBF983117 FLB983043:FLB983117 FUX983043:FUX983117 GET983043:GET983117 GOP983043:GOP983117 GYL983043:GYL983117 HIH983043:HIH983117 HSD983043:HSD983117 IBZ983043:IBZ983117 ILV983043:ILV983117 IVR983043:IVR983117 JFN983043:JFN983117 JPJ983043:JPJ983117 JZF983043:JZF983117 KJB983043:KJB983117 KSX983043:KSX983117 LCT983043:LCT983117 LMP983043:LMP983117 LWL983043:LWL983117 MGH983043:MGH983117 MQD983043:MQD983117 MZZ983043:MZZ983117 NJV983043:NJV983117 NTR983043:NTR983117 ODN983043:ODN983117 ONJ983043:ONJ983117 OXF983043:OXF983117 PHB983043:PHB983117 PQX983043:PQX983117 QAT983043:QAT983117 QKP983043:QKP983117 QUL983043:QUL983117 REH983043:REH983117 ROD983043:ROD983117 RXZ983043:RXZ983117 SHV983043:SHV983117 SRR983043:SRR983117 TBN983043:TBN983117 TLJ983043:TLJ983117 TVF983043:TVF983117 UFB983043:UFB983117 UOX983043:UOX983117 UYT983043:UYT983117 VIP983043:VIP983117 VSL983043:VSL983117 WCH983043:WCH983117 WMD983043:WMD983117 WVZ983043:WVZ983117 WVZ9:WVZ77 WMD9:WMD77 WCH9:WCH77 VSL9:VSL77 VIP9:VIP77 UYT9:UYT77 UOX9:UOX77 UFB9:UFB77 TVF9:TVF77 TLJ9:TLJ77 TBN9:TBN77 SRR9:SRR77 SHV9:SHV77 RXZ9:RXZ77 ROD9:ROD77 REH9:REH77 QUL9:QUL77 QKP9:QKP77 QAT9:QAT77 PQX9:PQX77 PHB9:PHB77 OXF9:OXF77 ONJ9:ONJ77 ODN9:ODN77 NTR9:NTR77 NJV9:NJV77 MZZ9:MZZ77 MQD9:MQD77 MGH9:MGH77 LWL9:LWL77 LMP9:LMP77 LCT9:LCT77 KSX9:KSX77 KJB9:KJB77 JZF9:JZF77 JPJ9:JPJ77 JFN9:JFN77 IVR9:IVR77 ILV9:ILV77 IBZ9:IBZ77 HSD9:HSD77 HIH9:HIH77 GYL9:GYL77 GOP9:GOP77 GET9:GET77 FUX9:FUX77 FLB9:FLB77 FBF9:FBF77 ERJ9:ERJ77 EHN9:EHN77 DXR9:DXR77 DNV9:DNV77 DDZ9:DDZ77 CUD9:CUD77 CKH9:CKH77 CAL9:CAL77 BQP9:BQP77 BGT9:BGT77 AWX9:AWX77 ANB9:ANB77 ADF9:ADF77 TJ9:TJ77 JN9:JN77 R9:R77">
      <formula1>IMPACTO</formula1>
    </dataValidation>
    <dataValidation type="list" allowBlank="1" showInputMessage="1" showErrorMessage="1" sqref="Q65539:Q65613 JM65539:JM65613 TI65539:TI65613 ADE65539:ADE65613 ANA65539:ANA65613 AWW65539:AWW65613 BGS65539:BGS65613 BQO65539:BQO65613 CAK65539:CAK65613 CKG65539:CKG65613 CUC65539:CUC65613 DDY65539:DDY65613 DNU65539:DNU65613 DXQ65539:DXQ65613 EHM65539:EHM65613 ERI65539:ERI65613 FBE65539:FBE65613 FLA65539:FLA65613 FUW65539:FUW65613 GES65539:GES65613 GOO65539:GOO65613 GYK65539:GYK65613 HIG65539:HIG65613 HSC65539:HSC65613 IBY65539:IBY65613 ILU65539:ILU65613 IVQ65539:IVQ65613 JFM65539:JFM65613 JPI65539:JPI65613 JZE65539:JZE65613 KJA65539:KJA65613 KSW65539:KSW65613 LCS65539:LCS65613 LMO65539:LMO65613 LWK65539:LWK65613 MGG65539:MGG65613 MQC65539:MQC65613 MZY65539:MZY65613 NJU65539:NJU65613 NTQ65539:NTQ65613 ODM65539:ODM65613 ONI65539:ONI65613 OXE65539:OXE65613 PHA65539:PHA65613 PQW65539:PQW65613 QAS65539:QAS65613 QKO65539:QKO65613 QUK65539:QUK65613 REG65539:REG65613 ROC65539:ROC65613 RXY65539:RXY65613 SHU65539:SHU65613 SRQ65539:SRQ65613 TBM65539:TBM65613 TLI65539:TLI65613 TVE65539:TVE65613 UFA65539:UFA65613 UOW65539:UOW65613 UYS65539:UYS65613 VIO65539:VIO65613 VSK65539:VSK65613 WCG65539:WCG65613 WMC65539:WMC65613 WVY65539:WVY65613 Q131075:Q131149 JM131075:JM131149 TI131075:TI131149 ADE131075:ADE131149 ANA131075:ANA131149 AWW131075:AWW131149 BGS131075:BGS131149 BQO131075:BQO131149 CAK131075:CAK131149 CKG131075:CKG131149 CUC131075:CUC131149 DDY131075:DDY131149 DNU131075:DNU131149 DXQ131075:DXQ131149 EHM131075:EHM131149 ERI131075:ERI131149 FBE131075:FBE131149 FLA131075:FLA131149 FUW131075:FUW131149 GES131075:GES131149 GOO131075:GOO131149 GYK131075:GYK131149 HIG131075:HIG131149 HSC131075:HSC131149 IBY131075:IBY131149 ILU131075:ILU131149 IVQ131075:IVQ131149 JFM131075:JFM131149 JPI131075:JPI131149 JZE131075:JZE131149 KJA131075:KJA131149 KSW131075:KSW131149 LCS131075:LCS131149 LMO131075:LMO131149 LWK131075:LWK131149 MGG131075:MGG131149 MQC131075:MQC131149 MZY131075:MZY131149 NJU131075:NJU131149 NTQ131075:NTQ131149 ODM131075:ODM131149 ONI131075:ONI131149 OXE131075:OXE131149 PHA131075:PHA131149 PQW131075:PQW131149 QAS131075:QAS131149 QKO131075:QKO131149 QUK131075:QUK131149 REG131075:REG131149 ROC131075:ROC131149 RXY131075:RXY131149 SHU131075:SHU131149 SRQ131075:SRQ131149 TBM131075:TBM131149 TLI131075:TLI131149 TVE131075:TVE131149 UFA131075:UFA131149 UOW131075:UOW131149 UYS131075:UYS131149 VIO131075:VIO131149 VSK131075:VSK131149 WCG131075:WCG131149 WMC131075:WMC131149 WVY131075:WVY131149 Q196611:Q196685 JM196611:JM196685 TI196611:TI196685 ADE196611:ADE196685 ANA196611:ANA196685 AWW196611:AWW196685 BGS196611:BGS196685 BQO196611:BQO196685 CAK196611:CAK196685 CKG196611:CKG196685 CUC196611:CUC196685 DDY196611:DDY196685 DNU196611:DNU196685 DXQ196611:DXQ196685 EHM196611:EHM196685 ERI196611:ERI196685 FBE196611:FBE196685 FLA196611:FLA196685 FUW196611:FUW196685 GES196611:GES196685 GOO196611:GOO196685 GYK196611:GYK196685 HIG196611:HIG196685 HSC196611:HSC196685 IBY196611:IBY196685 ILU196611:ILU196685 IVQ196611:IVQ196685 JFM196611:JFM196685 JPI196611:JPI196685 JZE196611:JZE196685 KJA196611:KJA196685 KSW196611:KSW196685 LCS196611:LCS196685 LMO196611:LMO196685 LWK196611:LWK196685 MGG196611:MGG196685 MQC196611:MQC196685 MZY196611:MZY196685 NJU196611:NJU196685 NTQ196611:NTQ196685 ODM196611:ODM196685 ONI196611:ONI196685 OXE196611:OXE196685 PHA196611:PHA196685 PQW196611:PQW196685 QAS196611:QAS196685 QKO196611:QKO196685 QUK196611:QUK196685 REG196611:REG196685 ROC196611:ROC196685 RXY196611:RXY196685 SHU196611:SHU196685 SRQ196611:SRQ196685 TBM196611:TBM196685 TLI196611:TLI196685 TVE196611:TVE196685 UFA196611:UFA196685 UOW196611:UOW196685 UYS196611:UYS196685 VIO196611:VIO196685 VSK196611:VSK196685 WCG196611:WCG196685 WMC196611:WMC196685 WVY196611:WVY196685 Q262147:Q262221 JM262147:JM262221 TI262147:TI262221 ADE262147:ADE262221 ANA262147:ANA262221 AWW262147:AWW262221 BGS262147:BGS262221 BQO262147:BQO262221 CAK262147:CAK262221 CKG262147:CKG262221 CUC262147:CUC262221 DDY262147:DDY262221 DNU262147:DNU262221 DXQ262147:DXQ262221 EHM262147:EHM262221 ERI262147:ERI262221 FBE262147:FBE262221 FLA262147:FLA262221 FUW262147:FUW262221 GES262147:GES262221 GOO262147:GOO262221 GYK262147:GYK262221 HIG262147:HIG262221 HSC262147:HSC262221 IBY262147:IBY262221 ILU262147:ILU262221 IVQ262147:IVQ262221 JFM262147:JFM262221 JPI262147:JPI262221 JZE262147:JZE262221 KJA262147:KJA262221 KSW262147:KSW262221 LCS262147:LCS262221 LMO262147:LMO262221 LWK262147:LWK262221 MGG262147:MGG262221 MQC262147:MQC262221 MZY262147:MZY262221 NJU262147:NJU262221 NTQ262147:NTQ262221 ODM262147:ODM262221 ONI262147:ONI262221 OXE262147:OXE262221 PHA262147:PHA262221 PQW262147:PQW262221 QAS262147:QAS262221 QKO262147:QKO262221 QUK262147:QUK262221 REG262147:REG262221 ROC262147:ROC262221 RXY262147:RXY262221 SHU262147:SHU262221 SRQ262147:SRQ262221 TBM262147:TBM262221 TLI262147:TLI262221 TVE262147:TVE262221 UFA262147:UFA262221 UOW262147:UOW262221 UYS262147:UYS262221 VIO262147:VIO262221 VSK262147:VSK262221 WCG262147:WCG262221 WMC262147:WMC262221 WVY262147:WVY262221 Q327683:Q327757 JM327683:JM327757 TI327683:TI327757 ADE327683:ADE327757 ANA327683:ANA327757 AWW327683:AWW327757 BGS327683:BGS327757 BQO327683:BQO327757 CAK327683:CAK327757 CKG327683:CKG327757 CUC327683:CUC327757 DDY327683:DDY327757 DNU327683:DNU327757 DXQ327683:DXQ327757 EHM327683:EHM327757 ERI327683:ERI327757 FBE327683:FBE327757 FLA327683:FLA327757 FUW327683:FUW327757 GES327683:GES327757 GOO327683:GOO327757 GYK327683:GYK327757 HIG327683:HIG327757 HSC327683:HSC327757 IBY327683:IBY327757 ILU327683:ILU327757 IVQ327683:IVQ327757 JFM327683:JFM327757 JPI327683:JPI327757 JZE327683:JZE327757 KJA327683:KJA327757 KSW327683:KSW327757 LCS327683:LCS327757 LMO327683:LMO327757 LWK327683:LWK327757 MGG327683:MGG327757 MQC327683:MQC327757 MZY327683:MZY327757 NJU327683:NJU327757 NTQ327683:NTQ327757 ODM327683:ODM327757 ONI327683:ONI327757 OXE327683:OXE327757 PHA327683:PHA327757 PQW327683:PQW327757 QAS327683:QAS327757 QKO327683:QKO327757 QUK327683:QUK327757 REG327683:REG327757 ROC327683:ROC327757 RXY327683:RXY327757 SHU327683:SHU327757 SRQ327683:SRQ327757 TBM327683:TBM327757 TLI327683:TLI327757 TVE327683:TVE327757 UFA327683:UFA327757 UOW327683:UOW327757 UYS327683:UYS327757 VIO327683:VIO327757 VSK327683:VSK327757 WCG327683:WCG327757 WMC327683:WMC327757 WVY327683:WVY327757 Q393219:Q393293 JM393219:JM393293 TI393219:TI393293 ADE393219:ADE393293 ANA393219:ANA393293 AWW393219:AWW393293 BGS393219:BGS393293 BQO393219:BQO393293 CAK393219:CAK393293 CKG393219:CKG393293 CUC393219:CUC393293 DDY393219:DDY393293 DNU393219:DNU393293 DXQ393219:DXQ393293 EHM393219:EHM393293 ERI393219:ERI393293 FBE393219:FBE393293 FLA393219:FLA393293 FUW393219:FUW393293 GES393219:GES393293 GOO393219:GOO393293 GYK393219:GYK393293 HIG393219:HIG393293 HSC393219:HSC393293 IBY393219:IBY393293 ILU393219:ILU393293 IVQ393219:IVQ393293 JFM393219:JFM393293 JPI393219:JPI393293 JZE393219:JZE393293 KJA393219:KJA393293 KSW393219:KSW393293 LCS393219:LCS393293 LMO393219:LMO393293 LWK393219:LWK393293 MGG393219:MGG393293 MQC393219:MQC393293 MZY393219:MZY393293 NJU393219:NJU393293 NTQ393219:NTQ393293 ODM393219:ODM393293 ONI393219:ONI393293 OXE393219:OXE393293 PHA393219:PHA393293 PQW393219:PQW393293 QAS393219:QAS393293 QKO393219:QKO393293 QUK393219:QUK393293 REG393219:REG393293 ROC393219:ROC393293 RXY393219:RXY393293 SHU393219:SHU393293 SRQ393219:SRQ393293 TBM393219:TBM393293 TLI393219:TLI393293 TVE393219:TVE393293 UFA393219:UFA393293 UOW393219:UOW393293 UYS393219:UYS393293 VIO393219:VIO393293 VSK393219:VSK393293 WCG393219:WCG393293 WMC393219:WMC393293 WVY393219:WVY393293 Q458755:Q458829 JM458755:JM458829 TI458755:TI458829 ADE458755:ADE458829 ANA458755:ANA458829 AWW458755:AWW458829 BGS458755:BGS458829 BQO458755:BQO458829 CAK458755:CAK458829 CKG458755:CKG458829 CUC458755:CUC458829 DDY458755:DDY458829 DNU458755:DNU458829 DXQ458755:DXQ458829 EHM458755:EHM458829 ERI458755:ERI458829 FBE458755:FBE458829 FLA458755:FLA458829 FUW458755:FUW458829 GES458755:GES458829 GOO458755:GOO458829 GYK458755:GYK458829 HIG458755:HIG458829 HSC458755:HSC458829 IBY458755:IBY458829 ILU458755:ILU458829 IVQ458755:IVQ458829 JFM458755:JFM458829 JPI458755:JPI458829 JZE458755:JZE458829 KJA458755:KJA458829 KSW458755:KSW458829 LCS458755:LCS458829 LMO458755:LMO458829 LWK458755:LWK458829 MGG458755:MGG458829 MQC458755:MQC458829 MZY458755:MZY458829 NJU458755:NJU458829 NTQ458755:NTQ458829 ODM458755:ODM458829 ONI458755:ONI458829 OXE458755:OXE458829 PHA458755:PHA458829 PQW458755:PQW458829 QAS458755:QAS458829 QKO458755:QKO458829 QUK458755:QUK458829 REG458755:REG458829 ROC458755:ROC458829 RXY458755:RXY458829 SHU458755:SHU458829 SRQ458755:SRQ458829 TBM458755:TBM458829 TLI458755:TLI458829 TVE458755:TVE458829 UFA458755:UFA458829 UOW458755:UOW458829 UYS458755:UYS458829 VIO458755:VIO458829 VSK458755:VSK458829 WCG458755:WCG458829 WMC458755:WMC458829 WVY458755:WVY458829 Q524291:Q524365 JM524291:JM524365 TI524291:TI524365 ADE524291:ADE524365 ANA524291:ANA524365 AWW524291:AWW524365 BGS524291:BGS524365 BQO524291:BQO524365 CAK524291:CAK524365 CKG524291:CKG524365 CUC524291:CUC524365 DDY524291:DDY524365 DNU524291:DNU524365 DXQ524291:DXQ524365 EHM524291:EHM524365 ERI524291:ERI524365 FBE524291:FBE524365 FLA524291:FLA524365 FUW524291:FUW524365 GES524291:GES524365 GOO524291:GOO524365 GYK524291:GYK524365 HIG524291:HIG524365 HSC524291:HSC524365 IBY524291:IBY524365 ILU524291:ILU524365 IVQ524291:IVQ524365 JFM524291:JFM524365 JPI524291:JPI524365 JZE524291:JZE524365 KJA524291:KJA524365 KSW524291:KSW524365 LCS524291:LCS524365 LMO524291:LMO524365 LWK524291:LWK524365 MGG524291:MGG524365 MQC524291:MQC524365 MZY524291:MZY524365 NJU524291:NJU524365 NTQ524291:NTQ524365 ODM524291:ODM524365 ONI524291:ONI524365 OXE524291:OXE524365 PHA524291:PHA524365 PQW524291:PQW524365 QAS524291:QAS524365 QKO524291:QKO524365 QUK524291:QUK524365 REG524291:REG524365 ROC524291:ROC524365 RXY524291:RXY524365 SHU524291:SHU524365 SRQ524291:SRQ524365 TBM524291:TBM524365 TLI524291:TLI524365 TVE524291:TVE524365 UFA524291:UFA524365 UOW524291:UOW524365 UYS524291:UYS524365 VIO524291:VIO524365 VSK524291:VSK524365 WCG524291:WCG524365 WMC524291:WMC524365 WVY524291:WVY524365 Q589827:Q589901 JM589827:JM589901 TI589827:TI589901 ADE589827:ADE589901 ANA589827:ANA589901 AWW589827:AWW589901 BGS589827:BGS589901 BQO589827:BQO589901 CAK589827:CAK589901 CKG589827:CKG589901 CUC589827:CUC589901 DDY589827:DDY589901 DNU589827:DNU589901 DXQ589827:DXQ589901 EHM589827:EHM589901 ERI589827:ERI589901 FBE589827:FBE589901 FLA589827:FLA589901 FUW589827:FUW589901 GES589827:GES589901 GOO589827:GOO589901 GYK589827:GYK589901 HIG589827:HIG589901 HSC589827:HSC589901 IBY589827:IBY589901 ILU589827:ILU589901 IVQ589827:IVQ589901 JFM589827:JFM589901 JPI589827:JPI589901 JZE589827:JZE589901 KJA589827:KJA589901 KSW589827:KSW589901 LCS589827:LCS589901 LMO589827:LMO589901 LWK589827:LWK589901 MGG589827:MGG589901 MQC589827:MQC589901 MZY589827:MZY589901 NJU589827:NJU589901 NTQ589827:NTQ589901 ODM589827:ODM589901 ONI589827:ONI589901 OXE589827:OXE589901 PHA589827:PHA589901 PQW589827:PQW589901 QAS589827:QAS589901 QKO589827:QKO589901 QUK589827:QUK589901 REG589827:REG589901 ROC589827:ROC589901 RXY589827:RXY589901 SHU589827:SHU589901 SRQ589827:SRQ589901 TBM589827:TBM589901 TLI589827:TLI589901 TVE589827:TVE589901 UFA589827:UFA589901 UOW589827:UOW589901 UYS589827:UYS589901 VIO589827:VIO589901 VSK589827:VSK589901 WCG589827:WCG589901 WMC589827:WMC589901 WVY589827:WVY589901 Q655363:Q655437 JM655363:JM655437 TI655363:TI655437 ADE655363:ADE655437 ANA655363:ANA655437 AWW655363:AWW655437 BGS655363:BGS655437 BQO655363:BQO655437 CAK655363:CAK655437 CKG655363:CKG655437 CUC655363:CUC655437 DDY655363:DDY655437 DNU655363:DNU655437 DXQ655363:DXQ655437 EHM655363:EHM655437 ERI655363:ERI655437 FBE655363:FBE655437 FLA655363:FLA655437 FUW655363:FUW655437 GES655363:GES655437 GOO655363:GOO655437 GYK655363:GYK655437 HIG655363:HIG655437 HSC655363:HSC655437 IBY655363:IBY655437 ILU655363:ILU655437 IVQ655363:IVQ655437 JFM655363:JFM655437 JPI655363:JPI655437 JZE655363:JZE655437 KJA655363:KJA655437 KSW655363:KSW655437 LCS655363:LCS655437 LMO655363:LMO655437 LWK655363:LWK655437 MGG655363:MGG655437 MQC655363:MQC655437 MZY655363:MZY655437 NJU655363:NJU655437 NTQ655363:NTQ655437 ODM655363:ODM655437 ONI655363:ONI655437 OXE655363:OXE655437 PHA655363:PHA655437 PQW655363:PQW655437 QAS655363:QAS655437 QKO655363:QKO655437 QUK655363:QUK655437 REG655363:REG655437 ROC655363:ROC655437 RXY655363:RXY655437 SHU655363:SHU655437 SRQ655363:SRQ655437 TBM655363:TBM655437 TLI655363:TLI655437 TVE655363:TVE655437 UFA655363:UFA655437 UOW655363:UOW655437 UYS655363:UYS655437 VIO655363:VIO655437 VSK655363:VSK655437 WCG655363:WCG655437 WMC655363:WMC655437 WVY655363:WVY655437 Q720899:Q720973 JM720899:JM720973 TI720899:TI720973 ADE720899:ADE720973 ANA720899:ANA720973 AWW720899:AWW720973 BGS720899:BGS720973 BQO720899:BQO720973 CAK720899:CAK720973 CKG720899:CKG720973 CUC720899:CUC720973 DDY720899:DDY720973 DNU720899:DNU720973 DXQ720899:DXQ720973 EHM720899:EHM720973 ERI720899:ERI720973 FBE720899:FBE720973 FLA720899:FLA720973 FUW720899:FUW720973 GES720899:GES720973 GOO720899:GOO720973 GYK720899:GYK720973 HIG720899:HIG720973 HSC720899:HSC720973 IBY720899:IBY720973 ILU720899:ILU720973 IVQ720899:IVQ720973 JFM720899:JFM720973 JPI720899:JPI720973 JZE720899:JZE720973 KJA720899:KJA720973 KSW720899:KSW720973 LCS720899:LCS720973 LMO720899:LMO720973 LWK720899:LWK720973 MGG720899:MGG720973 MQC720899:MQC720973 MZY720899:MZY720973 NJU720899:NJU720973 NTQ720899:NTQ720973 ODM720899:ODM720973 ONI720899:ONI720973 OXE720899:OXE720973 PHA720899:PHA720973 PQW720899:PQW720973 QAS720899:QAS720973 QKO720899:QKO720973 QUK720899:QUK720973 REG720899:REG720973 ROC720899:ROC720973 RXY720899:RXY720973 SHU720899:SHU720973 SRQ720899:SRQ720973 TBM720899:TBM720973 TLI720899:TLI720973 TVE720899:TVE720973 UFA720899:UFA720973 UOW720899:UOW720973 UYS720899:UYS720973 VIO720899:VIO720973 VSK720899:VSK720973 WCG720899:WCG720973 WMC720899:WMC720973 WVY720899:WVY720973 Q786435:Q786509 JM786435:JM786509 TI786435:TI786509 ADE786435:ADE786509 ANA786435:ANA786509 AWW786435:AWW786509 BGS786435:BGS786509 BQO786435:BQO786509 CAK786435:CAK786509 CKG786435:CKG786509 CUC786435:CUC786509 DDY786435:DDY786509 DNU786435:DNU786509 DXQ786435:DXQ786509 EHM786435:EHM786509 ERI786435:ERI786509 FBE786435:FBE786509 FLA786435:FLA786509 FUW786435:FUW786509 GES786435:GES786509 GOO786435:GOO786509 GYK786435:GYK786509 HIG786435:HIG786509 HSC786435:HSC786509 IBY786435:IBY786509 ILU786435:ILU786509 IVQ786435:IVQ786509 JFM786435:JFM786509 JPI786435:JPI786509 JZE786435:JZE786509 KJA786435:KJA786509 KSW786435:KSW786509 LCS786435:LCS786509 LMO786435:LMO786509 LWK786435:LWK786509 MGG786435:MGG786509 MQC786435:MQC786509 MZY786435:MZY786509 NJU786435:NJU786509 NTQ786435:NTQ786509 ODM786435:ODM786509 ONI786435:ONI786509 OXE786435:OXE786509 PHA786435:PHA786509 PQW786435:PQW786509 QAS786435:QAS786509 QKO786435:QKO786509 QUK786435:QUK786509 REG786435:REG786509 ROC786435:ROC786509 RXY786435:RXY786509 SHU786435:SHU786509 SRQ786435:SRQ786509 TBM786435:TBM786509 TLI786435:TLI786509 TVE786435:TVE786509 UFA786435:UFA786509 UOW786435:UOW786509 UYS786435:UYS786509 VIO786435:VIO786509 VSK786435:VSK786509 WCG786435:WCG786509 WMC786435:WMC786509 WVY786435:WVY786509 Q851971:Q852045 JM851971:JM852045 TI851971:TI852045 ADE851971:ADE852045 ANA851971:ANA852045 AWW851971:AWW852045 BGS851971:BGS852045 BQO851971:BQO852045 CAK851971:CAK852045 CKG851971:CKG852045 CUC851971:CUC852045 DDY851971:DDY852045 DNU851971:DNU852045 DXQ851971:DXQ852045 EHM851971:EHM852045 ERI851971:ERI852045 FBE851971:FBE852045 FLA851971:FLA852045 FUW851971:FUW852045 GES851971:GES852045 GOO851971:GOO852045 GYK851971:GYK852045 HIG851971:HIG852045 HSC851971:HSC852045 IBY851971:IBY852045 ILU851971:ILU852045 IVQ851971:IVQ852045 JFM851971:JFM852045 JPI851971:JPI852045 JZE851971:JZE852045 KJA851971:KJA852045 KSW851971:KSW852045 LCS851971:LCS852045 LMO851971:LMO852045 LWK851971:LWK852045 MGG851971:MGG852045 MQC851971:MQC852045 MZY851971:MZY852045 NJU851971:NJU852045 NTQ851971:NTQ852045 ODM851971:ODM852045 ONI851971:ONI852045 OXE851971:OXE852045 PHA851971:PHA852045 PQW851971:PQW852045 QAS851971:QAS852045 QKO851971:QKO852045 QUK851971:QUK852045 REG851971:REG852045 ROC851971:ROC852045 RXY851971:RXY852045 SHU851971:SHU852045 SRQ851971:SRQ852045 TBM851971:TBM852045 TLI851971:TLI852045 TVE851971:TVE852045 UFA851971:UFA852045 UOW851971:UOW852045 UYS851971:UYS852045 VIO851971:VIO852045 VSK851971:VSK852045 WCG851971:WCG852045 WMC851971:WMC852045 WVY851971:WVY852045 Q917507:Q917581 JM917507:JM917581 TI917507:TI917581 ADE917507:ADE917581 ANA917507:ANA917581 AWW917507:AWW917581 BGS917507:BGS917581 BQO917507:BQO917581 CAK917507:CAK917581 CKG917507:CKG917581 CUC917507:CUC917581 DDY917507:DDY917581 DNU917507:DNU917581 DXQ917507:DXQ917581 EHM917507:EHM917581 ERI917507:ERI917581 FBE917507:FBE917581 FLA917507:FLA917581 FUW917507:FUW917581 GES917507:GES917581 GOO917507:GOO917581 GYK917507:GYK917581 HIG917507:HIG917581 HSC917507:HSC917581 IBY917507:IBY917581 ILU917507:ILU917581 IVQ917507:IVQ917581 JFM917507:JFM917581 JPI917507:JPI917581 JZE917507:JZE917581 KJA917507:KJA917581 KSW917507:KSW917581 LCS917507:LCS917581 LMO917507:LMO917581 LWK917507:LWK917581 MGG917507:MGG917581 MQC917507:MQC917581 MZY917507:MZY917581 NJU917507:NJU917581 NTQ917507:NTQ917581 ODM917507:ODM917581 ONI917507:ONI917581 OXE917507:OXE917581 PHA917507:PHA917581 PQW917507:PQW917581 QAS917507:QAS917581 QKO917507:QKO917581 QUK917507:QUK917581 REG917507:REG917581 ROC917507:ROC917581 RXY917507:RXY917581 SHU917507:SHU917581 SRQ917507:SRQ917581 TBM917507:TBM917581 TLI917507:TLI917581 TVE917507:TVE917581 UFA917507:UFA917581 UOW917507:UOW917581 UYS917507:UYS917581 VIO917507:VIO917581 VSK917507:VSK917581 WCG917507:WCG917581 WMC917507:WMC917581 WVY917507:WVY917581 Q983043:Q983117 JM983043:JM983117 TI983043:TI983117 ADE983043:ADE983117 ANA983043:ANA983117 AWW983043:AWW983117 BGS983043:BGS983117 BQO983043:BQO983117 CAK983043:CAK983117 CKG983043:CKG983117 CUC983043:CUC983117 DDY983043:DDY983117 DNU983043:DNU983117 DXQ983043:DXQ983117 EHM983043:EHM983117 ERI983043:ERI983117 FBE983043:FBE983117 FLA983043:FLA983117 FUW983043:FUW983117 GES983043:GES983117 GOO983043:GOO983117 GYK983043:GYK983117 HIG983043:HIG983117 HSC983043:HSC983117 IBY983043:IBY983117 ILU983043:ILU983117 IVQ983043:IVQ983117 JFM983043:JFM983117 JPI983043:JPI983117 JZE983043:JZE983117 KJA983043:KJA983117 KSW983043:KSW983117 LCS983043:LCS983117 LMO983043:LMO983117 LWK983043:LWK983117 MGG983043:MGG983117 MQC983043:MQC983117 MZY983043:MZY983117 NJU983043:NJU983117 NTQ983043:NTQ983117 ODM983043:ODM983117 ONI983043:ONI983117 OXE983043:OXE983117 PHA983043:PHA983117 PQW983043:PQW983117 QAS983043:QAS983117 QKO983043:QKO983117 QUK983043:QUK983117 REG983043:REG983117 ROC983043:ROC983117 RXY983043:RXY983117 SHU983043:SHU983117 SRQ983043:SRQ983117 TBM983043:TBM983117 TLI983043:TLI983117 TVE983043:TVE983117 UFA983043:UFA983117 UOW983043:UOW983117 UYS983043:UYS983117 VIO983043:VIO983117 VSK983043:VSK983117 WCG983043:WCG983117 WMC983043:WMC983117 WVY983043:WVY983117 WVY9:WVY77 WMC9:WMC77 WCG9:WCG77 VSK9:VSK77 VIO9:VIO77 UYS9:UYS77 UOW9:UOW77 UFA9:UFA77 TVE9:TVE77 TLI9:TLI77 TBM9:TBM77 SRQ9:SRQ77 SHU9:SHU77 RXY9:RXY77 ROC9:ROC77 REG9:REG77 QUK9:QUK77 QKO9:QKO77 QAS9:QAS77 PQW9:PQW77 PHA9:PHA77 OXE9:OXE77 ONI9:ONI77 ODM9:ODM77 NTQ9:NTQ77 NJU9:NJU77 MZY9:MZY77 MQC9:MQC77 MGG9:MGG77 LWK9:LWK77 LMO9:LMO77 LCS9:LCS77 KSW9:KSW77 KJA9:KJA77 JZE9:JZE77 JPI9:JPI77 JFM9:JFM77 IVQ9:IVQ77 ILU9:ILU77 IBY9:IBY77 HSC9:HSC77 HIG9:HIG77 GYK9:GYK77 GOO9:GOO77 GES9:GES77 FUW9:FUW77 FLA9:FLA77 FBE9:FBE77 ERI9:ERI77 EHM9:EHM77 DXQ9:DXQ77 DNU9:DNU77 DDY9:DDY77 CUC9:CUC77 CKG9:CKG77 CAK9:CAK77 BQO9:BQO77 BGS9:BGS77 AWW9:AWW77 ANA9:ANA77 ADE9:ADE77 TI9:TI77 JM9:JM77 Q9:Q77">
      <formula1>PROBAB</formula1>
    </dataValidation>
  </dataValidations>
  <printOptions horizontalCentered="1"/>
  <pageMargins left="0.19685039370078741" right="0.19685039370078741" top="0.98425196850393704" bottom="0.59055118110236227" header="0" footer="0.19685039370078741"/>
  <pageSetup paperSize="14" scale="54" fitToHeight="3" orientation="landscape" r:id="rId1"/>
  <headerFooter alignWithMargins="0">
    <oddFooter xml:space="preserve">&amp;LFormato: FO-AC-07 Versión: 2&amp;CPágina &amp;P&amp;R </oddFooter>
  </headerFooter>
  <rowBreaks count="1" manualBreakCount="1">
    <brk id="83" max="3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7"/>
  <sheetViews>
    <sheetView showGridLines="0" zoomScale="110" zoomScaleNormal="110" zoomScaleSheetLayoutView="115"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2.5703125" style="6" customWidth="1"/>
    <col min="2" max="2" width="2.7109375" style="5" customWidth="1"/>
    <col min="3" max="4" width="6.5703125" style="5" customWidth="1"/>
    <col min="5" max="5" width="5.85546875" style="6" customWidth="1"/>
    <col min="6" max="6" width="6.5703125" style="6" customWidth="1"/>
    <col min="7" max="8" width="12" style="7" customWidth="1"/>
    <col min="9" max="9" width="8" style="7" customWidth="1"/>
    <col min="10" max="10" width="2.5703125" style="6" customWidth="1"/>
    <col min="11" max="12" width="8.85546875" style="6" customWidth="1"/>
    <col min="13" max="15" width="3.7109375" style="6" customWidth="1"/>
    <col min="16" max="16" width="3.5703125" style="6" customWidth="1"/>
    <col min="17" max="18" width="3" style="6" customWidth="1"/>
    <col min="19" max="19" width="1" style="6" hidden="1" customWidth="1"/>
    <col min="20" max="21" width="3.7109375" style="6" hidden="1" customWidth="1"/>
    <col min="22" max="22" width="4.42578125" style="6" customWidth="1"/>
    <col min="23" max="23" width="1" style="6" hidden="1" customWidth="1"/>
    <col min="24" max="24" width="14.42578125" style="7" customWidth="1"/>
    <col min="25" max="26" width="13.5703125" style="7" customWidth="1"/>
    <col min="27" max="27" width="6.42578125" style="7" customWidth="1"/>
    <col min="28" max="28" width="15.140625" style="7" customWidth="1"/>
    <col min="29" max="29" width="4.140625" style="6" customWidth="1"/>
    <col min="30" max="30" width="3" style="6" customWidth="1"/>
    <col min="31" max="31" width="1" style="6" hidden="1" customWidth="1"/>
    <col min="32" max="33" width="3.85546875" style="6" hidden="1" customWidth="1"/>
    <col min="34" max="34" width="3" style="6" customWidth="1"/>
    <col min="35" max="35" width="3.85546875" style="6" hidden="1" customWidth="1"/>
    <col min="36" max="36" width="3" style="6" customWidth="1"/>
    <col min="37" max="37" width="3.85546875" style="6" hidden="1" customWidth="1"/>
    <col min="38" max="38" width="4.42578125" style="9" customWidth="1"/>
    <col min="39" max="39" width="4.140625" style="3" customWidth="1"/>
    <col min="40" max="16384" width="11.42578125" style="3"/>
  </cols>
  <sheetData>
    <row r="1" spans="1:47" s="1" customFormat="1" ht="11.25" customHeight="1" x14ac:dyDescent="0.2">
      <c r="A1" s="1010" t="s">
        <v>39</v>
      </c>
      <c r="B1" s="1011"/>
      <c r="C1" s="1011"/>
      <c r="D1" s="1011"/>
      <c r="E1" s="1011"/>
      <c r="F1" s="1011"/>
      <c r="G1" s="1011"/>
      <c r="H1" s="1011"/>
      <c r="I1" s="1011"/>
      <c r="J1" s="1012"/>
      <c r="K1" s="1022"/>
      <c r="L1" s="1023"/>
      <c r="M1" s="65"/>
      <c r="N1" s="1033" t="s">
        <v>40</v>
      </c>
      <c r="O1" s="1034"/>
      <c r="P1" s="1034"/>
      <c r="Q1" s="1034"/>
      <c r="R1" s="1034"/>
      <c r="S1" s="1034"/>
      <c r="T1" s="1034"/>
      <c r="U1" s="1034"/>
      <c r="V1" s="1035"/>
      <c r="W1" s="36"/>
      <c r="X1" s="967" t="s">
        <v>245</v>
      </c>
      <c r="Y1" s="951" t="s">
        <v>45</v>
      </c>
      <c r="Z1" s="951"/>
      <c r="AA1" s="951"/>
      <c r="AB1" s="951"/>
      <c r="AC1" s="951"/>
      <c r="AD1" s="952"/>
      <c r="AE1" s="31"/>
      <c r="AF1" s="31"/>
      <c r="AG1" s="31"/>
      <c r="AH1" s="66"/>
      <c r="AI1" s="67"/>
      <c r="AJ1" s="67"/>
      <c r="AK1" s="67"/>
      <c r="AL1" s="67"/>
      <c r="AM1" s="68"/>
      <c r="AN1" s="68"/>
      <c r="AO1" s="68"/>
      <c r="AP1" s="68"/>
      <c r="AQ1" s="68"/>
      <c r="AR1" s="68"/>
      <c r="AS1" s="68"/>
      <c r="AT1" s="68"/>
      <c r="AU1" s="68"/>
    </row>
    <row r="2" spans="1:47" s="1" customFormat="1" ht="11.25" customHeight="1" x14ac:dyDescent="0.2">
      <c r="A2" s="735" t="s">
        <v>246</v>
      </c>
      <c r="B2" s="736"/>
      <c r="C2" s="736"/>
      <c r="D2" s="736"/>
      <c r="E2" s="736"/>
      <c r="F2" s="736"/>
      <c r="G2" s="736"/>
      <c r="H2" s="736"/>
      <c r="I2" s="736"/>
      <c r="J2" s="737"/>
      <c r="K2" s="1024"/>
      <c r="L2" s="1025"/>
      <c r="M2" s="65"/>
      <c r="N2" s="1036"/>
      <c r="O2" s="1037"/>
      <c r="P2" s="1037"/>
      <c r="Q2" s="1037"/>
      <c r="R2" s="1037"/>
      <c r="S2" s="1037"/>
      <c r="T2" s="1037"/>
      <c r="U2" s="1037"/>
      <c r="V2" s="1038"/>
      <c r="W2" s="36"/>
      <c r="X2" s="968"/>
      <c r="Y2" s="953"/>
      <c r="Z2" s="953"/>
      <c r="AA2" s="953"/>
      <c r="AB2" s="953"/>
      <c r="AC2" s="953"/>
      <c r="AD2" s="954"/>
      <c r="AE2" s="32"/>
      <c r="AF2" s="32"/>
      <c r="AG2" s="32"/>
      <c r="AH2" s="69"/>
      <c r="AJ2" s="67"/>
      <c r="AK2" s="67"/>
      <c r="AL2" s="67"/>
      <c r="AM2" s="68"/>
      <c r="AN2" s="68"/>
      <c r="AO2" s="68"/>
      <c r="AP2" s="68"/>
      <c r="AQ2" s="68"/>
      <c r="AR2" s="68"/>
      <c r="AS2" s="68"/>
      <c r="AT2" s="68"/>
      <c r="AU2" s="68"/>
    </row>
    <row r="3" spans="1:47" s="1" customFormat="1" ht="12" customHeight="1" x14ac:dyDescent="0.2">
      <c r="A3" s="22" t="s">
        <v>41</v>
      </c>
      <c r="B3" s="1010" t="s">
        <v>42</v>
      </c>
      <c r="C3" s="1011"/>
      <c r="D3" s="1011"/>
      <c r="E3" s="1011"/>
      <c r="F3" s="1011"/>
      <c r="G3" s="1011"/>
      <c r="H3" s="1012"/>
      <c r="I3" s="1046" t="s">
        <v>43</v>
      </c>
      <c r="J3" s="1047"/>
      <c r="K3" s="1024"/>
      <c r="L3" s="1025"/>
      <c r="M3" s="21"/>
      <c r="N3" s="1039">
        <v>43280</v>
      </c>
      <c r="O3" s="1040"/>
      <c r="P3" s="1041"/>
      <c r="Q3" s="1041"/>
      <c r="R3" s="1041"/>
      <c r="S3" s="1041"/>
      <c r="T3" s="1041"/>
      <c r="U3" s="1041"/>
      <c r="V3" s="1042"/>
      <c r="W3" s="36"/>
      <c r="X3" s="1014" t="s">
        <v>247</v>
      </c>
      <c r="Y3" s="955" t="s">
        <v>29</v>
      </c>
      <c r="Z3" s="956"/>
      <c r="AA3" s="956"/>
      <c r="AB3" s="956"/>
      <c r="AC3" s="956"/>
      <c r="AD3" s="957"/>
      <c r="AE3" s="32"/>
      <c r="AF3" s="32"/>
      <c r="AG3" s="32"/>
      <c r="AH3" s="69"/>
      <c r="AI3" s="70"/>
      <c r="AJ3" s="71"/>
      <c r="AK3" s="71"/>
      <c r="AL3" s="71"/>
      <c r="AM3" s="68"/>
      <c r="AN3" s="68"/>
      <c r="AO3" s="68"/>
      <c r="AP3" s="68"/>
      <c r="AQ3" s="68"/>
      <c r="AR3" s="68"/>
      <c r="AS3" s="68"/>
      <c r="AT3" s="68"/>
      <c r="AU3" s="68"/>
    </row>
    <row r="4" spans="1:47" s="1" customFormat="1" ht="11.25" customHeight="1" x14ac:dyDescent="0.2">
      <c r="A4" s="62" t="s">
        <v>44</v>
      </c>
      <c r="B4" s="735" t="s">
        <v>45</v>
      </c>
      <c r="C4" s="736"/>
      <c r="D4" s="736"/>
      <c r="E4" s="736"/>
      <c r="F4" s="736"/>
      <c r="G4" s="736"/>
      <c r="H4" s="737"/>
      <c r="I4" s="1028">
        <v>4</v>
      </c>
      <c r="J4" s="1029"/>
      <c r="K4" s="1026"/>
      <c r="L4" s="1027"/>
      <c r="M4" s="23"/>
      <c r="N4" s="1043"/>
      <c r="O4" s="1044"/>
      <c r="P4" s="1044"/>
      <c r="Q4" s="1044"/>
      <c r="R4" s="1044"/>
      <c r="S4" s="1044"/>
      <c r="T4" s="1044"/>
      <c r="U4" s="1044"/>
      <c r="V4" s="1045"/>
      <c r="W4" s="36"/>
      <c r="X4" s="1015"/>
      <c r="Y4" s="958"/>
      <c r="Z4" s="959"/>
      <c r="AA4" s="959"/>
      <c r="AB4" s="959"/>
      <c r="AC4" s="959"/>
      <c r="AD4" s="960"/>
      <c r="AE4" s="24"/>
      <c r="AF4" s="24"/>
      <c r="AG4" s="24"/>
      <c r="AH4" s="67"/>
      <c r="AI4" s="71"/>
      <c r="AJ4" s="71"/>
      <c r="AK4" s="71"/>
      <c r="AL4" s="71"/>
      <c r="AM4" s="68"/>
      <c r="AN4" s="68"/>
      <c r="AO4" s="68"/>
      <c r="AP4" s="68"/>
      <c r="AQ4" s="68"/>
      <c r="AR4" s="68"/>
      <c r="AS4" s="68"/>
      <c r="AT4" s="68"/>
      <c r="AU4" s="68"/>
    </row>
    <row r="5" spans="1:47" s="2" customFormat="1" ht="5.25" customHeight="1" x14ac:dyDescent="0.2">
      <c r="A5" s="61"/>
      <c r="B5" s="103"/>
      <c r="C5" s="103"/>
      <c r="D5" s="103"/>
      <c r="E5" s="103"/>
      <c r="F5" s="61"/>
      <c r="G5" s="25"/>
      <c r="H5" s="25"/>
      <c r="I5" s="25"/>
      <c r="J5" s="103"/>
      <c r="K5" s="103"/>
      <c r="L5" s="103"/>
      <c r="M5" s="103"/>
      <c r="N5" s="103"/>
      <c r="O5" s="103"/>
      <c r="P5" s="103"/>
      <c r="Q5" s="103"/>
      <c r="R5" s="103"/>
      <c r="S5" s="103"/>
      <c r="T5" s="103"/>
      <c r="U5" s="103"/>
      <c r="V5" s="103"/>
      <c r="W5" s="103"/>
      <c r="X5" s="25"/>
      <c r="Y5" s="25"/>
      <c r="Z5" s="25"/>
      <c r="AA5" s="25"/>
      <c r="AB5" s="25"/>
      <c r="AC5" s="103"/>
      <c r="AD5" s="103"/>
      <c r="AE5" s="103"/>
      <c r="AF5" s="103"/>
      <c r="AG5" s="103"/>
      <c r="AH5" s="103"/>
      <c r="AI5" s="103"/>
      <c r="AJ5" s="103"/>
      <c r="AK5" s="103"/>
      <c r="AL5" s="61"/>
    </row>
    <row r="6" spans="1:47" s="2" customFormat="1" ht="11.25" customHeight="1" x14ac:dyDescent="0.2">
      <c r="A6" s="1048" t="s">
        <v>46</v>
      </c>
      <c r="B6" s="1049"/>
      <c r="C6" s="1049"/>
      <c r="D6" s="1049"/>
      <c r="E6" s="1049"/>
      <c r="F6" s="1049"/>
      <c r="G6" s="1049"/>
      <c r="H6" s="1049"/>
      <c r="I6" s="1049"/>
      <c r="J6" s="1049"/>
      <c r="K6" s="1049"/>
      <c r="L6" s="1049"/>
      <c r="M6" s="1049"/>
      <c r="N6" s="1049"/>
      <c r="O6" s="1049"/>
      <c r="P6" s="1049"/>
      <c r="Q6" s="1030" t="s">
        <v>387</v>
      </c>
      <c r="R6" s="1031"/>
      <c r="S6" s="1031"/>
      <c r="T6" s="1031"/>
      <c r="U6" s="1031"/>
      <c r="V6" s="1032"/>
      <c r="W6" s="72"/>
      <c r="X6" s="997" t="s">
        <v>48</v>
      </c>
      <c r="Y6" s="998"/>
      <c r="Z6" s="998"/>
      <c r="AA6" s="998"/>
      <c r="AB6" s="998"/>
      <c r="AC6" s="1001" t="s">
        <v>195</v>
      </c>
      <c r="AD6" s="966" t="s">
        <v>249</v>
      </c>
      <c r="AE6" s="73"/>
      <c r="AF6" s="991" t="s">
        <v>250</v>
      </c>
      <c r="AG6" s="992"/>
      <c r="AH6" s="992"/>
      <c r="AI6" s="992"/>
      <c r="AJ6" s="992"/>
      <c r="AK6" s="992"/>
      <c r="AL6" s="993"/>
    </row>
    <row r="7" spans="1:47" s="2" customFormat="1" ht="20.25" customHeight="1" x14ac:dyDescent="0.2">
      <c r="A7" s="1013" t="s">
        <v>386</v>
      </c>
      <c r="B7" s="966" t="s">
        <v>251</v>
      </c>
      <c r="C7" s="1004" t="s">
        <v>385</v>
      </c>
      <c r="D7" s="1005"/>
      <c r="E7" s="964"/>
      <c r="F7" s="1013" t="s">
        <v>384</v>
      </c>
      <c r="G7" s="1004" t="s">
        <v>383</v>
      </c>
      <c r="H7" s="1005"/>
      <c r="I7" s="964"/>
      <c r="J7" s="1013" t="s">
        <v>49</v>
      </c>
      <c r="K7" s="1013"/>
      <c r="L7" s="1013"/>
      <c r="M7" s="1008" t="s">
        <v>47</v>
      </c>
      <c r="N7" s="1009"/>
      <c r="O7" s="1009"/>
      <c r="P7" s="1009"/>
      <c r="Q7" s="994" t="s">
        <v>248</v>
      </c>
      <c r="R7" s="995"/>
      <c r="S7" s="995"/>
      <c r="T7" s="995"/>
      <c r="U7" s="995"/>
      <c r="V7" s="996"/>
      <c r="W7" s="74"/>
      <c r="X7" s="621" t="s">
        <v>1095</v>
      </c>
      <c r="Y7" s="621"/>
      <c r="Z7" s="621"/>
      <c r="AA7" s="964" t="s">
        <v>382</v>
      </c>
      <c r="AB7" s="999" t="s">
        <v>252</v>
      </c>
      <c r="AC7" s="1002"/>
      <c r="AD7" s="966"/>
      <c r="AE7" s="75"/>
      <c r="AF7" s="994"/>
      <c r="AG7" s="995"/>
      <c r="AH7" s="995"/>
      <c r="AI7" s="995"/>
      <c r="AJ7" s="995"/>
      <c r="AK7" s="995"/>
      <c r="AL7" s="996"/>
    </row>
    <row r="8" spans="1:47" ht="14.25" customHeight="1" x14ac:dyDescent="0.2">
      <c r="A8" s="1013"/>
      <c r="B8" s="966"/>
      <c r="C8" s="1006"/>
      <c r="D8" s="1007"/>
      <c r="E8" s="965"/>
      <c r="F8" s="1013"/>
      <c r="G8" s="1006"/>
      <c r="H8" s="1007"/>
      <c r="I8" s="965"/>
      <c r="J8" s="1013"/>
      <c r="K8" s="1013"/>
      <c r="L8" s="1013"/>
      <c r="M8" s="26" t="s">
        <v>50</v>
      </c>
      <c r="N8" s="26" t="s">
        <v>381</v>
      </c>
      <c r="O8" s="26" t="s">
        <v>16</v>
      </c>
      <c r="P8" s="26" t="s">
        <v>380</v>
      </c>
      <c r="Q8" s="102" t="s">
        <v>51</v>
      </c>
      <c r="R8" s="102" t="s">
        <v>52</v>
      </c>
      <c r="S8" s="76"/>
      <c r="T8" s="76" t="s">
        <v>112</v>
      </c>
      <c r="U8" s="76" t="s">
        <v>114</v>
      </c>
      <c r="V8" s="102" t="s">
        <v>53</v>
      </c>
      <c r="W8" s="77"/>
      <c r="X8" s="621"/>
      <c r="Y8" s="621"/>
      <c r="Z8" s="621"/>
      <c r="AA8" s="965"/>
      <c r="AB8" s="1000"/>
      <c r="AC8" s="1003"/>
      <c r="AD8" s="966"/>
      <c r="AE8" s="77"/>
      <c r="AF8" s="78" t="s">
        <v>253</v>
      </c>
      <c r="AG8" s="78" t="s">
        <v>119</v>
      </c>
      <c r="AH8" s="102" t="s">
        <v>51</v>
      </c>
      <c r="AI8" s="79" t="s">
        <v>120</v>
      </c>
      <c r="AJ8" s="102" t="s">
        <v>52</v>
      </c>
      <c r="AK8" s="76" t="s">
        <v>55</v>
      </c>
      <c r="AL8" s="102" t="s">
        <v>55</v>
      </c>
    </row>
    <row r="9" spans="1:47" s="4" customFormat="1" ht="141" customHeight="1" x14ac:dyDescent="0.2">
      <c r="A9" s="445" t="s">
        <v>1097</v>
      </c>
      <c r="B9" s="111" t="s">
        <v>1098</v>
      </c>
      <c r="C9" s="978" t="s">
        <v>1099</v>
      </c>
      <c r="D9" s="978"/>
      <c r="E9" s="978"/>
      <c r="F9" s="378" t="s">
        <v>29</v>
      </c>
      <c r="G9" s="1068" t="s">
        <v>1100</v>
      </c>
      <c r="H9" s="1068"/>
      <c r="I9" s="1069"/>
      <c r="J9" s="1070" t="s">
        <v>1101</v>
      </c>
      <c r="K9" s="1070"/>
      <c r="L9" s="1070"/>
      <c r="M9" s="443"/>
      <c r="N9" s="443"/>
      <c r="O9" s="488" t="s">
        <v>0</v>
      </c>
      <c r="P9" s="443"/>
      <c r="Q9" s="378" t="s">
        <v>15</v>
      </c>
      <c r="R9" s="378" t="s">
        <v>262</v>
      </c>
      <c r="S9" s="106"/>
      <c r="T9" s="81">
        <f>VLOOKUP(Q9,[37]Listas!$D$6:$E$10,2,0)</f>
        <v>3</v>
      </c>
      <c r="U9" s="81">
        <f>HLOOKUP(R9,[37]Listas!$F$4:$J$5,2,0)</f>
        <v>1</v>
      </c>
      <c r="V9" s="444" t="str">
        <f>INDEX([37]Listas!$F$6:$J$10,MATCH(Q9,[37]Listas!$D$6:$D$10,0),MATCH(R9,[37]Listas!$F$4:$J$4,0))</f>
        <v>3
INFERIOR</v>
      </c>
      <c r="W9" s="106"/>
      <c r="X9" s="1071" t="s">
        <v>1102</v>
      </c>
      <c r="Y9" s="1071"/>
      <c r="Z9" s="1071"/>
      <c r="AA9" s="85" t="s">
        <v>1103</v>
      </c>
      <c r="AB9" s="446" t="s">
        <v>1104</v>
      </c>
      <c r="AC9" s="443">
        <v>87</v>
      </c>
      <c r="AD9" s="85" t="s">
        <v>59</v>
      </c>
      <c r="AE9" s="106"/>
      <c r="AF9" s="81">
        <f t="shared" ref="AF9" si="0">IF(AC9&lt;=33,0,IF(AC9&gt;81,2,1))</f>
        <v>2</v>
      </c>
      <c r="AG9" s="108">
        <f t="shared" ref="AG9" si="1">IF(OR(AD9="Probabilidad",AD9="Ambos"),T9-AF9,T9)</f>
        <v>1</v>
      </c>
      <c r="AH9" s="86" t="str">
        <f>IF(AG9&lt;=1,"Remota",VLOOKUP(AG9,[37]Listas!$C$6:$D$10,2,0))</f>
        <v>Remota</v>
      </c>
      <c r="AI9" s="108">
        <f t="shared" ref="AI9" si="2">IF(OR(AD9="Impacto",AD9="Ambos"),U9-AF9,U9)</f>
        <v>1</v>
      </c>
      <c r="AJ9" s="86" t="str">
        <f>IF(AI9&lt;=1,"Insignificante",HLOOKUP(AI9,[37]Listas!$F$3:$J$4,2,0))</f>
        <v>Insignificante</v>
      </c>
      <c r="AK9" s="82">
        <f t="shared" ref="AK9" si="3">AG9*AI9</f>
        <v>1</v>
      </c>
      <c r="AL9" s="444" t="str">
        <f>INDEX([37]Listas!$F$6:$J$10,MATCH(AH9,[37]Listas!$D$6:$D$10,0),MATCH(AJ9,[37]Listas!$F$4:$J$4,0))</f>
        <v>1
INFERIOR</v>
      </c>
      <c r="AN9" s="447"/>
    </row>
    <row r="10" spans="1:47" s="4" customFormat="1" ht="49.5" customHeight="1" x14ac:dyDescent="0.2">
      <c r="A10" s="741" t="s">
        <v>45</v>
      </c>
      <c r="B10" s="1050" t="s">
        <v>379</v>
      </c>
      <c r="C10" s="1053" t="s">
        <v>278</v>
      </c>
      <c r="D10" s="1054"/>
      <c r="E10" s="1055"/>
      <c r="F10" s="1016" t="s">
        <v>29</v>
      </c>
      <c r="G10" s="709" t="s">
        <v>378</v>
      </c>
      <c r="H10" s="710"/>
      <c r="I10" s="711"/>
      <c r="J10" s="1053" t="s">
        <v>377</v>
      </c>
      <c r="K10" s="1054"/>
      <c r="L10" s="1055"/>
      <c r="M10" s="1062"/>
      <c r="N10" s="1062"/>
      <c r="O10" s="1062" t="s">
        <v>0</v>
      </c>
      <c r="P10" s="1062"/>
      <c r="Q10" s="1016" t="s">
        <v>15</v>
      </c>
      <c r="R10" s="1016" t="s">
        <v>254</v>
      </c>
      <c r="S10" s="99"/>
      <c r="T10" s="81">
        <f>VLOOKUP(Q10,[18]Listas!$D$6:$E$10,2,0)</f>
        <v>3</v>
      </c>
      <c r="U10" s="81">
        <f>HLOOKUP(R10,[18]Listas!$F$4:$J$5,2,0)</f>
        <v>2</v>
      </c>
      <c r="V10" s="1019" t="str">
        <f>INDEX([18]Listas!$F$6:$J$10,MATCH(Q10,[18]Listas!$D$6:$D$10,0),MATCH(R10,[18]Listas!$F$4:$J$4,0))</f>
        <v>6
MODERADO</v>
      </c>
      <c r="W10" s="99"/>
      <c r="X10" s="969" t="s">
        <v>376</v>
      </c>
      <c r="Y10" s="969"/>
      <c r="Z10" s="969"/>
      <c r="AA10" s="1065" t="s">
        <v>353</v>
      </c>
      <c r="AB10" s="1062" t="s">
        <v>352</v>
      </c>
      <c r="AC10" s="1062">
        <v>70</v>
      </c>
      <c r="AD10" s="1065" t="s">
        <v>58</v>
      </c>
      <c r="AE10" s="99"/>
      <c r="AF10" s="81">
        <f t="shared" ref="AF10:AF33" si="4">IF(AC10&lt;=33,0,IF(AC10&gt;81,2,1))</f>
        <v>1</v>
      </c>
      <c r="AG10" s="101">
        <f t="shared" ref="AG10:AG33" si="5">IF(OR(AD10="Probabilidad",AD10="Ambos"),T10-AF10,T10)</f>
        <v>2</v>
      </c>
      <c r="AH10" s="1072" t="str">
        <f>IF(AG10&lt;=1,"Remota",VLOOKUP(AG10,[18]Listas!$C$6:$D$10,2,0))</f>
        <v>Baja</v>
      </c>
      <c r="AI10" s="101">
        <f t="shared" ref="AI10:AI33" si="6">IF(OR(AD10="Impacto",AD10="Ambos"),U10-AF10,U10)</f>
        <v>1</v>
      </c>
      <c r="AJ10" s="1072" t="str">
        <f>IF(AI10&lt;=1,"Insignificante",HLOOKUP(AI10,[18]Listas!$F$3:$J$4,2,0))</f>
        <v>Insignificante</v>
      </c>
      <c r="AK10" s="82">
        <f t="shared" ref="AK10:AK33" si="7">AG10*AI10</f>
        <v>2</v>
      </c>
      <c r="AL10" s="1019" t="str">
        <f>INDEX([18]Listas!$F$6:$J$10,MATCH(AH10,[18]Listas!$D$6:$D$10,0),MATCH(AJ10,[18]Listas!$F$4:$J$4,0))</f>
        <v>2
INFERIOR</v>
      </c>
    </row>
    <row r="11" spans="1:47" s="4" customFormat="1" ht="54.75" customHeight="1" x14ac:dyDescent="0.2">
      <c r="A11" s="742"/>
      <c r="B11" s="1051"/>
      <c r="C11" s="1056"/>
      <c r="D11" s="1057"/>
      <c r="E11" s="1058"/>
      <c r="F11" s="1017"/>
      <c r="G11" s="709" t="s">
        <v>375</v>
      </c>
      <c r="H11" s="710"/>
      <c r="I11" s="711"/>
      <c r="J11" s="1056"/>
      <c r="K11" s="1057"/>
      <c r="L11" s="1058"/>
      <c r="M11" s="1063"/>
      <c r="N11" s="1063"/>
      <c r="O11" s="1063"/>
      <c r="P11" s="1063"/>
      <c r="Q11" s="1017"/>
      <c r="R11" s="1017"/>
      <c r="S11" s="99"/>
      <c r="T11" s="81" t="e">
        <f>VLOOKUP(Q11,[18]Listas!$D$6:$E$10,2,0)</f>
        <v>#N/A</v>
      </c>
      <c r="U11" s="81" t="e">
        <f>HLOOKUP(R11,[18]Listas!$F$4:$J$5,2,0)</f>
        <v>#N/A</v>
      </c>
      <c r="V11" s="1020"/>
      <c r="W11" s="99"/>
      <c r="X11" s="969" t="s">
        <v>374</v>
      </c>
      <c r="Y11" s="969"/>
      <c r="Z11" s="969"/>
      <c r="AA11" s="1066"/>
      <c r="AB11" s="1063"/>
      <c r="AC11" s="1063"/>
      <c r="AD11" s="1066"/>
      <c r="AE11" s="99"/>
      <c r="AF11" s="81">
        <f t="shared" si="4"/>
        <v>0</v>
      </c>
      <c r="AG11" s="101" t="e">
        <f t="shared" si="5"/>
        <v>#N/A</v>
      </c>
      <c r="AH11" s="1073"/>
      <c r="AI11" s="101" t="e">
        <f t="shared" si="6"/>
        <v>#N/A</v>
      </c>
      <c r="AJ11" s="1073"/>
      <c r="AK11" s="82" t="e">
        <f t="shared" si="7"/>
        <v>#N/A</v>
      </c>
      <c r="AL11" s="1020"/>
    </row>
    <row r="12" spans="1:47" s="4" customFormat="1" ht="57" customHeight="1" x14ac:dyDescent="0.2">
      <c r="A12" s="742"/>
      <c r="B12" s="1051"/>
      <c r="C12" s="1056"/>
      <c r="D12" s="1057"/>
      <c r="E12" s="1058"/>
      <c r="F12" s="1017"/>
      <c r="G12" s="709" t="s">
        <v>373</v>
      </c>
      <c r="H12" s="710"/>
      <c r="I12" s="711"/>
      <c r="J12" s="1056"/>
      <c r="K12" s="1057"/>
      <c r="L12" s="1058"/>
      <c r="M12" s="1063"/>
      <c r="N12" s="1063"/>
      <c r="O12" s="1063"/>
      <c r="P12" s="1063"/>
      <c r="Q12" s="1017"/>
      <c r="R12" s="1017"/>
      <c r="S12" s="99"/>
      <c r="T12" s="81" t="e">
        <f>VLOOKUP(Q12,[18]Listas!$D$6:$E$10,2,0)</f>
        <v>#N/A</v>
      </c>
      <c r="U12" s="81" t="e">
        <f>HLOOKUP(R12,[18]Listas!$F$4:$J$5,2,0)</f>
        <v>#N/A</v>
      </c>
      <c r="V12" s="1020"/>
      <c r="W12" s="99"/>
      <c r="X12" s="969" t="s">
        <v>372</v>
      </c>
      <c r="Y12" s="969"/>
      <c r="Z12" s="969"/>
      <c r="AA12" s="1066"/>
      <c r="AB12" s="1063"/>
      <c r="AC12" s="1063"/>
      <c r="AD12" s="1066"/>
      <c r="AE12" s="99"/>
      <c r="AF12" s="81">
        <f t="shared" si="4"/>
        <v>0</v>
      </c>
      <c r="AG12" s="101" t="e">
        <f t="shared" si="5"/>
        <v>#N/A</v>
      </c>
      <c r="AH12" s="1073"/>
      <c r="AI12" s="101" t="e">
        <f t="shared" si="6"/>
        <v>#N/A</v>
      </c>
      <c r="AJ12" s="1073"/>
      <c r="AK12" s="82" t="e">
        <f t="shared" si="7"/>
        <v>#N/A</v>
      </c>
      <c r="AL12" s="1020"/>
    </row>
    <row r="13" spans="1:47" s="4" customFormat="1" ht="74.25" customHeight="1" x14ac:dyDescent="0.2">
      <c r="A13" s="742"/>
      <c r="B13" s="1051"/>
      <c r="C13" s="1056"/>
      <c r="D13" s="1057"/>
      <c r="E13" s="1058"/>
      <c r="F13" s="1017"/>
      <c r="G13" s="709" t="s">
        <v>371</v>
      </c>
      <c r="H13" s="710"/>
      <c r="I13" s="711"/>
      <c r="J13" s="1056"/>
      <c r="K13" s="1057"/>
      <c r="L13" s="1058"/>
      <c r="M13" s="1063"/>
      <c r="N13" s="1063"/>
      <c r="O13" s="1063"/>
      <c r="P13" s="1063"/>
      <c r="Q13" s="1017"/>
      <c r="R13" s="1017"/>
      <c r="S13" s="99"/>
      <c r="T13" s="81" t="e">
        <f>VLOOKUP(Q13,[18]Listas!$D$6:$E$10,2,0)</f>
        <v>#N/A</v>
      </c>
      <c r="U13" s="81" t="e">
        <f>HLOOKUP(R13,[18]Listas!$F$4:$J$5,2,0)</f>
        <v>#N/A</v>
      </c>
      <c r="V13" s="1020"/>
      <c r="W13" s="99"/>
      <c r="X13" s="969" t="s">
        <v>370</v>
      </c>
      <c r="Y13" s="969"/>
      <c r="Z13" s="969"/>
      <c r="AA13" s="1066"/>
      <c r="AB13" s="1063"/>
      <c r="AC13" s="1063"/>
      <c r="AD13" s="1066"/>
      <c r="AE13" s="99"/>
      <c r="AF13" s="81">
        <f t="shared" si="4"/>
        <v>0</v>
      </c>
      <c r="AG13" s="101" t="e">
        <f t="shared" si="5"/>
        <v>#N/A</v>
      </c>
      <c r="AH13" s="1073"/>
      <c r="AI13" s="101" t="e">
        <f t="shared" si="6"/>
        <v>#N/A</v>
      </c>
      <c r="AJ13" s="1073"/>
      <c r="AK13" s="82" t="e">
        <f t="shared" si="7"/>
        <v>#N/A</v>
      </c>
      <c r="AL13" s="1020"/>
    </row>
    <row r="14" spans="1:47" s="4" customFormat="1" ht="67.5" customHeight="1" x14ac:dyDescent="0.2">
      <c r="A14" s="743"/>
      <c r="B14" s="1052"/>
      <c r="C14" s="1059"/>
      <c r="D14" s="1060"/>
      <c r="E14" s="1061"/>
      <c r="F14" s="1018"/>
      <c r="G14" s="709" t="s">
        <v>369</v>
      </c>
      <c r="H14" s="710"/>
      <c r="I14" s="711"/>
      <c r="J14" s="1059"/>
      <c r="K14" s="1060"/>
      <c r="L14" s="1061"/>
      <c r="M14" s="1064"/>
      <c r="N14" s="1064"/>
      <c r="O14" s="1064"/>
      <c r="P14" s="1064"/>
      <c r="Q14" s="1018"/>
      <c r="R14" s="1018"/>
      <c r="S14" s="99"/>
      <c r="T14" s="81" t="e">
        <f>VLOOKUP(Q14,[18]Listas!$D$6:$E$10,2,0)</f>
        <v>#N/A</v>
      </c>
      <c r="U14" s="81" t="e">
        <f>HLOOKUP(R14,[18]Listas!$F$4:$J$5,2,0)</f>
        <v>#N/A</v>
      </c>
      <c r="V14" s="1021"/>
      <c r="W14" s="99"/>
      <c r="X14" s="969" t="s">
        <v>368</v>
      </c>
      <c r="Y14" s="969"/>
      <c r="Z14" s="969"/>
      <c r="AA14" s="1067"/>
      <c r="AB14" s="1064"/>
      <c r="AC14" s="1064"/>
      <c r="AD14" s="1067"/>
      <c r="AE14" s="99"/>
      <c r="AF14" s="81">
        <f t="shared" si="4"/>
        <v>0</v>
      </c>
      <c r="AG14" s="101" t="e">
        <f t="shared" si="5"/>
        <v>#N/A</v>
      </c>
      <c r="AH14" s="1074"/>
      <c r="AI14" s="101" t="e">
        <f t="shared" si="6"/>
        <v>#N/A</v>
      </c>
      <c r="AJ14" s="1074"/>
      <c r="AK14" s="82" t="e">
        <f t="shared" si="7"/>
        <v>#N/A</v>
      </c>
      <c r="AL14" s="1021"/>
    </row>
    <row r="15" spans="1:47" s="4" customFormat="1" ht="32.25" customHeight="1" x14ac:dyDescent="0.2">
      <c r="A15" s="741" t="s">
        <v>45</v>
      </c>
      <c r="B15" s="1050" t="s">
        <v>367</v>
      </c>
      <c r="C15" s="1053" t="s">
        <v>366</v>
      </c>
      <c r="D15" s="1054"/>
      <c r="E15" s="1055"/>
      <c r="F15" s="1065" t="s">
        <v>29</v>
      </c>
      <c r="G15" s="709" t="s">
        <v>365</v>
      </c>
      <c r="H15" s="710"/>
      <c r="I15" s="711"/>
      <c r="J15" s="1053" t="s">
        <v>364</v>
      </c>
      <c r="K15" s="1054"/>
      <c r="L15" s="1055"/>
      <c r="M15" s="1062"/>
      <c r="N15" s="1062"/>
      <c r="O15" s="1062" t="s">
        <v>0</v>
      </c>
      <c r="P15" s="1062"/>
      <c r="Q15" s="1016" t="s">
        <v>15</v>
      </c>
      <c r="R15" s="1016" t="s">
        <v>254</v>
      </c>
      <c r="S15" s="99"/>
      <c r="T15" s="81">
        <f>VLOOKUP(Q15,[18]Listas!$D$6:$E$10,2,0)</f>
        <v>3</v>
      </c>
      <c r="U15" s="81">
        <f>HLOOKUP(R15,[18]Listas!$F$4:$J$5,2,0)</f>
        <v>2</v>
      </c>
      <c r="V15" s="1019" t="str">
        <f>INDEX([18]Listas!$F$6:$J$10,MATCH(Q15,[18]Listas!$D$6:$D$10,0),MATCH(R15,[18]Listas!$F$4:$J$4,0))</f>
        <v>6
MODERADO</v>
      </c>
      <c r="W15" s="99"/>
      <c r="X15" s="969" t="s">
        <v>363</v>
      </c>
      <c r="Y15" s="969"/>
      <c r="Z15" s="969"/>
      <c r="AA15" s="1065" t="s">
        <v>353</v>
      </c>
      <c r="AB15" s="1062" t="s">
        <v>352</v>
      </c>
      <c r="AC15" s="1062">
        <v>70</v>
      </c>
      <c r="AD15" s="1065" t="s">
        <v>58</v>
      </c>
      <c r="AE15" s="99"/>
      <c r="AF15" s="81">
        <f t="shared" si="4"/>
        <v>1</v>
      </c>
      <c r="AG15" s="101">
        <f t="shared" si="5"/>
        <v>2</v>
      </c>
      <c r="AH15" s="1072" t="str">
        <f>IF(AG15&lt;=1,"Remota",VLOOKUP(AG15,[18]Listas!$C$6:$D$10,2,0))</f>
        <v>Baja</v>
      </c>
      <c r="AI15" s="101">
        <f t="shared" si="6"/>
        <v>1</v>
      </c>
      <c r="AJ15" s="1072" t="str">
        <f>IF(AI15&lt;=1,"Insignificante",HLOOKUP(AI15,[18]Listas!$F$3:$J$4,2,0))</f>
        <v>Insignificante</v>
      </c>
      <c r="AK15" s="82">
        <f t="shared" si="7"/>
        <v>2</v>
      </c>
      <c r="AL15" s="1019" t="str">
        <f>INDEX([18]Listas!$F$6:$J$10,MATCH(AH15,[18]Listas!$D$6:$D$10,0),MATCH(AJ15,[18]Listas!$F$4:$J$4,0))</f>
        <v>2
INFERIOR</v>
      </c>
    </row>
    <row r="16" spans="1:47" s="4" customFormat="1" ht="48" customHeight="1" x14ac:dyDescent="0.2">
      <c r="A16" s="742"/>
      <c r="B16" s="1051"/>
      <c r="C16" s="1056"/>
      <c r="D16" s="1057"/>
      <c r="E16" s="1058"/>
      <c r="F16" s="1066"/>
      <c r="G16" s="709" t="s">
        <v>362</v>
      </c>
      <c r="H16" s="710"/>
      <c r="I16" s="711"/>
      <c r="J16" s="1056"/>
      <c r="K16" s="1057"/>
      <c r="L16" s="1058"/>
      <c r="M16" s="1063"/>
      <c r="N16" s="1063"/>
      <c r="O16" s="1063"/>
      <c r="P16" s="1063"/>
      <c r="Q16" s="1017"/>
      <c r="R16" s="1017"/>
      <c r="S16" s="99"/>
      <c r="T16" s="81" t="e">
        <f>VLOOKUP(Q16,[18]Listas!$D$6:$E$10,2,0)</f>
        <v>#N/A</v>
      </c>
      <c r="U16" s="81" t="e">
        <f>HLOOKUP(R16,[18]Listas!$F$4:$J$5,2,0)</f>
        <v>#N/A</v>
      </c>
      <c r="V16" s="1020"/>
      <c r="W16" s="99"/>
      <c r="X16" s="969" t="s">
        <v>361</v>
      </c>
      <c r="Y16" s="969"/>
      <c r="Z16" s="969"/>
      <c r="AA16" s="1066"/>
      <c r="AB16" s="1063"/>
      <c r="AC16" s="1063"/>
      <c r="AD16" s="1066"/>
      <c r="AE16" s="99"/>
      <c r="AF16" s="81">
        <f t="shared" si="4"/>
        <v>0</v>
      </c>
      <c r="AG16" s="101" t="e">
        <f t="shared" si="5"/>
        <v>#N/A</v>
      </c>
      <c r="AH16" s="1073"/>
      <c r="AI16" s="101" t="e">
        <f t="shared" si="6"/>
        <v>#N/A</v>
      </c>
      <c r="AJ16" s="1073"/>
      <c r="AK16" s="82" t="e">
        <f t="shared" si="7"/>
        <v>#N/A</v>
      </c>
      <c r="AL16" s="1020"/>
    </row>
    <row r="17" spans="1:38" s="4" customFormat="1" ht="72.75" customHeight="1" x14ac:dyDescent="0.2">
      <c r="A17" s="743"/>
      <c r="B17" s="1052"/>
      <c r="C17" s="1059"/>
      <c r="D17" s="1060"/>
      <c r="E17" s="1061"/>
      <c r="F17" s="1067"/>
      <c r="G17" s="709" t="s">
        <v>360</v>
      </c>
      <c r="H17" s="710"/>
      <c r="I17" s="711"/>
      <c r="J17" s="1059"/>
      <c r="K17" s="1060"/>
      <c r="L17" s="1061"/>
      <c r="M17" s="1064"/>
      <c r="N17" s="1064"/>
      <c r="O17" s="1064"/>
      <c r="P17" s="1064"/>
      <c r="Q17" s="1018"/>
      <c r="R17" s="1018"/>
      <c r="S17" s="99"/>
      <c r="T17" s="81" t="e">
        <f>VLOOKUP(Q17,[18]Listas!$D$6:$E$10,2,0)</f>
        <v>#N/A</v>
      </c>
      <c r="U17" s="81" t="e">
        <f>HLOOKUP(R17,[18]Listas!$F$4:$J$5,2,0)</f>
        <v>#N/A</v>
      </c>
      <c r="V17" s="1021"/>
      <c r="W17" s="99"/>
      <c r="X17" s="969" t="s">
        <v>359</v>
      </c>
      <c r="Y17" s="969"/>
      <c r="Z17" s="969"/>
      <c r="AA17" s="1067"/>
      <c r="AB17" s="1064"/>
      <c r="AC17" s="1064"/>
      <c r="AD17" s="1067"/>
      <c r="AE17" s="99"/>
      <c r="AF17" s="81">
        <f t="shared" si="4"/>
        <v>0</v>
      </c>
      <c r="AG17" s="101" t="e">
        <f t="shared" si="5"/>
        <v>#N/A</v>
      </c>
      <c r="AH17" s="1074"/>
      <c r="AI17" s="101" t="e">
        <f t="shared" si="6"/>
        <v>#N/A</v>
      </c>
      <c r="AJ17" s="1074"/>
      <c r="AK17" s="82" t="e">
        <f t="shared" si="7"/>
        <v>#N/A</v>
      </c>
      <c r="AL17" s="1021"/>
    </row>
    <row r="18" spans="1:38" s="4" customFormat="1" ht="81.75" customHeight="1" x14ac:dyDescent="0.2">
      <c r="A18" s="741" t="s">
        <v>45</v>
      </c>
      <c r="B18" s="1050" t="s">
        <v>358</v>
      </c>
      <c r="C18" s="1053" t="s">
        <v>357</v>
      </c>
      <c r="D18" s="1054"/>
      <c r="E18" s="1055"/>
      <c r="F18" s="1065" t="s">
        <v>29</v>
      </c>
      <c r="G18" s="709" t="s">
        <v>356</v>
      </c>
      <c r="H18" s="710"/>
      <c r="I18" s="711"/>
      <c r="J18" s="1053" t="s">
        <v>355</v>
      </c>
      <c r="K18" s="1054"/>
      <c r="L18" s="1055"/>
      <c r="M18" s="1062"/>
      <c r="N18" s="1062"/>
      <c r="O18" s="1062" t="s">
        <v>0</v>
      </c>
      <c r="P18" s="1062"/>
      <c r="Q18" s="1016" t="s">
        <v>15</v>
      </c>
      <c r="R18" s="1016" t="s">
        <v>123</v>
      </c>
      <c r="S18" s="99"/>
      <c r="T18" s="81">
        <f>VLOOKUP(Q18,[18]Listas!$D$6:$E$10,2,0)</f>
        <v>3</v>
      </c>
      <c r="U18" s="81">
        <f>HLOOKUP(R18,[18]Listas!$F$4:$J$5,2,0)</f>
        <v>3</v>
      </c>
      <c r="V18" s="1019" t="str">
        <f>INDEX([18]Listas!$F$6:$J$10,MATCH(Q18,[18]Listas!$D$6:$D$10,0),MATCH(R18,[18]Listas!$F$4:$J$4,0))</f>
        <v>9
MODERADO</v>
      </c>
      <c r="W18" s="99"/>
      <c r="X18" s="969" t="s">
        <v>354</v>
      </c>
      <c r="Y18" s="969"/>
      <c r="Z18" s="969"/>
      <c r="AA18" s="1065" t="s">
        <v>353</v>
      </c>
      <c r="AB18" s="1062" t="s">
        <v>352</v>
      </c>
      <c r="AC18" s="1062">
        <v>70</v>
      </c>
      <c r="AD18" s="1065" t="s">
        <v>58</v>
      </c>
      <c r="AE18" s="99"/>
      <c r="AF18" s="81">
        <f t="shared" si="4"/>
        <v>1</v>
      </c>
      <c r="AG18" s="101">
        <f t="shared" si="5"/>
        <v>2</v>
      </c>
      <c r="AH18" s="1072" t="str">
        <f>IF(AG18&lt;=1,"Remota",VLOOKUP(AG18,[18]Listas!$C$6:$D$10,2,0))</f>
        <v>Baja</v>
      </c>
      <c r="AI18" s="101">
        <f t="shared" si="6"/>
        <v>2</v>
      </c>
      <c r="AJ18" s="1072" t="str">
        <f>IF(AI18&lt;=1,"Insignificante",HLOOKUP(AI18,[18]Listas!$F$3:$J$4,2,0))</f>
        <v>Menor</v>
      </c>
      <c r="AK18" s="82">
        <f t="shared" si="7"/>
        <v>4</v>
      </c>
      <c r="AL18" s="1019" t="str">
        <f>INDEX([18]Listas!$F$6:$J$10,MATCH(AH18,[18]Listas!$D$6:$D$10,0),MATCH(AJ18,[18]Listas!$F$4:$J$4,0))</f>
        <v>4
INFERIOR</v>
      </c>
    </row>
    <row r="19" spans="1:38" s="4" customFormat="1" ht="60" customHeight="1" x14ac:dyDescent="0.2">
      <c r="A19" s="742"/>
      <c r="B19" s="1051"/>
      <c r="C19" s="1056"/>
      <c r="D19" s="1057"/>
      <c r="E19" s="1058"/>
      <c r="F19" s="1066"/>
      <c r="G19" s="709" t="s">
        <v>351</v>
      </c>
      <c r="H19" s="710"/>
      <c r="I19" s="711"/>
      <c r="J19" s="1056"/>
      <c r="K19" s="1057"/>
      <c r="L19" s="1058"/>
      <c r="M19" s="1063"/>
      <c r="N19" s="1063"/>
      <c r="O19" s="1063"/>
      <c r="P19" s="1063"/>
      <c r="Q19" s="1017"/>
      <c r="R19" s="1017"/>
      <c r="S19" s="99"/>
      <c r="T19" s="81" t="e">
        <f>VLOOKUP(Q19,[18]Listas!$D$6:$E$10,2,0)</f>
        <v>#N/A</v>
      </c>
      <c r="U19" s="81" t="e">
        <f>HLOOKUP(R19,[18]Listas!$F$4:$J$5,2,0)</f>
        <v>#N/A</v>
      </c>
      <c r="V19" s="1020"/>
      <c r="W19" s="99"/>
      <c r="X19" s="969" t="s">
        <v>350</v>
      </c>
      <c r="Y19" s="969"/>
      <c r="Z19" s="969"/>
      <c r="AA19" s="1066"/>
      <c r="AB19" s="1063"/>
      <c r="AC19" s="1063"/>
      <c r="AD19" s="1066"/>
      <c r="AE19" s="99"/>
      <c r="AF19" s="81">
        <f t="shared" si="4"/>
        <v>0</v>
      </c>
      <c r="AG19" s="101" t="e">
        <f t="shared" si="5"/>
        <v>#N/A</v>
      </c>
      <c r="AH19" s="1073"/>
      <c r="AI19" s="101" t="e">
        <f t="shared" si="6"/>
        <v>#N/A</v>
      </c>
      <c r="AJ19" s="1073"/>
      <c r="AK19" s="82" t="e">
        <f t="shared" si="7"/>
        <v>#N/A</v>
      </c>
      <c r="AL19" s="1020"/>
    </row>
    <row r="20" spans="1:38" s="4" customFormat="1" ht="64.5" customHeight="1" x14ac:dyDescent="0.2">
      <c r="A20" s="743"/>
      <c r="B20" s="1052"/>
      <c r="C20" s="1059"/>
      <c r="D20" s="1060"/>
      <c r="E20" s="1061"/>
      <c r="F20" s="1067"/>
      <c r="G20" s="709" t="s">
        <v>349</v>
      </c>
      <c r="H20" s="710"/>
      <c r="I20" s="711"/>
      <c r="J20" s="1059"/>
      <c r="K20" s="1060"/>
      <c r="L20" s="1061"/>
      <c r="M20" s="1064"/>
      <c r="N20" s="1064"/>
      <c r="O20" s="1064"/>
      <c r="P20" s="1064"/>
      <c r="Q20" s="1018"/>
      <c r="R20" s="1018"/>
      <c r="S20" s="99"/>
      <c r="T20" s="81" t="e">
        <f>VLOOKUP(Q20,[18]Listas!$D$6:$E$10,2,0)</f>
        <v>#N/A</v>
      </c>
      <c r="U20" s="81" t="e">
        <f>HLOOKUP(R20,[18]Listas!$F$4:$J$5,2,0)</f>
        <v>#N/A</v>
      </c>
      <c r="V20" s="1021"/>
      <c r="W20" s="99"/>
      <c r="X20" s="969" t="s">
        <v>348</v>
      </c>
      <c r="Y20" s="969"/>
      <c r="Z20" s="969"/>
      <c r="AA20" s="1067"/>
      <c r="AB20" s="1064"/>
      <c r="AC20" s="1064"/>
      <c r="AD20" s="1067"/>
      <c r="AE20" s="99"/>
      <c r="AF20" s="81">
        <f t="shared" si="4"/>
        <v>0</v>
      </c>
      <c r="AG20" s="101" t="e">
        <f t="shared" si="5"/>
        <v>#N/A</v>
      </c>
      <c r="AH20" s="1074"/>
      <c r="AI20" s="101" t="e">
        <f t="shared" si="6"/>
        <v>#N/A</v>
      </c>
      <c r="AJ20" s="1074"/>
      <c r="AK20" s="82" t="e">
        <f t="shared" si="7"/>
        <v>#N/A</v>
      </c>
      <c r="AL20" s="1021"/>
    </row>
    <row r="21" spans="1:38" s="4" customFormat="1" ht="124.5" hidden="1" customHeight="1" x14ac:dyDescent="0.2">
      <c r="A21" s="97"/>
      <c r="B21" s="83"/>
      <c r="C21" s="961"/>
      <c r="D21" s="962"/>
      <c r="E21" s="963"/>
      <c r="F21" s="85"/>
      <c r="G21" s="961"/>
      <c r="H21" s="962"/>
      <c r="I21" s="963"/>
      <c r="J21" s="978"/>
      <c r="K21" s="978"/>
      <c r="L21" s="978"/>
      <c r="M21" s="97"/>
      <c r="N21" s="97"/>
      <c r="O21" s="97"/>
      <c r="P21" s="97"/>
      <c r="Q21" s="83"/>
      <c r="R21" s="83"/>
      <c r="S21" s="99"/>
      <c r="T21" s="81" t="e">
        <f>VLOOKUP(Q21,[18]Listas!$D$6:$E$10,2,0)</f>
        <v>#N/A</v>
      </c>
      <c r="U21" s="81" t="e">
        <f>HLOOKUP(R21,[18]Listas!$F$4:$J$5,2,0)</f>
        <v>#N/A</v>
      </c>
      <c r="V21" s="84" t="e">
        <f>INDEX([18]Listas!$F$6:$J$10,MATCH(Q21,[18]Listas!$D$6:$D$10,0),MATCH(R21,[18]Listas!$F$4:$J$4,0))</f>
        <v>#N/A</v>
      </c>
      <c r="W21" s="99"/>
      <c r="X21" s="961"/>
      <c r="Y21" s="962"/>
      <c r="Z21" s="963"/>
      <c r="AA21" s="85"/>
      <c r="AB21" s="112"/>
      <c r="AC21" s="97"/>
      <c r="AD21" s="85"/>
      <c r="AE21" s="99"/>
      <c r="AF21" s="81">
        <f t="shared" si="4"/>
        <v>0</v>
      </c>
      <c r="AG21" s="101" t="e">
        <f t="shared" si="5"/>
        <v>#N/A</v>
      </c>
      <c r="AH21" s="86" t="e">
        <f>IF(AG21&lt;=1,"Remota",VLOOKUP(AG21,[18]Listas!$C$6:$D$10,2,0))</f>
        <v>#N/A</v>
      </c>
      <c r="AI21" s="101" t="e">
        <f t="shared" si="6"/>
        <v>#N/A</v>
      </c>
      <c r="AJ21" s="86" t="e">
        <f>IF(AI21&lt;=1,"Insignificante",HLOOKUP(AI21,[18]Listas!$F$3:$J$4,2,0))</f>
        <v>#N/A</v>
      </c>
      <c r="AK21" s="82" t="e">
        <f t="shared" si="7"/>
        <v>#N/A</v>
      </c>
      <c r="AL21" s="84" t="e">
        <f>INDEX([18]Listas!$F$6:$J$10,MATCH(AH21,[18]Listas!$D$6:$D$10,0),MATCH(AJ21,[18]Listas!$F$4:$J$4,0))</f>
        <v>#N/A</v>
      </c>
    </row>
    <row r="22" spans="1:38" s="4" customFormat="1" ht="124.5" hidden="1" customHeight="1" x14ac:dyDescent="0.2">
      <c r="A22" s="97"/>
      <c r="B22" s="83"/>
      <c r="C22" s="961"/>
      <c r="D22" s="962"/>
      <c r="E22" s="963"/>
      <c r="F22" s="85"/>
      <c r="G22" s="961"/>
      <c r="H22" s="962"/>
      <c r="I22" s="963"/>
      <c r="J22" s="978"/>
      <c r="K22" s="978"/>
      <c r="L22" s="978"/>
      <c r="M22" s="97"/>
      <c r="N22" s="97"/>
      <c r="O22" s="97"/>
      <c r="P22" s="97"/>
      <c r="Q22" s="83"/>
      <c r="R22" s="83"/>
      <c r="S22" s="99"/>
      <c r="T22" s="81" t="e">
        <f>VLOOKUP(Q22,[18]Listas!$D$6:$E$10,2,0)</f>
        <v>#N/A</v>
      </c>
      <c r="U22" s="81" t="e">
        <f>HLOOKUP(R22,[18]Listas!$F$4:$J$5,2,0)</f>
        <v>#N/A</v>
      </c>
      <c r="V22" s="84" t="e">
        <f>INDEX([18]Listas!$F$6:$J$10,MATCH(Q22,[18]Listas!$D$6:$D$10,0),MATCH(R22,[18]Listas!$F$4:$J$4,0))</f>
        <v>#N/A</v>
      </c>
      <c r="W22" s="99"/>
      <c r="X22" s="961"/>
      <c r="Y22" s="962"/>
      <c r="Z22" s="963"/>
      <c r="AA22" s="85"/>
      <c r="AB22" s="112"/>
      <c r="AC22" s="97"/>
      <c r="AD22" s="85"/>
      <c r="AE22" s="99"/>
      <c r="AF22" s="81">
        <f t="shared" si="4"/>
        <v>0</v>
      </c>
      <c r="AG22" s="101" t="e">
        <f t="shared" si="5"/>
        <v>#N/A</v>
      </c>
      <c r="AH22" s="86" t="e">
        <f>IF(AG22&lt;=1,"Remota",VLOOKUP(AG22,[18]Listas!$C$6:$D$10,2,0))</f>
        <v>#N/A</v>
      </c>
      <c r="AI22" s="101" t="e">
        <f t="shared" si="6"/>
        <v>#N/A</v>
      </c>
      <c r="AJ22" s="86" t="e">
        <f>IF(AI22&lt;=1,"Insignificante",HLOOKUP(AI22,[18]Listas!$F$3:$J$4,2,0))</f>
        <v>#N/A</v>
      </c>
      <c r="AK22" s="82" t="e">
        <f t="shared" si="7"/>
        <v>#N/A</v>
      </c>
      <c r="AL22" s="84" t="e">
        <f>INDEX([18]Listas!$F$6:$J$10,MATCH(AH22,[18]Listas!$D$6:$D$10,0),MATCH(AJ22,[18]Listas!$F$4:$J$4,0))</f>
        <v>#N/A</v>
      </c>
    </row>
    <row r="23" spans="1:38" s="4" customFormat="1" ht="124.5" hidden="1" customHeight="1" x14ac:dyDescent="0.2">
      <c r="A23" s="97"/>
      <c r="B23" s="83"/>
      <c r="C23" s="961"/>
      <c r="D23" s="962"/>
      <c r="E23" s="963"/>
      <c r="F23" s="85"/>
      <c r="G23" s="961"/>
      <c r="H23" s="962"/>
      <c r="I23" s="963"/>
      <c r="J23" s="978"/>
      <c r="K23" s="978"/>
      <c r="L23" s="978"/>
      <c r="M23" s="97"/>
      <c r="N23" s="97"/>
      <c r="O23" s="97"/>
      <c r="P23" s="97"/>
      <c r="Q23" s="83"/>
      <c r="R23" s="83"/>
      <c r="S23" s="99"/>
      <c r="T23" s="81" t="e">
        <f>VLOOKUP(Q23,[18]Listas!$D$6:$E$10,2,0)</f>
        <v>#N/A</v>
      </c>
      <c r="U23" s="81" t="e">
        <f>HLOOKUP(R23,[18]Listas!$F$4:$J$5,2,0)</f>
        <v>#N/A</v>
      </c>
      <c r="V23" s="84" t="e">
        <f>INDEX([18]Listas!$F$6:$J$10,MATCH(Q23,[18]Listas!$D$6:$D$10,0),MATCH(R23,[18]Listas!$F$4:$J$4,0))</f>
        <v>#N/A</v>
      </c>
      <c r="W23" s="99"/>
      <c r="X23" s="961"/>
      <c r="Y23" s="962"/>
      <c r="Z23" s="963"/>
      <c r="AA23" s="85"/>
      <c r="AB23" s="112"/>
      <c r="AC23" s="97"/>
      <c r="AD23" s="85"/>
      <c r="AE23" s="99"/>
      <c r="AF23" s="81">
        <f t="shared" si="4"/>
        <v>0</v>
      </c>
      <c r="AG23" s="101" t="e">
        <f t="shared" si="5"/>
        <v>#N/A</v>
      </c>
      <c r="AH23" s="86" t="e">
        <f>IF(AG23&lt;=1,"Remota",VLOOKUP(AG23,[18]Listas!$C$6:$D$10,2,0))</f>
        <v>#N/A</v>
      </c>
      <c r="AI23" s="101" t="e">
        <f t="shared" si="6"/>
        <v>#N/A</v>
      </c>
      <c r="AJ23" s="86" t="e">
        <f>IF(AI23&lt;=1,"Insignificante",HLOOKUP(AI23,[18]Listas!$F$3:$J$4,2,0))</f>
        <v>#N/A</v>
      </c>
      <c r="AK23" s="82" t="e">
        <f t="shared" si="7"/>
        <v>#N/A</v>
      </c>
      <c r="AL23" s="84" t="e">
        <f>INDEX([18]Listas!$F$6:$J$10,MATCH(AH23,[18]Listas!$D$6:$D$10,0),MATCH(AJ23,[18]Listas!$F$4:$J$4,0))</f>
        <v>#N/A</v>
      </c>
    </row>
    <row r="24" spans="1:38" s="4" customFormat="1" ht="78" hidden="1" customHeight="1" x14ac:dyDescent="0.2">
      <c r="A24" s="97"/>
      <c r="B24" s="83"/>
      <c r="C24" s="961"/>
      <c r="D24" s="962"/>
      <c r="E24" s="963"/>
      <c r="F24" s="85"/>
      <c r="G24" s="961"/>
      <c r="H24" s="962"/>
      <c r="I24" s="963"/>
      <c r="J24" s="978"/>
      <c r="K24" s="978"/>
      <c r="L24" s="978"/>
      <c r="M24" s="97"/>
      <c r="N24" s="97"/>
      <c r="O24" s="97"/>
      <c r="P24" s="97"/>
      <c r="Q24" s="83"/>
      <c r="R24" s="83"/>
      <c r="S24" s="99"/>
      <c r="T24" s="81" t="e">
        <f>VLOOKUP(Q24,[18]Listas!$D$6:$E$10,2,0)</f>
        <v>#N/A</v>
      </c>
      <c r="U24" s="81" t="e">
        <f>HLOOKUP(R24,[18]Listas!$F$4:$J$5,2,0)</f>
        <v>#N/A</v>
      </c>
      <c r="V24" s="84" t="e">
        <f>INDEX([18]Listas!$F$6:$J$10,MATCH(Q24,[18]Listas!$D$6:$D$10,0),MATCH(R24,[18]Listas!$F$4:$J$4,0))</f>
        <v>#N/A</v>
      </c>
      <c r="W24" s="99"/>
      <c r="X24" s="961"/>
      <c r="Y24" s="962"/>
      <c r="Z24" s="963"/>
      <c r="AA24" s="85"/>
      <c r="AB24" s="112"/>
      <c r="AC24" s="97"/>
      <c r="AD24" s="85"/>
      <c r="AE24" s="99"/>
      <c r="AF24" s="81">
        <f t="shared" si="4"/>
        <v>0</v>
      </c>
      <c r="AG24" s="101" t="e">
        <f t="shared" si="5"/>
        <v>#N/A</v>
      </c>
      <c r="AH24" s="86" t="e">
        <f>IF(AG24&lt;=1,"Remota",VLOOKUP(AG24,[18]Listas!$C$6:$D$10,2,0))</f>
        <v>#N/A</v>
      </c>
      <c r="AI24" s="101" t="e">
        <f t="shared" si="6"/>
        <v>#N/A</v>
      </c>
      <c r="AJ24" s="86" t="e">
        <f>IF(AI24&lt;=1,"Insignificante",HLOOKUP(AI24,[18]Listas!$F$3:$J$4,2,0))</f>
        <v>#N/A</v>
      </c>
      <c r="AK24" s="82" t="e">
        <f t="shared" si="7"/>
        <v>#N/A</v>
      </c>
      <c r="AL24" s="84" t="e">
        <f>INDEX([18]Listas!$F$6:$J$10,MATCH(AH24,[18]Listas!$D$6:$D$10,0),MATCH(AJ24,[18]Listas!$F$4:$J$4,0))</f>
        <v>#N/A</v>
      </c>
    </row>
    <row r="25" spans="1:38" s="4" customFormat="1" ht="78" hidden="1" customHeight="1" x14ac:dyDescent="0.2">
      <c r="A25" s="97"/>
      <c r="B25" s="83"/>
      <c r="C25" s="961"/>
      <c r="D25" s="962"/>
      <c r="E25" s="963"/>
      <c r="F25" s="85"/>
      <c r="G25" s="961"/>
      <c r="H25" s="962"/>
      <c r="I25" s="963"/>
      <c r="J25" s="978"/>
      <c r="K25" s="978"/>
      <c r="L25" s="978"/>
      <c r="M25" s="97"/>
      <c r="N25" s="97"/>
      <c r="O25" s="97"/>
      <c r="P25" s="97"/>
      <c r="Q25" s="83"/>
      <c r="R25" s="83"/>
      <c r="S25" s="99"/>
      <c r="T25" s="81" t="e">
        <f>VLOOKUP(Q25,[18]Listas!$D$6:$E$10,2,0)</f>
        <v>#N/A</v>
      </c>
      <c r="U25" s="81" t="e">
        <f>HLOOKUP(R25,[18]Listas!$F$4:$J$5,2,0)</f>
        <v>#N/A</v>
      </c>
      <c r="V25" s="84" t="e">
        <f>INDEX([18]Listas!$F$6:$J$10,MATCH(Q25,[18]Listas!$D$6:$D$10,0),MATCH(R25,[18]Listas!$F$4:$J$4,0))</f>
        <v>#N/A</v>
      </c>
      <c r="W25" s="99"/>
      <c r="X25" s="961"/>
      <c r="Y25" s="962"/>
      <c r="Z25" s="963"/>
      <c r="AA25" s="85"/>
      <c r="AB25" s="112"/>
      <c r="AC25" s="97"/>
      <c r="AD25" s="85"/>
      <c r="AE25" s="99"/>
      <c r="AF25" s="81">
        <f t="shared" si="4"/>
        <v>0</v>
      </c>
      <c r="AG25" s="101" t="e">
        <f t="shared" si="5"/>
        <v>#N/A</v>
      </c>
      <c r="AH25" s="86" t="e">
        <f>IF(AG25&lt;=1,"Remota",VLOOKUP(AG25,[18]Listas!$C$6:$D$10,2,0))</f>
        <v>#N/A</v>
      </c>
      <c r="AI25" s="101" t="e">
        <f t="shared" si="6"/>
        <v>#N/A</v>
      </c>
      <c r="AJ25" s="86" t="e">
        <f>IF(AI25&lt;=1,"Insignificante",HLOOKUP(AI25,[18]Listas!$F$3:$J$4,2,0))</f>
        <v>#N/A</v>
      </c>
      <c r="AK25" s="82" t="e">
        <f t="shared" si="7"/>
        <v>#N/A</v>
      </c>
      <c r="AL25" s="84" t="e">
        <f>INDEX([18]Listas!$F$6:$J$10,MATCH(AH25,[18]Listas!$D$6:$D$10,0),MATCH(AJ25,[18]Listas!$F$4:$J$4,0))</f>
        <v>#N/A</v>
      </c>
    </row>
    <row r="26" spans="1:38" s="4" customFormat="1" ht="78" hidden="1" customHeight="1" x14ac:dyDescent="0.2">
      <c r="A26" s="97"/>
      <c r="B26" s="83"/>
      <c r="C26" s="961"/>
      <c r="D26" s="962"/>
      <c r="E26" s="963"/>
      <c r="F26" s="85"/>
      <c r="G26" s="961"/>
      <c r="H26" s="962"/>
      <c r="I26" s="963"/>
      <c r="J26" s="978"/>
      <c r="K26" s="978"/>
      <c r="L26" s="978"/>
      <c r="M26" s="97"/>
      <c r="N26" s="97"/>
      <c r="O26" s="97"/>
      <c r="P26" s="97"/>
      <c r="Q26" s="83"/>
      <c r="R26" s="83"/>
      <c r="S26" s="99"/>
      <c r="T26" s="81" t="e">
        <f>VLOOKUP(Q26,[18]Listas!$D$6:$E$10,2,0)</f>
        <v>#N/A</v>
      </c>
      <c r="U26" s="81" t="e">
        <f>HLOOKUP(R26,[18]Listas!$F$4:$J$5,2,0)</f>
        <v>#N/A</v>
      </c>
      <c r="V26" s="84" t="e">
        <f>INDEX([18]Listas!$F$6:$J$10,MATCH(Q26,[18]Listas!$D$6:$D$10,0),MATCH(R26,[18]Listas!$F$4:$J$4,0))</f>
        <v>#N/A</v>
      </c>
      <c r="W26" s="99"/>
      <c r="X26" s="961"/>
      <c r="Y26" s="962"/>
      <c r="Z26" s="963"/>
      <c r="AA26" s="85"/>
      <c r="AB26" s="112"/>
      <c r="AC26" s="97"/>
      <c r="AD26" s="85"/>
      <c r="AE26" s="99"/>
      <c r="AF26" s="81">
        <f t="shared" si="4"/>
        <v>0</v>
      </c>
      <c r="AG26" s="101" t="e">
        <f t="shared" si="5"/>
        <v>#N/A</v>
      </c>
      <c r="AH26" s="86" t="e">
        <f>IF(AG26&lt;=1,"Remota",VLOOKUP(AG26,[18]Listas!$C$6:$D$10,2,0))</f>
        <v>#N/A</v>
      </c>
      <c r="AI26" s="101" t="e">
        <f t="shared" si="6"/>
        <v>#N/A</v>
      </c>
      <c r="AJ26" s="86" t="e">
        <f>IF(AI26&lt;=1,"Insignificante",HLOOKUP(AI26,[18]Listas!$F$3:$J$4,2,0))</f>
        <v>#N/A</v>
      </c>
      <c r="AK26" s="82" t="e">
        <f t="shared" si="7"/>
        <v>#N/A</v>
      </c>
      <c r="AL26" s="84" t="e">
        <f>INDEX([18]Listas!$F$6:$J$10,MATCH(AH26,[18]Listas!$D$6:$D$10,0),MATCH(AJ26,[18]Listas!$F$4:$J$4,0))</f>
        <v>#N/A</v>
      </c>
    </row>
    <row r="27" spans="1:38" s="4" customFormat="1" ht="78" hidden="1" customHeight="1" x14ac:dyDescent="0.2">
      <c r="A27" s="97"/>
      <c r="B27" s="83"/>
      <c r="C27" s="961"/>
      <c r="D27" s="962"/>
      <c r="E27" s="963"/>
      <c r="F27" s="85"/>
      <c r="G27" s="961"/>
      <c r="H27" s="962"/>
      <c r="I27" s="963"/>
      <c r="J27" s="978"/>
      <c r="K27" s="978"/>
      <c r="L27" s="978"/>
      <c r="M27" s="97"/>
      <c r="N27" s="97"/>
      <c r="O27" s="97"/>
      <c r="P27" s="97"/>
      <c r="Q27" s="83"/>
      <c r="R27" s="83"/>
      <c r="S27" s="99"/>
      <c r="T27" s="81" t="e">
        <f>VLOOKUP(Q27,[18]Listas!$D$6:$E$10,2,0)</f>
        <v>#N/A</v>
      </c>
      <c r="U27" s="81" t="e">
        <f>HLOOKUP(R27,[18]Listas!$F$4:$J$5,2,0)</f>
        <v>#N/A</v>
      </c>
      <c r="V27" s="84" t="e">
        <f>INDEX([18]Listas!$F$6:$J$10,MATCH(Q27,[18]Listas!$D$6:$D$10,0),MATCH(R27,[18]Listas!$F$4:$J$4,0))</f>
        <v>#N/A</v>
      </c>
      <c r="W27" s="99"/>
      <c r="X27" s="961"/>
      <c r="Y27" s="962"/>
      <c r="Z27" s="963"/>
      <c r="AA27" s="85"/>
      <c r="AB27" s="112"/>
      <c r="AC27" s="97"/>
      <c r="AD27" s="85"/>
      <c r="AE27" s="99"/>
      <c r="AF27" s="81">
        <f t="shared" si="4"/>
        <v>0</v>
      </c>
      <c r="AG27" s="101" t="e">
        <f t="shared" si="5"/>
        <v>#N/A</v>
      </c>
      <c r="AH27" s="86" t="e">
        <f>IF(AG27&lt;=1,"Remota",VLOOKUP(AG27,[18]Listas!$C$6:$D$10,2,0))</f>
        <v>#N/A</v>
      </c>
      <c r="AI27" s="101" t="e">
        <f t="shared" si="6"/>
        <v>#N/A</v>
      </c>
      <c r="AJ27" s="86" t="e">
        <f>IF(AI27&lt;=1,"Insignificante",HLOOKUP(AI27,[18]Listas!$F$3:$J$4,2,0))</f>
        <v>#N/A</v>
      </c>
      <c r="AK27" s="82" t="e">
        <f t="shared" si="7"/>
        <v>#N/A</v>
      </c>
      <c r="AL27" s="84" t="e">
        <f>INDEX([18]Listas!$F$6:$J$10,MATCH(AH27,[18]Listas!$D$6:$D$10,0),MATCH(AJ27,[18]Listas!$F$4:$J$4,0))</f>
        <v>#N/A</v>
      </c>
    </row>
    <row r="28" spans="1:38" s="4" customFormat="1" ht="78" hidden="1" customHeight="1" x14ac:dyDescent="0.2">
      <c r="A28" s="97"/>
      <c r="B28" s="83"/>
      <c r="C28" s="961"/>
      <c r="D28" s="962"/>
      <c r="E28" s="963"/>
      <c r="F28" s="85"/>
      <c r="G28" s="961"/>
      <c r="H28" s="962"/>
      <c r="I28" s="963"/>
      <c r="J28" s="978"/>
      <c r="K28" s="978"/>
      <c r="L28" s="978"/>
      <c r="M28" s="97"/>
      <c r="N28" s="97"/>
      <c r="O28" s="97"/>
      <c r="P28" s="97"/>
      <c r="Q28" s="83"/>
      <c r="R28" s="83"/>
      <c r="S28" s="99"/>
      <c r="T28" s="81" t="e">
        <f>VLOOKUP(Q28,[18]Listas!$D$6:$E$10,2,0)</f>
        <v>#N/A</v>
      </c>
      <c r="U28" s="81" t="e">
        <f>HLOOKUP(R28,[18]Listas!$F$4:$J$5,2,0)</f>
        <v>#N/A</v>
      </c>
      <c r="V28" s="84" t="e">
        <f>INDEX([18]Listas!$F$6:$J$10,MATCH(Q28,[18]Listas!$D$6:$D$10,0),MATCH(R28,[18]Listas!$F$4:$J$4,0))</f>
        <v>#N/A</v>
      </c>
      <c r="W28" s="99"/>
      <c r="X28" s="961"/>
      <c r="Y28" s="962"/>
      <c r="Z28" s="963"/>
      <c r="AA28" s="85"/>
      <c r="AB28" s="112"/>
      <c r="AC28" s="97"/>
      <c r="AD28" s="85"/>
      <c r="AE28" s="99"/>
      <c r="AF28" s="81">
        <f t="shared" si="4"/>
        <v>0</v>
      </c>
      <c r="AG28" s="101" t="e">
        <f t="shared" si="5"/>
        <v>#N/A</v>
      </c>
      <c r="AH28" s="86" t="e">
        <f>IF(AG28&lt;=1,"Remota",VLOOKUP(AG28,[18]Listas!$C$6:$D$10,2,0))</f>
        <v>#N/A</v>
      </c>
      <c r="AI28" s="101" t="e">
        <f t="shared" si="6"/>
        <v>#N/A</v>
      </c>
      <c r="AJ28" s="86" t="e">
        <f>IF(AI28&lt;=1,"Insignificante",HLOOKUP(AI28,[18]Listas!$F$3:$J$4,2,0))</f>
        <v>#N/A</v>
      </c>
      <c r="AK28" s="82" t="e">
        <f t="shared" si="7"/>
        <v>#N/A</v>
      </c>
      <c r="AL28" s="84" t="e">
        <f>INDEX([18]Listas!$F$6:$J$10,MATCH(AH28,[18]Listas!$D$6:$D$10,0),MATCH(AJ28,[18]Listas!$F$4:$J$4,0))</f>
        <v>#N/A</v>
      </c>
    </row>
    <row r="29" spans="1:38" s="4" customFormat="1" ht="78" hidden="1" customHeight="1" x14ac:dyDescent="0.2">
      <c r="A29" s="97"/>
      <c r="B29" s="83"/>
      <c r="C29" s="961"/>
      <c r="D29" s="962"/>
      <c r="E29" s="963"/>
      <c r="F29" s="85"/>
      <c r="G29" s="961"/>
      <c r="H29" s="962"/>
      <c r="I29" s="963"/>
      <c r="J29" s="978"/>
      <c r="K29" s="978"/>
      <c r="L29" s="978"/>
      <c r="M29" s="97"/>
      <c r="N29" s="97"/>
      <c r="O29" s="97"/>
      <c r="P29" s="97"/>
      <c r="Q29" s="83"/>
      <c r="R29" s="83"/>
      <c r="S29" s="99"/>
      <c r="T29" s="81" t="e">
        <f>VLOOKUP(Q29,[18]Listas!$D$6:$E$10,2,0)</f>
        <v>#N/A</v>
      </c>
      <c r="U29" s="81" t="e">
        <f>HLOOKUP(R29,[18]Listas!$F$4:$J$5,2,0)</f>
        <v>#N/A</v>
      </c>
      <c r="V29" s="84" t="e">
        <f>INDEX([18]Listas!$F$6:$J$10,MATCH(Q29,[18]Listas!$D$6:$D$10,0),MATCH(R29,[18]Listas!$F$4:$J$4,0))</f>
        <v>#N/A</v>
      </c>
      <c r="W29" s="99"/>
      <c r="X29" s="961"/>
      <c r="Y29" s="962"/>
      <c r="Z29" s="963"/>
      <c r="AA29" s="85"/>
      <c r="AB29" s="112"/>
      <c r="AC29" s="97"/>
      <c r="AD29" s="85"/>
      <c r="AE29" s="99"/>
      <c r="AF29" s="81">
        <f t="shared" si="4"/>
        <v>0</v>
      </c>
      <c r="AG29" s="101" t="e">
        <f t="shared" si="5"/>
        <v>#N/A</v>
      </c>
      <c r="AH29" s="86" t="e">
        <f>IF(AG29&lt;=1,"Remota",VLOOKUP(AG29,[18]Listas!$C$6:$D$10,2,0))</f>
        <v>#N/A</v>
      </c>
      <c r="AI29" s="101" t="e">
        <f t="shared" si="6"/>
        <v>#N/A</v>
      </c>
      <c r="AJ29" s="86" t="e">
        <f>IF(AI29&lt;=1,"Insignificante",HLOOKUP(AI29,[18]Listas!$F$3:$J$4,2,0))</f>
        <v>#N/A</v>
      </c>
      <c r="AK29" s="82" t="e">
        <f t="shared" si="7"/>
        <v>#N/A</v>
      </c>
      <c r="AL29" s="84" t="e">
        <f>INDEX([18]Listas!$F$6:$J$10,MATCH(AH29,[18]Listas!$D$6:$D$10,0),MATCH(AJ29,[18]Listas!$F$4:$J$4,0))</f>
        <v>#N/A</v>
      </c>
    </row>
    <row r="30" spans="1:38" s="4" customFormat="1" ht="78" hidden="1" customHeight="1" x14ac:dyDescent="0.2">
      <c r="A30" s="97"/>
      <c r="B30" s="83"/>
      <c r="C30" s="961"/>
      <c r="D30" s="962"/>
      <c r="E30" s="963"/>
      <c r="F30" s="85"/>
      <c r="G30" s="961"/>
      <c r="H30" s="962"/>
      <c r="I30" s="963"/>
      <c r="J30" s="978"/>
      <c r="K30" s="978"/>
      <c r="L30" s="978"/>
      <c r="M30" s="97"/>
      <c r="N30" s="97"/>
      <c r="O30" s="97"/>
      <c r="P30" s="97"/>
      <c r="Q30" s="83"/>
      <c r="R30" s="83"/>
      <c r="S30" s="99"/>
      <c r="T30" s="81" t="e">
        <f>VLOOKUP(Q30,[18]Listas!$D$6:$E$10,2,0)</f>
        <v>#N/A</v>
      </c>
      <c r="U30" s="81" t="e">
        <f>HLOOKUP(R30,[18]Listas!$F$4:$J$5,2,0)</f>
        <v>#N/A</v>
      </c>
      <c r="V30" s="84" t="e">
        <f>INDEX([18]Listas!$F$6:$J$10,MATCH(Q30,[18]Listas!$D$6:$D$10,0),MATCH(R30,[18]Listas!$F$4:$J$4,0))</f>
        <v>#N/A</v>
      </c>
      <c r="W30" s="99"/>
      <c r="X30" s="961"/>
      <c r="Y30" s="962"/>
      <c r="Z30" s="963"/>
      <c r="AA30" s="85"/>
      <c r="AB30" s="112"/>
      <c r="AC30" s="97"/>
      <c r="AD30" s="85"/>
      <c r="AE30" s="99"/>
      <c r="AF30" s="81">
        <f t="shared" si="4"/>
        <v>0</v>
      </c>
      <c r="AG30" s="101" t="e">
        <f t="shared" si="5"/>
        <v>#N/A</v>
      </c>
      <c r="AH30" s="86" t="e">
        <f>IF(AG30&lt;=1,"Remota",VLOOKUP(AG30,[18]Listas!$C$6:$D$10,2,0))</f>
        <v>#N/A</v>
      </c>
      <c r="AI30" s="101" t="e">
        <f t="shared" si="6"/>
        <v>#N/A</v>
      </c>
      <c r="AJ30" s="86" t="e">
        <f>IF(AI30&lt;=1,"Insignificante",HLOOKUP(AI30,[18]Listas!$F$3:$J$4,2,0))</f>
        <v>#N/A</v>
      </c>
      <c r="AK30" s="82" t="e">
        <f t="shared" si="7"/>
        <v>#N/A</v>
      </c>
      <c r="AL30" s="84" t="e">
        <f>INDEX([18]Listas!$F$6:$J$10,MATCH(AH30,[18]Listas!$D$6:$D$10,0),MATCH(AJ30,[18]Listas!$F$4:$J$4,0))</f>
        <v>#N/A</v>
      </c>
    </row>
    <row r="31" spans="1:38" s="4" customFormat="1" ht="78" hidden="1" customHeight="1" x14ac:dyDescent="0.2">
      <c r="A31" s="97"/>
      <c r="B31" s="83"/>
      <c r="C31" s="961"/>
      <c r="D31" s="962"/>
      <c r="E31" s="963"/>
      <c r="F31" s="85"/>
      <c r="G31" s="961"/>
      <c r="H31" s="962"/>
      <c r="I31" s="963"/>
      <c r="J31" s="978"/>
      <c r="K31" s="978"/>
      <c r="L31" s="978"/>
      <c r="M31" s="97"/>
      <c r="N31" s="97"/>
      <c r="O31" s="97"/>
      <c r="P31" s="97"/>
      <c r="Q31" s="83"/>
      <c r="R31" s="83"/>
      <c r="S31" s="99"/>
      <c r="T31" s="81" t="e">
        <f>VLOOKUP(Q31,[18]Listas!$D$6:$E$10,2,0)</f>
        <v>#N/A</v>
      </c>
      <c r="U31" s="81" t="e">
        <f>HLOOKUP(R31,[18]Listas!$F$4:$J$5,2,0)</f>
        <v>#N/A</v>
      </c>
      <c r="V31" s="84" t="e">
        <f>INDEX([18]Listas!$F$6:$J$10,MATCH(Q31,[18]Listas!$D$6:$D$10,0),MATCH(R31,[18]Listas!$F$4:$J$4,0))</f>
        <v>#N/A</v>
      </c>
      <c r="W31" s="99"/>
      <c r="X31" s="961"/>
      <c r="Y31" s="962"/>
      <c r="Z31" s="963"/>
      <c r="AA31" s="85"/>
      <c r="AB31" s="112"/>
      <c r="AC31" s="97"/>
      <c r="AD31" s="85"/>
      <c r="AE31" s="99"/>
      <c r="AF31" s="81">
        <f t="shared" si="4"/>
        <v>0</v>
      </c>
      <c r="AG31" s="101" t="e">
        <f t="shared" si="5"/>
        <v>#N/A</v>
      </c>
      <c r="AH31" s="86" t="e">
        <f>IF(AG31&lt;=1,"Remota",VLOOKUP(AG31,[18]Listas!$C$6:$D$10,2,0))</f>
        <v>#N/A</v>
      </c>
      <c r="AI31" s="101" t="e">
        <f t="shared" si="6"/>
        <v>#N/A</v>
      </c>
      <c r="AJ31" s="86" t="e">
        <f>IF(AI31&lt;=1,"Insignificante",HLOOKUP(AI31,[18]Listas!$F$3:$J$4,2,0))</f>
        <v>#N/A</v>
      </c>
      <c r="AK31" s="82" t="e">
        <f t="shared" si="7"/>
        <v>#N/A</v>
      </c>
      <c r="AL31" s="84" t="e">
        <f>INDEX([18]Listas!$F$6:$J$10,MATCH(AH31,[18]Listas!$D$6:$D$10,0),MATCH(AJ31,[18]Listas!$F$4:$J$4,0))</f>
        <v>#N/A</v>
      </c>
    </row>
    <row r="32" spans="1:38" s="4" customFormat="1" ht="78" hidden="1" customHeight="1" x14ac:dyDescent="0.2">
      <c r="A32" s="97"/>
      <c r="B32" s="83"/>
      <c r="C32" s="961"/>
      <c r="D32" s="962"/>
      <c r="E32" s="963"/>
      <c r="F32" s="85"/>
      <c r="G32" s="961"/>
      <c r="H32" s="962"/>
      <c r="I32" s="963"/>
      <c r="J32" s="978"/>
      <c r="K32" s="978"/>
      <c r="L32" s="978"/>
      <c r="M32" s="97"/>
      <c r="N32" s="97"/>
      <c r="O32" s="97"/>
      <c r="P32" s="97"/>
      <c r="Q32" s="83"/>
      <c r="R32" s="83"/>
      <c r="S32" s="99"/>
      <c r="T32" s="81" t="e">
        <f>VLOOKUP(Q32,[18]Listas!$D$6:$E$10,2,0)</f>
        <v>#N/A</v>
      </c>
      <c r="U32" s="81" t="e">
        <f>HLOOKUP(R32,[18]Listas!$F$4:$J$5,2,0)</f>
        <v>#N/A</v>
      </c>
      <c r="V32" s="84" t="e">
        <f>INDEX([18]Listas!$F$6:$J$10,MATCH(Q32,[18]Listas!$D$6:$D$10,0),MATCH(R32,[18]Listas!$F$4:$J$4,0))</f>
        <v>#N/A</v>
      </c>
      <c r="W32" s="99"/>
      <c r="X32" s="961"/>
      <c r="Y32" s="962"/>
      <c r="Z32" s="963"/>
      <c r="AA32" s="85"/>
      <c r="AB32" s="112"/>
      <c r="AC32" s="97"/>
      <c r="AD32" s="85"/>
      <c r="AE32" s="99"/>
      <c r="AF32" s="81">
        <f t="shared" si="4"/>
        <v>0</v>
      </c>
      <c r="AG32" s="101" t="e">
        <f t="shared" si="5"/>
        <v>#N/A</v>
      </c>
      <c r="AH32" s="86" t="e">
        <f>IF(AG32&lt;=1,"Remota",VLOOKUP(AG32,[18]Listas!$C$6:$D$10,2,0))</f>
        <v>#N/A</v>
      </c>
      <c r="AI32" s="101" t="e">
        <f t="shared" si="6"/>
        <v>#N/A</v>
      </c>
      <c r="AJ32" s="86" t="e">
        <f>IF(AI32&lt;=1,"Insignificante",HLOOKUP(AI32,[18]Listas!$F$3:$J$4,2,0))</f>
        <v>#N/A</v>
      </c>
      <c r="AK32" s="82" t="e">
        <f t="shared" si="7"/>
        <v>#N/A</v>
      </c>
      <c r="AL32" s="84" t="e">
        <f>INDEX([18]Listas!$F$6:$J$10,MATCH(AH32,[18]Listas!$D$6:$D$10,0),MATCH(AJ32,[18]Listas!$F$4:$J$4,0))</f>
        <v>#N/A</v>
      </c>
    </row>
    <row r="33" spans="1:38" s="4" customFormat="1" ht="78" hidden="1" customHeight="1" x14ac:dyDescent="0.2">
      <c r="A33" s="97"/>
      <c r="B33" s="83"/>
      <c r="C33" s="961"/>
      <c r="D33" s="962"/>
      <c r="E33" s="963"/>
      <c r="F33" s="85"/>
      <c r="G33" s="961"/>
      <c r="H33" s="962"/>
      <c r="I33" s="963"/>
      <c r="J33" s="978"/>
      <c r="K33" s="978"/>
      <c r="L33" s="978"/>
      <c r="M33" s="97"/>
      <c r="N33" s="97"/>
      <c r="O33" s="97"/>
      <c r="P33" s="97"/>
      <c r="Q33" s="83"/>
      <c r="R33" s="83"/>
      <c r="S33" s="99"/>
      <c r="T33" s="81" t="e">
        <f>VLOOKUP(Q33,[18]Listas!$D$6:$E$10,2,0)</f>
        <v>#N/A</v>
      </c>
      <c r="U33" s="81" t="e">
        <f>HLOOKUP(R33,[18]Listas!$F$4:$J$5,2,0)</f>
        <v>#N/A</v>
      </c>
      <c r="V33" s="84" t="e">
        <f>INDEX([18]Listas!$F$6:$J$10,MATCH(Q33,[18]Listas!$D$6:$D$10,0),MATCH(R33,[18]Listas!$F$4:$J$4,0))</f>
        <v>#N/A</v>
      </c>
      <c r="W33" s="99"/>
      <c r="X33" s="961"/>
      <c r="Y33" s="962"/>
      <c r="Z33" s="963"/>
      <c r="AA33" s="85"/>
      <c r="AB33" s="112"/>
      <c r="AC33" s="97"/>
      <c r="AD33" s="85"/>
      <c r="AE33" s="99"/>
      <c r="AF33" s="81">
        <f t="shared" si="4"/>
        <v>0</v>
      </c>
      <c r="AG33" s="101" t="e">
        <f t="shared" si="5"/>
        <v>#N/A</v>
      </c>
      <c r="AH33" s="86" t="e">
        <f>IF(AG33&lt;=1,"Remota",VLOOKUP(AG33,[18]Listas!$C$6:$D$10,2,0))</f>
        <v>#N/A</v>
      </c>
      <c r="AI33" s="101" t="e">
        <f t="shared" si="6"/>
        <v>#N/A</v>
      </c>
      <c r="AJ33" s="86" t="e">
        <f>IF(AI33&lt;=1,"Insignificante",HLOOKUP(AI33,[18]Listas!$F$3:$J$4,2,0))</f>
        <v>#N/A</v>
      </c>
      <c r="AK33" s="82" t="e">
        <f t="shared" si="7"/>
        <v>#N/A</v>
      </c>
      <c r="AL33" s="84" t="e">
        <f>INDEX([18]Listas!$F$6:$J$10,MATCH(AH33,[18]Listas!$D$6:$D$10,0),MATCH(AJ33,[18]Listas!$F$4:$J$4,0))</f>
        <v>#N/A</v>
      </c>
    </row>
    <row r="34" spans="1:38" s="4" customFormat="1" ht="78" hidden="1" customHeight="1" x14ac:dyDescent="0.2">
      <c r="A34" s="97"/>
      <c r="B34" s="83"/>
      <c r="C34" s="961"/>
      <c r="D34" s="962"/>
      <c r="E34" s="963"/>
      <c r="F34" s="85"/>
      <c r="G34" s="961"/>
      <c r="H34" s="962"/>
      <c r="I34" s="963"/>
      <c r="J34" s="978"/>
      <c r="K34" s="978"/>
      <c r="L34" s="978"/>
      <c r="M34" s="97"/>
      <c r="N34" s="97"/>
      <c r="O34" s="97"/>
      <c r="P34" s="97"/>
      <c r="Q34" s="83"/>
      <c r="R34" s="83"/>
      <c r="S34" s="99"/>
      <c r="T34" s="81" t="e">
        <f>VLOOKUP(Q34,[18]Listas!$D$6:$E$10,2,0)</f>
        <v>#N/A</v>
      </c>
      <c r="U34" s="81" t="e">
        <f>HLOOKUP(R34,[18]Listas!$F$4:$J$5,2,0)</f>
        <v>#N/A</v>
      </c>
      <c r="V34" s="84" t="e">
        <f>INDEX([18]Listas!$F$6:$J$10,MATCH(Q34,[18]Listas!$D$6:$D$10,0),MATCH(R34,[18]Listas!$F$4:$J$4,0))</f>
        <v>#N/A</v>
      </c>
      <c r="W34" s="99"/>
      <c r="X34" s="961"/>
      <c r="Y34" s="962"/>
      <c r="Z34" s="963"/>
      <c r="AA34" s="85"/>
      <c r="AB34" s="112"/>
      <c r="AC34" s="97"/>
      <c r="AD34" s="85"/>
      <c r="AE34" s="99"/>
      <c r="AF34" s="81">
        <f t="shared" ref="AF34:AF65" si="8">IF(AC34&lt;=33,0,IF(AC34&gt;81,2,1))</f>
        <v>0</v>
      </c>
      <c r="AG34" s="101" t="e">
        <f t="shared" ref="AG34:AG65" si="9">IF(OR(AD34="Probabilidad",AD34="Ambos"),T34-AF34,T34)</f>
        <v>#N/A</v>
      </c>
      <c r="AH34" s="86" t="e">
        <f>IF(AG34&lt;=1,"Remota",VLOOKUP(AG34,[18]Listas!$C$6:$D$10,2,0))</f>
        <v>#N/A</v>
      </c>
      <c r="AI34" s="101" t="e">
        <f t="shared" ref="AI34:AI65" si="10">IF(OR(AD34="Impacto",AD34="Ambos"),U34-AF34,U34)</f>
        <v>#N/A</v>
      </c>
      <c r="AJ34" s="86" t="e">
        <f>IF(AI34&lt;=1,"Insignificante",HLOOKUP(AI34,[18]Listas!$F$3:$J$4,2,0))</f>
        <v>#N/A</v>
      </c>
      <c r="AK34" s="82" t="e">
        <f t="shared" ref="AK34:AK65" si="11">AG34*AI34</f>
        <v>#N/A</v>
      </c>
      <c r="AL34" s="84" t="e">
        <f>INDEX([18]Listas!$F$6:$J$10,MATCH(AH34,[18]Listas!$D$6:$D$10,0),MATCH(AJ34,[18]Listas!$F$4:$J$4,0))</f>
        <v>#N/A</v>
      </c>
    </row>
    <row r="35" spans="1:38" s="4" customFormat="1" ht="78" hidden="1" customHeight="1" x14ac:dyDescent="0.2">
      <c r="A35" s="97"/>
      <c r="B35" s="83"/>
      <c r="C35" s="961"/>
      <c r="D35" s="962"/>
      <c r="E35" s="963"/>
      <c r="F35" s="85"/>
      <c r="G35" s="961"/>
      <c r="H35" s="962"/>
      <c r="I35" s="963"/>
      <c r="J35" s="978"/>
      <c r="K35" s="978"/>
      <c r="L35" s="978"/>
      <c r="M35" s="97"/>
      <c r="N35" s="97"/>
      <c r="O35" s="97"/>
      <c r="P35" s="97"/>
      <c r="Q35" s="83"/>
      <c r="R35" s="83"/>
      <c r="S35" s="99"/>
      <c r="T35" s="81" t="e">
        <f>VLOOKUP(Q35,[18]Listas!$D$6:$E$10,2,0)</f>
        <v>#N/A</v>
      </c>
      <c r="U35" s="81" t="e">
        <f>HLOOKUP(R35,[18]Listas!$F$4:$J$5,2,0)</f>
        <v>#N/A</v>
      </c>
      <c r="V35" s="84" t="e">
        <f>INDEX([18]Listas!$F$6:$J$10,MATCH(Q35,[18]Listas!$D$6:$D$10,0),MATCH(R35,[18]Listas!$F$4:$J$4,0))</f>
        <v>#N/A</v>
      </c>
      <c r="W35" s="99"/>
      <c r="X35" s="961"/>
      <c r="Y35" s="962"/>
      <c r="Z35" s="963"/>
      <c r="AA35" s="85"/>
      <c r="AB35" s="112"/>
      <c r="AC35" s="97"/>
      <c r="AD35" s="85"/>
      <c r="AE35" s="99"/>
      <c r="AF35" s="81">
        <f t="shared" si="8"/>
        <v>0</v>
      </c>
      <c r="AG35" s="101" t="e">
        <f t="shared" si="9"/>
        <v>#N/A</v>
      </c>
      <c r="AH35" s="86" t="e">
        <f>IF(AG35&lt;=1,"Remota",VLOOKUP(AG35,[18]Listas!$C$6:$D$10,2,0))</f>
        <v>#N/A</v>
      </c>
      <c r="AI35" s="101" t="e">
        <f t="shared" si="10"/>
        <v>#N/A</v>
      </c>
      <c r="AJ35" s="86" t="e">
        <f>IF(AI35&lt;=1,"Insignificante",HLOOKUP(AI35,[18]Listas!$F$3:$J$4,2,0))</f>
        <v>#N/A</v>
      </c>
      <c r="AK35" s="82" t="e">
        <f t="shared" si="11"/>
        <v>#N/A</v>
      </c>
      <c r="AL35" s="84" t="e">
        <f>INDEX([18]Listas!$F$6:$J$10,MATCH(AH35,[18]Listas!$D$6:$D$10,0),MATCH(AJ35,[18]Listas!$F$4:$J$4,0))</f>
        <v>#N/A</v>
      </c>
    </row>
    <row r="36" spans="1:38" s="4" customFormat="1" ht="78" hidden="1" customHeight="1" x14ac:dyDescent="0.2">
      <c r="A36" s="97"/>
      <c r="B36" s="83"/>
      <c r="C36" s="961"/>
      <c r="D36" s="962"/>
      <c r="E36" s="963"/>
      <c r="F36" s="85"/>
      <c r="G36" s="961"/>
      <c r="H36" s="962"/>
      <c r="I36" s="963"/>
      <c r="J36" s="978"/>
      <c r="K36" s="978"/>
      <c r="L36" s="978"/>
      <c r="M36" s="97"/>
      <c r="N36" s="97"/>
      <c r="O36" s="97"/>
      <c r="P36" s="97"/>
      <c r="Q36" s="83"/>
      <c r="R36" s="83"/>
      <c r="S36" s="99"/>
      <c r="T36" s="81" t="e">
        <f>VLOOKUP(Q36,[18]Listas!$D$6:$E$10,2,0)</f>
        <v>#N/A</v>
      </c>
      <c r="U36" s="81" t="e">
        <f>HLOOKUP(R36,[18]Listas!$F$4:$J$5,2,0)</f>
        <v>#N/A</v>
      </c>
      <c r="V36" s="84" t="e">
        <f>INDEX([18]Listas!$F$6:$J$10,MATCH(Q36,[18]Listas!$D$6:$D$10,0),MATCH(R36,[18]Listas!$F$4:$J$4,0))</f>
        <v>#N/A</v>
      </c>
      <c r="W36" s="99"/>
      <c r="X36" s="961"/>
      <c r="Y36" s="962"/>
      <c r="Z36" s="963"/>
      <c r="AA36" s="85"/>
      <c r="AB36" s="112"/>
      <c r="AC36" s="97"/>
      <c r="AD36" s="85"/>
      <c r="AE36" s="99"/>
      <c r="AF36" s="81">
        <f t="shared" si="8"/>
        <v>0</v>
      </c>
      <c r="AG36" s="101" t="e">
        <f t="shared" si="9"/>
        <v>#N/A</v>
      </c>
      <c r="AH36" s="86" t="e">
        <f>IF(AG36&lt;=1,"Remota",VLOOKUP(AG36,[18]Listas!$C$6:$D$10,2,0))</f>
        <v>#N/A</v>
      </c>
      <c r="AI36" s="101" t="e">
        <f t="shared" si="10"/>
        <v>#N/A</v>
      </c>
      <c r="AJ36" s="86" t="e">
        <f>IF(AI36&lt;=1,"Insignificante",HLOOKUP(AI36,[18]Listas!$F$3:$J$4,2,0))</f>
        <v>#N/A</v>
      </c>
      <c r="AK36" s="82" t="e">
        <f t="shared" si="11"/>
        <v>#N/A</v>
      </c>
      <c r="AL36" s="84" t="e">
        <f>INDEX([18]Listas!$F$6:$J$10,MATCH(AH36,[18]Listas!$D$6:$D$10,0),MATCH(AJ36,[18]Listas!$F$4:$J$4,0))</f>
        <v>#N/A</v>
      </c>
    </row>
    <row r="37" spans="1:38" s="4" customFormat="1" ht="78" hidden="1" customHeight="1" x14ac:dyDescent="0.2">
      <c r="A37" s="97"/>
      <c r="B37" s="83"/>
      <c r="C37" s="961"/>
      <c r="D37" s="962"/>
      <c r="E37" s="963"/>
      <c r="F37" s="85"/>
      <c r="G37" s="961"/>
      <c r="H37" s="962"/>
      <c r="I37" s="963"/>
      <c r="J37" s="978"/>
      <c r="K37" s="978"/>
      <c r="L37" s="978"/>
      <c r="M37" s="97"/>
      <c r="N37" s="97"/>
      <c r="O37" s="97"/>
      <c r="P37" s="97"/>
      <c r="Q37" s="83"/>
      <c r="R37" s="83"/>
      <c r="S37" s="99"/>
      <c r="T37" s="81" t="e">
        <f>VLOOKUP(Q37,[18]Listas!$D$6:$E$10,2,0)</f>
        <v>#N/A</v>
      </c>
      <c r="U37" s="81" t="e">
        <f>HLOOKUP(R37,[18]Listas!$F$4:$J$5,2,0)</f>
        <v>#N/A</v>
      </c>
      <c r="V37" s="84" t="e">
        <f>INDEX([18]Listas!$F$6:$J$10,MATCH(Q37,[18]Listas!$D$6:$D$10,0),MATCH(R37,[18]Listas!$F$4:$J$4,0))</f>
        <v>#N/A</v>
      </c>
      <c r="W37" s="99"/>
      <c r="X37" s="961"/>
      <c r="Y37" s="962"/>
      <c r="Z37" s="963"/>
      <c r="AA37" s="85"/>
      <c r="AB37" s="112"/>
      <c r="AC37" s="97"/>
      <c r="AD37" s="85"/>
      <c r="AE37" s="99"/>
      <c r="AF37" s="81">
        <f t="shared" si="8"/>
        <v>0</v>
      </c>
      <c r="AG37" s="101" t="e">
        <f t="shared" si="9"/>
        <v>#N/A</v>
      </c>
      <c r="AH37" s="86" t="e">
        <f>IF(AG37&lt;=1,"Remota",VLOOKUP(AG37,[18]Listas!$C$6:$D$10,2,0))</f>
        <v>#N/A</v>
      </c>
      <c r="AI37" s="101" t="e">
        <f t="shared" si="10"/>
        <v>#N/A</v>
      </c>
      <c r="AJ37" s="86" t="e">
        <f>IF(AI37&lt;=1,"Insignificante",HLOOKUP(AI37,[18]Listas!$F$3:$J$4,2,0))</f>
        <v>#N/A</v>
      </c>
      <c r="AK37" s="82" t="e">
        <f t="shared" si="11"/>
        <v>#N/A</v>
      </c>
      <c r="AL37" s="84" t="e">
        <f>INDEX([18]Listas!$F$6:$J$10,MATCH(AH37,[18]Listas!$D$6:$D$10,0),MATCH(AJ37,[18]Listas!$F$4:$J$4,0))</f>
        <v>#N/A</v>
      </c>
    </row>
    <row r="38" spans="1:38" s="4" customFormat="1" ht="78" hidden="1" customHeight="1" x14ac:dyDescent="0.2">
      <c r="A38" s="97"/>
      <c r="B38" s="83"/>
      <c r="C38" s="961"/>
      <c r="D38" s="962"/>
      <c r="E38" s="963"/>
      <c r="F38" s="85"/>
      <c r="G38" s="961"/>
      <c r="H38" s="962"/>
      <c r="I38" s="963"/>
      <c r="J38" s="978"/>
      <c r="K38" s="978"/>
      <c r="L38" s="978"/>
      <c r="M38" s="97"/>
      <c r="N38" s="97"/>
      <c r="O38" s="97"/>
      <c r="P38" s="97"/>
      <c r="Q38" s="83"/>
      <c r="R38" s="83"/>
      <c r="S38" s="99"/>
      <c r="T38" s="81" t="e">
        <f>VLOOKUP(Q38,[18]Listas!$D$6:$E$10,2,0)</f>
        <v>#N/A</v>
      </c>
      <c r="U38" s="81" t="e">
        <f>HLOOKUP(R38,[18]Listas!$F$4:$J$5,2,0)</f>
        <v>#N/A</v>
      </c>
      <c r="V38" s="84" t="e">
        <f>INDEX([18]Listas!$F$6:$J$10,MATCH(Q38,[18]Listas!$D$6:$D$10,0),MATCH(R38,[18]Listas!$F$4:$J$4,0))</f>
        <v>#N/A</v>
      </c>
      <c r="W38" s="99"/>
      <c r="X38" s="961"/>
      <c r="Y38" s="962"/>
      <c r="Z38" s="963"/>
      <c r="AA38" s="85"/>
      <c r="AB38" s="112"/>
      <c r="AC38" s="97"/>
      <c r="AD38" s="85"/>
      <c r="AE38" s="99"/>
      <c r="AF38" s="81">
        <f t="shared" si="8"/>
        <v>0</v>
      </c>
      <c r="AG38" s="101" t="e">
        <f t="shared" si="9"/>
        <v>#N/A</v>
      </c>
      <c r="AH38" s="86" t="e">
        <f>IF(AG38&lt;=1,"Remota",VLOOKUP(AG38,[18]Listas!$C$6:$D$10,2,0))</f>
        <v>#N/A</v>
      </c>
      <c r="AI38" s="101" t="e">
        <f t="shared" si="10"/>
        <v>#N/A</v>
      </c>
      <c r="AJ38" s="86" t="e">
        <f>IF(AI38&lt;=1,"Insignificante",HLOOKUP(AI38,[18]Listas!$F$3:$J$4,2,0))</f>
        <v>#N/A</v>
      </c>
      <c r="AK38" s="82" t="e">
        <f t="shared" si="11"/>
        <v>#N/A</v>
      </c>
      <c r="AL38" s="84" t="e">
        <f>INDEX([18]Listas!$F$6:$J$10,MATCH(AH38,[18]Listas!$D$6:$D$10,0),MATCH(AJ38,[18]Listas!$F$4:$J$4,0))</f>
        <v>#N/A</v>
      </c>
    </row>
    <row r="39" spans="1:38" s="4" customFormat="1" ht="78" hidden="1" customHeight="1" x14ac:dyDescent="0.2">
      <c r="A39" s="97"/>
      <c r="B39" s="83"/>
      <c r="C39" s="961"/>
      <c r="D39" s="962"/>
      <c r="E39" s="963"/>
      <c r="F39" s="85"/>
      <c r="G39" s="961"/>
      <c r="H39" s="962"/>
      <c r="I39" s="963"/>
      <c r="J39" s="978"/>
      <c r="K39" s="978"/>
      <c r="L39" s="978"/>
      <c r="M39" s="97"/>
      <c r="N39" s="97"/>
      <c r="O39" s="97"/>
      <c r="P39" s="97"/>
      <c r="Q39" s="83"/>
      <c r="R39" s="83"/>
      <c r="S39" s="99"/>
      <c r="T39" s="81" t="e">
        <f>VLOOKUP(Q39,[18]Listas!$D$6:$E$10,2,0)</f>
        <v>#N/A</v>
      </c>
      <c r="U39" s="81" t="e">
        <f>HLOOKUP(R39,[18]Listas!$F$4:$J$5,2,0)</f>
        <v>#N/A</v>
      </c>
      <c r="V39" s="84" t="e">
        <f>INDEX([18]Listas!$F$6:$J$10,MATCH(Q39,[18]Listas!$D$6:$D$10,0),MATCH(R39,[18]Listas!$F$4:$J$4,0))</f>
        <v>#N/A</v>
      </c>
      <c r="W39" s="99"/>
      <c r="X39" s="961"/>
      <c r="Y39" s="962"/>
      <c r="Z39" s="963"/>
      <c r="AA39" s="85"/>
      <c r="AB39" s="112"/>
      <c r="AC39" s="97"/>
      <c r="AD39" s="85"/>
      <c r="AE39" s="99"/>
      <c r="AF39" s="81">
        <f t="shared" si="8"/>
        <v>0</v>
      </c>
      <c r="AG39" s="101" t="e">
        <f t="shared" si="9"/>
        <v>#N/A</v>
      </c>
      <c r="AH39" s="86" t="e">
        <f>IF(AG39&lt;=1,"Remota",VLOOKUP(AG39,[18]Listas!$C$6:$D$10,2,0))</f>
        <v>#N/A</v>
      </c>
      <c r="AI39" s="101" t="e">
        <f t="shared" si="10"/>
        <v>#N/A</v>
      </c>
      <c r="AJ39" s="86" t="e">
        <f>IF(AI39&lt;=1,"Insignificante",HLOOKUP(AI39,[18]Listas!$F$3:$J$4,2,0))</f>
        <v>#N/A</v>
      </c>
      <c r="AK39" s="82" t="e">
        <f t="shared" si="11"/>
        <v>#N/A</v>
      </c>
      <c r="AL39" s="84" t="e">
        <f>INDEX([18]Listas!$F$6:$J$10,MATCH(AH39,[18]Listas!$D$6:$D$10,0),MATCH(AJ39,[18]Listas!$F$4:$J$4,0))</f>
        <v>#N/A</v>
      </c>
    </row>
    <row r="40" spans="1:38" s="4" customFormat="1" ht="124.5" hidden="1" customHeight="1" x14ac:dyDescent="0.2">
      <c r="A40" s="97"/>
      <c r="B40" s="83"/>
      <c r="C40" s="961"/>
      <c r="D40" s="962"/>
      <c r="E40" s="963"/>
      <c r="F40" s="85"/>
      <c r="G40" s="961"/>
      <c r="H40" s="962"/>
      <c r="I40" s="963"/>
      <c r="J40" s="978"/>
      <c r="K40" s="978"/>
      <c r="L40" s="978"/>
      <c r="M40" s="97"/>
      <c r="N40" s="97"/>
      <c r="O40" s="97"/>
      <c r="P40" s="97"/>
      <c r="Q40" s="83"/>
      <c r="R40" s="83"/>
      <c r="S40" s="99"/>
      <c r="T40" s="81" t="e">
        <f>VLOOKUP(Q40,[18]Listas!$D$6:$E$10,2,0)</f>
        <v>#N/A</v>
      </c>
      <c r="U40" s="81" t="e">
        <f>HLOOKUP(R40,[18]Listas!$F$4:$J$5,2,0)</f>
        <v>#N/A</v>
      </c>
      <c r="V40" s="84" t="e">
        <f>INDEX([18]Listas!$F$6:$J$10,MATCH(Q40,[18]Listas!$D$6:$D$10,0),MATCH(R40,[18]Listas!$F$4:$J$4,0))</f>
        <v>#N/A</v>
      </c>
      <c r="W40" s="99"/>
      <c r="X40" s="961"/>
      <c r="Y40" s="962"/>
      <c r="Z40" s="963"/>
      <c r="AA40" s="85"/>
      <c r="AB40" s="112"/>
      <c r="AC40" s="97"/>
      <c r="AD40" s="85"/>
      <c r="AE40" s="99"/>
      <c r="AF40" s="81">
        <f t="shared" si="8"/>
        <v>0</v>
      </c>
      <c r="AG40" s="101" t="e">
        <f t="shared" si="9"/>
        <v>#N/A</v>
      </c>
      <c r="AH40" s="86" t="e">
        <f>IF(AG40&lt;=1,"Remota",VLOOKUP(AG40,[18]Listas!$C$6:$D$10,2,0))</f>
        <v>#N/A</v>
      </c>
      <c r="AI40" s="101" t="e">
        <f t="shared" si="10"/>
        <v>#N/A</v>
      </c>
      <c r="AJ40" s="86" t="e">
        <f>IF(AI40&lt;=1,"Insignificante",HLOOKUP(AI40,[18]Listas!$F$3:$J$4,2,0))</f>
        <v>#N/A</v>
      </c>
      <c r="AK40" s="82" t="e">
        <f t="shared" si="11"/>
        <v>#N/A</v>
      </c>
      <c r="AL40" s="84" t="e">
        <f>INDEX([18]Listas!$F$6:$J$10,MATCH(AH40,[18]Listas!$D$6:$D$10,0),MATCH(AJ40,[18]Listas!$F$4:$J$4,0))</f>
        <v>#N/A</v>
      </c>
    </row>
    <row r="41" spans="1:38" s="4" customFormat="1" ht="124.5" hidden="1" customHeight="1" x14ac:dyDescent="0.2">
      <c r="A41" s="97"/>
      <c r="B41" s="83"/>
      <c r="C41" s="961"/>
      <c r="D41" s="962"/>
      <c r="E41" s="963"/>
      <c r="F41" s="85"/>
      <c r="G41" s="961"/>
      <c r="H41" s="962"/>
      <c r="I41" s="963"/>
      <c r="J41" s="978"/>
      <c r="K41" s="978"/>
      <c r="L41" s="978"/>
      <c r="M41" s="97"/>
      <c r="N41" s="97"/>
      <c r="O41" s="97"/>
      <c r="P41" s="97"/>
      <c r="Q41" s="83"/>
      <c r="R41" s="83"/>
      <c r="S41" s="99"/>
      <c r="T41" s="81" t="e">
        <f>VLOOKUP(Q41,[18]Listas!$D$6:$E$10,2,0)</f>
        <v>#N/A</v>
      </c>
      <c r="U41" s="81" t="e">
        <f>HLOOKUP(R41,[18]Listas!$F$4:$J$5,2,0)</f>
        <v>#N/A</v>
      </c>
      <c r="V41" s="84" t="e">
        <f>INDEX([18]Listas!$F$6:$J$10,MATCH(Q41,[18]Listas!$D$6:$D$10,0),MATCH(R41,[18]Listas!$F$4:$J$4,0))</f>
        <v>#N/A</v>
      </c>
      <c r="W41" s="99"/>
      <c r="X41" s="961"/>
      <c r="Y41" s="962"/>
      <c r="Z41" s="963"/>
      <c r="AA41" s="85"/>
      <c r="AB41" s="112"/>
      <c r="AC41" s="97"/>
      <c r="AD41" s="85"/>
      <c r="AE41" s="99"/>
      <c r="AF41" s="81">
        <f t="shared" si="8"/>
        <v>0</v>
      </c>
      <c r="AG41" s="101" t="e">
        <f t="shared" si="9"/>
        <v>#N/A</v>
      </c>
      <c r="AH41" s="86" t="e">
        <f>IF(AG41&lt;=1,"Remota",VLOOKUP(AG41,[18]Listas!$C$6:$D$10,2,0))</f>
        <v>#N/A</v>
      </c>
      <c r="AI41" s="101" t="e">
        <f t="shared" si="10"/>
        <v>#N/A</v>
      </c>
      <c r="AJ41" s="86" t="e">
        <f>IF(AI41&lt;=1,"Insignificante",HLOOKUP(AI41,[18]Listas!$F$3:$J$4,2,0))</f>
        <v>#N/A</v>
      </c>
      <c r="AK41" s="82" t="e">
        <f t="shared" si="11"/>
        <v>#N/A</v>
      </c>
      <c r="AL41" s="84" t="e">
        <f>INDEX([18]Listas!$F$6:$J$10,MATCH(AH41,[18]Listas!$D$6:$D$10,0),MATCH(AJ41,[18]Listas!$F$4:$J$4,0))</f>
        <v>#N/A</v>
      </c>
    </row>
    <row r="42" spans="1:38" s="4" customFormat="1" ht="124.5" hidden="1" customHeight="1" x14ac:dyDescent="0.2">
      <c r="A42" s="97"/>
      <c r="B42" s="83"/>
      <c r="C42" s="961"/>
      <c r="D42" s="962"/>
      <c r="E42" s="963"/>
      <c r="F42" s="85"/>
      <c r="G42" s="961"/>
      <c r="H42" s="962"/>
      <c r="I42" s="963"/>
      <c r="J42" s="978"/>
      <c r="K42" s="978"/>
      <c r="L42" s="978"/>
      <c r="M42" s="97"/>
      <c r="N42" s="97"/>
      <c r="O42" s="97"/>
      <c r="P42" s="97"/>
      <c r="Q42" s="83"/>
      <c r="R42" s="83"/>
      <c r="S42" s="99"/>
      <c r="T42" s="81" t="e">
        <f>VLOOKUP(Q42,[18]Listas!$D$6:$E$10,2,0)</f>
        <v>#N/A</v>
      </c>
      <c r="U42" s="81" t="e">
        <f>HLOOKUP(R42,[18]Listas!$F$4:$J$5,2,0)</f>
        <v>#N/A</v>
      </c>
      <c r="V42" s="84" t="e">
        <f>INDEX([18]Listas!$F$6:$J$10,MATCH(Q42,[18]Listas!$D$6:$D$10,0),MATCH(R42,[18]Listas!$F$4:$J$4,0))</f>
        <v>#N/A</v>
      </c>
      <c r="W42" s="99"/>
      <c r="X42" s="961"/>
      <c r="Y42" s="962"/>
      <c r="Z42" s="963"/>
      <c r="AA42" s="85"/>
      <c r="AB42" s="112"/>
      <c r="AC42" s="97"/>
      <c r="AD42" s="85"/>
      <c r="AE42" s="99"/>
      <c r="AF42" s="81">
        <f t="shared" si="8"/>
        <v>0</v>
      </c>
      <c r="AG42" s="101" t="e">
        <f t="shared" si="9"/>
        <v>#N/A</v>
      </c>
      <c r="AH42" s="86" t="e">
        <f>IF(AG42&lt;=1,"Remota",VLOOKUP(AG42,[18]Listas!$C$6:$D$10,2,0))</f>
        <v>#N/A</v>
      </c>
      <c r="AI42" s="101" t="e">
        <f t="shared" si="10"/>
        <v>#N/A</v>
      </c>
      <c r="AJ42" s="86" t="e">
        <f>IF(AI42&lt;=1,"Insignificante",HLOOKUP(AI42,[18]Listas!$F$3:$J$4,2,0))</f>
        <v>#N/A</v>
      </c>
      <c r="AK42" s="82" t="e">
        <f t="shared" si="11"/>
        <v>#N/A</v>
      </c>
      <c r="AL42" s="84" t="e">
        <f>INDEX([18]Listas!$F$6:$J$10,MATCH(AH42,[18]Listas!$D$6:$D$10,0),MATCH(AJ42,[18]Listas!$F$4:$J$4,0))</f>
        <v>#N/A</v>
      </c>
    </row>
    <row r="43" spans="1:38" s="4" customFormat="1" ht="78" hidden="1" customHeight="1" x14ac:dyDescent="0.2">
      <c r="A43" s="97"/>
      <c r="B43" s="83"/>
      <c r="C43" s="961"/>
      <c r="D43" s="962"/>
      <c r="E43" s="963"/>
      <c r="F43" s="85"/>
      <c r="G43" s="961"/>
      <c r="H43" s="962"/>
      <c r="I43" s="963"/>
      <c r="J43" s="978"/>
      <c r="K43" s="978"/>
      <c r="L43" s="978"/>
      <c r="M43" s="97"/>
      <c r="N43" s="97"/>
      <c r="O43" s="97"/>
      <c r="P43" s="97"/>
      <c r="Q43" s="83"/>
      <c r="R43" s="83"/>
      <c r="S43" s="99"/>
      <c r="T43" s="81" t="e">
        <f>VLOOKUP(Q43,[18]Listas!$D$6:$E$10,2,0)</f>
        <v>#N/A</v>
      </c>
      <c r="U43" s="81" t="e">
        <f>HLOOKUP(R43,[18]Listas!$F$4:$J$5,2,0)</f>
        <v>#N/A</v>
      </c>
      <c r="V43" s="84" t="e">
        <f>INDEX([18]Listas!$F$6:$J$10,MATCH(Q43,[18]Listas!$D$6:$D$10,0),MATCH(R43,[18]Listas!$F$4:$J$4,0))</f>
        <v>#N/A</v>
      </c>
      <c r="W43" s="99"/>
      <c r="X43" s="961"/>
      <c r="Y43" s="962"/>
      <c r="Z43" s="963"/>
      <c r="AA43" s="85"/>
      <c r="AB43" s="112"/>
      <c r="AC43" s="97"/>
      <c r="AD43" s="85"/>
      <c r="AE43" s="99"/>
      <c r="AF43" s="81">
        <f t="shared" si="8"/>
        <v>0</v>
      </c>
      <c r="AG43" s="101" t="e">
        <f t="shared" si="9"/>
        <v>#N/A</v>
      </c>
      <c r="AH43" s="86" t="e">
        <f>IF(AG43&lt;=1,"Remota",VLOOKUP(AG43,[18]Listas!$C$6:$D$10,2,0))</f>
        <v>#N/A</v>
      </c>
      <c r="AI43" s="101" t="e">
        <f t="shared" si="10"/>
        <v>#N/A</v>
      </c>
      <c r="AJ43" s="86" t="e">
        <f>IF(AI43&lt;=1,"Insignificante",HLOOKUP(AI43,[18]Listas!$F$3:$J$4,2,0))</f>
        <v>#N/A</v>
      </c>
      <c r="AK43" s="82" t="e">
        <f t="shared" si="11"/>
        <v>#N/A</v>
      </c>
      <c r="AL43" s="84" t="e">
        <f>INDEX([18]Listas!$F$6:$J$10,MATCH(AH43,[18]Listas!$D$6:$D$10,0),MATCH(AJ43,[18]Listas!$F$4:$J$4,0))</f>
        <v>#N/A</v>
      </c>
    </row>
    <row r="44" spans="1:38" s="4" customFormat="1" ht="78" hidden="1" customHeight="1" x14ac:dyDescent="0.2">
      <c r="A44" s="97"/>
      <c r="B44" s="83"/>
      <c r="C44" s="961"/>
      <c r="D44" s="962"/>
      <c r="E44" s="963"/>
      <c r="F44" s="85"/>
      <c r="G44" s="961"/>
      <c r="H44" s="962"/>
      <c r="I44" s="963"/>
      <c r="J44" s="978"/>
      <c r="K44" s="978"/>
      <c r="L44" s="978"/>
      <c r="M44" s="97"/>
      <c r="N44" s="97"/>
      <c r="O44" s="97"/>
      <c r="P44" s="97"/>
      <c r="Q44" s="83"/>
      <c r="R44" s="83"/>
      <c r="S44" s="99"/>
      <c r="T44" s="81" t="e">
        <f>VLOOKUP(Q44,[18]Listas!$D$6:$E$10,2,0)</f>
        <v>#N/A</v>
      </c>
      <c r="U44" s="81" t="e">
        <f>HLOOKUP(R44,[18]Listas!$F$4:$J$5,2,0)</f>
        <v>#N/A</v>
      </c>
      <c r="V44" s="84" t="e">
        <f>INDEX([18]Listas!$F$6:$J$10,MATCH(Q44,[18]Listas!$D$6:$D$10,0),MATCH(R44,[18]Listas!$F$4:$J$4,0))</f>
        <v>#N/A</v>
      </c>
      <c r="W44" s="99"/>
      <c r="X44" s="961"/>
      <c r="Y44" s="962"/>
      <c r="Z44" s="963"/>
      <c r="AA44" s="85"/>
      <c r="AB44" s="112"/>
      <c r="AC44" s="97"/>
      <c r="AD44" s="85"/>
      <c r="AE44" s="99"/>
      <c r="AF44" s="81">
        <f t="shared" si="8"/>
        <v>0</v>
      </c>
      <c r="AG44" s="101" t="e">
        <f t="shared" si="9"/>
        <v>#N/A</v>
      </c>
      <c r="AH44" s="86" t="e">
        <f>IF(AG44&lt;=1,"Remota",VLOOKUP(AG44,[18]Listas!$C$6:$D$10,2,0))</f>
        <v>#N/A</v>
      </c>
      <c r="AI44" s="101" t="e">
        <f t="shared" si="10"/>
        <v>#N/A</v>
      </c>
      <c r="AJ44" s="86" t="e">
        <f>IF(AI44&lt;=1,"Insignificante",HLOOKUP(AI44,[18]Listas!$F$3:$J$4,2,0))</f>
        <v>#N/A</v>
      </c>
      <c r="AK44" s="82" t="e">
        <f t="shared" si="11"/>
        <v>#N/A</v>
      </c>
      <c r="AL44" s="84" t="e">
        <f>INDEX([18]Listas!$F$6:$J$10,MATCH(AH44,[18]Listas!$D$6:$D$10,0),MATCH(AJ44,[18]Listas!$F$4:$J$4,0))</f>
        <v>#N/A</v>
      </c>
    </row>
    <row r="45" spans="1:38" s="4" customFormat="1" ht="78" hidden="1" customHeight="1" x14ac:dyDescent="0.2">
      <c r="A45" s="97"/>
      <c r="B45" s="83"/>
      <c r="C45" s="961"/>
      <c r="D45" s="962"/>
      <c r="E45" s="963"/>
      <c r="F45" s="85"/>
      <c r="G45" s="961"/>
      <c r="H45" s="962"/>
      <c r="I45" s="963"/>
      <c r="J45" s="978"/>
      <c r="K45" s="978"/>
      <c r="L45" s="978"/>
      <c r="M45" s="97"/>
      <c r="N45" s="97"/>
      <c r="O45" s="97"/>
      <c r="P45" s="97"/>
      <c r="Q45" s="83"/>
      <c r="R45" s="83"/>
      <c r="S45" s="99"/>
      <c r="T45" s="81" t="e">
        <f>VLOOKUP(Q45,[18]Listas!$D$6:$E$10,2,0)</f>
        <v>#N/A</v>
      </c>
      <c r="U45" s="81" t="e">
        <f>HLOOKUP(R45,[18]Listas!$F$4:$J$5,2,0)</f>
        <v>#N/A</v>
      </c>
      <c r="V45" s="84" t="e">
        <f>INDEX([18]Listas!$F$6:$J$10,MATCH(Q45,[18]Listas!$D$6:$D$10,0),MATCH(R45,[18]Listas!$F$4:$J$4,0))</f>
        <v>#N/A</v>
      </c>
      <c r="W45" s="99"/>
      <c r="X45" s="961"/>
      <c r="Y45" s="962"/>
      <c r="Z45" s="963"/>
      <c r="AA45" s="85"/>
      <c r="AB45" s="112"/>
      <c r="AC45" s="97"/>
      <c r="AD45" s="85"/>
      <c r="AE45" s="99"/>
      <c r="AF45" s="81">
        <f t="shared" si="8"/>
        <v>0</v>
      </c>
      <c r="AG45" s="101" t="e">
        <f t="shared" si="9"/>
        <v>#N/A</v>
      </c>
      <c r="AH45" s="86" t="e">
        <f>IF(AG45&lt;=1,"Remota",VLOOKUP(AG45,[18]Listas!$C$6:$D$10,2,0))</f>
        <v>#N/A</v>
      </c>
      <c r="AI45" s="101" t="e">
        <f t="shared" si="10"/>
        <v>#N/A</v>
      </c>
      <c r="AJ45" s="86" t="e">
        <f>IF(AI45&lt;=1,"Insignificante",HLOOKUP(AI45,[18]Listas!$F$3:$J$4,2,0))</f>
        <v>#N/A</v>
      </c>
      <c r="AK45" s="82" t="e">
        <f t="shared" si="11"/>
        <v>#N/A</v>
      </c>
      <c r="AL45" s="84" t="e">
        <f>INDEX([18]Listas!$F$6:$J$10,MATCH(AH45,[18]Listas!$D$6:$D$10,0),MATCH(AJ45,[18]Listas!$F$4:$J$4,0))</f>
        <v>#N/A</v>
      </c>
    </row>
    <row r="46" spans="1:38" s="4" customFormat="1" ht="78" hidden="1" customHeight="1" x14ac:dyDescent="0.2">
      <c r="A46" s="97"/>
      <c r="B46" s="83"/>
      <c r="C46" s="961"/>
      <c r="D46" s="962"/>
      <c r="E46" s="963"/>
      <c r="F46" s="85"/>
      <c r="G46" s="961"/>
      <c r="H46" s="962"/>
      <c r="I46" s="963"/>
      <c r="J46" s="978"/>
      <c r="K46" s="978"/>
      <c r="L46" s="978"/>
      <c r="M46" s="97"/>
      <c r="N46" s="97"/>
      <c r="O46" s="97"/>
      <c r="P46" s="97"/>
      <c r="Q46" s="83"/>
      <c r="R46" s="83"/>
      <c r="S46" s="99"/>
      <c r="T46" s="81" t="e">
        <f>VLOOKUP(Q46,[18]Listas!$D$6:$E$10,2,0)</f>
        <v>#N/A</v>
      </c>
      <c r="U46" s="81" t="e">
        <f>HLOOKUP(R46,[18]Listas!$F$4:$J$5,2,0)</f>
        <v>#N/A</v>
      </c>
      <c r="V46" s="84" t="e">
        <f>INDEX([18]Listas!$F$6:$J$10,MATCH(Q46,[18]Listas!$D$6:$D$10,0),MATCH(R46,[18]Listas!$F$4:$J$4,0))</f>
        <v>#N/A</v>
      </c>
      <c r="W46" s="99"/>
      <c r="X46" s="961"/>
      <c r="Y46" s="962"/>
      <c r="Z46" s="963"/>
      <c r="AA46" s="85"/>
      <c r="AB46" s="112"/>
      <c r="AC46" s="97"/>
      <c r="AD46" s="85"/>
      <c r="AE46" s="99"/>
      <c r="AF46" s="81">
        <f t="shared" si="8"/>
        <v>0</v>
      </c>
      <c r="AG46" s="101" t="e">
        <f t="shared" si="9"/>
        <v>#N/A</v>
      </c>
      <c r="AH46" s="86" t="e">
        <f>IF(AG46&lt;=1,"Remota",VLOOKUP(AG46,[18]Listas!$C$6:$D$10,2,0))</f>
        <v>#N/A</v>
      </c>
      <c r="AI46" s="101" t="e">
        <f t="shared" si="10"/>
        <v>#N/A</v>
      </c>
      <c r="AJ46" s="86" t="e">
        <f>IF(AI46&lt;=1,"Insignificante",HLOOKUP(AI46,[18]Listas!$F$3:$J$4,2,0))</f>
        <v>#N/A</v>
      </c>
      <c r="AK46" s="82" t="e">
        <f t="shared" si="11"/>
        <v>#N/A</v>
      </c>
      <c r="AL46" s="84" t="e">
        <f>INDEX([18]Listas!$F$6:$J$10,MATCH(AH46,[18]Listas!$D$6:$D$10,0),MATCH(AJ46,[18]Listas!$F$4:$J$4,0))</f>
        <v>#N/A</v>
      </c>
    </row>
    <row r="47" spans="1:38" s="4" customFormat="1" ht="78" hidden="1" customHeight="1" x14ac:dyDescent="0.2">
      <c r="A47" s="97"/>
      <c r="B47" s="83"/>
      <c r="C47" s="961"/>
      <c r="D47" s="962"/>
      <c r="E47" s="963"/>
      <c r="F47" s="85"/>
      <c r="G47" s="961"/>
      <c r="H47" s="962"/>
      <c r="I47" s="963"/>
      <c r="J47" s="978"/>
      <c r="K47" s="978"/>
      <c r="L47" s="978"/>
      <c r="M47" s="97"/>
      <c r="N47" s="97"/>
      <c r="O47" s="97"/>
      <c r="P47" s="97"/>
      <c r="Q47" s="83"/>
      <c r="R47" s="83"/>
      <c r="S47" s="99"/>
      <c r="T47" s="81" t="e">
        <f>VLOOKUP(Q47,[18]Listas!$D$6:$E$10,2,0)</f>
        <v>#N/A</v>
      </c>
      <c r="U47" s="81" t="e">
        <f>HLOOKUP(R47,[18]Listas!$F$4:$J$5,2,0)</f>
        <v>#N/A</v>
      </c>
      <c r="V47" s="84" t="e">
        <f>INDEX([18]Listas!$F$6:$J$10,MATCH(Q47,[18]Listas!$D$6:$D$10,0),MATCH(R47,[18]Listas!$F$4:$J$4,0))</f>
        <v>#N/A</v>
      </c>
      <c r="W47" s="99"/>
      <c r="X47" s="961"/>
      <c r="Y47" s="962"/>
      <c r="Z47" s="963"/>
      <c r="AA47" s="85"/>
      <c r="AB47" s="112"/>
      <c r="AC47" s="97"/>
      <c r="AD47" s="85"/>
      <c r="AE47" s="99"/>
      <c r="AF47" s="81">
        <f t="shared" si="8"/>
        <v>0</v>
      </c>
      <c r="AG47" s="101" t="e">
        <f t="shared" si="9"/>
        <v>#N/A</v>
      </c>
      <c r="AH47" s="86" t="e">
        <f>IF(AG47&lt;=1,"Remota",VLOOKUP(AG47,[18]Listas!$C$6:$D$10,2,0))</f>
        <v>#N/A</v>
      </c>
      <c r="AI47" s="101" t="e">
        <f t="shared" si="10"/>
        <v>#N/A</v>
      </c>
      <c r="AJ47" s="86" t="e">
        <f>IF(AI47&lt;=1,"Insignificante",HLOOKUP(AI47,[18]Listas!$F$3:$J$4,2,0))</f>
        <v>#N/A</v>
      </c>
      <c r="AK47" s="82" t="e">
        <f t="shared" si="11"/>
        <v>#N/A</v>
      </c>
      <c r="AL47" s="84" t="e">
        <f>INDEX([18]Listas!$F$6:$J$10,MATCH(AH47,[18]Listas!$D$6:$D$10,0),MATCH(AJ47,[18]Listas!$F$4:$J$4,0))</f>
        <v>#N/A</v>
      </c>
    </row>
    <row r="48" spans="1:38" s="4" customFormat="1" ht="78" hidden="1" customHeight="1" x14ac:dyDescent="0.2">
      <c r="A48" s="97"/>
      <c r="B48" s="83"/>
      <c r="C48" s="961"/>
      <c r="D48" s="962"/>
      <c r="E48" s="963"/>
      <c r="F48" s="85"/>
      <c r="G48" s="961"/>
      <c r="H48" s="962"/>
      <c r="I48" s="963"/>
      <c r="J48" s="978"/>
      <c r="K48" s="978"/>
      <c r="L48" s="978"/>
      <c r="M48" s="97"/>
      <c r="N48" s="97"/>
      <c r="O48" s="97"/>
      <c r="P48" s="97"/>
      <c r="Q48" s="83"/>
      <c r="R48" s="83"/>
      <c r="S48" s="99"/>
      <c r="T48" s="81" t="e">
        <f>VLOOKUP(Q48,[18]Listas!$D$6:$E$10,2,0)</f>
        <v>#N/A</v>
      </c>
      <c r="U48" s="81" t="e">
        <f>HLOOKUP(R48,[18]Listas!$F$4:$J$5,2,0)</f>
        <v>#N/A</v>
      </c>
      <c r="V48" s="84" t="e">
        <f>INDEX([18]Listas!$F$6:$J$10,MATCH(Q48,[18]Listas!$D$6:$D$10,0),MATCH(R48,[18]Listas!$F$4:$J$4,0))</f>
        <v>#N/A</v>
      </c>
      <c r="W48" s="99"/>
      <c r="X48" s="961"/>
      <c r="Y48" s="962"/>
      <c r="Z48" s="963"/>
      <c r="AA48" s="85"/>
      <c r="AB48" s="112"/>
      <c r="AC48" s="97"/>
      <c r="AD48" s="85"/>
      <c r="AE48" s="99"/>
      <c r="AF48" s="81">
        <f t="shared" si="8"/>
        <v>0</v>
      </c>
      <c r="AG48" s="101" t="e">
        <f t="shared" si="9"/>
        <v>#N/A</v>
      </c>
      <c r="AH48" s="86" t="e">
        <f>IF(AG48&lt;=1,"Remota",VLOOKUP(AG48,[18]Listas!$C$6:$D$10,2,0))</f>
        <v>#N/A</v>
      </c>
      <c r="AI48" s="101" t="e">
        <f t="shared" si="10"/>
        <v>#N/A</v>
      </c>
      <c r="AJ48" s="86" t="e">
        <f>IF(AI48&lt;=1,"Insignificante",HLOOKUP(AI48,[18]Listas!$F$3:$J$4,2,0))</f>
        <v>#N/A</v>
      </c>
      <c r="AK48" s="82" t="e">
        <f t="shared" si="11"/>
        <v>#N/A</v>
      </c>
      <c r="AL48" s="84" t="e">
        <f>INDEX([18]Listas!$F$6:$J$10,MATCH(AH48,[18]Listas!$D$6:$D$10,0),MATCH(AJ48,[18]Listas!$F$4:$J$4,0))</f>
        <v>#N/A</v>
      </c>
    </row>
    <row r="49" spans="1:38" s="4" customFormat="1" ht="78" hidden="1" customHeight="1" x14ac:dyDescent="0.2">
      <c r="A49" s="97"/>
      <c r="B49" s="83"/>
      <c r="C49" s="961"/>
      <c r="D49" s="962"/>
      <c r="E49" s="963"/>
      <c r="F49" s="85"/>
      <c r="G49" s="961"/>
      <c r="H49" s="962"/>
      <c r="I49" s="963"/>
      <c r="J49" s="978"/>
      <c r="K49" s="978"/>
      <c r="L49" s="978"/>
      <c r="M49" s="97"/>
      <c r="N49" s="97"/>
      <c r="O49" s="97"/>
      <c r="P49" s="97"/>
      <c r="Q49" s="83"/>
      <c r="R49" s="83"/>
      <c r="S49" s="99"/>
      <c r="T49" s="81" t="e">
        <f>VLOOKUP(Q49,[18]Listas!$D$6:$E$10,2,0)</f>
        <v>#N/A</v>
      </c>
      <c r="U49" s="81" t="e">
        <f>HLOOKUP(R49,[18]Listas!$F$4:$J$5,2,0)</f>
        <v>#N/A</v>
      </c>
      <c r="V49" s="84" t="e">
        <f>INDEX([18]Listas!$F$6:$J$10,MATCH(Q49,[18]Listas!$D$6:$D$10,0),MATCH(R49,[18]Listas!$F$4:$J$4,0))</f>
        <v>#N/A</v>
      </c>
      <c r="W49" s="99"/>
      <c r="X49" s="961"/>
      <c r="Y49" s="962"/>
      <c r="Z49" s="963"/>
      <c r="AA49" s="85"/>
      <c r="AB49" s="112"/>
      <c r="AC49" s="97"/>
      <c r="AD49" s="85"/>
      <c r="AE49" s="99"/>
      <c r="AF49" s="81">
        <f t="shared" si="8"/>
        <v>0</v>
      </c>
      <c r="AG49" s="101" t="e">
        <f t="shared" si="9"/>
        <v>#N/A</v>
      </c>
      <c r="AH49" s="86" t="e">
        <f>IF(AG49&lt;=1,"Remota",VLOOKUP(AG49,[18]Listas!$C$6:$D$10,2,0))</f>
        <v>#N/A</v>
      </c>
      <c r="AI49" s="101" t="e">
        <f t="shared" si="10"/>
        <v>#N/A</v>
      </c>
      <c r="AJ49" s="86" t="e">
        <f>IF(AI49&lt;=1,"Insignificante",HLOOKUP(AI49,[18]Listas!$F$3:$J$4,2,0))</f>
        <v>#N/A</v>
      </c>
      <c r="AK49" s="82" t="e">
        <f t="shared" si="11"/>
        <v>#N/A</v>
      </c>
      <c r="AL49" s="84" t="e">
        <f>INDEX([18]Listas!$F$6:$J$10,MATCH(AH49,[18]Listas!$D$6:$D$10,0),MATCH(AJ49,[18]Listas!$F$4:$J$4,0))</f>
        <v>#N/A</v>
      </c>
    </row>
    <row r="50" spans="1:38" s="4" customFormat="1" ht="78" hidden="1" customHeight="1" x14ac:dyDescent="0.2">
      <c r="A50" s="97"/>
      <c r="B50" s="83"/>
      <c r="C50" s="961"/>
      <c r="D50" s="962"/>
      <c r="E50" s="963"/>
      <c r="F50" s="85"/>
      <c r="G50" s="961"/>
      <c r="H50" s="962"/>
      <c r="I50" s="963"/>
      <c r="J50" s="978"/>
      <c r="K50" s="978"/>
      <c r="L50" s="978"/>
      <c r="M50" s="97"/>
      <c r="N50" s="97"/>
      <c r="O50" s="97"/>
      <c r="P50" s="97"/>
      <c r="Q50" s="83"/>
      <c r="R50" s="83"/>
      <c r="S50" s="99"/>
      <c r="T50" s="81" t="e">
        <f>VLOOKUP(Q50,[18]Listas!$D$6:$E$10,2,0)</f>
        <v>#N/A</v>
      </c>
      <c r="U50" s="81" t="e">
        <f>HLOOKUP(R50,[18]Listas!$F$4:$J$5,2,0)</f>
        <v>#N/A</v>
      </c>
      <c r="V50" s="84" t="e">
        <f>INDEX([18]Listas!$F$6:$J$10,MATCH(Q50,[18]Listas!$D$6:$D$10,0),MATCH(R50,[18]Listas!$F$4:$J$4,0))</f>
        <v>#N/A</v>
      </c>
      <c r="W50" s="99"/>
      <c r="X50" s="961"/>
      <c r="Y50" s="962"/>
      <c r="Z50" s="963"/>
      <c r="AA50" s="85"/>
      <c r="AB50" s="112"/>
      <c r="AC50" s="97"/>
      <c r="AD50" s="85"/>
      <c r="AE50" s="99"/>
      <c r="AF50" s="81">
        <f t="shared" si="8"/>
        <v>0</v>
      </c>
      <c r="AG50" s="101" t="e">
        <f t="shared" si="9"/>
        <v>#N/A</v>
      </c>
      <c r="AH50" s="86" t="e">
        <f>IF(AG50&lt;=1,"Remota",VLOOKUP(AG50,[18]Listas!$C$6:$D$10,2,0))</f>
        <v>#N/A</v>
      </c>
      <c r="AI50" s="101" t="e">
        <f t="shared" si="10"/>
        <v>#N/A</v>
      </c>
      <c r="AJ50" s="86" t="e">
        <f>IF(AI50&lt;=1,"Insignificante",HLOOKUP(AI50,[18]Listas!$F$3:$J$4,2,0))</f>
        <v>#N/A</v>
      </c>
      <c r="AK50" s="82" t="e">
        <f t="shared" si="11"/>
        <v>#N/A</v>
      </c>
      <c r="AL50" s="84" t="e">
        <f>INDEX([18]Listas!$F$6:$J$10,MATCH(AH50,[18]Listas!$D$6:$D$10,0),MATCH(AJ50,[18]Listas!$F$4:$J$4,0))</f>
        <v>#N/A</v>
      </c>
    </row>
    <row r="51" spans="1:38" s="4" customFormat="1" ht="78" hidden="1" customHeight="1" x14ac:dyDescent="0.2">
      <c r="A51" s="97"/>
      <c r="B51" s="83"/>
      <c r="C51" s="961"/>
      <c r="D51" s="962"/>
      <c r="E51" s="963"/>
      <c r="F51" s="85"/>
      <c r="G51" s="961"/>
      <c r="H51" s="962"/>
      <c r="I51" s="963"/>
      <c r="J51" s="978"/>
      <c r="K51" s="978"/>
      <c r="L51" s="978"/>
      <c r="M51" s="97"/>
      <c r="N51" s="97"/>
      <c r="O51" s="97"/>
      <c r="P51" s="97"/>
      <c r="Q51" s="83"/>
      <c r="R51" s="83"/>
      <c r="S51" s="99"/>
      <c r="T51" s="81" t="e">
        <f>VLOOKUP(Q51,[18]Listas!$D$6:$E$10,2,0)</f>
        <v>#N/A</v>
      </c>
      <c r="U51" s="81" t="e">
        <f>HLOOKUP(R51,[18]Listas!$F$4:$J$5,2,0)</f>
        <v>#N/A</v>
      </c>
      <c r="V51" s="84" t="e">
        <f>INDEX([18]Listas!$F$6:$J$10,MATCH(Q51,[18]Listas!$D$6:$D$10,0),MATCH(R51,[18]Listas!$F$4:$J$4,0))</f>
        <v>#N/A</v>
      </c>
      <c r="W51" s="99"/>
      <c r="X51" s="961"/>
      <c r="Y51" s="962"/>
      <c r="Z51" s="963"/>
      <c r="AA51" s="85"/>
      <c r="AB51" s="112"/>
      <c r="AC51" s="97"/>
      <c r="AD51" s="85"/>
      <c r="AE51" s="99"/>
      <c r="AF51" s="81">
        <f t="shared" si="8"/>
        <v>0</v>
      </c>
      <c r="AG51" s="101" t="e">
        <f t="shared" si="9"/>
        <v>#N/A</v>
      </c>
      <c r="AH51" s="86" t="e">
        <f>IF(AG51&lt;=1,"Remota",VLOOKUP(AG51,[18]Listas!$C$6:$D$10,2,0))</f>
        <v>#N/A</v>
      </c>
      <c r="AI51" s="101" t="e">
        <f t="shared" si="10"/>
        <v>#N/A</v>
      </c>
      <c r="AJ51" s="86" t="e">
        <f>IF(AI51&lt;=1,"Insignificante",HLOOKUP(AI51,[18]Listas!$F$3:$J$4,2,0))</f>
        <v>#N/A</v>
      </c>
      <c r="AK51" s="82" t="e">
        <f t="shared" si="11"/>
        <v>#N/A</v>
      </c>
      <c r="AL51" s="84" t="e">
        <f>INDEX([18]Listas!$F$6:$J$10,MATCH(AH51,[18]Listas!$D$6:$D$10,0),MATCH(AJ51,[18]Listas!$F$4:$J$4,0))</f>
        <v>#N/A</v>
      </c>
    </row>
    <row r="52" spans="1:38" s="4" customFormat="1" ht="78" hidden="1" customHeight="1" x14ac:dyDescent="0.2">
      <c r="A52" s="97"/>
      <c r="B52" s="83"/>
      <c r="C52" s="961"/>
      <c r="D52" s="962"/>
      <c r="E52" s="963"/>
      <c r="F52" s="85"/>
      <c r="G52" s="961"/>
      <c r="H52" s="962"/>
      <c r="I52" s="963"/>
      <c r="J52" s="978"/>
      <c r="K52" s="978"/>
      <c r="L52" s="978"/>
      <c r="M52" s="97"/>
      <c r="N52" s="97"/>
      <c r="O52" s="97"/>
      <c r="P52" s="97"/>
      <c r="Q52" s="83"/>
      <c r="R52" s="83"/>
      <c r="S52" s="99"/>
      <c r="T52" s="81" t="e">
        <f>VLOOKUP(Q52,[18]Listas!$D$6:$E$10,2,0)</f>
        <v>#N/A</v>
      </c>
      <c r="U52" s="81" t="e">
        <f>HLOOKUP(R52,[18]Listas!$F$4:$J$5,2,0)</f>
        <v>#N/A</v>
      </c>
      <c r="V52" s="84" t="e">
        <f>INDEX([18]Listas!$F$6:$J$10,MATCH(Q52,[18]Listas!$D$6:$D$10,0),MATCH(R52,[18]Listas!$F$4:$J$4,0))</f>
        <v>#N/A</v>
      </c>
      <c r="W52" s="99"/>
      <c r="X52" s="961"/>
      <c r="Y52" s="962"/>
      <c r="Z52" s="963"/>
      <c r="AA52" s="85"/>
      <c r="AB52" s="112"/>
      <c r="AC52" s="97"/>
      <c r="AD52" s="85"/>
      <c r="AE52" s="99"/>
      <c r="AF52" s="81">
        <f t="shared" si="8"/>
        <v>0</v>
      </c>
      <c r="AG52" s="101" t="e">
        <f t="shared" si="9"/>
        <v>#N/A</v>
      </c>
      <c r="AH52" s="86" t="e">
        <f>IF(AG52&lt;=1,"Remota",VLOOKUP(AG52,[18]Listas!$C$6:$D$10,2,0))</f>
        <v>#N/A</v>
      </c>
      <c r="AI52" s="101" t="e">
        <f t="shared" si="10"/>
        <v>#N/A</v>
      </c>
      <c r="AJ52" s="86" t="e">
        <f>IF(AI52&lt;=1,"Insignificante",HLOOKUP(AI52,[18]Listas!$F$3:$J$4,2,0))</f>
        <v>#N/A</v>
      </c>
      <c r="AK52" s="82" t="e">
        <f t="shared" si="11"/>
        <v>#N/A</v>
      </c>
      <c r="AL52" s="84" t="e">
        <f>INDEX([18]Listas!$F$6:$J$10,MATCH(AH52,[18]Listas!$D$6:$D$10,0),MATCH(AJ52,[18]Listas!$F$4:$J$4,0))</f>
        <v>#N/A</v>
      </c>
    </row>
    <row r="53" spans="1:38" s="4" customFormat="1" ht="78" hidden="1" customHeight="1" x14ac:dyDescent="0.2">
      <c r="A53" s="97"/>
      <c r="B53" s="83"/>
      <c r="C53" s="961"/>
      <c r="D53" s="962"/>
      <c r="E53" s="963"/>
      <c r="F53" s="85"/>
      <c r="G53" s="961"/>
      <c r="H53" s="962"/>
      <c r="I53" s="963"/>
      <c r="J53" s="978"/>
      <c r="K53" s="978"/>
      <c r="L53" s="978"/>
      <c r="M53" s="97"/>
      <c r="N53" s="97"/>
      <c r="O53" s="97"/>
      <c r="P53" s="97"/>
      <c r="Q53" s="83"/>
      <c r="R53" s="83"/>
      <c r="S53" s="99"/>
      <c r="T53" s="81" t="e">
        <f>VLOOKUP(Q53,[18]Listas!$D$6:$E$10,2,0)</f>
        <v>#N/A</v>
      </c>
      <c r="U53" s="81" t="e">
        <f>HLOOKUP(R53,[18]Listas!$F$4:$J$5,2,0)</f>
        <v>#N/A</v>
      </c>
      <c r="V53" s="84" t="e">
        <f>INDEX([18]Listas!$F$6:$J$10,MATCH(Q53,[18]Listas!$D$6:$D$10,0),MATCH(R53,[18]Listas!$F$4:$J$4,0))</f>
        <v>#N/A</v>
      </c>
      <c r="W53" s="99"/>
      <c r="X53" s="961"/>
      <c r="Y53" s="962"/>
      <c r="Z53" s="963"/>
      <c r="AA53" s="85"/>
      <c r="AB53" s="112"/>
      <c r="AC53" s="97"/>
      <c r="AD53" s="85"/>
      <c r="AE53" s="99"/>
      <c r="AF53" s="81">
        <f t="shared" si="8"/>
        <v>0</v>
      </c>
      <c r="AG53" s="101" t="e">
        <f t="shared" si="9"/>
        <v>#N/A</v>
      </c>
      <c r="AH53" s="86" t="e">
        <f>IF(AG53&lt;=1,"Remota",VLOOKUP(AG53,[18]Listas!$C$6:$D$10,2,0))</f>
        <v>#N/A</v>
      </c>
      <c r="AI53" s="101" t="e">
        <f t="shared" si="10"/>
        <v>#N/A</v>
      </c>
      <c r="AJ53" s="86" t="e">
        <f>IF(AI53&lt;=1,"Insignificante",HLOOKUP(AI53,[18]Listas!$F$3:$J$4,2,0))</f>
        <v>#N/A</v>
      </c>
      <c r="AK53" s="82" t="e">
        <f t="shared" si="11"/>
        <v>#N/A</v>
      </c>
      <c r="AL53" s="84" t="e">
        <f>INDEX([18]Listas!$F$6:$J$10,MATCH(AH53,[18]Listas!$D$6:$D$10,0),MATCH(AJ53,[18]Listas!$F$4:$J$4,0))</f>
        <v>#N/A</v>
      </c>
    </row>
    <row r="54" spans="1:38" s="4" customFormat="1" ht="78" hidden="1" customHeight="1" x14ac:dyDescent="0.2">
      <c r="A54" s="97"/>
      <c r="B54" s="83"/>
      <c r="C54" s="961"/>
      <c r="D54" s="962"/>
      <c r="E54" s="963"/>
      <c r="F54" s="85"/>
      <c r="G54" s="961"/>
      <c r="H54" s="962"/>
      <c r="I54" s="963"/>
      <c r="J54" s="978"/>
      <c r="K54" s="978"/>
      <c r="L54" s="978"/>
      <c r="M54" s="97"/>
      <c r="N54" s="97"/>
      <c r="O54" s="97"/>
      <c r="P54" s="97"/>
      <c r="Q54" s="83"/>
      <c r="R54" s="83"/>
      <c r="S54" s="99"/>
      <c r="T54" s="81" t="e">
        <f>VLOOKUP(Q54,[18]Listas!$D$6:$E$10,2,0)</f>
        <v>#N/A</v>
      </c>
      <c r="U54" s="81" t="e">
        <f>HLOOKUP(R54,[18]Listas!$F$4:$J$5,2,0)</f>
        <v>#N/A</v>
      </c>
      <c r="V54" s="84" t="e">
        <f>INDEX([18]Listas!$F$6:$J$10,MATCH(Q54,[18]Listas!$D$6:$D$10,0),MATCH(R54,[18]Listas!$F$4:$J$4,0))</f>
        <v>#N/A</v>
      </c>
      <c r="W54" s="99"/>
      <c r="X54" s="961"/>
      <c r="Y54" s="962"/>
      <c r="Z54" s="963"/>
      <c r="AA54" s="85"/>
      <c r="AB54" s="112"/>
      <c r="AC54" s="97"/>
      <c r="AD54" s="85"/>
      <c r="AE54" s="99"/>
      <c r="AF54" s="81">
        <f t="shared" si="8"/>
        <v>0</v>
      </c>
      <c r="AG54" s="101" t="e">
        <f t="shared" si="9"/>
        <v>#N/A</v>
      </c>
      <c r="AH54" s="86" t="e">
        <f>IF(AG54&lt;=1,"Remota",VLOOKUP(AG54,[18]Listas!$C$6:$D$10,2,0))</f>
        <v>#N/A</v>
      </c>
      <c r="AI54" s="101" t="e">
        <f t="shared" si="10"/>
        <v>#N/A</v>
      </c>
      <c r="AJ54" s="86" t="e">
        <f>IF(AI54&lt;=1,"Insignificante",HLOOKUP(AI54,[18]Listas!$F$3:$J$4,2,0))</f>
        <v>#N/A</v>
      </c>
      <c r="AK54" s="82" t="e">
        <f t="shared" si="11"/>
        <v>#N/A</v>
      </c>
      <c r="AL54" s="84" t="e">
        <f>INDEX([18]Listas!$F$6:$J$10,MATCH(AH54,[18]Listas!$D$6:$D$10,0),MATCH(AJ54,[18]Listas!$F$4:$J$4,0))</f>
        <v>#N/A</v>
      </c>
    </row>
    <row r="55" spans="1:38" s="4" customFormat="1" ht="78" hidden="1" customHeight="1" x14ac:dyDescent="0.2">
      <c r="A55" s="97"/>
      <c r="B55" s="83"/>
      <c r="C55" s="961"/>
      <c r="D55" s="962"/>
      <c r="E55" s="963"/>
      <c r="F55" s="85"/>
      <c r="G55" s="961"/>
      <c r="H55" s="962"/>
      <c r="I55" s="963"/>
      <c r="J55" s="978"/>
      <c r="K55" s="978"/>
      <c r="L55" s="978"/>
      <c r="M55" s="97"/>
      <c r="N55" s="97"/>
      <c r="O55" s="97"/>
      <c r="P55" s="97"/>
      <c r="Q55" s="83"/>
      <c r="R55" s="83"/>
      <c r="S55" s="99"/>
      <c r="T55" s="81" t="e">
        <f>VLOOKUP(Q55,[18]Listas!$D$6:$E$10,2,0)</f>
        <v>#N/A</v>
      </c>
      <c r="U55" s="81" t="e">
        <f>HLOOKUP(R55,[18]Listas!$F$4:$J$5,2,0)</f>
        <v>#N/A</v>
      </c>
      <c r="V55" s="84" t="e">
        <f>INDEX([18]Listas!$F$6:$J$10,MATCH(Q55,[18]Listas!$D$6:$D$10,0),MATCH(R55,[18]Listas!$F$4:$J$4,0))</f>
        <v>#N/A</v>
      </c>
      <c r="W55" s="99"/>
      <c r="X55" s="961"/>
      <c r="Y55" s="962"/>
      <c r="Z55" s="963"/>
      <c r="AA55" s="85"/>
      <c r="AB55" s="112"/>
      <c r="AC55" s="97"/>
      <c r="AD55" s="85"/>
      <c r="AE55" s="99"/>
      <c r="AF55" s="81">
        <f t="shared" si="8"/>
        <v>0</v>
      </c>
      <c r="AG55" s="101" t="e">
        <f t="shared" si="9"/>
        <v>#N/A</v>
      </c>
      <c r="AH55" s="86" t="e">
        <f>IF(AG55&lt;=1,"Remota",VLOOKUP(AG55,[18]Listas!$C$6:$D$10,2,0))</f>
        <v>#N/A</v>
      </c>
      <c r="AI55" s="101" t="e">
        <f t="shared" si="10"/>
        <v>#N/A</v>
      </c>
      <c r="AJ55" s="86" t="e">
        <f>IF(AI55&lt;=1,"Insignificante",HLOOKUP(AI55,[18]Listas!$F$3:$J$4,2,0))</f>
        <v>#N/A</v>
      </c>
      <c r="AK55" s="82" t="e">
        <f t="shared" si="11"/>
        <v>#N/A</v>
      </c>
      <c r="AL55" s="84" t="e">
        <f>INDEX([18]Listas!$F$6:$J$10,MATCH(AH55,[18]Listas!$D$6:$D$10,0),MATCH(AJ55,[18]Listas!$F$4:$J$4,0))</f>
        <v>#N/A</v>
      </c>
    </row>
    <row r="56" spans="1:38" s="4" customFormat="1" ht="78" hidden="1" customHeight="1" x14ac:dyDescent="0.2">
      <c r="A56" s="97"/>
      <c r="B56" s="83"/>
      <c r="C56" s="961"/>
      <c r="D56" s="962"/>
      <c r="E56" s="963"/>
      <c r="F56" s="85"/>
      <c r="G56" s="961"/>
      <c r="H56" s="962"/>
      <c r="I56" s="963"/>
      <c r="J56" s="978"/>
      <c r="K56" s="978"/>
      <c r="L56" s="978"/>
      <c r="M56" s="97"/>
      <c r="N56" s="97"/>
      <c r="O56" s="97"/>
      <c r="P56" s="97"/>
      <c r="Q56" s="83"/>
      <c r="R56" s="83"/>
      <c r="S56" s="99"/>
      <c r="T56" s="81" t="e">
        <f>VLOOKUP(Q56,[18]Listas!$D$6:$E$10,2,0)</f>
        <v>#N/A</v>
      </c>
      <c r="U56" s="81" t="e">
        <f>HLOOKUP(R56,[18]Listas!$F$4:$J$5,2,0)</f>
        <v>#N/A</v>
      </c>
      <c r="V56" s="84" t="e">
        <f>INDEX([18]Listas!$F$6:$J$10,MATCH(Q56,[18]Listas!$D$6:$D$10,0),MATCH(R56,[18]Listas!$F$4:$J$4,0))</f>
        <v>#N/A</v>
      </c>
      <c r="W56" s="99"/>
      <c r="X56" s="961"/>
      <c r="Y56" s="962"/>
      <c r="Z56" s="963"/>
      <c r="AA56" s="85"/>
      <c r="AB56" s="112"/>
      <c r="AC56" s="97"/>
      <c r="AD56" s="85"/>
      <c r="AE56" s="99"/>
      <c r="AF56" s="81">
        <f t="shared" si="8"/>
        <v>0</v>
      </c>
      <c r="AG56" s="101" t="e">
        <f t="shared" si="9"/>
        <v>#N/A</v>
      </c>
      <c r="AH56" s="86" t="e">
        <f>IF(AG56&lt;=1,"Remota",VLOOKUP(AG56,[18]Listas!$C$6:$D$10,2,0))</f>
        <v>#N/A</v>
      </c>
      <c r="AI56" s="101" t="e">
        <f t="shared" si="10"/>
        <v>#N/A</v>
      </c>
      <c r="AJ56" s="86" t="e">
        <f>IF(AI56&lt;=1,"Insignificante",HLOOKUP(AI56,[18]Listas!$F$3:$J$4,2,0))</f>
        <v>#N/A</v>
      </c>
      <c r="AK56" s="82" t="e">
        <f t="shared" si="11"/>
        <v>#N/A</v>
      </c>
      <c r="AL56" s="84" t="e">
        <f>INDEX([18]Listas!$F$6:$J$10,MATCH(AH56,[18]Listas!$D$6:$D$10,0),MATCH(AJ56,[18]Listas!$F$4:$J$4,0))</f>
        <v>#N/A</v>
      </c>
    </row>
    <row r="57" spans="1:38" s="4" customFormat="1" ht="78" hidden="1" customHeight="1" x14ac:dyDescent="0.2">
      <c r="A57" s="97"/>
      <c r="B57" s="83"/>
      <c r="C57" s="961"/>
      <c r="D57" s="962"/>
      <c r="E57" s="963"/>
      <c r="F57" s="85"/>
      <c r="G57" s="961"/>
      <c r="H57" s="962"/>
      <c r="I57" s="963"/>
      <c r="J57" s="978"/>
      <c r="K57" s="978"/>
      <c r="L57" s="978"/>
      <c r="M57" s="97"/>
      <c r="N57" s="97"/>
      <c r="O57" s="97"/>
      <c r="P57" s="97"/>
      <c r="Q57" s="83"/>
      <c r="R57" s="83"/>
      <c r="S57" s="99"/>
      <c r="T57" s="81" t="e">
        <f>VLOOKUP(Q57,[18]Listas!$D$6:$E$10,2,0)</f>
        <v>#N/A</v>
      </c>
      <c r="U57" s="81" t="e">
        <f>HLOOKUP(R57,[18]Listas!$F$4:$J$5,2,0)</f>
        <v>#N/A</v>
      </c>
      <c r="V57" s="84" t="e">
        <f>INDEX([18]Listas!$F$6:$J$10,MATCH(Q57,[18]Listas!$D$6:$D$10,0),MATCH(R57,[18]Listas!$F$4:$J$4,0))</f>
        <v>#N/A</v>
      </c>
      <c r="W57" s="99"/>
      <c r="X57" s="961"/>
      <c r="Y57" s="962"/>
      <c r="Z57" s="963"/>
      <c r="AA57" s="85"/>
      <c r="AB57" s="112"/>
      <c r="AC57" s="97"/>
      <c r="AD57" s="85"/>
      <c r="AE57" s="99"/>
      <c r="AF57" s="81">
        <f t="shared" si="8"/>
        <v>0</v>
      </c>
      <c r="AG57" s="101" t="e">
        <f t="shared" si="9"/>
        <v>#N/A</v>
      </c>
      <c r="AH57" s="86" t="e">
        <f>IF(AG57&lt;=1,"Remota",VLOOKUP(AG57,[18]Listas!$C$6:$D$10,2,0))</f>
        <v>#N/A</v>
      </c>
      <c r="AI57" s="101" t="e">
        <f t="shared" si="10"/>
        <v>#N/A</v>
      </c>
      <c r="AJ57" s="86" t="e">
        <f>IF(AI57&lt;=1,"Insignificante",HLOOKUP(AI57,[18]Listas!$F$3:$J$4,2,0))</f>
        <v>#N/A</v>
      </c>
      <c r="AK57" s="82" t="e">
        <f t="shared" si="11"/>
        <v>#N/A</v>
      </c>
      <c r="AL57" s="84" t="e">
        <f>INDEX([18]Listas!$F$6:$J$10,MATCH(AH57,[18]Listas!$D$6:$D$10,0),MATCH(AJ57,[18]Listas!$F$4:$J$4,0))</f>
        <v>#N/A</v>
      </c>
    </row>
    <row r="58" spans="1:38" s="4" customFormat="1" ht="78" hidden="1" customHeight="1" x14ac:dyDescent="0.2">
      <c r="A58" s="97"/>
      <c r="B58" s="83"/>
      <c r="C58" s="961"/>
      <c r="D58" s="962"/>
      <c r="E58" s="963"/>
      <c r="F58" s="85"/>
      <c r="G58" s="961"/>
      <c r="H58" s="962"/>
      <c r="I58" s="963"/>
      <c r="J58" s="978"/>
      <c r="K58" s="978"/>
      <c r="L58" s="978"/>
      <c r="M58" s="97"/>
      <c r="N58" s="97"/>
      <c r="O58" s="97"/>
      <c r="P58" s="97"/>
      <c r="Q58" s="83"/>
      <c r="R58" s="83"/>
      <c r="S58" s="99"/>
      <c r="T58" s="81" t="e">
        <f>VLOOKUP(Q58,[18]Listas!$D$6:$E$10,2,0)</f>
        <v>#N/A</v>
      </c>
      <c r="U58" s="81" t="e">
        <f>HLOOKUP(R58,[18]Listas!$F$4:$J$5,2,0)</f>
        <v>#N/A</v>
      </c>
      <c r="V58" s="84" t="e">
        <f>INDEX([18]Listas!$F$6:$J$10,MATCH(Q58,[18]Listas!$D$6:$D$10,0),MATCH(R58,[18]Listas!$F$4:$J$4,0))</f>
        <v>#N/A</v>
      </c>
      <c r="W58" s="99"/>
      <c r="X58" s="961"/>
      <c r="Y58" s="962"/>
      <c r="Z58" s="963"/>
      <c r="AA58" s="85"/>
      <c r="AB58" s="112"/>
      <c r="AC58" s="97"/>
      <c r="AD58" s="85"/>
      <c r="AE58" s="99"/>
      <c r="AF58" s="81">
        <f t="shared" si="8"/>
        <v>0</v>
      </c>
      <c r="AG58" s="101" t="e">
        <f t="shared" si="9"/>
        <v>#N/A</v>
      </c>
      <c r="AH58" s="86" t="e">
        <f>IF(AG58&lt;=1,"Remota",VLOOKUP(AG58,[18]Listas!$C$6:$D$10,2,0))</f>
        <v>#N/A</v>
      </c>
      <c r="AI58" s="101" t="e">
        <f t="shared" si="10"/>
        <v>#N/A</v>
      </c>
      <c r="AJ58" s="86" t="e">
        <f>IF(AI58&lt;=1,"Insignificante",HLOOKUP(AI58,[18]Listas!$F$3:$J$4,2,0))</f>
        <v>#N/A</v>
      </c>
      <c r="AK58" s="82" t="e">
        <f t="shared" si="11"/>
        <v>#N/A</v>
      </c>
      <c r="AL58" s="84" t="e">
        <f>INDEX([18]Listas!$F$6:$J$10,MATCH(AH58,[18]Listas!$D$6:$D$10,0),MATCH(AJ58,[18]Listas!$F$4:$J$4,0))</f>
        <v>#N/A</v>
      </c>
    </row>
    <row r="59" spans="1:38" s="4" customFormat="1" ht="78" hidden="1" customHeight="1" x14ac:dyDescent="0.2">
      <c r="A59" s="97"/>
      <c r="B59" s="83"/>
      <c r="C59" s="961"/>
      <c r="D59" s="962"/>
      <c r="E59" s="963"/>
      <c r="F59" s="85"/>
      <c r="G59" s="961"/>
      <c r="H59" s="962"/>
      <c r="I59" s="963"/>
      <c r="J59" s="978"/>
      <c r="K59" s="978"/>
      <c r="L59" s="978"/>
      <c r="M59" s="97"/>
      <c r="N59" s="97"/>
      <c r="O59" s="97"/>
      <c r="P59" s="97"/>
      <c r="Q59" s="83"/>
      <c r="R59" s="83"/>
      <c r="S59" s="99"/>
      <c r="T59" s="81" t="e">
        <f>VLOOKUP(Q59,[18]Listas!$D$6:$E$10,2,0)</f>
        <v>#N/A</v>
      </c>
      <c r="U59" s="81" t="e">
        <f>HLOOKUP(R59,[18]Listas!$F$4:$J$5,2,0)</f>
        <v>#N/A</v>
      </c>
      <c r="V59" s="84" t="e">
        <f>INDEX([18]Listas!$F$6:$J$10,MATCH(Q59,[18]Listas!$D$6:$D$10,0),MATCH(R59,[18]Listas!$F$4:$J$4,0))</f>
        <v>#N/A</v>
      </c>
      <c r="W59" s="99"/>
      <c r="X59" s="961"/>
      <c r="Y59" s="962"/>
      <c r="Z59" s="963"/>
      <c r="AA59" s="85"/>
      <c r="AB59" s="112"/>
      <c r="AC59" s="97"/>
      <c r="AD59" s="85"/>
      <c r="AE59" s="99"/>
      <c r="AF59" s="81">
        <f t="shared" si="8"/>
        <v>0</v>
      </c>
      <c r="AG59" s="101" t="e">
        <f t="shared" si="9"/>
        <v>#N/A</v>
      </c>
      <c r="AH59" s="86" t="e">
        <f>IF(AG59&lt;=1,"Remota",VLOOKUP(AG59,[18]Listas!$C$6:$D$10,2,0))</f>
        <v>#N/A</v>
      </c>
      <c r="AI59" s="101" t="e">
        <f t="shared" si="10"/>
        <v>#N/A</v>
      </c>
      <c r="AJ59" s="86" t="e">
        <f>IF(AI59&lt;=1,"Insignificante",HLOOKUP(AI59,[18]Listas!$F$3:$J$4,2,0))</f>
        <v>#N/A</v>
      </c>
      <c r="AK59" s="82" t="e">
        <f t="shared" si="11"/>
        <v>#N/A</v>
      </c>
      <c r="AL59" s="84" t="e">
        <f>INDEX([18]Listas!$F$6:$J$10,MATCH(AH59,[18]Listas!$D$6:$D$10,0),MATCH(AJ59,[18]Listas!$F$4:$J$4,0))</f>
        <v>#N/A</v>
      </c>
    </row>
    <row r="60" spans="1:38" s="4" customFormat="1" ht="78" hidden="1" customHeight="1" x14ac:dyDescent="0.2">
      <c r="A60" s="97"/>
      <c r="B60" s="83"/>
      <c r="C60" s="961"/>
      <c r="D60" s="962"/>
      <c r="E60" s="963"/>
      <c r="F60" s="85"/>
      <c r="G60" s="961"/>
      <c r="H60" s="962"/>
      <c r="I60" s="963"/>
      <c r="J60" s="978"/>
      <c r="K60" s="978"/>
      <c r="L60" s="978"/>
      <c r="M60" s="97"/>
      <c r="N60" s="97"/>
      <c r="O60" s="97"/>
      <c r="P60" s="97"/>
      <c r="Q60" s="83"/>
      <c r="R60" s="83"/>
      <c r="S60" s="99"/>
      <c r="T60" s="81" t="e">
        <f>VLOOKUP(Q60,[18]Listas!$D$6:$E$10,2,0)</f>
        <v>#N/A</v>
      </c>
      <c r="U60" s="81" t="e">
        <f>HLOOKUP(R60,[18]Listas!$F$4:$J$5,2,0)</f>
        <v>#N/A</v>
      </c>
      <c r="V60" s="84" t="e">
        <f>INDEX([18]Listas!$F$6:$J$10,MATCH(Q60,[18]Listas!$D$6:$D$10,0),MATCH(R60,[18]Listas!$F$4:$J$4,0))</f>
        <v>#N/A</v>
      </c>
      <c r="W60" s="99"/>
      <c r="X60" s="961"/>
      <c r="Y60" s="962"/>
      <c r="Z60" s="963"/>
      <c r="AA60" s="85"/>
      <c r="AB60" s="112"/>
      <c r="AC60" s="97"/>
      <c r="AD60" s="85"/>
      <c r="AE60" s="99"/>
      <c r="AF60" s="81">
        <f t="shared" si="8"/>
        <v>0</v>
      </c>
      <c r="AG60" s="101" t="e">
        <f t="shared" si="9"/>
        <v>#N/A</v>
      </c>
      <c r="AH60" s="86" t="e">
        <f>IF(AG60&lt;=1,"Remota",VLOOKUP(AG60,[18]Listas!$C$6:$D$10,2,0))</f>
        <v>#N/A</v>
      </c>
      <c r="AI60" s="101" t="e">
        <f t="shared" si="10"/>
        <v>#N/A</v>
      </c>
      <c r="AJ60" s="86" t="e">
        <f>IF(AI60&lt;=1,"Insignificante",HLOOKUP(AI60,[18]Listas!$F$3:$J$4,2,0))</f>
        <v>#N/A</v>
      </c>
      <c r="AK60" s="82" t="e">
        <f t="shared" si="11"/>
        <v>#N/A</v>
      </c>
      <c r="AL60" s="84" t="e">
        <f>INDEX([18]Listas!$F$6:$J$10,MATCH(AH60,[18]Listas!$D$6:$D$10,0),MATCH(AJ60,[18]Listas!$F$4:$J$4,0))</f>
        <v>#N/A</v>
      </c>
    </row>
    <row r="61" spans="1:38" s="4" customFormat="1" ht="78" hidden="1" customHeight="1" x14ac:dyDescent="0.2">
      <c r="A61" s="97"/>
      <c r="B61" s="83"/>
      <c r="C61" s="961"/>
      <c r="D61" s="962"/>
      <c r="E61" s="963"/>
      <c r="F61" s="85"/>
      <c r="G61" s="961"/>
      <c r="H61" s="962"/>
      <c r="I61" s="963"/>
      <c r="J61" s="978"/>
      <c r="K61" s="978"/>
      <c r="L61" s="978"/>
      <c r="M61" s="97"/>
      <c r="N61" s="97"/>
      <c r="O61" s="97"/>
      <c r="P61" s="97"/>
      <c r="Q61" s="83"/>
      <c r="R61" s="83"/>
      <c r="S61" s="99"/>
      <c r="T61" s="81" t="e">
        <f>VLOOKUP(Q61,[18]Listas!$D$6:$E$10,2,0)</f>
        <v>#N/A</v>
      </c>
      <c r="U61" s="81" t="e">
        <f>HLOOKUP(R61,[18]Listas!$F$4:$J$5,2,0)</f>
        <v>#N/A</v>
      </c>
      <c r="V61" s="84" t="e">
        <f>INDEX([18]Listas!$F$6:$J$10,MATCH(Q61,[18]Listas!$D$6:$D$10,0),MATCH(R61,[18]Listas!$F$4:$J$4,0))</f>
        <v>#N/A</v>
      </c>
      <c r="W61" s="99"/>
      <c r="X61" s="961"/>
      <c r="Y61" s="962"/>
      <c r="Z61" s="963"/>
      <c r="AA61" s="85"/>
      <c r="AB61" s="112"/>
      <c r="AC61" s="97"/>
      <c r="AD61" s="85"/>
      <c r="AE61" s="99"/>
      <c r="AF61" s="81">
        <f t="shared" si="8"/>
        <v>0</v>
      </c>
      <c r="AG61" s="101" t="e">
        <f t="shared" si="9"/>
        <v>#N/A</v>
      </c>
      <c r="AH61" s="86" t="e">
        <f>IF(AG61&lt;=1,"Remota",VLOOKUP(AG61,[18]Listas!$C$6:$D$10,2,0))</f>
        <v>#N/A</v>
      </c>
      <c r="AI61" s="101" t="e">
        <f t="shared" si="10"/>
        <v>#N/A</v>
      </c>
      <c r="AJ61" s="86" t="e">
        <f>IF(AI61&lt;=1,"Insignificante",HLOOKUP(AI61,[18]Listas!$F$3:$J$4,2,0))</f>
        <v>#N/A</v>
      </c>
      <c r="AK61" s="82" t="e">
        <f t="shared" si="11"/>
        <v>#N/A</v>
      </c>
      <c r="AL61" s="84" t="e">
        <f>INDEX([18]Listas!$F$6:$J$10,MATCH(AH61,[18]Listas!$D$6:$D$10,0),MATCH(AJ61,[18]Listas!$F$4:$J$4,0))</f>
        <v>#N/A</v>
      </c>
    </row>
    <row r="62" spans="1:38" s="4" customFormat="1" ht="78" hidden="1" customHeight="1" x14ac:dyDescent="0.2">
      <c r="A62" s="97"/>
      <c r="B62" s="83"/>
      <c r="C62" s="961"/>
      <c r="D62" s="962"/>
      <c r="E62" s="963"/>
      <c r="F62" s="85"/>
      <c r="G62" s="961"/>
      <c r="H62" s="962"/>
      <c r="I62" s="963"/>
      <c r="J62" s="978"/>
      <c r="K62" s="978"/>
      <c r="L62" s="978"/>
      <c r="M62" s="97"/>
      <c r="N62" s="97"/>
      <c r="O62" s="97"/>
      <c r="P62" s="97"/>
      <c r="Q62" s="83"/>
      <c r="R62" s="83"/>
      <c r="S62" s="99"/>
      <c r="T62" s="81" t="e">
        <f>VLOOKUP(Q62,[18]Listas!$D$6:$E$10,2,0)</f>
        <v>#N/A</v>
      </c>
      <c r="U62" s="81" t="e">
        <f>HLOOKUP(R62,[18]Listas!$F$4:$J$5,2,0)</f>
        <v>#N/A</v>
      </c>
      <c r="V62" s="84" t="e">
        <f>INDEX([18]Listas!$F$6:$J$10,MATCH(Q62,[18]Listas!$D$6:$D$10,0),MATCH(R62,[18]Listas!$F$4:$J$4,0))</f>
        <v>#N/A</v>
      </c>
      <c r="W62" s="99"/>
      <c r="X62" s="961"/>
      <c r="Y62" s="962"/>
      <c r="Z62" s="963"/>
      <c r="AA62" s="85"/>
      <c r="AB62" s="112"/>
      <c r="AC62" s="97"/>
      <c r="AD62" s="85"/>
      <c r="AE62" s="99"/>
      <c r="AF62" s="81">
        <f t="shared" si="8"/>
        <v>0</v>
      </c>
      <c r="AG62" s="101" t="e">
        <f t="shared" si="9"/>
        <v>#N/A</v>
      </c>
      <c r="AH62" s="86" t="e">
        <f>IF(AG62&lt;=1,"Remota",VLOOKUP(AG62,[18]Listas!$C$6:$D$10,2,0))</f>
        <v>#N/A</v>
      </c>
      <c r="AI62" s="101" t="e">
        <f t="shared" si="10"/>
        <v>#N/A</v>
      </c>
      <c r="AJ62" s="86" t="e">
        <f>IF(AI62&lt;=1,"Insignificante",HLOOKUP(AI62,[18]Listas!$F$3:$J$4,2,0))</f>
        <v>#N/A</v>
      </c>
      <c r="AK62" s="82" t="e">
        <f t="shared" si="11"/>
        <v>#N/A</v>
      </c>
      <c r="AL62" s="84" t="e">
        <f>INDEX([18]Listas!$F$6:$J$10,MATCH(AH62,[18]Listas!$D$6:$D$10,0),MATCH(AJ62,[18]Listas!$F$4:$J$4,0))</f>
        <v>#N/A</v>
      </c>
    </row>
    <row r="63" spans="1:38" s="4" customFormat="1" ht="78" hidden="1" customHeight="1" x14ac:dyDescent="0.2">
      <c r="A63" s="97"/>
      <c r="B63" s="83"/>
      <c r="C63" s="961"/>
      <c r="D63" s="962"/>
      <c r="E63" s="963"/>
      <c r="F63" s="85"/>
      <c r="G63" s="961"/>
      <c r="H63" s="962"/>
      <c r="I63" s="963"/>
      <c r="J63" s="978"/>
      <c r="K63" s="978"/>
      <c r="L63" s="978"/>
      <c r="M63" s="97"/>
      <c r="N63" s="97"/>
      <c r="O63" s="97"/>
      <c r="P63" s="97"/>
      <c r="Q63" s="83"/>
      <c r="R63" s="83"/>
      <c r="S63" s="99"/>
      <c r="T63" s="81" t="e">
        <f>VLOOKUP(Q63,[18]Listas!$D$6:$E$10,2,0)</f>
        <v>#N/A</v>
      </c>
      <c r="U63" s="81" t="e">
        <f>HLOOKUP(R63,[18]Listas!$F$4:$J$5,2,0)</f>
        <v>#N/A</v>
      </c>
      <c r="V63" s="84" t="e">
        <f>INDEX([18]Listas!$F$6:$J$10,MATCH(Q63,[18]Listas!$D$6:$D$10,0),MATCH(R63,[18]Listas!$F$4:$J$4,0))</f>
        <v>#N/A</v>
      </c>
      <c r="W63" s="99"/>
      <c r="X63" s="961"/>
      <c r="Y63" s="962"/>
      <c r="Z63" s="963"/>
      <c r="AA63" s="85"/>
      <c r="AB63" s="112"/>
      <c r="AC63" s="97"/>
      <c r="AD63" s="85"/>
      <c r="AE63" s="99"/>
      <c r="AF63" s="81">
        <f t="shared" si="8"/>
        <v>0</v>
      </c>
      <c r="AG63" s="101" t="e">
        <f t="shared" si="9"/>
        <v>#N/A</v>
      </c>
      <c r="AH63" s="86" t="e">
        <f>IF(AG63&lt;=1,"Remota",VLOOKUP(AG63,[18]Listas!$C$6:$D$10,2,0))</f>
        <v>#N/A</v>
      </c>
      <c r="AI63" s="101" t="e">
        <f t="shared" si="10"/>
        <v>#N/A</v>
      </c>
      <c r="AJ63" s="86" t="e">
        <f>IF(AI63&lt;=1,"Insignificante",HLOOKUP(AI63,[18]Listas!$F$3:$J$4,2,0))</f>
        <v>#N/A</v>
      </c>
      <c r="AK63" s="82" t="e">
        <f t="shared" si="11"/>
        <v>#N/A</v>
      </c>
      <c r="AL63" s="84" t="e">
        <f>INDEX([18]Listas!$F$6:$J$10,MATCH(AH63,[18]Listas!$D$6:$D$10,0),MATCH(AJ63,[18]Listas!$F$4:$J$4,0))</f>
        <v>#N/A</v>
      </c>
    </row>
    <row r="64" spans="1:38" s="4" customFormat="1" ht="78" hidden="1" customHeight="1" x14ac:dyDescent="0.2">
      <c r="A64" s="97"/>
      <c r="B64" s="83"/>
      <c r="C64" s="961"/>
      <c r="D64" s="962"/>
      <c r="E64" s="963"/>
      <c r="F64" s="85"/>
      <c r="G64" s="961"/>
      <c r="H64" s="962"/>
      <c r="I64" s="963"/>
      <c r="J64" s="978"/>
      <c r="K64" s="978"/>
      <c r="L64" s="978"/>
      <c r="M64" s="97"/>
      <c r="N64" s="97"/>
      <c r="O64" s="97"/>
      <c r="P64" s="97"/>
      <c r="Q64" s="83"/>
      <c r="R64" s="83"/>
      <c r="S64" s="99"/>
      <c r="T64" s="81" t="e">
        <f>VLOOKUP(Q64,[18]Listas!$D$6:$E$10,2,0)</f>
        <v>#N/A</v>
      </c>
      <c r="U64" s="81" t="e">
        <f>HLOOKUP(R64,[18]Listas!$F$4:$J$5,2,0)</f>
        <v>#N/A</v>
      </c>
      <c r="V64" s="84" t="e">
        <f>INDEX([18]Listas!$F$6:$J$10,MATCH(Q64,[18]Listas!$D$6:$D$10,0),MATCH(R64,[18]Listas!$F$4:$J$4,0))</f>
        <v>#N/A</v>
      </c>
      <c r="W64" s="99"/>
      <c r="X64" s="961"/>
      <c r="Y64" s="962"/>
      <c r="Z64" s="963"/>
      <c r="AA64" s="85"/>
      <c r="AB64" s="112"/>
      <c r="AC64" s="97"/>
      <c r="AD64" s="85"/>
      <c r="AE64" s="99"/>
      <c r="AF64" s="81">
        <f t="shared" si="8"/>
        <v>0</v>
      </c>
      <c r="AG64" s="101" t="e">
        <f t="shared" si="9"/>
        <v>#N/A</v>
      </c>
      <c r="AH64" s="86" t="e">
        <f>IF(AG64&lt;=1,"Remota",VLOOKUP(AG64,[18]Listas!$C$6:$D$10,2,0))</f>
        <v>#N/A</v>
      </c>
      <c r="AI64" s="101" t="e">
        <f t="shared" si="10"/>
        <v>#N/A</v>
      </c>
      <c r="AJ64" s="86" t="e">
        <f>IF(AI64&lt;=1,"Insignificante",HLOOKUP(AI64,[18]Listas!$F$3:$J$4,2,0))</f>
        <v>#N/A</v>
      </c>
      <c r="AK64" s="82" t="e">
        <f t="shared" si="11"/>
        <v>#N/A</v>
      </c>
      <c r="AL64" s="84" t="e">
        <f>INDEX([18]Listas!$F$6:$J$10,MATCH(AH64,[18]Listas!$D$6:$D$10,0),MATCH(AJ64,[18]Listas!$F$4:$J$4,0))</f>
        <v>#N/A</v>
      </c>
    </row>
    <row r="65" spans="1:38" s="4" customFormat="1" ht="78" hidden="1" customHeight="1" x14ac:dyDescent="0.2">
      <c r="A65" s="97"/>
      <c r="B65" s="83"/>
      <c r="C65" s="961"/>
      <c r="D65" s="962"/>
      <c r="E65" s="963"/>
      <c r="F65" s="85"/>
      <c r="G65" s="961"/>
      <c r="H65" s="962"/>
      <c r="I65" s="963"/>
      <c r="J65" s="978"/>
      <c r="K65" s="978"/>
      <c r="L65" s="978"/>
      <c r="M65" s="97"/>
      <c r="N65" s="97"/>
      <c r="O65" s="97"/>
      <c r="P65" s="97"/>
      <c r="Q65" s="83"/>
      <c r="R65" s="83"/>
      <c r="S65" s="99"/>
      <c r="T65" s="81" t="e">
        <f>VLOOKUP(Q65,[18]Listas!$D$6:$E$10,2,0)</f>
        <v>#N/A</v>
      </c>
      <c r="U65" s="81" t="e">
        <f>HLOOKUP(R65,[18]Listas!$F$4:$J$5,2,0)</f>
        <v>#N/A</v>
      </c>
      <c r="V65" s="84" t="e">
        <f>INDEX([18]Listas!$F$6:$J$10,MATCH(Q65,[18]Listas!$D$6:$D$10,0),MATCH(R65,[18]Listas!$F$4:$J$4,0))</f>
        <v>#N/A</v>
      </c>
      <c r="W65" s="99"/>
      <c r="X65" s="961"/>
      <c r="Y65" s="962"/>
      <c r="Z65" s="963"/>
      <c r="AA65" s="85"/>
      <c r="AB65" s="112"/>
      <c r="AC65" s="97"/>
      <c r="AD65" s="85"/>
      <c r="AE65" s="99"/>
      <c r="AF65" s="81">
        <f t="shared" si="8"/>
        <v>0</v>
      </c>
      <c r="AG65" s="101" t="e">
        <f t="shared" si="9"/>
        <v>#N/A</v>
      </c>
      <c r="AH65" s="86" t="e">
        <f>IF(AG65&lt;=1,"Remota",VLOOKUP(AG65,[18]Listas!$C$6:$D$10,2,0))</f>
        <v>#N/A</v>
      </c>
      <c r="AI65" s="101" t="e">
        <f t="shared" si="10"/>
        <v>#N/A</v>
      </c>
      <c r="AJ65" s="86" t="e">
        <f>IF(AI65&lt;=1,"Insignificante",HLOOKUP(AI65,[18]Listas!$F$3:$J$4,2,0))</f>
        <v>#N/A</v>
      </c>
      <c r="AK65" s="82" t="e">
        <f t="shared" si="11"/>
        <v>#N/A</v>
      </c>
      <c r="AL65" s="84" t="e">
        <f>INDEX([18]Listas!$F$6:$J$10,MATCH(AH65,[18]Listas!$D$6:$D$10,0),MATCH(AJ65,[18]Listas!$F$4:$J$4,0))</f>
        <v>#N/A</v>
      </c>
    </row>
    <row r="66" spans="1:38" s="4" customFormat="1" ht="78" hidden="1" customHeight="1" x14ac:dyDescent="0.2">
      <c r="A66" s="97"/>
      <c r="B66" s="83"/>
      <c r="C66" s="961"/>
      <c r="D66" s="962"/>
      <c r="E66" s="963"/>
      <c r="F66" s="85"/>
      <c r="G66" s="961"/>
      <c r="H66" s="962"/>
      <c r="I66" s="963"/>
      <c r="J66" s="978"/>
      <c r="K66" s="978"/>
      <c r="L66" s="978"/>
      <c r="M66" s="97"/>
      <c r="N66" s="97"/>
      <c r="O66" s="97"/>
      <c r="P66" s="97"/>
      <c r="Q66" s="83"/>
      <c r="R66" s="83"/>
      <c r="S66" s="99"/>
      <c r="T66" s="81" t="e">
        <f>VLOOKUP(Q66,[18]Listas!$D$6:$E$10,2,0)</f>
        <v>#N/A</v>
      </c>
      <c r="U66" s="81" t="e">
        <f>HLOOKUP(R66,[18]Listas!$F$4:$J$5,2,0)</f>
        <v>#N/A</v>
      </c>
      <c r="V66" s="84" t="e">
        <f>INDEX([18]Listas!$F$6:$J$10,MATCH(Q66,[18]Listas!$D$6:$D$10,0),MATCH(R66,[18]Listas!$F$4:$J$4,0))</f>
        <v>#N/A</v>
      </c>
      <c r="W66" s="99"/>
      <c r="X66" s="961"/>
      <c r="Y66" s="962"/>
      <c r="Z66" s="963"/>
      <c r="AA66" s="85"/>
      <c r="AB66" s="112"/>
      <c r="AC66" s="97"/>
      <c r="AD66" s="85"/>
      <c r="AE66" s="99"/>
      <c r="AF66" s="81">
        <f t="shared" ref="AF66:AF81" si="12">IF(AC66&lt;=33,0,IF(AC66&gt;81,2,1))</f>
        <v>0</v>
      </c>
      <c r="AG66" s="101" t="e">
        <f t="shared" ref="AG66:AG81" si="13">IF(OR(AD66="Probabilidad",AD66="Ambos"),T66-AF66,T66)</f>
        <v>#N/A</v>
      </c>
      <c r="AH66" s="86" t="e">
        <f>IF(AG66&lt;=1,"Remota",VLOOKUP(AG66,[18]Listas!$C$6:$D$10,2,0))</f>
        <v>#N/A</v>
      </c>
      <c r="AI66" s="101" t="e">
        <f t="shared" ref="AI66:AI81" si="14">IF(OR(AD66="Impacto",AD66="Ambos"),U66-AF66,U66)</f>
        <v>#N/A</v>
      </c>
      <c r="AJ66" s="86" t="e">
        <f>IF(AI66&lt;=1,"Insignificante",HLOOKUP(AI66,[18]Listas!$F$3:$J$4,2,0))</f>
        <v>#N/A</v>
      </c>
      <c r="AK66" s="82" t="e">
        <f t="shared" ref="AK66:AK81" si="15">AG66*AI66</f>
        <v>#N/A</v>
      </c>
      <c r="AL66" s="84" t="e">
        <f>INDEX([18]Listas!$F$6:$J$10,MATCH(AH66,[18]Listas!$D$6:$D$10,0),MATCH(AJ66,[18]Listas!$F$4:$J$4,0))</f>
        <v>#N/A</v>
      </c>
    </row>
    <row r="67" spans="1:38" s="4" customFormat="1" ht="78" hidden="1" customHeight="1" x14ac:dyDescent="0.2">
      <c r="A67" s="97"/>
      <c r="B67" s="83"/>
      <c r="C67" s="961"/>
      <c r="D67" s="962"/>
      <c r="E67" s="963"/>
      <c r="F67" s="85"/>
      <c r="G67" s="961"/>
      <c r="H67" s="962"/>
      <c r="I67" s="963"/>
      <c r="J67" s="978"/>
      <c r="K67" s="978"/>
      <c r="L67" s="978"/>
      <c r="M67" s="97"/>
      <c r="N67" s="97"/>
      <c r="O67" s="97"/>
      <c r="P67" s="97"/>
      <c r="Q67" s="83"/>
      <c r="R67" s="83"/>
      <c r="S67" s="99"/>
      <c r="T67" s="81" t="e">
        <f>VLOOKUP(Q67,[18]Listas!$D$6:$E$10,2,0)</f>
        <v>#N/A</v>
      </c>
      <c r="U67" s="81" t="e">
        <f>HLOOKUP(R67,[18]Listas!$F$4:$J$5,2,0)</f>
        <v>#N/A</v>
      </c>
      <c r="V67" s="84" t="e">
        <f>INDEX([18]Listas!$F$6:$J$10,MATCH(Q67,[18]Listas!$D$6:$D$10,0),MATCH(R67,[18]Listas!$F$4:$J$4,0))</f>
        <v>#N/A</v>
      </c>
      <c r="W67" s="99"/>
      <c r="X67" s="961"/>
      <c r="Y67" s="962"/>
      <c r="Z67" s="963"/>
      <c r="AA67" s="85"/>
      <c r="AB67" s="112"/>
      <c r="AC67" s="97"/>
      <c r="AD67" s="85"/>
      <c r="AE67" s="99"/>
      <c r="AF67" s="81">
        <f t="shared" si="12"/>
        <v>0</v>
      </c>
      <c r="AG67" s="101" t="e">
        <f t="shared" si="13"/>
        <v>#N/A</v>
      </c>
      <c r="AH67" s="86" t="e">
        <f>IF(AG67&lt;=1,"Remota",VLOOKUP(AG67,[18]Listas!$C$6:$D$10,2,0))</f>
        <v>#N/A</v>
      </c>
      <c r="AI67" s="101" t="e">
        <f t="shared" si="14"/>
        <v>#N/A</v>
      </c>
      <c r="AJ67" s="86" t="e">
        <f>IF(AI67&lt;=1,"Insignificante",HLOOKUP(AI67,[18]Listas!$F$3:$J$4,2,0))</f>
        <v>#N/A</v>
      </c>
      <c r="AK67" s="82" t="e">
        <f t="shared" si="15"/>
        <v>#N/A</v>
      </c>
      <c r="AL67" s="84" t="e">
        <f>INDEX([18]Listas!$F$6:$J$10,MATCH(AH67,[18]Listas!$D$6:$D$10,0),MATCH(AJ67,[18]Listas!$F$4:$J$4,0))</f>
        <v>#N/A</v>
      </c>
    </row>
    <row r="68" spans="1:38" s="4" customFormat="1" ht="78" hidden="1" customHeight="1" x14ac:dyDescent="0.2">
      <c r="A68" s="97"/>
      <c r="B68" s="83"/>
      <c r="C68" s="961"/>
      <c r="D68" s="962"/>
      <c r="E68" s="963"/>
      <c r="F68" s="85"/>
      <c r="G68" s="961"/>
      <c r="H68" s="962"/>
      <c r="I68" s="963"/>
      <c r="J68" s="978"/>
      <c r="K68" s="978"/>
      <c r="L68" s="978"/>
      <c r="M68" s="97"/>
      <c r="N68" s="97"/>
      <c r="O68" s="97"/>
      <c r="P68" s="97"/>
      <c r="Q68" s="83"/>
      <c r="R68" s="83"/>
      <c r="S68" s="99"/>
      <c r="T68" s="81" t="e">
        <f>VLOOKUP(Q68,[18]Listas!$D$6:$E$10,2,0)</f>
        <v>#N/A</v>
      </c>
      <c r="U68" s="81" t="e">
        <f>HLOOKUP(R68,[18]Listas!$F$4:$J$5,2,0)</f>
        <v>#N/A</v>
      </c>
      <c r="V68" s="84" t="e">
        <f>INDEX([18]Listas!$F$6:$J$10,MATCH(Q68,[18]Listas!$D$6:$D$10,0),MATCH(R68,[18]Listas!$F$4:$J$4,0))</f>
        <v>#N/A</v>
      </c>
      <c r="W68" s="99"/>
      <c r="X68" s="961"/>
      <c r="Y68" s="962"/>
      <c r="Z68" s="963"/>
      <c r="AA68" s="85"/>
      <c r="AB68" s="112"/>
      <c r="AC68" s="97"/>
      <c r="AD68" s="85"/>
      <c r="AE68" s="99"/>
      <c r="AF68" s="81">
        <f t="shared" si="12"/>
        <v>0</v>
      </c>
      <c r="AG68" s="101" t="e">
        <f t="shared" si="13"/>
        <v>#N/A</v>
      </c>
      <c r="AH68" s="86" t="e">
        <f>IF(AG68&lt;=1,"Remota",VLOOKUP(AG68,[18]Listas!$C$6:$D$10,2,0))</f>
        <v>#N/A</v>
      </c>
      <c r="AI68" s="101" t="e">
        <f t="shared" si="14"/>
        <v>#N/A</v>
      </c>
      <c r="AJ68" s="86" t="e">
        <f>IF(AI68&lt;=1,"Insignificante",HLOOKUP(AI68,[18]Listas!$F$3:$J$4,2,0))</f>
        <v>#N/A</v>
      </c>
      <c r="AK68" s="82" t="e">
        <f t="shared" si="15"/>
        <v>#N/A</v>
      </c>
      <c r="AL68" s="84" t="e">
        <f>INDEX([18]Listas!$F$6:$J$10,MATCH(AH68,[18]Listas!$D$6:$D$10,0),MATCH(AJ68,[18]Listas!$F$4:$J$4,0))</f>
        <v>#N/A</v>
      </c>
    </row>
    <row r="69" spans="1:38" s="4" customFormat="1" ht="78" hidden="1" customHeight="1" x14ac:dyDescent="0.2">
      <c r="A69" s="97"/>
      <c r="B69" s="83"/>
      <c r="C69" s="961"/>
      <c r="D69" s="962"/>
      <c r="E69" s="963"/>
      <c r="F69" s="85"/>
      <c r="G69" s="961"/>
      <c r="H69" s="962"/>
      <c r="I69" s="963"/>
      <c r="J69" s="978"/>
      <c r="K69" s="978"/>
      <c r="L69" s="978"/>
      <c r="M69" s="97"/>
      <c r="N69" s="97"/>
      <c r="O69" s="97"/>
      <c r="P69" s="97"/>
      <c r="Q69" s="83"/>
      <c r="R69" s="83"/>
      <c r="S69" s="99"/>
      <c r="T69" s="81" t="e">
        <f>VLOOKUP(Q69,[18]Listas!$D$6:$E$10,2,0)</f>
        <v>#N/A</v>
      </c>
      <c r="U69" s="81" t="e">
        <f>HLOOKUP(R69,[18]Listas!$F$4:$J$5,2,0)</f>
        <v>#N/A</v>
      </c>
      <c r="V69" s="84" t="e">
        <f>INDEX([18]Listas!$F$6:$J$10,MATCH(Q69,[18]Listas!$D$6:$D$10,0),MATCH(R69,[18]Listas!$F$4:$J$4,0))</f>
        <v>#N/A</v>
      </c>
      <c r="W69" s="99"/>
      <c r="X69" s="961"/>
      <c r="Y69" s="962"/>
      <c r="Z69" s="963"/>
      <c r="AA69" s="85"/>
      <c r="AB69" s="112"/>
      <c r="AC69" s="97"/>
      <c r="AD69" s="85"/>
      <c r="AE69" s="99"/>
      <c r="AF69" s="81">
        <f t="shared" si="12"/>
        <v>0</v>
      </c>
      <c r="AG69" s="101" t="e">
        <f t="shared" si="13"/>
        <v>#N/A</v>
      </c>
      <c r="AH69" s="86" t="e">
        <f>IF(AG69&lt;=1,"Remota",VLOOKUP(AG69,[18]Listas!$C$6:$D$10,2,0))</f>
        <v>#N/A</v>
      </c>
      <c r="AI69" s="101" t="e">
        <f t="shared" si="14"/>
        <v>#N/A</v>
      </c>
      <c r="AJ69" s="86" t="e">
        <f>IF(AI69&lt;=1,"Insignificante",HLOOKUP(AI69,[18]Listas!$F$3:$J$4,2,0))</f>
        <v>#N/A</v>
      </c>
      <c r="AK69" s="82" t="e">
        <f t="shared" si="15"/>
        <v>#N/A</v>
      </c>
      <c r="AL69" s="84" t="e">
        <f>INDEX([18]Listas!$F$6:$J$10,MATCH(AH69,[18]Listas!$D$6:$D$10,0),MATCH(AJ69,[18]Listas!$F$4:$J$4,0))</f>
        <v>#N/A</v>
      </c>
    </row>
    <row r="70" spans="1:38" s="4" customFormat="1" ht="78" hidden="1" customHeight="1" x14ac:dyDescent="0.2">
      <c r="A70" s="97"/>
      <c r="B70" s="83"/>
      <c r="C70" s="961"/>
      <c r="D70" s="962"/>
      <c r="E70" s="963"/>
      <c r="F70" s="85"/>
      <c r="G70" s="961"/>
      <c r="H70" s="962"/>
      <c r="I70" s="963"/>
      <c r="J70" s="978"/>
      <c r="K70" s="978"/>
      <c r="L70" s="978"/>
      <c r="M70" s="97"/>
      <c r="N70" s="97"/>
      <c r="O70" s="97"/>
      <c r="P70" s="97"/>
      <c r="Q70" s="83"/>
      <c r="R70" s="83"/>
      <c r="S70" s="99"/>
      <c r="T70" s="81" t="e">
        <f>VLOOKUP(Q70,[18]Listas!$D$6:$E$10,2,0)</f>
        <v>#N/A</v>
      </c>
      <c r="U70" s="81" t="e">
        <f>HLOOKUP(R70,[18]Listas!$F$4:$J$5,2,0)</f>
        <v>#N/A</v>
      </c>
      <c r="V70" s="84" t="e">
        <f>INDEX([18]Listas!$F$6:$J$10,MATCH(Q70,[18]Listas!$D$6:$D$10,0),MATCH(R70,[18]Listas!$F$4:$J$4,0))</f>
        <v>#N/A</v>
      </c>
      <c r="W70" s="99"/>
      <c r="X70" s="961"/>
      <c r="Y70" s="962"/>
      <c r="Z70" s="963"/>
      <c r="AA70" s="85"/>
      <c r="AB70" s="112"/>
      <c r="AC70" s="97"/>
      <c r="AD70" s="85"/>
      <c r="AE70" s="99"/>
      <c r="AF70" s="81">
        <f t="shared" si="12"/>
        <v>0</v>
      </c>
      <c r="AG70" s="101" t="e">
        <f t="shared" si="13"/>
        <v>#N/A</v>
      </c>
      <c r="AH70" s="86" t="e">
        <f>IF(AG70&lt;=1,"Remota",VLOOKUP(AG70,[18]Listas!$C$6:$D$10,2,0))</f>
        <v>#N/A</v>
      </c>
      <c r="AI70" s="101" t="e">
        <f t="shared" si="14"/>
        <v>#N/A</v>
      </c>
      <c r="AJ70" s="86" t="e">
        <f>IF(AI70&lt;=1,"Insignificante",HLOOKUP(AI70,[18]Listas!$F$3:$J$4,2,0))</f>
        <v>#N/A</v>
      </c>
      <c r="AK70" s="82" t="e">
        <f t="shared" si="15"/>
        <v>#N/A</v>
      </c>
      <c r="AL70" s="84" t="e">
        <f>INDEX([18]Listas!$F$6:$J$10,MATCH(AH70,[18]Listas!$D$6:$D$10,0),MATCH(AJ70,[18]Listas!$F$4:$J$4,0))</f>
        <v>#N/A</v>
      </c>
    </row>
    <row r="71" spans="1:38" s="4" customFormat="1" ht="78" hidden="1" customHeight="1" x14ac:dyDescent="0.2">
      <c r="A71" s="97"/>
      <c r="B71" s="83"/>
      <c r="C71" s="961"/>
      <c r="D71" s="962"/>
      <c r="E71" s="963"/>
      <c r="F71" s="85"/>
      <c r="G71" s="961"/>
      <c r="H71" s="962"/>
      <c r="I71" s="963"/>
      <c r="J71" s="978"/>
      <c r="K71" s="978"/>
      <c r="L71" s="978"/>
      <c r="M71" s="97"/>
      <c r="N71" s="97"/>
      <c r="O71" s="97"/>
      <c r="P71" s="97"/>
      <c r="Q71" s="83"/>
      <c r="R71" s="83"/>
      <c r="S71" s="99"/>
      <c r="T71" s="81" t="e">
        <f>VLOOKUP(Q71,[18]Listas!$D$6:$E$10,2,0)</f>
        <v>#N/A</v>
      </c>
      <c r="U71" s="81" t="e">
        <f>HLOOKUP(R71,[18]Listas!$F$4:$J$5,2,0)</f>
        <v>#N/A</v>
      </c>
      <c r="V71" s="84" t="e">
        <f>INDEX([18]Listas!$F$6:$J$10,MATCH(Q71,[18]Listas!$D$6:$D$10,0),MATCH(R71,[18]Listas!$F$4:$J$4,0))</f>
        <v>#N/A</v>
      </c>
      <c r="W71" s="99"/>
      <c r="X71" s="961"/>
      <c r="Y71" s="962"/>
      <c r="Z71" s="963"/>
      <c r="AA71" s="85"/>
      <c r="AB71" s="112"/>
      <c r="AC71" s="97"/>
      <c r="AD71" s="85"/>
      <c r="AE71" s="99"/>
      <c r="AF71" s="81">
        <f t="shared" si="12"/>
        <v>0</v>
      </c>
      <c r="AG71" s="101" t="e">
        <f t="shared" si="13"/>
        <v>#N/A</v>
      </c>
      <c r="AH71" s="86" t="e">
        <f>IF(AG71&lt;=1,"Remota",VLOOKUP(AG71,[18]Listas!$C$6:$D$10,2,0))</f>
        <v>#N/A</v>
      </c>
      <c r="AI71" s="101" t="e">
        <f t="shared" si="14"/>
        <v>#N/A</v>
      </c>
      <c r="AJ71" s="86" t="e">
        <f>IF(AI71&lt;=1,"Insignificante",HLOOKUP(AI71,[18]Listas!$F$3:$J$4,2,0))</f>
        <v>#N/A</v>
      </c>
      <c r="AK71" s="82" t="e">
        <f t="shared" si="15"/>
        <v>#N/A</v>
      </c>
      <c r="AL71" s="84" t="e">
        <f>INDEX([18]Listas!$F$6:$J$10,MATCH(AH71,[18]Listas!$D$6:$D$10,0),MATCH(AJ71,[18]Listas!$F$4:$J$4,0))</f>
        <v>#N/A</v>
      </c>
    </row>
    <row r="72" spans="1:38" s="4" customFormat="1" ht="78" hidden="1" customHeight="1" x14ac:dyDescent="0.2">
      <c r="A72" s="97"/>
      <c r="B72" s="83"/>
      <c r="C72" s="961"/>
      <c r="D72" s="962"/>
      <c r="E72" s="963"/>
      <c r="F72" s="85"/>
      <c r="G72" s="961"/>
      <c r="H72" s="962"/>
      <c r="I72" s="963"/>
      <c r="J72" s="978"/>
      <c r="K72" s="978"/>
      <c r="L72" s="978"/>
      <c r="M72" s="97"/>
      <c r="N72" s="97"/>
      <c r="O72" s="97"/>
      <c r="P72" s="97"/>
      <c r="Q72" s="83"/>
      <c r="R72" s="83"/>
      <c r="S72" s="99"/>
      <c r="T72" s="81" t="e">
        <f>VLOOKUP(Q72,[18]Listas!$D$6:$E$10,2,0)</f>
        <v>#N/A</v>
      </c>
      <c r="U72" s="81" t="e">
        <f>HLOOKUP(R72,[18]Listas!$F$4:$J$5,2,0)</f>
        <v>#N/A</v>
      </c>
      <c r="V72" s="84" t="e">
        <f>INDEX([18]Listas!$F$6:$J$10,MATCH(Q72,[18]Listas!$D$6:$D$10,0),MATCH(R72,[18]Listas!$F$4:$J$4,0))</f>
        <v>#N/A</v>
      </c>
      <c r="W72" s="99"/>
      <c r="X72" s="961"/>
      <c r="Y72" s="962"/>
      <c r="Z72" s="963"/>
      <c r="AA72" s="85"/>
      <c r="AB72" s="112"/>
      <c r="AC72" s="97"/>
      <c r="AD72" s="85"/>
      <c r="AE72" s="99"/>
      <c r="AF72" s="81">
        <f t="shared" si="12"/>
        <v>0</v>
      </c>
      <c r="AG72" s="101" t="e">
        <f t="shared" si="13"/>
        <v>#N/A</v>
      </c>
      <c r="AH72" s="86" t="e">
        <f>IF(AG72&lt;=1,"Remota",VLOOKUP(AG72,[18]Listas!$C$6:$D$10,2,0))</f>
        <v>#N/A</v>
      </c>
      <c r="AI72" s="101" t="e">
        <f t="shared" si="14"/>
        <v>#N/A</v>
      </c>
      <c r="AJ72" s="86" t="e">
        <f>IF(AI72&lt;=1,"Insignificante",HLOOKUP(AI72,[18]Listas!$F$3:$J$4,2,0))</f>
        <v>#N/A</v>
      </c>
      <c r="AK72" s="82" t="e">
        <f t="shared" si="15"/>
        <v>#N/A</v>
      </c>
      <c r="AL72" s="84" t="e">
        <f>INDEX([18]Listas!$F$6:$J$10,MATCH(AH72,[18]Listas!$D$6:$D$10,0),MATCH(AJ72,[18]Listas!$F$4:$J$4,0))</f>
        <v>#N/A</v>
      </c>
    </row>
    <row r="73" spans="1:38" s="4" customFormat="1" ht="78" hidden="1" customHeight="1" x14ac:dyDescent="0.2">
      <c r="A73" s="97"/>
      <c r="B73" s="83"/>
      <c r="C73" s="961"/>
      <c r="D73" s="962"/>
      <c r="E73" s="963"/>
      <c r="F73" s="85"/>
      <c r="G73" s="961"/>
      <c r="H73" s="962"/>
      <c r="I73" s="963"/>
      <c r="J73" s="978"/>
      <c r="K73" s="978"/>
      <c r="L73" s="978"/>
      <c r="M73" s="97"/>
      <c r="N73" s="97"/>
      <c r="O73" s="97"/>
      <c r="P73" s="97"/>
      <c r="Q73" s="83"/>
      <c r="R73" s="83"/>
      <c r="S73" s="99"/>
      <c r="T73" s="81" t="e">
        <f>VLOOKUP(Q73,[18]Listas!$D$6:$E$10,2,0)</f>
        <v>#N/A</v>
      </c>
      <c r="U73" s="81" t="e">
        <f>HLOOKUP(R73,[18]Listas!$F$4:$J$5,2,0)</f>
        <v>#N/A</v>
      </c>
      <c r="V73" s="84" t="e">
        <f>INDEX([18]Listas!$F$6:$J$10,MATCH(Q73,[18]Listas!$D$6:$D$10,0),MATCH(R73,[18]Listas!$F$4:$J$4,0))</f>
        <v>#N/A</v>
      </c>
      <c r="W73" s="99"/>
      <c r="X73" s="961"/>
      <c r="Y73" s="962"/>
      <c r="Z73" s="963"/>
      <c r="AA73" s="85"/>
      <c r="AB73" s="112"/>
      <c r="AC73" s="97"/>
      <c r="AD73" s="85"/>
      <c r="AE73" s="99"/>
      <c r="AF73" s="81">
        <f t="shared" si="12"/>
        <v>0</v>
      </c>
      <c r="AG73" s="101" t="e">
        <f t="shared" si="13"/>
        <v>#N/A</v>
      </c>
      <c r="AH73" s="86" t="e">
        <f>IF(AG73&lt;=1,"Remota",VLOOKUP(AG73,[18]Listas!$C$6:$D$10,2,0))</f>
        <v>#N/A</v>
      </c>
      <c r="AI73" s="101" t="e">
        <f t="shared" si="14"/>
        <v>#N/A</v>
      </c>
      <c r="AJ73" s="86" t="e">
        <f>IF(AI73&lt;=1,"Insignificante",HLOOKUP(AI73,[18]Listas!$F$3:$J$4,2,0))</f>
        <v>#N/A</v>
      </c>
      <c r="AK73" s="82" t="e">
        <f t="shared" si="15"/>
        <v>#N/A</v>
      </c>
      <c r="AL73" s="84" t="e">
        <f>INDEX([18]Listas!$F$6:$J$10,MATCH(AH73,[18]Listas!$D$6:$D$10,0),MATCH(AJ73,[18]Listas!$F$4:$J$4,0))</f>
        <v>#N/A</v>
      </c>
    </row>
    <row r="74" spans="1:38" s="4" customFormat="1" ht="12" hidden="1" customHeight="1" x14ac:dyDescent="0.2">
      <c r="A74" s="97"/>
      <c r="B74" s="83"/>
      <c r="C74" s="961"/>
      <c r="D74" s="962"/>
      <c r="E74" s="963"/>
      <c r="F74" s="85"/>
      <c r="G74" s="961"/>
      <c r="H74" s="962"/>
      <c r="I74" s="963"/>
      <c r="J74" s="978"/>
      <c r="K74" s="978"/>
      <c r="L74" s="978"/>
      <c r="M74" s="97"/>
      <c r="N74" s="97"/>
      <c r="O74" s="97"/>
      <c r="P74" s="97"/>
      <c r="Q74" s="83"/>
      <c r="R74" s="83"/>
      <c r="S74" s="99"/>
      <c r="T74" s="81" t="e">
        <f>VLOOKUP(Q74,[18]Listas!$D$6:$E$10,2,0)</f>
        <v>#N/A</v>
      </c>
      <c r="U74" s="81" t="e">
        <f>HLOOKUP(R74,[18]Listas!$F$4:$J$5,2,0)</f>
        <v>#N/A</v>
      </c>
      <c r="V74" s="84" t="e">
        <f>INDEX([18]Listas!$F$6:$J$10,MATCH(Q74,[18]Listas!$D$6:$D$10,0),MATCH(R74,[18]Listas!$F$4:$J$4,0))</f>
        <v>#N/A</v>
      </c>
      <c r="W74" s="99"/>
      <c r="X74" s="961"/>
      <c r="Y74" s="962"/>
      <c r="Z74" s="963"/>
      <c r="AA74" s="85"/>
      <c r="AB74" s="112"/>
      <c r="AC74" s="97"/>
      <c r="AD74" s="85"/>
      <c r="AE74" s="99"/>
      <c r="AF74" s="81">
        <f t="shared" si="12"/>
        <v>0</v>
      </c>
      <c r="AG74" s="101" t="e">
        <f t="shared" si="13"/>
        <v>#N/A</v>
      </c>
      <c r="AH74" s="86" t="e">
        <f>IF(AG74&lt;=1,"Remota",VLOOKUP(AG74,[18]Listas!$C$6:$D$10,2,0))</f>
        <v>#N/A</v>
      </c>
      <c r="AI74" s="101" t="e">
        <f t="shared" si="14"/>
        <v>#N/A</v>
      </c>
      <c r="AJ74" s="86" t="e">
        <f>IF(AI74&lt;=1,"Insignificante",HLOOKUP(AI74,[18]Listas!$F$3:$J$4,2,0))</f>
        <v>#N/A</v>
      </c>
      <c r="AK74" s="82" t="e">
        <f t="shared" si="15"/>
        <v>#N/A</v>
      </c>
      <c r="AL74" s="84" t="e">
        <f>INDEX([18]Listas!$F$6:$J$10,MATCH(AH74,[18]Listas!$D$6:$D$10,0),MATCH(AJ74,[18]Listas!$F$4:$J$4,0))</f>
        <v>#N/A</v>
      </c>
    </row>
    <row r="75" spans="1:38" s="4" customFormat="1" ht="18.75" hidden="1" customHeight="1" x14ac:dyDescent="0.2">
      <c r="A75" s="97"/>
      <c r="B75" s="83"/>
      <c r="C75" s="961"/>
      <c r="D75" s="962"/>
      <c r="E75" s="963"/>
      <c r="F75" s="85"/>
      <c r="G75" s="961"/>
      <c r="H75" s="962"/>
      <c r="I75" s="963"/>
      <c r="J75" s="978"/>
      <c r="K75" s="978"/>
      <c r="L75" s="978"/>
      <c r="M75" s="97"/>
      <c r="N75" s="97"/>
      <c r="O75" s="97"/>
      <c r="P75" s="97"/>
      <c r="Q75" s="83"/>
      <c r="R75" s="83"/>
      <c r="S75" s="99"/>
      <c r="T75" s="81" t="e">
        <f>VLOOKUP(Q75,[18]Listas!$D$6:$E$10,2,0)</f>
        <v>#N/A</v>
      </c>
      <c r="U75" s="81" t="e">
        <f>HLOOKUP(R75,[18]Listas!$F$4:$J$5,2,0)</f>
        <v>#N/A</v>
      </c>
      <c r="V75" s="84" t="e">
        <f>INDEX([18]Listas!$F$6:$J$10,MATCH(Q75,[18]Listas!$D$6:$D$10,0),MATCH(R75,[18]Listas!$F$4:$J$4,0))</f>
        <v>#N/A</v>
      </c>
      <c r="W75" s="99"/>
      <c r="X75" s="961"/>
      <c r="Y75" s="962"/>
      <c r="Z75" s="963"/>
      <c r="AA75" s="85"/>
      <c r="AB75" s="112"/>
      <c r="AC75" s="97"/>
      <c r="AD75" s="85"/>
      <c r="AE75" s="99"/>
      <c r="AF75" s="81">
        <f t="shared" si="12"/>
        <v>0</v>
      </c>
      <c r="AG75" s="101" t="e">
        <f t="shared" si="13"/>
        <v>#N/A</v>
      </c>
      <c r="AH75" s="86" t="e">
        <f>IF(AG75&lt;=1,"Remota",VLOOKUP(AG75,[18]Listas!$C$6:$D$10,2,0))</f>
        <v>#N/A</v>
      </c>
      <c r="AI75" s="101" t="e">
        <f t="shared" si="14"/>
        <v>#N/A</v>
      </c>
      <c r="AJ75" s="86" t="e">
        <f>IF(AI75&lt;=1,"Insignificante",HLOOKUP(AI75,[18]Listas!$F$3:$J$4,2,0))</f>
        <v>#N/A</v>
      </c>
      <c r="AK75" s="82" t="e">
        <f t="shared" si="15"/>
        <v>#N/A</v>
      </c>
      <c r="AL75" s="84" t="e">
        <f>INDEX([18]Listas!$F$6:$J$10,MATCH(AH75,[18]Listas!$D$6:$D$10,0),MATCH(AJ75,[18]Listas!$F$4:$J$4,0))</f>
        <v>#N/A</v>
      </c>
    </row>
    <row r="76" spans="1:38" s="4" customFormat="1" ht="78" hidden="1" customHeight="1" x14ac:dyDescent="0.2">
      <c r="A76" s="97"/>
      <c r="B76" s="83"/>
      <c r="C76" s="961"/>
      <c r="D76" s="962"/>
      <c r="E76" s="963"/>
      <c r="F76" s="85"/>
      <c r="G76" s="961"/>
      <c r="H76" s="962"/>
      <c r="I76" s="963"/>
      <c r="J76" s="978"/>
      <c r="K76" s="978"/>
      <c r="L76" s="978"/>
      <c r="M76" s="97"/>
      <c r="N76" s="97"/>
      <c r="O76" s="97"/>
      <c r="P76" s="97"/>
      <c r="Q76" s="83"/>
      <c r="R76" s="83"/>
      <c r="S76" s="99"/>
      <c r="T76" s="81" t="e">
        <f>VLOOKUP(Q76,[18]Listas!$D$6:$E$10,2,0)</f>
        <v>#N/A</v>
      </c>
      <c r="U76" s="81" t="e">
        <f>HLOOKUP(R76,[18]Listas!$F$4:$J$5,2,0)</f>
        <v>#N/A</v>
      </c>
      <c r="V76" s="84" t="e">
        <f>INDEX([18]Listas!$F$6:$J$10,MATCH(Q76,[18]Listas!$D$6:$D$10,0),MATCH(R76,[18]Listas!$F$4:$J$4,0))</f>
        <v>#N/A</v>
      </c>
      <c r="W76" s="99"/>
      <c r="X76" s="961"/>
      <c r="Y76" s="962"/>
      <c r="Z76" s="963"/>
      <c r="AA76" s="85"/>
      <c r="AB76" s="112"/>
      <c r="AC76" s="97"/>
      <c r="AD76" s="85"/>
      <c r="AE76" s="99"/>
      <c r="AF76" s="81">
        <f t="shared" si="12"/>
        <v>0</v>
      </c>
      <c r="AG76" s="101" t="e">
        <f t="shared" si="13"/>
        <v>#N/A</v>
      </c>
      <c r="AH76" s="86" t="e">
        <f>IF(AG76&lt;=1,"Remota",VLOOKUP(AG76,[18]Listas!$C$6:$D$10,2,0))</f>
        <v>#N/A</v>
      </c>
      <c r="AI76" s="101" t="e">
        <f t="shared" si="14"/>
        <v>#N/A</v>
      </c>
      <c r="AJ76" s="86" t="e">
        <f>IF(AI76&lt;=1,"Insignificante",HLOOKUP(AI76,[18]Listas!$F$3:$J$4,2,0))</f>
        <v>#N/A</v>
      </c>
      <c r="AK76" s="82" t="e">
        <f t="shared" si="15"/>
        <v>#N/A</v>
      </c>
      <c r="AL76" s="84" t="e">
        <f>INDEX([18]Listas!$F$6:$J$10,MATCH(AH76,[18]Listas!$D$6:$D$10,0),MATCH(AJ76,[18]Listas!$F$4:$J$4,0))</f>
        <v>#N/A</v>
      </c>
    </row>
    <row r="77" spans="1:38" s="4" customFormat="1" ht="21" hidden="1" customHeight="1" x14ac:dyDescent="0.2">
      <c r="A77" s="97"/>
      <c r="B77" s="83"/>
      <c r="C77" s="961"/>
      <c r="D77" s="962"/>
      <c r="E77" s="963"/>
      <c r="F77" s="85"/>
      <c r="G77" s="961"/>
      <c r="H77" s="962"/>
      <c r="I77" s="963"/>
      <c r="J77" s="978"/>
      <c r="K77" s="978"/>
      <c r="L77" s="978"/>
      <c r="M77" s="97"/>
      <c r="N77" s="97"/>
      <c r="O77" s="97"/>
      <c r="P77" s="97"/>
      <c r="Q77" s="83"/>
      <c r="R77" s="83"/>
      <c r="S77" s="99"/>
      <c r="T77" s="81" t="e">
        <f>VLOOKUP(Q77,[18]Listas!$D$6:$E$10,2,0)</f>
        <v>#N/A</v>
      </c>
      <c r="U77" s="81" t="e">
        <f>HLOOKUP(R77,[18]Listas!$F$4:$J$5,2,0)</f>
        <v>#N/A</v>
      </c>
      <c r="V77" s="84" t="e">
        <f>INDEX([18]Listas!$F$6:$J$10,MATCH(Q77,[18]Listas!$D$6:$D$10,0),MATCH(R77,[18]Listas!$F$4:$J$4,0))</f>
        <v>#N/A</v>
      </c>
      <c r="W77" s="99"/>
      <c r="X77" s="961"/>
      <c r="Y77" s="962"/>
      <c r="Z77" s="963"/>
      <c r="AA77" s="85"/>
      <c r="AB77" s="112"/>
      <c r="AC77" s="97"/>
      <c r="AD77" s="85"/>
      <c r="AE77" s="99"/>
      <c r="AF77" s="81">
        <f t="shared" si="12"/>
        <v>0</v>
      </c>
      <c r="AG77" s="101" t="e">
        <f t="shared" si="13"/>
        <v>#N/A</v>
      </c>
      <c r="AH77" s="86" t="e">
        <f>IF(AG77&lt;=1,"Remota",VLOOKUP(AG77,[18]Listas!$C$6:$D$10,2,0))</f>
        <v>#N/A</v>
      </c>
      <c r="AI77" s="101" t="e">
        <f t="shared" si="14"/>
        <v>#N/A</v>
      </c>
      <c r="AJ77" s="86" t="e">
        <f>IF(AI77&lt;=1,"Insignificante",HLOOKUP(AI77,[18]Listas!$F$3:$J$4,2,0))</f>
        <v>#N/A</v>
      </c>
      <c r="AK77" s="82" t="e">
        <f t="shared" si="15"/>
        <v>#N/A</v>
      </c>
      <c r="AL77" s="84" t="e">
        <f>INDEX([18]Listas!$F$6:$J$10,MATCH(AH77,[18]Listas!$D$6:$D$10,0),MATCH(AJ77,[18]Listas!$F$4:$J$4,0))</f>
        <v>#N/A</v>
      </c>
    </row>
    <row r="78" spans="1:38" s="4" customFormat="1" ht="12.75" hidden="1" customHeight="1" x14ac:dyDescent="0.2">
      <c r="A78" s="97"/>
      <c r="B78" s="83"/>
      <c r="C78" s="961"/>
      <c r="D78" s="962"/>
      <c r="E78" s="963"/>
      <c r="F78" s="85"/>
      <c r="G78" s="961"/>
      <c r="H78" s="962"/>
      <c r="I78" s="963"/>
      <c r="J78" s="978"/>
      <c r="K78" s="978"/>
      <c r="L78" s="978"/>
      <c r="M78" s="97"/>
      <c r="N78" s="97"/>
      <c r="O78" s="97"/>
      <c r="P78" s="97"/>
      <c r="Q78" s="83"/>
      <c r="R78" s="83"/>
      <c r="S78" s="99"/>
      <c r="T78" s="81" t="e">
        <f>VLOOKUP(Q78,[18]Listas!$D$6:$E$10,2,0)</f>
        <v>#N/A</v>
      </c>
      <c r="U78" s="81" t="e">
        <f>HLOOKUP(R78,[18]Listas!$F$4:$J$5,2,0)</f>
        <v>#N/A</v>
      </c>
      <c r="V78" s="84" t="e">
        <f>INDEX([18]Listas!$F$6:$J$10,MATCH(Q78,[18]Listas!$D$6:$D$10,0),MATCH(R78,[18]Listas!$F$4:$J$4,0))</f>
        <v>#N/A</v>
      </c>
      <c r="W78" s="99"/>
      <c r="X78" s="961"/>
      <c r="Y78" s="962"/>
      <c r="Z78" s="963"/>
      <c r="AA78" s="85"/>
      <c r="AB78" s="112"/>
      <c r="AC78" s="97"/>
      <c r="AD78" s="85"/>
      <c r="AE78" s="99"/>
      <c r="AF78" s="81">
        <f t="shared" si="12"/>
        <v>0</v>
      </c>
      <c r="AG78" s="101" t="e">
        <f t="shared" si="13"/>
        <v>#N/A</v>
      </c>
      <c r="AH78" s="86" t="e">
        <f>IF(AG78&lt;=1,"Remota",VLOOKUP(AG78,[18]Listas!$C$6:$D$10,2,0))</f>
        <v>#N/A</v>
      </c>
      <c r="AI78" s="101" t="e">
        <f t="shared" si="14"/>
        <v>#N/A</v>
      </c>
      <c r="AJ78" s="86" t="e">
        <f>IF(AI78&lt;=1,"Insignificante",HLOOKUP(AI78,[18]Listas!$F$3:$J$4,2,0))</f>
        <v>#N/A</v>
      </c>
      <c r="AK78" s="82" t="e">
        <f t="shared" si="15"/>
        <v>#N/A</v>
      </c>
      <c r="AL78" s="84" t="e">
        <f>INDEX([18]Listas!$F$6:$J$10,MATCH(AH78,[18]Listas!$D$6:$D$10,0),MATCH(AJ78,[18]Listas!$F$4:$J$4,0))</f>
        <v>#N/A</v>
      </c>
    </row>
    <row r="79" spans="1:38" s="4" customFormat="1" ht="78" hidden="1" customHeight="1" x14ac:dyDescent="0.2">
      <c r="A79" s="97"/>
      <c r="B79" s="83"/>
      <c r="C79" s="961"/>
      <c r="D79" s="962"/>
      <c r="E79" s="963"/>
      <c r="F79" s="85"/>
      <c r="G79" s="961"/>
      <c r="H79" s="962"/>
      <c r="I79" s="963"/>
      <c r="J79" s="978"/>
      <c r="K79" s="978"/>
      <c r="L79" s="978"/>
      <c r="M79" s="97"/>
      <c r="N79" s="97"/>
      <c r="O79" s="97"/>
      <c r="P79" s="97"/>
      <c r="Q79" s="83"/>
      <c r="R79" s="83"/>
      <c r="S79" s="99"/>
      <c r="T79" s="81" t="e">
        <f>VLOOKUP(Q79,[18]Listas!$D$6:$E$10,2,0)</f>
        <v>#N/A</v>
      </c>
      <c r="U79" s="81" t="e">
        <f>HLOOKUP(R79,[18]Listas!$F$4:$J$5,2,0)</f>
        <v>#N/A</v>
      </c>
      <c r="V79" s="84" t="e">
        <f>INDEX([18]Listas!$F$6:$J$10,MATCH(Q79,[18]Listas!$D$6:$D$10,0),MATCH(R79,[18]Listas!$F$4:$J$4,0))</f>
        <v>#N/A</v>
      </c>
      <c r="W79" s="99"/>
      <c r="X79" s="961"/>
      <c r="Y79" s="962"/>
      <c r="Z79" s="963"/>
      <c r="AA79" s="85"/>
      <c r="AB79" s="112"/>
      <c r="AC79" s="97"/>
      <c r="AD79" s="85"/>
      <c r="AE79" s="99"/>
      <c r="AF79" s="81">
        <f t="shared" si="12"/>
        <v>0</v>
      </c>
      <c r="AG79" s="101" t="e">
        <f t="shared" si="13"/>
        <v>#N/A</v>
      </c>
      <c r="AH79" s="86" t="e">
        <f>IF(AG79&lt;=1,"Remota",VLOOKUP(AG79,[18]Listas!$C$6:$D$10,2,0))</f>
        <v>#N/A</v>
      </c>
      <c r="AI79" s="101" t="e">
        <f t="shared" si="14"/>
        <v>#N/A</v>
      </c>
      <c r="AJ79" s="86" t="e">
        <f>IF(AI79&lt;=1,"Insignificante",HLOOKUP(AI79,[18]Listas!$F$3:$J$4,2,0))</f>
        <v>#N/A</v>
      </c>
      <c r="AK79" s="82" t="e">
        <f t="shared" si="15"/>
        <v>#N/A</v>
      </c>
      <c r="AL79" s="84" t="e">
        <f>INDEX([18]Listas!$F$6:$J$10,MATCH(AH79,[18]Listas!$D$6:$D$10,0),MATCH(AJ79,[18]Listas!$F$4:$J$4,0))</f>
        <v>#N/A</v>
      </c>
    </row>
    <row r="80" spans="1:38" s="4" customFormat="1" ht="78" hidden="1" customHeight="1" x14ac:dyDescent="0.2">
      <c r="A80" s="97"/>
      <c r="B80" s="83"/>
      <c r="C80" s="961"/>
      <c r="D80" s="962"/>
      <c r="E80" s="963"/>
      <c r="F80" s="85"/>
      <c r="G80" s="961"/>
      <c r="H80" s="962"/>
      <c r="I80" s="963"/>
      <c r="J80" s="978"/>
      <c r="K80" s="978"/>
      <c r="L80" s="978"/>
      <c r="M80" s="97"/>
      <c r="N80" s="97"/>
      <c r="O80" s="97"/>
      <c r="P80" s="97"/>
      <c r="Q80" s="83"/>
      <c r="R80" s="83"/>
      <c r="S80" s="99"/>
      <c r="T80" s="81" t="e">
        <f>VLOOKUP(Q80,[18]Listas!$D$6:$E$10,2,0)</f>
        <v>#N/A</v>
      </c>
      <c r="U80" s="81" t="e">
        <f>HLOOKUP(R80,[18]Listas!$F$4:$J$5,2,0)</f>
        <v>#N/A</v>
      </c>
      <c r="V80" s="84" t="e">
        <f>INDEX([18]Listas!$F$6:$J$10,MATCH(Q80,[18]Listas!$D$6:$D$10,0),MATCH(R80,[18]Listas!$F$4:$J$4,0))</f>
        <v>#N/A</v>
      </c>
      <c r="W80" s="99"/>
      <c r="X80" s="961"/>
      <c r="Y80" s="962"/>
      <c r="Z80" s="963"/>
      <c r="AA80" s="85"/>
      <c r="AB80" s="112"/>
      <c r="AC80" s="97"/>
      <c r="AD80" s="85"/>
      <c r="AE80" s="99"/>
      <c r="AF80" s="81">
        <f t="shared" si="12"/>
        <v>0</v>
      </c>
      <c r="AG80" s="101" t="e">
        <f t="shared" si="13"/>
        <v>#N/A</v>
      </c>
      <c r="AH80" s="86" t="e">
        <f>IF(AG80&lt;=1,"Remota",VLOOKUP(AG80,[18]Listas!$C$6:$D$10,2,0))</f>
        <v>#N/A</v>
      </c>
      <c r="AI80" s="101" t="e">
        <f t="shared" si="14"/>
        <v>#N/A</v>
      </c>
      <c r="AJ80" s="86" t="e">
        <f>IF(AI80&lt;=1,"Insignificante",HLOOKUP(AI80,[18]Listas!$F$3:$J$4,2,0))</f>
        <v>#N/A</v>
      </c>
      <c r="AK80" s="82" t="e">
        <f t="shared" si="15"/>
        <v>#N/A</v>
      </c>
      <c r="AL80" s="84" t="e">
        <f>INDEX([18]Listas!$F$6:$J$10,MATCH(AH80,[18]Listas!$D$6:$D$10,0),MATCH(AJ80,[18]Listas!$F$4:$J$4,0))</f>
        <v>#N/A</v>
      </c>
    </row>
    <row r="81" spans="1:38" s="4" customFormat="1" ht="78" hidden="1" customHeight="1" x14ac:dyDescent="0.2">
      <c r="A81" s="97"/>
      <c r="B81" s="83"/>
      <c r="C81" s="961"/>
      <c r="D81" s="962"/>
      <c r="E81" s="963"/>
      <c r="F81" s="85"/>
      <c r="G81" s="961"/>
      <c r="H81" s="962"/>
      <c r="I81" s="963"/>
      <c r="J81" s="978"/>
      <c r="K81" s="978"/>
      <c r="L81" s="978"/>
      <c r="M81" s="97"/>
      <c r="N81" s="97"/>
      <c r="O81" s="97"/>
      <c r="P81" s="97"/>
      <c r="Q81" s="83"/>
      <c r="R81" s="83"/>
      <c r="S81" s="99"/>
      <c r="T81" s="81" t="e">
        <f>VLOOKUP(Q81,[18]Listas!$D$6:$E$10,2,0)</f>
        <v>#N/A</v>
      </c>
      <c r="U81" s="81" t="e">
        <f>HLOOKUP(R81,[18]Listas!$F$4:$J$5,2,0)</f>
        <v>#N/A</v>
      </c>
      <c r="V81" s="84" t="e">
        <f>INDEX([18]Listas!$F$6:$J$10,MATCH(Q81,[18]Listas!$D$6:$D$10,0),MATCH(R81,[18]Listas!$F$4:$J$4,0))</f>
        <v>#N/A</v>
      </c>
      <c r="W81" s="99"/>
      <c r="X81" s="961"/>
      <c r="Y81" s="962"/>
      <c r="Z81" s="963"/>
      <c r="AA81" s="85"/>
      <c r="AB81" s="112"/>
      <c r="AC81" s="97"/>
      <c r="AD81" s="85"/>
      <c r="AE81" s="99"/>
      <c r="AF81" s="81">
        <f t="shared" si="12"/>
        <v>0</v>
      </c>
      <c r="AG81" s="101" t="e">
        <f t="shared" si="13"/>
        <v>#N/A</v>
      </c>
      <c r="AH81" s="86" t="e">
        <f>IF(AG81&lt;=1,"Remota",VLOOKUP(AG81,[18]Listas!$C$6:$D$10,2,0))</f>
        <v>#N/A</v>
      </c>
      <c r="AI81" s="101" t="e">
        <f t="shared" si="14"/>
        <v>#N/A</v>
      </c>
      <c r="AJ81" s="86" t="e">
        <f>IF(AI81&lt;=1,"Insignificante",HLOOKUP(AI81,[18]Listas!$F$3:$J$4,2,0))</f>
        <v>#N/A</v>
      </c>
      <c r="AK81" s="82" t="e">
        <f t="shared" si="15"/>
        <v>#N/A</v>
      </c>
      <c r="AL81" s="84" t="e">
        <f>INDEX([18]Listas!$F$6:$J$10,MATCH(AH81,[18]Listas!$D$6:$D$10,0),MATCH(AJ81,[18]Listas!$F$4:$J$4,0))</f>
        <v>#N/A</v>
      </c>
    </row>
    <row r="82" spans="1:38" ht="5.25" customHeight="1" x14ac:dyDescent="0.2">
      <c r="A82" s="33"/>
      <c r="B82" s="27"/>
      <c r="C82" s="27"/>
      <c r="D82" s="27"/>
      <c r="E82" s="33"/>
      <c r="F82" s="33"/>
      <c r="G82" s="34"/>
      <c r="H82" s="34"/>
      <c r="I82" s="34"/>
      <c r="J82" s="33"/>
      <c r="L82" s="87"/>
      <c r="M82" s="87"/>
      <c r="N82" s="87"/>
      <c r="O82" s="87"/>
      <c r="P82" s="87"/>
      <c r="Q82" s="87"/>
      <c r="R82" s="87"/>
      <c r="S82" s="87"/>
      <c r="T82" s="87"/>
      <c r="U82" s="87"/>
      <c r="V82" s="33"/>
      <c r="W82" s="33"/>
      <c r="X82" s="34"/>
      <c r="Y82" s="34"/>
      <c r="Z82" s="34"/>
      <c r="AA82" s="34"/>
      <c r="AB82" s="34"/>
      <c r="AC82" s="33"/>
      <c r="AD82" s="33"/>
      <c r="AE82" s="33"/>
      <c r="AF82" s="33"/>
      <c r="AG82" s="33"/>
      <c r="AH82" s="33"/>
      <c r="AI82" s="33"/>
      <c r="AJ82" s="33"/>
      <c r="AK82" s="33"/>
      <c r="AL82" s="28"/>
    </row>
    <row r="83" spans="1:38" ht="11.25" customHeight="1" x14ac:dyDescent="0.2">
      <c r="A83" s="979" t="s">
        <v>256</v>
      </c>
      <c r="B83" s="980"/>
      <c r="C83" s="980"/>
      <c r="D83" s="980"/>
      <c r="E83" s="980"/>
      <c r="F83" s="980"/>
      <c r="G83" s="980"/>
      <c r="H83" s="980"/>
      <c r="I83" s="980"/>
      <c r="J83" s="980"/>
      <c r="K83" s="980"/>
      <c r="L83" s="981"/>
      <c r="N83" s="87" t="s">
        <v>257</v>
      </c>
      <c r="O83" s="87"/>
      <c r="AI83" s="33"/>
      <c r="AJ83" s="33"/>
      <c r="AK83" s="33"/>
      <c r="AL83" s="28"/>
    </row>
    <row r="84" spans="1:38" x14ac:dyDescent="0.2">
      <c r="A84" s="982"/>
      <c r="B84" s="983"/>
      <c r="C84" s="983"/>
      <c r="D84" s="983"/>
      <c r="E84" s="983"/>
      <c r="F84" s="983"/>
      <c r="G84" s="983"/>
      <c r="H84" s="983"/>
      <c r="I84" s="983"/>
      <c r="J84" s="983"/>
      <c r="K84" s="983"/>
      <c r="L84" s="984"/>
      <c r="M84" s="88"/>
      <c r="N84" s="975" t="s">
        <v>125</v>
      </c>
      <c r="O84" s="976"/>
      <c r="P84" s="976"/>
      <c r="Q84" s="976"/>
      <c r="R84" s="977"/>
      <c r="S84" s="89"/>
      <c r="T84" s="89"/>
      <c r="U84" s="89"/>
      <c r="V84" s="975" t="s">
        <v>67</v>
      </c>
      <c r="W84" s="976"/>
      <c r="X84" s="976"/>
      <c r="Y84" s="976"/>
      <c r="Z84" s="977"/>
      <c r="AA84" s="975" t="s">
        <v>68</v>
      </c>
      <c r="AB84" s="977"/>
      <c r="AC84" s="975" t="s">
        <v>69</v>
      </c>
      <c r="AD84" s="976"/>
      <c r="AE84" s="976"/>
      <c r="AF84" s="976"/>
      <c r="AG84" s="976"/>
      <c r="AH84" s="976"/>
      <c r="AI84" s="976"/>
      <c r="AJ84" s="976"/>
      <c r="AK84" s="976"/>
      <c r="AL84" s="977"/>
    </row>
    <row r="85" spans="1:38" s="2" customFormat="1" ht="51.75" customHeight="1" x14ac:dyDescent="0.2">
      <c r="A85" s="985"/>
      <c r="B85" s="986"/>
      <c r="C85" s="986"/>
      <c r="D85" s="986"/>
      <c r="E85" s="986"/>
      <c r="F85" s="986"/>
      <c r="G85" s="986"/>
      <c r="H85" s="986"/>
      <c r="I85" s="986"/>
      <c r="J85" s="986"/>
      <c r="K85" s="986"/>
      <c r="L85" s="987"/>
      <c r="M85" s="90"/>
      <c r="N85" s="970" t="s">
        <v>29</v>
      </c>
      <c r="O85" s="971"/>
      <c r="P85" s="971"/>
      <c r="Q85" s="971"/>
      <c r="R85" s="972"/>
      <c r="S85" s="91"/>
      <c r="T85" s="91"/>
      <c r="U85" s="91"/>
      <c r="V85" s="970" t="s">
        <v>347</v>
      </c>
      <c r="W85" s="971"/>
      <c r="X85" s="971"/>
      <c r="Y85" s="971"/>
      <c r="Z85" s="972"/>
      <c r="AA85" s="970" t="s">
        <v>346</v>
      </c>
      <c r="AB85" s="972"/>
      <c r="AC85" s="970"/>
      <c r="AD85" s="971"/>
      <c r="AE85" s="971"/>
      <c r="AF85" s="971"/>
      <c r="AG85" s="971"/>
      <c r="AH85" s="971"/>
      <c r="AI85" s="971"/>
      <c r="AJ85" s="971"/>
      <c r="AK85" s="971"/>
      <c r="AL85" s="972"/>
    </row>
    <row r="86" spans="1:38" s="2" customFormat="1" ht="12.75" hidden="1" customHeight="1" x14ac:dyDescent="0.2">
      <c r="A86" s="985"/>
      <c r="B86" s="986"/>
      <c r="C86" s="986"/>
      <c r="D86" s="986"/>
      <c r="E86" s="986"/>
      <c r="F86" s="986"/>
      <c r="G86" s="986"/>
      <c r="H86" s="986"/>
      <c r="I86" s="986"/>
      <c r="J86" s="986"/>
      <c r="K86" s="986"/>
      <c r="L86" s="987"/>
      <c r="M86" s="90"/>
      <c r="N86" s="970"/>
      <c r="O86" s="971"/>
      <c r="P86" s="971"/>
      <c r="Q86" s="971"/>
      <c r="R86" s="972"/>
      <c r="S86" s="91"/>
      <c r="T86" s="91"/>
      <c r="U86" s="91"/>
      <c r="V86" s="970"/>
      <c r="W86" s="971"/>
      <c r="X86" s="971"/>
      <c r="Y86" s="971"/>
      <c r="Z86" s="972"/>
      <c r="AA86" s="970"/>
      <c r="AB86" s="972"/>
      <c r="AC86" s="970"/>
      <c r="AD86" s="971"/>
      <c r="AE86" s="971"/>
      <c r="AF86" s="971"/>
      <c r="AG86" s="971"/>
      <c r="AH86" s="971"/>
      <c r="AI86" s="971"/>
      <c r="AJ86" s="971"/>
      <c r="AK86" s="971"/>
      <c r="AL86" s="972"/>
    </row>
    <row r="87" spans="1:38" s="2" customFormat="1" ht="30" hidden="1" customHeight="1" x14ac:dyDescent="0.2">
      <c r="A87" s="985"/>
      <c r="B87" s="986"/>
      <c r="C87" s="986"/>
      <c r="D87" s="986"/>
      <c r="E87" s="986"/>
      <c r="F87" s="986"/>
      <c r="G87" s="986"/>
      <c r="H87" s="986"/>
      <c r="I87" s="986"/>
      <c r="J87" s="986"/>
      <c r="K87" s="986"/>
      <c r="L87" s="987"/>
      <c r="M87" s="90"/>
      <c r="N87" s="970"/>
      <c r="O87" s="971"/>
      <c r="P87" s="971"/>
      <c r="Q87" s="971"/>
      <c r="R87" s="972"/>
      <c r="S87" s="91"/>
      <c r="T87" s="91"/>
      <c r="U87" s="91"/>
      <c r="V87" s="970"/>
      <c r="W87" s="971"/>
      <c r="X87" s="971"/>
      <c r="Y87" s="971"/>
      <c r="Z87" s="972"/>
      <c r="AA87" s="970"/>
      <c r="AB87" s="972"/>
      <c r="AC87" s="970"/>
      <c r="AD87" s="971"/>
      <c r="AE87" s="971"/>
      <c r="AF87" s="971"/>
      <c r="AG87" s="971"/>
      <c r="AH87" s="971"/>
      <c r="AI87" s="971"/>
      <c r="AJ87" s="971"/>
      <c r="AK87" s="971"/>
      <c r="AL87" s="972"/>
    </row>
    <row r="88" spans="1:38" s="2" customFormat="1" ht="30" hidden="1" customHeight="1" x14ac:dyDescent="0.2">
      <c r="A88" s="988"/>
      <c r="B88" s="989"/>
      <c r="C88" s="989"/>
      <c r="D88" s="989"/>
      <c r="E88" s="989"/>
      <c r="F88" s="989"/>
      <c r="G88" s="989"/>
      <c r="H88" s="989"/>
      <c r="I88" s="989"/>
      <c r="J88" s="989"/>
      <c r="K88" s="989"/>
      <c r="L88" s="990"/>
      <c r="M88" s="90"/>
      <c r="N88" s="970"/>
      <c r="O88" s="971"/>
      <c r="P88" s="971"/>
      <c r="Q88" s="971"/>
      <c r="R88" s="972"/>
      <c r="S88" s="91"/>
      <c r="T88" s="91"/>
      <c r="U88" s="91"/>
      <c r="V88" s="970"/>
      <c r="W88" s="971"/>
      <c r="X88" s="971"/>
      <c r="Y88" s="971"/>
      <c r="Z88" s="972"/>
      <c r="AA88" s="970"/>
      <c r="AB88" s="972"/>
      <c r="AC88" s="970"/>
      <c r="AD88" s="971"/>
      <c r="AE88" s="971"/>
      <c r="AF88" s="971"/>
      <c r="AG88" s="971"/>
      <c r="AH88" s="971"/>
      <c r="AI88" s="971"/>
      <c r="AJ88" s="971"/>
      <c r="AK88" s="971"/>
      <c r="AL88" s="972"/>
    </row>
    <row r="89" spans="1:38" s="2" customFormat="1" ht="30" customHeight="1" x14ac:dyDescent="0.2">
      <c r="A89" s="92"/>
      <c r="B89" s="92"/>
      <c r="C89" s="92"/>
      <c r="D89" s="92"/>
      <c r="E89" s="92"/>
      <c r="F89" s="92"/>
      <c r="G89" s="92"/>
      <c r="H89" s="92"/>
      <c r="I89" s="92"/>
      <c r="J89" s="92"/>
      <c r="K89" s="92"/>
      <c r="L89" s="92"/>
      <c r="M89" s="90"/>
      <c r="N89" s="974"/>
      <c r="O89" s="974"/>
      <c r="P89" s="974"/>
      <c r="Q89" s="974"/>
      <c r="R89" s="974"/>
      <c r="S89" s="93"/>
      <c r="T89" s="93"/>
      <c r="U89" s="93"/>
      <c r="V89" s="974"/>
      <c r="W89" s="974"/>
      <c r="X89" s="974"/>
      <c r="Y89" s="974"/>
      <c r="Z89" s="974"/>
      <c r="AA89" s="96"/>
      <c r="AB89" s="96"/>
      <c r="AC89" s="93"/>
      <c r="AD89" s="93"/>
      <c r="AE89" s="93"/>
      <c r="AF89" s="93"/>
      <c r="AG89" s="93"/>
      <c r="AH89" s="93"/>
      <c r="AI89" s="93"/>
      <c r="AJ89" s="93"/>
      <c r="AK89" s="93"/>
      <c r="AL89" s="93"/>
    </row>
    <row r="90" spans="1:38" s="2" customFormat="1" ht="30" customHeight="1" x14ac:dyDescent="0.2">
      <c r="A90" s="92"/>
      <c r="B90" s="92"/>
      <c r="C90" s="92"/>
      <c r="D90" s="92"/>
      <c r="E90" s="92"/>
      <c r="F90" s="92"/>
      <c r="G90" s="92"/>
      <c r="H90" s="92"/>
      <c r="I90" s="92"/>
      <c r="J90" s="92"/>
      <c r="K90" s="92"/>
      <c r="L90" s="92"/>
      <c r="M90" s="90"/>
      <c r="N90" s="973"/>
      <c r="O90" s="973"/>
      <c r="P90" s="973"/>
      <c r="Q90" s="973"/>
      <c r="R90" s="973"/>
      <c r="S90" s="90"/>
      <c r="T90" s="90"/>
      <c r="U90" s="90"/>
      <c r="V90" s="973"/>
      <c r="W90" s="973"/>
      <c r="X90" s="973"/>
      <c r="Y90" s="973"/>
      <c r="Z90" s="973"/>
      <c r="AA90" s="95"/>
      <c r="AB90" s="95"/>
      <c r="AC90" s="90"/>
      <c r="AD90" s="90"/>
      <c r="AE90" s="90"/>
      <c r="AF90" s="90"/>
      <c r="AG90" s="90"/>
      <c r="AH90" s="90"/>
      <c r="AI90" s="90"/>
      <c r="AJ90" s="90"/>
      <c r="AK90" s="90"/>
      <c r="AL90" s="90"/>
    </row>
    <row r="91" spans="1:38" s="2" customFormat="1" ht="30" customHeight="1" x14ac:dyDescent="0.2">
      <c r="A91" s="92"/>
      <c r="B91" s="92"/>
      <c r="C91" s="92"/>
      <c r="D91" s="92"/>
      <c r="E91" s="92"/>
      <c r="F91" s="92"/>
      <c r="G91" s="92"/>
      <c r="H91" s="92"/>
      <c r="I91" s="92"/>
      <c r="J91" s="92"/>
      <c r="K91" s="92"/>
      <c r="L91" s="92"/>
      <c r="M91" s="90"/>
      <c r="N91" s="973"/>
      <c r="O91" s="973"/>
      <c r="P91" s="973"/>
      <c r="Q91" s="973"/>
      <c r="R91" s="973"/>
      <c r="S91" s="90"/>
      <c r="T91" s="90"/>
      <c r="U91" s="90"/>
      <c r="V91" s="973"/>
      <c r="W91" s="973"/>
      <c r="X91" s="973"/>
      <c r="Y91" s="973"/>
      <c r="Z91" s="973"/>
      <c r="AA91" s="95"/>
      <c r="AB91" s="95"/>
      <c r="AC91" s="90"/>
      <c r="AD91" s="90"/>
      <c r="AE91" s="90"/>
      <c r="AF91" s="90"/>
      <c r="AG91" s="90"/>
      <c r="AH91" s="90"/>
      <c r="AI91" s="90"/>
      <c r="AJ91" s="90"/>
      <c r="AK91" s="90"/>
      <c r="AL91" s="90"/>
    </row>
    <row r="92" spans="1:38" s="2" customFormat="1" ht="30" customHeight="1" x14ac:dyDescent="0.2">
      <c r="A92" s="29"/>
      <c r="B92" s="29"/>
      <c r="C92" s="29"/>
      <c r="D92" s="29"/>
      <c r="E92" s="60"/>
      <c r="F92" s="29"/>
      <c r="G92" s="60"/>
      <c r="H92" s="60"/>
      <c r="I92" s="60"/>
      <c r="J92" s="60"/>
      <c r="K92" s="94"/>
      <c r="L92" s="94"/>
      <c r="M92" s="90"/>
      <c r="N92" s="973"/>
      <c r="O92" s="973"/>
      <c r="P92" s="973"/>
      <c r="Q92" s="973"/>
      <c r="R92" s="973"/>
      <c r="S92" s="90"/>
      <c r="T92" s="90"/>
      <c r="U92" s="90"/>
      <c r="V92" s="973"/>
      <c r="W92" s="973"/>
      <c r="X92" s="973"/>
      <c r="Y92" s="973"/>
      <c r="Z92" s="973"/>
      <c r="AA92" s="95"/>
      <c r="AB92" s="95"/>
      <c r="AC92" s="90"/>
      <c r="AD92" s="90"/>
      <c r="AE92" s="90"/>
      <c r="AF92" s="90"/>
      <c r="AG92" s="90"/>
      <c r="AH92" s="90"/>
      <c r="AI92" s="90"/>
      <c r="AJ92" s="90"/>
      <c r="AK92" s="90"/>
      <c r="AL92" s="90"/>
    </row>
    <row r="93" spans="1:38" x14ac:dyDescent="0.2">
      <c r="A93" s="8"/>
      <c r="B93" s="64"/>
      <c r="C93" s="64"/>
      <c r="D93" s="64"/>
      <c r="E93" s="8"/>
      <c r="F93" s="8"/>
      <c r="G93" s="35"/>
      <c r="H93" s="35"/>
      <c r="I93" s="35"/>
      <c r="J93" s="8"/>
      <c r="K93" s="8"/>
      <c r="L93" s="8"/>
      <c r="M93" s="8"/>
      <c r="N93" s="8"/>
      <c r="O93" s="8"/>
      <c r="P93" s="8"/>
      <c r="Q93" s="8"/>
      <c r="R93" s="8"/>
      <c r="S93" s="8"/>
      <c r="T93" s="8"/>
      <c r="U93" s="8"/>
      <c r="V93" s="8"/>
      <c r="W93" s="8"/>
      <c r="X93" s="35"/>
      <c r="Y93" s="35"/>
      <c r="Z93" s="35"/>
      <c r="AA93" s="35"/>
      <c r="AB93" s="35"/>
      <c r="AC93" s="8"/>
      <c r="AD93" s="8"/>
      <c r="AE93" s="8"/>
      <c r="AF93" s="8"/>
      <c r="AG93" s="8"/>
      <c r="AH93" s="8"/>
      <c r="AI93" s="8"/>
      <c r="AJ93" s="8"/>
      <c r="AK93" s="8"/>
      <c r="AL93" s="30"/>
    </row>
    <row r="94" spans="1:38" x14ac:dyDescent="0.2">
      <c r="A94" s="8"/>
      <c r="B94" s="64"/>
      <c r="C94" s="64"/>
      <c r="D94" s="64"/>
      <c r="E94" s="8"/>
      <c r="F94" s="8"/>
      <c r="G94" s="35"/>
      <c r="H94" s="35"/>
      <c r="I94" s="35"/>
      <c r="J94" s="8"/>
      <c r="K94" s="8"/>
      <c r="L94" s="8"/>
      <c r="M94" s="8"/>
      <c r="N94" s="8"/>
      <c r="O94" s="8"/>
      <c r="P94" s="8"/>
      <c r="Q94" s="8"/>
      <c r="R94" s="8"/>
      <c r="S94" s="8"/>
      <c r="T94" s="8"/>
      <c r="U94" s="8"/>
      <c r="V94" s="8"/>
      <c r="W94" s="8"/>
      <c r="X94" s="35"/>
      <c r="Y94" s="35"/>
      <c r="Z94" s="35"/>
      <c r="AA94" s="35"/>
      <c r="AB94" s="35"/>
      <c r="AC94" s="8"/>
      <c r="AD94" s="8"/>
      <c r="AE94" s="8"/>
      <c r="AF94" s="8"/>
      <c r="AG94" s="8"/>
      <c r="AH94" s="8"/>
      <c r="AI94" s="8"/>
      <c r="AJ94" s="8"/>
      <c r="AK94" s="8"/>
      <c r="AL94" s="30"/>
    </row>
    <row r="95" spans="1:38" x14ac:dyDescent="0.2">
      <c r="A95" s="8"/>
      <c r="B95" s="64"/>
      <c r="C95" s="64"/>
      <c r="D95" s="64"/>
      <c r="E95" s="8"/>
      <c r="F95" s="8"/>
      <c r="G95" s="35"/>
      <c r="H95" s="35"/>
      <c r="I95" s="35"/>
      <c r="J95" s="8"/>
      <c r="K95" s="8"/>
      <c r="L95" s="8"/>
      <c r="M95" s="8"/>
      <c r="N95" s="8"/>
      <c r="O95" s="8"/>
      <c r="P95" s="8"/>
      <c r="Q95" s="8"/>
      <c r="R95" s="8"/>
      <c r="S95" s="8"/>
      <c r="T95" s="8"/>
      <c r="U95" s="8"/>
      <c r="V95" s="8"/>
      <c r="W95" s="8"/>
      <c r="X95" s="35"/>
      <c r="Y95" s="35"/>
      <c r="Z95" s="35"/>
      <c r="AA95" s="35"/>
      <c r="AB95" s="35"/>
      <c r="AC95" s="8"/>
      <c r="AD95" s="8"/>
      <c r="AE95" s="8"/>
      <c r="AF95" s="8"/>
      <c r="AG95" s="8"/>
      <c r="AH95" s="8"/>
      <c r="AI95" s="8"/>
      <c r="AJ95" s="8"/>
      <c r="AK95" s="8"/>
      <c r="AL95" s="30"/>
    </row>
    <row r="96" spans="1:38" x14ac:dyDescent="0.2">
      <c r="A96" s="8"/>
      <c r="B96" s="64"/>
      <c r="C96" s="64"/>
      <c r="D96" s="64"/>
      <c r="E96" s="8"/>
      <c r="F96" s="8"/>
      <c r="G96" s="35"/>
      <c r="H96" s="35"/>
      <c r="I96" s="35"/>
      <c r="J96" s="8"/>
      <c r="K96" s="8"/>
      <c r="L96" s="8"/>
      <c r="M96" s="8"/>
      <c r="N96" s="8"/>
      <c r="O96" s="8"/>
      <c r="P96" s="8"/>
      <c r="Q96" s="8"/>
      <c r="R96" s="8"/>
      <c r="S96" s="8"/>
      <c r="T96" s="8"/>
      <c r="U96" s="8"/>
      <c r="V96" s="8"/>
      <c r="W96" s="8"/>
      <c r="X96" s="35"/>
      <c r="Y96" s="35"/>
      <c r="Z96" s="35"/>
      <c r="AA96" s="35"/>
      <c r="AB96" s="35"/>
      <c r="AC96" s="8"/>
      <c r="AD96" s="8"/>
      <c r="AE96" s="8"/>
      <c r="AF96" s="8"/>
      <c r="AG96" s="8"/>
      <c r="AH96" s="8"/>
      <c r="AI96" s="8"/>
      <c r="AJ96" s="8"/>
      <c r="AK96" s="8"/>
      <c r="AL96" s="30"/>
    </row>
    <row r="97" spans="1:38" x14ac:dyDescent="0.2">
      <c r="A97" s="8"/>
      <c r="B97" s="64"/>
      <c r="C97" s="64"/>
      <c r="D97" s="64"/>
      <c r="E97" s="8"/>
      <c r="F97" s="8"/>
      <c r="G97" s="35"/>
      <c r="H97" s="35"/>
      <c r="I97" s="35"/>
      <c r="J97" s="8"/>
      <c r="K97" s="8"/>
      <c r="L97" s="8"/>
      <c r="M97" s="8"/>
      <c r="N97" s="8"/>
      <c r="O97" s="8"/>
      <c r="P97" s="8"/>
      <c r="Q97" s="8"/>
      <c r="R97" s="8"/>
      <c r="S97" s="8"/>
      <c r="T97" s="8"/>
      <c r="U97" s="8"/>
      <c r="V97" s="8"/>
      <c r="W97" s="8"/>
      <c r="X97" s="35"/>
      <c r="Y97" s="35"/>
      <c r="Z97" s="35"/>
      <c r="AA97" s="35"/>
      <c r="AB97" s="35"/>
      <c r="AC97" s="8"/>
      <c r="AD97" s="8"/>
      <c r="AE97" s="8"/>
      <c r="AF97" s="8"/>
      <c r="AG97" s="8"/>
      <c r="AH97" s="8"/>
      <c r="AI97" s="8"/>
      <c r="AJ97" s="8"/>
      <c r="AK97" s="8"/>
      <c r="AL97" s="30"/>
    </row>
  </sheetData>
  <sheetProtection formatCells="0" formatColumns="0" formatRows="0" insertRows="0" sort="0" autoFilter="0" pivotTables="0"/>
  <mergeCells count="387">
    <mergeCell ref="C9:E9"/>
    <mergeCell ref="G9:I9"/>
    <mergeCell ref="J9:L9"/>
    <mergeCell ref="X9:Z9"/>
    <mergeCell ref="AL18:AL20"/>
    <mergeCell ref="AB18:AB20"/>
    <mergeCell ref="AA18:AA20"/>
    <mergeCell ref="AA15:AA17"/>
    <mergeCell ref="R18:R20"/>
    <mergeCell ref="V18:V20"/>
    <mergeCell ref="AC18:AC20"/>
    <mergeCell ref="AD18:AD20"/>
    <mergeCell ref="AH18:AH20"/>
    <mergeCell ref="AJ18:AJ20"/>
    <mergeCell ref="AH15:AH17"/>
    <mergeCell ref="AJ15:AJ17"/>
    <mergeCell ref="AL15:AL17"/>
    <mergeCell ref="AC15:AC17"/>
    <mergeCell ref="AD15:AD17"/>
    <mergeCell ref="X17:Z17"/>
    <mergeCell ref="AC10:AC14"/>
    <mergeCell ref="AD10:AD14"/>
    <mergeCell ref="AH10:AH14"/>
    <mergeCell ref="AJ10:AJ14"/>
    <mergeCell ref="AL10:AL14"/>
    <mergeCell ref="V10:V14"/>
    <mergeCell ref="AA10:AA14"/>
    <mergeCell ref="AB10:AB14"/>
    <mergeCell ref="F10:F14"/>
    <mergeCell ref="J10:L14"/>
    <mergeCell ref="M10:M14"/>
    <mergeCell ref="N10:N14"/>
    <mergeCell ref="O10:O14"/>
    <mergeCell ref="P10:P14"/>
    <mergeCell ref="G11:I11"/>
    <mergeCell ref="A10:A14"/>
    <mergeCell ref="A15:A17"/>
    <mergeCell ref="B10:B14"/>
    <mergeCell ref="C10:E14"/>
    <mergeCell ref="A18:A20"/>
    <mergeCell ref="AB15:AB17"/>
    <mergeCell ref="M15:M17"/>
    <mergeCell ref="N15:N17"/>
    <mergeCell ref="O15:O17"/>
    <mergeCell ref="Q18:Q20"/>
    <mergeCell ref="F18:F20"/>
    <mergeCell ref="J18:L20"/>
    <mergeCell ref="M18:M20"/>
    <mergeCell ref="N18:N20"/>
    <mergeCell ref="O18:O20"/>
    <mergeCell ref="P18:P20"/>
    <mergeCell ref="P15:P17"/>
    <mergeCell ref="B15:B17"/>
    <mergeCell ref="B18:B20"/>
    <mergeCell ref="C15:E17"/>
    <mergeCell ref="F15:F17"/>
    <mergeCell ref="J15:L17"/>
    <mergeCell ref="C18:E20"/>
    <mergeCell ref="G20:I20"/>
    <mergeCell ref="AA88:AB88"/>
    <mergeCell ref="B3:H3"/>
    <mergeCell ref="B4:H4"/>
    <mergeCell ref="AA84:AB84"/>
    <mergeCell ref="AA85:AB85"/>
    <mergeCell ref="AA86:AB86"/>
    <mergeCell ref="AA87:AB87"/>
    <mergeCell ref="C77:E77"/>
    <mergeCell ref="C78:E78"/>
    <mergeCell ref="C79:E79"/>
    <mergeCell ref="C80:E80"/>
    <mergeCell ref="C81:E81"/>
    <mergeCell ref="F7:F8"/>
    <mergeCell ref="C71:E71"/>
    <mergeCell ref="C72:E72"/>
    <mergeCell ref="C73:E73"/>
    <mergeCell ref="C74:E74"/>
    <mergeCell ref="C75:E75"/>
    <mergeCell ref="C76:E76"/>
    <mergeCell ref="C64:E64"/>
    <mergeCell ref="C65:E65"/>
    <mergeCell ref="C66:E66"/>
    <mergeCell ref="C67:E67"/>
    <mergeCell ref="C68:E68"/>
    <mergeCell ref="C70:E70"/>
    <mergeCell ref="C58:E58"/>
    <mergeCell ref="C59:E59"/>
    <mergeCell ref="C60:E60"/>
    <mergeCell ref="C61:E61"/>
    <mergeCell ref="C62:E62"/>
    <mergeCell ref="C63:E63"/>
    <mergeCell ref="C52:E52"/>
    <mergeCell ref="C53:E53"/>
    <mergeCell ref="C54:E54"/>
    <mergeCell ref="C55:E55"/>
    <mergeCell ref="C56:E56"/>
    <mergeCell ref="C57:E57"/>
    <mergeCell ref="C69:E69"/>
    <mergeCell ref="J51:L51"/>
    <mergeCell ref="G51:I51"/>
    <mergeCell ref="G52:I52"/>
    <mergeCell ref="C34:E34"/>
    <mergeCell ref="C35:E35"/>
    <mergeCell ref="C36:E36"/>
    <mergeCell ref="C37:E37"/>
    <mergeCell ref="C38:E38"/>
    <mergeCell ref="C39:E39"/>
    <mergeCell ref="J45:L45"/>
    <mergeCell ref="J43:L43"/>
    <mergeCell ref="C46:E46"/>
    <mergeCell ref="C47:E47"/>
    <mergeCell ref="C48:E48"/>
    <mergeCell ref="C51:E51"/>
    <mergeCell ref="C40:E40"/>
    <mergeCell ref="C41:E41"/>
    <mergeCell ref="C42:E42"/>
    <mergeCell ref="C45:E45"/>
    <mergeCell ref="C43:E43"/>
    <mergeCell ref="C44:E44"/>
    <mergeCell ref="C49:E49"/>
    <mergeCell ref="C50:E50"/>
    <mergeCell ref="G39:I39"/>
    <mergeCell ref="G41:I41"/>
    <mergeCell ref="G35:I35"/>
    <mergeCell ref="G42:I42"/>
    <mergeCell ref="C32:E32"/>
    <mergeCell ref="C33:E33"/>
    <mergeCell ref="G16:I16"/>
    <mergeCell ref="G17:I17"/>
    <mergeCell ref="G53:I53"/>
    <mergeCell ref="C25:E25"/>
    <mergeCell ref="G23:I23"/>
    <mergeCell ref="C26:E26"/>
    <mergeCell ref="C27:E27"/>
    <mergeCell ref="C21:E21"/>
    <mergeCell ref="C22:E22"/>
    <mergeCell ref="C23:E23"/>
    <mergeCell ref="G69:I69"/>
    <mergeCell ref="G67:I67"/>
    <mergeCell ref="J67:L67"/>
    <mergeCell ref="J58:L58"/>
    <mergeCell ref="J64:L64"/>
    <mergeCell ref="G57:I57"/>
    <mergeCell ref="G58:I58"/>
    <mergeCell ref="G59:I59"/>
    <mergeCell ref="G60:I60"/>
    <mergeCell ref="J59:L59"/>
    <mergeCell ref="J62:L62"/>
    <mergeCell ref="J63:L63"/>
    <mergeCell ref="J65:L65"/>
    <mergeCell ref="J66:L66"/>
    <mergeCell ref="G64:I64"/>
    <mergeCell ref="G65:I65"/>
    <mergeCell ref="G66:I66"/>
    <mergeCell ref="G68:I68"/>
    <mergeCell ref="J68:L68"/>
    <mergeCell ref="J69:L69"/>
    <mergeCell ref="J79:L79"/>
    <mergeCell ref="J72:L72"/>
    <mergeCell ref="J26:L26"/>
    <mergeCell ref="J27:L27"/>
    <mergeCell ref="J30:L30"/>
    <mergeCell ref="J49:L49"/>
    <mergeCell ref="J47:L47"/>
    <mergeCell ref="J44:L44"/>
    <mergeCell ref="J33:L33"/>
    <mergeCell ref="J34:L34"/>
    <mergeCell ref="J35:L35"/>
    <mergeCell ref="J70:L70"/>
    <mergeCell ref="J54:L54"/>
    <mergeCell ref="J41:L41"/>
    <mergeCell ref="J31:L31"/>
    <mergeCell ref="J36:L36"/>
    <mergeCell ref="J37:L37"/>
    <mergeCell ref="J38:L38"/>
    <mergeCell ref="J39:L39"/>
    <mergeCell ref="J57:L57"/>
    <mergeCell ref="J48:L48"/>
    <mergeCell ref="J53:L53"/>
    <mergeCell ref="J55:L55"/>
    <mergeCell ref="J42:L42"/>
    <mergeCell ref="G76:I76"/>
    <mergeCell ref="G77:I77"/>
    <mergeCell ref="G78:I78"/>
    <mergeCell ref="J78:L78"/>
    <mergeCell ref="J77:L77"/>
    <mergeCell ref="G71:I71"/>
    <mergeCell ref="G72:I72"/>
    <mergeCell ref="G73:I73"/>
    <mergeCell ref="G70:I70"/>
    <mergeCell ref="J74:L74"/>
    <mergeCell ref="J76:L76"/>
    <mergeCell ref="J75:L75"/>
    <mergeCell ref="J73:L73"/>
    <mergeCell ref="G74:I74"/>
    <mergeCell ref="G75:I75"/>
    <mergeCell ref="A6:P6"/>
    <mergeCell ref="G56:I56"/>
    <mergeCell ref="G54:I54"/>
    <mergeCell ref="G55:I55"/>
    <mergeCell ref="J46:L46"/>
    <mergeCell ref="J21:L21"/>
    <mergeCell ref="J22:L22"/>
    <mergeCell ref="J28:L28"/>
    <mergeCell ref="J29:L29"/>
    <mergeCell ref="C28:E28"/>
    <mergeCell ref="C29:E29"/>
    <mergeCell ref="J40:L40"/>
    <mergeCell ref="J24:L24"/>
    <mergeCell ref="J25:L25"/>
    <mergeCell ref="G45:I45"/>
    <mergeCell ref="G46:I46"/>
    <mergeCell ref="G43:I43"/>
    <mergeCell ref="G44:I44"/>
    <mergeCell ref="G49:I49"/>
    <mergeCell ref="G50:I50"/>
    <mergeCell ref="C24:E24"/>
    <mergeCell ref="C30:E30"/>
    <mergeCell ref="C31:E31"/>
    <mergeCell ref="J32:L32"/>
    <mergeCell ref="A1:J1"/>
    <mergeCell ref="A2:J2"/>
    <mergeCell ref="A7:A8"/>
    <mergeCell ref="X21:Z21"/>
    <mergeCell ref="X22:Z22"/>
    <mergeCell ref="X20:Z20"/>
    <mergeCell ref="G18:I18"/>
    <mergeCell ref="B7:B8"/>
    <mergeCell ref="C7:E8"/>
    <mergeCell ref="G10:I10"/>
    <mergeCell ref="X3:X4"/>
    <mergeCell ref="Q15:Q17"/>
    <mergeCell ref="R15:R17"/>
    <mergeCell ref="V15:V17"/>
    <mergeCell ref="Q10:Q14"/>
    <mergeCell ref="K1:L4"/>
    <mergeCell ref="I4:J4"/>
    <mergeCell ref="R10:R14"/>
    <mergeCell ref="Q6:V6"/>
    <mergeCell ref="N1:V2"/>
    <mergeCell ref="N3:V4"/>
    <mergeCell ref="I3:J3"/>
    <mergeCell ref="G15:I15"/>
    <mergeCell ref="J7:L8"/>
    <mergeCell ref="AC6:AC8"/>
    <mergeCell ref="J71:L71"/>
    <mergeCell ref="J61:L61"/>
    <mergeCell ref="J60:L60"/>
    <mergeCell ref="J56:L56"/>
    <mergeCell ref="X28:Z28"/>
    <mergeCell ref="G61:I61"/>
    <mergeCell ref="G62:I62"/>
    <mergeCell ref="G63:I63"/>
    <mergeCell ref="G7:I8"/>
    <mergeCell ref="G19:I19"/>
    <mergeCell ref="G12:I12"/>
    <mergeCell ref="G13:I13"/>
    <mergeCell ref="G14:I14"/>
    <mergeCell ref="G47:I47"/>
    <mergeCell ref="G48:I48"/>
    <mergeCell ref="X10:Z10"/>
    <mergeCell ref="X11:Z11"/>
    <mergeCell ref="X61:Z61"/>
    <mergeCell ref="X62:Z62"/>
    <mergeCell ref="X63:Z63"/>
    <mergeCell ref="X64:Z64"/>
    <mergeCell ref="J23:L23"/>
    <mergeCell ref="M7:P7"/>
    <mergeCell ref="AF6:AL7"/>
    <mergeCell ref="X6:AB6"/>
    <mergeCell ref="AB7:AB8"/>
    <mergeCell ref="G37:I37"/>
    <mergeCell ref="G38:I38"/>
    <mergeCell ref="G31:I31"/>
    <mergeCell ref="G32:I32"/>
    <mergeCell ref="G33:I33"/>
    <mergeCell ref="G34:I34"/>
    <mergeCell ref="G24:I24"/>
    <mergeCell ref="G25:I25"/>
    <mergeCell ref="G26:I26"/>
    <mergeCell ref="G27:I27"/>
    <mergeCell ref="G28:I28"/>
    <mergeCell ref="G29:I29"/>
    <mergeCell ref="G30:I30"/>
    <mergeCell ref="X33:Z33"/>
    <mergeCell ref="X34:Z34"/>
    <mergeCell ref="X35:Z35"/>
    <mergeCell ref="X36:Z36"/>
    <mergeCell ref="G36:I36"/>
    <mergeCell ref="G21:I21"/>
    <mergeCell ref="G22:I22"/>
    <mergeCell ref="Q7:V7"/>
    <mergeCell ref="AC84:AL84"/>
    <mergeCell ref="V90:Z90"/>
    <mergeCell ref="N84:R84"/>
    <mergeCell ref="V84:Z84"/>
    <mergeCell ref="AC87:AL87"/>
    <mergeCell ref="N88:R88"/>
    <mergeCell ref="V88:Z88"/>
    <mergeCell ref="J50:L50"/>
    <mergeCell ref="G40:I40"/>
    <mergeCell ref="AC86:AL86"/>
    <mergeCell ref="A83:L84"/>
    <mergeCell ref="N85:R85"/>
    <mergeCell ref="N86:R86"/>
    <mergeCell ref="J52:L52"/>
    <mergeCell ref="X57:Z57"/>
    <mergeCell ref="A85:L88"/>
    <mergeCell ref="AC88:AL88"/>
    <mergeCell ref="X78:Z78"/>
    <mergeCell ref="X79:Z79"/>
    <mergeCell ref="G81:I81"/>
    <mergeCell ref="G79:I79"/>
    <mergeCell ref="G80:I80"/>
    <mergeCell ref="J81:L81"/>
    <mergeCell ref="J80:L80"/>
    <mergeCell ref="N92:R92"/>
    <mergeCell ref="V92:Z92"/>
    <mergeCell ref="V85:Z85"/>
    <mergeCell ref="N89:R89"/>
    <mergeCell ref="V89:Z89"/>
    <mergeCell ref="X12:Z12"/>
    <mergeCell ref="X13:Z13"/>
    <mergeCell ref="X14:Z14"/>
    <mergeCell ref="X15:Z15"/>
    <mergeCell ref="X16:Z16"/>
    <mergeCell ref="V91:Z91"/>
    <mergeCell ref="X76:Z76"/>
    <mergeCell ref="X81:Z81"/>
    <mergeCell ref="N90:R90"/>
    <mergeCell ref="N91:R91"/>
    <mergeCell ref="N87:R87"/>
    <mergeCell ref="X68:Z68"/>
    <mergeCell ref="X69:Z69"/>
    <mergeCell ref="X55:Z55"/>
    <mergeCell ref="V87:Z87"/>
    <mergeCell ref="V86:Z86"/>
    <mergeCell ref="X56:Z56"/>
    <mergeCell ref="X23:Z23"/>
    <mergeCell ref="X75:Z75"/>
    <mergeCell ref="AC85:AL85"/>
    <mergeCell ref="X32:Z32"/>
    <mergeCell ref="X39:Z39"/>
    <mergeCell ref="X40:Z40"/>
    <mergeCell ref="X41:Z41"/>
    <mergeCell ref="X43:Z43"/>
    <mergeCell ref="X37:Z37"/>
    <mergeCell ref="X38:Z38"/>
    <mergeCell ref="X44:Z44"/>
    <mergeCell ref="X45:Z45"/>
    <mergeCell ref="X42:Z42"/>
    <mergeCell ref="X46:Z46"/>
    <mergeCell ref="X47:Z47"/>
    <mergeCell ref="X48:Z48"/>
    <mergeCell ref="X49:Z49"/>
    <mergeCell ref="X74:Z74"/>
    <mergeCell ref="X58:Z58"/>
    <mergeCell ref="X59:Z59"/>
    <mergeCell ref="X60:Z60"/>
    <mergeCell ref="X80:Z80"/>
    <mergeCell ref="X50:Z50"/>
    <mergeCell ref="X51:Z51"/>
    <mergeCell ref="X52:Z52"/>
    <mergeCell ref="X77:Z77"/>
    <mergeCell ref="Y1:AD2"/>
    <mergeCell ref="Y3:AD4"/>
    <mergeCell ref="X70:Z70"/>
    <mergeCell ref="X71:Z71"/>
    <mergeCell ref="X72:Z72"/>
    <mergeCell ref="X73:Z73"/>
    <mergeCell ref="X65:Z65"/>
    <mergeCell ref="X66:Z66"/>
    <mergeCell ref="X67:Z67"/>
    <mergeCell ref="AA7:AA8"/>
    <mergeCell ref="X7:Z8"/>
    <mergeCell ref="X31:Z31"/>
    <mergeCell ref="X29:Z29"/>
    <mergeCell ref="X30:Z30"/>
    <mergeCell ref="X24:Z24"/>
    <mergeCell ref="X25:Z25"/>
    <mergeCell ref="X26:Z26"/>
    <mergeCell ref="X27:Z27"/>
    <mergeCell ref="X54:Z54"/>
    <mergeCell ref="X53:Z53"/>
    <mergeCell ref="AD6:AD8"/>
    <mergeCell ref="X1:X2"/>
    <mergeCell ref="X18:Z18"/>
    <mergeCell ref="X19:Z19"/>
  </mergeCells>
  <dataValidations disablePrompts="1" count="4">
    <dataValidation type="whole" allowBlank="1" showInputMessage="1" showErrorMessage="1" sqref="AC65538:AC65546 JY65538:JY65546 TU65538:TU65546 ADQ65538:ADQ65546 ANM65538:ANM65546 AXI65538:AXI65546 BHE65538:BHE65546 BRA65538:BRA65546 CAW65538:CAW65546 CKS65538:CKS65546 CUO65538:CUO65546 DEK65538:DEK65546 DOG65538:DOG65546 DYC65538:DYC65546 EHY65538:EHY65546 ERU65538:ERU65546 FBQ65538:FBQ65546 FLM65538:FLM65546 FVI65538:FVI65546 GFE65538:GFE65546 GPA65538:GPA65546 GYW65538:GYW65546 HIS65538:HIS65546 HSO65538:HSO65546 ICK65538:ICK65546 IMG65538:IMG65546 IWC65538:IWC65546 JFY65538:JFY65546 JPU65538:JPU65546 JZQ65538:JZQ65546 KJM65538:KJM65546 KTI65538:KTI65546 LDE65538:LDE65546 LNA65538:LNA65546 LWW65538:LWW65546 MGS65538:MGS65546 MQO65538:MQO65546 NAK65538:NAK65546 NKG65538:NKG65546 NUC65538:NUC65546 ODY65538:ODY65546 ONU65538:ONU65546 OXQ65538:OXQ65546 PHM65538:PHM65546 PRI65538:PRI65546 QBE65538:QBE65546 QLA65538:QLA65546 QUW65538:QUW65546 RES65538:RES65546 ROO65538:ROO65546 RYK65538:RYK65546 SIG65538:SIG65546 SSC65538:SSC65546 TBY65538:TBY65546 TLU65538:TLU65546 TVQ65538:TVQ65546 UFM65538:UFM65546 UPI65538:UPI65546 UZE65538:UZE65546 VJA65538:VJA65546 VSW65538:VSW65546 WCS65538:WCS65546 WMO65538:WMO65546 WWK65538:WWK65546 AC131074:AC131082 JY131074:JY131082 TU131074:TU131082 ADQ131074:ADQ131082 ANM131074:ANM131082 AXI131074:AXI131082 BHE131074:BHE131082 BRA131074:BRA131082 CAW131074:CAW131082 CKS131074:CKS131082 CUO131074:CUO131082 DEK131074:DEK131082 DOG131074:DOG131082 DYC131074:DYC131082 EHY131074:EHY131082 ERU131074:ERU131082 FBQ131074:FBQ131082 FLM131074:FLM131082 FVI131074:FVI131082 GFE131074:GFE131082 GPA131074:GPA131082 GYW131074:GYW131082 HIS131074:HIS131082 HSO131074:HSO131082 ICK131074:ICK131082 IMG131074:IMG131082 IWC131074:IWC131082 JFY131074:JFY131082 JPU131074:JPU131082 JZQ131074:JZQ131082 KJM131074:KJM131082 KTI131074:KTI131082 LDE131074:LDE131082 LNA131074:LNA131082 LWW131074:LWW131082 MGS131074:MGS131082 MQO131074:MQO131082 NAK131074:NAK131082 NKG131074:NKG131082 NUC131074:NUC131082 ODY131074:ODY131082 ONU131074:ONU131082 OXQ131074:OXQ131082 PHM131074:PHM131082 PRI131074:PRI131082 QBE131074:QBE131082 QLA131074:QLA131082 QUW131074:QUW131082 RES131074:RES131082 ROO131074:ROO131082 RYK131074:RYK131082 SIG131074:SIG131082 SSC131074:SSC131082 TBY131074:TBY131082 TLU131074:TLU131082 TVQ131074:TVQ131082 UFM131074:UFM131082 UPI131074:UPI131082 UZE131074:UZE131082 VJA131074:VJA131082 VSW131074:VSW131082 WCS131074:WCS131082 WMO131074:WMO131082 WWK131074:WWK131082 AC196610:AC196618 JY196610:JY196618 TU196610:TU196618 ADQ196610:ADQ196618 ANM196610:ANM196618 AXI196610:AXI196618 BHE196610:BHE196618 BRA196610:BRA196618 CAW196610:CAW196618 CKS196610:CKS196618 CUO196610:CUO196618 DEK196610:DEK196618 DOG196610:DOG196618 DYC196610:DYC196618 EHY196610:EHY196618 ERU196610:ERU196618 FBQ196610:FBQ196618 FLM196610:FLM196618 FVI196610:FVI196618 GFE196610:GFE196618 GPA196610:GPA196618 GYW196610:GYW196618 HIS196610:HIS196618 HSO196610:HSO196618 ICK196610:ICK196618 IMG196610:IMG196618 IWC196610:IWC196618 JFY196610:JFY196618 JPU196610:JPU196618 JZQ196610:JZQ196618 KJM196610:KJM196618 KTI196610:KTI196618 LDE196610:LDE196618 LNA196610:LNA196618 LWW196610:LWW196618 MGS196610:MGS196618 MQO196610:MQO196618 NAK196610:NAK196618 NKG196610:NKG196618 NUC196610:NUC196618 ODY196610:ODY196618 ONU196610:ONU196618 OXQ196610:OXQ196618 PHM196610:PHM196618 PRI196610:PRI196618 QBE196610:QBE196618 QLA196610:QLA196618 QUW196610:QUW196618 RES196610:RES196618 ROO196610:ROO196618 RYK196610:RYK196618 SIG196610:SIG196618 SSC196610:SSC196618 TBY196610:TBY196618 TLU196610:TLU196618 TVQ196610:TVQ196618 UFM196610:UFM196618 UPI196610:UPI196618 UZE196610:UZE196618 VJA196610:VJA196618 VSW196610:VSW196618 WCS196610:WCS196618 WMO196610:WMO196618 WWK196610:WWK196618 AC262146:AC262154 JY262146:JY262154 TU262146:TU262154 ADQ262146:ADQ262154 ANM262146:ANM262154 AXI262146:AXI262154 BHE262146:BHE262154 BRA262146:BRA262154 CAW262146:CAW262154 CKS262146:CKS262154 CUO262146:CUO262154 DEK262146:DEK262154 DOG262146:DOG262154 DYC262146:DYC262154 EHY262146:EHY262154 ERU262146:ERU262154 FBQ262146:FBQ262154 FLM262146:FLM262154 FVI262146:FVI262154 GFE262146:GFE262154 GPA262146:GPA262154 GYW262146:GYW262154 HIS262146:HIS262154 HSO262146:HSO262154 ICK262146:ICK262154 IMG262146:IMG262154 IWC262146:IWC262154 JFY262146:JFY262154 JPU262146:JPU262154 JZQ262146:JZQ262154 KJM262146:KJM262154 KTI262146:KTI262154 LDE262146:LDE262154 LNA262146:LNA262154 LWW262146:LWW262154 MGS262146:MGS262154 MQO262146:MQO262154 NAK262146:NAK262154 NKG262146:NKG262154 NUC262146:NUC262154 ODY262146:ODY262154 ONU262146:ONU262154 OXQ262146:OXQ262154 PHM262146:PHM262154 PRI262146:PRI262154 QBE262146:QBE262154 QLA262146:QLA262154 QUW262146:QUW262154 RES262146:RES262154 ROO262146:ROO262154 RYK262146:RYK262154 SIG262146:SIG262154 SSC262146:SSC262154 TBY262146:TBY262154 TLU262146:TLU262154 TVQ262146:TVQ262154 UFM262146:UFM262154 UPI262146:UPI262154 UZE262146:UZE262154 VJA262146:VJA262154 VSW262146:VSW262154 WCS262146:WCS262154 WMO262146:WMO262154 WWK262146:WWK262154 AC327682:AC327690 JY327682:JY327690 TU327682:TU327690 ADQ327682:ADQ327690 ANM327682:ANM327690 AXI327682:AXI327690 BHE327682:BHE327690 BRA327682:BRA327690 CAW327682:CAW327690 CKS327682:CKS327690 CUO327682:CUO327690 DEK327682:DEK327690 DOG327682:DOG327690 DYC327682:DYC327690 EHY327682:EHY327690 ERU327682:ERU327690 FBQ327682:FBQ327690 FLM327682:FLM327690 FVI327682:FVI327690 GFE327682:GFE327690 GPA327682:GPA327690 GYW327682:GYW327690 HIS327682:HIS327690 HSO327682:HSO327690 ICK327682:ICK327690 IMG327682:IMG327690 IWC327682:IWC327690 JFY327682:JFY327690 JPU327682:JPU327690 JZQ327682:JZQ327690 KJM327682:KJM327690 KTI327682:KTI327690 LDE327682:LDE327690 LNA327682:LNA327690 LWW327682:LWW327690 MGS327682:MGS327690 MQO327682:MQO327690 NAK327682:NAK327690 NKG327682:NKG327690 NUC327682:NUC327690 ODY327682:ODY327690 ONU327682:ONU327690 OXQ327682:OXQ327690 PHM327682:PHM327690 PRI327682:PRI327690 QBE327682:QBE327690 QLA327682:QLA327690 QUW327682:QUW327690 RES327682:RES327690 ROO327682:ROO327690 RYK327682:RYK327690 SIG327682:SIG327690 SSC327682:SSC327690 TBY327682:TBY327690 TLU327682:TLU327690 TVQ327682:TVQ327690 UFM327682:UFM327690 UPI327682:UPI327690 UZE327682:UZE327690 VJA327682:VJA327690 VSW327682:VSW327690 WCS327682:WCS327690 WMO327682:WMO327690 WWK327682:WWK327690 AC393218:AC393226 JY393218:JY393226 TU393218:TU393226 ADQ393218:ADQ393226 ANM393218:ANM393226 AXI393218:AXI393226 BHE393218:BHE393226 BRA393218:BRA393226 CAW393218:CAW393226 CKS393218:CKS393226 CUO393218:CUO393226 DEK393218:DEK393226 DOG393218:DOG393226 DYC393218:DYC393226 EHY393218:EHY393226 ERU393218:ERU393226 FBQ393218:FBQ393226 FLM393218:FLM393226 FVI393218:FVI393226 GFE393218:GFE393226 GPA393218:GPA393226 GYW393218:GYW393226 HIS393218:HIS393226 HSO393218:HSO393226 ICK393218:ICK393226 IMG393218:IMG393226 IWC393218:IWC393226 JFY393218:JFY393226 JPU393218:JPU393226 JZQ393218:JZQ393226 KJM393218:KJM393226 KTI393218:KTI393226 LDE393218:LDE393226 LNA393218:LNA393226 LWW393218:LWW393226 MGS393218:MGS393226 MQO393218:MQO393226 NAK393218:NAK393226 NKG393218:NKG393226 NUC393218:NUC393226 ODY393218:ODY393226 ONU393218:ONU393226 OXQ393218:OXQ393226 PHM393218:PHM393226 PRI393218:PRI393226 QBE393218:QBE393226 QLA393218:QLA393226 QUW393218:QUW393226 RES393218:RES393226 ROO393218:ROO393226 RYK393218:RYK393226 SIG393218:SIG393226 SSC393218:SSC393226 TBY393218:TBY393226 TLU393218:TLU393226 TVQ393218:TVQ393226 UFM393218:UFM393226 UPI393218:UPI393226 UZE393218:UZE393226 VJA393218:VJA393226 VSW393218:VSW393226 WCS393218:WCS393226 WMO393218:WMO393226 WWK393218:WWK393226 AC458754:AC458762 JY458754:JY458762 TU458754:TU458762 ADQ458754:ADQ458762 ANM458754:ANM458762 AXI458754:AXI458762 BHE458754:BHE458762 BRA458754:BRA458762 CAW458754:CAW458762 CKS458754:CKS458762 CUO458754:CUO458762 DEK458754:DEK458762 DOG458754:DOG458762 DYC458754:DYC458762 EHY458754:EHY458762 ERU458754:ERU458762 FBQ458754:FBQ458762 FLM458754:FLM458762 FVI458754:FVI458762 GFE458754:GFE458762 GPA458754:GPA458762 GYW458754:GYW458762 HIS458754:HIS458762 HSO458754:HSO458762 ICK458754:ICK458762 IMG458754:IMG458762 IWC458754:IWC458762 JFY458754:JFY458762 JPU458754:JPU458762 JZQ458754:JZQ458762 KJM458754:KJM458762 KTI458754:KTI458762 LDE458754:LDE458762 LNA458754:LNA458762 LWW458754:LWW458762 MGS458754:MGS458762 MQO458754:MQO458762 NAK458754:NAK458762 NKG458754:NKG458762 NUC458754:NUC458762 ODY458754:ODY458762 ONU458754:ONU458762 OXQ458754:OXQ458762 PHM458754:PHM458762 PRI458754:PRI458762 QBE458754:QBE458762 QLA458754:QLA458762 QUW458754:QUW458762 RES458754:RES458762 ROO458754:ROO458762 RYK458754:RYK458762 SIG458754:SIG458762 SSC458754:SSC458762 TBY458754:TBY458762 TLU458754:TLU458762 TVQ458754:TVQ458762 UFM458754:UFM458762 UPI458754:UPI458762 UZE458754:UZE458762 VJA458754:VJA458762 VSW458754:VSW458762 WCS458754:WCS458762 WMO458754:WMO458762 WWK458754:WWK458762 AC524290:AC524298 JY524290:JY524298 TU524290:TU524298 ADQ524290:ADQ524298 ANM524290:ANM524298 AXI524290:AXI524298 BHE524290:BHE524298 BRA524290:BRA524298 CAW524290:CAW524298 CKS524290:CKS524298 CUO524290:CUO524298 DEK524290:DEK524298 DOG524290:DOG524298 DYC524290:DYC524298 EHY524290:EHY524298 ERU524290:ERU524298 FBQ524290:FBQ524298 FLM524290:FLM524298 FVI524290:FVI524298 GFE524290:GFE524298 GPA524290:GPA524298 GYW524290:GYW524298 HIS524290:HIS524298 HSO524290:HSO524298 ICK524290:ICK524298 IMG524290:IMG524298 IWC524290:IWC524298 JFY524290:JFY524298 JPU524290:JPU524298 JZQ524290:JZQ524298 KJM524290:KJM524298 KTI524290:KTI524298 LDE524290:LDE524298 LNA524290:LNA524298 LWW524290:LWW524298 MGS524290:MGS524298 MQO524290:MQO524298 NAK524290:NAK524298 NKG524290:NKG524298 NUC524290:NUC524298 ODY524290:ODY524298 ONU524290:ONU524298 OXQ524290:OXQ524298 PHM524290:PHM524298 PRI524290:PRI524298 QBE524290:QBE524298 QLA524290:QLA524298 QUW524290:QUW524298 RES524290:RES524298 ROO524290:ROO524298 RYK524290:RYK524298 SIG524290:SIG524298 SSC524290:SSC524298 TBY524290:TBY524298 TLU524290:TLU524298 TVQ524290:TVQ524298 UFM524290:UFM524298 UPI524290:UPI524298 UZE524290:UZE524298 VJA524290:VJA524298 VSW524290:VSW524298 WCS524290:WCS524298 WMO524290:WMO524298 WWK524290:WWK524298 AC589826:AC589834 JY589826:JY589834 TU589826:TU589834 ADQ589826:ADQ589834 ANM589826:ANM589834 AXI589826:AXI589834 BHE589826:BHE589834 BRA589826:BRA589834 CAW589826:CAW589834 CKS589826:CKS589834 CUO589826:CUO589834 DEK589826:DEK589834 DOG589826:DOG589834 DYC589826:DYC589834 EHY589826:EHY589834 ERU589826:ERU589834 FBQ589826:FBQ589834 FLM589826:FLM589834 FVI589826:FVI589834 GFE589826:GFE589834 GPA589826:GPA589834 GYW589826:GYW589834 HIS589826:HIS589834 HSO589826:HSO589834 ICK589826:ICK589834 IMG589826:IMG589834 IWC589826:IWC589834 JFY589826:JFY589834 JPU589826:JPU589834 JZQ589826:JZQ589834 KJM589826:KJM589834 KTI589826:KTI589834 LDE589826:LDE589834 LNA589826:LNA589834 LWW589826:LWW589834 MGS589826:MGS589834 MQO589826:MQO589834 NAK589826:NAK589834 NKG589826:NKG589834 NUC589826:NUC589834 ODY589826:ODY589834 ONU589826:ONU589834 OXQ589826:OXQ589834 PHM589826:PHM589834 PRI589826:PRI589834 QBE589826:QBE589834 QLA589826:QLA589834 QUW589826:QUW589834 RES589826:RES589834 ROO589826:ROO589834 RYK589826:RYK589834 SIG589826:SIG589834 SSC589826:SSC589834 TBY589826:TBY589834 TLU589826:TLU589834 TVQ589826:TVQ589834 UFM589826:UFM589834 UPI589826:UPI589834 UZE589826:UZE589834 VJA589826:VJA589834 VSW589826:VSW589834 WCS589826:WCS589834 WMO589826:WMO589834 WWK589826:WWK589834 AC655362:AC655370 JY655362:JY655370 TU655362:TU655370 ADQ655362:ADQ655370 ANM655362:ANM655370 AXI655362:AXI655370 BHE655362:BHE655370 BRA655362:BRA655370 CAW655362:CAW655370 CKS655362:CKS655370 CUO655362:CUO655370 DEK655362:DEK655370 DOG655362:DOG655370 DYC655362:DYC655370 EHY655362:EHY655370 ERU655362:ERU655370 FBQ655362:FBQ655370 FLM655362:FLM655370 FVI655362:FVI655370 GFE655362:GFE655370 GPA655362:GPA655370 GYW655362:GYW655370 HIS655362:HIS655370 HSO655362:HSO655370 ICK655362:ICK655370 IMG655362:IMG655370 IWC655362:IWC655370 JFY655362:JFY655370 JPU655362:JPU655370 JZQ655362:JZQ655370 KJM655362:KJM655370 KTI655362:KTI655370 LDE655362:LDE655370 LNA655362:LNA655370 LWW655362:LWW655370 MGS655362:MGS655370 MQO655362:MQO655370 NAK655362:NAK655370 NKG655362:NKG655370 NUC655362:NUC655370 ODY655362:ODY655370 ONU655362:ONU655370 OXQ655362:OXQ655370 PHM655362:PHM655370 PRI655362:PRI655370 QBE655362:QBE655370 QLA655362:QLA655370 QUW655362:QUW655370 RES655362:RES655370 ROO655362:ROO655370 RYK655362:RYK655370 SIG655362:SIG655370 SSC655362:SSC655370 TBY655362:TBY655370 TLU655362:TLU655370 TVQ655362:TVQ655370 UFM655362:UFM655370 UPI655362:UPI655370 UZE655362:UZE655370 VJA655362:VJA655370 VSW655362:VSW655370 WCS655362:WCS655370 WMO655362:WMO655370 WWK655362:WWK655370 AC720898:AC720906 JY720898:JY720906 TU720898:TU720906 ADQ720898:ADQ720906 ANM720898:ANM720906 AXI720898:AXI720906 BHE720898:BHE720906 BRA720898:BRA720906 CAW720898:CAW720906 CKS720898:CKS720906 CUO720898:CUO720906 DEK720898:DEK720906 DOG720898:DOG720906 DYC720898:DYC720906 EHY720898:EHY720906 ERU720898:ERU720906 FBQ720898:FBQ720906 FLM720898:FLM720906 FVI720898:FVI720906 GFE720898:GFE720906 GPA720898:GPA720906 GYW720898:GYW720906 HIS720898:HIS720906 HSO720898:HSO720906 ICK720898:ICK720906 IMG720898:IMG720906 IWC720898:IWC720906 JFY720898:JFY720906 JPU720898:JPU720906 JZQ720898:JZQ720906 KJM720898:KJM720906 KTI720898:KTI720906 LDE720898:LDE720906 LNA720898:LNA720906 LWW720898:LWW720906 MGS720898:MGS720906 MQO720898:MQO720906 NAK720898:NAK720906 NKG720898:NKG720906 NUC720898:NUC720906 ODY720898:ODY720906 ONU720898:ONU720906 OXQ720898:OXQ720906 PHM720898:PHM720906 PRI720898:PRI720906 QBE720898:QBE720906 QLA720898:QLA720906 QUW720898:QUW720906 RES720898:RES720906 ROO720898:ROO720906 RYK720898:RYK720906 SIG720898:SIG720906 SSC720898:SSC720906 TBY720898:TBY720906 TLU720898:TLU720906 TVQ720898:TVQ720906 UFM720898:UFM720906 UPI720898:UPI720906 UZE720898:UZE720906 VJA720898:VJA720906 VSW720898:VSW720906 WCS720898:WCS720906 WMO720898:WMO720906 WWK720898:WWK720906 AC786434:AC786442 JY786434:JY786442 TU786434:TU786442 ADQ786434:ADQ786442 ANM786434:ANM786442 AXI786434:AXI786442 BHE786434:BHE786442 BRA786434:BRA786442 CAW786434:CAW786442 CKS786434:CKS786442 CUO786434:CUO786442 DEK786434:DEK786442 DOG786434:DOG786442 DYC786434:DYC786442 EHY786434:EHY786442 ERU786434:ERU786442 FBQ786434:FBQ786442 FLM786434:FLM786442 FVI786434:FVI786442 GFE786434:GFE786442 GPA786434:GPA786442 GYW786434:GYW786442 HIS786434:HIS786442 HSO786434:HSO786442 ICK786434:ICK786442 IMG786434:IMG786442 IWC786434:IWC786442 JFY786434:JFY786442 JPU786434:JPU786442 JZQ786434:JZQ786442 KJM786434:KJM786442 KTI786434:KTI786442 LDE786434:LDE786442 LNA786434:LNA786442 LWW786434:LWW786442 MGS786434:MGS786442 MQO786434:MQO786442 NAK786434:NAK786442 NKG786434:NKG786442 NUC786434:NUC786442 ODY786434:ODY786442 ONU786434:ONU786442 OXQ786434:OXQ786442 PHM786434:PHM786442 PRI786434:PRI786442 QBE786434:QBE786442 QLA786434:QLA786442 QUW786434:QUW786442 RES786434:RES786442 ROO786434:ROO786442 RYK786434:RYK786442 SIG786434:SIG786442 SSC786434:SSC786442 TBY786434:TBY786442 TLU786434:TLU786442 TVQ786434:TVQ786442 UFM786434:UFM786442 UPI786434:UPI786442 UZE786434:UZE786442 VJA786434:VJA786442 VSW786434:VSW786442 WCS786434:WCS786442 WMO786434:WMO786442 WWK786434:WWK786442 AC851970:AC851978 JY851970:JY851978 TU851970:TU851978 ADQ851970:ADQ851978 ANM851970:ANM851978 AXI851970:AXI851978 BHE851970:BHE851978 BRA851970:BRA851978 CAW851970:CAW851978 CKS851970:CKS851978 CUO851970:CUO851978 DEK851970:DEK851978 DOG851970:DOG851978 DYC851970:DYC851978 EHY851970:EHY851978 ERU851970:ERU851978 FBQ851970:FBQ851978 FLM851970:FLM851978 FVI851970:FVI851978 GFE851970:GFE851978 GPA851970:GPA851978 GYW851970:GYW851978 HIS851970:HIS851978 HSO851970:HSO851978 ICK851970:ICK851978 IMG851970:IMG851978 IWC851970:IWC851978 JFY851970:JFY851978 JPU851970:JPU851978 JZQ851970:JZQ851978 KJM851970:KJM851978 KTI851970:KTI851978 LDE851970:LDE851978 LNA851970:LNA851978 LWW851970:LWW851978 MGS851970:MGS851978 MQO851970:MQO851978 NAK851970:NAK851978 NKG851970:NKG851978 NUC851970:NUC851978 ODY851970:ODY851978 ONU851970:ONU851978 OXQ851970:OXQ851978 PHM851970:PHM851978 PRI851970:PRI851978 QBE851970:QBE851978 QLA851970:QLA851978 QUW851970:QUW851978 RES851970:RES851978 ROO851970:ROO851978 RYK851970:RYK851978 SIG851970:SIG851978 SSC851970:SSC851978 TBY851970:TBY851978 TLU851970:TLU851978 TVQ851970:TVQ851978 UFM851970:UFM851978 UPI851970:UPI851978 UZE851970:UZE851978 VJA851970:VJA851978 VSW851970:VSW851978 WCS851970:WCS851978 WMO851970:WMO851978 WWK851970:WWK851978 AC917506:AC917514 JY917506:JY917514 TU917506:TU917514 ADQ917506:ADQ917514 ANM917506:ANM917514 AXI917506:AXI917514 BHE917506:BHE917514 BRA917506:BRA917514 CAW917506:CAW917514 CKS917506:CKS917514 CUO917506:CUO917514 DEK917506:DEK917514 DOG917506:DOG917514 DYC917506:DYC917514 EHY917506:EHY917514 ERU917506:ERU917514 FBQ917506:FBQ917514 FLM917506:FLM917514 FVI917506:FVI917514 GFE917506:GFE917514 GPA917506:GPA917514 GYW917506:GYW917514 HIS917506:HIS917514 HSO917506:HSO917514 ICK917506:ICK917514 IMG917506:IMG917514 IWC917506:IWC917514 JFY917506:JFY917514 JPU917506:JPU917514 JZQ917506:JZQ917514 KJM917506:KJM917514 KTI917506:KTI917514 LDE917506:LDE917514 LNA917506:LNA917514 LWW917506:LWW917514 MGS917506:MGS917514 MQO917506:MQO917514 NAK917506:NAK917514 NKG917506:NKG917514 NUC917506:NUC917514 ODY917506:ODY917514 ONU917506:ONU917514 OXQ917506:OXQ917514 PHM917506:PHM917514 PRI917506:PRI917514 QBE917506:QBE917514 QLA917506:QLA917514 QUW917506:QUW917514 RES917506:RES917514 ROO917506:ROO917514 RYK917506:RYK917514 SIG917506:SIG917514 SSC917506:SSC917514 TBY917506:TBY917514 TLU917506:TLU917514 TVQ917506:TVQ917514 UFM917506:UFM917514 UPI917506:UPI917514 UZE917506:UZE917514 VJA917506:VJA917514 VSW917506:VSW917514 WCS917506:WCS917514 WMO917506:WMO917514 WWK917506:WWK917514 AC983042:AC983050 JY983042:JY983050 TU983042:TU983050 ADQ983042:ADQ983050 ANM983042:ANM983050 AXI983042:AXI983050 BHE983042:BHE983050 BRA983042:BRA983050 CAW983042:CAW983050 CKS983042:CKS983050 CUO983042:CUO983050 DEK983042:DEK983050 DOG983042:DOG983050 DYC983042:DYC983050 EHY983042:EHY983050 ERU983042:ERU983050 FBQ983042:FBQ983050 FLM983042:FLM983050 FVI983042:FVI983050 GFE983042:GFE983050 GPA983042:GPA983050 GYW983042:GYW983050 HIS983042:HIS983050 HSO983042:HSO983050 ICK983042:ICK983050 IMG983042:IMG983050 IWC983042:IWC983050 JFY983042:JFY983050 JPU983042:JPU983050 JZQ983042:JZQ983050 KJM983042:KJM983050 KTI983042:KTI983050 LDE983042:LDE983050 LNA983042:LNA983050 LWW983042:LWW983050 MGS983042:MGS983050 MQO983042:MQO983050 NAK983042:NAK983050 NKG983042:NKG983050 NUC983042:NUC983050 ODY983042:ODY983050 ONU983042:ONU983050 OXQ983042:OXQ983050 PHM983042:PHM983050 PRI983042:PRI983050 QBE983042:QBE983050 QLA983042:QLA983050 QUW983042:QUW983050 RES983042:RES983050 ROO983042:ROO983050 RYK983042:RYK983050 SIG983042:SIG983050 SSC983042:SSC983050 TBY983042:TBY983050 TLU983042:TLU983050 TVQ983042:TVQ983050 UFM983042:UFM983050 UPI983042:UPI983050 UZE983042:UZE983050 VJA983042:VJA983050 VSW983042:VSW983050 WCS983042:WCS983050 WMO983042:WMO983050 WWK983042:WWK983050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AC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AC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AC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AC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AC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AC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AC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AC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AC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AC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AC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AC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AC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AC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AC21:AC81 JY21:JY81 TU21:TU81 ADQ21:ADQ81 ANM21:ANM81 AXI21:AXI81 BHE21:BHE81 BRA21:BRA81 CAW21:CAW81 CKS21:CKS81 CUO21:CUO81 DEK21:DEK81 DOG21:DOG81 DYC21:DYC81 EHY21:EHY81 ERU21:ERU81 FBQ21:FBQ81 FLM21:FLM81 FVI21:FVI81 GFE21:GFE81 GPA21:GPA81 GYW21:GYW81 HIS21:HIS81 HSO21:HSO81 ICK21:ICK81 IMG21:IMG81 IWC21:IWC81 JFY21:JFY81 JPU21:JPU81 JZQ21:JZQ81 KJM21:KJM81 KTI21:KTI81 LDE21:LDE81 LNA21:LNA81 LWW21:LWW81 MGS21:MGS81 MQO21:MQO81 NAK21:NAK81 NKG21:NKG81 NUC21:NUC81 ODY21:ODY81 ONU21:ONU81 OXQ21:OXQ81 PHM21:PHM81 PRI21:PRI81 QBE21:QBE81 QLA21:QLA81 QUW21:QUW81 RES21:RES81 ROO21:ROO81 RYK21:RYK81 SIG21:SIG81 SSC21:SSC81 TBY21:TBY81 TLU21:TLU81 TVQ21:TVQ81 UFM21:UFM81 UPI21:UPI81 UZE21:UZE81 VJA21:VJA81 VSW21:VSW81 WCS21:WCS81 WMO21:WMO81 WWK21:WWK81 AC65557:AC65617 JY65557:JY65617 TU65557:TU65617 ADQ65557:ADQ65617 ANM65557:ANM65617 AXI65557:AXI65617 BHE65557:BHE65617 BRA65557:BRA65617 CAW65557:CAW65617 CKS65557:CKS65617 CUO65557:CUO65617 DEK65557:DEK65617 DOG65557:DOG65617 DYC65557:DYC65617 EHY65557:EHY65617 ERU65557:ERU65617 FBQ65557:FBQ65617 FLM65557:FLM65617 FVI65557:FVI65617 GFE65557:GFE65617 GPA65557:GPA65617 GYW65557:GYW65617 HIS65557:HIS65617 HSO65557:HSO65617 ICK65557:ICK65617 IMG65557:IMG65617 IWC65557:IWC65617 JFY65557:JFY65617 JPU65557:JPU65617 JZQ65557:JZQ65617 KJM65557:KJM65617 KTI65557:KTI65617 LDE65557:LDE65617 LNA65557:LNA65617 LWW65557:LWW65617 MGS65557:MGS65617 MQO65557:MQO65617 NAK65557:NAK65617 NKG65557:NKG65617 NUC65557:NUC65617 ODY65557:ODY65617 ONU65557:ONU65617 OXQ65557:OXQ65617 PHM65557:PHM65617 PRI65557:PRI65617 QBE65557:QBE65617 QLA65557:QLA65617 QUW65557:QUW65617 RES65557:RES65617 ROO65557:ROO65617 RYK65557:RYK65617 SIG65557:SIG65617 SSC65557:SSC65617 TBY65557:TBY65617 TLU65557:TLU65617 TVQ65557:TVQ65617 UFM65557:UFM65617 UPI65557:UPI65617 UZE65557:UZE65617 VJA65557:VJA65617 VSW65557:VSW65617 WCS65557:WCS65617 WMO65557:WMO65617 WWK65557:WWK65617 AC131093:AC131153 JY131093:JY131153 TU131093:TU131153 ADQ131093:ADQ131153 ANM131093:ANM131153 AXI131093:AXI131153 BHE131093:BHE131153 BRA131093:BRA131153 CAW131093:CAW131153 CKS131093:CKS131153 CUO131093:CUO131153 DEK131093:DEK131153 DOG131093:DOG131153 DYC131093:DYC131153 EHY131093:EHY131153 ERU131093:ERU131153 FBQ131093:FBQ131153 FLM131093:FLM131153 FVI131093:FVI131153 GFE131093:GFE131153 GPA131093:GPA131153 GYW131093:GYW131153 HIS131093:HIS131153 HSO131093:HSO131153 ICK131093:ICK131153 IMG131093:IMG131153 IWC131093:IWC131153 JFY131093:JFY131153 JPU131093:JPU131153 JZQ131093:JZQ131153 KJM131093:KJM131153 KTI131093:KTI131153 LDE131093:LDE131153 LNA131093:LNA131153 LWW131093:LWW131153 MGS131093:MGS131153 MQO131093:MQO131153 NAK131093:NAK131153 NKG131093:NKG131153 NUC131093:NUC131153 ODY131093:ODY131153 ONU131093:ONU131153 OXQ131093:OXQ131153 PHM131093:PHM131153 PRI131093:PRI131153 QBE131093:QBE131153 QLA131093:QLA131153 QUW131093:QUW131153 RES131093:RES131153 ROO131093:ROO131153 RYK131093:RYK131153 SIG131093:SIG131153 SSC131093:SSC131153 TBY131093:TBY131153 TLU131093:TLU131153 TVQ131093:TVQ131153 UFM131093:UFM131153 UPI131093:UPI131153 UZE131093:UZE131153 VJA131093:VJA131153 VSW131093:VSW131153 WCS131093:WCS131153 WMO131093:WMO131153 WWK131093:WWK131153 AC196629:AC196689 JY196629:JY196689 TU196629:TU196689 ADQ196629:ADQ196689 ANM196629:ANM196689 AXI196629:AXI196689 BHE196629:BHE196689 BRA196629:BRA196689 CAW196629:CAW196689 CKS196629:CKS196689 CUO196629:CUO196689 DEK196629:DEK196689 DOG196629:DOG196689 DYC196629:DYC196689 EHY196629:EHY196689 ERU196629:ERU196689 FBQ196629:FBQ196689 FLM196629:FLM196689 FVI196629:FVI196689 GFE196629:GFE196689 GPA196629:GPA196689 GYW196629:GYW196689 HIS196629:HIS196689 HSO196629:HSO196689 ICK196629:ICK196689 IMG196629:IMG196689 IWC196629:IWC196689 JFY196629:JFY196689 JPU196629:JPU196689 JZQ196629:JZQ196689 KJM196629:KJM196689 KTI196629:KTI196689 LDE196629:LDE196689 LNA196629:LNA196689 LWW196629:LWW196689 MGS196629:MGS196689 MQO196629:MQO196689 NAK196629:NAK196689 NKG196629:NKG196689 NUC196629:NUC196689 ODY196629:ODY196689 ONU196629:ONU196689 OXQ196629:OXQ196689 PHM196629:PHM196689 PRI196629:PRI196689 QBE196629:QBE196689 QLA196629:QLA196689 QUW196629:QUW196689 RES196629:RES196689 ROO196629:ROO196689 RYK196629:RYK196689 SIG196629:SIG196689 SSC196629:SSC196689 TBY196629:TBY196689 TLU196629:TLU196689 TVQ196629:TVQ196689 UFM196629:UFM196689 UPI196629:UPI196689 UZE196629:UZE196689 VJA196629:VJA196689 VSW196629:VSW196689 WCS196629:WCS196689 WMO196629:WMO196689 WWK196629:WWK196689 AC262165:AC262225 JY262165:JY262225 TU262165:TU262225 ADQ262165:ADQ262225 ANM262165:ANM262225 AXI262165:AXI262225 BHE262165:BHE262225 BRA262165:BRA262225 CAW262165:CAW262225 CKS262165:CKS262225 CUO262165:CUO262225 DEK262165:DEK262225 DOG262165:DOG262225 DYC262165:DYC262225 EHY262165:EHY262225 ERU262165:ERU262225 FBQ262165:FBQ262225 FLM262165:FLM262225 FVI262165:FVI262225 GFE262165:GFE262225 GPA262165:GPA262225 GYW262165:GYW262225 HIS262165:HIS262225 HSO262165:HSO262225 ICK262165:ICK262225 IMG262165:IMG262225 IWC262165:IWC262225 JFY262165:JFY262225 JPU262165:JPU262225 JZQ262165:JZQ262225 KJM262165:KJM262225 KTI262165:KTI262225 LDE262165:LDE262225 LNA262165:LNA262225 LWW262165:LWW262225 MGS262165:MGS262225 MQO262165:MQO262225 NAK262165:NAK262225 NKG262165:NKG262225 NUC262165:NUC262225 ODY262165:ODY262225 ONU262165:ONU262225 OXQ262165:OXQ262225 PHM262165:PHM262225 PRI262165:PRI262225 QBE262165:QBE262225 QLA262165:QLA262225 QUW262165:QUW262225 RES262165:RES262225 ROO262165:ROO262225 RYK262165:RYK262225 SIG262165:SIG262225 SSC262165:SSC262225 TBY262165:TBY262225 TLU262165:TLU262225 TVQ262165:TVQ262225 UFM262165:UFM262225 UPI262165:UPI262225 UZE262165:UZE262225 VJA262165:VJA262225 VSW262165:VSW262225 WCS262165:WCS262225 WMO262165:WMO262225 WWK262165:WWK262225 AC327701:AC327761 JY327701:JY327761 TU327701:TU327761 ADQ327701:ADQ327761 ANM327701:ANM327761 AXI327701:AXI327761 BHE327701:BHE327761 BRA327701:BRA327761 CAW327701:CAW327761 CKS327701:CKS327761 CUO327701:CUO327761 DEK327701:DEK327761 DOG327701:DOG327761 DYC327701:DYC327761 EHY327701:EHY327761 ERU327701:ERU327761 FBQ327701:FBQ327761 FLM327701:FLM327761 FVI327701:FVI327761 GFE327701:GFE327761 GPA327701:GPA327761 GYW327701:GYW327761 HIS327701:HIS327761 HSO327701:HSO327761 ICK327701:ICK327761 IMG327701:IMG327761 IWC327701:IWC327761 JFY327701:JFY327761 JPU327701:JPU327761 JZQ327701:JZQ327761 KJM327701:KJM327761 KTI327701:KTI327761 LDE327701:LDE327761 LNA327701:LNA327761 LWW327701:LWW327761 MGS327701:MGS327761 MQO327701:MQO327761 NAK327701:NAK327761 NKG327701:NKG327761 NUC327701:NUC327761 ODY327701:ODY327761 ONU327701:ONU327761 OXQ327701:OXQ327761 PHM327701:PHM327761 PRI327701:PRI327761 QBE327701:QBE327761 QLA327701:QLA327761 QUW327701:QUW327761 RES327701:RES327761 ROO327701:ROO327761 RYK327701:RYK327761 SIG327701:SIG327761 SSC327701:SSC327761 TBY327701:TBY327761 TLU327701:TLU327761 TVQ327701:TVQ327761 UFM327701:UFM327761 UPI327701:UPI327761 UZE327701:UZE327761 VJA327701:VJA327761 VSW327701:VSW327761 WCS327701:WCS327761 WMO327701:WMO327761 WWK327701:WWK327761 AC393237:AC393297 JY393237:JY393297 TU393237:TU393297 ADQ393237:ADQ393297 ANM393237:ANM393297 AXI393237:AXI393297 BHE393237:BHE393297 BRA393237:BRA393297 CAW393237:CAW393297 CKS393237:CKS393297 CUO393237:CUO393297 DEK393237:DEK393297 DOG393237:DOG393297 DYC393237:DYC393297 EHY393237:EHY393297 ERU393237:ERU393297 FBQ393237:FBQ393297 FLM393237:FLM393297 FVI393237:FVI393297 GFE393237:GFE393297 GPA393237:GPA393297 GYW393237:GYW393297 HIS393237:HIS393297 HSO393237:HSO393297 ICK393237:ICK393297 IMG393237:IMG393297 IWC393237:IWC393297 JFY393237:JFY393297 JPU393237:JPU393297 JZQ393237:JZQ393297 KJM393237:KJM393297 KTI393237:KTI393297 LDE393237:LDE393297 LNA393237:LNA393297 LWW393237:LWW393297 MGS393237:MGS393297 MQO393237:MQO393297 NAK393237:NAK393297 NKG393237:NKG393297 NUC393237:NUC393297 ODY393237:ODY393297 ONU393237:ONU393297 OXQ393237:OXQ393297 PHM393237:PHM393297 PRI393237:PRI393297 QBE393237:QBE393297 QLA393237:QLA393297 QUW393237:QUW393297 RES393237:RES393297 ROO393237:ROO393297 RYK393237:RYK393297 SIG393237:SIG393297 SSC393237:SSC393297 TBY393237:TBY393297 TLU393237:TLU393297 TVQ393237:TVQ393297 UFM393237:UFM393297 UPI393237:UPI393297 UZE393237:UZE393297 VJA393237:VJA393297 VSW393237:VSW393297 WCS393237:WCS393297 WMO393237:WMO393297 WWK393237:WWK393297 AC458773:AC458833 JY458773:JY458833 TU458773:TU458833 ADQ458773:ADQ458833 ANM458773:ANM458833 AXI458773:AXI458833 BHE458773:BHE458833 BRA458773:BRA458833 CAW458773:CAW458833 CKS458773:CKS458833 CUO458773:CUO458833 DEK458773:DEK458833 DOG458773:DOG458833 DYC458773:DYC458833 EHY458773:EHY458833 ERU458773:ERU458833 FBQ458773:FBQ458833 FLM458773:FLM458833 FVI458773:FVI458833 GFE458773:GFE458833 GPA458773:GPA458833 GYW458773:GYW458833 HIS458773:HIS458833 HSO458773:HSO458833 ICK458773:ICK458833 IMG458773:IMG458833 IWC458773:IWC458833 JFY458773:JFY458833 JPU458773:JPU458833 JZQ458773:JZQ458833 KJM458773:KJM458833 KTI458773:KTI458833 LDE458773:LDE458833 LNA458773:LNA458833 LWW458773:LWW458833 MGS458773:MGS458833 MQO458773:MQO458833 NAK458773:NAK458833 NKG458773:NKG458833 NUC458773:NUC458833 ODY458773:ODY458833 ONU458773:ONU458833 OXQ458773:OXQ458833 PHM458773:PHM458833 PRI458773:PRI458833 QBE458773:QBE458833 QLA458773:QLA458833 QUW458773:QUW458833 RES458773:RES458833 ROO458773:ROO458833 RYK458773:RYK458833 SIG458773:SIG458833 SSC458773:SSC458833 TBY458773:TBY458833 TLU458773:TLU458833 TVQ458773:TVQ458833 UFM458773:UFM458833 UPI458773:UPI458833 UZE458773:UZE458833 VJA458773:VJA458833 VSW458773:VSW458833 WCS458773:WCS458833 WMO458773:WMO458833 WWK458773:WWK458833 AC524309:AC524369 JY524309:JY524369 TU524309:TU524369 ADQ524309:ADQ524369 ANM524309:ANM524369 AXI524309:AXI524369 BHE524309:BHE524369 BRA524309:BRA524369 CAW524309:CAW524369 CKS524309:CKS524369 CUO524309:CUO524369 DEK524309:DEK524369 DOG524309:DOG524369 DYC524309:DYC524369 EHY524309:EHY524369 ERU524309:ERU524369 FBQ524309:FBQ524369 FLM524309:FLM524369 FVI524309:FVI524369 GFE524309:GFE524369 GPA524309:GPA524369 GYW524309:GYW524369 HIS524309:HIS524369 HSO524309:HSO524369 ICK524309:ICK524369 IMG524309:IMG524369 IWC524309:IWC524369 JFY524309:JFY524369 JPU524309:JPU524369 JZQ524309:JZQ524369 KJM524309:KJM524369 KTI524309:KTI524369 LDE524309:LDE524369 LNA524309:LNA524369 LWW524309:LWW524369 MGS524309:MGS524369 MQO524309:MQO524369 NAK524309:NAK524369 NKG524309:NKG524369 NUC524309:NUC524369 ODY524309:ODY524369 ONU524309:ONU524369 OXQ524309:OXQ524369 PHM524309:PHM524369 PRI524309:PRI524369 QBE524309:QBE524369 QLA524309:QLA524369 QUW524309:QUW524369 RES524309:RES524369 ROO524309:ROO524369 RYK524309:RYK524369 SIG524309:SIG524369 SSC524309:SSC524369 TBY524309:TBY524369 TLU524309:TLU524369 TVQ524309:TVQ524369 UFM524309:UFM524369 UPI524309:UPI524369 UZE524309:UZE524369 VJA524309:VJA524369 VSW524309:VSW524369 WCS524309:WCS524369 WMO524309:WMO524369 WWK524309:WWK524369 AC589845:AC589905 JY589845:JY589905 TU589845:TU589905 ADQ589845:ADQ589905 ANM589845:ANM589905 AXI589845:AXI589905 BHE589845:BHE589905 BRA589845:BRA589905 CAW589845:CAW589905 CKS589845:CKS589905 CUO589845:CUO589905 DEK589845:DEK589905 DOG589845:DOG589905 DYC589845:DYC589905 EHY589845:EHY589905 ERU589845:ERU589905 FBQ589845:FBQ589905 FLM589845:FLM589905 FVI589845:FVI589905 GFE589845:GFE589905 GPA589845:GPA589905 GYW589845:GYW589905 HIS589845:HIS589905 HSO589845:HSO589905 ICK589845:ICK589905 IMG589845:IMG589905 IWC589845:IWC589905 JFY589845:JFY589905 JPU589845:JPU589905 JZQ589845:JZQ589905 KJM589845:KJM589905 KTI589845:KTI589905 LDE589845:LDE589905 LNA589845:LNA589905 LWW589845:LWW589905 MGS589845:MGS589905 MQO589845:MQO589905 NAK589845:NAK589905 NKG589845:NKG589905 NUC589845:NUC589905 ODY589845:ODY589905 ONU589845:ONU589905 OXQ589845:OXQ589905 PHM589845:PHM589905 PRI589845:PRI589905 QBE589845:QBE589905 QLA589845:QLA589905 QUW589845:QUW589905 RES589845:RES589905 ROO589845:ROO589905 RYK589845:RYK589905 SIG589845:SIG589905 SSC589845:SSC589905 TBY589845:TBY589905 TLU589845:TLU589905 TVQ589845:TVQ589905 UFM589845:UFM589905 UPI589845:UPI589905 UZE589845:UZE589905 VJA589845:VJA589905 VSW589845:VSW589905 WCS589845:WCS589905 WMO589845:WMO589905 WWK589845:WWK589905 AC655381:AC655441 JY655381:JY655441 TU655381:TU655441 ADQ655381:ADQ655441 ANM655381:ANM655441 AXI655381:AXI655441 BHE655381:BHE655441 BRA655381:BRA655441 CAW655381:CAW655441 CKS655381:CKS655441 CUO655381:CUO655441 DEK655381:DEK655441 DOG655381:DOG655441 DYC655381:DYC655441 EHY655381:EHY655441 ERU655381:ERU655441 FBQ655381:FBQ655441 FLM655381:FLM655441 FVI655381:FVI655441 GFE655381:GFE655441 GPA655381:GPA655441 GYW655381:GYW655441 HIS655381:HIS655441 HSO655381:HSO655441 ICK655381:ICK655441 IMG655381:IMG655441 IWC655381:IWC655441 JFY655381:JFY655441 JPU655381:JPU655441 JZQ655381:JZQ655441 KJM655381:KJM655441 KTI655381:KTI655441 LDE655381:LDE655441 LNA655381:LNA655441 LWW655381:LWW655441 MGS655381:MGS655441 MQO655381:MQO655441 NAK655381:NAK655441 NKG655381:NKG655441 NUC655381:NUC655441 ODY655381:ODY655441 ONU655381:ONU655441 OXQ655381:OXQ655441 PHM655381:PHM655441 PRI655381:PRI655441 QBE655381:QBE655441 QLA655381:QLA655441 QUW655381:QUW655441 RES655381:RES655441 ROO655381:ROO655441 RYK655381:RYK655441 SIG655381:SIG655441 SSC655381:SSC655441 TBY655381:TBY655441 TLU655381:TLU655441 TVQ655381:TVQ655441 UFM655381:UFM655441 UPI655381:UPI655441 UZE655381:UZE655441 VJA655381:VJA655441 VSW655381:VSW655441 WCS655381:WCS655441 WMO655381:WMO655441 WWK655381:WWK655441 AC720917:AC720977 JY720917:JY720977 TU720917:TU720977 ADQ720917:ADQ720977 ANM720917:ANM720977 AXI720917:AXI720977 BHE720917:BHE720977 BRA720917:BRA720977 CAW720917:CAW720977 CKS720917:CKS720977 CUO720917:CUO720977 DEK720917:DEK720977 DOG720917:DOG720977 DYC720917:DYC720977 EHY720917:EHY720977 ERU720917:ERU720977 FBQ720917:FBQ720977 FLM720917:FLM720977 FVI720917:FVI720977 GFE720917:GFE720977 GPA720917:GPA720977 GYW720917:GYW720977 HIS720917:HIS720977 HSO720917:HSO720977 ICK720917:ICK720977 IMG720917:IMG720977 IWC720917:IWC720977 JFY720917:JFY720977 JPU720917:JPU720977 JZQ720917:JZQ720977 KJM720917:KJM720977 KTI720917:KTI720977 LDE720917:LDE720977 LNA720917:LNA720977 LWW720917:LWW720977 MGS720917:MGS720977 MQO720917:MQO720977 NAK720917:NAK720977 NKG720917:NKG720977 NUC720917:NUC720977 ODY720917:ODY720977 ONU720917:ONU720977 OXQ720917:OXQ720977 PHM720917:PHM720977 PRI720917:PRI720977 QBE720917:QBE720977 QLA720917:QLA720977 QUW720917:QUW720977 RES720917:RES720977 ROO720917:ROO720977 RYK720917:RYK720977 SIG720917:SIG720977 SSC720917:SSC720977 TBY720917:TBY720977 TLU720917:TLU720977 TVQ720917:TVQ720977 UFM720917:UFM720977 UPI720917:UPI720977 UZE720917:UZE720977 VJA720917:VJA720977 VSW720917:VSW720977 WCS720917:WCS720977 WMO720917:WMO720977 WWK720917:WWK720977 AC786453:AC786513 JY786453:JY786513 TU786453:TU786513 ADQ786453:ADQ786513 ANM786453:ANM786513 AXI786453:AXI786513 BHE786453:BHE786513 BRA786453:BRA786513 CAW786453:CAW786513 CKS786453:CKS786513 CUO786453:CUO786513 DEK786453:DEK786513 DOG786453:DOG786513 DYC786453:DYC786513 EHY786453:EHY786513 ERU786453:ERU786513 FBQ786453:FBQ786513 FLM786453:FLM786513 FVI786453:FVI786513 GFE786453:GFE786513 GPA786453:GPA786513 GYW786453:GYW786513 HIS786453:HIS786513 HSO786453:HSO786513 ICK786453:ICK786513 IMG786453:IMG786513 IWC786453:IWC786513 JFY786453:JFY786513 JPU786453:JPU786513 JZQ786453:JZQ786513 KJM786453:KJM786513 KTI786453:KTI786513 LDE786453:LDE786513 LNA786453:LNA786513 LWW786453:LWW786513 MGS786453:MGS786513 MQO786453:MQO786513 NAK786453:NAK786513 NKG786453:NKG786513 NUC786453:NUC786513 ODY786453:ODY786513 ONU786453:ONU786513 OXQ786453:OXQ786513 PHM786453:PHM786513 PRI786453:PRI786513 QBE786453:QBE786513 QLA786453:QLA786513 QUW786453:QUW786513 RES786453:RES786513 ROO786453:ROO786513 RYK786453:RYK786513 SIG786453:SIG786513 SSC786453:SSC786513 TBY786453:TBY786513 TLU786453:TLU786513 TVQ786453:TVQ786513 UFM786453:UFM786513 UPI786453:UPI786513 UZE786453:UZE786513 VJA786453:VJA786513 VSW786453:VSW786513 WCS786453:WCS786513 WMO786453:WMO786513 WWK786453:WWK786513 AC851989:AC852049 JY851989:JY852049 TU851989:TU852049 ADQ851989:ADQ852049 ANM851989:ANM852049 AXI851989:AXI852049 BHE851989:BHE852049 BRA851989:BRA852049 CAW851989:CAW852049 CKS851989:CKS852049 CUO851989:CUO852049 DEK851989:DEK852049 DOG851989:DOG852049 DYC851989:DYC852049 EHY851989:EHY852049 ERU851989:ERU852049 FBQ851989:FBQ852049 FLM851989:FLM852049 FVI851989:FVI852049 GFE851989:GFE852049 GPA851989:GPA852049 GYW851989:GYW852049 HIS851989:HIS852049 HSO851989:HSO852049 ICK851989:ICK852049 IMG851989:IMG852049 IWC851989:IWC852049 JFY851989:JFY852049 JPU851989:JPU852049 JZQ851989:JZQ852049 KJM851989:KJM852049 KTI851989:KTI852049 LDE851989:LDE852049 LNA851989:LNA852049 LWW851989:LWW852049 MGS851989:MGS852049 MQO851989:MQO852049 NAK851989:NAK852049 NKG851989:NKG852049 NUC851989:NUC852049 ODY851989:ODY852049 ONU851989:ONU852049 OXQ851989:OXQ852049 PHM851989:PHM852049 PRI851989:PRI852049 QBE851989:QBE852049 QLA851989:QLA852049 QUW851989:QUW852049 RES851989:RES852049 ROO851989:ROO852049 RYK851989:RYK852049 SIG851989:SIG852049 SSC851989:SSC852049 TBY851989:TBY852049 TLU851989:TLU852049 TVQ851989:TVQ852049 UFM851989:UFM852049 UPI851989:UPI852049 UZE851989:UZE852049 VJA851989:VJA852049 VSW851989:VSW852049 WCS851989:WCS852049 WMO851989:WMO852049 WWK851989:WWK852049 AC917525:AC917585 JY917525:JY917585 TU917525:TU917585 ADQ917525:ADQ917585 ANM917525:ANM917585 AXI917525:AXI917585 BHE917525:BHE917585 BRA917525:BRA917585 CAW917525:CAW917585 CKS917525:CKS917585 CUO917525:CUO917585 DEK917525:DEK917585 DOG917525:DOG917585 DYC917525:DYC917585 EHY917525:EHY917585 ERU917525:ERU917585 FBQ917525:FBQ917585 FLM917525:FLM917585 FVI917525:FVI917585 GFE917525:GFE917585 GPA917525:GPA917585 GYW917525:GYW917585 HIS917525:HIS917585 HSO917525:HSO917585 ICK917525:ICK917585 IMG917525:IMG917585 IWC917525:IWC917585 JFY917525:JFY917585 JPU917525:JPU917585 JZQ917525:JZQ917585 KJM917525:KJM917585 KTI917525:KTI917585 LDE917525:LDE917585 LNA917525:LNA917585 LWW917525:LWW917585 MGS917525:MGS917585 MQO917525:MQO917585 NAK917525:NAK917585 NKG917525:NKG917585 NUC917525:NUC917585 ODY917525:ODY917585 ONU917525:ONU917585 OXQ917525:OXQ917585 PHM917525:PHM917585 PRI917525:PRI917585 QBE917525:QBE917585 QLA917525:QLA917585 QUW917525:QUW917585 RES917525:RES917585 ROO917525:ROO917585 RYK917525:RYK917585 SIG917525:SIG917585 SSC917525:SSC917585 TBY917525:TBY917585 TLU917525:TLU917585 TVQ917525:TVQ917585 UFM917525:UFM917585 UPI917525:UPI917585 UZE917525:UZE917585 VJA917525:VJA917585 VSW917525:VSW917585 WCS917525:WCS917585 WMO917525:WMO917585 WWK917525:WWK917585 AC983061:AC983121 JY983061:JY983121 TU983061:TU983121 ADQ983061:ADQ983121 ANM983061:ANM983121 AXI983061:AXI983121 BHE983061:BHE983121 BRA983061:BRA983121 CAW983061:CAW983121 CKS983061:CKS983121 CUO983061:CUO983121 DEK983061:DEK983121 DOG983061:DOG983121 DYC983061:DYC983121 EHY983061:EHY983121 ERU983061:ERU983121 FBQ983061:FBQ983121 FLM983061:FLM983121 FVI983061:FVI983121 GFE983061:GFE983121 GPA983061:GPA983121 GYW983061:GYW983121 HIS983061:HIS983121 HSO983061:HSO983121 ICK983061:ICK983121 IMG983061:IMG983121 IWC983061:IWC983121 JFY983061:JFY983121 JPU983061:JPU983121 JZQ983061:JZQ983121 KJM983061:KJM983121 KTI983061:KTI983121 LDE983061:LDE983121 LNA983061:LNA983121 LWW983061:LWW983121 MGS983061:MGS983121 MQO983061:MQO983121 NAK983061:NAK983121 NKG983061:NKG983121 NUC983061:NUC983121 ODY983061:ODY983121 ONU983061:ONU983121 OXQ983061:OXQ983121 PHM983061:PHM983121 PRI983061:PRI983121 QBE983061:QBE983121 QLA983061:QLA983121 QUW983061:QUW983121 RES983061:RES983121 ROO983061:ROO983121 RYK983061:RYK983121 SIG983061:SIG983121 SSC983061:SSC983121 TBY983061:TBY983121 TLU983061:TLU983121 TVQ983061:TVQ983121 UFM983061:UFM983121 UPI983061:UPI983121 UZE983061:UZE983121 VJA983061:VJA983121 VSW983061:VSW983121 WCS983061:WCS983121 WMO983061:WMO983121 WWK983061:WWK983121 WWK9:WWK10 WMO9:WMO10 WCS9:WCS10 VSW9:VSW10 VJA9:VJA10 UZE9:UZE10 UPI9:UPI10 UFM9:UFM10 TVQ9:TVQ10 TLU9:TLU10 TBY9:TBY10 SSC9:SSC10 SIG9:SIG10 RYK9:RYK10 ROO9:ROO10 RES9:RES10 QUW9:QUW10 QLA9:QLA10 QBE9:QBE10 PRI9:PRI10 PHM9:PHM10 OXQ9:OXQ10 ONU9:ONU10 ODY9:ODY10 NUC9:NUC10 NKG9:NKG10 NAK9:NAK10 MQO9:MQO10 MGS9:MGS10 LWW9:LWW10 LNA9:LNA10 LDE9:LDE10 KTI9:KTI10 KJM9:KJM10 JZQ9:JZQ10 JPU9:JPU10 JFY9:JFY10 IWC9:IWC10 IMG9:IMG10 ICK9:ICK10 HSO9:HSO10 HIS9:HIS10 GYW9:GYW10 GPA9:GPA10 GFE9:GFE10 FVI9:FVI10 FLM9:FLM10 FBQ9:FBQ10 ERU9:ERU10 EHY9:EHY10 DYC9:DYC10 DOG9:DOG10 DEK9:DEK10 CUO9:CUO10 CKS9:CKS10 CAW9:CAW10 BRA9:BRA10 BHE9:BHE10 AXI9:AXI10 ANM9:ANM10 ADQ9:ADQ10 TU9:TU10 JY9:JY10 AC9:AC10">
      <formula1>0</formula1>
      <formula2>100</formula2>
    </dataValidation>
    <dataValidation type="list" showInputMessage="1" showErrorMessage="1" errorTitle="Rechazado" error="Solo son validadas las opciones de la lista" sqref="AD65538:AD65546 JZ65538:JZ65546 TV65538:TV65546 ADR65538:ADR65546 ANN65538:ANN65546 AXJ65538:AXJ65546 BHF65538:BHF65546 BRB65538:BRB65546 CAX65538:CAX65546 CKT65538:CKT65546 CUP65538:CUP65546 DEL65538:DEL65546 DOH65538:DOH65546 DYD65538:DYD65546 EHZ65538:EHZ65546 ERV65538:ERV65546 FBR65538:FBR65546 FLN65538:FLN65546 FVJ65538:FVJ65546 GFF65538:GFF65546 GPB65538:GPB65546 GYX65538:GYX65546 HIT65538:HIT65546 HSP65538:HSP65546 ICL65538:ICL65546 IMH65538:IMH65546 IWD65538:IWD65546 JFZ65538:JFZ65546 JPV65538:JPV65546 JZR65538:JZR65546 KJN65538:KJN65546 KTJ65538:KTJ65546 LDF65538:LDF65546 LNB65538:LNB65546 LWX65538:LWX65546 MGT65538:MGT65546 MQP65538:MQP65546 NAL65538:NAL65546 NKH65538:NKH65546 NUD65538:NUD65546 ODZ65538:ODZ65546 ONV65538:ONV65546 OXR65538:OXR65546 PHN65538:PHN65546 PRJ65538:PRJ65546 QBF65538:QBF65546 QLB65538:QLB65546 QUX65538:QUX65546 RET65538:RET65546 ROP65538:ROP65546 RYL65538:RYL65546 SIH65538:SIH65546 SSD65538:SSD65546 TBZ65538:TBZ65546 TLV65538:TLV65546 TVR65538:TVR65546 UFN65538:UFN65546 UPJ65538:UPJ65546 UZF65538:UZF65546 VJB65538:VJB65546 VSX65538:VSX65546 WCT65538:WCT65546 WMP65538:WMP65546 WWL65538:WWL65546 AD131074:AD131082 JZ131074:JZ131082 TV131074:TV131082 ADR131074:ADR131082 ANN131074:ANN131082 AXJ131074:AXJ131082 BHF131074:BHF131082 BRB131074:BRB131082 CAX131074:CAX131082 CKT131074:CKT131082 CUP131074:CUP131082 DEL131074:DEL131082 DOH131074:DOH131082 DYD131074:DYD131082 EHZ131074:EHZ131082 ERV131074:ERV131082 FBR131074:FBR131082 FLN131074:FLN131082 FVJ131074:FVJ131082 GFF131074:GFF131082 GPB131074:GPB131082 GYX131074:GYX131082 HIT131074:HIT131082 HSP131074:HSP131082 ICL131074:ICL131082 IMH131074:IMH131082 IWD131074:IWD131082 JFZ131074:JFZ131082 JPV131074:JPV131082 JZR131074:JZR131082 KJN131074:KJN131082 KTJ131074:KTJ131082 LDF131074:LDF131082 LNB131074:LNB131082 LWX131074:LWX131082 MGT131074:MGT131082 MQP131074:MQP131082 NAL131074:NAL131082 NKH131074:NKH131082 NUD131074:NUD131082 ODZ131074:ODZ131082 ONV131074:ONV131082 OXR131074:OXR131082 PHN131074:PHN131082 PRJ131074:PRJ131082 QBF131074:QBF131082 QLB131074:QLB131082 QUX131074:QUX131082 RET131074:RET131082 ROP131074:ROP131082 RYL131074:RYL131082 SIH131074:SIH131082 SSD131074:SSD131082 TBZ131074:TBZ131082 TLV131074:TLV131082 TVR131074:TVR131082 UFN131074:UFN131082 UPJ131074:UPJ131082 UZF131074:UZF131082 VJB131074:VJB131082 VSX131074:VSX131082 WCT131074:WCT131082 WMP131074:WMP131082 WWL131074:WWL131082 AD196610:AD196618 JZ196610:JZ196618 TV196610:TV196618 ADR196610:ADR196618 ANN196610:ANN196618 AXJ196610:AXJ196618 BHF196610:BHF196618 BRB196610:BRB196618 CAX196610:CAX196618 CKT196610:CKT196618 CUP196610:CUP196618 DEL196610:DEL196618 DOH196610:DOH196618 DYD196610:DYD196618 EHZ196610:EHZ196618 ERV196610:ERV196618 FBR196610:FBR196618 FLN196610:FLN196618 FVJ196610:FVJ196618 GFF196610:GFF196618 GPB196610:GPB196618 GYX196610:GYX196618 HIT196610:HIT196618 HSP196610:HSP196618 ICL196610:ICL196618 IMH196610:IMH196618 IWD196610:IWD196618 JFZ196610:JFZ196618 JPV196610:JPV196618 JZR196610:JZR196618 KJN196610:KJN196618 KTJ196610:KTJ196618 LDF196610:LDF196618 LNB196610:LNB196618 LWX196610:LWX196618 MGT196610:MGT196618 MQP196610:MQP196618 NAL196610:NAL196618 NKH196610:NKH196618 NUD196610:NUD196618 ODZ196610:ODZ196618 ONV196610:ONV196618 OXR196610:OXR196618 PHN196610:PHN196618 PRJ196610:PRJ196618 QBF196610:QBF196618 QLB196610:QLB196618 QUX196610:QUX196618 RET196610:RET196618 ROP196610:ROP196618 RYL196610:RYL196618 SIH196610:SIH196618 SSD196610:SSD196618 TBZ196610:TBZ196618 TLV196610:TLV196618 TVR196610:TVR196618 UFN196610:UFN196618 UPJ196610:UPJ196618 UZF196610:UZF196618 VJB196610:VJB196618 VSX196610:VSX196618 WCT196610:WCT196618 WMP196610:WMP196618 WWL196610:WWL196618 AD262146:AD262154 JZ262146:JZ262154 TV262146:TV262154 ADR262146:ADR262154 ANN262146:ANN262154 AXJ262146:AXJ262154 BHF262146:BHF262154 BRB262146:BRB262154 CAX262146:CAX262154 CKT262146:CKT262154 CUP262146:CUP262154 DEL262146:DEL262154 DOH262146:DOH262154 DYD262146:DYD262154 EHZ262146:EHZ262154 ERV262146:ERV262154 FBR262146:FBR262154 FLN262146:FLN262154 FVJ262146:FVJ262154 GFF262146:GFF262154 GPB262146:GPB262154 GYX262146:GYX262154 HIT262146:HIT262154 HSP262146:HSP262154 ICL262146:ICL262154 IMH262146:IMH262154 IWD262146:IWD262154 JFZ262146:JFZ262154 JPV262146:JPV262154 JZR262146:JZR262154 KJN262146:KJN262154 KTJ262146:KTJ262154 LDF262146:LDF262154 LNB262146:LNB262154 LWX262146:LWX262154 MGT262146:MGT262154 MQP262146:MQP262154 NAL262146:NAL262154 NKH262146:NKH262154 NUD262146:NUD262154 ODZ262146:ODZ262154 ONV262146:ONV262154 OXR262146:OXR262154 PHN262146:PHN262154 PRJ262146:PRJ262154 QBF262146:QBF262154 QLB262146:QLB262154 QUX262146:QUX262154 RET262146:RET262154 ROP262146:ROP262154 RYL262146:RYL262154 SIH262146:SIH262154 SSD262146:SSD262154 TBZ262146:TBZ262154 TLV262146:TLV262154 TVR262146:TVR262154 UFN262146:UFN262154 UPJ262146:UPJ262154 UZF262146:UZF262154 VJB262146:VJB262154 VSX262146:VSX262154 WCT262146:WCT262154 WMP262146:WMP262154 WWL262146:WWL262154 AD327682:AD327690 JZ327682:JZ327690 TV327682:TV327690 ADR327682:ADR327690 ANN327682:ANN327690 AXJ327682:AXJ327690 BHF327682:BHF327690 BRB327682:BRB327690 CAX327682:CAX327690 CKT327682:CKT327690 CUP327682:CUP327690 DEL327682:DEL327690 DOH327682:DOH327690 DYD327682:DYD327690 EHZ327682:EHZ327690 ERV327682:ERV327690 FBR327682:FBR327690 FLN327682:FLN327690 FVJ327682:FVJ327690 GFF327682:GFF327690 GPB327682:GPB327690 GYX327682:GYX327690 HIT327682:HIT327690 HSP327682:HSP327690 ICL327682:ICL327690 IMH327682:IMH327690 IWD327682:IWD327690 JFZ327682:JFZ327690 JPV327682:JPV327690 JZR327682:JZR327690 KJN327682:KJN327690 KTJ327682:KTJ327690 LDF327682:LDF327690 LNB327682:LNB327690 LWX327682:LWX327690 MGT327682:MGT327690 MQP327682:MQP327690 NAL327682:NAL327690 NKH327682:NKH327690 NUD327682:NUD327690 ODZ327682:ODZ327690 ONV327682:ONV327690 OXR327682:OXR327690 PHN327682:PHN327690 PRJ327682:PRJ327690 QBF327682:QBF327690 QLB327682:QLB327690 QUX327682:QUX327690 RET327682:RET327690 ROP327682:ROP327690 RYL327682:RYL327690 SIH327682:SIH327690 SSD327682:SSD327690 TBZ327682:TBZ327690 TLV327682:TLV327690 TVR327682:TVR327690 UFN327682:UFN327690 UPJ327682:UPJ327690 UZF327682:UZF327690 VJB327682:VJB327690 VSX327682:VSX327690 WCT327682:WCT327690 WMP327682:WMP327690 WWL327682:WWL327690 AD393218:AD393226 JZ393218:JZ393226 TV393218:TV393226 ADR393218:ADR393226 ANN393218:ANN393226 AXJ393218:AXJ393226 BHF393218:BHF393226 BRB393218:BRB393226 CAX393218:CAX393226 CKT393218:CKT393226 CUP393218:CUP393226 DEL393218:DEL393226 DOH393218:DOH393226 DYD393218:DYD393226 EHZ393218:EHZ393226 ERV393218:ERV393226 FBR393218:FBR393226 FLN393218:FLN393226 FVJ393218:FVJ393226 GFF393218:GFF393226 GPB393218:GPB393226 GYX393218:GYX393226 HIT393218:HIT393226 HSP393218:HSP393226 ICL393218:ICL393226 IMH393218:IMH393226 IWD393218:IWD393226 JFZ393218:JFZ393226 JPV393218:JPV393226 JZR393218:JZR393226 KJN393218:KJN393226 KTJ393218:KTJ393226 LDF393218:LDF393226 LNB393218:LNB393226 LWX393218:LWX393226 MGT393218:MGT393226 MQP393218:MQP393226 NAL393218:NAL393226 NKH393218:NKH393226 NUD393218:NUD393226 ODZ393218:ODZ393226 ONV393218:ONV393226 OXR393218:OXR393226 PHN393218:PHN393226 PRJ393218:PRJ393226 QBF393218:QBF393226 QLB393218:QLB393226 QUX393218:QUX393226 RET393218:RET393226 ROP393218:ROP393226 RYL393218:RYL393226 SIH393218:SIH393226 SSD393218:SSD393226 TBZ393218:TBZ393226 TLV393218:TLV393226 TVR393218:TVR393226 UFN393218:UFN393226 UPJ393218:UPJ393226 UZF393218:UZF393226 VJB393218:VJB393226 VSX393218:VSX393226 WCT393218:WCT393226 WMP393218:WMP393226 WWL393218:WWL393226 AD458754:AD458762 JZ458754:JZ458762 TV458754:TV458762 ADR458754:ADR458762 ANN458754:ANN458762 AXJ458754:AXJ458762 BHF458754:BHF458762 BRB458754:BRB458762 CAX458754:CAX458762 CKT458754:CKT458762 CUP458754:CUP458762 DEL458754:DEL458762 DOH458754:DOH458762 DYD458754:DYD458762 EHZ458754:EHZ458762 ERV458754:ERV458762 FBR458754:FBR458762 FLN458754:FLN458762 FVJ458754:FVJ458762 GFF458754:GFF458762 GPB458754:GPB458762 GYX458754:GYX458762 HIT458754:HIT458762 HSP458754:HSP458762 ICL458754:ICL458762 IMH458754:IMH458762 IWD458754:IWD458762 JFZ458754:JFZ458762 JPV458754:JPV458762 JZR458754:JZR458762 KJN458754:KJN458762 KTJ458754:KTJ458762 LDF458754:LDF458762 LNB458754:LNB458762 LWX458754:LWX458762 MGT458754:MGT458762 MQP458754:MQP458762 NAL458754:NAL458762 NKH458754:NKH458762 NUD458754:NUD458762 ODZ458754:ODZ458762 ONV458754:ONV458762 OXR458754:OXR458762 PHN458754:PHN458762 PRJ458754:PRJ458762 QBF458754:QBF458762 QLB458754:QLB458762 QUX458754:QUX458762 RET458754:RET458762 ROP458754:ROP458762 RYL458754:RYL458762 SIH458754:SIH458762 SSD458754:SSD458762 TBZ458754:TBZ458762 TLV458754:TLV458762 TVR458754:TVR458762 UFN458754:UFN458762 UPJ458754:UPJ458762 UZF458754:UZF458762 VJB458754:VJB458762 VSX458754:VSX458762 WCT458754:WCT458762 WMP458754:WMP458762 WWL458754:WWL458762 AD524290:AD524298 JZ524290:JZ524298 TV524290:TV524298 ADR524290:ADR524298 ANN524290:ANN524298 AXJ524290:AXJ524298 BHF524290:BHF524298 BRB524290:BRB524298 CAX524290:CAX524298 CKT524290:CKT524298 CUP524290:CUP524298 DEL524290:DEL524298 DOH524290:DOH524298 DYD524290:DYD524298 EHZ524290:EHZ524298 ERV524290:ERV524298 FBR524290:FBR524298 FLN524290:FLN524298 FVJ524290:FVJ524298 GFF524290:GFF524298 GPB524290:GPB524298 GYX524290:GYX524298 HIT524290:HIT524298 HSP524290:HSP524298 ICL524290:ICL524298 IMH524290:IMH524298 IWD524290:IWD524298 JFZ524290:JFZ524298 JPV524290:JPV524298 JZR524290:JZR524298 KJN524290:KJN524298 KTJ524290:KTJ524298 LDF524290:LDF524298 LNB524290:LNB524298 LWX524290:LWX524298 MGT524290:MGT524298 MQP524290:MQP524298 NAL524290:NAL524298 NKH524290:NKH524298 NUD524290:NUD524298 ODZ524290:ODZ524298 ONV524290:ONV524298 OXR524290:OXR524298 PHN524290:PHN524298 PRJ524290:PRJ524298 QBF524290:QBF524298 QLB524290:QLB524298 QUX524290:QUX524298 RET524290:RET524298 ROP524290:ROP524298 RYL524290:RYL524298 SIH524290:SIH524298 SSD524290:SSD524298 TBZ524290:TBZ524298 TLV524290:TLV524298 TVR524290:TVR524298 UFN524290:UFN524298 UPJ524290:UPJ524298 UZF524290:UZF524298 VJB524290:VJB524298 VSX524290:VSX524298 WCT524290:WCT524298 WMP524290:WMP524298 WWL524290:WWL524298 AD589826:AD589834 JZ589826:JZ589834 TV589826:TV589834 ADR589826:ADR589834 ANN589826:ANN589834 AXJ589826:AXJ589834 BHF589826:BHF589834 BRB589826:BRB589834 CAX589826:CAX589834 CKT589826:CKT589834 CUP589826:CUP589834 DEL589826:DEL589834 DOH589826:DOH589834 DYD589826:DYD589834 EHZ589826:EHZ589834 ERV589826:ERV589834 FBR589826:FBR589834 FLN589826:FLN589834 FVJ589826:FVJ589834 GFF589826:GFF589834 GPB589826:GPB589834 GYX589826:GYX589834 HIT589826:HIT589834 HSP589826:HSP589834 ICL589826:ICL589834 IMH589826:IMH589834 IWD589826:IWD589834 JFZ589826:JFZ589834 JPV589826:JPV589834 JZR589826:JZR589834 KJN589826:KJN589834 KTJ589826:KTJ589834 LDF589826:LDF589834 LNB589826:LNB589834 LWX589826:LWX589834 MGT589826:MGT589834 MQP589826:MQP589834 NAL589826:NAL589834 NKH589826:NKH589834 NUD589826:NUD589834 ODZ589826:ODZ589834 ONV589826:ONV589834 OXR589826:OXR589834 PHN589826:PHN589834 PRJ589826:PRJ589834 QBF589826:QBF589834 QLB589826:QLB589834 QUX589826:QUX589834 RET589826:RET589834 ROP589826:ROP589834 RYL589826:RYL589834 SIH589826:SIH589834 SSD589826:SSD589834 TBZ589826:TBZ589834 TLV589826:TLV589834 TVR589826:TVR589834 UFN589826:UFN589834 UPJ589826:UPJ589834 UZF589826:UZF589834 VJB589826:VJB589834 VSX589826:VSX589834 WCT589826:WCT589834 WMP589826:WMP589834 WWL589826:WWL589834 AD655362:AD655370 JZ655362:JZ655370 TV655362:TV655370 ADR655362:ADR655370 ANN655362:ANN655370 AXJ655362:AXJ655370 BHF655362:BHF655370 BRB655362:BRB655370 CAX655362:CAX655370 CKT655362:CKT655370 CUP655362:CUP655370 DEL655362:DEL655370 DOH655362:DOH655370 DYD655362:DYD655370 EHZ655362:EHZ655370 ERV655362:ERV655370 FBR655362:FBR655370 FLN655362:FLN655370 FVJ655362:FVJ655370 GFF655362:GFF655370 GPB655362:GPB655370 GYX655362:GYX655370 HIT655362:HIT655370 HSP655362:HSP655370 ICL655362:ICL655370 IMH655362:IMH655370 IWD655362:IWD655370 JFZ655362:JFZ655370 JPV655362:JPV655370 JZR655362:JZR655370 KJN655362:KJN655370 KTJ655362:KTJ655370 LDF655362:LDF655370 LNB655362:LNB655370 LWX655362:LWX655370 MGT655362:MGT655370 MQP655362:MQP655370 NAL655362:NAL655370 NKH655362:NKH655370 NUD655362:NUD655370 ODZ655362:ODZ655370 ONV655362:ONV655370 OXR655362:OXR655370 PHN655362:PHN655370 PRJ655362:PRJ655370 QBF655362:QBF655370 QLB655362:QLB655370 QUX655362:QUX655370 RET655362:RET655370 ROP655362:ROP655370 RYL655362:RYL655370 SIH655362:SIH655370 SSD655362:SSD655370 TBZ655362:TBZ655370 TLV655362:TLV655370 TVR655362:TVR655370 UFN655362:UFN655370 UPJ655362:UPJ655370 UZF655362:UZF655370 VJB655362:VJB655370 VSX655362:VSX655370 WCT655362:WCT655370 WMP655362:WMP655370 WWL655362:WWL655370 AD720898:AD720906 JZ720898:JZ720906 TV720898:TV720906 ADR720898:ADR720906 ANN720898:ANN720906 AXJ720898:AXJ720906 BHF720898:BHF720906 BRB720898:BRB720906 CAX720898:CAX720906 CKT720898:CKT720906 CUP720898:CUP720906 DEL720898:DEL720906 DOH720898:DOH720906 DYD720898:DYD720906 EHZ720898:EHZ720906 ERV720898:ERV720906 FBR720898:FBR720906 FLN720898:FLN720906 FVJ720898:FVJ720906 GFF720898:GFF720906 GPB720898:GPB720906 GYX720898:GYX720906 HIT720898:HIT720906 HSP720898:HSP720906 ICL720898:ICL720906 IMH720898:IMH720906 IWD720898:IWD720906 JFZ720898:JFZ720906 JPV720898:JPV720906 JZR720898:JZR720906 KJN720898:KJN720906 KTJ720898:KTJ720906 LDF720898:LDF720906 LNB720898:LNB720906 LWX720898:LWX720906 MGT720898:MGT720906 MQP720898:MQP720906 NAL720898:NAL720906 NKH720898:NKH720906 NUD720898:NUD720906 ODZ720898:ODZ720906 ONV720898:ONV720906 OXR720898:OXR720906 PHN720898:PHN720906 PRJ720898:PRJ720906 QBF720898:QBF720906 QLB720898:QLB720906 QUX720898:QUX720906 RET720898:RET720906 ROP720898:ROP720906 RYL720898:RYL720906 SIH720898:SIH720906 SSD720898:SSD720906 TBZ720898:TBZ720906 TLV720898:TLV720906 TVR720898:TVR720906 UFN720898:UFN720906 UPJ720898:UPJ720906 UZF720898:UZF720906 VJB720898:VJB720906 VSX720898:VSX720906 WCT720898:WCT720906 WMP720898:WMP720906 WWL720898:WWL720906 AD786434:AD786442 JZ786434:JZ786442 TV786434:TV786442 ADR786434:ADR786442 ANN786434:ANN786442 AXJ786434:AXJ786442 BHF786434:BHF786442 BRB786434:BRB786442 CAX786434:CAX786442 CKT786434:CKT786442 CUP786434:CUP786442 DEL786434:DEL786442 DOH786434:DOH786442 DYD786434:DYD786442 EHZ786434:EHZ786442 ERV786434:ERV786442 FBR786434:FBR786442 FLN786434:FLN786442 FVJ786434:FVJ786442 GFF786434:GFF786442 GPB786434:GPB786442 GYX786434:GYX786442 HIT786434:HIT786442 HSP786434:HSP786442 ICL786434:ICL786442 IMH786434:IMH786442 IWD786434:IWD786442 JFZ786434:JFZ786442 JPV786434:JPV786442 JZR786434:JZR786442 KJN786434:KJN786442 KTJ786434:KTJ786442 LDF786434:LDF786442 LNB786434:LNB786442 LWX786434:LWX786442 MGT786434:MGT786442 MQP786434:MQP786442 NAL786434:NAL786442 NKH786434:NKH786442 NUD786434:NUD786442 ODZ786434:ODZ786442 ONV786434:ONV786442 OXR786434:OXR786442 PHN786434:PHN786442 PRJ786434:PRJ786442 QBF786434:QBF786442 QLB786434:QLB786442 QUX786434:QUX786442 RET786434:RET786442 ROP786434:ROP786442 RYL786434:RYL786442 SIH786434:SIH786442 SSD786434:SSD786442 TBZ786434:TBZ786442 TLV786434:TLV786442 TVR786434:TVR786442 UFN786434:UFN786442 UPJ786434:UPJ786442 UZF786434:UZF786442 VJB786434:VJB786442 VSX786434:VSX786442 WCT786434:WCT786442 WMP786434:WMP786442 WWL786434:WWL786442 AD851970:AD851978 JZ851970:JZ851978 TV851970:TV851978 ADR851970:ADR851978 ANN851970:ANN851978 AXJ851970:AXJ851978 BHF851970:BHF851978 BRB851970:BRB851978 CAX851970:CAX851978 CKT851970:CKT851978 CUP851970:CUP851978 DEL851970:DEL851978 DOH851970:DOH851978 DYD851970:DYD851978 EHZ851970:EHZ851978 ERV851970:ERV851978 FBR851970:FBR851978 FLN851970:FLN851978 FVJ851970:FVJ851978 GFF851970:GFF851978 GPB851970:GPB851978 GYX851970:GYX851978 HIT851970:HIT851978 HSP851970:HSP851978 ICL851970:ICL851978 IMH851970:IMH851978 IWD851970:IWD851978 JFZ851970:JFZ851978 JPV851970:JPV851978 JZR851970:JZR851978 KJN851970:KJN851978 KTJ851970:KTJ851978 LDF851970:LDF851978 LNB851970:LNB851978 LWX851970:LWX851978 MGT851970:MGT851978 MQP851970:MQP851978 NAL851970:NAL851978 NKH851970:NKH851978 NUD851970:NUD851978 ODZ851970:ODZ851978 ONV851970:ONV851978 OXR851970:OXR851978 PHN851970:PHN851978 PRJ851970:PRJ851978 QBF851970:QBF851978 QLB851970:QLB851978 QUX851970:QUX851978 RET851970:RET851978 ROP851970:ROP851978 RYL851970:RYL851978 SIH851970:SIH851978 SSD851970:SSD851978 TBZ851970:TBZ851978 TLV851970:TLV851978 TVR851970:TVR851978 UFN851970:UFN851978 UPJ851970:UPJ851978 UZF851970:UZF851978 VJB851970:VJB851978 VSX851970:VSX851978 WCT851970:WCT851978 WMP851970:WMP851978 WWL851970:WWL851978 AD917506:AD917514 JZ917506:JZ917514 TV917506:TV917514 ADR917506:ADR917514 ANN917506:ANN917514 AXJ917506:AXJ917514 BHF917506:BHF917514 BRB917506:BRB917514 CAX917506:CAX917514 CKT917506:CKT917514 CUP917506:CUP917514 DEL917506:DEL917514 DOH917506:DOH917514 DYD917506:DYD917514 EHZ917506:EHZ917514 ERV917506:ERV917514 FBR917506:FBR917514 FLN917506:FLN917514 FVJ917506:FVJ917514 GFF917506:GFF917514 GPB917506:GPB917514 GYX917506:GYX917514 HIT917506:HIT917514 HSP917506:HSP917514 ICL917506:ICL917514 IMH917506:IMH917514 IWD917506:IWD917514 JFZ917506:JFZ917514 JPV917506:JPV917514 JZR917506:JZR917514 KJN917506:KJN917514 KTJ917506:KTJ917514 LDF917506:LDF917514 LNB917506:LNB917514 LWX917506:LWX917514 MGT917506:MGT917514 MQP917506:MQP917514 NAL917506:NAL917514 NKH917506:NKH917514 NUD917506:NUD917514 ODZ917506:ODZ917514 ONV917506:ONV917514 OXR917506:OXR917514 PHN917506:PHN917514 PRJ917506:PRJ917514 QBF917506:QBF917514 QLB917506:QLB917514 QUX917506:QUX917514 RET917506:RET917514 ROP917506:ROP917514 RYL917506:RYL917514 SIH917506:SIH917514 SSD917506:SSD917514 TBZ917506:TBZ917514 TLV917506:TLV917514 TVR917506:TVR917514 UFN917506:UFN917514 UPJ917506:UPJ917514 UZF917506:UZF917514 VJB917506:VJB917514 VSX917506:VSX917514 WCT917506:WCT917514 WMP917506:WMP917514 WWL917506:WWL917514 AD983042:AD983050 JZ983042:JZ983050 TV983042:TV983050 ADR983042:ADR983050 ANN983042:ANN983050 AXJ983042:AXJ983050 BHF983042:BHF983050 BRB983042:BRB983050 CAX983042:CAX983050 CKT983042:CKT983050 CUP983042:CUP983050 DEL983042:DEL983050 DOH983042:DOH983050 DYD983042:DYD983050 EHZ983042:EHZ983050 ERV983042:ERV983050 FBR983042:FBR983050 FLN983042:FLN983050 FVJ983042:FVJ983050 GFF983042:GFF983050 GPB983042:GPB983050 GYX983042:GYX983050 HIT983042:HIT983050 HSP983042:HSP983050 ICL983042:ICL983050 IMH983042:IMH983050 IWD983042:IWD983050 JFZ983042:JFZ983050 JPV983042:JPV983050 JZR983042:JZR983050 KJN983042:KJN983050 KTJ983042:KTJ983050 LDF983042:LDF983050 LNB983042:LNB983050 LWX983042:LWX983050 MGT983042:MGT983050 MQP983042:MQP983050 NAL983042:NAL983050 NKH983042:NKH983050 NUD983042:NUD983050 ODZ983042:ODZ983050 ONV983042:ONV983050 OXR983042:OXR983050 PHN983042:PHN983050 PRJ983042:PRJ983050 QBF983042:QBF983050 QLB983042:QLB983050 QUX983042:QUX983050 RET983042:RET983050 ROP983042:ROP983050 RYL983042:RYL983050 SIH983042:SIH983050 SSD983042:SSD983050 TBZ983042:TBZ983050 TLV983042:TLV983050 TVR983042:TVR983050 UFN983042:UFN983050 UPJ983042:UPJ983050 UZF983042:UZF983050 VJB983042:VJB983050 VSX983042:VSX983050 WCT983042:WCT983050 WMP983042:WMP983050 WWL983042:WWL983050 AD15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51 JZ65551 TV65551 ADR65551 ANN65551 AXJ65551 BHF65551 BRB65551 CAX65551 CKT65551 CUP65551 DEL65551 DOH65551 DYD65551 EHZ65551 ERV65551 FBR65551 FLN65551 FVJ65551 GFF65551 GPB65551 GYX65551 HIT65551 HSP65551 ICL65551 IMH65551 IWD65551 JFZ65551 JPV65551 JZR65551 KJN65551 KTJ65551 LDF65551 LNB65551 LWX65551 MGT65551 MQP65551 NAL65551 NKH65551 NUD65551 ODZ65551 ONV65551 OXR65551 PHN65551 PRJ65551 QBF65551 QLB65551 QUX65551 RET65551 ROP65551 RYL65551 SIH65551 SSD65551 TBZ65551 TLV65551 TVR65551 UFN65551 UPJ65551 UZF65551 VJB65551 VSX65551 WCT65551 WMP65551 WWL65551 AD131087 JZ131087 TV131087 ADR131087 ANN131087 AXJ131087 BHF131087 BRB131087 CAX131087 CKT131087 CUP131087 DEL131087 DOH131087 DYD131087 EHZ131087 ERV131087 FBR131087 FLN131087 FVJ131087 GFF131087 GPB131087 GYX131087 HIT131087 HSP131087 ICL131087 IMH131087 IWD131087 JFZ131087 JPV131087 JZR131087 KJN131087 KTJ131087 LDF131087 LNB131087 LWX131087 MGT131087 MQP131087 NAL131087 NKH131087 NUD131087 ODZ131087 ONV131087 OXR131087 PHN131087 PRJ131087 QBF131087 QLB131087 QUX131087 RET131087 ROP131087 RYL131087 SIH131087 SSD131087 TBZ131087 TLV131087 TVR131087 UFN131087 UPJ131087 UZF131087 VJB131087 VSX131087 WCT131087 WMP131087 WWL131087 AD196623 JZ196623 TV196623 ADR196623 ANN196623 AXJ196623 BHF196623 BRB196623 CAX196623 CKT196623 CUP196623 DEL196623 DOH196623 DYD196623 EHZ196623 ERV196623 FBR196623 FLN196623 FVJ196623 GFF196623 GPB196623 GYX196623 HIT196623 HSP196623 ICL196623 IMH196623 IWD196623 JFZ196623 JPV196623 JZR196623 KJN196623 KTJ196623 LDF196623 LNB196623 LWX196623 MGT196623 MQP196623 NAL196623 NKH196623 NUD196623 ODZ196623 ONV196623 OXR196623 PHN196623 PRJ196623 QBF196623 QLB196623 QUX196623 RET196623 ROP196623 RYL196623 SIH196623 SSD196623 TBZ196623 TLV196623 TVR196623 UFN196623 UPJ196623 UZF196623 VJB196623 VSX196623 WCT196623 WMP196623 WWL196623 AD262159 JZ262159 TV262159 ADR262159 ANN262159 AXJ262159 BHF262159 BRB262159 CAX262159 CKT262159 CUP262159 DEL262159 DOH262159 DYD262159 EHZ262159 ERV262159 FBR262159 FLN262159 FVJ262159 GFF262159 GPB262159 GYX262159 HIT262159 HSP262159 ICL262159 IMH262159 IWD262159 JFZ262159 JPV262159 JZR262159 KJN262159 KTJ262159 LDF262159 LNB262159 LWX262159 MGT262159 MQP262159 NAL262159 NKH262159 NUD262159 ODZ262159 ONV262159 OXR262159 PHN262159 PRJ262159 QBF262159 QLB262159 QUX262159 RET262159 ROP262159 RYL262159 SIH262159 SSD262159 TBZ262159 TLV262159 TVR262159 UFN262159 UPJ262159 UZF262159 VJB262159 VSX262159 WCT262159 WMP262159 WWL262159 AD327695 JZ327695 TV327695 ADR327695 ANN327695 AXJ327695 BHF327695 BRB327695 CAX327695 CKT327695 CUP327695 DEL327695 DOH327695 DYD327695 EHZ327695 ERV327695 FBR327695 FLN327695 FVJ327695 GFF327695 GPB327695 GYX327695 HIT327695 HSP327695 ICL327695 IMH327695 IWD327695 JFZ327695 JPV327695 JZR327695 KJN327695 KTJ327695 LDF327695 LNB327695 LWX327695 MGT327695 MQP327695 NAL327695 NKH327695 NUD327695 ODZ327695 ONV327695 OXR327695 PHN327695 PRJ327695 QBF327695 QLB327695 QUX327695 RET327695 ROP327695 RYL327695 SIH327695 SSD327695 TBZ327695 TLV327695 TVR327695 UFN327695 UPJ327695 UZF327695 VJB327695 VSX327695 WCT327695 WMP327695 WWL327695 AD393231 JZ393231 TV393231 ADR393231 ANN393231 AXJ393231 BHF393231 BRB393231 CAX393231 CKT393231 CUP393231 DEL393231 DOH393231 DYD393231 EHZ393231 ERV393231 FBR393231 FLN393231 FVJ393231 GFF393231 GPB393231 GYX393231 HIT393231 HSP393231 ICL393231 IMH393231 IWD393231 JFZ393231 JPV393231 JZR393231 KJN393231 KTJ393231 LDF393231 LNB393231 LWX393231 MGT393231 MQP393231 NAL393231 NKH393231 NUD393231 ODZ393231 ONV393231 OXR393231 PHN393231 PRJ393231 QBF393231 QLB393231 QUX393231 RET393231 ROP393231 RYL393231 SIH393231 SSD393231 TBZ393231 TLV393231 TVR393231 UFN393231 UPJ393231 UZF393231 VJB393231 VSX393231 WCT393231 WMP393231 WWL393231 AD458767 JZ458767 TV458767 ADR458767 ANN458767 AXJ458767 BHF458767 BRB458767 CAX458767 CKT458767 CUP458767 DEL458767 DOH458767 DYD458767 EHZ458767 ERV458767 FBR458767 FLN458767 FVJ458767 GFF458767 GPB458767 GYX458767 HIT458767 HSP458767 ICL458767 IMH458767 IWD458767 JFZ458767 JPV458767 JZR458767 KJN458767 KTJ458767 LDF458767 LNB458767 LWX458767 MGT458767 MQP458767 NAL458767 NKH458767 NUD458767 ODZ458767 ONV458767 OXR458767 PHN458767 PRJ458767 QBF458767 QLB458767 QUX458767 RET458767 ROP458767 RYL458767 SIH458767 SSD458767 TBZ458767 TLV458767 TVR458767 UFN458767 UPJ458767 UZF458767 VJB458767 VSX458767 WCT458767 WMP458767 WWL458767 AD524303 JZ524303 TV524303 ADR524303 ANN524303 AXJ524303 BHF524303 BRB524303 CAX524303 CKT524303 CUP524303 DEL524303 DOH524303 DYD524303 EHZ524303 ERV524303 FBR524303 FLN524303 FVJ524303 GFF524303 GPB524303 GYX524303 HIT524303 HSP524303 ICL524303 IMH524303 IWD524303 JFZ524303 JPV524303 JZR524303 KJN524303 KTJ524303 LDF524303 LNB524303 LWX524303 MGT524303 MQP524303 NAL524303 NKH524303 NUD524303 ODZ524303 ONV524303 OXR524303 PHN524303 PRJ524303 QBF524303 QLB524303 QUX524303 RET524303 ROP524303 RYL524303 SIH524303 SSD524303 TBZ524303 TLV524303 TVR524303 UFN524303 UPJ524303 UZF524303 VJB524303 VSX524303 WCT524303 WMP524303 WWL524303 AD589839 JZ589839 TV589839 ADR589839 ANN589839 AXJ589839 BHF589839 BRB589839 CAX589839 CKT589839 CUP589839 DEL589839 DOH589839 DYD589839 EHZ589839 ERV589839 FBR589839 FLN589839 FVJ589839 GFF589839 GPB589839 GYX589839 HIT589839 HSP589839 ICL589839 IMH589839 IWD589839 JFZ589839 JPV589839 JZR589839 KJN589839 KTJ589839 LDF589839 LNB589839 LWX589839 MGT589839 MQP589839 NAL589839 NKH589839 NUD589839 ODZ589839 ONV589839 OXR589839 PHN589839 PRJ589839 QBF589839 QLB589839 QUX589839 RET589839 ROP589839 RYL589839 SIH589839 SSD589839 TBZ589839 TLV589839 TVR589839 UFN589839 UPJ589839 UZF589839 VJB589839 VSX589839 WCT589839 WMP589839 WWL589839 AD655375 JZ655375 TV655375 ADR655375 ANN655375 AXJ655375 BHF655375 BRB655375 CAX655375 CKT655375 CUP655375 DEL655375 DOH655375 DYD655375 EHZ655375 ERV655375 FBR655375 FLN655375 FVJ655375 GFF655375 GPB655375 GYX655375 HIT655375 HSP655375 ICL655375 IMH655375 IWD655375 JFZ655375 JPV655375 JZR655375 KJN655375 KTJ655375 LDF655375 LNB655375 LWX655375 MGT655375 MQP655375 NAL655375 NKH655375 NUD655375 ODZ655375 ONV655375 OXR655375 PHN655375 PRJ655375 QBF655375 QLB655375 QUX655375 RET655375 ROP655375 RYL655375 SIH655375 SSD655375 TBZ655375 TLV655375 TVR655375 UFN655375 UPJ655375 UZF655375 VJB655375 VSX655375 WCT655375 WMP655375 WWL655375 AD720911 JZ720911 TV720911 ADR720911 ANN720911 AXJ720911 BHF720911 BRB720911 CAX720911 CKT720911 CUP720911 DEL720911 DOH720911 DYD720911 EHZ720911 ERV720911 FBR720911 FLN720911 FVJ720911 GFF720911 GPB720911 GYX720911 HIT720911 HSP720911 ICL720911 IMH720911 IWD720911 JFZ720911 JPV720911 JZR720911 KJN720911 KTJ720911 LDF720911 LNB720911 LWX720911 MGT720911 MQP720911 NAL720911 NKH720911 NUD720911 ODZ720911 ONV720911 OXR720911 PHN720911 PRJ720911 QBF720911 QLB720911 QUX720911 RET720911 ROP720911 RYL720911 SIH720911 SSD720911 TBZ720911 TLV720911 TVR720911 UFN720911 UPJ720911 UZF720911 VJB720911 VSX720911 WCT720911 WMP720911 WWL720911 AD786447 JZ786447 TV786447 ADR786447 ANN786447 AXJ786447 BHF786447 BRB786447 CAX786447 CKT786447 CUP786447 DEL786447 DOH786447 DYD786447 EHZ786447 ERV786447 FBR786447 FLN786447 FVJ786447 GFF786447 GPB786447 GYX786447 HIT786447 HSP786447 ICL786447 IMH786447 IWD786447 JFZ786447 JPV786447 JZR786447 KJN786447 KTJ786447 LDF786447 LNB786447 LWX786447 MGT786447 MQP786447 NAL786447 NKH786447 NUD786447 ODZ786447 ONV786447 OXR786447 PHN786447 PRJ786447 QBF786447 QLB786447 QUX786447 RET786447 ROP786447 RYL786447 SIH786447 SSD786447 TBZ786447 TLV786447 TVR786447 UFN786447 UPJ786447 UZF786447 VJB786447 VSX786447 WCT786447 WMP786447 WWL786447 AD851983 JZ851983 TV851983 ADR851983 ANN851983 AXJ851983 BHF851983 BRB851983 CAX851983 CKT851983 CUP851983 DEL851983 DOH851983 DYD851983 EHZ851983 ERV851983 FBR851983 FLN851983 FVJ851983 GFF851983 GPB851983 GYX851983 HIT851983 HSP851983 ICL851983 IMH851983 IWD851983 JFZ851983 JPV851983 JZR851983 KJN851983 KTJ851983 LDF851983 LNB851983 LWX851983 MGT851983 MQP851983 NAL851983 NKH851983 NUD851983 ODZ851983 ONV851983 OXR851983 PHN851983 PRJ851983 QBF851983 QLB851983 QUX851983 RET851983 ROP851983 RYL851983 SIH851983 SSD851983 TBZ851983 TLV851983 TVR851983 UFN851983 UPJ851983 UZF851983 VJB851983 VSX851983 WCT851983 WMP851983 WWL851983 AD917519 JZ917519 TV917519 ADR917519 ANN917519 AXJ917519 BHF917519 BRB917519 CAX917519 CKT917519 CUP917519 DEL917519 DOH917519 DYD917519 EHZ917519 ERV917519 FBR917519 FLN917519 FVJ917519 GFF917519 GPB917519 GYX917519 HIT917519 HSP917519 ICL917519 IMH917519 IWD917519 JFZ917519 JPV917519 JZR917519 KJN917519 KTJ917519 LDF917519 LNB917519 LWX917519 MGT917519 MQP917519 NAL917519 NKH917519 NUD917519 ODZ917519 ONV917519 OXR917519 PHN917519 PRJ917519 QBF917519 QLB917519 QUX917519 RET917519 ROP917519 RYL917519 SIH917519 SSD917519 TBZ917519 TLV917519 TVR917519 UFN917519 UPJ917519 UZF917519 VJB917519 VSX917519 WCT917519 WMP917519 WWL917519 AD983055 JZ983055 TV983055 ADR983055 ANN983055 AXJ983055 BHF983055 BRB983055 CAX983055 CKT983055 CUP983055 DEL983055 DOH983055 DYD983055 EHZ983055 ERV983055 FBR983055 FLN983055 FVJ983055 GFF983055 GPB983055 GYX983055 HIT983055 HSP983055 ICL983055 IMH983055 IWD983055 JFZ983055 JPV983055 JZR983055 KJN983055 KTJ983055 LDF983055 LNB983055 LWX983055 MGT983055 MQP983055 NAL983055 NKH983055 NUD983055 ODZ983055 ONV983055 OXR983055 PHN983055 PRJ983055 QBF983055 QLB983055 QUX983055 RET983055 ROP983055 RYL983055 SIH983055 SSD983055 TBZ983055 TLV983055 TVR983055 UFN983055 UPJ983055 UZF983055 VJB983055 VSX983055 WCT983055 WMP983055 WWL983055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AD21:AD81 JZ21:JZ81 TV21:TV81 ADR21:ADR81 ANN21:ANN81 AXJ21:AXJ81 BHF21:BHF81 BRB21:BRB81 CAX21:CAX81 CKT21:CKT81 CUP21:CUP81 DEL21:DEL81 DOH21:DOH81 DYD21:DYD81 EHZ21:EHZ81 ERV21:ERV81 FBR21:FBR81 FLN21:FLN81 FVJ21:FVJ81 GFF21:GFF81 GPB21:GPB81 GYX21:GYX81 HIT21:HIT81 HSP21:HSP81 ICL21:ICL81 IMH21:IMH81 IWD21:IWD81 JFZ21:JFZ81 JPV21:JPV81 JZR21:JZR81 KJN21:KJN81 KTJ21:KTJ81 LDF21:LDF81 LNB21:LNB81 LWX21:LWX81 MGT21:MGT81 MQP21:MQP81 NAL21:NAL81 NKH21:NKH81 NUD21:NUD81 ODZ21:ODZ81 ONV21:ONV81 OXR21:OXR81 PHN21:PHN81 PRJ21:PRJ81 QBF21:QBF81 QLB21:QLB81 QUX21:QUX81 RET21:RET81 ROP21:ROP81 RYL21:RYL81 SIH21:SIH81 SSD21:SSD81 TBZ21:TBZ81 TLV21:TLV81 TVR21:TVR81 UFN21:UFN81 UPJ21:UPJ81 UZF21:UZF81 VJB21:VJB81 VSX21:VSX81 WCT21:WCT81 WMP21:WMP81 WWL21:WWL81 AD65557:AD65617 JZ65557:JZ65617 TV65557:TV65617 ADR65557:ADR65617 ANN65557:ANN65617 AXJ65557:AXJ65617 BHF65557:BHF65617 BRB65557:BRB65617 CAX65557:CAX65617 CKT65557:CKT65617 CUP65557:CUP65617 DEL65557:DEL65617 DOH65557:DOH65617 DYD65557:DYD65617 EHZ65557:EHZ65617 ERV65557:ERV65617 FBR65557:FBR65617 FLN65557:FLN65617 FVJ65557:FVJ65617 GFF65557:GFF65617 GPB65557:GPB65617 GYX65557:GYX65617 HIT65557:HIT65617 HSP65557:HSP65617 ICL65557:ICL65617 IMH65557:IMH65617 IWD65557:IWD65617 JFZ65557:JFZ65617 JPV65557:JPV65617 JZR65557:JZR65617 KJN65557:KJN65617 KTJ65557:KTJ65617 LDF65557:LDF65617 LNB65557:LNB65617 LWX65557:LWX65617 MGT65557:MGT65617 MQP65557:MQP65617 NAL65557:NAL65617 NKH65557:NKH65617 NUD65557:NUD65617 ODZ65557:ODZ65617 ONV65557:ONV65617 OXR65557:OXR65617 PHN65557:PHN65617 PRJ65557:PRJ65617 QBF65557:QBF65617 QLB65557:QLB65617 QUX65557:QUX65617 RET65557:RET65617 ROP65557:ROP65617 RYL65557:RYL65617 SIH65557:SIH65617 SSD65557:SSD65617 TBZ65557:TBZ65617 TLV65557:TLV65617 TVR65557:TVR65617 UFN65557:UFN65617 UPJ65557:UPJ65617 UZF65557:UZF65617 VJB65557:VJB65617 VSX65557:VSX65617 WCT65557:WCT65617 WMP65557:WMP65617 WWL65557:WWL65617 AD131093:AD131153 JZ131093:JZ131153 TV131093:TV131153 ADR131093:ADR131153 ANN131093:ANN131153 AXJ131093:AXJ131153 BHF131093:BHF131153 BRB131093:BRB131153 CAX131093:CAX131153 CKT131093:CKT131153 CUP131093:CUP131153 DEL131093:DEL131153 DOH131093:DOH131153 DYD131093:DYD131153 EHZ131093:EHZ131153 ERV131093:ERV131153 FBR131093:FBR131153 FLN131093:FLN131153 FVJ131093:FVJ131153 GFF131093:GFF131153 GPB131093:GPB131153 GYX131093:GYX131153 HIT131093:HIT131153 HSP131093:HSP131153 ICL131093:ICL131153 IMH131093:IMH131153 IWD131093:IWD131153 JFZ131093:JFZ131153 JPV131093:JPV131153 JZR131093:JZR131153 KJN131093:KJN131153 KTJ131093:KTJ131153 LDF131093:LDF131153 LNB131093:LNB131153 LWX131093:LWX131153 MGT131093:MGT131153 MQP131093:MQP131153 NAL131093:NAL131153 NKH131093:NKH131153 NUD131093:NUD131153 ODZ131093:ODZ131153 ONV131093:ONV131153 OXR131093:OXR131153 PHN131093:PHN131153 PRJ131093:PRJ131153 QBF131093:QBF131153 QLB131093:QLB131153 QUX131093:QUX131153 RET131093:RET131153 ROP131093:ROP131153 RYL131093:RYL131153 SIH131093:SIH131153 SSD131093:SSD131153 TBZ131093:TBZ131153 TLV131093:TLV131153 TVR131093:TVR131153 UFN131093:UFN131153 UPJ131093:UPJ131153 UZF131093:UZF131153 VJB131093:VJB131153 VSX131093:VSX131153 WCT131093:WCT131153 WMP131093:WMP131153 WWL131093:WWL131153 AD196629:AD196689 JZ196629:JZ196689 TV196629:TV196689 ADR196629:ADR196689 ANN196629:ANN196689 AXJ196629:AXJ196689 BHF196629:BHF196689 BRB196629:BRB196689 CAX196629:CAX196689 CKT196629:CKT196689 CUP196629:CUP196689 DEL196629:DEL196689 DOH196629:DOH196689 DYD196629:DYD196689 EHZ196629:EHZ196689 ERV196629:ERV196689 FBR196629:FBR196689 FLN196629:FLN196689 FVJ196629:FVJ196689 GFF196629:GFF196689 GPB196629:GPB196689 GYX196629:GYX196689 HIT196629:HIT196689 HSP196629:HSP196689 ICL196629:ICL196689 IMH196629:IMH196689 IWD196629:IWD196689 JFZ196629:JFZ196689 JPV196629:JPV196689 JZR196629:JZR196689 KJN196629:KJN196689 KTJ196629:KTJ196689 LDF196629:LDF196689 LNB196629:LNB196689 LWX196629:LWX196689 MGT196629:MGT196689 MQP196629:MQP196689 NAL196629:NAL196689 NKH196629:NKH196689 NUD196629:NUD196689 ODZ196629:ODZ196689 ONV196629:ONV196689 OXR196629:OXR196689 PHN196629:PHN196689 PRJ196629:PRJ196689 QBF196629:QBF196689 QLB196629:QLB196689 QUX196629:QUX196689 RET196629:RET196689 ROP196629:ROP196689 RYL196629:RYL196689 SIH196629:SIH196689 SSD196629:SSD196689 TBZ196629:TBZ196689 TLV196629:TLV196689 TVR196629:TVR196689 UFN196629:UFN196689 UPJ196629:UPJ196689 UZF196629:UZF196689 VJB196629:VJB196689 VSX196629:VSX196689 WCT196629:WCT196689 WMP196629:WMP196689 WWL196629:WWL196689 AD262165:AD262225 JZ262165:JZ262225 TV262165:TV262225 ADR262165:ADR262225 ANN262165:ANN262225 AXJ262165:AXJ262225 BHF262165:BHF262225 BRB262165:BRB262225 CAX262165:CAX262225 CKT262165:CKT262225 CUP262165:CUP262225 DEL262165:DEL262225 DOH262165:DOH262225 DYD262165:DYD262225 EHZ262165:EHZ262225 ERV262165:ERV262225 FBR262165:FBR262225 FLN262165:FLN262225 FVJ262165:FVJ262225 GFF262165:GFF262225 GPB262165:GPB262225 GYX262165:GYX262225 HIT262165:HIT262225 HSP262165:HSP262225 ICL262165:ICL262225 IMH262165:IMH262225 IWD262165:IWD262225 JFZ262165:JFZ262225 JPV262165:JPV262225 JZR262165:JZR262225 KJN262165:KJN262225 KTJ262165:KTJ262225 LDF262165:LDF262225 LNB262165:LNB262225 LWX262165:LWX262225 MGT262165:MGT262225 MQP262165:MQP262225 NAL262165:NAL262225 NKH262165:NKH262225 NUD262165:NUD262225 ODZ262165:ODZ262225 ONV262165:ONV262225 OXR262165:OXR262225 PHN262165:PHN262225 PRJ262165:PRJ262225 QBF262165:QBF262225 QLB262165:QLB262225 QUX262165:QUX262225 RET262165:RET262225 ROP262165:ROP262225 RYL262165:RYL262225 SIH262165:SIH262225 SSD262165:SSD262225 TBZ262165:TBZ262225 TLV262165:TLV262225 TVR262165:TVR262225 UFN262165:UFN262225 UPJ262165:UPJ262225 UZF262165:UZF262225 VJB262165:VJB262225 VSX262165:VSX262225 WCT262165:WCT262225 WMP262165:WMP262225 WWL262165:WWL262225 AD327701:AD327761 JZ327701:JZ327761 TV327701:TV327761 ADR327701:ADR327761 ANN327701:ANN327761 AXJ327701:AXJ327761 BHF327701:BHF327761 BRB327701:BRB327761 CAX327701:CAX327761 CKT327701:CKT327761 CUP327701:CUP327761 DEL327701:DEL327761 DOH327701:DOH327761 DYD327701:DYD327761 EHZ327701:EHZ327761 ERV327701:ERV327761 FBR327701:FBR327761 FLN327701:FLN327761 FVJ327701:FVJ327761 GFF327701:GFF327761 GPB327701:GPB327761 GYX327701:GYX327761 HIT327701:HIT327761 HSP327701:HSP327761 ICL327701:ICL327761 IMH327701:IMH327761 IWD327701:IWD327761 JFZ327701:JFZ327761 JPV327701:JPV327761 JZR327701:JZR327761 KJN327701:KJN327761 KTJ327701:KTJ327761 LDF327701:LDF327761 LNB327701:LNB327761 LWX327701:LWX327761 MGT327701:MGT327761 MQP327701:MQP327761 NAL327701:NAL327761 NKH327701:NKH327761 NUD327701:NUD327761 ODZ327701:ODZ327761 ONV327701:ONV327761 OXR327701:OXR327761 PHN327701:PHN327761 PRJ327701:PRJ327761 QBF327701:QBF327761 QLB327701:QLB327761 QUX327701:QUX327761 RET327701:RET327761 ROP327701:ROP327761 RYL327701:RYL327761 SIH327701:SIH327761 SSD327701:SSD327761 TBZ327701:TBZ327761 TLV327701:TLV327761 TVR327701:TVR327761 UFN327701:UFN327761 UPJ327701:UPJ327761 UZF327701:UZF327761 VJB327701:VJB327761 VSX327701:VSX327761 WCT327701:WCT327761 WMP327701:WMP327761 WWL327701:WWL327761 AD393237:AD393297 JZ393237:JZ393297 TV393237:TV393297 ADR393237:ADR393297 ANN393237:ANN393297 AXJ393237:AXJ393297 BHF393237:BHF393297 BRB393237:BRB393297 CAX393237:CAX393297 CKT393237:CKT393297 CUP393237:CUP393297 DEL393237:DEL393297 DOH393237:DOH393297 DYD393237:DYD393297 EHZ393237:EHZ393297 ERV393237:ERV393297 FBR393237:FBR393297 FLN393237:FLN393297 FVJ393237:FVJ393297 GFF393237:GFF393297 GPB393237:GPB393297 GYX393237:GYX393297 HIT393237:HIT393297 HSP393237:HSP393297 ICL393237:ICL393297 IMH393237:IMH393297 IWD393237:IWD393297 JFZ393237:JFZ393297 JPV393237:JPV393297 JZR393237:JZR393297 KJN393237:KJN393297 KTJ393237:KTJ393297 LDF393237:LDF393297 LNB393237:LNB393297 LWX393237:LWX393297 MGT393237:MGT393297 MQP393237:MQP393297 NAL393237:NAL393297 NKH393237:NKH393297 NUD393237:NUD393297 ODZ393237:ODZ393297 ONV393237:ONV393297 OXR393237:OXR393297 PHN393237:PHN393297 PRJ393237:PRJ393297 QBF393237:QBF393297 QLB393237:QLB393297 QUX393237:QUX393297 RET393237:RET393297 ROP393237:ROP393297 RYL393237:RYL393297 SIH393237:SIH393297 SSD393237:SSD393297 TBZ393237:TBZ393297 TLV393237:TLV393297 TVR393237:TVR393297 UFN393237:UFN393297 UPJ393237:UPJ393297 UZF393237:UZF393297 VJB393237:VJB393297 VSX393237:VSX393297 WCT393237:WCT393297 WMP393237:WMP393297 WWL393237:WWL393297 AD458773:AD458833 JZ458773:JZ458833 TV458773:TV458833 ADR458773:ADR458833 ANN458773:ANN458833 AXJ458773:AXJ458833 BHF458773:BHF458833 BRB458773:BRB458833 CAX458773:CAX458833 CKT458773:CKT458833 CUP458773:CUP458833 DEL458773:DEL458833 DOH458773:DOH458833 DYD458773:DYD458833 EHZ458773:EHZ458833 ERV458773:ERV458833 FBR458773:FBR458833 FLN458773:FLN458833 FVJ458773:FVJ458833 GFF458773:GFF458833 GPB458773:GPB458833 GYX458773:GYX458833 HIT458773:HIT458833 HSP458773:HSP458833 ICL458773:ICL458833 IMH458773:IMH458833 IWD458773:IWD458833 JFZ458773:JFZ458833 JPV458773:JPV458833 JZR458773:JZR458833 KJN458773:KJN458833 KTJ458773:KTJ458833 LDF458773:LDF458833 LNB458773:LNB458833 LWX458773:LWX458833 MGT458773:MGT458833 MQP458773:MQP458833 NAL458773:NAL458833 NKH458773:NKH458833 NUD458773:NUD458833 ODZ458773:ODZ458833 ONV458773:ONV458833 OXR458773:OXR458833 PHN458773:PHN458833 PRJ458773:PRJ458833 QBF458773:QBF458833 QLB458773:QLB458833 QUX458773:QUX458833 RET458773:RET458833 ROP458773:ROP458833 RYL458773:RYL458833 SIH458773:SIH458833 SSD458773:SSD458833 TBZ458773:TBZ458833 TLV458773:TLV458833 TVR458773:TVR458833 UFN458773:UFN458833 UPJ458773:UPJ458833 UZF458773:UZF458833 VJB458773:VJB458833 VSX458773:VSX458833 WCT458773:WCT458833 WMP458773:WMP458833 WWL458773:WWL458833 AD524309:AD524369 JZ524309:JZ524369 TV524309:TV524369 ADR524309:ADR524369 ANN524309:ANN524369 AXJ524309:AXJ524369 BHF524309:BHF524369 BRB524309:BRB524369 CAX524309:CAX524369 CKT524309:CKT524369 CUP524309:CUP524369 DEL524309:DEL524369 DOH524309:DOH524369 DYD524309:DYD524369 EHZ524309:EHZ524369 ERV524309:ERV524369 FBR524309:FBR524369 FLN524309:FLN524369 FVJ524309:FVJ524369 GFF524309:GFF524369 GPB524309:GPB524369 GYX524309:GYX524369 HIT524309:HIT524369 HSP524309:HSP524369 ICL524309:ICL524369 IMH524309:IMH524369 IWD524309:IWD524369 JFZ524309:JFZ524369 JPV524309:JPV524369 JZR524309:JZR524369 KJN524309:KJN524369 KTJ524309:KTJ524369 LDF524309:LDF524369 LNB524309:LNB524369 LWX524309:LWX524369 MGT524309:MGT524369 MQP524309:MQP524369 NAL524309:NAL524369 NKH524309:NKH524369 NUD524309:NUD524369 ODZ524309:ODZ524369 ONV524309:ONV524369 OXR524309:OXR524369 PHN524309:PHN524369 PRJ524309:PRJ524369 QBF524309:QBF524369 QLB524309:QLB524369 QUX524309:QUX524369 RET524309:RET524369 ROP524309:ROP524369 RYL524309:RYL524369 SIH524309:SIH524369 SSD524309:SSD524369 TBZ524309:TBZ524369 TLV524309:TLV524369 TVR524309:TVR524369 UFN524309:UFN524369 UPJ524309:UPJ524369 UZF524309:UZF524369 VJB524309:VJB524369 VSX524309:VSX524369 WCT524309:WCT524369 WMP524309:WMP524369 WWL524309:WWL524369 AD589845:AD589905 JZ589845:JZ589905 TV589845:TV589905 ADR589845:ADR589905 ANN589845:ANN589905 AXJ589845:AXJ589905 BHF589845:BHF589905 BRB589845:BRB589905 CAX589845:CAX589905 CKT589845:CKT589905 CUP589845:CUP589905 DEL589845:DEL589905 DOH589845:DOH589905 DYD589845:DYD589905 EHZ589845:EHZ589905 ERV589845:ERV589905 FBR589845:FBR589905 FLN589845:FLN589905 FVJ589845:FVJ589905 GFF589845:GFF589905 GPB589845:GPB589905 GYX589845:GYX589905 HIT589845:HIT589905 HSP589845:HSP589905 ICL589845:ICL589905 IMH589845:IMH589905 IWD589845:IWD589905 JFZ589845:JFZ589905 JPV589845:JPV589905 JZR589845:JZR589905 KJN589845:KJN589905 KTJ589845:KTJ589905 LDF589845:LDF589905 LNB589845:LNB589905 LWX589845:LWX589905 MGT589845:MGT589905 MQP589845:MQP589905 NAL589845:NAL589905 NKH589845:NKH589905 NUD589845:NUD589905 ODZ589845:ODZ589905 ONV589845:ONV589905 OXR589845:OXR589905 PHN589845:PHN589905 PRJ589845:PRJ589905 QBF589845:QBF589905 QLB589845:QLB589905 QUX589845:QUX589905 RET589845:RET589905 ROP589845:ROP589905 RYL589845:RYL589905 SIH589845:SIH589905 SSD589845:SSD589905 TBZ589845:TBZ589905 TLV589845:TLV589905 TVR589845:TVR589905 UFN589845:UFN589905 UPJ589845:UPJ589905 UZF589845:UZF589905 VJB589845:VJB589905 VSX589845:VSX589905 WCT589845:WCT589905 WMP589845:WMP589905 WWL589845:WWL589905 AD655381:AD655441 JZ655381:JZ655441 TV655381:TV655441 ADR655381:ADR655441 ANN655381:ANN655441 AXJ655381:AXJ655441 BHF655381:BHF655441 BRB655381:BRB655441 CAX655381:CAX655441 CKT655381:CKT655441 CUP655381:CUP655441 DEL655381:DEL655441 DOH655381:DOH655441 DYD655381:DYD655441 EHZ655381:EHZ655441 ERV655381:ERV655441 FBR655381:FBR655441 FLN655381:FLN655441 FVJ655381:FVJ655441 GFF655381:GFF655441 GPB655381:GPB655441 GYX655381:GYX655441 HIT655381:HIT655441 HSP655381:HSP655441 ICL655381:ICL655441 IMH655381:IMH655441 IWD655381:IWD655441 JFZ655381:JFZ655441 JPV655381:JPV655441 JZR655381:JZR655441 KJN655381:KJN655441 KTJ655381:KTJ655441 LDF655381:LDF655441 LNB655381:LNB655441 LWX655381:LWX655441 MGT655381:MGT655441 MQP655381:MQP655441 NAL655381:NAL655441 NKH655381:NKH655441 NUD655381:NUD655441 ODZ655381:ODZ655441 ONV655381:ONV655441 OXR655381:OXR655441 PHN655381:PHN655441 PRJ655381:PRJ655441 QBF655381:QBF655441 QLB655381:QLB655441 QUX655381:QUX655441 RET655381:RET655441 ROP655381:ROP655441 RYL655381:RYL655441 SIH655381:SIH655441 SSD655381:SSD655441 TBZ655381:TBZ655441 TLV655381:TLV655441 TVR655381:TVR655441 UFN655381:UFN655441 UPJ655381:UPJ655441 UZF655381:UZF655441 VJB655381:VJB655441 VSX655381:VSX655441 WCT655381:WCT655441 WMP655381:WMP655441 WWL655381:WWL655441 AD720917:AD720977 JZ720917:JZ720977 TV720917:TV720977 ADR720917:ADR720977 ANN720917:ANN720977 AXJ720917:AXJ720977 BHF720917:BHF720977 BRB720917:BRB720977 CAX720917:CAX720977 CKT720917:CKT720977 CUP720917:CUP720977 DEL720917:DEL720977 DOH720917:DOH720977 DYD720917:DYD720977 EHZ720917:EHZ720977 ERV720917:ERV720977 FBR720917:FBR720977 FLN720917:FLN720977 FVJ720917:FVJ720977 GFF720917:GFF720977 GPB720917:GPB720977 GYX720917:GYX720977 HIT720917:HIT720977 HSP720917:HSP720977 ICL720917:ICL720977 IMH720917:IMH720977 IWD720917:IWD720977 JFZ720917:JFZ720977 JPV720917:JPV720977 JZR720917:JZR720977 KJN720917:KJN720977 KTJ720917:KTJ720977 LDF720917:LDF720977 LNB720917:LNB720977 LWX720917:LWX720977 MGT720917:MGT720977 MQP720917:MQP720977 NAL720917:NAL720977 NKH720917:NKH720977 NUD720917:NUD720977 ODZ720917:ODZ720977 ONV720917:ONV720977 OXR720917:OXR720977 PHN720917:PHN720977 PRJ720917:PRJ720977 QBF720917:QBF720977 QLB720917:QLB720977 QUX720917:QUX720977 RET720917:RET720977 ROP720917:ROP720977 RYL720917:RYL720977 SIH720917:SIH720977 SSD720917:SSD720977 TBZ720917:TBZ720977 TLV720917:TLV720977 TVR720917:TVR720977 UFN720917:UFN720977 UPJ720917:UPJ720977 UZF720917:UZF720977 VJB720917:VJB720977 VSX720917:VSX720977 WCT720917:WCT720977 WMP720917:WMP720977 WWL720917:WWL720977 AD786453:AD786513 JZ786453:JZ786513 TV786453:TV786513 ADR786453:ADR786513 ANN786453:ANN786513 AXJ786453:AXJ786513 BHF786453:BHF786513 BRB786453:BRB786513 CAX786453:CAX786513 CKT786453:CKT786513 CUP786453:CUP786513 DEL786453:DEL786513 DOH786453:DOH786513 DYD786453:DYD786513 EHZ786453:EHZ786513 ERV786453:ERV786513 FBR786453:FBR786513 FLN786453:FLN786513 FVJ786453:FVJ786513 GFF786453:GFF786513 GPB786453:GPB786513 GYX786453:GYX786513 HIT786453:HIT786513 HSP786453:HSP786513 ICL786453:ICL786513 IMH786453:IMH786513 IWD786453:IWD786513 JFZ786453:JFZ786513 JPV786453:JPV786513 JZR786453:JZR786513 KJN786453:KJN786513 KTJ786453:KTJ786513 LDF786453:LDF786513 LNB786453:LNB786513 LWX786453:LWX786513 MGT786453:MGT786513 MQP786453:MQP786513 NAL786453:NAL786513 NKH786453:NKH786513 NUD786453:NUD786513 ODZ786453:ODZ786513 ONV786453:ONV786513 OXR786453:OXR786513 PHN786453:PHN786513 PRJ786453:PRJ786513 QBF786453:QBF786513 QLB786453:QLB786513 QUX786453:QUX786513 RET786453:RET786513 ROP786453:ROP786513 RYL786453:RYL786513 SIH786453:SIH786513 SSD786453:SSD786513 TBZ786453:TBZ786513 TLV786453:TLV786513 TVR786453:TVR786513 UFN786453:UFN786513 UPJ786453:UPJ786513 UZF786453:UZF786513 VJB786453:VJB786513 VSX786453:VSX786513 WCT786453:WCT786513 WMP786453:WMP786513 WWL786453:WWL786513 AD851989:AD852049 JZ851989:JZ852049 TV851989:TV852049 ADR851989:ADR852049 ANN851989:ANN852049 AXJ851989:AXJ852049 BHF851989:BHF852049 BRB851989:BRB852049 CAX851989:CAX852049 CKT851989:CKT852049 CUP851989:CUP852049 DEL851989:DEL852049 DOH851989:DOH852049 DYD851989:DYD852049 EHZ851989:EHZ852049 ERV851989:ERV852049 FBR851989:FBR852049 FLN851989:FLN852049 FVJ851989:FVJ852049 GFF851989:GFF852049 GPB851989:GPB852049 GYX851989:GYX852049 HIT851989:HIT852049 HSP851989:HSP852049 ICL851989:ICL852049 IMH851989:IMH852049 IWD851989:IWD852049 JFZ851989:JFZ852049 JPV851989:JPV852049 JZR851989:JZR852049 KJN851989:KJN852049 KTJ851989:KTJ852049 LDF851989:LDF852049 LNB851989:LNB852049 LWX851989:LWX852049 MGT851989:MGT852049 MQP851989:MQP852049 NAL851989:NAL852049 NKH851989:NKH852049 NUD851989:NUD852049 ODZ851989:ODZ852049 ONV851989:ONV852049 OXR851989:OXR852049 PHN851989:PHN852049 PRJ851989:PRJ852049 QBF851989:QBF852049 QLB851989:QLB852049 QUX851989:QUX852049 RET851989:RET852049 ROP851989:ROP852049 RYL851989:RYL852049 SIH851989:SIH852049 SSD851989:SSD852049 TBZ851989:TBZ852049 TLV851989:TLV852049 TVR851989:TVR852049 UFN851989:UFN852049 UPJ851989:UPJ852049 UZF851989:UZF852049 VJB851989:VJB852049 VSX851989:VSX852049 WCT851989:WCT852049 WMP851989:WMP852049 WWL851989:WWL852049 AD917525:AD917585 JZ917525:JZ917585 TV917525:TV917585 ADR917525:ADR917585 ANN917525:ANN917585 AXJ917525:AXJ917585 BHF917525:BHF917585 BRB917525:BRB917585 CAX917525:CAX917585 CKT917525:CKT917585 CUP917525:CUP917585 DEL917525:DEL917585 DOH917525:DOH917585 DYD917525:DYD917585 EHZ917525:EHZ917585 ERV917525:ERV917585 FBR917525:FBR917585 FLN917525:FLN917585 FVJ917525:FVJ917585 GFF917525:GFF917585 GPB917525:GPB917585 GYX917525:GYX917585 HIT917525:HIT917585 HSP917525:HSP917585 ICL917525:ICL917585 IMH917525:IMH917585 IWD917525:IWD917585 JFZ917525:JFZ917585 JPV917525:JPV917585 JZR917525:JZR917585 KJN917525:KJN917585 KTJ917525:KTJ917585 LDF917525:LDF917585 LNB917525:LNB917585 LWX917525:LWX917585 MGT917525:MGT917585 MQP917525:MQP917585 NAL917525:NAL917585 NKH917525:NKH917585 NUD917525:NUD917585 ODZ917525:ODZ917585 ONV917525:ONV917585 OXR917525:OXR917585 PHN917525:PHN917585 PRJ917525:PRJ917585 QBF917525:QBF917585 QLB917525:QLB917585 QUX917525:QUX917585 RET917525:RET917585 ROP917525:ROP917585 RYL917525:RYL917585 SIH917525:SIH917585 SSD917525:SSD917585 TBZ917525:TBZ917585 TLV917525:TLV917585 TVR917525:TVR917585 UFN917525:UFN917585 UPJ917525:UPJ917585 UZF917525:UZF917585 VJB917525:VJB917585 VSX917525:VSX917585 WCT917525:WCT917585 WMP917525:WMP917585 WWL917525:WWL917585 AD983061:AD983121 JZ983061:JZ983121 TV983061:TV983121 ADR983061:ADR983121 ANN983061:ANN983121 AXJ983061:AXJ983121 BHF983061:BHF983121 BRB983061:BRB983121 CAX983061:CAX983121 CKT983061:CKT983121 CUP983061:CUP983121 DEL983061:DEL983121 DOH983061:DOH983121 DYD983061:DYD983121 EHZ983061:EHZ983121 ERV983061:ERV983121 FBR983061:FBR983121 FLN983061:FLN983121 FVJ983061:FVJ983121 GFF983061:GFF983121 GPB983061:GPB983121 GYX983061:GYX983121 HIT983061:HIT983121 HSP983061:HSP983121 ICL983061:ICL983121 IMH983061:IMH983121 IWD983061:IWD983121 JFZ983061:JFZ983121 JPV983061:JPV983121 JZR983061:JZR983121 KJN983061:KJN983121 KTJ983061:KTJ983121 LDF983061:LDF983121 LNB983061:LNB983121 LWX983061:LWX983121 MGT983061:MGT983121 MQP983061:MQP983121 NAL983061:NAL983121 NKH983061:NKH983121 NUD983061:NUD983121 ODZ983061:ODZ983121 ONV983061:ONV983121 OXR983061:OXR983121 PHN983061:PHN983121 PRJ983061:PRJ983121 QBF983061:QBF983121 QLB983061:QLB983121 QUX983061:QUX983121 RET983061:RET983121 ROP983061:ROP983121 RYL983061:RYL983121 SIH983061:SIH983121 SSD983061:SSD983121 TBZ983061:TBZ983121 TLV983061:TLV983121 TVR983061:TVR983121 UFN983061:UFN983121 UPJ983061:UPJ983121 UZF983061:UZF983121 VJB983061:VJB983121 VSX983061:VSX983121 WCT983061:WCT983121 WMP983061:WMP983121 WWL983061:WWL983121 WWL9:WWL10 WMP9:WMP10 WCT9:WCT10 VSX9:VSX10 VJB9:VJB10 UZF9:UZF10 UPJ9:UPJ10 UFN9:UFN10 TVR9:TVR10 TLV9:TLV10 TBZ9:TBZ10 SSD9:SSD10 SIH9:SIH10 RYL9:RYL10 ROP9:ROP10 RET9:RET10 QUX9:QUX10 QLB9:QLB10 QBF9:QBF10 PRJ9:PRJ10 PHN9:PHN10 OXR9:OXR10 ONV9:ONV10 ODZ9:ODZ10 NUD9:NUD10 NKH9:NKH10 NAL9:NAL10 MQP9:MQP10 MGT9:MGT10 LWX9:LWX10 LNB9:LNB10 LDF9:LDF10 KTJ9:KTJ10 KJN9:KJN10 JZR9:JZR10 JPV9:JPV10 JFZ9:JFZ10 IWD9:IWD10 IMH9:IMH10 ICL9:ICL10 HSP9:HSP10 HIT9:HIT10 GYX9:GYX10 GPB9:GPB10 GFF9:GFF10 FVJ9:FVJ10 FLN9:FLN10 FBR9:FBR10 ERV9:ERV10 EHZ9:EHZ10 DYD9:DYD10 DOH9:DOH10 DEL9:DEL10 CUP9:CUP10 CKT9:CKT10 CAX9:CAX10 BRB9:BRB10 BHF9:BHF10 AXJ9:AXJ10 ANN9:ANN10 ADR9:ADR10 TV9:TV10 JZ9:JZ10 AD9:AD10">
      <formula1>Efecto</formula1>
    </dataValidation>
    <dataValidation type="list" allowBlank="1" showInputMessage="1" showErrorMessage="1" sqref="R65538:R65546 JN65538:JN65546 TJ65538:TJ65546 ADF65538:ADF65546 ANB65538:ANB65546 AWX65538:AWX65546 BGT65538:BGT65546 BQP65538:BQP65546 CAL65538:CAL65546 CKH65538:CKH65546 CUD65538:CUD65546 DDZ65538:DDZ65546 DNV65538:DNV65546 DXR65538:DXR65546 EHN65538:EHN65546 ERJ65538:ERJ65546 FBF65538:FBF65546 FLB65538:FLB65546 FUX65538:FUX65546 GET65538:GET65546 GOP65538:GOP65546 GYL65538:GYL65546 HIH65538:HIH65546 HSD65538:HSD65546 IBZ65538:IBZ65546 ILV65538:ILV65546 IVR65538:IVR65546 JFN65538:JFN65546 JPJ65538:JPJ65546 JZF65538:JZF65546 KJB65538:KJB65546 KSX65538:KSX65546 LCT65538:LCT65546 LMP65538:LMP65546 LWL65538:LWL65546 MGH65538:MGH65546 MQD65538:MQD65546 MZZ65538:MZZ65546 NJV65538:NJV65546 NTR65538:NTR65546 ODN65538:ODN65546 ONJ65538:ONJ65546 OXF65538:OXF65546 PHB65538:PHB65546 PQX65538:PQX65546 QAT65538:QAT65546 QKP65538:QKP65546 QUL65538:QUL65546 REH65538:REH65546 ROD65538:ROD65546 RXZ65538:RXZ65546 SHV65538:SHV65546 SRR65538:SRR65546 TBN65538:TBN65546 TLJ65538:TLJ65546 TVF65538:TVF65546 UFB65538:UFB65546 UOX65538:UOX65546 UYT65538:UYT65546 VIP65538:VIP65546 VSL65538:VSL65546 WCH65538:WCH65546 WMD65538:WMD65546 WVZ65538:WVZ65546 R131074:R131082 JN131074:JN131082 TJ131074:TJ131082 ADF131074:ADF131082 ANB131074:ANB131082 AWX131074:AWX131082 BGT131074:BGT131082 BQP131074:BQP131082 CAL131074:CAL131082 CKH131074:CKH131082 CUD131074:CUD131082 DDZ131074:DDZ131082 DNV131074:DNV131082 DXR131074:DXR131082 EHN131074:EHN131082 ERJ131074:ERJ131082 FBF131074:FBF131082 FLB131074:FLB131082 FUX131074:FUX131082 GET131074:GET131082 GOP131074:GOP131082 GYL131074:GYL131082 HIH131074:HIH131082 HSD131074:HSD131082 IBZ131074:IBZ131082 ILV131074:ILV131082 IVR131074:IVR131082 JFN131074:JFN131082 JPJ131074:JPJ131082 JZF131074:JZF131082 KJB131074:KJB131082 KSX131074:KSX131082 LCT131074:LCT131082 LMP131074:LMP131082 LWL131074:LWL131082 MGH131074:MGH131082 MQD131074:MQD131082 MZZ131074:MZZ131082 NJV131074:NJV131082 NTR131074:NTR131082 ODN131074:ODN131082 ONJ131074:ONJ131082 OXF131074:OXF131082 PHB131074:PHB131082 PQX131074:PQX131082 QAT131074:QAT131082 QKP131074:QKP131082 QUL131074:QUL131082 REH131074:REH131082 ROD131074:ROD131082 RXZ131074:RXZ131082 SHV131074:SHV131082 SRR131074:SRR131082 TBN131074:TBN131082 TLJ131074:TLJ131082 TVF131074:TVF131082 UFB131074:UFB131082 UOX131074:UOX131082 UYT131074:UYT131082 VIP131074:VIP131082 VSL131074:VSL131082 WCH131074:WCH131082 WMD131074:WMD131082 WVZ131074:WVZ131082 R196610:R196618 JN196610:JN196618 TJ196610:TJ196618 ADF196610:ADF196618 ANB196610:ANB196618 AWX196610:AWX196618 BGT196610:BGT196618 BQP196610:BQP196618 CAL196610:CAL196618 CKH196610:CKH196618 CUD196610:CUD196618 DDZ196610:DDZ196618 DNV196610:DNV196618 DXR196610:DXR196618 EHN196610:EHN196618 ERJ196610:ERJ196618 FBF196610:FBF196618 FLB196610:FLB196618 FUX196610:FUX196618 GET196610:GET196618 GOP196610:GOP196618 GYL196610:GYL196618 HIH196610:HIH196618 HSD196610:HSD196618 IBZ196610:IBZ196618 ILV196610:ILV196618 IVR196610:IVR196618 JFN196610:JFN196618 JPJ196610:JPJ196618 JZF196610:JZF196618 KJB196610:KJB196618 KSX196610:KSX196618 LCT196610:LCT196618 LMP196610:LMP196618 LWL196610:LWL196618 MGH196610:MGH196618 MQD196610:MQD196618 MZZ196610:MZZ196618 NJV196610:NJV196618 NTR196610:NTR196618 ODN196610:ODN196618 ONJ196610:ONJ196618 OXF196610:OXF196618 PHB196610:PHB196618 PQX196610:PQX196618 QAT196610:QAT196618 QKP196610:QKP196618 QUL196610:QUL196618 REH196610:REH196618 ROD196610:ROD196618 RXZ196610:RXZ196618 SHV196610:SHV196618 SRR196610:SRR196618 TBN196610:TBN196618 TLJ196610:TLJ196618 TVF196610:TVF196618 UFB196610:UFB196618 UOX196610:UOX196618 UYT196610:UYT196618 VIP196610:VIP196618 VSL196610:VSL196618 WCH196610:WCH196618 WMD196610:WMD196618 WVZ196610:WVZ196618 R262146:R262154 JN262146:JN262154 TJ262146:TJ262154 ADF262146:ADF262154 ANB262146:ANB262154 AWX262146:AWX262154 BGT262146:BGT262154 BQP262146:BQP262154 CAL262146:CAL262154 CKH262146:CKH262154 CUD262146:CUD262154 DDZ262146:DDZ262154 DNV262146:DNV262154 DXR262146:DXR262154 EHN262146:EHN262154 ERJ262146:ERJ262154 FBF262146:FBF262154 FLB262146:FLB262154 FUX262146:FUX262154 GET262146:GET262154 GOP262146:GOP262154 GYL262146:GYL262154 HIH262146:HIH262154 HSD262146:HSD262154 IBZ262146:IBZ262154 ILV262146:ILV262154 IVR262146:IVR262154 JFN262146:JFN262154 JPJ262146:JPJ262154 JZF262146:JZF262154 KJB262146:KJB262154 KSX262146:KSX262154 LCT262146:LCT262154 LMP262146:LMP262154 LWL262146:LWL262154 MGH262146:MGH262154 MQD262146:MQD262154 MZZ262146:MZZ262154 NJV262146:NJV262154 NTR262146:NTR262154 ODN262146:ODN262154 ONJ262146:ONJ262154 OXF262146:OXF262154 PHB262146:PHB262154 PQX262146:PQX262154 QAT262146:QAT262154 QKP262146:QKP262154 QUL262146:QUL262154 REH262146:REH262154 ROD262146:ROD262154 RXZ262146:RXZ262154 SHV262146:SHV262154 SRR262146:SRR262154 TBN262146:TBN262154 TLJ262146:TLJ262154 TVF262146:TVF262154 UFB262146:UFB262154 UOX262146:UOX262154 UYT262146:UYT262154 VIP262146:VIP262154 VSL262146:VSL262154 WCH262146:WCH262154 WMD262146:WMD262154 WVZ262146:WVZ262154 R327682:R327690 JN327682:JN327690 TJ327682:TJ327690 ADF327682:ADF327690 ANB327682:ANB327690 AWX327682:AWX327690 BGT327682:BGT327690 BQP327682:BQP327690 CAL327682:CAL327690 CKH327682:CKH327690 CUD327682:CUD327690 DDZ327682:DDZ327690 DNV327682:DNV327690 DXR327682:DXR327690 EHN327682:EHN327690 ERJ327682:ERJ327690 FBF327682:FBF327690 FLB327682:FLB327690 FUX327682:FUX327690 GET327682:GET327690 GOP327682:GOP327690 GYL327682:GYL327690 HIH327682:HIH327690 HSD327682:HSD327690 IBZ327682:IBZ327690 ILV327682:ILV327690 IVR327682:IVR327690 JFN327682:JFN327690 JPJ327682:JPJ327690 JZF327682:JZF327690 KJB327682:KJB327690 KSX327682:KSX327690 LCT327682:LCT327690 LMP327682:LMP327690 LWL327682:LWL327690 MGH327682:MGH327690 MQD327682:MQD327690 MZZ327682:MZZ327690 NJV327682:NJV327690 NTR327682:NTR327690 ODN327682:ODN327690 ONJ327682:ONJ327690 OXF327682:OXF327690 PHB327682:PHB327690 PQX327682:PQX327690 QAT327682:QAT327690 QKP327682:QKP327690 QUL327682:QUL327690 REH327682:REH327690 ROD327682:ROD327690 RXZ327682:RXZ327690 SHV327682:SHV327690 SRR327682:SRR327690 TBN327682:TBN327690 TLJ327682:TLJ327690 TVF327682:TVF327690 UFB327682:UFB327690 UOX327682:UOX327690 UYT327682:UYT327690 VIP327682:VIP327690 VSL327682:VSL327690 WCH327682:WCH327690 WMD327682:WMD327690 WVZ327682:WVZ327690 R393218:R393226 JN393218:JN393226 TJ393218:TJ393226 ADF393218:ADF393226 ANB393218:ANB393226 AWX393218:AWX393226 BGT393218:BGT393226 BQP393218:BQP393226 CAL393218:CAL393226 CKH393218:CKH393226 CUD393218:CUD393226 DDZ393218:DDZ393226 DNV393218:DNV393226 DXR393218:DXR393226 EHN393218:EHN393226 ERJ393218:ERJ393226 FBF393218:FBF393226 FLB393218:FLB393226 FUX393218:FUX393226 GET393218:GET393226 GOP393218:GOP393226 GYL393218:GYL393226 HIH393218:HIH393226 HSD393218:HSD393226 IBZ393218:IBZ393226 ILV393218:ILV393226 IVR393218:IVR393226 JFN393218:JFN393226 JPJ393218:JPJ393226 JZF393218:JZF393226 KJB393218:KJB393226 KSX393218:KSX393226 LCT393218:LCT393226 LMP393218:LMP393226 LWL393218:LWL393226 MGH393218:MGH393226 MQD393218:MQD393226 MZZ393218:MZZ393226 NJV393218:NJV393226 NTR393218:NTR393226 ODN393218:ODN393226 ONJ393218:ONJ393226 OXF393218:OXF393226 PHB393218:PHB393226 PQX393218:PQX393226 QAT393218:QAT393226 QKP393218:QKP393226 QUL393218:QUL393226 REH393218:REH393226 ROD393218:ROD393226 RXZ393218:RXZ393226 SHV393218:SHV393226 SRR393218:SRR393226 TBN393218:TBN393226 TLJ393218:TLJ393226 TVF393218:TVF393226 UFB393218:UFB393226 UOX393218:UOX393226 UYT393218:UYT393226 VIP393218:VIP393226 VSL393218:VSL393226 WCH393218:WCH393226 WMD393218:WMD393226 WVZ393218:WVZ393226 R458754:R458762 JN458754:JN458762 TJ458754:TJ458762 ADF458754:ADF458762 ANB458754:ANB458762 AWX458754:AWX458762 BGT458754:BGT458762 BQP458754:BQP458762 CAL458754:CAL458762 CKH458754:CKH458762 CUD458754:CUD458762 DDZ458754:DDZ458762 DNV458754:DNV458762 DXR458754:DXR458762 EHN458754:EHN458762 ERJ458754:ERJ458762 FBF458754:FBF458762 FLB458754:FLB458762 FUX458754:FUX458762 GET458754:GET458762 GOP458754:GOP458762 GYL458754:GYL458762 HIH458754:HIH458762 HSD458754:HSD458762 IBZ458754:IBZ458762 ILV458754:ILV458762 IVR458754:IVR458762 JFN458754:JFN458762 JPJ458754:JPJ458762 JZF458754:JZF458762 KJB458754:KJB458762 KSX458754:KSX458762 LCT458754:LCT458762 LMP458754:LMP458762 LWL458754:LWL458762 MGH458754:MGH458762 MQD458754:MQD458762 MZZ458754:MZZ458762 NJV458754:NJV458762 NTR458754:NTR458762 ODN458754:ODN458762 ONJ458754:ONJ458762 OXF458754:OXF458762 PHB458754:PHB458762 PQX458754:PQX458762 QAT458754:QAT458762 QKP458754:QKP458762 QUL458754:QUL458762 REH458754:REH458762 ROD458754:ROD458762 RXZ458754:RXZ458762 SHV458754:SHV458762 SRR458754:SRR458762 TBN458754:TBN458762 TLJ458754:TLJ458762 TVF458754:TVF458762 UFB458754:UFB458762 UOX458754:UOX458762 UYT458754:UYT458762 VIP458754:VIP458762 VSL458754:VSL458762 WCH458754:WCH458762 WMD458754:WMD458762 WVZ458754:WVZ458762 R524290:R524298 JN524290:JN524298 TJ524290:TJ524298 ADF524290:ADF524298 ANB524290:ANB524298 AWX524290:AWX524298 BGT524290:BGT524298 BQP524290:BQP524298 CAL524290:CAL524298 CKH524290:CKH524298 CUD524290:CUD524298 DDZ524290:DDZ524298 DNV524290:DNV524298 DXR524290:DXR524298 EHN524290:EHN524298 ERJ524290:ERJ524298 FBF524290:FBF524298 FLB524290:FLB524298 FUX524290:FUX524298 GET524290:GET524298 GOP524290:GOP524298 GYL524290:GYL524298 HIH524290:HIH524298 HSD524290:HSD524298 IBZ524290:IBZ524298 ILV524290:ILV524298 IVR524290:IVR524298 JFN524290:JFN524298 JPJ524290:JPJ524298 JZF524290:JZF524298 KJB524290:KJB524298 KSX524290:KSX524298 LCT524290:LCT524298 LMP524290:LMP524298 LWL524290:LWL524298 MGH524290:MGH524298 MQD524290:MQD524298 MZZ524290:MZZ524298 NJV524290:NJV524298 NTR524290:NTR524298 ODN524290:ODN524298 ONJ524290:ONJ524298 OXF524290:OXF524298 PHB524290:PHB524298 PQX524290:PQX524298 QAT524290:QAT524298 QKP524290:QKP524298 QUL524290:QUL524298 REH524290:REH524298 ROD524290:ROD524298 RXZ524290:RXZ524298 SHV524290:SHV524298 SRR524290:SRR524298 TBN524290:TBN524298 TLJ524290:TLJ524298 TVF524290:TVF524298 UFB524290:UFB524298 UOX524290:UOX524298 UYT524290:UYT524298 VIP524290:VIP524298 VSL524290:VSL524298 WCH524290:WCH524298 WMD524290:WMD524298 WVZ524290:WVZ524298 R589826:R589834 JN589826:JN589834 TJ589826:TJ589834 ADF589826:ADF589834 ANB589826:ANB589834 AWX589826:AWX589834 BGT589826:BGT589834 BQP589826:BQP589834 CAL589826:CAL589834 CKH589826:CKH589834 CUD589826:CUD589834 DDZ589826:DDZ589834 DNV589826:DNV589834 DXR589826:DXR589834 EHN589826:EHN589834 ERJ589826:ERJ589834 FBF589826:FBF589834 FLB589826:FLB589834 FUX589826:FUX589834 GET589826:GET589834 GOP589826:GOP589834 GYL589826:GYL589834 HIH589826:HIH589834 HSD589826:HSD589834 IBZ589826:IBZ589834 ILV589826:ILV589834 IVR589826:IVR589834 JFN589826:JFN589834 JPJ589826:JPJ589834 JZF589826:JZF589834 KJB589826:KJB589834 KSX589826:KSX589834 LCT589826:LCT589834 LMP589826:LMP589834 LWL589826:LWL589834 MGH589826:MGH589834 MQD589826:MQD589834 MZZ589826:MZZ589834 NJV589826:NJV589834 NTR589826:NTR589834 ODN589826:ODN589834 ONJ589826:ONJ589834 OXF589826:OXF589834 PHB589826:PHB589834 PQX589826:PQX589834 QAT589826:QAT589834 QKP589826:QKP589834 QUL589826:QUL589834 REH589826:REH589834 ROD589826:ROD589834 RXZ589826:RXZ589834 SHV589826:SHV589834 SRR589826:SRR589834 TBN589826:TBN589834 TLJ589826:TLJ589834 TVF589826:TVF589834 UFB589826:UFB589834 UOX589826:UOX589834 UYT589826:UYT589834 VIP589826:VIP589834 VSL589826:VSL589834 WCH589826:WCH589834 WMD589826:WMD589834 WVZ589826:WVZ589834 R655362:R655370 JN655362:JN655370 TJ655362:TJ655370 ADF655362:ADF655370 ANB655362:ANB655370 AWX655362:AWX655370 BGT655362:BGT655370 BQP655362:BQP655370 CAL655362:CAL655370 CKH655362:CKH655370 CUD655362:CUD655370 DDZ655362:DDZ655370 DNV655362:DNV655370 DXR655362:DXR655370 EHN655362:EHN655370 ERJ655362:ERJ655370 FBF655362:FBF655370 FLB655362:FLB655370 FUX655362:FUX655370 GET655362:GET655370 GOP655362:GOP655370 GYL655362:GYL655370 HIH655362:HIH655370 HSD655362:HSD655370 IBZ655362:IBZ655370 ILV655362:ILV655370 IVR655362:IVR655370 JFN655362:JFN655370 JPJ655362:JPJ655370 JZF655362:JZF655370 KJB655362:KJB655370 KSX655362:KSX655370 LCT655362:LCT655370 LMP655362:LMP655370 LWL655362:LWL655370 MGH655362:MGH655370 MQD655362:MQD655370 MZZ655362:MZZ655370 NJV655362:NJV655370 NTR655362:NTR655370 ODN655362:ODN655370 ONJ655362:ONJ655370 OXF655362:OXF655370 PHB655362:PHB655370 PQX655362:PQX655370 QAT655362:QAT655370 QKP655362:QKP655370 QUL655362:QUL655370 REH655362:REH655370 ROD655362:ROD655370 RXZ655362:RXZ655370 SHV655362:SHV655370 SRR655362:SRR655370 TBN655362:TBN655370 TLJ655362:TLJ655370 TVF655362:TVF655370 UFB655362:UFB655370 UOX655362:UOX655370 UYT655362:UYT655370 VIP655362:VIP655370 VSL655362:VSL655370 WCH655362:WCH655370 WMD655362:WMD655370 WVZ655362:WVZ655370 R720898:R720906 JN720898:JN720906 TJ720898:TJ720906 ADF720898:ADF720906 ANB720898:ANB720906 AWX720898:AWX720906 BGT720898:BGT720906 BQP720898:BQP720906 CAL720898:CAL720906 CKH720898:CKH720906 CUD720898:CUD720906 DDZ720898:DDZ720906 DNV720898:DNV720906 DXR720898:DXR720906 EHN720898:EHN720906 ERJ720898:ERJ720906 FBF720898:FBF720906 FLB720898:FLB720906 FUX720898:FUX720906 GET720898:GET720906 GOP720898:GOP720906 GYL720898:GYL720906 HIH720898:HIH720906 HSD720898:HSD720906 IBZ720898:IBZ720906 ILV720898:ILV720906 IVR720898:IVR720906 JFN720898:JFN720906 JPJ720898:JPJ720906 JZF720898:JZF720906 KJB720898:KJB720906 KSX720898:KSX720906 LCT720898:LCT720906 LMP720898:LMP720906 LWL720898:LWL720906 MGH720898:MGH720906 MQD720898:MQD720906 MZZ720898:MZZ720906 NJV720898:NJV720906 NTR720898:NTR720906 ODN720898:ODN720906 ONJ720898:ONJ720906 OXF720898:OXF720906 PHB720898:PHB720906 PQX720898:PQX720906 QAT720898:QAT720906 QKP720898:QKP720906 QUL720898:QUL720906 REH720898:REH720906 ROD720898:ROD720906 RXZ720898:RXZ720906 SHV720898:SHV720906 SRR720898:SRR720906 TBN720898:TBN720906 TLJ720898:TLJ720906 TVF720898:TVF720906 UFB720898:UFB720906 UOX720898:UOX720906 UYT720898:UYT720906 VIP720898:VIP720906 VSL720898:VSL720906 WCH720898:WCH720906 WMD720898:WMD720906 WVZ720898:WVZ720906 R786434:R786442 JN786434:JN786442 TJ786434:TJ786442 ADF786434:ADF786442 ANB786434:ANB786442 AWX786434:AWX786442 BGT786434:BGT786442 BQP786434:BQP786442 CAL786434:CAL786442 CKH786434:CKH786442 CUD786434:CUD786442 DDZ786434:DDZ786442 DNV786434:DNV786442 DXR786434:DXR786442 EHN786434:EHN786442 ERJ786434:ERJ786442 FBF786434:FBF786442 FLB786434:FLB786442 FUX786434:FUX786442 GET786434:GET786442 GOP786434:GOP786442 GYL786434:GYL786442 HIH786434:HIH786442 HSD786434:HSD786442 IBZ786434:IBZ786442 ILV786434:ILV786442 IVR786434:IVR786442 JFN786434:JFN786442 JPJ786434:JPJ786442 JZF786434:JZF786442 KJB786434:KJB786442 KSX786434:KSX786442 LCT786434:LCT786442 LMP786434:LMP786442 LWL786434:LWL786442 MGH786434:MGH786442 MQD786434:MQD786442 MZZ786434:MZZ786442 NJV786434:NJV786442 NTR786434:NTR786442 ODN786434:ODN786442 ONJ786434:ONJ786442 OXF786434:OXF786442 PHB786434:PHB786442 PQX786434:PQX786442 QAT786434:QAT786442 QKP786434:QKP786442 QUL786434:QUL786442 REH786434:REH786442 ROD786434:ROD786442 RXZ786434:RXZ786442 SHV786434:SHV786442 SRR786434:SRR786442 TBN786434:TBN786442 TLJ786434:TLJ786442 TVF786434:TVF786442 UFB786434:UFB786442 UOX786434:UOX786442 UYT786434:UYT786442 VIP786434:VIP786442 VSL786434:VSL786442 WCH786434:WCH786442 WMD786434:WMD786442 WVZ786434:WVZ786442 R851970:R851978 JN851970:JN851978 TJ851970:TJ851978 ADF851970:ADF851978 ANB851970:ANB851978 AWX851970:AWX851978 BGT851970:BGT851978 BQP851970:BQP851978 CAL851970:CAL851978 CKH851970:CKH851978 CUD851970:CUD851978 DDZ851970:DDZ851978 DNV851970:DNV851978 DXR851970:DXR851978 EHN851970:EHN851978 ERJ851970:ERJ851978 FBF851970:FBF851978 FLB851970:FLB851978 FUX851970:FUX851978 GET851970:GET851978 GOP851970:GOP851978 GYL851970:GYL851978 HIH851970:HIH851978 HSD851970:HSD851978 IBZ851970:IBZ851978 ILV851970:ILV851978 IVR851970:IVR851978 JFN851970:JFN851978 JPJ851970:JPJ851978 JZF851970:JZF851978 KJB851970:KJB851978 KSX851970:KSX851978 LCT851970:LCT851978 LMP851970:LMP851978 LWL851970:LWL851978 MGH851970:MGH851978 MQD851970:MQD851978 MZZ851970:MZZ851978 NJV851970:NJV851978 NTR851970:NTR851978 ODN851970:ODN851978 ONJ851970:ONJ851978 OXF851970:OXF851978 PHB851970:PHB851978 PQX851970:PQX851978 QAT851970:QAT851978 QKP851970:QKP851978 QUL851970:QUL851978 REH851970:REH851978 ROD851970:ROD851978 RXZ851970:RXZ851978 SHV851970:SHV851978 SRR851970:SRR851978 TBN851970:TBN851978 TLJ851970:TLJ851978 TVF851970:TVF851978 UFB851970:UFB851978 UOX851970:UOX851978 UYT851970:UYT851978 VIP851970:VIP851978 VSL851970:VSL851978 WCH851970:WCH851978 WMD851970:WMD851978 WVZ851970:WVZ851978 R917506:R917514 JN917506:JN917514 TJ917506:TJ917514 ADF917506:ADF917514 ANB917506:ANB917514 AWX917506:AWX917514 BGT917506:BGT917514 BQP917506:BQP917514 CAL917506:CAL917514 CKH917506:CKH917514 CUD917506:CUD917514 DDZ917506:DDZ917514 DNV917506:DNV917514 DXR917506:DXR917514 EHN917506:EHN917514 ERJ917506:ERJ917514 FBF917506:FBF917514 FLB917506:FLB917514 FUX917506:FUX917514 GET917506:GET917514 GOP917506:GOP917514 GYL917506:GYL917514 HIH917506:HIH917514 HSD917506:HSD917514 IBZ917506:IBZ917514 ILV917506:ILV917514 IVR917506:IVR917514 JFN917506:JFN917514 JPJ917506:JPJ917514 JZF917506:JZF917514 KJB917506:KJB917514 KSX917506:KSX917514 LCT917506:LCT917514 LMP917506:LMP917514 LWL917506:LWL917514 MGH917506:MGH917514 MQD917506:MQD917514 MZZ917506:MZZ917514 NJV917506:NJV917514 NTR917506:NTR917514 ODN917506:ODN917514 ONJ917506:ONJ917514 OXF917506:OXF917514 PHB917506:PHB917514 PQX917506:PQX917514 QAT917506:QAT917514 QKP917506:QKP917514 QUL917506:QUL917514 REH917506:REH917514 ROD917506:ROD917514 RXZ917506:RXZ917514 SHV917506:SHV917514 SRR917506:SRR917514 TBN917506:TBN917514 TLJ917506:TLJ917514 TVF917506:TVF917514 UFB917506:UFB917514 UOX917506:UOX917514 UYT917506:UYT917514 VIP917506:VIP917514 VSL917506:VSL917514 WCH917506:WCH917514 WMD917506:WMD917514 WVZ917506:WVZ917514 R983042:R983050 JN983042:JN983050 TJ983042:TJ983050 ADF983042:ADF983050 ANB983042:ANB983050 AWX983042:AWX983050 BGT983042:BGT983050 BQP983042:BQP983050 CAL983042:CAL983050 CKH983042:CKH983050 CUD983042:CUD983050 DDZ983042:DDZ983050 DNV983042:DNV983050 DXR983042:DXR983050 EHN983042:EHN983050 ERJ983042:ERJ983050 FBF983042:FBF983050 FLB983042:FLB983050 FUX983042:FUX983050 GET983042:GET983050 GOP983042:GOP983050 GYL983042:GYL983050 HIH983042:HIH983050 HSD983042:HSD983050 IBZ983042:IBZ983050 ILV983042:ILV983050 IVR983042:IVR983050 JFN983042:JFN983050 JPJ983042:JPJ983050 JZF983042:JZF983050 KJB983042:KJB983050 KSX983042:KSX983050 LCT983042:LCT983050 LMP983042:LMP983050 LWL983042:LWL983050 MGH983042:MGH983050 MQD983042:MQD983050 MZZ983042:MZZ983050 NJV983042:NJV983050 NTR983042:NTR983050 ODN983042:ODN983050 ONJ983042:ONJ983050 OXF983042:OXF983050 PHB983042:PHB983050 PQX983042:PQX983050 QAT983042:QAT983050 QKP983042:QKP983050 QUL983042:QUL983050 REH983042:REH983050 ROD983042:ROD983050 RXZ983042:RXZ983050 SHV983042:SHV983050 SRR983042:SRR983050 TBN983042:TBN983050 TLJ983042:TLJ983050 TVF983042:TVF983050 UFB983042:UFB983050 UOX983042:UOX983050 UYT983042:UYT983050 VIP983042:VIP983050 VSL983042:VSL983050 WCH983042:WCH983050 WMD983042:WMD983050 WVZ983042:WVZ983050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R21:R81 JN21:JN81 TJ21:TJ81 ADF21:ADF81 ANB21:ANB81 AWX21:AWX81 BGT21:BGT81 BQP21:BQP81 CAL21:CAL81 CKH21:CKH81 CUD21:CUD81 DDZ21:DDZ81 DNV21:DNV81 DXR21:DXR81 EHN21:EHN81 ERJ21:ERJ81 FBF21:FBF81 FLB21:FLB81 FUX21:FUX81 GET21:GET81 GOP21:GOP81 GYL21:GYL81 HIH21:HIH81 HSD21:HSD81 IBZ21:IBZ81 ILV21:ILV81 IVR21:IVR81 JFN21:JFN81 JPJ21:JPJ81 JZF21:JZF81 KJB21:KJB81 KSX21:KSX81 LCT21:LCT81 LMP21:LMP81 LWL21:LWL81 MGH21:MGH81 MQD21:MQD81 MZZ21:MZZ81 NJV21:NJV81 NTR21:NTR81 ODN21:ODN81 ONJ21:ONJ81 OXF21:OXF81 PHB21:PHB81 PQX21:PQX81 QAT21:QAT81 QKP21:QKP81 QUL21:QUL81 REH21:REH81 ROD21:ROD81 RXZ21:RXZ81 SHV21:SHV81 SRR21:SRR81 TBN21:TBN81 TLJ21:TLJ81 TVF21:TVF81 UFB21:UFB81 UOX21:UOX81 UYT21:UYT81 VIP21:VIP81 VSL21:VSL81 WCH21:WCH81 WMD21:WMD81 WVZ21:WVZ81 R65557:R65617 JN65557:JN65617 TJ65557:TJ65617 ADF65557:ADF65617 ANB65557:ANB65617 AWX65557:AWX65617 BGT65557:BGT65617 BQP65557:BQP65617 CAL65557:CAL65617 CKH65557:CKH65617 CUD65557:CUD65617 DDZ65557:DDZ65617 DNV65557:DNV65617 DXR65557:DXR65617 EHN65557:EHN65617 ERJ65557:ERJ65617 FBF65557:FBF65617 FLB65557:FLB65617 FUX65557:FUX65617 GET65557:GET65617 GOP65557:GOP65617 GYL65557:GYL65617 HIH65557:HIH65617 HSD65557:HSD65617 IBZ65557:IBZ65617 ILV65557:ILV65617 IVR65557:IVR65617 JFN65557:JFN65617 JPJ65557:JPJ65617 JZF65557:JZF65617 KJB65557:KJB65617 KSX65557:KSX65617 LCT65557:LCT65617 LMP65557:LMP65617 LWL65557:LWL65617 MGH65557:MGH65617 MQD65557:MQD65617 MZZ65557:MZZ65617 NJV65557:NJV65617 NTR65557:NTR65617 ODN65557:ODN65617 ONJ65557:ONJ65617 OXF65557:OXF65617 PHB65557:PHB65617 PQX65557:PQX65617 QAT65557:QAT65617 QKP65557:QKP65617 QUL65557:QUL65617 REH65557:REH65617 ROD65557:ROD65617 RXZ65557:RXZ65617 SHV65557:SHV65617 SRR65557:SRR65617 TBN65557:TBN65617 TLJ65557:TLJ65617 TVF65557:TVF65617 UFB65557:UFB65617 UOX65557:UOX65617 UYT65557:UYT65617 VIP65557:VIP65617 VSL65557:VSL65617 WCH65557:WCH65617 WMD65557:WMD65617 WVZ65557:WVZ65617 R131093:R131153 JN131093:JN131153 TJ131093:TJ131153 ADF131093:ADF131153 ANB131093:ANB131153 AWX131093:AWX131153 BGT131093:BGT131153 BQP131093:BQP131153 CAL131093:CAL131153 CKH131093:CKH131153 CUD131093:CUD131153 DDZ131093:DDZ131153 DNV131093:DNV131153 DXR131093:DXR131153 EHN131093:EHN131153 ERJ131093:ERJ131153 FBF131093:FBF131153 FLB131093:FLB131153 FUX131093:FUX131153 GET131093:GET131153 GOP131093:GOP131153 GYL131093:GYL131153 HIH131093:HIH131153 HSD131093:HSD131153 IBZ131093:IBZ131153 ILV131093:ILV131153 IVR131093:IVR131153 JFN131093:JFN131153 JPJ131093:JPJ131153 JZF131093:JZF131153 KJB131093:KJB131153 KSX131093:KSX131153 LCT131093:LCT131153 LMP131093:LMP131153 LWL131093:LWL131153 MGH131093:MGH131153 MQD131093:MQD131153 MZZ131093:MZZ131153 NJV131093:NJV131153 NTR131093:NTR131153 ODN131093:ODN131153 ONJ131093:ONJ131153 OXF131093:OXF131153 PHB131093:PHB131153 PQX131093:PQX131153 QAT131093:QAT131153 QKP131093:QKP131153 QUL131093:QUL131153 REH131093:REH131153 ROD131093:ROD131153 RXZ131093:RXZ131153 SHV131093:SHV131153 SRR131093:SRR131153 TBN131093:TBN131153 TLJ131093:TLJ131153 TVF131093:TVF131153 UFB131093:UFB131153 UOX131093:UOX131153 UYT131093:UYT131153 VIP131093:VIP131153 VSL131093:VSL131153 WCH131093:WCH131153 WMD131093:WMD131153 WVZ131093:WVZ131153 R196629:R196689 JN196629:JN196689 TJ196629:TJ196689 ADF196629:ADF196689 ANB196629:ANB196689 AWX196629:AWX196689 BGT196629:BGT196689 BQP196629:BQP196689 CAL196629:CAL196689 CKH196629:CKH196689 CUD196629:CUD196689 DDZ196629:DDZ196689 DNV196629:DNV196689 DXR196629:DXR196689 EHN196629:EHN196689 ERJ196629:ERJ196689 FBF196629:FBF196689 FLB196629:FLB196689 FUX196629:FUX196689 GET196629:GET196689 GOP196629:GOP196689 GYL196629:GYL196689 HIH196629:HIH196689 HSD196629:HSD196689 IBZ196629:IBZ196689 ILV196629:ILV196689 IVR196629:IVR196689 JFN196629:JFN196689 JPJ196629:JPJ196689 JZF196629:JZF196689 KJB196629:KJB196689 KSX196629:KSX196689 LCT196629:LCT196689 LMP196629:LMP196689 LWL196629:LWL196689 MGH196629:MGH196689 MQD196629:MQD196689 MZZ196629:MZZ196689 NJV196629:NJV196689 NTR196629:NTR196689 ODN196629:ODN196689 ONJ196629:ONJ196689 OXF196629:OXF196689 PHB196629:PHB196689 PQX196629:PQX196689 QAT196629:QAT196689 QKP196629:QKP196689 QUL196629:QUL196689 REH196629:REH196689 ROD196629:ROD196689 RXZ196629:RXZ196689 SHV196629:SHV196689 SRR196629:SRR196689 TBN196629:TBN196689 TLJ196629:TLJ196689 TVF196629:TVF196689 UFB196629:UFB196689 UOX196629:UOX196689 UYT196629:UYT196689 VIP196629:VIP196689 VSL196629:VSL196689 WCH196629:WCH196689 WMD196629:WMD196689 WVZ196629:WVZ196689 R262165:R262225 JN262165:JN262225 TJ262165:TJ262225 ADF262165:ADF262225 ANB262165:ANB262225 AWX262165:AWX262225 BGT262165:BGT262225 BQP262165:BQP262225 CAL262165:CAL262225 CKH262165:CKH262225 CUD262165:CUD262225 DDZ262165:DDZ262225 DNV262165:DNV262225 DXR262165:DXR262225 EHN262165:EHN262225 ERJ262165:ERJ262225 FBF262165:FBF262225 FLB262165:FLB262225 FUX262165:FUX262225 GET262165:GET262225 GOP262165:GOP262225 GYL262165:GYL262225 HIH262165:HIH262225 HSD262165:HSD262225 IBZ262165:IBZ262225 ILV262165:ILV262225 IVR262165:IVR262225 JFN262165:JFN262225 JPJ262165:JPJ262225 JZF262165:JZF262225 KJB262165:KJB262225 KSX262165:KSX262225 LCT262165:LCT262225 LMP262165:LMP262225 LWL262165:LWL262225 MGH262165:MGH262225 MQD262165:MQD262225 MZZ262165:MZZ262225 NJV262165:NJV262225 NTR262165:NTR262225 ODN262165:ODN262225 ONJ262165:ONJ262225 OXF262165:OXF262225 PHB262165:PHB262225 PQX262165:PQX262225 QAT262165:QAT262225 QKP262165:QKP262225 QUL262165:QUL262225 REH262165:REH262225 ROD262165:ROD262225 RXZ262165:RXZ262225 SHV262165:SHV262225 SRR262165:SRR262225 TBN262165:TBN262225 TLJ262165:TLJ262225 TVF262165:TVF262225 UFB262165:UFB262225 UOX262165:UOX262225 UYT262165:UYT262225 VIP262165:VIP262225 VSL262165:VSL262225 WCH262165:WCH262225 WMD262165:WMD262225 WVZ262165:WVZ262225 R327701:R327761 JN327701:JN327761 TJ327701:TJ327761 ADF327701:ADF327761 ANB327701:ANB327761 AWX327701:AWX327761 BGT327701:BGT327761 BQP327701:BQP327761 CAL327701:CAL327761 CKH327701:CKH327761 CUD327701:CUD327761 DDZ327701:DDZ327761 DNV327701:DNV327761 DXR327701:DXR327761 EHN327701:EHN327761 ERJ327701:ERJ327761 FBF327701:FBF327761 FLB327701:FLB327761 FUX327701:FUX327761 GET327701:GET327761 GOP327701:GOP327761 GYL327701:GYL327761 HIH327701:HIH327761 HSD327701:HSD327761 IBZ327701:IBZ327761 ILV327701:ILV327761 IVR327701:IVR327761 JFN327701:JFN327761 JPJ327701:JPJ327761 JZF327701:JZF327761 KJB327701:KJB327761 KSX327701:KSX327761 LCT327701:LCT327761 LMP327701:LMP327761 LWL327701:LWL327761 MGH327701:MGH327761 MQD327701:MQD327761 MZZ327701:MZZ327761 NJV327701:NJV327761 NTR327701:NTR327761 ODN327701:ODN327761 ONJ327701:ONJ327761 OXF327701:OXF327761 PHB327701:PHB327761 PQX327701:PQX327761 QAT327701:QAT327761 QKP327701:QKP327761 QUL327701:QUL327761 REH327701:REH327761 ROD327701:ROD327761 RXZ327701:RXZ327761 SHV327701:SHV327761 SRR327701:SRR327761 TBN327701:TBN327761 TLJ327701:TLJ327761 TVF327701:TVF327761 UFB327701:UFB327761 UOX327701:UOX327761 UYT327701:UYT327761 VIP327701:VIP327761 VSL327701:VSL327761 WCH327701:WCH327761 WMD327701:WMD327761 WVZ327701:WVZ327761 R393237:R393297 JN393237:JN393297 TJ393237:TJ393297 ADF393237:ADF393297 ANB393237:ANB393297 AWX393237:AWX393297 BGT393237:BGT393297 BQP393237:BQP393297 CAL393237:CAL393297 CKH393237:CKH393297 CUD393237:CUD393297 DDZ393237:DDZ393297 DNV393237:DNV393297 DXR393237:DXR393297 EHN393237:EHN393297 ERJ393237:ERJ393297 FBF393237:FBF393297 FLB393237:FLB393297 FUX393237:FUX393297 GET393237:GET393297 GOP393237:GOP393297 GYL393237:GYL393297 HIH393237:HIH393297 HSD393237:HSD393297 IBZ393237:IBZ393297 ILV393237:ILV393297 IVR393237:IVR393297 JFN393237:JFN393297 JPJ393237:JPJ393297 JZF393237:JZF393297 KJB393237:KJB393297 KSX393237:KSX393297 LCT393237:LCT393297 LMP393237:LMP393297 LWL393237:LWL393297 MGH393237:MGH393297 MQD393237:MQD393297 MZZ393237:MZZ393297 NJV393237:NJV393297 NTR393237:NTR393297 ODN393237:ODN393297 ONJ393237:ONJ393297 OXF393237:OXF393297 PHB393237:PHB393297 PQX393237:PQX393297 QAT393237:QAT393297 QKP393237:QKP393297 QUL393237:QUL393297 REH393237:REH393297 ROD393237:ROD393297 RXZ393237:RXZ393297 SHV393237:SHV393297 SRR393237:SRR393297 TBN393237:TBN393297 TLJ393237:TLJ393297 TVF393237:TVF393297 UFB393237:UFB393297 UOX393237:UOX393297 UYT393237:UYT393297 VIP393237:VIP393297 VSL393237:VSL393297 WCH393237:WCH393297 WMD393237:WMD393297 WVZ393237:WVZ393297 R458773:R458833 JN458773:JN458833 TJ458773:TJ458833 ADF458773:ADF458833 ANB458773:ANB458833 AWX458773:AWX458833 BGT458773:BGT458833 BQP458773:BQP458833 CAL458773:CAL458833 CKH458773:CKH458833 CUD458773:CUD458833 DDZ458773:DDZ458833 DNV458773:DNV458833 DXR458773:DXR458833 EHN458773:EHN458833 ERJ458773:ERJ458833 FBF458773:FBF458833 FLB458773:FLB458833 FUX458773:FUX458833 GET458773:GET458833 GOP458773:GOP458833 GYL458773:GYL458833 HIH458773:HIH458833 HSD458773:HSD458833 IBZ458773:IBZ458833 ILV458773:ILV458833 IVR458773:IVR458833 JFN458773:JFN458833 JPJ458773:JPJ458833 JZF458773:JZF458833 KJB458773:KJB458833 KSX458773:KSX458833 LCT458773:LCT458833 LMP458773:LMP458833 LWL458773:LWL458833 MGH458773:MGH458833 MQD458773:MQD458833 MZZ458773:MZZ458833 NJV458773:NJV458833 NTR458773:NTR458833 ODN458773:ODN458833 ONJ458773:ONJ458833 OXF458773:OXF458833 PHB458773:PHB458833 PQX458773:PQX458833 QAT458773:QAT458833 QKP458773:QKP458833 QUL458773:QUL458833 REH458773:REH458833 ROD458773:ROD458833 RXZ458773:RXZ458833 SHV458773:SHV458833 SRR458773:SRR458833 TBN458773:TBN458833 TLJ458773:TLJ458833 TVF458773:TVF458833 UFB458773:UFB458833 UOX458773:UOX458833 UYT458773:UYT458833 VIP458773:VIP458833 VSL458773:VSL458833 WCH458773:WCH458833 WMD458773:WMD458833 WVZ458773:WVZ458833 R524309:R524369 JN524309:JN524369 TJ524309:TJ524369 ADF524309:ADF524369 ANB524309:ANB524369 AWX524309:AWX524369 BGT524309:BGT524369 BQP524309:BQP524369 CAL524309:CAL524369 CKH524309:CKH524369 CUD524309:CUD524369 DDZ524309:DDZ524369 DNV524309:DNV524369 DXR524309:DXR524369 EHN524309:EHN524369 ERJ524309:ERJ524369 FBF524309:FBF524369 FLB524309:FLB524369 FUX524309:FUX524369 GET524309:GET524369 GOP524309:GOP524369 GYL524309:GYL524369 HIH524309:HIH524369 HSD524309:HSD524369 IBZ524309:IBZ524369 ILV524309:ILV524369 IVR524309:IVR524369 JFN524309:JFN524369 JPJ524309:JPJ524369 JZF524309:JZF524369 KJB524309:KJB524369 KSX524309:KSX524369 LCT524309:LCT524369 LMP524309:LMP524369 LWL524309:LWL524369 MGH524309:MGH524369 MQD524309:MQD524369 MZZ524309:MZZ524369 NJV524309:NJV524369 NTR524309:NTR524369 ODN524309:ODN524369 ONJ524309:ONJ524369 OXF524309:OXF524369 PHB524309:PHB524369 PQX524309:PQX524369 QAT524309:QAT524369 QKP524309:QKP524369 QUL524309:QUL524369 REH524309:REH524369 ROD524309:ROD524369 RXZ524309:RXZ524369 SHV524309:SHV524369 SRR524309:SRR524369 TBN524309:TBN524369 TLJ524309:TLJ524369 TVF524309:TVF524369 UFB524309:UFB524369 UOX524309:UOX524369 UYT524309:UYT524369 VIP524309:VIP524369 VSL524309:VSL524369 WCH524309:WCH524369 WMD524309:WMD524369 WVZ524309:WVZ524369 R589845:R589905 JN589845:JN589905 TJ589845:TJ589905 ADF589845:ADF589905 ANB589845:ANB589905 AWX589845:AWX589905 BGT589845:BGT589905 BQP589845:BQP589905 CAL589845:CAL589905 CKH589845:CKH589905 CUD589845:CUD589905 DDZ589845:DDZ589905 DNV589845:DNV589905 DXR589845:DXR589905 EHN589845:EHN589905 ERJ589845:ERJ589905 FBF589845:FBF589905 FLB589845:FLB589905 FUX589845:FUX589905 GET589845:GET589905 GOP589845:GOP589905 GYL589845:GYL589905 HIH589845:HIH589905 HSD589845:HSD589905 IBZ589845:IBZ589905 ILV589845:ILV589905 IVR589845:IVR589905 JFN589845:JFN589905 JPJ589845:JPJ589905 JZF589845:JZF589905 KJB589845:KJB589905 KSX589845:KSX589905 LCT589845:LCT589905 LMP589845:LMP589905 LWL589845:LWL589905 MGH589845:MGH589905 MQD589845:MQD589905 MZZ589845:MZZ589905 NJV589845:NJV589905 NTR589845:NTR589905 ODN589845:ODN589905 ONJ589845:ONJ589905 OXF589845:OXF589905 PHB589845:PHB589905 PQX589845:PQX589905 QAT589845:QAT589905 QKP589845:QKP589905 QUL589845:QUL589905 REH589845:REH589905 ROD589845:ROD589905 RXZ589845:RXZ589905 SHV589845:SHV589905 SRR589845:SRR589905 TBN589845:TBN589905 TLJ589845:TLJ589905 TVF589845:TVF589905 UFB589845:UFB589905 UOX589845:UOX589905 UYT589845:UYT589905 VIP589845:VIP589905 VSL589845:VSL589905 WCH589845:WCH589905 WMD589845:WMD589905 WVZ589845:WVZ589905 R655381:R655441 JN655381:JN655441 TJ655381:TJ655441 ADF655381:ADF655441 ANB655381:ANB655441 AWX655381:AWX655441 BGT655381:BGT655441 BQP655381:BQP655441 CAL655381:CAL655441 CKH655381:CKH655441 CUD655381:CUD655441 DDZ655381:DDZ655441 DNV655381:DNV655441 DXR655381:DXR655441 EHN655381:EHN655441 ERJ655381:ERJ655441 FBF655381:FBF655441 FLB655381:FLB655441 FUX655381:FUX655441 GET655381:GET655441 GOP655381:GOP655441 GYL655381:GYL655441 HIH655381:HIH655441 HSD655381:HSD655441 IBZ655381:IBZ655441 ILV655381:ILV655441 IVR655381:IVR655441 JFN655381:JFN655441 JPJ655381:JPJ655441 JZF655381:JZF655441 KJB655381:KJB655441 KSX655381:KSX655441 LCT655381:LCT655441 LMP655381:LMP655441 LWL655381:LWL655441 MGH655381:MGH655441 MQD655381:MQD655441 MZZ655381:MZZ655441 NJV655381:NJV655441 NTR655381:NTR655441 ODN655381:ODN655441 ONJ655381:ONJ655441 OXF655381:OXF655441 PHB655381:PHB655441 PQX655381:PQX655441 QAT655381:QAT655441 QKP655381:QKP655441 QUL655381:QUL655441 REH655381:REH655441 ROD655381:ROD655441 RXZ655381:RXZ655441 SHV655381:SHV655441 SRR655381:SRR655441 TBN655381:TBN655441 TLJ655381:TLJ655441 TVF655381:TVF655441 UFB655381:UFB655441 UOX655381:UOX655441 UYT655381:UYT655441 VIP655381:VIP655441 VSL655381:VSL655441 WCH655381:WCH655441 WMD655381:WMD655441 WVZ655381:WVZ655441 R720917:R720977 JN720917:JN720977 TJ720917:TJ720977 ADF720917:ADF720977 ANB720917:ANB720977 AWX720917:AWX720977 BGT720917:BGT720977 BQP720917:BQP720977 CAL720917:CAL720977 CKH720917:CKH720977 CUD720917:CUD720977 DDZ720917:DDZ720977 DNV720917:DNV720977 DXR720917:DXR720977 EHN720917:EHN720977 ERJ720917:ERJ720977 FBF720917:FBF720977 FLB720917:FLB720977 FUX720917:FUX720977 GET720917:GET720977 GOP720917:GOP720977 GYL720917:GYL720977 HIH720917:HIH720977 HSD720917:HSD720977 IBZ720917:IBZ720977 ILV720917:ILV720977 IVR720917:IVR720977 JFN720917:JFN720977 JPJ720917:JPJ720977 JZF720917:JZF720977 KJB720917:KJB720977 KSX720917:KSX720977 LCT720917:LCT720977 LMP720917:LMP720977 LWL720917:LWL720977 MGH720917:MGH720977 MQD720917:MQD720977 MZZ720917:MZZ720977 NJV720917:NJV720977 NTR720917:NTR720977 ODN720917:ODN720977 ONJ720917:ONJ720977 OXF720917:OXF720977 PHB720917:PHB720977 PQX720917:PQX720977 QAT720917:QAT720977 QKP720917:QKP720977 QUL720917:QUL720977 REH720917:REH720977 ROD720917:ROD720977 RXZ720917:RXZ720977 SHV720917:SHV720977 SRR720917:SRR720977 TBN720917:TBN720977 TLJ720917:TLJ720977 TVF720917:TVF720977 UFB720917:UFB720977 UOX720917:UOX720977 UYT720917:UYT720977 VIP720917:VIP720977 VSL720917:VSL720977 WCH720917:WCH720977 WMD720917:WMD720977 WVZ720917:WVZ720977 R786453:R786513 JN786453:JN786513 TJ786453:TJ786513 ADF786453:ADF786513 ANB786453:ANB786513 AWX786453:AWX786513 BGT786453:BGT786513 BQP786453:BQP786513 CAL786453:CAL786513 CKH786453:CKH786513 CUD786453:CUD786513 DDZ786453:DDZ786513 DNV786453:DNV786513 DXR786453:DXR786513 EHN786453:EHN786513 ERJ786453:ERJ786513 FBF786453:FBF786513 FLB786453:FLB786513 FUX786453:FUX786513 GET786453:GET786513 GOP786453:GOP786513 GYL786453:GYL786513 HIH786453:HIH786513 HSD786453:HSD786513 IBZ786453:IBZ786513 ILV786453:ILV786513 IVR786453:IVR786513 JFN786453:JFN786513 JPJ786453:JPJ786513 JZF786453:JZF786513 KJB786453:KJB786513 KSX786453:KSX786513 LCT786453:LCT786513 LMP786453:LMP786513 LWL786453:LWL786513 MGH786453:MGH786513 MQD786453:MQD786513 MZZ786453:MZZ786513 NJV786453:NJV786513 NTR786453:NTR786513 ODN786453:ODN786513 ONJ786453:ONJ786513 OXF786453:OXF786513 PHB786453:PHB786513 PQX786453:PQX786513 QAT786453:QAT786513 QKP786453:QKP786513 QUL786453:QUL786513 REH786453:REH786513 ROD786453:ROD786513 RXZ786453:RXZ786513 SHV786453:SHV786513 SRR786453:SRR786513 TBN786453:TBN786513 TLJ786453:TLJ786513 TVF786453:TVF786513 UFB786453:UFB786513 UOX786453:UOX786513 UYT786453:UYT786513 VIP786453:VIP786513 VSL786453:VSL786513 WCH786453:WCH786513 WMD786453:WMD786513 WVZ786453:WVZ786513 R851989:R852049 JN851989:JN852049 TJ851989:TJ852049 ADF851989:ADF852049 ANB851989:ANB852049 AWX851989:AWX852049 BGT851989:BGT852049 BQP851989:BQP852049 CAL851989:CAL852049 CKH851989:CKH852049 CUD851989:CUD852049 DDZ851989:DDZ852049 DNV851989:DNV852049 DXR851989:DXR852049 EHN851989:EHN852049 ERJ851989:ERJ852049 FBF851989:FBF852049 FLB851989:FLB852049 FUX851989:FUX852049 GET851989:GET852049 GOP851989:GOP852049 GYL851989:GYL852049 HIH851989:HIH852049 HSD851989:HSD852049 IBZ851989:IBZ852049 ILV851989:ILV852049 IVR851989:IVR852049 JFN851989:JFN852049 JPJ851989:JPJ852049 JZF851989:JZF852049 KJB851989:KJB852049 KSX851989:KSX852049 LCT851989:LCT852049 LMP851989:LMP852049 LWL851989:LWL852049 MGH851989:MGH852049 MQD851989:MQD852049 MZZ851989:MZZ852049 NJV851989:NJV852049 NTR851989:NTR852049 ODN851989:ODN852049 ONJ851989:ONJ852049 OXF851989:OXF852049 PHB851989:PHB852049 PQX851989:PQX852049 QAT851989:QAT852049 QKP851989:QKP852049 QUL851989:QUL852049 REH851989:REH852049 ROD851989:ROD852049 RXZ851989:RXZ852049 SHV851989:SHV852049 SRR851989:SRR852049 TBN851989:TBN852049 TLJ851989:TLJ852049 TVF851989:TVF852049 UFB851989:UFB852049 UOX851989:UOX852049 UYT851989:UYT852049 VIP851989:VIP852049 VSL851989:VSL852049 WCH851989:WCH852049 WMD851989:WMD852049 WVZ851989:WVZ852049 R917525:R917585 JN917525:JN917585 TJ917525:TJ917585 ADF917525:ADF917585 ANB917525:ANB917585 AWX917525:AWX917585 BGT917525:BGT917585 BQP917525:BQP917585 CAL917525:CAL917585 CKH917525:CKH917585 CUD917525:CUD917585 DDZ917525:DDZ917585 DNV917525:DNV917585 DXR917525:DXR917585 EHN917525:EHN917585 ERJ917525:ERJ917585 FBF917525:FBF917585 FLB917525:FLB917585 FUX917525:FUX917585 GET917525:GET917585 GOP917525:GOP917585 GYL917525:GYL917585 HIH917525:HIH917585 HSD917525:HSD917585 IBZ917525:IBZ917585 ILV917525:ILV917585 IVR917525:IVR917585 JFN917525:JFN917585 JPJ917525:JPJ917585 JZF917525:JZF917585 KJB917525:KJB917585 KSX917525:KSX917585 LCT917525:LCT917585 LMP917525:LMP917585 LWL917525:LWL917585 MGH917525:MGH917585 MQD917525:MQD917585 MZZ917525:MZZ917585 NJV917525:NJV917585 NTR917525:NTR917585 ODN917525:ODN917585 ONJ917525:ONJ917585 OXF917525:OXF917585 PHB917525:PHB917585 PQX917525:PQX917585 QAT917525:QAT917585 QKP917525:QKP917585 QUL917525:QUL917585 REH917525:REH917585 ROD917525:ROD917585 RXZ917525:RXZ917585 SHV917525:SHV917585 SRR917525:SRR917585 TBN917525:TBN917585 TLJ917525:TLJ917585 TVF917525:TVF917585 UFB917525:UFB917585 UOX917525:UOX917585 UYT917525:UYT917585 VIP917525:VIP917585 VSL917525:VSL917585 WCH917525:WCH917585 WMD917525:WMD917585 WVZ917525:WVZ917585 R983061:R983121 JN983061:JN983121 TJ983061:TJ983121 ADF983061:ADF983121 ANB983061:ANB983121 AWX983061:AWX983121 BGT983061:BGT983121 BQP983061:BQP983121 CAL983061:CAL983121 CKH983061:CKH983121 CUD983061:CUD983121 DDZ983061:DDZ983121 DNV983061:DNV983121 DXR983061:DXR983121 EHN983061:EHN983121 ERJ983061:ERJ983121 FBF983061:FBF983121 FLB983061:FLB983121 FUX983061:FUX983121 GET983061:GET983121 GOP983061:GOP983121 GYL983061:GYL983121 HIH983061:HIH983121 HSD983061:HSD983121 IBZ983061:IBZ983121 ILV983061:ILV983121 IVR983061:IVR983121 JFN983061:JFN983121 JPJ983061:JPJ983121 JZF983061:JZF983121 KJB983061:KJB983121 KSX983061:KSX983121 LCT983061:LCT983121 LMP983061:LMP983121 LWL983061:LWL983121 MGH983061:MGH983121 MQD983061:MQD983121 MZZ983061:MZZ983121 NJV983061:NJV983121 NTR983061:NTR983121 ODN983061:ODN983121 ONJ983061:ONJ983121 OXF983061:OXF983121 PHB983061:PHB983121 PQX983061:PQX983121 QAT983061:QAT983121 QKP983061:QKP983121 QUL983061:QUL983121 REH983061:REH983121 ROD983061:ROD983121 RXZ983061:RXZ983121 SHV983061:SHV983121 SRR983061:SRR983121 TBN983061:TBN983121 TLJ983061:TLJ983121 TVF983061:TVF983121 UFB983061:UFB983121 UOX983061:UOX983121 UYT983061:UYT983121 VIP983061:VIP983121 VSL983061:VSL983121 WCH983061:WCH983121 WMD983061:WMD983121 WVZ983061:WVZ983121 WVZ9:WVZ10 WMD9:WMD10 WCH9:WCH10 VSL9:VSL10 VIP9:VIP10 UYT9:UYT10 UOX9:UOX10 UFB9:UFB10 TVF9:TVF10 TLJ9:TLJ10 TBN9:TBN10 SRR9:SRR10 SHV9:SHV10 RXZ9:RXZ10 ROD9:ROD10 REH9:REH10 QUL9:QUL10 QKP9:QKP10 QAT9:QAT10 PQX9:PQX10 PHB9:PHB10 OXF9:OXF10 ONJ9:ONJ10 ODN9:ODN10 NTR9:NTR10 NJV9:NJV10 MZZ9:MZZ10 MQD9:MQD10 MGH9:MGH10 LWL9:LWL10 LMP9:LMP10 LCT9:LCT10 KSX9:KSX10 KJB9:KJB10 JZF9:JZF10 JPJ9:JPJ10 JFN9:JFN10 IVR9:IVR10 ILV9:ILV10 IBZ9:IBZ10 HSD9:HSD10 HIH9:HIH10 GYL9:GYL10 GOP9:GOP10 GET9:GET10 FUX9:FUX10 FLB9:FLB10 FBF9:FBF10 ERJ9:ERJ10 EHN9:EHN10 DXR9:DXR10 DNV9:DNV10 DDZ9:DDZ10 CUD9:CUD10 CKH9:CKH10 CAL9:CAL10 BQP9:BQP10 BGT9:BGT10 AWX9:AWX10 ANB9:ANB10 ADF9:ADF10 TJ9:TJ10 JN9:JN10 R9:R10">
      <formula1>IMPACTO</formula1>
    </dataValidation>
    <dataValidation type="list" allowBlank="1" showInputMessage="1" showErrorMessage="1" sqref="Q65538:Q65546 JM65538:JM65546 TI65538:TI65546 ADE65538:ADE65546 ANA65538:ANA65546 AWW65538:AWW65546 BGS65538:BGS65546 BQO65538:BQO65546 CAK65538:CAK65546 CKG65538:CKG65546 CUC65538:CUC65546 DDY65538:DDY65546 DNU65538:DNU65546 DXQ65538:DXQ65546 EHM65538:EHM65546 ERI65538:ERI65546 FBE65538:FBE65546 FLA65538:FLA65546 FUW65538:FUW65546 GES65538:GES65546 GOO65538:GOO65546 GYK65538:GYK65546 HIG65538:HIG65546 HSC65538:HSC65546 IBY65538:IBY65546 ILU65538:ILU65546 IVQ65538:IVQ65546 JFM65538:JFM65546 JPI65538:JPI65546 JZE65538:JZE65546 KJA65538:KJA65546 KSW65538:KSW65546 LCS65538:LCS65546 LMO65538:LMO65546 LWK65538:LWK65546 MGG65538:MGG65546 MQC65538:MQC65546 MZY65538:MZY65546 NJU65538:NJU65546 NTQ65538:NTQ65546 ODM65538:ODM65546 ONI65538:ONI65546 OXE65538:OXE65546 PHA65538:PHA65546 PQW65538:PQW65546 QAS65538:QAS65546 QKO65538:QKO65546 QUK65538:QUK65546 REG65538:REG65546 ROC65538:ROC65546 RXY65538:RXY65546 SHU65538:SHU65546 SRQ65538:SRQ65546 TBM65538:TBM65546 TLI65538:TLI65546 TVE65538:TVE65546 UFA65538:UFA65546 UOW65538:UOW65546 UYS65538:UYS65546 VIO65538:VIO65546 VSK65538:VSK65546 WCG65538:WCG65546 WMC65538:WMC65546 WVY65538:WVY65546 Q131074:Q131082 JM131074:JM131082 TI131074:TI131082 ADE131074:ADE131082 ANA131074:ANA131082 AWW131074:AWW131082 BGS131074:BGS131082 BQO131074:BQO131082 CAK131074:CAK131082 CKG131074:CKG131082 CUC131074:CUC131082 DDY131074:DDY131082 DNU131074:DNU131082 DXQ131074:DXQ131082 EHM131074:EHM131082 ERI131074:ERI131082 FBE131074:FBE131082 FLA131074:FLA131082 FUW131074:FUW131082 GES131074:GES131082 GOO131074:GOO131082 GYK131074:GYK131082 HIG131074:HIG131082 HSC131074:HSC131082 IBY131074:IBY131082 ILU131074:ILU131082 IVQ131074:IVQ131082 JFM131074:JFM131082 JPI131074:JPI131082 JZE131074:JZE131082 KJA131074:KJA131082 KSW131074:KSW131082 LCS131074:LCS131082 LMO131074:LMO131082 LWK131074:LWK131082 MGG131074:MGG131082 MQC131074:MQC131082 MZY131074:MZY131082 NJU131074:NJU131082 NTQ131074:NTQ131082 ODM131074:ODM131082 ONI131074:ONI131082 OXE131074:OXE131082 PHA131074:PHA131082 PQW131074:PQW131082 QAS131074:QAS131082 QKO131074:QKO131082 QUK131074:QUK131082 REG131074:REG131082 ROC131074:ROC131082 RXY131074:RXY131082 SHU131074:SHU131082 SRQ131074:SRQ131082 TBM131074:TBM131082 TLI131074:TLI131082 TVE131074:TVE131082 UFA131074:UFA131082 UOW131074:UOW131082 UYS131074:UYS131082 VIO131074:VIO131082 VSK131074:VSK131082 WCG131074:WCG131082 WMC131074:WMC131082 WVY131074:WVY131082 Q196610:Q196618 JM196610:JM196618 TI196610:TI196618 ADE196610:ADE196618 ANA196610:ANA196618 AWW196610:AWW196618 BGS196610:BGS196618 BQO196610:BQO196618 CAK196610:CAK196618 CKG196610:CKG196618 CUC196610:CUC196618 DDY196610:DDY196618 DNU196610:DNU196618 DXQ196610:DXQ196618 EHM196610:EHM196618 ERI196610:ERI196618 FBE196610:FBE196618 FLA196610:FLA196618 FUW196610:FUW196618 GES196610:GES196618 GOO196610:GOO196618 GYK196610:GYK196618 HIG196610:HIG196618 HSC196610:HSC196618 IBY196610:IBY196618 ILU196610:ILU196618 IVQ196610:IVQ196618 JFM196610:JFM196618 JPI196610:JPI196618 JZE196610:JZE196618 KJA196610:KJA196618 KSW196610:KSW196618 LCS196610:LCS196618 LMO196610:LMO196618 LWK196610:LWK196618 MGG196610:MGG196618 MQC196610:MQC196618 MZY196610:MZY196618 NJU196610:NJU196618 NTQ196610:NTQ196618 ODM196610:ODM196618 ONI196610:ONI196618 OXE196610:OXE196618 PHA196610:PHA196618 PQW196610:PQW196618 QAS196610:QAS196618 QKO196610:QKO196618 QUK196610:QUK196618 REG196610:REG196618 ROC196610:ROC196618 RXY196610:RXY196618 SHU196610:SHU196618 SRQ196610:SRQ196618 TBM196610:TBM196618 TLI196610:TLI196618 TVE196610:TVE196618 UFA196610:UFA196618 UOW196610:UOW196618 UYS196610:UYS196618 VIO196610:VIO196618 VSK196610:VSK196618 WCG196610:WCG196618 WMC196610:WMC196618 WVY196610:WVY196618 Q262146:Q262154 JM262146:JM262154 TI262146:TI262154 ADE262146:ADE262154 ANA262146:ANA262154 AWW262146:AWW262154 BGS262146:BGS262154 BQO262146:BQO262154 CAK262146:CAK262154 CKG262146:CKG262154 CUC262146:CUC262154 DDY262146:DDY262154 DNU262146:DNU262154 DXQ262146:DXQ262154 EHM262146:EHM262154 ERI262146:ERI262154 FBE262146:FBE262154 FLA262146:FLA262154 FUW262146:FUW262154 GES262146:GES262154 GOO262146:GOO262154 GYK262146:GYK262154 HIG262146:HIG262154 HSC262146:HSC262154 IBY262146:IBY262154 ILU262146:ILU262154 IVQ262146:IVQ262154 JFM262146:JFM262154 JPI262146:JPI262154 JZE262146:JZE262154 KJA262146:KJA262154 KSW262146:KSW262154 LCS262146:LCS262154 LMO262146:LMO262154 LWK262146:LWK262154 MGG262146:MGG262154 MQC262146:MQC262154 MZY262146:MZY262154 NJU262146:NJU262154 NTQ262146:NTQ262154 ODM262146:ODM262154 ONI262146:ONI262154 OXE262146:OXE262154 PHA262146:PHA262154 PQW262146:PQW262154 QAS262146:QAS262154 QKO262146:QKO262154 QUK262146:QUK262154 REG262146:REG262154 ROC262146:ROC262154 RXY262146:RXY262154 SHU262146:SHU262154 SRQ262146:SRQ262154 TBM262146:TBM262154 TLI262146:TLI262154 TVE262146:TVE262154 UFA262146:UFA262154 UOW262146:UOW262154 UYS262146:UYS262154 VIO262146:VIO262154 VSK262146:VSK262154 WCG262146:WCG262154 WMC262146:WMC262154 WVY262146:WVY262154 Q327682:Q327690 JM327682:JM327690 TI327682:TI327690 ADE327682:ADE327690 ANA327682:ANA327690 AWW327682:AWW327690 BGS327682:BGS327690 BQO327682:BQO327690 CAK327682:CAK327690 CKG327682:CKG327690 CUC327682:CUC327690 DDY327682:DDY327690 DNU327682:DNU327690 DXQ327682:DXQ327690 EHM327682:EHM327690 ERI327682:ERI327690 FBE327682:FBE327690 FLA327682:FLA327690 FUW327682:FUW327690 GES327682:GES327690 GOO327682:GOO327690 GYK327682:GYK327690 HIG327682:HIG327690 HSC327682:HSC327690 IBY327682:IBY327690 ILU327682:ILU327690 IVQ327682:IVQ327690 JFM327682:JFM327690 JPI327682:JPI327690 JZE327682:JZE327690 KJA327682:KJA327690 KSW327682:KSW327690 LCS327682:LCS327690 LMO327682:LMO327690 LWK327682:LWK327690 MGG327682:MGG327690 MQC327682:MQC327690 MZY327682:MZY327690 NJU327682:NJU327690 NTQ327682:NTQ327690 ODM327682:ODM327690 ONI327682:ONI327690 OXE327682:OXE327690 PHA327682:PHA327690 PQW327682:PQW327690 QAS327682:QAS327690 QKO327682:QKO327690 QUK327682:QUK327690 REG327682:REG327690 ROC327682:ROC327690 RXY327682:RXY327690 SHU327682:SHU327690 SRQ327682:SRQ327690 TBM327682:TBM327690 TLI327682:TLI327690 TVE327682:TVE327690 UFA327682:UFA327690 UOW327682:UOW327690 UYS327682:UYS327690 VIO327682:VIO327690 VSK327682:VSK327690 WCG327682:WCG327690 WMC327682:WMC327690 WVY327682:WVY327690 Q393218:Q393226 JM393218:JM393226 TI393218:TI393226 ADE393218:ADE393226 ANA393218:ANA393226 AWW393218:AWW393226 BGS393218:BGS393226 BQO393218:BQO393226 CAK393218:CAK393226 CKG393218:CKG393226 CUC393218:CUC393226 DDY393218:DDY393226 DNU393218:DNU393226 DXQ393218:DXQ393226 EHM393218:EHM393226 ERI393218:ERI393226 FBE393218:FBE393226 FLA393218:FLA393226 FUW393218:FUW393226 GES393218:GES393226 GOO393218:GOO393226 GYK393218:GYK393226 HIG393218:HIG393226 HSC393218:HSC393226 IBY393218:IBY393226 ILU393218:ILU393226 IVQ393218:IVQ393226 JFM393218:JFM393226 JPI393218:JPI393226 JZE393218:JZE393226 KJA393218:KJA393226 KSW393218:KSW393226 LCS393218:LCS393226 LMO393218:LMO393226 LWK393218:LWK393226 MGG393218:MGG393226 MQC393218:MQC393226 MZY393218:MZY393226 NJU393218:NJU393226 NTQ393218:NTQ393226 ODM393218:ODM393226 ONI393218:ONI393226 OXE393218:OXE393226 PHA393218:PHA393226 PQW393218:PQW393226 QAS393218:QAS393226 QKO393218:QKO393226 QUK393218:QUK393226 REG393218:REG393226 ROC393218:ROC393226 RXY393218:RXY393226 SHU393218:SHU393226 SRQ393218:SRQ393226 TBM393218:TBM393226 TLI393218:TLI393226 TVE393218:TVE393226 UFA393218:UFA393226 UOW393218:UOW393226 UYS393218:UYS393226 VIO393218:VIO393226 VSK393218:VSK393226 WCG393218:WCG393226 WMC393218:WMC393226 WVY393218:WVY393226 Q458754:Q458762 JM458754:JM458762 TI458754:TI458762 ADE458754:ADE458762 ANA458754:ANA458762 AWW458754:AWW458762 BGS458754:BGS458762 BQO458754:BQO458762 CAK458754:CAK458762 CKG458754:CKG458762 CUC458754:CUC458762 DDY458754:DDY458762 DNU458754:DNU458762 DXQ458754:DXQ458762 EHM458754:EHM458762 ERI458754:ERI458762 FBE458754:FBE458762 FLA458754:FLA458762 FUW458754:FUW458762 GES458754:GES458762 GOO458754:GOO458762 GYK458754:GYK458762 HIG458754:HIG458762 HSC458754:HSC458762 IBY458754:IBY458762 ILU458754:ILU458762 IVQ458754:IVQ458762 JFM458754:JFM458762 JPI458754:JPI458762 JZE458754:JZE458762 KJA458754:KJA458762 KSW458754:KSW458762 LCS458754:LCS458762 LMO458754:LMO458762 LWK458754:LWK458762 MGG458754:MGG458762 MQC458754:MQC458762 MZY458754:MZY458762 NJU458754:NJU458762 NTQ458754:NTQ458762 ODM458754:ODM458762 ONI458754:ONI458762 OXE458754:OXE458762 PHA458754:PHA458762 PQW458754:PQW458762 QAS458754:QAS458762 QKO458754:QKO458762 QUK458754:QUK458762 REG458754:REG458762 ROC458754:ROC458762 RXY458754:RXY458762 SHU458754:SHU458762 SRQ458754:SRQ458762 TBM458754:TBM458762 TLI458754:TLI458762 TVE458754:TVE458762 UFA458754:UFA458762 UOW458754:UOW458762 UYS458754:UYS458762 VIO458754:VIO458762 VSK458754:VSK458762 WCG458754:WCG458762 WMC458754:WMC458762 WVY458754:WVY458762 Q524290:Q524298 JM524290:JM524298 TI524290:TI524298 ADE524290:ADE524298 ANA524290:ANA524298 AWW524290:AWW524298 BGS524290:BGS524298 BQO524290:BQO524298 CAK524290:CAK524298 CKG524290:CKG524298 CUC524290:CUC524298 DDY524290:DDY524298 DNU524290:DNU524298 DXQ524290:DXQ524298 EHM524290:EHM524298 ERI524290:ERI524298 FBE524290:FBE524298 FLA524290:FLA524298 FUW524290:FUW524298 GES524290:GES524298 GOO524290:GOO524298 GYK524290:GYK524298 HIG524290:HIG524298 HSC524290:HSC524298 IBY524290:IBY524298 ILU524290:ILU524298 IVQ524290:IVQ524298 JFM524290:JFM524298 JPI524290:JPI524298 JZE524290:JZE524298 KJA524290:KJA524298 KSW524290:KSW524298 LCS524290:LCS524298 LMO524290:LMO524298 LWK524290:LWK524298 MGG524290:MGG524298 MQC524290:MQC524298 MZY524290:MZY524298 NJU524290:NJU524298 NTQ524290:NTQ524298 ODM524290:ODM524298 ONI524290:ONI524298 OXE524290:OXE524298 PHA524290:PHA524298 PQW524290:PQW524298 QAS524290:QAS524298 QKO524290:QKO524298 QUK524290:QUK524298 REG524290:REG524298 ROC524290:ROC524298 RXY524290:RXY524298 SHU524290:SHU524298 SRQ524290:SRQ524298 TBM524290:TBM524298 TLI524290:TLI524298 TVE524290:TVE524298 UFA524290:UFA524298 UOW524290:UOW524298 UYS524290:UYS524298 VIO524290:VIO524298 VSK524290:VSK524298 WCG524290:WCG524298 WMC524290:WMC524298 WVY524290:WVY524298 Q589826:Q589834 JM589826:JM589834 TI589826:TI589834 ADE589826:ADE589834 ANA589826:ANA589834 AWW589826:AWW589834 BGS589826:BGS589834 BQO589826:BQO589834 CAK589826:CAK589834 CKG589826:CKG589834 CUC589826:CUC589834 DDY589826:DDY589834 DNU589826:DNU589834 DXQ589826:DXQ589834 EHM589826:EHM589834 ERI589826:ERI589834 FBE589826:FBE589834 FLA589826:FLA589834 FUW589826:FUW589834 GES589826:GES589834 GOO589826:GOO589834 GYK589826:GYK589834 HIG589826:HIG589834 HSC589826:HSC589834 IBY589826:IBY589834 ILU589826:ILU589834 IVQ589826:IVQ589834 JFM589826:JFM589834 JPI589826:JPI589834 JZE589826:JZE589834 KJA589826:KJA589834 KSW589826:KSW589834 LCS589826:LCS589834 LMO589826:LMO589834 LWK589826:LWK589834 MGG589826:MGG589834 MQC589826:MQC589834 MZY589826:MZY589834 NJU589826:NJU589834 NTQ589826:NTQ589834 ODM589826:ODM589834 ONI589826:ONI589834 OXE589826:OXE589834 PHA589826:PHA589834 PQW589826:PQW589834 QAS589826:QAS589834 QKO589826:QKO589834 QUK589826:QUK589834 REG589826:REG589834 ROC589826:ROC589834 RXY589826:RXY589834 SHU589826:SHU589834 SRQ589826:SRQ589834 TBM589826:TBM589834 TLI589826:TLI589834 TVE589826:TVE589834 UFA589826:UFA589834 UOW589826:UOW589834 UYS589826:UYS589834 VIO589826:VIO589834 VSK589826:VSK589834 WCG589826:WCG589834 WMC589826:WMC589834 WVY589826:WVY589834 Q655362:Q655370 JM655362:JM655370 TI655362:TI655370 ADE655362:ADE655370 ANA655362:ANA655370 AWW655362:AWW655370 BGS655362:BGS655370 BQO655362:BQO655370 CAK655362:CAK655370 CKG655362:CKG655370 CUC655362:CUC655370 DDY655362:DDY655370 DNU655362:DNU655370 DXQ655362:DXQ655370 EHM655362:EHM655370 ERI655362:ERI655370 FBE655362:FBE655370 FLA655362:FLA655370 FUW655362:FUW655370 GES655362:GES655370 GOO655362:GOO655370 GYK655362:GYK655370 HIG655362:HIG655370 HSC655362:HSC655370 IBY655362:IBY655370 ILU655362:ILU655370 IVQ655362:IVQ655370 JFM655362:JFM655370 JPI655362:JPI655370 JZE655362:JZE655370 KJA655362:KJA655370 KSW655362:KSW655370 LCS655362:LCS655370 LMO655362:LMO655370 LWK655362:LWK655370 MGG655362:MGG655370 MQC655362:MQC655370 MZY655362:MZY655370 NJU655362:NJU655370 NTQ655362:NTQ655370 ODM655362:ODM655370 ONI655362:ONI655370 OXE655362:OXE655370 PHA655362:PHA655370 PQW655362:PQW655370 QAS655362:QAS655370 QKO655362:QKO655370 QUK655362:QUK655370 REG655362:REG655370 ROC655362:ROC655370 RXY655362:RXY655370 SHU655362:SHU655370 SRQ655362:SRQ655370 TBM655362:TBM655370 TLI655362:TLI655370 TVE655362:TVE655370 UFA655362:UFA655370 UOW655362:UOW655370 UYS655362:UYS655370 VIO655362:VIO655370 VSK655362:VSK655370 WCG655362:WCG655370 WMC655362:WMC655370 WVY655362:WVY655370 Q720898:Q720906 JM720898:JM720906 TI720898:TI720906 ADE720898:ADE720906 ANA720898:ANA720906 AWW720898:AWW720906 BGS720898:BGS720906 BQO720898:BQO720906 CAK720898:CAK720906 CKG720898:CKG720906 CUC720898:CUC720906 DDY720898:DDY720906 DNU720898:DNU720906 DXQ720898:DXQ720906 EHM720898:EHM720906 ERI720898:ERI720906 FBE720898:FBE720906 FLA720898:FLA720906 FUW720898:FUW720906 GES720898:GES720906 GOO720898:GOO720906 GYK720898:GYK720906 HIG720898:HIG720906 HSC720898:HSC720906 IBY720898:IBY720906 ILU720898:ILU720906 IVQ720898:IVQ720906 JFM720898:JFM720906 JPI720898:JPI720906 JZE720898:JZE720906 KJA720898:KJA720906 KSW720898:KSW720906 LCS720898:LCS720906 LMO720898:LMO720906 LWK720898:LWK720906 MGG720898:MGG720906 MQC720898:MQC720906 MZY720898:MZY720906 NJU720898:NJU720906 NTQ720898:NTQ720906 ODM720898:ODM720906 ONI720898:ONI720906 OXE720898:OXE720906 PHA720898:PHA720906 PQW720898:PQW720906 QAS720898:QAS720906 QKO720898:QKO720906 QUK720898:QUK720906 REG720898:REG720906 ROC720898:ROC720906 RXY720898:RXY720906 SHU720898:SHU720906 SRQ720898:SRQ720906 TBM720898:TBM720906 TLI720898:TLI720906 TVE720898:TVE720906 UFA720898:UFA720906 UOW720898:UOW720906 UYS720898:UYS720906 VIO720898:VIO720906 VSK720898:VSK720906 WCG720898:WCG720906 WMC720898:WMC720906 WVY720898:WVY720906 Q786434:Q786442 JM786434:JM786442 TI786434:TI786442 ADE786434:ADE786442 ANA786434:ANA786442 AWW786434:AWW786442 BGS786434:BGS786442 BQO786434:BQO786442 CAK786434:CAK786442 CKG786434:CKG786442 CUC786434:CUC786442 DDY786434:DDY786442 DNU786434:DNU786442 DXQ786434:DXQ786442 EHM786434:EHM786442 ERI786434:ERI786442 FBE786434:FBE786442 FLA786434:FLA786442 FUW786434:FUW786442 GES786434:GES786442 GOO786434:GOO786442 GYK786434:GYK786442 HIG786434:HIG786442 HSC786434:HSC786442 IBY786434:IBY786442 ILU786434:ILU786442 IVQ786434:IVQ786442 JFM786434:JFM786442 JPI786434:JPI786442 JZE786434:JZE786442 KJA786434:KJA786442 KSW786434:KSW786442 LCS786434:LCS786442 LMO786434:LMO786442 LWK786434:LWK786442 MGG786434:MGG786442 MQC786434:MQC786442 MZY786434:MZY786442 NJU786434:NJU786442 NTQ786434:NTQ786442 ODM786434:ODM786442 ONI786434:ONI786442 OXE786434:OXE786442 PHA786434:PHA786442 PQW786434:PQW786442 QAS786434:QAS786442 QKO786434:QKO786442 QUK786434:QUK786442 REG786434:REG786442 ROC786434:ROC786442 RXY786434:RXY786442 SHU786434:SHU786442 SRQ786434:SRQ786442 TBM786434:TBM786442 TLI786434:TLI786442 TVE786434:TVE786442 UFA786434:UFA786442 UOW786434:UOW786442 UYS786434:UYS786442 VIO786434:VIO786442 VSK786434:VSK786442 WCG786434:WCG786442 WMC786434:WMC786442 WVY786434:WVY786442 Q851970:Q851978 JM851970:JM851978 TI851970:TI851978 ADE851970:ADE851978 ANA851970:ANA851978 AWW851970:AWW851978 BGS851970:BGS851978 BQO851970:BQO851978 CAK851970:CAK851978 CKG851970:CKG851978 CUC851970:CUC851978 DDY851970:DDY851978 DNU851970:DNU851978 DXQ851970:DXQ851978 EHM851970:EHM851978 ERI851970:ERI851978 FBE851970:FBE851978 FLA851970:FLA851978 FUW851970:FUW851978 GES851970:GES851978 GOO851970:GOO851978 GYK851970:GYK851978 HIG851970:HIG851978 HSC851970:HSC851978 IBY851970:IBY851978 ILU851970:ILU851978 IVQ851970:IVQ851978 JFM851970:JFM851978 JPI851970:JPI851978 JZE851970:JZE851978 KJA851970:KJA851978 KSW851970:KSW851978 LCS851970:LCS851978 LMO851970:LMO851978 LWK851970:LWK851978 MGG851970:MGG851978 MQC851970:MQC851978 MZY851970:MZY851978 NJU851970:NJU851978 NTQ851970:NTQ851978 ODM851970:ODM851978 ONI851970:ONI851978 OXE851970:OXE851978 PHA851970:PHA851978 PQW851970:PQW851978 QAS851970:QAS851978 QKO851970:QKO851978 QUK851970:QUK851978 REG851970:REG851978 ROC851970:ROC851978 RXY851970:RXY851978 SHU851970:SHU851978 SRQ851970:SRQ851978 TBM851970:TBM851978 TLI851970:TLI851978 TVE851970:TVE851978 UFA851970:UFA851978 UOW851970:UOW851978 UYS851970:UYS851978 VIO851970:VIO851978 VSK851970:VSK851978 WCG851970:WCG851978 WMC851970:WMC851978 WVY851970:WVY851978 Q917506:Q917514 JM917506:JM917514 TI917506:TI917514 ADE917506:ADE917514 ANA917506:ANA917514 AWW917506:AWW917514 BGS917506:BGS917514 BQO917506:BQO917514 CAK917506:CAK917514 CKG917506:CKG917514 CUC917506:CUC917514 DDY917506:DDY917514 DNU917506:DNU917514 DXQ917506:DXQ917514 EHM917506:EHM917514 ERI917506:ERI917514 FBE917506:FBE917514 FLA917506:FLA917514 FUW917506:FUW917514 GES917506:GES917514 GOO917506:GOO917514 GYK917506:GYK917514 HIG917506:HIG917514 HSC917506:HSC917514 IBY917506:IBY917514 ILU917506:ILU917514 IVQ917506:IVQ917514 JFM917506:JFM917514 JPI917506:JPI917514 JZE917506:JZE917514 KJA917506:KJA917514 KSW917506:KSW917514 LCS917506:LCS917514 LMO917506:LMO917514 LWK917506:LWK917514 MGG917506:MGG917514 MQC917506:MQC917514 MZY917506:MZY917514 NJU917506:NJU917514 NTQ917506:NTQ917514 ODM917506:ODM917514 ONI917506:ONI917514 OXE917506:OXE917514 PHA917506:PHA917514 PQW917506:PQW917514 QAS917506:QAS917514 QKO917506:QKO917514 QUK917506:QUK917514 REG917506:REG917514 ROC917506:ROC917514 RXY917506:RXY917514 SHU917506:SHU917514 SRQ917506:SRQ917514 TBM917506:TBM917514 TLI917506:TLI917514 TVE917506:TVE917514 UFA917506:UFA917514 UOW917506:UOW917514 UYS917506:UYS917514 VIO917506:VIO917514 VSK917506:VSK917514 WCG917506:WCG917514 WMC917506:WMC917514 WVY917506:WVY917514 Q983042:Q983050 JM983042:JM983050 TI983042:TI983050 ADE983042:ADE983050 ANA983042:ANA983050 AWW983042:AWW983050 BGS983042:BGS983050 BQO983042:BQO983050 CAK983042:CAK983050 CKG983042:CKG983050 CUC983042:CUC983050 DDY983042:DDY983050 DNU983042:DNU983050 DXQ983042:DXQ983050 EHM983042:EHM983050 ERI983042:ERI983050 FBE983042:FBE983050 FLA983042:FLA983050 FUW983042:FUW983050 GES983042:GES983050 GOO983042:GOO983050 GYK983042:GYK983050 HIG983042:HIG983050 HSC983042:HSC983050 IBY983042:IBY983050 ILU983042:ILU983050 IVQ983042:IVQ983050 JFM983042:JFM983050 JPI983042:JPI983050 JZE983042:JZE983050 KJA983042:KJA983050 KSW983042:KSW983050 LCS983042:LCS983050 LMO983042:LMO983050 LWK983042:LWK983050 MGG983042:MGG983050 MQC983042:MQC983050 MZY983042:MZY983050 NJU983042:NJU983050 NTQ983042:NTQ983050 ODM983042:ODM983050 ONI983042:ONI983050 OXE983042:OXE983050 PHA983042:PHA983050 PQW983042:PQW983050 QAS983042:QAS983050 QKO983042:QKO983050 QUK983042:QUK983050 REG983042:REG983050 ROC983042:ROC983050 RXY983042:RXY983050 SHU983042:SHU983050 SRQ983042:SRQ983050 TBM983042:TBM983050 TLI983042:TLI983050 TVE983042:TVE983050 UFA983042:UFA983050 UOW983042:UOW983050 UYS983042:UYS983050 VIO983042:VIO983050 VSK983042:VSK983050 WCG983042:WCG983050 WMC983042:WMC983050 WVY983042:WVY983050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1:Q81 JM21:JM81 TI21:TI81 ADE21:ADE81 ANA21:ANA81 AWW21:AWW81 BGS21:BGS81 BQO21:BQO81 CAK21:CAK81 CKG21:CKG81 CUC21:CUC81 DDY21:DDY81 DNU21:DNU81 DXQ21:DXQ81 EHM21:EHM81 ERI21:ERI81 FBE21:FBE81 FLA21:FLA81 FUW21:FUW81 GES21:GES81 GOO21:GOO81 GYK21:GYK81 HIG21:HIG81 HSC21:HSC81 IBY21:IBY81 ILU21:ILU81 IVQ21:IVQ81 JFM21:JFM81 JPI21:JPI81 JZE21:JZE81 KJA21:KJA81 KSW21:KSW81 LCS21:LCS81 LMO21:LMO81 LWK21:LWK81 MGG21:MGG81 MQC21:MQC81 MZY21:MZY81 NJU21:NJU81 NTQ21:NTQ81 ODM21:ODM81 ONI21:ONI81 OXE21:OXE81 PHA21:PHA81 PQW21:PQW81 QAS21:QAS81 QKO21:QKO81 QUK21:QUK81 REG21:REG81 ROC21:ROC81 RXY21:RXY81 SHU21:SHU81 SRQ21:SRQ81 TBM21:TBM81 TLI21:TLI81 TVE21:TVE81 UFA21:UFA81 UOW21:UOW81 UYS21:UYS81 VIO21:VIO81 VSK21:VSK81 WCG21:WCG81 WMC21:WMC81 WVY21:WVY81 Q65557:Q65617 JM65557:JM65617 TI65557:TI65617 ADE65557:ADE65617 ANA65557:ANA65617 AWW65557:AWW65617 BGS65557:BGS65617 BQO65557:BQO65617 CAK65557:CAK65617 CKG65557:CKG65617 CUC65557:CUC65617 DDY65557:DDY65617 DNU65557:DNU65617 DXQ65557:DXQ65617 EHM65557:EHM65617 ERI65557:ERI65617 FBE65557:FBE65617 FLA65557:FLA65617 FUW65557:FUW65617 GES65557:GES65617 GOO65557:GOO65617 GYK65557:GYK65617 HIG65557:HIG65617 HSC65557:HSC65617 IBY65557:IBY65617 ILU65557:ILU65617 IVQ65557:IVQ65617 JFM65557:JFM65617 JPI65557:JPI65617 JZE65557:JZE65617 KJA65557:KJA65617 KSW65557:KSW65617 LCS65557:LCS65617 LMO65557:LMO65617 LWK65557:LWK65617 MGG65557:MGG65617 MQC65557:MQC65617 MZY65557:MZY65617 NJU65557:NJU65617 NTQ65557:NTQ65617 ODM65557:ODM65617 ONI65557:ONI65617 OXE65557:OXE65617 PHA65557:PHA65617 PQW65557:PQW65617 QAS65557:QAS65617 QKO65557:QKO65617 QUK65557:QUK65617 REG65557:REG65617 ROC65557:ROC65617 RXY65557:RXY65617 SHU65557:SHU65617 SRQ65557:SRQ65617 TBM65557:TBM65617 TLI65557:TLI65617 TVE65557:TVE65617 UFA65557:UFA65617 UOW65557:UOW65617 UYS65557:UYS65617 VIO65557:VIO65617 VSK65557:VSK65617 WCG65557:WCG65617 WMC65557:WMC65617 WVY65557:WVY65617 Q131093:Q131153 JM131093:JM131153 TI131093:TI131153 ADE131093:ADE131153 ANA131093:ANA131153 AWW131093:AWW131153 BGS131093:BGS131153 BQO131093:BQO131153 CAK131093:CAK131153 CKG131093:CKG131153 CUC131093:CUC131153 DDY131093:DDY131153 DNU131093:DNU131153 DXQ131093:DXQ131153 EHM131093:EHM131153 ERI131093:ERI131153 FBE131093:FBE131153 FLA131093:FLA131153 FUW131093:FUW131153 GES131093:GES131153 GOO131093:GOO131153 GYK131093:GYK131153 HIG131093:HIG131153 HSC131093:HSC131153 IBY131093:IBY131153 ILU131093:ILU131153 IVQ131093:IVQ131153 JFM131093:JFM131153 JPI131093:JPI131153 JZE131093:JZE131153 KJA131093:KJA131153 KSW131093:KSW131153 LCS131093:LCS131153 LMO131093:LMO131153 LWK131093:LWK131153 MGG131093:MGG131153 MQC131093:MQC131153 MZY131093:MZY131153 NJU131093:NJU131153 NTQ131093:NTQ131153 ODM131093:ODM131153 ONI131093:ONI131153 OXE131093:OXE131153 PHA131093:PHA131153 PQW131093:PQW131153 QAS131093:QAS131153 QKO131093:QKO131153 QUK131093:QUK131153 REG131093:REG131153 ROC131093:ROC131153 RXY131093:RXY131153 SHU131093:SHU131153 SRQ131093:SRQ131153 TBM131093:TBM131153 TLI131093:TLI131153 TVE131093:TVE131153 UFA131093:UFA131153 UOW131093:UOW131153 UYS131093:UYS131153 VIO131093:VIO131153 VSK131093:VSK131153 WCG131093:WCG131153 WMC131093:WMC131153 WVY131093:WVY131153 Q196629:Q196689 JM196629:JM196689 TI196629:TI196689 ADE196629:ADE196689 ANA196629:ANA196689 AWW196629:AWW196689 BGS196629:BGS196689 BQO196629:BQO196689 CAK196629:CAK196689 CKG196629:CKG196689 CUC196629:CUC196689 DDY196629:DDY196689 DNU196629:DNU196689 DXQ196629:DXQ196689 EHM196629:EHM196689 ERI196629:ERI196689 FBE196629:FBE196689 FLA196629:FLA196689 FUW196629:FUW196689 GES196629:GES196689 GOO196629:GOO196689 GYK196629:GYK196689 HIG196629:HIG196689 HSC196629:HSC196689 IBY196629:IBY196689 ILU196629:ILU196689 IVQ196629:IVQ196689 JFM196629:JFM196689 JPI196629:JPI196689 JZE196629:JZE196689 KJA196629:KJA196689 KSW196629:KSW196689 LCS196629:LCS196689 LMO196629:LMO196689 LWK196629:LWK196689 MGG196629:MGG196689 MQC196629:MQC196689 MZY196629:MZY196689 NJU196629:NJU196689 NTQ196629:NTQ196689 ODM196629:ODM196689 ONI196629:ONI196689 OXE196629:OXE196689 PHA196629:PHA196689 PQW196629:PQW196689 QAS196629:QAS196689 QKO196629:QKO196689 QUK196629:QUK196689 REG196629:REG196689 ROC196629:ROC196689 RXY196629:RXY196689 SHU196629:SHU196689 SRQ196629:SRQ196689 TBM196629:TBM196689 TLI196629:TLI196689 TVE196629:TVE196689 UFA196629:UFA196689 UOW196629:UOW196689 UYS196629:UYS196689 VIO196629:VIO196689 VSK196629:VSK196689 WCG196629:WCG196689 WMC196629:WMC196689 WVY196629:WVY196689 Q262165:Q262225 JM262165:JM262225 TI262165:TI262225 ADE262165:ADE262225 ANA262165:ANA262225 AWW262165:AWW262225 BGS262165:BGS262225 BQO262165:BQO262225 CAK262165:CAK262225 CKG262165:CKG262225 CUC262165:CUC262225 DDY262165:DDY262225 DNU262165:DNU262225 DXQ262165:DXQ262225 EHM262165:EHM262225 ERI262165:ERI262225 FBE262165:FBE262225 FLA262165:FLA262225 FUW262165:FUW262225 GES262165:GES262225 GOO262165:GOO262225 GYK262165:GYK262225 HIG262165:HIG262225 HSC262165:HSC262225 IBY262165:IBY262225 ILU262165:ILU262225 IVQ262165:IVQ262225 JFM262165:JFM262225 JPI262165:JPI262225 JZE262165:JZE262225 KJA262165:KJA262225 KSW262165:KSW262225 LCS262165:LCS262225 LMO262165:LMO262225 LWK262165:LWK262225 MGG262165:MGG262225 MQC262165:MQC262225 MZY262165:MZY262225 NJU262165:NJU262225 NTQ262165:NTQ262225 ODM262165:ODM262225 ONI262165:ONI262225 OXE262165:OXE262225 PHA262165:PHA262225 PQW262165:PQW262225 QAS262165:QAS262225 QKO262165:QKO262225 QUK262165:QUK262225 REG262165:REG262225 ROC262165:ROC262225 RXY262165:RXY262225 SHU262165:SHU262225 SRQ262165:SRQ262225 TBM262165:TBM262225 TLI262165:TLI262225 TVE262165:TVE262225 UFA262165:UFA262225 UOW262165:UOW262225 UYS262165:UYS262225 VIO262165:VIO262225 VSK262165:VSK262225 WCG262165:WCG262225 WMC262165:WMC262225 WVY262165:WVY262225 Q327701:Q327761 JM327701:JM327761 TI327701:TI327761 ADE327701:ADE327761 ANA327701:ANA327761 AWW327701:AWW327761 BGS327701:BGS327761 BQO327701:BQO327761 CAK327701:CAK327761 CKG327701:CKG327761 CUC327701:CUC327761 DDY327701:DDY327761 DNU327701:DNU327761 DXQ327701:DXQ327761 EHM327701:EHM327761 ERI327701:ERI327761 FBE327701:FBE327761 FLA327701:FLA327761 FUW327701:FUW327761 GES327701:GES327761 GOO327701:GOO327761 GYK327701:GYK327761 HIG327701:HIG327761 HSC327701:HSC327761 IBY327701:IBY327761 ILU327701:ILU327761 IVQ327701:IVQ327761 JFM327701:JFM327761 JPI327701:JPI327761 JZE327701:JZE327761 KJA327701:KJA327761 KSW327701:KSW327761 LCS327701:LCS327761 LMO327701:LMO327761 LWK327701:LWK327761 MGG327701:MGG327761 MQC327701:MQC327761 MZY327701:MZY327761 NJU327701:NJU327761 NTQ327701:NTQ327761 ODM327701:ODM327761 ONI327701:ONI327761 OXE327701:OXE327761 PHA327701:PHA327761 PQW327701:PQW327761 QAS327701:QAS327761 QKO327701:QKO327761 QUK327701:QUK327761 REG327701:REG327761 ROC327701:ROC327761 RXY327701:RXY327761 SHU327701:SHU327761 SRQ327701:SRQ327761 TBM327701:TBM327761 TLI327701:TLI327761 TVE327701:TVE327761 UFA327701:UFA327761 UOW327701:UOW327761 UYS327701:UYS327761 VIO327701:VIO327761 VSK327701:VSK327761 WCG327701:WCG327761 WMC327701:WMC327761 WVY327701:WVY327761 Q393237:Q393297 JM393237:JM393297 TI393237:TI393297 ADE393237:ADE393297 ANA393237:ANA393297 AWW393237:AWW393297 BGS393237:BGS393297 BQO393237:BQO393297 CAK393237:CAK393297 CKG393237:CKG393297 CUC393237:CUC393297 DDY393237:DDY393297 DNU393237:DNU393297 DXQ393237:DXQ393297 EHM393237:EHM393297 ERI393237:ERI393297 FBE393237:FBE393297 FLA393237:FLA393297 FUW393237:FUW393297 GES393237:GES393297 GOO393237:GOO393297 GYK393237:GYK393297 HIG393237:HIG393297 HSC393237:HSC393297 IBY393237:IBY393297 ILU393237:ILU393297 IVQ393237:IVQ393297 JFM393237:JFM393297 JPI393237:JPI393297 JZE393237:JZE393297 KJA393237:KJA393297 KSW393237:KSW393297 LCS393237:LCS393297 LMO393237:LMO393297 LWK393237:LWK393297 MGG393237:MGG393297 MQC393237:MQC393297 MZY393237:MZY393297 NJU393237:NJU393297 NTQ393237:NTQ393297 ODM393237:ODM393297 ONI393237:ONI393297 OXE393237:OXE393297 PHA393237:PHA393297 PQW393237:PQW393297 QAS393237:QAS393297 QKO393237:QKO393297 QUK393237:QUK393297 REG393237:REG393297 ROC393237:ROC393297 RXY393237:RXY393297 SHU393237:SHU393297 SRQ393237:SRQ393297 TBM393237:TBM393297 TLI393237:TLI393297 TVE393237:TVE393297 UFA393237:UFA393297 UOW393237:UOW393297 UYS393237:UYS393297 VIO393237:VIO393297 VSK393237:VSK393297 WCG393237:WCG393297 WMC393237:WMC393297 WVY393237:WVY393297 Q458773:Q458833 JM458773:JM458833 TI458773:TI458833 ADE458773:ADE458833 ANA458773:ANA458833 AWW458773:AWW458833 BGS458773:BGS458833 BQO458773:BQO458833 CAK458773:CAK458833 CKG458773:CKG458833 CUC458773:CUC458833 DDY458773:DDY458833 DNU458773:DNU458833 DXQ458773:DXQ458833 EHM458773:EHM458833 ERI458773:ERI458833 FBE458773:FBE458833 FLA458773:FLA458833 FUW458773:FUW458833 GES458773:GES458833 GOO458773:GOO458833 GYK458773:GYK458833 HIG458773:HIG458833 HSC458773:HSC458833 IBY458773:IBY458833 ILU458773:ILU458833 IVQ458773:IVQ458833 JFM458773:JFM458833 JPI458773:JPI458833 JZE458773:JZE458833 KJA458773:KJA458833 KSW458773:KSW458833 LCS458773:LCS458833 LMO458773:LMO458833 LWK458773:LWK458833 MGG458773:MGG458833 MQC458773:MQC458833 MZY458773:MZY458833 NJU458773:NJU458833 NTQ458773:NTQ458833 ODM458773:ODM458833 ONI458773:ONI458833 OXE458773:OXE458833 PHA458773:PHA458833 PQW458773:PQW458833 QAS458773:QAS458833 QKO458773:QKO458833 QUK458773:QUK458833 REG458773:REG458833 ROC458773:ROC458833 RXY458773:RXY458833 SHU458773:SHU458833 SRQ458773:SRQ458833 TBM458773:TBM458833 TLI458773:TLI458833 TVE458773:TVE458833 UFA458773:UFA458833 UOW458773:UOW458833 UYS458773:UYS458833 VIO458773:VIO458833 VSK458773:VSK458833 WCG458773:WCG458833 WMC458773:WMC458833 WVY458773:WVY458833 Q524309:Q524369 JM524309:JM524369 TI524309:TI524369 ADE524309:ADE524369 ANA524309:ANA524369 AWW524309:AWW524369 BGS524309:BGS524369 BQO524309:BQO524369 CAK524309:CAK524369 CKG524309:CKG524369 CUC524309:CUC524369 DDY524309:DDY524369 DNU524309:DNU524369 DXQ524309:DXQ524369 EHM524309:EHM524369 ERI524309:ERI524369 FBE524309:FBE524369 FLA524309:FLA524369 FUW524309:FUW524369 GES524309:GES524369 GOO524309:GOO524369 GYK524309:GYK524369 HIG524309:HIG524369 HSC524309:HSC524369 IBY524309:IBY524369 ILU524309:ILU524369 IVQ524309:IVQ524369 JFM524309:JFM524369 JPI524309:JPI524369 JZE524309:JZE524369 KJA524309:KJA524369 KSW524309:KSW524369 LCS524309:LCS524369 LMO524309:LMO524369 LWK524309:LWK524369 MGG524309:MGG524369 MQC524309:MQC524369 MZY524309:MZY524369 NJU524309:NJU524369 NTQ524309:NTQ524369 ODM524309:ODM524369 ONI524309:ONI524369 OXE524309:OXE524369 PHA524309:PHA524369 PQW524309:PQW524369 QAS524309:QAS524369 QKO524309:QKO524369 QUK524309:QUK524369 REG524309:REG524369 ROC524309:ROC524369 RXY524309:RXY524369 SHU524309:SHU524369 SRQ524309:SRQ524369 TBM524309:TBM524369 TLI524309:TLI524369 TVE524309:TVE524369 UFA524309:UFA524369 UOW524309:UOW524369 UYS524309:UYS524369 VIO524309:VIO524369 VSK524309:VSK524369 WCG524309:WCG524369 WMC524309:WMC524369 WVY524309:WVY524369 Q589845:Q589905 JM589845:JM589905 TI589845:TI589905 ADE589845:ADE589905 ANA589845:ANA589905 AWW589845:AWW589905 BGS589845:BGS589905 BQO589845:BQO589905 CAK589845:CAK589905 CKG589845:CKG589905 CUC589845:CUC589905 DDY589845:DDY589905 DNU589845:DNU589905 DXQ589845:DXQ589905 EHM589845:EHM589905 ERI589845:ERI589905 FBE589845:FBE589905 FLA589845:FLA589905 FUW589845:FUW589905 GES589845:GES589905 GOO589845:GOO589905 GYK589845:GYK589905 HIG589845:HIG589905 HSC589845:HSC589905 IBY589845:IBY589905 ILU589845:ILU589905 IVQ589845:IVQ589905 JFM589845:JFM589905 JPI589845:JPI589905 JZE589845:JZE589905 KJA589845:KJA589905 KSW589845:KSW589905 LCS589845:LCS589905 LMO589845:LMO589905 LWK589845:LWK589905 MGG589845:MGG589905 MQC589845:MQC589905 MZY589845:MZY589905 NJU589845:NJU589905 NTQ589845:NTQ589905 ODM589845:ODM589905 ONI589845:ONI589905 OXE589845:OXE589905 PHA589845:PHA589905 PQW589845:PQW589905 QAS589845:QAS589905 QKO589845:QKO589905 QUK589845:QUK589905 REG589845:REG589905 ROC589845:ROC589905 RXY589845:RXY589905 SHU589845:SHU589905 SRQ589845:SRQ589905 TBM589845:TBM589905 TLI589845:TLI589905 TVE589845:TVE589905 UFA589845:UFA589905 UOW589845:UOW589905 UYS589845:UYS589905 VIO589845:VIO589905 VSK589845:VSK589905 WCG589845:WCG589905 WMC589845:WMC589905 WVY589845:WVY589905 Q655381:Q655441 JM655381:JM655441 TI655381:TI655441 ADE655381:ADE655441 ANA655381:ANA655441 AWW655381:AWW655441 BGS655381:BGS655441 BQO655381:BQO655441 CAK655381:CAK655441 CKG655381:CKG655441 CUC655381:CUC655441 DDY655381:DDY655441 DNU655381:DNU655441 DXQ655381:DXQ655441 EHM655381:EHM655441 ERI655381:ERI655441 FBE655381:FBE655441 FLA655381:FLA655441 FUW655381:FUW655441 GES655381:GES655441 GOO655381:GOO655441 GYK655381:GYK655441 HIG655381:HIG655441 HSC655381:HSC655441 IBY655381:IBY655441 ILU655381:ILU655441 IVQ655381:IVQ655441 JFM655381:JFM655441 JPI655381:JPI655441 JZE655381:JZE655441 KJA655381:KJA655441 KSW655381:KSW655441 LCS655381:LCS655441 LMO655381:LMO655441 LWK655381:LWK655441 MGG655381:MGG655441 MQC655381:MQC655441 MZY655381:MZY655441 NJU655381:NJU655441 NTQ655381:NTQ655441 ODM655381:ODM655441 ONI655381:ONI655441 OXE655381:OXE655441 PHA655381:PHA655441 PQW655381:PQW655441 QAS655381:QAS655441 QKO655381:QKO655441 QUK655381:QUK655441 REG655381:REG655441 ROC655381:ROC655441 RXY655381:RXY655441 SHU655381:SHU655441 SRQ655381:SRQ655441 TBM655381:TBM655441 TLI655381:TLI655441 TVE655381:TVE655441 UFA655381:UFA655441 UOW655381:UOW655441 UYS655381:UYS655441 VIO655381:VIO655441 VSK655381:VSK655441 WCG655381:WCG655441 WMC655381:WMC655441 WVY655381:WVY655441 Q720917:Q720977 JM720917:JM720977 TI720917:TI720977 ADE720917:ADE720977 ANA720917:ANA720977 AWW720917:AWW720977 BGS720917:BGS720977 BQO720917:BQO720977 CAK720917:CAK720977 CKG720917:CKG720977 CUC720917:CUC720977 DDY720917:DDY720977 DNU720917:DNU720977 DXQ720917:DXQ720977 EHM720917:EHM720977 ERI720917:ERI720977 FBE720917:FBE720977 FLA720917:FLA720977 FUW720917:FUW720977 GES720917:GES720977 GOO720917:GOO720977 GYK720917:GYK720977 HIG720917:HIG720977 HSC720917:HSC720977 IBY720917:IBY720977 ILU720917:ILU720977 IVQ720917:IVQ720977 JFM720917:JFM720977 JPI720917:JPI720977 JZE720917:JZE720977 KJA720917:KJA720977 KSW720917:KSW720977 LCS720917:LCS720977 LMO720917:LMO720977 LWK720917:LWK720977 MGG720917:MGG720977 MQC720917:MQC720977 MZY720917:MZY720977 NJU720917:NJU720977 NTQ720917:NTQ720977 ODM720917:ODM720977 ONI720917:ONI720977 OXE720917:OXE720977 PHA720917:PHA720977 PQW720917:PQW720977 QAS720917:QAS720977 QKO720917:QKO720977 QUK720917:QUK720977 REG720917:REG720977 ROC720917:ROC720977 RXY720917:RXY720977 SHU720917:SHU720977 SRQ720917:SRQ720977 TBM720917:TBM720977 TLI720917:TLI720977 TVE720917:TVE720977 UFA720917:UFA720977 UOW720917:UOW720977 UYS720917:UYS720977 VIO720917:VIO720977 VSK720917:VSK720977 WCG720917:WCG720977 WMC720917:WMC720977 WVY720917:WVY720977 Q786453:Q786513 JM786453:JM786513 TI786453:TI786513 ADE786453:ADE786513 ANA786453:ANA786513 AWW786453:AWW786513 BGS786453:BGS786513 BQO786453:BQO786513 CAK786453:CAK786513 CKG786453:CKG786513 CUC786453:CUC786513 DDY786453:DDY786513 DNU786453:DNU786513 DXQ786453:DXQ786513 EHM786453:EHM786513 ERI786453:ERI786513 FBE786453:FBE786513 FLA786453:FLA786513 FUW786453:FUW786513 GES786453:GES786513 GOO786453:GOO786513 GYK786453:GYK786513 HIG786453:HIG786513 HSC786453:HSC786513 IBY786453:IBY786513 ILU786453:ILU786513 IVQ786453:IVQ786513 JFM786453:JFM786513 JPI786453:JPI786513 JZE786453:JZE786513 KJA786453:KJA786513 KSW786453:KSW786513 LCS786453:LCS786513 LMO786453:LMO786513 LWK786453:LWK786513 MGG786453:MGG786513 MQC786453:MQC786513 MZY786453:MZY786513 NJU786453:NJU786513 NTQ786453:NTQ786513 ODM786453:ODM786513 ONI786453:ONI786513 OXE786453:OXE786513 PHA786453:PHA786513 PQW786453:PQW786513 QAS786453:QAS786513 QKO786453:QKO786513 QUK786453:QUK786513 REG786453:REG786513 ROC786453:ROC786513 RXY786453:RXY786513 SHU786453:SHU786513 SRQ786453:SRQ786513 TBM786453:TBM786513 TLI786453:TLI786513 TVE786453:TVE786513 UFA786453:UFA786513 UOW786453:UOW786513 UYS786453:UYS786513 VIO786453:VIO786513 VSK786453:VSK786513 WCG786453:WCG786513 WMC786453:WMC786513 WVY786453:WVY786513 Q851989:Q852049 JM851989:JM852049 TI851989:TI852049 ADE851989:ADE852049 ANA851989:ANA852049 AWW851989:AWW852049 BGS851989:BGS852049 BQO851989:BQO852049 CAK851989:CAK852049 CKG851989:CKG852049 CUC851989:CUC852049 DDY851989:DDY852049 DNU851989:DNU852049 DXQ851989:DXQ852049 EHM851989:EHM852049 ERI851989:ERI852049 FBE851989:FBE852049 FLA851989:FLA852049 FUW851989:FUW852049 GES851989:GES852049 GOO851989:GOO852049 GYK851989:GYK852049 HIG851989:HIG852049 HSC851989:HSC852049 IBY851989:IBY852049 ILU851989:ILU852049 IVQ851989:IVQ852049 JFM851989:JFM852049 JPI851989:JPI852049 JZE851989:JZE852049 KJA851989:KJA852049 KSW851989:KSW852049 LCS851989:LCS852049 LMO851989:LMO852049 LWK851989:LWK852049 MGG851989:MGG852049 MQC851989:MQC852049 MZY851989:MZY852049 NJU851989:NJU852049 NTQ851989:NTQ852049 ODM851989:ODM852049 ONI851989:ONI852049 OXE851989:OXE852049 PHA851989:PHA852049 PQW851989:PQW852049 QAS851989:QAS852049 QKO851989:QKO852049 QUK851989:QUK852049 REG851989:REG852049 ROC851989:ROC852049 RXY851989:RXY852049 SHU851989:SHU852049 SRQ851989:SRQ852049 TBM851989:TBM852049 TLI851989:TLI852049 TVE851989:TVE852049 UFA851989:UFA852049 UOW851989:UOW852049 UYS851989:UYS852049 VIO851989:VIO852049 VSK851989:VSK852049 WCG851989:WCG852049 WMC851989:WMC852049 WVY851989:WVY852049 Q917525:Q917585 JM917525:JM917585 TI917525:TI917585 ADE917525:ADE917585 ANA917525:ANA917585 AWW917525:AWW917585 BGS917525:BGS917585 BQO917525:BQO917585 CAK917525:CAK917585 CKG917525:CKG917585 CUC917525:CUC917585 DDY917525:DDY917585 DNU917525:DNU917585 DXQ917525:DXQ917585 EHM917525:EHM917585 ERI917525:ERI917585 FBE917525:FBE917585 FLA917525:FLA917585 FUW917525:FUW917585 GES917525:GES917585 GOO917525:GOO917585 GYK917525:GYK917585 HIG917525:HIG917585 HSC917525:HSC917585 IBY917525:IBY917585 ILU917525:ILU917585 IVQ917525:IVQ917585 JFM917525:JFM917585 JPI917525:JPI917585 JZE917525:JZE917585 KJA917525:KJA917585 KSW917525:KSW917585 LCS917525:LCS917585 LMO917525:LMO917585 LWK917525:LWK917585 MGG917525:MGG917585 MQC917525:MQC917585 MZY917525:MZY917585 NJU917525:NJU917585 NTQ917525:NTQ917585 ODM917525:ODM917585 ONI917525:ONI917585 OXE917525:OXE917585 PHA917525:PHA917585 PQW917525:PQW917585 QAS917525:QAS917585 QKO917525:QKO917585 QUK917525:QUK917585 REG917525:REG917585 ROC917525:ROC917585 RXY917525:RXY917585 SHU917525:SHU917585 SRQ917525:SRQ917585 TBM917525:TBM917585 TLI917525:TLI917585 TVE917525:TVE917585 UFA917525:UFA917585 UOW917525:UOW917585 UYS917525:UYS917585 VIO917525:VIO917585 VSK917525:VSK917585 WCG917525:WCG917585 WMC917525:WMC917585 WVY917525:WVY917585 Q983061:Q983121 JM983061:JM983121 TI983061:TI983121 ADE983061:ADE983121 ANA983061:ANA983121 AWW983061:AWW983121 BGS983061:BGS983121 BQO983061:BQO983121 CAK983061:CAK983121 CKG983061:CKG983121 CUC983061:CUC983121 DDY983061:DDY983121 DNU983061:DNU983121 DXQ983061:DXQ983121 EHM983061:EHM983121 ERI983061:ERI983121 FBE983061:FBE983121 FLA983061:FLA983121 FUW983061:FUW983121 GES983061:GES983121 GOO983061:GOO983121 GYK983061:GYK983121 HIG983061:HIG983121 HSC983061:HSC983121 IBY983061:IBY983121 ILU983061:ILU983121 IVQ983061:IVQ983121 JFM983061:JFM983121 JPI983061:JPI983121 JZE983061:JZE983121 KJA983061:KJA983121 KSW983061:KSW983121 LCS983061:LCS983121 LMO983061:LMO983121 LWK983061:LWK983121 MGG983061:MGG983121 MQC983061:MQC983121 MZY983061:MZY983121 NJU983061:NJU983121 NTQ983061:NTQ983121 ODM983061:ODM983121 ONI983061:ONI983121 OXE983061:OXE983121 PHA983061:PHA983121 PQW983061:PQW983121 QAS983061:QAS983121 QKO983061:QKO983121 QUK983061:QUK983121 REG983061:REG983121 ROC983061:ROC983121 RXY983061:RXY983121 SHU983061:SHU983121 SRQ983061:SRQ983121 TBM983061:TBM983121 TLI983061:TLI983121 TVE983061:TVE983121 UFA983061:UFA983121 UOW983061:UOW983121 UYS983061:UYS983121 VIO983061:VIO983121 VSK983061:VSK983121 WCG983061:WCG983121 WMC983061:WMC983121 WVY983061:WVY983121 WVY9:WVY10 WMC9:WMC10 WCG9:WCG10 VSK9:VSK10 VIO9:VIO10 UYS9:UYS10 UOW9:UOW10 UFA9:UFA10 TVE9:TVE10 TLI9:TLI10 TBM9:TBM10 SRQ9:SRQ10 SHU9:SHU10 RXY9:RXY10 ROC9:ROC10 REG9:REG10 QUK9:QUK10 QKO9:QKO10 QAS9:QAS10 PQW9:PQW10 PHA9:PHA10 OXE9:OXE10 ONI9:ONI10 ODM9:ODM10 NTQ9:NTQ10 NJU9:NJU10 MZY9:MZY10 MQC9:MQC10 MGG9:MGG10 LWK9:LWK10 LMO9:LMO10 LCS9:LCS10 KSW9:KSW10 KJA9:KJA10 JZE9:JZE10 JPI9:JPI10 JFM9:JFM10 IVQ9:IVQ10 ILU9:ILU10 IBY9:IBY10 HSC9:HSC10 HIG9:HIG10 GYK9:GYK10 GOO9:GOO10 GES9:GES10 FUW9:FUW10 FLA9:FLA10 FBE9:FBE10 ERI9:ERI10 EHM9:EHM10 DXQ9:DXQ10 DNU9:DNU10 DDY9:DDY10 CUC9:CUC10 CKG9:CKG10 CAK9:CAK10 BQO9:BQO10 BGS9:BGS10 AWW9:AWW10 ANA9:ANA10 ADE9:ADE10 TI9:TI10 JM9:JM10 Q9:Q10">
      <formula1>PROBAB</formula1>
    </dataValidation>
  </dataValidations>
  <printOptions horizontalCentered="1" vertic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1" manualBreakCount="1">
    <brk id="89" max="36" man="1"/>
  </rowBreaks>
  <drawing r:id="rId2"/>
  <legacyDrawing r:id="rId3"/>
  <extLst>
    <ext xmlns:x14="http://schemas.microsoft.com/office/spreadsheetml/2009/9/main" uri="{CCE6A557-97BC-4b89-ADB6-D9C93CAAB3DF}">
      <x14:dataValidations xmlns:xm="http://schemas.microsoft.com/office/excel/2006/main" disablePrompts="1" count="1">
        <x14:dataValidation showInputMessage="1" showErrorMessage="1">
          <xm:sqref>AF65538:AG65617 KB65538:KC65617 TX65538:TY65617 ADT65538:ADU65617 ANP65538:ANQ65617 AXL65538:AXM65617 BHH65538:BHI65617 BRD65538:BRE65617 CAZ65538:CBA65617 CKV65538:CKW65617 CUR65538:CUS65617 DEN65538:DEO65617 DOJ65538:DOK65617 DYF65538:DYG65617 EIB65538:EIC65617 ERX65538:ERY65617 FBT65538:FBU65617 FLP65538:FLQ65617 FVL65538:FVM65617 GFH65538:GFI65617 GPD65538:GPE65617 GYZ65538:GZA65617 HIV65538:HIW65617 HSR65538:HSS65617 ICN65538:ICO65617 IMJ65538:IMK65617 IWF65538:IWG65617 JGB65538:JGC65617 JPX65538:JPY65617 JZT65538:JZU65617 KJP65538:KJQ65617 KTL65538:KTM65617 LDH65538:LDI65617 LND65538:LNE65617 LWZ65538:LXA65617 MGV65538:MGW65617 MQR65538:MQS65617 NAN65538:NAO65617 NKJ65538:NKK65617 NUF65538:NUG65617 OEB65538:OEC65617 ONX65538:ONY65617 OXT65538:OXU65617 PHP65538:PHQ65617 PRL65538:PRM65617 QBH65538:QBI65617 QLD65538:QLE65617 QUZ65538:QVA65617 REV65538:REW65617 ROR65538:ROS65617 RYN65538:RYO65617 SIJ65538:SIK65617 SSF65538:SSG65617 TCB65538:TCC65617 TLX65538:TLY65617 TVT65538:TVU65617 UFP65538:UFQ65617 UPL65538:UPM65617 UZH65538:UZI65617 VJD65538:VJE65617 VSZ65538:VTA65617 WCV65538:WCW65617 WMR65538:WMS65617 WWN65538:WWO65617 AF131074:AG131153 KB131074:KC131153 TX131074:TY131153 ADT131074:ADU131153 ANP131074:ANQ131153 AXL131074:AXM131153 BHH131074:BHI131153 BRD131074:BRE131153 CAZ131074:CBA131153 CKV131074:CKW131153 CUR131074:CUS131153 DEN131074:DEO131153 DOJ131074:DOK131153 DYF131074:DYG131153 EIB131074:EIC131153 ERX131074:ERY131153 FBT131074:FBU131153 FLP131074:FLQ131153 FVL131074:FVM131153 GFH131074:GFI131153 GPD131074:GPE131153 GYZ131074:GZA131153 HIV131074:HIW131153 HSR131074:HSS131153 ICN131074:ICO131153 IMJ131074:IMK131153 IWF131074:IWG131153 JGB131074:JGC131153 JPX131074:JPY131153 JZT131074:JZU131153 KJP131074:KJQ131153 KTL131074:KTM131153 LDH131074:LDI131153 LND131074:LNE131153 LWZ131074:LXA131153 MGV131074:MGW131153 MQR131074:MQS131153 NAN131074:NAO131153 NKJ131074:NKK131153 NUF131074:NUG131153 OEB131074:OEC131153 ONX131074:ONY131153 OXT131074:OXU131153 PHP131074:PHQ131153 PRL131074:PRM131153 QBH131074:QBI131153 QLD131074:QLE131153 QUZ131074:QVA131153 REV131074:REW131153 ROR131074:ROS131153 RYN131074:RYO131153 SIJ131074:SIK131153 SSF131074:SSG131153 TCB131074:TCC131153 TLX131074:TLY131153 TVT131074:TVU131153 UFP131074:UFQ131153 UPL131074:UPM131153 UZH131074:UZI131153 VJD131074:VJE131153 VSZ131074:VTA131153 WCV131074:WCW131153 WMR131074:WMS131153 WWN131074:WWO131153 AF196610:AG196689 KB196610:KC196689 TX196610:TY196689 ADT196610:ADU196689 ANP196610:ANQ196689 AXL196610:AXM196689 BHH196610:BHI196689 BRD196610:BRE196689 CAZ196610:CBA196689 CKV196610:CKW196689 CUR196610:CUS196689 DEN196610:DEO196689 DOJ196610:DOK196689 DYF196610:DYG196689 EIB196610:EIC196689 ERX196610:ERY196689 FBT196610:FBU196689 FLP196610:FLQ196689 FVL196610:FVM196689 GFH196610:GFI196689 GPD196610:GPE196689 GYZ196610:GZA196689 HIV196610:HIW196689 HSR196610:HSS196689 ICN196610:ICO196689 IMJ196610:IMK196689 IWF196610:IWG196689 JGB196610:JGC196689 JPX196610:JPY196689 JZT196610:JZU196689 KJP196610:KJQ196689 KTL196610:KTM196689 LDH196610:LDI196689 LND196610:LNE196689 LWZ196610:LXA196689 MGV196610:MGW196689 MQR196610:MQS196689 NAN196610:NAO196689 NKJ196610:NKK196689 NUF196610:NUG196689 OEB196610:OEC196689 ONX196610:ONY196689 OXT196610:OXU196689 PHP196610:PHQ196689 PRL196610:PRM196689 QBH196610:QBI196689 QLD196610:QLE196689 QUZ196610:QVA196689 REV196610:REW196689 ROR196610:ROS196689 RYN196610:RYO196689 SIJ196610:SIK196689 SSF196610:SSG196689 TCB196610:TCC196689 TLX196610:TLY196689 TVT196610:TVU196689 UFP196610:UFQ196689 UPL196610:UPM196689 UZH196610:UZI196689 VJD196610:VJE196689 VSZ196610:VTA196689 WCV196610:WCW196689 WMR196610:WMS196689 WWN196610:WWO196689 AF262146:AG262225 KB262146:KC262225 TX262146:TY262225 ADT262146:ADU262225 ANP262146:ANQ262225 AXL262146:AXM262225 BHH262146:BHI262225 BRD262146:BRE262225 CAZ262146:CBA262225 CKV262146:CKW262225 CUR262146:CUS262225 DEN262146:DEO262225 DOJ262146:DOK262225 DYF262146:DYG262225 EIB262146:EIC262225 ERX262146:ERY262225 FBT262146:FBU262225 FLP262146:FLQ262225 FVL262146:FVM262225 GFH262146:GFI262225 GPD262146:GPE262225 GYZ262146:GZA262225 HIV262146:HIW262225 HSR262146:HSS262225 ICN262146:ICO262225 IMJ262146:IMK262225 IWF262146:IWG262225 JGB262146:JGC262225 JPX262146:JPY262225 JZT262146:JZU262225 KJP262146:KJQ262225 KTL262146:KTM262225 LDH262146:LDI262225 LND262146:LNE262225 LWZ262146:LXA262225 MGV262146:MGW262225 MQR262146:MQS262225 NAN262146:NAO262225 NKJ262146:NKK262225 NUF262146:NUG262225 OEB262146:OEC262225 ONX262146:ONY262225 OXT262146:OXU262225 PHP262146:PHQ262225 PRL262146:PRM262225 QBH262146:QBI262225 QLD262146:QLE262225 QUZ262146:QVA262225 REV262146:REW262225 ROR262146:ROS262225 RYN262146:RYO262225 SIJ262146:SIK262225 SSF262146:SSG262225 TCB262146:TCC262225 TLX262146:TLY262225 TVT262146:TVU262225 UFP262146:UFQ262225 UPL262146:UPM262225 UZH262146:UZI262225 VJD262146:VJE262225 VSZ262146:VTA262225 WCV262146:WCW262225 WMR262146:WMS262225 WWN262146:WWO262225 AF327682:AG327761 KB327682:KC327761 TX327682:TY327761 ADT327682:ADU327761 ANP327682:ANQ327761 AXL327682:AXM327761 BHH327682:BHI327761 BRD327682:BRE327761 CAZ327682:CBA327761 CKV327682:CKW327761 CUR327682:CUS327761 DEN327682:DEO327761 DOJ327682:DOK327761 DYF327682:DYG327761 EIB327682:EIC327761 ERX327682:ERY327761 FBT327682:FBU327761 FLP327682:FLQ327761 FVL327682:FVM327761 GFH327682:GFI327761 GPD327682:GPE327761 GYZ327682:GZA327761 HIV327682:HIW327761 HSR327682:HSS327761 ICN327682:ICO327761 IMJ327682:IMK327761 IWF327682:IWG327761 JGB327682:JGC327761 JPX327682:JPY327761 JZT327682:JZU327761 KJP327682:KJQ327761 KTL327682:KTM327761 LDH327682:LDI327761 LND327682:LNE327761 LWZ327682:LXA327761 MGV327682:MGW327761 MQR327682:MQS327761 NAN327682:NAO327761 NKJ327682:NKK327761 NUF327682:NUG327761 OEB327682:OEC327761 ONX327682:ONY327761 OXT327682:OXU327761 PHP327682:PHQ327761 PRL327682:PRM327761 QBH327682:QBI327761 QLD327682:QLE327761 QUZ327682:QVA327761 REV327682:REW327761 ROR327682:ROS327761 RYN327682:RYO327761 SIJ327682:SIK327761 SSF327682:SSG327761 TCB327682:TCC327761 TLX327682:TLY327761 TVT327682:TVU327761 UFP327682:UFQ327761 UPL327682:UPM327761 UZH327682:UZI327761 VJD327682:VJE327761 VSZ327682:VTA327761 WCV327682:WCW327761 WMR327682:WMS327761 WWN327682:WWO327761 AF393218:AG393297 KB393218:KC393297 TX393218:TY393297 ADT393218:ADU393297 ANP393218:ANQ393297 AXL393218:AXM393297 BHH393218:BHI393297 BRD393218:BRE393297 CAZ393218:CBA393297 CKV393218:CKW393297 CUR393218:CUS393297 DEN393218:DEO393297 DOJ393218:DOK393297 DYF393218:DYG393297 EIB393218:EIC393297 ERX393218:ERY393297 FBT393218:FBU393297 FLP393218:FLQ393297 FVL393218:FVM393297 GFH393218:GFI393297 GPD393218:GPE393297 GYZ393218:GZA393297 HIV393218:HIW393297 HSR393218:HSS393297 ICN393218:ICO393297 IMJ393218:IMK393297 IWF393218:IWG393297 JGB393218:JGC393297 JPX393218:JPY393297 JZT393218:JZU393297 KJP393218:KJQ393297 KTL393218:KTM393297 LDH393218:LDI393297 LND393218:LNE393297 LWZ393218:LXA393297 MGV393218:MGW393297 MQR393218:MQS393297 NAN393218:NAO393297 NKJ393218:NKK393297 NUF393218:NUG393297 OEB393218:OEC393297 ONX393218:ONY393297 OXT393218:OXU393297 PHP393218:PHQ393297 PRL393218:PRM393297 QBH393218:QBI393297 QLD393218:QLE393297 QUZ393218:QVA393297 REV393218:REW393297 ROR393218:ROS393297 RYN393218:RYO393297 SIJ393218:SIK393297 SSF393218:SSG393297 TCB393218:TCC393297 TLX393218:TLY393297 TVT393218:TVU393297 UFP393218:UFQ393297 UPL393218:UPM393297 UZH393218:UZI393297 VJD393218:VJE393297 VSZ393218:VTA393297 WCV393218:WCW393297 WMR393218:WMS393297 WWN393218:WWO393297 AF458754:AG458833 KB458754:KC458833 TX458754:TY458833 ADT458754:ADU458833 ANP458754:ANQ458833 AXL458754:AXM458833 BHH458754:BHI458833 BRD458754:BRE458833 CAZ458754:CBA458833 CKV458754:CKW458833 CUR458754:CUS458833 DEN458754:DEO458833 DOJ458754:DOK458833 DYF458754:DYG458833 EIB458754:EIC458833 ERX458754:ERY458833 FBT458754:FBU458833 FLP458754:FLQ458833 FVL458754:FVM458833 GFH458754:GFI458833 GPD458754:GPE458833 GYZ458754:GZA458833 HIV458754:HIW458833 HSR458754:HSS458833 ICN458754:ICO458833 IMJ458754:IMK458833 IWF458754:IWG458833 JGB458754:JGC458833 JPX458754:JPY458833 JZT458754:JZU458833 KJP458754:KJQ458833 KTL458754:KTM458833 LDH458754:LDI458833 LND458754:LNE458833 LWZ458754:LXA458833 MGV458754:MGW458833 MQR458754:MQS458833 NAN458754:NAO458833 NKJ458754:NKK458833 NUF458754:NUG458833 OEB458754:OEC458833 ONX458754:ONY458833 OXT458754:OXU458833 PHP458754:PHQ458833 PRL458754:PRM458833 QBH458754:QBI458833 QLD458754:QLE458833 QUZ458754:QVA458833 REV458754:REW458833 ROR458754:ROS458833 RYN458754:RYO458833 SIJ458754:SIK458833 SSF458754:SSG458833 TCB458754:TCC458833 TLX458754:TLY458833 TVT458754:TVU458833 UFP458754:UFQ458833 UPL458754:UPM458833 UZH458754:UZI458833 VJD458754:VJE458833 VSZ458754:VTA458833 WCV458754:WCW458833 WMR458754:WMS458833 WWN458754:WWO458833 AF524290:AG524369 KB524290:KC524369 TX524290:TY524369 ADT524290:ADU524369 ANP524290:ANQ524369 AXL524290:AXM524369 BHH524290:BHI524369 BRD524290:BRE524369 CAZ524290:CBA524369 CKV524290:CKW524369 CUR524290:CUS524369 DEN524290:DEO524369 DOJ524290:DOK524369 DYF524290:DYG524369 EIB524290:EIC524369 ERX524290:ERY524369 FBT524290:FBU524369 FLP524290:FLQ524369 FVL524290:FVM524369 GFH524290:GFI524369 GPD524290:GPE524369 GYZ524290:GZA524369 HIV524290:HIW524369 HSR524290:HSS524369 ICN524290:ICO524369 IMJ524290:IMK524369 IWF524290:IWG524369 JGB524290:JGC524369 JPX524290:JPY524369 JZT524290:JZU524369 KJP524290:KJQ524369 KTL524290:KTM524369 LDH524290:LDI524369 LND524290:LNE524369 LWZ524290:LXA524369 MGV524290:MGW524369 MQR524290:MQS524369 NAN524290:NAO524369 NKJ524290:NKK524369 NUF524290:NUG524369 OEB524290:OEC524369 ONX524290:ONY524369 OXT524290:OXU524369 PHP524290:PHQ524369 PRL524290:PRM524369 QBH524290:QBI524369 QLD524290:QLE524369 QUZ524290:QVA524369 REV524290:REW524369 ROR524290:ROS524369 RYN524290:RYO524369 SIJ524290:SIK524369 SSF524290:SSG524369 TCB524290:TCC524369 TLX524290:TLY524369 TVT524290:TVU524369 UFP524290:UFQ524369 UPL524290:UPM524369 UZH524290:UZI524369 VJD524290:VJE524369 VSZ524290:VTA524369 WCV524290:WCW524369 WMR524290:WMS524369 WWN524290:WWO524369 AF589826:AG589905 KB589826:KC589905 TX589826:TY589905 ADT589826:ADU589905 ANP589826:ANQ589905 AXL589826:AXM589905 BHH589826:BHI589905 BRD589826:BRE589905 CAZ589826:CBA589905 CKV589826:CKW589905 CUR589826:CUS589905 DEN589826:DEO589905 DOJ589826:DOK589905 DYF589826:DYG589905 EIB589826:EIC589905 ERX589826:ERY589905 FBT589826:FBU589905 FLP589826:FLQ589905 FVL589826:FVM589905 GFH589826:GFI589905 GPD589826:GPE589905 GYZ589826:GZA589905 HIV589826:HIW589905 HSR589826:HSS589905 ICN589826:ICO589905 IMJ589826:IMK589905 IWF589826:IWG589905 JGB589826:JGC589905 JPX589826:JPY589905 JZT589826:JZU589905 KJP589826:KJQ589905 KTL589826:KTM589905 LDH589826:LDI589905 LND589826:LNE589905 LWZ589826:LXA589905 MGV589826:MGW589905 MQR589826:MQS589905 NAN589826:NAO589905 NKJ589826:NKK589905 NUF589826:NUG589905 OEB589826:OEC589905 ONX589826:ONY589905 OXT589826:OXU589905 PHP589826:PHQ589905 PRL589826:PRM589905 QBH589826:QBI589905 QLD589826:QLE589905 QUZ589826:QVA589905 REV589826:REW589905 ROR589826:ROS589905 RYN589826:RYO589905 SIJ589826:SIK589905 SSF589826:SSG589905 TCB589826:TCC589905 TLX589826:TLY589905 TVT589826:TVU589905 UFP589826:UFQ589905 UPL589826:UPM589905 UZH589826:UZI589905 VJD589826:VJE589905 VSZ589826:VTA589905 WCV589826:WCW589905 WMR589826:WMS589905 WWN589826:WWO589905 AF655362:AG655441 KB655362:KC655441 TX655362:TY655441 ADT655362:ADU655441 ANP655362:ANQ655441 AXL655362:AXM655441 BHH655362:BHI655441 BRD655362:BRE655441 CAZ655362:CBA655441 CKV655362:CKW655441 CUR655362:CUS655441 DEN655362:DEO655441 DOJ655362:DOK655441 DYF655362:DYG655441 EIB655362:EIC655441 ERX655362:ERY655441 FBT655362:FBU655441 FLP655362:FLQ655441 FVL655362:FVM655441 GFH655362:GFI655441 GPD655362:GPE655441 GYZ655362:GZA655441 HIV655362:HIW655441 HSR655362:HSS655441 ICN655362:ICO655441 IMJ655362:IMK655441 IWF655362:IWG655441 JGB655362:JGC655441 JPX655362:JPY655441 JZT655362:JZU655441 KJP655362:KJQ655441 KTL655362:KTM655441 LDH655362:LDI655441 LND655362:LNE655441 LWZ655362:LXA655441 MGV655362:MGW655441 MQR655362:MQS655441 NAN655362:NAO655441 NKJ655362:NKK655441 NUF655362:NUG655441 OEB655362:OEC655441 ONX655362:ONY655441 OXT655362:OXU655441 PHP655362:PHQ655441 PRL655362:PRM655441 QBH655362:QBI655441 QLD655362:QLE655441 QUZ655362:QVA655441 REV655362:REW655441 ROR655362:ROS655441 RYN655362:RYO655441 SIJ655362:SIK655441 SSF655362:SSG655441 TCB655362:TCC655441 TLX655362:TLY655441 TVT655362:TVU655441 UFP655362:UFQ655441 UPL655362:UPM655441 UZH655362:UZI655441 VJD655362:VJE655441 VSZ655362:VTA655441 WCV655362:WCW655441 WMR655362:WMS655441 WWN655362:WWO655441 AF720898:AG720977 KB720898:KC720977 TX720898:TY720977 ADT720898:ADU720977 ANP720898:ANQ720977 AXL720898:AXM720977 BHH720898:BHI720977 BRD720898:BRE720977 CAZ720898:CBA720977 CKV720898:CKW720977 CUR720898:CUS720977 DEN720898:DEO720977 DOJ720898:DOK720977 DYF720898:DYG720977 EIB720898:EIC720977 ERX720898:ERY720977 FBT720898:FBU720977 FLP720898:FLQ720977 FVL720898:FVM720977 GFH720898:GFI720977 GPD720898:GPE720977 GYZ720898:GZA720977 HIV720898:HIW720977 HSR720898:HSS720977 ICN720898:ICO720977 IMJ720898:IMK720977 IWF720898:IWG720977 JGB720898:JGC720977 JPX720898:JPY720977 JZT720898:JZU720977 KJP720898:KJQ720977 KTL720898:KTM720977 LDH720898:LDI720977 LND720898:LNE720977 LWZ720898:LXA720977 MGV720898:MGW720977 MQR720898:MQS720977 NAN720898:NAO720977 NKJ720898:NKK720977 NUF720898:NUG720977 OEB720898:OEC720977 ONX720898:ONY720977 OXT720898:OXU720977 PHP720898:PHQ720977 PRL720898:PRM720977 QBH720898:QBI720977 QLD720898:QLE720977 QUZ720898:QVA720977 REV720898:REW720977 ROR720898:ROS720977 RYN720898:RYO720977 SIJ720898:SIK720977 SSF720898:SSG720977 TCB720898:TCC720977 TLX720898:TLY720977 TVT720898:TVU720977 UFP720898:UFQ720977 UPL720898:UPM720977 UZH720898:UZI720977 VJD720898:VJE720977 VSZ720898:VTA720977 WCV720898:WCW720977 WMR720898:WMS720977 WWN720898:WWO720977 AF786434:AG786513 KB786434:KC786513 TX786434:TY786513 ADT786434:ADU786513 ANP786434:ANQ786513 AXL786434:AXM786513 BHH786434:BHI786513 BRD786434:BRE786513 CAZ786434:CBA786513 CKV786434:CKW786513 CUR786434:CUS786513 DEN786434:DEO786513 DOJ786434:DOK786513 DYF786434:DYG786513 EIB786434:EIC786513 ERX786434:ERY786513 FBT786434:FBU786513 FLP786434:FLQ786513 FVL786434:FVM786513 GFH786434:GFI786513 GPD786434:GPE786513 GYZ786434:GZA786513 HIV786434:HIW786513 HSR786434:HSS786513 ICN786434:ICO786513 IMJ786434:IMK786513 IWF786434:IWG786513 JGB786434:JGC786513 JPX786434:JPY786513 JZT786434:JZU786513 KJP786434:KJQ786513 KTL786434:KTM786513 LDH786434:LDI786513 LND786434:LNE786513 LWZ786434:LXA786513 MGV786434:MGW786513 MQR786434:MQS786513 NAN786434:NAO786513 NKJ786434:NKK786513 NUF786434:NUG786513 OEB786434:OEC786513 ONX786434:ONY786513 OXT786434:OXU786513 PHP786434:PHQ786513 PRL786434:PRM786513 QBH786434:QBI786513 QLD786434:QLE786513 QUZ786434:QVA786513 REV786434:REW786513 ROR786434:ROS786513 RYN786434:RYO786513 SIJ786434:SIK786513 SSF786434:SSG786513 TCB786434:TCC786513 TLX786434:TLY786513 TVT786434:TVU786513 UFP786434:UFQ786513 UPL786434:UPM786513 UZH786434:UZI786513 VJD786434:VJE786513 VSZ786434:VTA786513 WCV786434:WCW786513 WMR786434:WMS786513 WWN786434:WWO786513 AF851970:AG852049 KB851970:KC852049 TX851970:TY852049 ADT851970:ADU852049 ANP851970:ANQ852049 AXL851970:AXM852049 BHH851970:BHI852049 BRD851970:BRE852049 CAZ851970:CBA852049 CKV851970:CKW852049 CUR851970:CUS852049 DEN851970:DEO852049 DOJ851970:DOK852049 DYF851970:DYG852049 EIB851970:EIC852049 ERX851970:ERY852049 FBT851970:FBU852049 FLP851970:FLQ852049 FVL851970:FVM852049 GFH851970:GFI852049 GPD851970:GPE852049 GYZ851970:GZA852049 HIV851970:HIW852049 HSR851970:HSS852049 ICN851970:ICO852049 IMJ851970:IMK852049 IWF851970:IWG852049 JGB851970:JGC852049 JPX851970:JPY852049 JZT851970:JZU852049 KJP851970:KJQ852049 KTL851970:KTM852049 LDH851970:LDI852049 LND851970:LNE852049 LWZ851970:LXA852049 MGV851970:MGW852049 MQR851970:MQS852049 NAN851970:NAO852049 NKJ851970:NKK852049 NUF851970:NUG852049 OEB851970:OEC852049 ONX851970:ONY852049 OXT851970:OXU852049 PHP851970:PHQ852049 PRL851970:PRM852049 QBH851970:QBI852049 QLD851970:QLE852049 QUZ851970:QVA852049 REV851970:REW852049 ROR851970:ROS852049 RYN851970:RYO852049 SIJ851970:SIK852049 SSF851970:SSG852049 TCB851970:TCC852049 TLX851970:TLY852049 TVT851970:TVU852049 UFP851970:UFQ852049 UPL851970:UPM852049 UZH851970:UZI852049 VJD851970:VJE852049 VSZ851970:VTA852049 WCV851970:WCW852049 WMR851970:WMS852049 WWN851970:WWO852049 AF917506:AG917585 KB917506:KC917585 TX917506:TY917585 ADT917506:ADU917585 ANP917506:ANQ917585 AXL917506:AXM917585 BHH917506:BHI917585 BRD917506:BRE917585 CAZ917506:CBA917585 CKV917506:CKW917585 CUR917506:CUS917585 DEN917506:DEO917585 DOJ917506:DOK917585 DYF917506:DYG917585 EIB917506:EIC917585 ERX917506:ERY917585 FBT917506:FBU917585 FLP917506:FLQ917585 FVL917506:FVM917585 GFH917506:GFI917585 GPD917506:GPE917585 GYZ917506:GZA917585 HIV917506:HIW917585 HSR917506:HSS917585 ICN917506:ICO917585 IMJ917506:IMK917585 IWF917506:IWG917585 JGB917506:JGC917585 JPX917506:JPY917585 JZT917506:JZU917585 KJP917506:KJQ917585 KTL917506:KTM917585 LDH917506:LDI917585 LND917506:LNE917585 LWZ917506:LXA917585 MGV917506:MGW917585 MQR917506:MQS917585 NAN917506:NAO917585 NKJ917506:NKK917585 NUF917506:NUG917585 OEB917506:OEC917585 ONX917506:ONY917585 OXT917506:OXU917585 PHP917506:PHQ917585 PRL917506:PRM917585 QBH917506:QBI917585 QLD917506:QLE917585 QUZ917506:QVA917585 REV917506:REW917585 ROR917506:ROS917585 RYN917506:RYO917585 SIJ917506:SIK917585 SSF917506:SSG917585 TCB917506:TCC917585 TLX917506:TLY917585 TVT917506:TVU917585 UFP917506:UFQ917585 UPL917506:UPM917585 UZH917506:UZI917585 VJD917506:VJE917585 VSZ917506:VTA917585 WCV917506:WCW917585 WMR917506:WMS917585 WWN917506:WWO917585 AF983042:AG983121 KB983042:KC983121 TX983042:TY983121 ADT983042:ADU983121 ANP983042:ANQ983121 AXL983042:AXM983121 BHH983042:BHI983121 BRD983042:BRE983121 CAZ983042:CBA983121 CKV983042:CKW983121 CUR983042:CUS983121 DEN983042:DEO983121 DOJ983042:DOK983121 DYF983042:DYG983121 EIB983042:EIC983121 ERX983042:ERY983121 FBT983042:FBU983121 FLP983042:FLQ983121 FVL983042:FVM983121 GFH983042:GFI983121 GPD983042:GPE983121 GYZ983042:GZA983121 HIV983042:HIW983121 HSR983042:HSS983121 ICN983042:ICO983121 IMJ983042:IMK983121 IWF983042:IWG983121 JGB983042:JGC983121 JPX983042:JPY983121 JZT983042:JZU983121 KJP983042:KJQ983121 KTL983042:KTM983121 LDH983042:LDI983121 LND983042:LNE983121 LWZ983042:LXA983121 MGV983042:MGW983121 MQR983042:MQS983121 NAN983042:NAO983121 NKJ983042:NKK983121 NUF983042:NUG983121 OEB983042:OEC983121 ONX983042:ONY983121 OXT983042:OXU983121 PHP983042:PHQ983121 PRL983042:PRM983121 QBH983042:QBI983121 QLD983042:QLE983121 QUZ983042:QVA983121 REV983042:REW983121 ROR983042:ROS983121 RYN983042:RYO983121 SIJ983042:SIK983121 SSF983042:SSG983121 TCB983042:TCC983121 TLX983042:TLY983121 TVT983042:TVU983121 UFP983042:UFQ983121 UPL983042:UPM983121 UZH983042:UZI983121 VJD983042:VJE983121 VSZ983042:VTA983121 WCV983042:WCW983121 WMR983042:WMS983121 WWN983042:WWO983121 AH21:AH81 KD21:KD81 TZ21:TZ81 ADV21:ADV81 ANR21:ANR81 AXN21:AXN81 BHJ21:BHJ81 BRF21:BRF81 CBB21:CBB81 CKX21:CKX81 CUT21:CUT81 DEP21:DEP81 DOL21:DOL81 DYH21:DYH81 EID21:EID81 ERZ21:ERZ81 FBV21:FBV81 FLR21:FLR81 FVN21:FVN81 GFJ21:GFJ81 GPF21:GPF81 GZB21:GZB81 HIX21:HIX81 HST21:HST81 ICP21:ICP81 IML21:IML81 IWH21:IWH81 JGD21:JGD81 JPZ21:JPZ81 JZV21:JZV81 KJR21:KJR81 KTN21:KTN81 LDJ21:LDJ81 LNF21:LNF81 LXB21:LXB81 MGX21:MGX81 MQT21:MQT81 NAP21:NAP81 NKL21:NKL81 NUH21:NUH81 OED21:OED81 ONZ21:ONZ81 OXV21:OXV81 PHR21:PHR81 PRN21:PRN81 QBJ21:QBJ81 QLF21:QLF81 QVB21:QVB81 REX21:REX81 ROT21:ROT81 RYP21:RYP81 SIL21:SIL81 SSH21:SSH81 TCD21:TCD81 TLZ21:TLZ81 TVV21:TVV81 UFR21:UFR81 UPN21:UPN81 UZJ21:UZJ81 VJF21:VJF81 VTB21:VTB81 WCX21:WCX81 WMT21:WMT81 WWP21:WWP81 AH65557:AH65617 KD65557:KD65617 TZ65557:TZ65617 ADV65557:ADV65617 ANR65557:ANR65617 AXN65557:AXN65617 BHJ65557:BHJ65617 BRF65557:BRF65617 CBB65557:CBB65617 CKX65557:CKX65617 CUT65557:CUT65617 DEP65557:DEP65617 DOL65557:DOL65617 DYH65557:DYH65617 EID65557:EID65617 ERZ65557:ERZ65617 FBV65557:FBV65617 FLR65557:FLR65617 FVN65557:FVN65617 GFJ65557:GFJ65617 GPF65557:GPF65617 GZB65557:GZB65617 HIX65557:HIX65617 HST65557:HST65617 ICP65557:ICP65617 IML65557:IML65617 IWH65557:IWH65617 JGD65557:JGD65617 JPZ65557:JPZ65617 JZV65557:JZV65617 KJR65557:KJR65617 KTN65557:KTN65617 LDJ65557:LDJ65617 LNF65557:LNF65617 LXB65557:LXB65617 MGX65557:MGX65617 MQT65557:MQT65617 NAP65557:NAP65617 NKL65557:NKL65617 NUH65557:NUH65617 OED65557:OED65617 ONZ65557:ONZ65617 OXV65557:OXV65617 PHR65557:PHR65617 PRN65557:PRN65617 QBJ65557:QBJ65617 QLF65557:QLF65617 QVB65557:QVB65617 REX65557:REX65617 ROT65557:ROT65617 RYP65557:RYP65617 SIL65557:SIL65617 SSH65557:SSH65617 TCD65557:TCD65617 TLZ65557:TLZ65617 TVV65557:TVV65617 UFR65557:UFR65617 UPN65557:UPN65617 UZJ65557:UZJ65617 VJF65557:VJF65617 VTB65557:VTB65617 WCX65557:WCX65617 WMT65557:WMT65617 WWP65557:WWP65617 AH131093:AH131153 KD131093:KD131153 TZ131093:TZ131153 ADV131093:ADV131153 ANR131093:ANR131153 AXN131093:AXN131153 BHJ131093:BHJ131153 BRF131093:BRF131153 CBB131093:CBB131153 CKX131093:CKX131153 CUT131093:CUT131153 DEP131093:DEP131153 DOL131093:DOL131153 DYH131093:DYH131153 EID131093:EID131153 ERZ131093:ERZ131153 FBV131093:FBV131153 FLR131093:FLR131153 FVN131093:FVN131153 GFJ131093:GFJ131153 GPF131093:GPF131153 GZB131093:GZB131153 HIX131093:HIX131153 HST131093:HST131153 ICP131093:ICP131153 IML131093:IML131153 IWH131093:IWH131153 JGD131093:JGD131153 JPZ131093:JPZ131153 JZV131093:JZV131153 KJR131093:KJR131153 KTN131093:KTN131153 LDJ131093:LDJ131153 LNF131093:LNF131153 LXB131093:LXB131153 MGX131093:MGX131153 MQT131093:MQT131153 NAP131093:NAP131153 NKL131093:NKL131153 NUH131093:NUH131153 OED131093:OED131153 ONZ131093:ONZ131153 OXV131093:OXV131153 PHR131093:PHR131153 PRN131093:PRN131153 QBJ131093:QBJ131153 QLF131093:QLF131153 QVB131093:QVB131153 REX131093:REX131153 ROT131093:ROT131153 RYP131093:RYP131153 SIL131093:SIL131153 SSH131093:SSH131153 TCD131093:TCD131153 TLZ131093:TLZ131153 TVV131093:TVV131153 UFR131093:UFR131153 UPN131093:UPN131153 UZJ131093:UZJ131153 VJF131093:VJF131153 VTB131093:VTB131153 WCX131093:WCX131153 WMT131093:WMT131153 WWP131093:WWP131153 AH196629:AH196689 KD196629:KD196689 TZ196629:TZ196689 ADV196629:ADV196689 ANR196629:ANR196689 AXN196629:AXN196689 BHJ196629:BHJ196689 BRF196629:BRF196689 CBB196629:CBB196689 CKX196629:CKX196689 CUT196629:CUT196689 DEP196629:DEP196689 DOL196629:DOL196689 DYH196629:DYH196689 EID196629:EID196689 ERZ196629:ERZ196689 FBV196629:FBV196689 FLR196629:FLR196689 FVN196629:FVN196689 GFJ196629:GFJ196689 GPF196629:GPF196689 GZB196629:GZB196689 HIX196629:HIX196689 HST196629:HST196689 ICP196629:ICP196689 IML196629:IML196689 IWH196629:IWH196689 JGD196629:JGD196689 JPZ196629:JPZ196689 JZV196629:JZV196689 KJR196629:KJR196689 KTN196629:KTN196689 LDJ196629:LDJ196689 LNF196629:LNF196689 LXB196629:LXB196689 MGX196629:MGX196689 MQT196629:MQT196689 NAP196629:NAP196689 NKL196629:NKL196689 NUH196629:NUH196689 OED196629:OED196689 ONZ196629:ONZ196689 OXV196629:OXV196689 PHR196629:PHR196689 PRN196629:PRN196689 QBJ196629:QBJ196689 QLF196629:QLF196689 QVB196629:QVB196689 REX196629:REX196689 ROT196629:ROT196689 RYP196629:RYP196689 SIL196629:SIL196689 SSH196629:SSH196689 TCD196629:TCD196689 TLZ196629:TLZ196689 TVV196629:TVV196689 UFR196629:UFR196689 UPN196629:UPN196689 UZJ196629:UZJ196689 VJF196629:VJF196689 VTB196629:VTB196689 WCX196629:WCX196689 WMT196629:WMT196689 WWP196629:WWP196689 AH262165:AH262225 KD262165:KD262225 TZ262165:TZ262225 ADV262165:ADV262225 ANR262165:ANR262225 AXN262165:AXN262225 BHJ262165:BHJ262225 BRF262165:BRF262225 CBB262165:CBB262225 CKX262165:CKX262225 CUT262165:CUT262225 DEP262165:DEP262225 DOL262165:DOL262225 DYH262165:DYH262225 EID262165:EID262225 ERZ262165:ERZ262225 FBV262165:FBV262225 FLR262165:FLR262225 FVN262165:FVN262225 GFJ262165:GFJ262225 GPF262165:GPF262225 GZB262165:GZB262225 HIX262165:HIX262225 HST262165:HST262225 ICP262165:ICP262225 IML262165:IML262225 IWH262165:IWH262225 JGD262165:JGD262225 JPZ262165:JPZ262225 JZV262165:JZV262225 KJR262165:KJR262225 KTN262165:KTN262225 LDJ262165:LDJ262225 LNF262165:LNF262225 LXB262165:LXB262225 MGX262165:MGX262225 MQT262165:MQT262225 NAP262165:NAP262225 NKL262165:NKL262225 NUH262165:NUH262225 OED262165:OED262225 ONZ262165:ONZ262225 OXV262165:OXV262225 PHR262165:PHR262225 PRN262165:PRN262225 QBJ262165:QBJ262225 QLF262165:QLF262225 QVB262165:QVB262225 REX262165:REX262225 ROT262165:ROT262225 RYP262165:RYP262225 SIL262165:SIL262225 SSH262165:SSH262225 TCD262165:TCD262225 TLZ262165:TLZ262225 TVV262165:TVV262225 UFR262165:UFR262225 UPN262165:UPN262225 UZJ262165:UZJ262225 VJF262165:VJF262225 VTB262165:VTB262225 WCX262165:WCX262225 WMT262165:WMT262225 WWP262165:WWP262225 AH327701:AH327761 KD327701:KD327761 TZ327701:TZ327761 ADV327701:ADV327761 ANR327701:ANR327761 AXN327701:AXN327761 BHJ327701:BHJ327761 BRF327701:BRF327761 CBB327701:CBB327761 CKX327701:CKX327761 CUT327701:CUT327761 DEP327701:DEP327761 DOL327701:DOL327761 DYH327701:DYH327761 EID327701:EID327761 ERZ327701:ERZ327761 FBV327701:FBV327761 FLR327701:FLR327761 FVN327701:FVN327761 GFJ327701:GFJ327761 GPF327701:GPF327761 GZB327701:GZB327761 HIX327701:HIX327761 HST327701:HST327761 ICP327701:ICP327761 IML327701:IML327761 IWH327701:IWH327761 JGD327701:JGD327761 JPZ327701:JPZ327761 JZV327701:JZV327761 KJR327701:KJR327761 KTN327701:KTN327761 LDJ327701:LDJ327761 LNF327701:LNF327761 LXB327701:LXB327761 MGX327701:MGX327761 MQT327701:MQT327761 NAP327701:NAP327761 NKL327701:NKL327761 NUH327701:NUH327761 OED327701:OED327761 ONZ327701:ONZ327761 OXV327701:OXV327761 PHR327701:PHR327761 PRN327701:PRN327761 QBJ327701:QBJ327761 QLF327701:QLF327761 QVB327701:QVB327761 REX327701:REX327761 ROT327701:ROT327761 RYP327701:RYP327761 SIL327701:SIL327761 SSH327701:SSH327761 TCD327701:TCD327761 TLZ327701:TLZ327761 TVV327701:TVV327761 UFR327701:UFR327761 UPN327701:UPN327761 UZJ327701:UZJ327761 VJF327701:VJF327761 VTB327701:VTB327761 WCX327701:WCX327761 WMT327701:WMT327761 WWP327701:WWP327761 AH393237:AH393297 KD393237:KD393297 TZ393237:TZ393297 ADV393237:ADV393297 ANR393237:ANR393297 AXN393237:AXN393297 BHJ393237:BHJ393297 BRF393237:BRF393297 CBB393237:CBB393297 CKX393237:CKX393297 CUT393237:CUT393297 DEP393237:DEP393297 DOL393237:DOL393297 DYH393237:DYH393297 EID393237:EID393297 ERZ393237:ERZ393297 FBV393237:FBV393297 FLR393237:FLR393297 FVN393237:FVN393297 GFJ393237:GFJ393297 GPF393237:GPF393297 GZB393237:GZB393297 HIX393237:HIX393297 HST393237:HST393297 ICP393237:ICP393297 IML393237:IML393297 IWH393237:IWH393297 JGD393237:JGD393297 JPZ393237:JPZ393297 JZV393237:JZV393297 KJR393237:KJR393297 KTN393237:KTN393297 LDJ393237:LDJ393297 LNF393237:LNF393297 LXB393237:LXB393297 MGX393237:MGX393297 MQT393237:MQT393297 NAP393237:NAP393297 NKL393237:NKL393297 NUH393237:NUH393297 OED393237:OED393297 ONZ393237:ONZ393297 OXV393237:OXV393297 PHR393237:PHR393297 PRN393237:PRN393297 QBJ393237:QBJ393297 QLF393237:QLF393297 QVB393237:QVB393297 REX393237:REX393297 ROT393237:ROT393297 RYP393237:RYP393297 SIL393237:SIL393297 SSH393237:SSH393297 TCD393237:TCD393297 TLZ393237:TLZ393297 TVV393237:TVV393297 UFR393237:UFR393297 UPN393237:UPN393297 UZJ393237:UZJ393297 VJF393237:VJF393297 VTB393237:VTB393297 WCX393237:WCX393297 WMT393237:WMT393297 WWP393237:WWP393297 AH458773:AH458833 KD458773:KD458833 TZ458773:TZ458833 ADV458773:ADV458833 ANR458773:ANR458833 AXN458773:AXN458833 BHJ458773:BHJ458833 BRF458773:BRF458833 CBB458773:CBB458833 CKX458773:CKX458833 CUT458773:CUT458833 DEP458773:DEP458833 DOL458773:DOL458833 DYH458773:DYH458833 EID458773:EID458833 ERZ458773:ERZ458833 FBV458773:FBV458833 FLR458773:FLR458833 FVN458773:FVN458833 GFJ458773:GFJ458833 GPF458773:GPF458833 GZB458773:GZB458833 HIX458773:HIX458833 HST458773:HST458833 ICP458773:ICP458833 IML458773:IML458833 IWH458773:IWH458833 JGD458773:JGD458833 JPZ458773:JPZ458833 JZV458773:JZV458833 KJR458773:KJR458833 KTN458773:KTN458833 LDJ458773:LDJ458833 LNF458773:LNF458833 LXB458773:LXB458833 MGX458773:MGX458833 MQT458773:MQT458833 NAP458773:NAP458833 NKL458773:NKL458833 NUH458773:NUH458833 OED458773:OED458833 ONZ458773:ONZ458833 OXV458773:OXV458833 PHR458773:PHR458833 PRN458773:PRN458833 QBJ458773:QBJ458833 QLF458773:QLF458833 QVB458773:QVB458833 REX458773:REX458833 ROT458773:ROT458833 RYP458773:RYP458833 SIL458773:SIL458833 SSH458773:SSH458833 TCD458773:TCD458833 TLZ458773:TLZ458833 TVV458773:TVV458833 UFR458773:UFR458833 UPN458773:UPN458833 UZJ458773:UZJ458833 VJF458773:VJF458833 VTB458773:VTB458833 WCX458773:WCX458833 WMT458773:WMT458833 WWP458773:WWP458833 AH524309:AH524369 KD524309:KD524369 TZ524309:TZ524369 ADV524309:ADV524369 ANR524309:ANR524369 AXN524309:AXN524369 BHJ524309:BHJ524369 BRF524309:BRF524369 CBB524309:CBB524369 CKX524309:CKX524369 CUT524309:CUT524369 DEP524309:DEP524369 DOL524309:DOL524369 DYH524309:DYH524369 EID524309:EID524369 ERZ524309:ERZ524369 FBV524309:FBV524369 FLR524309:FLR524369 FVN524309:FVN524369 GFJ524309:GFJ524369 GPF524309:GPF524369 GZB524309:GZB524369 HIX524309:HIX524369 HST524309:HST524369 ICP524309:ICP524369 IML524309:IML524369 IWH524309:IWH524369 JGD524309:JGD524369 JPZ524309:JPZ524369 JZV524309:JZV524369 KJR524309:KJR524369 KTN524309:KTN524369 LDJ524309:LDJ524369 LNF524309:LNF524369 LXB524309:LXB524369 MGX524309:MGX524369 MQT524309:MQT524369 NAP524309:NAP524369 NKL524309:NKL524369 NUH524309:NUH524369 OED524309:OED524369 ONZ524309:ONZ524369 OXV524309:OXV524369 PHR524309:PHR524369 PRN524309:PRN524369 QBJ524309:QBJ524369 QLF524309:QLF524369 QVB524309:QVB524369 REX524309:REX524369 ROT524309:ROT524369 RYP524309:RYP524369 SIL524309:SIL524369 SSH524309:SSH524369 TCD524309:TCD524369 TLZ524309:TLZ524369 TVV524309:TVV524369 UFR524309:UFR524369 UPN524309:UPN524369 UZJ524309:UZJ524369 VJF524309:VJF524369 VTB524309:VTB524369 WCX524309:WCX524369 WMT524309:WMT524369 WWP524309:WWP524369 AH589845:AH589905 KD589845:KD589905 TZ589845:TZ589905 ADV589845:ADV589905 ANR589845:ANR589905 AXN589845:AXN589905 BHJ589845:BHJ589905 BRF589845:BRF589905 CBB589845:CBB589905 CKX589845:CKX589905 CUT589845:CUT589905 DEP589845:DEP589905 DOL589845:DOL589905 DYH589845:DYH589905 EID589845:EID589905 ERZ589845:ERZ589905 FBV589845:FBV589905 FLR589845:FLR589905 FVN589845:FVN589905 GFJ589845:GFJ589905 GPF589845:GPF589905 GZB589845:GZB589905 HIX589845:HIX589905 HST589845:HST589905 ICP589845:ICP589905 IML589845:IML589905 IWH589845:IWH589905 JGD589845:JGD589905 JPZ589845:JPZ589905 JZV589845:JZV589905 KJR589845:KJR589905 KTN589845:KTN589905 LDJ589845:LDJ589905 LNF589845:LNF589905 LXB589845:LXB589905 MGX589845:MGX589905 MQT589845:MQT589905 NAP589845:NAP589905 NKL589845:NKL589905 NUH589845:NUH589905 OED589845:OED589905 ONZ589845:ONZ589905 OXV589845:OXV589905 PHR589845:PHR589905 PRN589845:PRN589905 QBJ589845:QBJ589905 QLF589845:QLF589905 QVB589845:QVB589905 REX589845:REX589905 ROT589845:ROT589905 RYP589845:RYP589905 SIL589845:SIL589905 SSH589845:SSH589905 TCD589845:TCD589905 TLZ589845:TLZ589905 TVV589845:TVV589905 UFR589845:UFR589905 UPN589845:UPN589905 UZJ589845:UZJ589905 VJF589845:VJF589905 VTB589845:VTB589905 WCX589845:WCX589905 WMT589845:WMT589905 WWP589845:WWP589905 AH655381:AH655441 KD655381:KD655441 TZ655381:TZ655441 ADV655381:ADV655441 ANR655381:ANR655441 AXN655381:AXN655441 BHJ655381:BHJ655441 BRF655381:BRF655441 CBB655381:CBB655441 CKX655381:CKX655441 CUT655381:CUT655441 DEP655381:DEP655441 DOL655381:DOL655441 DYH655381:DYH655441 EID655381:EID655441 ERZ655381:ERZ655441 FBV655381:FBV655441 FLR655381:FLR655441 FVN655381:FVN655441 GFJ655381:GFJ655441 GPF655381:GPF655441 GZB655381:GZB655441 HIX655381:HIX655441 HST655381:HST655441 ICP655381:ICP655441 IML655381:IML655441 IWH655381:IWH655441 JGD655381:JGD655441 JPZ655381:JPZ655441 JZV655381:JZV655441 KJR655381:KJR655441 KTN655381:KTN655441 LDJ655381:LDJ655441 LNF655381:LNF655441 LXB655381:LXB655441 MGX655381:MGX655441 MQT655381:MQT655441 NAP655381:NAP655441 NKL655381:NKL655441 NUH655381:NUH655441 OED655381:OED655441 ONZ655381:ONZ655441 OXV655381:OXV655441 PHR655381:PHR655441 PRN655381:PRN655441 QBJ655381:QBJ655441 QLF655381:QLF655441 QVB655381:QVB655441 REX655381:REX655441 ROT655381:ROT655441 RYP655381:RYP655441 SIL655381:SIL655441 SSH655381:SSH655441 TCD655381:TCD655441 TLZ655381:TLZ655441 TVV655381:TVV655441 UFR655381:UFR655441 UPN655381:UPN655441 UZJ655381:UZJ655441 VJF655381:VJF655441 VTB655381:VTB655441 WCX655381:WCX655441 WMT655381:WMT655441 WWP655381:WWP655441 AH720917:AH720977 KD720917:KD720977 TZ720917:TZ720977 ADV720917:ADV720977 ANR720917:ANR720977 AXN720917:AXN720977 BHJ720917:BHJ720977 BRF720917:BRF720977 CBB720917:CBB720977 CKX720917:CKX720977 CUT720917:CUT720977 DEP720917:DEP720977 DOL720917:DOL720977 DYH720917:DYH720977 EID720917:EID720977 ERZ720917:ERZ720977 FBV720917:FBV720977 FLR720917:FLR720977 FVN720917:FVN720977 GFJ720917:GFJ720977 GPF720917:GPF720977 GZB720917:GZB720977 HIX720917:HIX720977 HST720917:HST720977 ICP720917:ICP720977 IML720917:IML720977 IWH720917:IWH720977 JGD720917:JGD720977 JPZ720917:JPZ720977 JZV720917:JZV720977 KJR720917:KJR720977 KTN720917:KTN720977 LDJ720917:LDJ720977 LNF720917:LNF720977 LXB720917:LXB720977 MGX720917:MGX720977 MQT720917:MQT720977 NAP720917:NAP720977 NKL720917:NKL720977 NUH720917:NUH720977 OED720917:OED720977 ONZ720917:ONZ720977 OXV720917:OXV720977 PHR720917:PHR720977 PRN720917:PRN720977 QBJ720917:QBJ720977 QLF720917:QLF720977 QVB720917:QVB720977 REX720917:REX720977 ROT720917:ROT720977 RYP720917:RYP720977 SIL720917:SIL720977 SSH720917:SSH720977 TCD720917:TCD720977 TLZ720917:TLZ720977 TVV720917:TVV720977 UFR720917:UFR720977 UPN720917:UPN720977 UZJ720917:UZJ720977 VJF720917:VJF720977 VTB720917:VTB720977 WCX720917:WCX720977 WMT720917:WMT720977 WWP720917:WWP720977 AH786453:AH786513 KD786453:KD786513 TZ786453:TZ786513 ADV786453:ADV786513 ANR786453:ANR786513 AXN786453:AXN786513 BHJ786453:BHJ786513 BRF786453:BRF786513 CBB786453:CBB786513 CKX786453:CKX786513 CUT786453:CUT786513 DEP786453:DEP786513 DOL786453:DOL786513 DYH786453:DYH786513 EID786453:EID786513 ERZ786453:ERZ786513 FBV786453:FBV786513 FLR786453:FLR786513 FVN786453:FVN786513 GFJ786453:GFJ786513 GPF786453:GPF786513 GZB786453:GZB786513 HIX786453:HIX786513 HST786453:HST786513 ICP786453:ICP786513 IML786453:IML786513 IWH786453:IWH786513 JGD786453:JGD786513 JPZ786453:JPZ786513 JZV786453:JZV786513 KJR786453:KJR786513 KTN786453:KTN786513 LDJ786453:LDJ786513 LNF786453:LNF786513 LXB786453:LXB786513 MGX786453:MGX786513 MQT786453:MQT786513 NAP786453:NAP786513 NKL786453:NKL786513 NUH786453:NUH786513 OED786453:OED786513 ONZ786453:ONZ786513 OXV786453:OXV786513 PHR786453:PHR786513 PRN786453:PRN786513 QBJ786453:QBJ786513 QLF786453:QLF786513 QVB786453:QVB786513 REX786453:REX786513 ROT786453:ROT786513 RYP786453:RYP786513 SIL786453:SIL786513 SSH786453:SSH786513 TCD786453:TCD786513 TLZ786453:TLZ786513 TVV786453:TVV786513 UFR786453:UFR786513 UPN786453:UPN786513 UZJ786453:UZJ786513 VJF786453:VJF786513 VTB786453:VTB786513 WCX786453:WCX786513 WMT786453:WMT786513 WWP786453:WWP786513 AH851989:AH852049 KD851989:KD852049 TZ851989:TZ852049 ADV851989:ADV852049 ANR851989:ANR852049 AXN851989:AXN852049 BHJ851989:BHJ852049 BRF851989:BRF852049 CBB851989:CBB852049 CKX851989:CKX852049 CUT851989:CUT852049 DEP851989:DEP852049 DOL851989:DOL852049 DYH851989:DYH852049 EID851989:EID852049 ERZ851989:ERZ852049 FBV851989:FBV852049 FLR851989:FLR852049 FVN851989:FVN852049 GFJ851989:GFJ852049 GPF851989:GPF852049 GZB851989:GZB852049 HIX851989:HIX852049 HST851989:HST852049 ICP851989:ICP852049 IML851989:IML852049 IWH851989:IWH852049 JGD851989:JGD852049 JPZ851989:JPZ852049 JZV851989:JZV852049 KJR851989:KJR852049 KTN851989:KTN852049 LDJ851989:LDJ852049 LNF851989:LNF852049 LXB851989:LXB852049 MGX851989:MGX852049 MQT851989:MQT852049 NAP851989:NAP852049 NKL851989:NKL852049 NUH851989:NUH852049 OED851989:OED852049 ONZ851989:ONZ852049 OXV851989:OXV852049 PHR851989:PHR852049 PRN851989:PRN852049 QBJ851989:QBJ852049 QLF851989:QLF852049 QVB851989:QVB852049 REX851989:REX852049 ROT851989:ROT852049 RYP851989:RYP852049 SIL851989:SIL852049 SSH851989:SSH852049 TCD851989:TCD852049 TLZ851989:TLZ852049 TVV851989:TVV852049 UFR851989:UFR852049 UPN851989:UPN852049 UZJ851989:UZJ852049 VJF851989:VJF852049 VTB851989:VTB852049 WCX851989:WCX852049 WMT851989:WMT852049 WWP851989:WWP852049 AH917525:AH917585 KD917525:KD917585 TZ917525:TZ917585 ADV917525:ADV917585 ANR917525:ANR917585 AXN917525:AXN917585 BHJ917525:BHJ917585 BRF917525:BRF917585 CBB917525:CBB917585 CKX917525:CKX917585 CUT917525:CUT917585 DEP917525:DEP917585 DOL917525:DOL917585 DYH917525:DYH917585 EID917525:EID917585 ERZ917525:ERZ917585 FBV917525:FBV917585 FLR917525:FLR917585 FVN917525:FVN917585 GFJ917525:GFJ917585 GPF917525:GPF917585 GZB917525:GZB917585 HIX917525:HIX917585 HST917525:HST917585 ICP917525:ICP917585 IML917525:IML917585 IWH917525:IWH917585 JGD917525:JGD917585 JPZ917525:JPZ917585 JZV917525:JZV917585 KJR917525:KJR917585 KTN917525:KTN917585 LDJ917525:LDJ917585 LNF917525:LNF917585 LXB917525:LXB917585 MGX917525:MGX917585 MQT917525:MQT917585 NAP917525:NAP917585 NKL917525:NKL917585 NUH917525:NUH917585 OED917525:OED917585 ONZ917525:ONZ917585 OXV917525:OXV917585 PHR917525:PHR917585 PRN917525:PRN917585 QBJ917525:QBJ917585 QLF917525:QLF917585 QVB917525:QVB917585 REX917525:REX917585 ROT917525:ROT917585 RYP917525:RYP917585 SIL917525:SIL917585 SSH917525:SSH917585 TCD917525:TCD917585 TLZ917525:TLZ917585 TVV917525:TVV917585 UFR917525:UFR917585 UPN917525:UPN917585 UZJ917525:UZJ917585 VJF917525:VJF917585 VTB917525:VTB917585 WCX917525:WCX917585 WMT917525:WMT917585 WWP917525:WWP917585 AH983061:AH983121 KD983061:KD983121 TZ983061:TZ983121 ADV983061:ADV983121 ANR983061:ANR983121 AXN983061:AXN983121 BHJ983061:BHJ983121 BRF983061:BRF983121 CBB983061:CBB983121 CKX983061:CKX983121 CUT983061:CUT983121 DEP983061:DEP983121 DOL983061:DOL983121 DYH983061:DYH983121 EID983061:EID983121 ERZ983061:ERZ983121 FBV983061:FBV983121 FLR983061:FLR983121 FVN983061:FVN983121 GFJ983061:GFJ983121 GPF983061:GPF983121 GZB983061:GZB983121 HIX983061:HIX983121 HST983061:HST983121 ICP983061:ICP983121 IML983061:IML983121 IWH983061:IWH983121 JGD983061:JGD983121 JPZ983061:JPZ983121 JZV983061:JZV983121 KJR983061:KJR983121 KTN983061:KTN983121 LDJ983061:LDJ983121 LNF983061:LNF983121 LXB983061:LXB983121 MGX983061:MGX983121 MQT983061:MQT983121 NAP983061:NAP983121 NKL983061:NKL983121 NUH983061:NUH983121 OED983061:OED983121 ONZ983061:ONZ983121 OXV983061:OXV983121 PHR983061:PHR983121 PRN983061:PRN983121 QBJ983061:QBJ983121 QLF983061:QLF983121 QVB983061:QVB983121 REX983061:REX983121 ROT983061:ROT983121 RYP983061:RYP983121 SIL983061:SIL983121 SSH983061:SSH983121 TCD983061:TCD983121 TLZ983061:TLZ983121 TVV983061:TVV983121 UFR983061:UFR983121 UPN983061:UPN983121 UZJ983061:UZJ983121 VJF983061:VJF983121 VTB983061:VTB983121 WCX983061:WCX983121 WMT983061:WMT983121 WWP983061:WWP983121 AH65538:AH65546 KD65538:KD65546 TZ65538:TZ65546 ADV65538:ADV65546 ANR65538:ANR65546 AXN65538:AXN65546 BHJ65538:BHJ65546 BRF65538:BRF65546 CBB65538:CBB65546 CKX65538:CKX65546 CUT65538:CUT65546 DEP65538:DEP65546 DOL65538:DOL65546 DYH65538:DYH65546 EID65538:EID65546 ERZ65538:ERZ65546 FBV65538:FBV65546 FLR65538:FLR65546 FVN65538:FVN65546 GFJ65538:GFJ65546 GPF65538:GPF65546 GZB65538:GZB65546 HIX65538:HIX65546 HST65538:HST65546 ICP65538:ICP65546 IML65538:IML65546 IWH65538:IWH65546 JGD65538:JGD65546 JPZ65538:JPZ65546 JZV65538:JZV65546 KJR65538:KJR65546 KTN65538:KTN65546 LDJ65538:LDJ65546 LNF65538:LNF65546 LXB65538:LXB65546 MGX65538:MGX65546 MQT65538:MQT65546 NAP65538:NAP65546 NKL65538:NKL65546 NUH65538:NUH65546 OED65538:OED65546 ONZ65538:ONZ65546 OXV65538:OXV65546 PHR65538:PHR65546 PRN65538:PRN65546 QBJ65538:QBJ65546 QLF65538:QLF65546 QVB65538:QVB65546 REX65538:REX65546 ROT65538:ROT65546 RYP65538:RYP65546 SIL65538:SIL65546 SSH65538:SSH65546 TCD65538:TCD65546 TLZ65538:TLZ65546 TVV65538:TVV65546 UFR65538:UFR65546 UPN65538:UPN65546 UZJ65538:UZJ65546 VJF65538:VJF65546 VTB65538:VTB65546 WCX65538:WCX65546 WMT65538:WMT65546 WWP65538:WWP65546 AH131074:AH131082 KD131074:KD131082 TZ131074:TZ131082 ADV131074:ADV131082 ANR131074:ANR131082 AXN131074:AXN131082 BHJ131074:BHJ131082 BRF131074:BRF131082 CBB131074:CBB131082 CKX131074:CKX131082 CUT131074:CUT131082 DEP131074:DEP131082 DOL131074:DOL131082 DYH131074:DYH131082 EID131074:EID131082 ERZ131074:ERZ131082 FBV131074:FBV131082 FLR131074:FLR131082 FVN131074:FVN131082 GFJ131074:GFJ131082 GPF131074:GPF131082 GZB131074:GZB131082 HIX131074:HIX131082 HST131074:HST131082 ICP131074:ICP131082 IML131074:IML131082 IWH131074:IWH131082 JGD131074:JGD131082 JPZ131074:JPZ131082 JZV131074:JZV131082 KJR131074:KJR131082 KTN131074:KTN131082 LDJ131074:LDJ131082 LNF131074:LNF131082 LXB131074:LXB131082 MGX131074:MGX131082 MQT131074:MQT131082 NAP131074:NAP131082 NKL131074:NKL131082 NUH131074:NUH131082 OED131074:OED131082 ONZ131074:ONZ131082 OXV131074:OXV131082 PHR131074:PHR131082 PRN131074:PRN131082 QBJ131074:QBJ131082 QLF131074:QLF131082 QVB131074:QVB131082 REX131074:REX131082 ROT131074:ROT131082 RYP131074:RYP131082 SIL131074:SIL131082 SSH131074:SSH131082 TCD131074:TCD131082 TLZ131074:TLZ131082 TVV131074:TVV131082 UFR131074:UFR131082 UPN131074:UPN131082 UZJ131074:UZJ131082 VJF131074:VJF131082 VTB131074:VTB131082 WCX131074:WCX131082 WMT131074:WMT131082 WWP131074:WWP131082 AH196610:AH196618 KD196610:KD196618 TZ196610:TZ196618 ADV196610:ADV196618 ANR196610:ANR196618 AXN196610:AXN196618 BHJ196610:BHJ196618 BRF196610:BRF196618 CBB196610:CBB196618 CKX196610:CKX196618 CUT196610:CUT196618 DEP196610:DEP196618 DOL196610:DOL196618 DYH196610:DYH196618 EID196610:EID196618 ERZ196610:ERZ196618 FBV196610:FBV196618 FLR196610:FLR196618 FVN196610:FVN196618 GFJ196610:GFJ196618 GPF196610:GPF196618 GZB196610:GZB196618 HIX196610:HIX196618 HST196610:HST196618 ICP196610:ICP196618 IML196610:IML196618 IWH196610:IWH196618 JGD196610:JGD196618 JPZ196610:JPZ196618 JZV196610:JZV196618 KJR196610:KJR196618 KTN196610:KTN196618 LDJ196610:LDJ196618 LNF196610:LNF196618 LXB196610:LXB196618 MGX196610:MGX196618 MQT196610:MQT196618 NAP196610:NAP196618 NKL196610:NKL196618 NUH196610:NUH196618 OED196610:OED196618 ONZ196610:ONZ196618 OXV196610:OXV196618 PHR196610:PHR196618 PRN196610:PRN196618 QBJ196610:QBJ196618 QLF196610:QLF196618 QVB196610:QVB196618 REX196610:REX196618 ROT196610:ROT196618 RYP196610:RYP196618 SIL196610:SIL196618 SSH196610:SSH196618 TCD196610:TCD196618 TLZ196610:TLZ196618 TVV196610:TVV196618 UFR196610:UFR196618 UPN196610:UPN196618 UZJ196610:UZJ196618 VJF196610:VJF196618 VTB196610:VTB196618 WCX196610:WCX196618 WMT196610:WMT196618 WWP196610:WWP196618 AH262146:AH262154 KD262146:KD262154 TZ262146:TZ262154 ADV262146:ADV262154 ANR262146:ANR262154 AXN262146:AXN262154 BHJ262146:BHJ262154 BRF262146:BRF262154 CBB262146:CBB262154 CKX262146:CKX262154 CUT262146:CUT262154 DEP262146:DEP262154 DOL262146:DOL262154 DYH262146:DYH262154 EID262146:EID262154 ERZ262146:ERZ262154 FBV262146:FBV262154 FLR262146:FLR262154 FVN262146:FVN262154 GFJ262146:GFJ262154 GPF262146:GPF262154 GZB262146:GZB262154 HIX262146:HIX262154 HST262146:HST262154 ICP262146:ICP262154 IML262146:IML262154 IWH262146:IWH262154 JGD262146:JGD262154 JPZ262146:JPZ262154 JZV262146:JZV262154 KJR262146:KJR262154 KTN262146:KTN262154 LDJ262146:LDJ262154 LNF262146:LNF262154 LXB262146:LXB262154 MGX262146:MGX262154 MQT262146:MQT262154 NAP262146:NAP262154 NKL262146:NKL262154 NUH262146:NUH262154 OED262146:OED262154 ONZ262146:ONZ262154 OXV262146:OXV262154 PHR262146:PHR262154 PRN262146:PRN262154 QBJ262146:QBJ262154 QLF262146:QLF262154 QVB262146:QVB262154 REX262146:REX262154 ROT262146:ROT262154 RYP262146:RYP262154 SIL262146:SIL262154 SSH262146:SSH262154 TCD262146:TCD262154 TLZ262146:TLZ262154 TVV262146:TVV262154 UFR262146:UFR262154 UPN262146:UPN262154 UZJ262146:UZJ262154 VJF262146:VJF262154 VTB262146:VTB262154 WCX262146:WCX262154 WMT262146:WMT262154 WWP262146:WWP262154 AH327682:AH327690 KD327682:KD327690 TZ327682:TZ327690 ADV327682:ADV327690 ANR327682:ANR327690 AXN327682:AXN327690 BHJ327682:BHJ327690 BRF327682:BRF327690 CBB327682:CBB327690 CKX327682:CKX327690 CUT327682:CUT327690 DEP327682:DEP327690 DOL327682:DOL327690 DYH327682:DYH327690 EID327682:EID327690 ERZ327682:ERZ327690 FBV327682:FBV327690 FLR327682:FLR327690 FVN327682:FVN327690 GFJ327682:GFJ327690 GPF327682:GPF327690 GZB327682:GZB327690 HIX327682:HIX327690 HST327682:HST327690 ICP327682:ICP327690 IML327682:IML327690 IWH327682:IWH327690 JGD327682:JGD327690 JPZ327682:JPZ327690 JZV327682:JZV327690 KJR327682:KJR327690 KTN327682:KTN327690 LDJ327682:LDJ327690 LNF327682:LNF327690 LXB327682:LXB327690 MGX327682:MGX327690 MQT327682:MQT327690 NAP327682:NAP327690 NKL327682:NKL327690 NUH327682:NUH327690 OED327682:OED327690 ONZ327682:ONZ327690 OXV327682:OXV327690 PHR327682:PHR327690 PRN327682:PRN327690 QBJ327682:QBJ327690 QLF327682:QLF327690 QVB327682:QVB327690 REX327682:REX327690 ROT327682:ROT327690 RYP327682:RYP327690 SIL327682:SIL327690 SSH327682:SSH327690 TCD327682:TCD327690 TLZ327682:TLZ327690 TVV327682:TVV327690 UFR327682:UFR327690 UPN327682:UPN327690 UZJ327682:UZJ327690 VJF327682:VJF327690 VTB327682:VTB327690 WCX327682:WCX327690 WMT327682:WMT327690 WWP327682:WWP327690 AH393218:AH393226 KD393218:KD393226 TZ393218:TZ393226 ADV393218:ADV393226 ANR393218:ANR393226 AXN393218:AXN393226 BHJ393218:BHJ393226 BRF393218:BRF393226 CBB393218:CBB393226 CKX393218:CKX393226 CUT393218:CUT393226 DEP393218:DEP393226 DOL393218:DOL393226 DYH393218:DYH393226 EID393218:EID393226 ERZ393218:ERZ393226 FBV393218:FBV393226 FLR393218:FLR393226 FVN393218:FVN393226 GFJ393218:GFJ393226 GPF393218:GPF393226 GZB393218:GZB393226 HIX393218:HIX393226 HST393218:HST393226 ICP393218:ICP393226 IML393218:IML393226 IWH393218:IWH393226 JGD393218:JGD393226 JPZ393218:JPZ393226 JZV393218:JZV393226 KJR393218:KJR393226 KTN393218:KTN393226 LDJ393218:LDJ393226 LNF393218:LNF393226 LXB393218:LXB393226 MGX393218:MGX393226 MQT393218:MQT393226 NAP393218:NAP393226 NKL393218:NKL393226 NUH393218:NUH393226 OED393218:OED393226 ONZ393218:ONZ393226 OXV393218:OXV393226 PHR393218:PHR393226 PRN393218:PRN393226 QBJ393218:QBJ393226 QLF393218:QLF393226 QVB393218:QVB393226 REX393218:REX393226 ROT393218:ROT393226 RYP393218:RYP393226 SIL393218:SIL393226 SSH393218:SSH393226 TCD393218:TCD393226 TLZ393218:TLZ393226 TVV393218:TVV393226 UFR393218:UFR393226 UPN393218:UPN393226 UZJ393218:UZJ393226 VJF393218:VJF393226 VTB393218:VTB393226 WCX393218:WCX393226 WMT393218:WMT393226 WWP393218:WWP393226 AH458754:AH458762 KD458754:KD458762 TZ458754:TZ458762 ADV458754:ADV458762 ANR458754:ANR458762 AXN458754:AXN458762 BHJ458754:BHJ458762 BRF458754:BRF458762 CBB458754:CBB458762 CKX458754:CKX458762 CUT458754:CUT458762 DEP458754:DEP458762 DOL458754:DOL458762 DYH458754:DYH458762 EID458754:EID458762 ERZ458754:ERZ458762 FBV458754:FBV458762 FLR458754:FLR458762 FVN458754:FVN458762 GFJ458754:GFJ458762 GPF458754:GPF458762 GZB458754:GZB458762 HIX458754:HIX458762 HST458754:HST458762 ICP458754:ICP458762 IML458754:IML458762 IWH458754:IWH458762 JGD458754:JGD458762 JPZ458754:JPZ458762 JZV458754:JZV458762 KJR458754:KJR458762 KTN458754:KTN458762 LDJ458754:LDJ458762 LNF458754:LNF458762 LXB458754:LXB458762 MGX458754:MGX458762 MQT458754:MQT458762 NAP458754:NAP458762 NKL458754:NKL458762 NUH458754:NUH458762 OED458754:OED458762 ONZ458754:ONZ458762 OXV458754:OXV458762 PHR458754:PHR458762 PRN458754:PRN458762 QBJ458754:QBJ458762 QLF458754:QLF458762 QVB458754:QVB458762 REX458754:REX458762 ROT458754:ROT458762 RYP458754:RYP458762 SIL458754:SIL458762 SSH458754:SSH458762 TCD458754:TCD458762 TLZ458754:TLZ458762 TVV458754:TVV458762 UFR458754:UFR458762 UPN458754:UPN458762 UZJ458754:UZJ458762 VJF458754:VJF458762 VTB458754:VTB458762 WCX458754:WCX458762 WMT458754:WMT458762 WWP458754:WWP458762 AH524290:AH524298 KD524290:KD524298 TZ524290:TZ524298 ADV524290:ADV524298 ANR524290:ANR524298 AXN524290:AXN524298 BHJ524290:BHJ524298 BRF524290:BRF524298 CBB524290:CBB524298 CKX524290:CKX524298 CUT524290:CUT524298 DEP524290:DEP524298 DOL524290:DOL524298 DYH524290:DYH524298 EID524290:EID524298 ERZ524290:ERZ524298 FBV524290:FBV524298 FLR524290:FLR524298 FVN524290:FVN524298 GFJ524290:GFJ524298 GPF524290:GPF524298 GZB524290:GZB524298 HIX524290:HIX524298 HST524290:HST524298 ICP524290:ICP524298 IML524290:IML524298 IWH524290:IWH524298 JGD524290:JGD524298 JPZ524290:JPZ524298 JZV524290:JZV524298 KJR524290:KJR524298 KTN524290:KTN524298 LDJ524290:LDJ524298 LNF524290:LNF524298 LXB524290:LXB524298 MGX524290:MGX524298 MQT524290:MQT524298 NAP524290:NAP524298 NKL524290:NKL524298 NUH524290:NUH524298 OED524290:OED524298 ONZ524290:ONZ524298 OXV524290:OXV524298 PHR524290:PHR524298 PRN524290:PRN524298 QBJ524290:QBJ524298 QLF524290:QLF524298 QVB524290:QVB524298 REX524290:REX524298 ROT524290:ROT524298 RYP524290:RYP524298 SIL524290:SIL524298 SSH524290:SSH524298 TCD524290:TCD524298 TLZ524290:TLZ524298 TVV524290:TVV524298 UFR524290:UFR524298 UPN524290:UPN524298 UZJ524290:UZJ524298 VJF524290:VJF524298 VTB524290:VTB524298 WCX524290:WCX524298 WMT524290:WMT524298 WWP524290:WWP524298 AH589826:AH589834 KD589826:KD589834 TZ589826:TZ589834 ADV589826:ADV589834 ANR589826:ANR589834 AXN589826:AXN589834 BHJ589826:BHJ589834 BRF589826:BRF589834 CBB589826:CBB589834 CKX589826:CKX589834 CUT589826:CUT589834 DEP589826:DEP589834 DOL589826:DOL589834 DYH589826:DYH589834 EID589826:EID589834 ERZ589826:ERZ589834 FBV589826:FBV589834 FLR589826:FLR589834 FVN589826:FVN589834 GFJ589826:GFJ589834 GPF589826:GPF589834 GZB589826:GZB589834 HIX589826:HIX589834 HST589826:HST589834 ICP589826:ICP589834 IML589826:IML589834 IWH589826:IWH589834 JGD589826:JGD589834 JPZ589826:JPZ589834 JZV589826:JZV589834 KJR589826:KJR589834 KTN589826:KTN589834 LDJ589826:LDJ589834 LNF589826:LNF589834 LXB589826:LXB589834 MGX589826:MGX589834 MQT589826:MQT589834 NAP589826:NAP589834 NKL589826:NKL589834 NUH589826:NUH589834 OED589826:OED589834 ONZ589826:ONZ589834 OXV589826:OXV589834 PHR589826:PHR589834 PRN589826:PRN589834 QBJ589826:QBJ589834 QLF589826:QLF589834 QVB589826:QVB589834 REX589826:REX589834 ROT589826:ROT589834 RYP589826:RYP589834 SIL589826:SIL589834 SSH589826:SSH589834 TCD589826:TCD589834 TLZ589826:TLZ589834 TVV589826:TVV589834 UFR589826:UFR589834 UPN589826:UPN589834 UZJ589826:UZJ589834 VJF589826:VJF589834 VTB589826:VTB589834 WCX589826:WCX589834 WMT589826:WMT589834 WWP589826:WWP589834 AH655362:AH655370 KD655362:KD655370 TZ655362:TZ655370 ADV655362:ADV655370 ANR655362:ANR655370 AXN655362:AXN655370 BHJ655362:BHJ655370 BRF655362:BRF655370 CBB655362:CBB655370 CKX655362:CKX655370 CUT655362:CUT655370 DEP655362:DEP655370 DOL655362:DOL655370 DYH655362:DYH655370 EID655362:EID655370 ERZ655362:ERZ655370 FBV655362:FBV655370 FLR655362:FLR655370 FVN655362:FVN655370 GFJ655362:GFJ655370 GPF655362:GPF655370 GZB655362:GZB655370 HIX655362:HIX655370 HST655362:HST655370 ICP655362:ICP655370 IML655362:IML655370 IWH655362:IWH655370 JGD655362:JGD655370 JPZ655362:JPZ655370 JZV655362:JZV655370 KJR655362:KJR655370 KTN655362:KTN655370 LDJ655362:LDJ655370 LNF655362:LNF655370 LXB655362:LXB655370 MGX655362:MGX655370 MQT655362:MQT655370 NAP655362:NAP655370 NKL655362:NKL655370 NUH655362:NUH655370 OED655362:OED655370 ONZ655362:ONZ655370 OXV655362:OXV655370 PHR655362:PHR655370 PRN655362:PRN655370 QBJ655362:QBJ655370 QLF655362:QLF655370 QVB655362:QVB655370 REX655362:REX655370 ROT655362:ROT655370 RYP655362:RYP655370 SIL655362:SIL655370 SSH655362:SSH655370 TCD655362:TCD655370 TLZ655362:TLZ655370 TVV655362:TVV655370 UFR655362:UFR655370 UPN655362:UPN655370 UZJ655362:UZJ655370 VJF655362:VJF655370 VTB655362:VTB655370 WCX655362:WCX655370 WMT655362:WMT655370 WWP655362:WWP655370 AH720898:AH720906 KD720898:KD720906 TZ720898:TZ720906 ADV720898:ADV720906 ANR720898:ANR720906 AXN720898:AXN720906 BHJ720898:BHJ720906 BRF720898:BRF720906 CBB720898:CBB720906 CKX720898:CKX720906 CUT720898:CUT720906 DEP720898:DEP720906 DOL720898:DOL720906 DYH720898:DYH720906 EID720898:EID720906 ERZ720898:ERZ720906 FBV720898:FBV720906 FLR720898:FLR720906 FVN720898:FVN720906 GFJ720898:GFJ720906 GPF720898:GPF720906 GZB720898:GZB720906 HIX720898:HIX720906 HST720898:HST720906 ICP720898:ICP720906 IML720898:IML720906 IWH720898:IWH720906 JGD720898:JGD720906 JPZ720898:JPZ720906 JZV720898:JZV720906 KJR720898:KJR720906 KTN720898:KTN720906 LDJ720898:LDJ720906 LNF720898:LNF720906 LXB720898:LXB720906 MGX720898:MGX720906 MQT720898:MQT720906 NAP720898:NAP720906 NKL720898:NKL720906 NUH720898:NUH720906 OED720898:OED720906 ONZ720898:ONZ720906 OXV720898:OXV720906 PHR720898:PHR720906 PRN720898:PRN720906 QBJ720898:QBJ720906 QLF720898:QLF720906 QVB720898:QVB720906 REX720898:REX720906 ROT720898:ROT720906 RYP720898:RYP720906 SIL720898:SIL720906 SSH720898:SSH720906 TCD720898:TCD720906 TLZ720898:TLZ720906 TVV720898:TVV720906 UFR720898:UFR720906 UPN720898:UPN720906 UZJ720898:UZJ720906 VJF720898:VJF720906 VTB720898:VTB720906 WCX720898:WCX720906 WMT720898:WMT720906 WWP720898:WWP720906 AH786434:AH786442 KD786434:KD786442 TZ786434:TZ786442 ADV786434:ADV786442 ANR786434:ANR786442 AXN786434:AXN786442 BHJ786434:BHJ786442 BRF786434:BRF786442 CBB786434:CBB786442 CKX786434:CKX786442 CUT786434:CUT786442 DEP786434:DEP786442 DOL786434:DOL786442 DYH786434:DYH786442 EID786434:EID786442 ERZ786434:ERZ786442 FBV786434:FBV786442 FLR786434:FLR786442 FVN786434:FVN786442 GFJ786434:GFJ786442 GPF786434:GPF786442 GZB786434:GZB786442 HIX786434:HIX786442 HST786434:HST786442 ICP786434:ICP786442 IML786434:IML786442 IWH786434:IWH786442 JGD786434:JGD786442 JPZ786434:JPZ786442 JZV786434:JZV786442 KJR786434:KJR786442 KTN786434:KTN786442 LDJ786434:LDJ786442 LNF786434:LNF786442 LXB786434:LXB786442 MGX786434:MGX786442 MQT786434:MQT786442 NAP786434:NAP786442 NKL786434:NKL786442 NUH786434:NUH786442 OED786434:OED786442 ONZ786434:ONZ786442 OXV786434:OXV786442 PHR786434:PHR786442 PRN786434:PRN786442 QBJ786434:QBJ786442 QLF786434:QLF786442 QVB786434:QVB786442 REX786434:REX786442 ROT786434:ROT786442 RYP786434:RYP786442 SIL786434:SIL786442 SSH786434:SSH786442 TCD786434:TCD786442 TLZ786434:TLZ786442 TVV786434:TVV786442 UFR786434:UFR786442 UPN786434:UPN786442 UZJ786434:UZJ786442 VJF786434:VJF786442 VTB786434:VTB786442 WCX786434:WCX786442 WMT786434:WMT786442 WWP786434:WWP786442 AH851970:AH851978 KD851970:KD851978 TZ851970:TZ851978 ADV851970:ADV851978 ANR851970:ANR851978 AXN851970:AXN851978 BHJ851970:BHJ851978 BRF851970:BRF851978 CBB851970:CBB851978 CKX851970:CKX851978 CUT851970:CUT851978 DEP851970:DEP851978 DOL851970:DOL851978 DYH851970:DYH851978 EID851970:EID851978 ERZ851970:ERZ851978 FBV851970:FBV851978 FLR851970:FLR851978 FVN851970:FVN851978 GFJ851970:GFJ851978 GPF851970:GPF851978 GZB851970:GZB851978 HIX851970:HIX851978 HST851970:HST851978 ICP851970:ICP851978 IML851970:IML851978 IWH851970:IWH851978 JGD851970:JGD851978 JPZ851970:JPZ851978 JZV851970:JZV851978 KJR851970:KJR851978 KTN851970:KTN851978 LDJ851970:LDJ851978 LNF851970:LNF851978 LXB851970:LXB851978 MGX851970:MGX851978 MQT851970:MQT851978 NAP851970:NAP851978 NKL851970:NKL851978 NUH851970:NUH851978 OED851970:OED851978 ONZ851970:ONZ851978 OXV851970:OXV851978 PHR851970:PHR851978 PRN851970:PRN851978 QBJ851970:QBJ851978 QLF851970:QLF851978 QVB851970:QVB851978 REX851970:REX851978 ROT851970:ROT851978 RYP851970:RYP851978 SIL851970:SIL851978 SSH851970:SSH851978 TCD851970:TCD851978 TLZ851970:TLZ851978 TVV851970:TVV851978 UFR851970:UFR851978 UPN851970:UPN851978 UZJ851970:UZJ851978 VJF851970:VJF851978 VTB851970:VTB851978 WCX851970:WCX851978 WMT851970:WMT851978 WWP851970:WWP851978 AH917506:AH917514 KD917506:KD917514 TZ917506:TZ917514 ADV917506:ADV917514 ANR917506:ANR917514 AXN917506:AXN917514 BHJ917506:BHJ917514 BRF917506:BRF917514 CBB917506:CBB917514 CKX917506:CKX917514 CUT917506:CUT917514 DEP917506:DEP917514 DOL917506:DOL917514 DYH917506:DYH917514 EID917506:EID917514 ERZ917506:ERZ917514 FBV917506:FBV917514 FLR917506:FLR917514 FVN917506:FVN917514 GFJ917506:GFJ917514 GPF917506:GPF917514 GZB917506:GZB917514 HIX917506:HIX917514 HST917506:HST917514 ICP917506:ICP917514 IML917506:IML917514 IWH917506:IWH917514 JGD917506:JGD917514 JPZ917506:JPZ917514 JZV917506:JZV917514 KJR917506:KJR917514 KTN917506:KTN917514 LDJ917506:LDJ917514 LNF917506:LNF917514 LXB917506:LXB917514 MGX917506:MGX917514 MQT917506:MQT917514 NAP917506:NAP917514 NKL917506:NKL917514 NUH917506:NUH917514 OED917506:OED917514 ONZ917506:ONZ917514 OXV917506:OXV917514 PHR917506:PHR917514 PRN917506:PRN917514 QBJ917506:QBJ917514 QLF917506:QLF917514 QVB917506:QVB917514 REX917506:REX917514 ROT917506:ROT917514 RYP917506:RYP917514 SIL917506:SIL917514 SSH917506:SSH917514 TCD917506:TCD917514 TLZ917506:TLZ917514 TVV917506:TVV917514 UFR917506:UFR917514 UPN917506:UPN917514 UZJ917506:UZJ917514 VJF917506:VJF917514 VTB917506:VTB917514 WCX917506:WCX917514 WMT917506:WMT917514 WWP917506:WWP917514 AH983042:AH983050 KD983042:KD983050 TZ983042:TZ983050 ADV983042:ADV983050 ANR983042:ANR983050 AXN983042:AXN983050 BHJ983042:BHJ983050 BRF983042:BRF983050 CBB983042:CBB983050 CKX983042:CKX983050 CUT983042:CUT983050 DEP983042:DEP983050 DOL983042:DOL983050 DYH983042:DYH983050 EID983042:EID983050 ERZ983042:ERZ983050 FBV983042:FBV983050 FLR983042:FLR983050 FVN983042:FVN983050 GFJ983042:GFJ983050 GPF983042:GPF983050 GZB983042:GZB983050 HIX983042:HIX983050 HST983042:HST983050 ICP983042:ICP983050 IML983042:IML983050 IWH983042:IWH983050 JGD983042:JGD983050 JPZ983042:JPZ983050 JZV983042:JZV983050 KJR983042:KJR983050 KTN983042:KTN983050 LDJ983042:LDJ983050 LNF983042:LNF983050 LXB983042:LXB983050 MGX983042:MGX983050 MQT983042:MQT983050 NAP983042:NAP983050 NKL983042:NKL983050 NUH983042:NUH983050 OED983042:OED983050 ONZ983042:ONZ983050 OXV983042:OXV983050 PHR983042:PHR983050 PRN983042:PRN983050 QBJ983042:QBJ983050 QLF983042:QLF983050 QVB983042:QVB983050 REX983042:REX983050 ROT983042:ROT983050 RYP983042:RYP983050 SIL983042:SIL983050 SSH983042:SSH983050 TCD983042:TCD983050 TLZ983042:TLZ983050 TVV983042:TVV983050 UFR983042:UFR983050 UPN983042:UPN983050 UZJ983042:UZJ983050 VJF983042:VJF983050 VTB983042:VTB983050 WCX983042:WCX983050 WMT983042:WMT983050 WWP983042:WWP983050 AI65538:AI65617 KE65538:KE65617 UA65538:UA65617 ADW65538:ADW65617 ANS65538:ANS65617 AXO65538:AXO65617 BHK65538:BHK65617 BRG65538:BRG65617 CBC65538:CBC65617 CKY65538:CKY65617 CUU65538:CUU65617 DEQ65538:DEQ65617 DOM65538:DOM65617 DYI65538:DYI65617 EIE65538:EIE65617 ESA65538:ESA65617 FBW65538:FBW65617 FLS65538:FLS65617 FVO65538:FVO65617 GFK65538:GFK65617 GPG65538:GPG65617 GZC65538:GZC65617 HIY65538:HIY65617 HSU65538:HSU65617 ICQ65538:ICQ65617 IMM65538:IMM65617 IWI65538:IWI65617 JGE65538:JGE65617 JQA65538:JQA65617 JZW65538:JZW65617 KJS65538:KJS65617 KTO65538:KTO65617 LDK65538:LDK65617 LNG65538:LNG65617 LXC65538:LXC65617 MGY65538:MGY65617 MQU65538:MQU65617 NAQ65538:NAQ65617 NKM65538:NKM65617 NUI65538:NUI65617 OEE65538:OEE65617 OOA65538:OOA65617 OXW65538:OXW65617 PHS65538:PHS65617 PRO65538:PRO65617 QBK65538:QBK65617 QLG65538:QLG65617 QVC65538:QVC65617 REY65538:REY65617 ROU65538:ROU65617 RYQ65538:RYQ65617 SIM65538:SIM65617 SSI65538:SSI65617 TCE65538:TCE65617 TMA65538:TMA65617 TVW65538:TVW65617 UFS65538:UFS65617 UPO65538:UPO65617 UZK65538:UZK65617 VJG65538:VJG65617 VTC65538:VTC65617 WCY65538:WCY65617 WMU65538:WMU65617 WWQ65538:WWQ65617 AI131074:AI131153 KE131074:KE131153 UA131074:UA131153 ADW131074:ADW131153 ANS131074:ANS131153 AXO131074:AXO131153 BHK131074:BHK131153 BRG131074:BRG131153 CBC131074:CBC131153 CKY131074:CKY131153 CUU131074:CUU131153 DEQ131074:DEQ131153 DOM131074:DOM131153 DYI131074:DYI131153 EIE131074:EIE131153 ESA131074:ESA131153 FBW131074:FBW131153 FLS131074:FLS131153 FVO131074:FVO131153 GFK131074:GFK131153 GPG131074:GPG131153 GZC131074:GZC131153 HIY131074:HIY131153 HSU131074:HSU131153 ICQ131074:ICQ131153 IMM131074:IMM131153 IWI131074:IWI131153 JGE131074:JGE131153 JQA131074:JQA131153 JZW131074:JZW131153 KJS131074:KJS131153 KTO131074:KTO131153 LDK131074:LDK131153 LNG131074:LNG131153 LXC131074:LXC131153 MGY131074:MGY131153 MQU131074:MQU131153 NAQ131074:NAQ131153 NKM131074:NKM131153 NUI131074:NUI131153 OEE131074:OEE131153 OOA131074:OOA131153 OXW131074:OXW131153 PHS131074:PHS131153 PRO131074:PRO131153 QBK131074:QBK131153 QLG131074:QLG131153 QVC131074:QVC131153 REY131074:REY131153 ROU131074:ROU131153 RYQ131074:RYQ131153 SIM131074:SIM131153 SSI131074:SSI131153 TCE131074:TCE131153 TMA131074:TMA131153 TVW131074:TVW131153 UFS131074:UFS131153 UPO131074:UPO131153 UZK131074:UZK131153 VJG131074:VJG131153 VTC131074:VTC131153 WCY131074:WCY131153 WMU131074:WMU131153 WWQ131074:WWQ131153 AI196610:AI196689 KE196610:KE196689 UA196610:UA196689 ADW196610:ADW196689 ANS196610:ANS196689 AXO196610:AXO196689 BHK196610:BHK196689 BRG196610:BRG196689 CBC196610:CBC196689 CKY196610:CKY196689 CUU196610:CUU196689 DEQ196610:DEQ196689 DOM196610:DOM196689 DYI196610:DYI196689 EIE196610:EIE196689 ESA196610:ESA196689 FBW196610:FBW196689 FLS196610:FLS196689 FVO196610:FVO196689 GFK196610:GFK196689 GPG196610:GPG196689 GZC196610:GZC196689 HIY196610:HIY196689 HSU196610:HSU196689 ICQ196610:ICQ196689 IMM196610:IMM196689 IWI196610:IWI196689 JGE196610:JGE196689 JQA196610:JQA196689 JZW196610:JZW196689 KJS196610:KJS196689 KTO196610:KTO196689 LDK196610:LDK196689 LNG196610:LNG196689 LXC196610:LXC196689 MGY196610:MGY196689 MQU196610:MQU196689 NAQ196610:NAQ196689 NKM196610:NKM196689 NUI196610:NUI196689 OEE196610:OEE196689 OOA196610:OOA196689 OXW196610:OXW196689 PHS196610:PHS196689 PRO196610:PRO196689 QBK196610:QBK196689 QLG196610:QLG196689 QVC196610:QVC196689 REY196610:REY196689 ROU196610:ROU196689 RYQ196610:RYQ196689 SIM196610:SIM196689 SSI196610:SSI196689 TCE196610:TCE196689 TMA196610:TMA196689 TVW196610:TVW196689 UFS196610:UFS196689 UPO196610:UPO196689 UZK196610:UZK196689 VJG196610:VJG196689 VTC196610:VTC196689 WCY196610:WCY196689 WMU196610:WMU196689 WWQ196610:WWQ196689 AI262146:AI262225 KE262146:KE262225 UA262146:UA262225 ADW262146:ADW262225 ANS262146:ANS262225 AXO262146:AXO262225 BHK262146:BHK262225 BRG262146:BRG262225 CBC262146:CBC262225 CKY262146:CKY262225 CUU262146:CUU262225 DEQ262146:DEQ262225 DOM262146:DOM262225 DYI262146:DYI262225 EIE262146:EIE262225 ESA262146:ESA262225 FBW262146:FBW262225 FLS262146:FLS262225 FVO262146:FVO262225 GFK262146:GFK262225 GPG262146:GPG262225 GZC262146:GZC262225 HIY262146:HIY262225 HSU262146:HSU262225 ICQ262146:ICQ262225 IMM262146:IMM262225 IWI262146:IWI262225 JGE262146:JGE262225 JQA262146:JQA262225 JZW262146:JZW262225 KJS262146:KJS262225 KTO262146:KTO262225 LDK262146:LDK262225 LNG262146:LNG262225 LXC262146:LXC262225 MGY262146:MGY262225 MQU262146:MQU262225 NAQ262146:NAQ262225 NKM262146:NKM262225 NUI262146:NUI262225 OEE262146:OEE262225 OOA262146:OOA262225 OXW262146:OXW262225 PHS262146:PHS262225 PRO262146:PRO262225 QBK262146:QBK262225 QLG262146:QLG262225 QVC262146:QVC262225 REY262146:REY262225 ROU262146:ROU262225 RYQ262146:RYQ262225 SIM262146:SIM262225 SSI262146:SSI262225 TCE262146:TCE262225 TMA262146:TMA262225 TVW262146:TVW262225 UFS262146:UFS262225 UPO262146:UPO262225 UZK262146:UZK262225 VJG262146:VJG262225 VTC262146:VTC262225 WCY262146:WCY262225 WMU262146:WMU262225 WWQ262146:WWQ262225 AI327682:AI327761 KE327682:KE327761 UA327682:UA327761 ADW327682:ADW327761 ANS327682:ANS327761 AXO327682:AXO327761 BHK327682:BHK327761 BRG327682:BRG327761 CBC327682:CBC327761 CKY327682:CKY327761 CUU327682:CUU327761 DEQ327682:DEQ327761 DOM327682:DOM327761 DYI327682:DYI327761 EIE327682:EIE327761 ESA327682:ESA327761 FBW327682:FBW327761 FLS327682:FLS327761 FVO327682:FVO327761 GFK327682:GFK327761 GPG327682:GPG327761 GZC327682:GZC327761 HIY327682:HIY327761 HSU327682:HSU327761 ICQ327682:ICQ327761 IMM327682:IMM327761 IWI327682:IWI327761 JGE327682:JGE327761 JQA327682:JQA327761 JZW327682:JZW327761 KJS327682:KJS327761 KTO327682:KTO327761 LDK327682:LDK327761 LNG327682:LNG327761 LXC327682:LXC327761 MGY327682:MGY327761 MQU327682:MQU327761 NAQ327682:NAQ327761 NKM327682:NKM327761 NUI327682:NUI327761 OEE327682:OEE327761 OOA327682:OOA327761 OXW327682:OXW327761 PHS327682:PHS327761 PRO327682:PRO327761 QBK327682:QBK327761 QLG327682:QLG327761 QVC327682:QVC327761 REY327682:REY327761 ROU327682:ROU327761 RYQ327682:RYQ327761 SIM327682:SIM327761 SSI327682:SSI327761 TCE327682:TCE327761 TMA327682:TMA327761 TVW327682:TVW327761 UFS327682:UFS327761 UPO327682:UPO327761 UZK327682:UZK327761 VJG327682:VJG327761 VTC327682:VTC327761 WCY327682:WCY327761 WMU327682:WMU327761 WWQ327682:WWQ327761 AI393218:AI393297 KE393218:KE393297 UA393218:UA393297 ADW393218:ADW393297 ANS393218:ANS393297 AXO393218:AXO393297 BHK393218:BHK393297 BRG393218:BRG393297 CBC393218:CBC393297 CKY393218:CKY393297 CUU393218:CUU393297 DEQ393218:DEQ393297 DOM393218:DOM393297 DYI393218:DYI393297 EIE393218:EIE393297 ESA393218:ESA393297 FBW393218:FBW393297 FLS393218:FLS393297 FVO393218:FVO393297 GFK393218:GFK393297 GPG393218:GPG393297 GZC393218:GZC393297 HIY393218:HIY393297 HSU393218:HSU393297 ICQ393218:ICQ393297 IMM393218:IMM393297 IWI393218:IWI393297 JGE393218:JGE393297 JQA393218:JQA393297 JZW393218:JZW393297 KJS393218:KJS393297 KTO393218:KTO393297 LDK393218:LDK393297 LNG393218:LNG393297 LXC393218:LXC393297 MGY393218:MGY393297 MQU393218:MQU393297 NAQ393218:NAQ393297 NKM393218:NKM393297 NUI393218:NUI393297 OEE393218:OEE393297 OOA393218:OOA393297 OXW393218:OXW393297 PHS393218:PHS393297 PRO393218:PRO393297 QBK393218:QBK393297 QLG393218:QLG393297 QVC393218:QVC393297 REY393218:REY393297 ROU393218:ROU393297 RYQ393218:RYQ393297 SIM393218:SIM393297 SSI393218:SSI393297 TCE393218:TCE393297 TMA393218:TMA393297 TVW393218:TVW393297 UFS393218:UFS393297 UPO393218:UPO393297 UZK393218:UZK393297 VJG393218:VJG393297 VTC393218:VTC393297 WCY393218:WCY393297 WMU393218:WMU393297 WWQ393218:WWQ393297 AI458754:AI458833 KE458754:KE458833 UA458754:UA458833 ADW458754:ADW458833 ANS458754:ANS458833 AXO458754:AXO458833 BHK458754:BHK458833 BRG458754:BRG458833 CBC458754:CBC458833 CKY458754:CKY458833 CUU458754:CUU458833 DEQ458754:DEQ458833 DOM458754:DOM458833 DYI458754:DYI458833 EIE458754:EIE458833 ESA458754:ESA458833 FBW458754:FBW458833 FLS458754:FLS458833 FVO458754:FVO458833 GFK458754:GFK458833 GPG458754:GPG458833 GZC458754:GZC458833 HIY458754:HIY458833 HSU458754:HSU458833 ICQ458754:ICQ458833 IMM458754:IMM458833 IWI458754:IWI458833 JGE458754:JGE458833 JQA458754:JQA458833 JZW458754:JZW458833 KJS458754:KJS458833 KTO458754:KTO458833 LDK458754:LDK458833 LNG458754:LNG458833 LXC458754:LXC458833 MGY458754:MGY458833 MQU458754:MQU458833 NAQ458754:NAQ458833 NKM458754:NKM458833 NUI458754:NUI458833 OEE458754:OEE458833 OOA458754:OOA458833 OXW458754:OXW458833 PHS458754:PHS458833 PRO458754:PRO458833 QBK458754:QBK458833 QLG458754:QLG458833 QVC458754:QVC458833 REY458754:REY458833 ROU458754:ROU458833 RYQ458754:RYQ458833 SIM458754:SIM458833 SSI458754:SSI458833 TCE458754:TCE458833 TMA458754:TMA458833 TVW458754:TVW458833 UFS458754:UFS458833 UPO458754:UPO458833 UZK458754:UZK458833 VJG458754:VJG458833 VTC458754:VTC458833 WCY458754:WCY458833 WMU458754:WMU458833 WWQ458754:WWQ458833 AI524290:AI524369 KE524290:KE524369 UA524290:UA524369 ADW524290:ADW524369 ANS524290:ANS524369 AXO524290:AXO524369 BHK524290:BHK524369 BRG524290:BRG524369 CBC524290:CBC524369 CKY524290:CKY524369 CUU524290:CUU524369 DEQ524290:DEQ524369 DOM524290:DOM524369 DYI524290:DYI524369 EIE524290:EIE524369 ESA524290:ESA524369 FBW524290:FBW524369 FLS524290:FLS524369 FVO524290:FVO524369 GFK524290:GFK524369 GPG524290:GPG524369 GZC524290:GZC524369 HIY524290:HIY524369 HSU524290:HSU524369 ICQ524290:ICQ524369 IMM524290:IMM524369 IWI524290:IWI524369 JGE524290:JGE524369 JQA524290:JQA524369 JZW524290:JZW524369 KJS524290:KJS524369 KTO524290:KTO524369 LDK524290:LDK524369 LNG524290:LNG524369 LXC524290:LXC524369 MGY524290:MGY524369 MQU524290:MQU524369 NAQ524290:NAQ524369 NKM524290:NKM524369 NUI524290:NUI524369 OEE524290:OEE524369 OOA524290:OOA524369 OXW524290:OXW524369 PHS524290:PHS524369 PRO524290:PRO524369 QBK524290:QBK524369 QLG524290:QLG524369 QVC524290:QVC524369 REY524290:REY524369 ROU524290:ROU524369 RYQ524290:RYQ524369 SIM524290:SIM524369 SSI524290:SSI524369 TCE524290:TCE524369 TMA524290:TMA524369 TVW524290:TVW524369 UFS524290:UFS524369 UPO524290:UPO524369 UZK524290:UZK524369 VJG524290:VJG524369 VTC524290:VTC524369 WCY524290:WCY524369 WMU524290:WMU524369 WWQ524290:WWQ524369 AI589826:AI589905 KE589826:KE589905 UA589826:UA589905 ADW589826:ADW589905 ANS589826:ANS589905 AXO589826:AXO589905 BHK589826:BHK589905 BRG589826:BRG589905 CBC589826:CBC589905 CKY589826:CKY589905 CUU589826:CUU589905 DEQ589826:DEQ589905 DOM589826:DOM589905 DYI589826:DYI589905 EIE589826:EIE589905 ESA589826:ESA589905 FBW589826:FBW589905 FLS589826:FLS589905 FVO589826:FVO589905 GFK589826:GFK589905 GPG589826:GPG589905 GZC589826:GZC589905 HIY589826:HIY589905 HSU589826:HSU589905 ICQ589826:ICQ589905 IMM589826:IMM589905 IWI589826:IWI589905 JGE589826:JGE589905 JQA589826:JQA589905 JZW589826:JZW589905 KJS589826:KJS589905 KTO589826:KTO589905 LDK589826:LDK589905 LNG589826:LNG589905 LXC589826:LXC589905 MGY589826:MGY589905 MQU589826:MQU589905 NAQ589826:NAQ589905 NKM589826:NKM589905 NUI589826:NUI589905 OEE589826:OEE589905 OOA589826:OOA589905 OXW589826:OXW589905 PHS589826:PHS589905 PRO589826:PRO589905 QBK589826:QBK589905 QLG589826:QLG589905 QVC589826:QVC589905 REY589826:REY589905 ROU589826:ROU589905 RYQ589826:RYQ589905 SIM589826:SIM589905 SSI589826:SSI589905 TCE589826:TCE589905 TMA589826:TMA589905 TVW589826:TVW589905 UFS589826:UFS589905 UPO589826:UPO589905 UZK589826:UZK589905 VJG589826:VJG589905 VTC589826:VTC589905 WCY589826:WCY589905 WMU589826:WMU589905 WWQ589826:WWQ589905 AI655362:AI655441 KE655362:KE655441 UA655362:UA655441 ADW655362:ADW655441 ANS655362:ANS655441 AXO655362:AXO655441 BHK655362:BHK655441 BRG655362:BRG655441 CBC655362:CBC655441 CKY655362:CKY655441 CUU655362:CUU655441 DEQ655362:DEQ655441 DOM655362:DOM655441 DYI655362:DYI655441 EIE655362:EIE655441 ESA655362:ESA655441 FBW655362:FBW655441 FLS655362:FLS655441 FVO655362:FVO655441 GFK655362:GFK655441 GPG655362:GPG655441 GZC655362:GZC655441 HIY655362:HIY655441 HSU655362:HSU655441 ICQ655362:ICQ655441 IMM655362:IMM655441 IWI655362:IWI655441 JGE655362:JGE655441 JQA655362:JQA655441 JZW655362:JZW655441 KJS655362:KJS655441 KTO655362:KTO655441 LDK655362:LDK655441 LNG655362:LNG655441 LXC655362:LXC655441 MGY655362:MGY655441 MQU655362:MQU655441 NAQ655362:NAQ655441 NKM655362:NKM655441 NUI655362:NUI655441 OEE655362:OEE655441 OOA655362:OOA655441 OXW655362:OXW655441 PHS655362:PHS655441 PRO655362:PRO655441 QBK655362:QBK655441 QLG655362:QLG655441 QVC655362:QVC655441 REY655362:REY655441 ROU655362:ROU655441 RYQ655362:RYQ655441 SIM655362:SIM655441 SSI655362:SSI655441 TCE655362:TCE655441 TMA655362:TMA655441 TVW655362:TVW655441 UFS655362:UFS655441 UPO655362:UPO655441 UZK655362:UZK655441 VJG655362:VJG655441 VTC655362:VTC655441 WCY655362:WCY655441 WMU655362:WMU655441 WWQ655362:WWQ655441 AI720898:AI720977 KE720898:KE720977 UA720898:UA720977 ADW720898:ADW720977 ANS720898:ANS720977 AXO720898:AXO720977 BHK720898:BHK720977 BRG720898:BRG720977 CBC720898:CBC720977 CKY720898:CKY720977 CUU720898:CUU720977 DEQ720898:DEQ720977 DOM720898:DOM720977 DYI720898:DYI720977 EIE720898:EIE720977 ESA720898:ESA720977 FBW720898:FBW720977 FLS720898:FLS720977 FVO720898:FVO720977 GFK720898:GFK720977 GPG720898:GPG720977 GZC720898:GZC720977 HIY720898:HIY720977 HSU720898:HSU720977 ICQ720898:ICQ720977 IMM720898:IMM720977 IWI720898:IWI720977 JGE720898:JGE720977 JQA720898:JQA720977 JZW720898:JZW720977 KJS720898:KJS720977 KTO720898:KTO720977 LDK720898:LDK720977 LNG720898:LNG720977 LXC720898:LXC720977 MGY720898:MGY720977 MQU720898:MQU720977 NAQ720898:NAQ720977 NKM720898:NKM720977 NUI720898:NUI720977 OEE720898:OEE720977 OOA720898:OOA720977 OXW720898:OXW720977 PHS720898:PHS720977 PRO720898:PRO720977 QBK720898:QBK720977 QLG720898:QLG720977 QVC720898:QVC720977 REY720898:REY720977 ROU720898:ROU720977 RYQ720898:RYQ720977 SIM720898:SIM720977 SSI720898:SSI720977 TCE720898:TCE720977 TMA720898:TMA720977 TVW720898:TVW720977 UFS720898:UFS720977 UPO720898:UPO720977 UZK720898:UZK720977 VJG720898:VJG720977 VTC720898:VTC720977 WCY720898:WCY720977 WMU720898:WMU720977 WWQ720898:WWQ720977 AI786434:AI786513 KE786434:KE786513 UA786434:UA786513 ADW786434:ADW786513 ANS786434:ANS786513 AXO786434:AXO786513 BHK786434:BHK786513 BRG786434:BRG786513 CBC786434:CBC786513 CKY786434:CKY786513 CUU786434:CUU786513 DEQ786434:DEQ786513 DOM786434:DOM786513 DYI786434:DYI786513 EIE786434:EIE786513 ESA786434:ESA786513 FBW786434:FBW786513 FLS786434:FLS786513 FVO786434:FVO786513 GFK786434:GFK786513 GPG786434:GPG786513 GZC786434:GZC786513 HIY786434:HIY786513 HSU786434:HSU786513 ICQ786434:ICQ786513 IMM786434:IMM786513 IWI786434:IWI786513 JGE786434:JGE786513 JQA786434:JQA786513 JZW786434:JZW786513 KJS786434:KJS786513 KTO786434:KTO786513 LDK786434:LDK786513 LNG786434:LNG786513 LXC786434:LXC786513 MGY786434:MGY786513 MQU786434:MQU786513 NAQ786434:NAQ786513 NKM786434:NKM786513 NUI786434:NUI786513 OEE786434:OEE786513 OOA786434:OOA786513 OXW786434:OXW786513 PHS786434:PHS786513 PRO786434:PRO786513 QBK786434:QBK786513 QLG786434:QLG786513 QVC786434:QVC786513 REY786434:REY786513 ROU786434:ROU786513 RYQ786434:RYQ786513 SIM786434:SIM786513 SSI786434:SSI786513 TCE786434:TCE786513 TMA786434:TMA786513 TVW786434:TVW786513 UFS786434:UFS786513 UPO786434:UPO786513 UZK786434:UZK786513 VJG786434:VJG786513 VTC786434:VTC786513 WCY786434:WCY786513 WMU786434:WMU786513 WWQ786434:WWQ786513 AI851970:AI852049 KE851970:KE852049 UA851970:UA852049 ADW851970:ADW852049 ANS851970:ANS852049 AXO851970:AXO852049 BHK851970:BHK852049 BRG851970:BRG852049 CBC851970:CBC852049 CKY851970:CKY852049 CUU851970:CUU852049 DEQ851970:DEQ852049 DOM851970:DOM852049 DYI851970:DYI852049 EIE851970:EIE852049 ESA851970:ESA852049 FBW851970:FBW852049 FLS851970:FLS852049 FVO851970:FVO852049 GFK851970:GFK852049 GPG851970:GPG852049 GZC851970:GZC852049 HIY851970:HIY852049 HSU851970:HSU852049 ICQ851970:ICQ852049 IMM851970:IMM852049 IWI851970:IWI852049 JGE851970:JGE852049 JQA851970:JQA852049 JZW851970:JZW852049 KJS851970:KJS852049 KTO851970:KTO852049 LDK851970:LDK852049 LNG851970:LNG852049 LXC851970:LXC852049 MGY851970:MGY852049 MQU851970:MQU852049 NAQ851970:NAQ852049 NKM851970:NKM852049 NUI851970:NUI852049 OEE851970:OEE852049 OOA851970:OOA852049 OXW851970:OXW852049 PHS851970:PHS852049 PRO851970:PRO852049 QBK851970:QBK852049 QLG851970:QLG852049 QVC851970:QVC852049 REY851970:REY852049 ROU851970:ROU852049 RYQ851970:RYQ852049 SIM851970:SIM852049 SSI851970:SSI852049 TCE851970:TCE852049 TMA851970:TMA852049 TVW851970:TVW852049 UFS851970:UFS852049 UPO851970:UPO852049 UZK851970:UZK852049 VJG851970:VJG852049 VTC851970:VTC852049 WCY851970:WCY852049 WMU851970:WMU852049 WWQ851970:WWQ852049 AI917506:AI917585 KE917506:KE917585 UA917506:UA917585 ADW917506:ADW917585 ANS917506:ANS917585 AXO917506:AXO917585 BHK917506:BHK917585 BRG917506:BRG917585 CBC917506:CBC917585 CKY917506:CKY917585 CUU917506:CUU917585 DEQ917506:DEQ917585 DOM917506:DOM917585 DYI917506:DYI917585 EIE917506:EIE917585 ESA917506:ESA917585 FBW917506:FBW917585 FLS917506:FLS917585 FVO917506:FVO917585 GFK917506:GFK917585 GPG917506:GPG917585 GZC917506:GZC917585 HIY917506:HIY917585 HSU917506:HSU917585 ICQ917506:ICQ917585 IMM917506:IMM917585 IWI917506:IWI917585 JGE917506:JGE917585 JQA917506:JQA917585 JZW917506:JZW917585 KJS917506:KJS917585 KTO917506:KTO917585 LDK917506:LDK917585 LNG917506:LNG917585 LXC917506:LXC917585 MGY917506:MGY917585 MQU917506:MQU917585 NAQ917506:NAQ917585 NKM917506:NKM917585 NUI917506:NUI917585 OEE917506:OEE917585 OOA917506:OOA917585 OXW917506:OXW917585 PHS917506:PHS917585 PRO917506:PRO917585 QBK917506:QBK917585 QLG917506:QLG917585 QVC917506:QVC917585 REY917506:REY917585 ROU917506:ROU917585 RYQ917506:RYQ917585 SIM917506:SIM917585 SSI917506:SSI917585 TCE917506:TCE917585 TMA917506:TMA917585 TVW917506:TVW917585 UFS917506:UFS917585 UPO917506:UPO917585 UZK917506:UZK917585 VJG917506:VJG917585 VTC917506:VTC917585 WCY917506:WCY917585 WMU917506:WMU917585 WWQ917506:WWQ917585 AI983042:AI983121 KE983042:KE983121 UA983042:UA983121 ADW983042:ADW983121 ANS983042:ANS983121 AXO983042:AXO983121 BHK983042:BHK983121 BRG983042:BRG983121 CBC983042:CBC983121 CKY983042:CKY983121 CUU983042:CUU983121 DEQ983042:DEQ983121 DOM983042:DOM983121 DYI983042:DYI983121 EIE983042:EIE983121 ESA983042:ESA983121 FBW983042:FBW983121 FLS983042:FLS983121 FVO983042:FVO983121 GFK983042:GFK983121 GPG983042:GPG983121 GZC983042:GZC983121 HIY983042:HIY983121 HSU983042:HSU983121 ICQ983042:ICQ983121 IMM983042:IMM983121 IWI983042:IWI983121 JGE983042:JGE983121 JQA983042:JQA983121 JZW983042:JZW983121 KJS983042:KJS983121 KTO983042:KTO983121 LDK983042:LDK983121 LNG983042:LNG983121 LXC983042:LXC983121 MGY983042:MGY983121 MQU983042:MQU983121 NAQ983042:NAQ983121 NKM983042:NKM983121 NUI983042:NUI983121 OEE983042:OEE983121 OOA983042:OOA983121 OXW983042:OXW983121 PHS983042:PHS983121 PRO983042:PRO983121 QBK983042:QBK983121 QLG983042:QLG983121 QVC983042:QVC983121 REY983042:REY983121 ROU983042:ROU983121 RYQ983042:RYQ983121 SIM983042:SIM983121 SSI983042:SSI983121 TCE983042:TCE983121 TMA983042:TMA983121 TVW983042:TVW983121 UFS983042:UFS983121 UPO983042:UPO983121 UZK983042:UZK983121 VJG983042:VJG983121 VTC983042:VTC983121 WCY983042:WCY983121 WMU983042:WMU983121 WWQ983042:WWQ983121 AJ65538:AJ65546 KF65538:KF65546 UB65538:UB65546 ADX65538:ADX65546 ANT65538:ANT65546 AXP65538:AXP65546 BHL65538:BHL65546 BRH65538:BRH65546 CBD65538:CBD65546 CKZ65538:CKZ65546 CUV65538:CUV65546 DER65538:DER65546 DON65538:DON65546 DYJ65538:DYJ65546 EIF65538:EIF65546 ESB65538:ESB65546 FBX65538:FBX65546 FLT65538:FLT65546 FVP65538:FVP65546 GFL65538:GFL65546 GPH65538:GPH65546 GZD65538:GZD65546 HIZ65538:HIZ65546 HSV65538:HSV65546 ICR65538:ICR65546 IMN65538:IMN65546 IWJ65538:IWJ65546 JGF65538:JGF65546 JQB65538:JQB65546 JZX65538:JZX65546 KJT65538:KJT65546 KTP65538:KTP65546 LDL65538:LDL65546 LNH65538:LNH65546 LXD65538:LXD65546 MGZ65538:MGZ65546 MQV65538:MQV65546 NAR65538:NAR65546 NKN65538:NKN65546 NUJ65538:NUJ65546 OEF65538:OEF65546 OOB65538:OOB65546 OXX65538:OXX65546 PHT65538:PHT65546 PRP65538:PRP65546 QBL65538:QBL65546 QLH65538:QLH65546 QVD65538:QVD65546 REZ65538:REZ65546 ROV65538:ROV65546 RYR65538:RYR65546 SIN65538:SIN65546 SSJ65538:SSJ65546 TCF65538:TCF65546 TMB65538:TMB65546 TVX65538:TVX65546 UFT65538:UFT65546 UPP65538:UPP65546 UZL65538:UZL65546 VJH65538:VJH65546 VTD65538:VTD65546 WCZ65538:WCZ65546 WMV65538:WMV65546 WWR65538:WWR65546 AJ131074:AJ131082 KF131074:KF131082 UB131074:UB131082 ADX131074:ADX131082 ANT131074:ANT131082 AXP131074:AXP131082 BHL131074:BHL131082 BRH131074:BRH131082 CBD131074:CBD131082 CKZ131074:CKZ131082 CUV131074:CUV131082 DER131074:DER131082 DON131074:DON131082 DYJ131074:DYJ131082 EIF131074:EIF131082 ESB131074:ESB131082 FBX131074:FBX131082 FLT131074:FLT131082 FVP131074:FVP131082 GFL131074:GFL131082 GPH131074:GPH131082 GZD131074:GZD131082 HIZ131074:HIZ131082 HSV131074:HSV131082 ICR131074:ICR131082 IMN131074:IMN131082 IWJ131074:IWJ131082 JGF131074:JGF131082 JQB131074:JQB131082 JZX131074:JZX131082 KJT131074:KJT131082 KTP131074:KTP131082 LDL131074:LDL131082 LNH131074:LNH131082 LXD131074:LXD131082 MGZ131074:MGZ131082 MQV131074:MQV131082 NAR131074:NAR131082 NKN131074:NKN131082 NUJ131074:NUJ131082 OEF131074:OEF131082 OOB131074:OOB131082 OXX131074:OXX131082 PHT131074:PHT131082 PRP131074:PRP131082 QBL131074:QBL131082 QLH131074:QLH131082 QVD131074:QVD131082 REZ131074:REZ131082 ROV131074:ROV131082 RYR131074:RYR131082 SIN131074:SIN131082 SSJ131074:SSJ131082 TCF131074:TCF131082 TMB131074:TMB131082 TVX131074:TVX131082 UFT131074:UFT131082 UPP131074:UPP131082 UZL131074:UZL131082 VJH131074:VJH131082 VTD131074:VTD131082 WCZ131074:WCZ131082 WMV131074:WMV131082 WWR131074:WWR131082 AJ196610:AJ196618 KF196610:KF196618 UB196610:UB196618 ADX196610:ADX196618 ANT196610:ANT196618 AXP196610:AXP196618 BHL196610:BHL196618 BRH196610:BRH196618 CBD196610:CBD196618 CKZ196610:CKZ196618 CUV196610:CUV196618 DER196610:DER196618 DON196610:DON196618 DYJ196610:DYJ196618 EIF196610:EIF196618 ESB196610:ESB196618 FBX196610:FBX196618 FLT196610:FLT196618 FVP196610:FVP196618 GFL196610:GFL196618 GPH196610:GPH196618 GZD196610:GZD196618 HIZ196610:HIZ196618 HSV196610:HSV196618 ICR196610:ICR196618 IMN196610:IMN196618 IWJ196610:IWJ196618 JGF196610:JGF196618 JQB196610:JQB196618 JZX196610:JZX196618 KJT196610:KJT196618 KTP196610:KTP196618 LDL196610:LDL196618 LNH196610:LNH196618 LXD196610:LXD196618 MGZ196610:MGZ196618 MQV196610:MQV196618 NAR196610:NAR196618 NKN196610:NKN196618 NUJ196610:NUJ196618 OEF196610:OEF196618 OOB196610:OOB196618 OXX196610:OXX196618 PHT196610:PHT196618 PRP196610:PRP196618 QBL196610:QBL196618 QLH196610:QLH196618 QVD196610:QVD196618 REZ196610:REZ196618 ROV196610:ROV196618 RYR196610:RYR196618 SIN196610:SIN196618 SSJ196610:SSJ196618 TCF196610:TCF196618 TMB196610:TMB196618 TVX196610:TVX196618 UFT196610:UFT196618 UPP196610:UPP196618 UZL196610:UZL196618 VJH196610:VJH196618 VTD196610:VTD196618 WCZ196610:WCZ196618 WMV196610:WMV196618 WWR196610:WWR196618 AJ262146:AJ262154 KF262146:KF262154 UB262146:UB262154 ADX262146:ADX262154 ANT262146:ANT262154 AXP262146:AXP262154 BHL262146:BHL262154 BRH262146:BRH262154 CBD262146:CBD262154 CKZ262146:CKZ262154 CUV262146:CUV262154 DER262146:DER262154 DON262146:DON262154 DYJ262146:DYJ262154 EIF262146:EIF262154 ESB262146:ESB262154 FBX262146:FBX262154 FLT262146:FLT262154 FVP262146:FVP262154 GFL262146:GFL262154 GPH262146:GPH262154 GZD262146:GZD262154 HIZ262146:HIZ262154 HSV262146:HSV262154 ICR262146:ICR262154 IMN262146:IMN262154 IWJ262146:IWJ262154 JGF262146:JGF262154 JQB262146:JQB262154 JZX262146:JZX262154 KJT262146:KJT262154 KTP262146:KTP262154 LDL262146:LDL262154 LNH262146:LNH262154 LXD262146:LXD262154 MGZ262146:MGZ262154 MQV262146:MQV262154 NAR262146:NAR262154 NKN262146:NKN262154 NUJ262146:NUJ262154 OEF262146:OEF262154 OOB262146:OOB262154 OXX262146:OXX262154 PHT262146:PHT262154 PRP262146:PRP262154 QBL262146:QBL262154 QLH262146:QLH262154 QVD262146:QVD262154 REZ262146:REZ262154 ROV262146:ROV262154 RYR262146:RYR262154 SIN262146:SIN262154 SSJ262146:SSJ262154 TCF262146:TCF262154 TMB262146:TMB262154 TVX262146:TVX262154 UFT262146:UFT262154 UPP262146:UPP262154 UZL262146:UZL262154 VJH262146:VJH262154 VTD262146:VTD262154 WCZ262146:WCZ262154 WMV262146:WMV262154 WWR262146:WWR262154 AJ327682:AJ327690 KF327682:KF327690 UB327682:UB327690 ADX327682:ADX327690 ANT327682:ANT327690 AXP327682:AXP327690 BHL327682:BHL327690 BRH327682:BRH327690 CBD327682:CBD327690 CKZ327682:CKZ327690 CUV327682:CUV327690 DER327682:DER327690 DON327682:DON327690 DYJ327682:DYJ327690 EIF327682:EIF327690 ESB327682:ESB327690 FBX327682:FBX327690 FLT327682:FLT327690 FVP327682:FVP327690 GFL327682:GFL327690 GPH327682:GPH327690 GZD327682:GZD327690 HIZ327682:HIZ327690 HSV327682:HSV327690 ICR327682:ICR327690 IMN327682:IMN327690 IWJ327682:IWJ327690 JGF327682:JGF327690 JQB327682:JQB327690 JZX327682:JZX327690 KJT327682:KJT327690 KTP327682:KTP327690 LDL327682:LDL327690 LNH327682:LNH327690 LXD327682:LXD327690 MGZ327682:MGZ327690 MQV327682:MQV327690 NAR327682:NAR327690 NKN327682:NKN327690 NUJ327682:NUJ327690 OEF327682:OEF327690 OOB327682:OOB327690 OXX327682:OXX327690 PHT327682:PHT327690 PRP327682:PRP327690 QBL327682:QBL327690 QLH327682:QLH327690 QVD327682:QVD327690 REZ327682:REZ327690 ROV327682:ROV327690 RYR327682:RYR327690 SIN327682:SIN327690 SSJ327682:SSJ327690 TCF327682:TCF327690 TMB327682:TMB327690 TVX327682:TVX327690 UFT327682:UFT327690 UPP327682:UPP327690 UZL327682:UZL327690 VJH327682:VJH327690 VTD327682:VTD327690 WCZ327682:WCZ327690 WMV327682:WMV327690 WWR327682:WWR327690 AJ393218:AJ393226 KF393218:KF393226 UB393218:UB393226 ADX393218:ADX393226 ANT393218:ANT393226 AXP393218:AXP393226 BHL393218:BHL393226 BRH393218:BRH393226 CBD393218:CBD393226 CKZ393218:CKZ393226 CUV393218:CUV393226 DER393218:DER393226 DON393218:DON393226 DYJ393218:DYJ393226 EIF393218:EIF393226 ESB393218:ESB393226 FBX393218:FBX393226 FLT393218:FLT393226 FVP393218:FVP393226 GFL393218:GFL393226 GPH393218:GPH393226 GZD393218:GZD393226 HIZ393218:HIZ393226 HSV393218:HSV393226 ICR393218:ICR393226 IMN393218:IMN393226 IWJ393218:IWJ393226 JGF393218:JGF393226 JQB393218:JQB393226 JZX393218:JZX393226 KJT393218:KJT393226 KTP393218:KTP393226 LDL393218:LDL393226 LNH393218:LNH393226 LXD393218:LXD393226 MGZ393218:MGZ393226 MQV393218:MQV393226 NAR393218:NAR393226 NKN393218:NKN393226 NUJ393218:NUJ393226 OEF393218:OEF393226 OOB393218:OOB393226 OXX393218:OXX393226 PHT393218:PHT393226 PRP393218:PRP393226 QBL393218:QBL393226 QLH393218:QLH393226 QVD393218:QVD393226 REZ393218:REZ393226 ROV393218:ROV393226 RYR393218:RYR393226 SIN393218:SIN393226 SSJ393218:SSJ393226 TCF393218:TCF393226 TMB393218:TMB393226 TVX393218:TVX393226 UFT393218:UFT393226 UPP393218:UPP393226 UZL393218:UZL393226 VJH393218:VJH393226 VTD393218:VTD393226 WCZ393218:WCZ393226 WMV393218:WMV393226 WWR393218:WWR393226 AJ458754:AJ458762 KF458754:KF458762 UB458754:UB458762 ADX458754:ADX458762 ANT458754:ANT458762 AXP458754:AXP458762 BHL458754:BHL458762 BRH458754:BRH458762 CBD458754:CBD458762 CKZ458754:CKZ458762 CUV458754:CUV458762 DER458754:DER458762 DON458754:DON458762 DYJ458754:DYJ458762 EIF458754:EIF458762 ESB458754:ESB458762 FBX458754:FBX458762 FLT458754:FLT458762 FVP458754:FVP458762 GFL458754:GFL458762 GPH458754:GPH458762 GZD458754:GZD458762 HIZ458754:HIZ458762 HSV458754:HSV458762 ICR458754:ICR458762 IMN458754:IMN458762 IWJ458754:IWJ458762 JGF458754:JGF458762 JQB458754:JQB458762 JZX458754:JZX458762 KJT458754:KJT458762 KTP458754:KTP458762 LDL458754:LDL458762 LNH458754:LNH458762 LXD458754:LXD458762 MGZ458754:MGZ458762 MQV458754:MQV458762 NAR458754:NAR458762 NKN458754:NKN458762 NUJ458754:NUJ458762 OEF458754:OEF458762 OOB458754:OOB458762 OXX458754:OXX458762 PHT458754:PHT458762 PRP458754:PRP458762 QBL458754:QBL458762 QLH458754:QLH458762 QVD458754:QVD458762 REZ458754:REZ458762 ROV458754:ROV458762 RYR458754:RYR458762 SIN458754:SIN458762 SSJ458754:SSJ458762 TCF458754:TCF458762 TMB458754:TMB458762 TVX458754:TVX458762 UFT458754:UFT458762 UPP458754:UPP458762 UZL458754:UZL458762 VJH458754:VJH458762 VTD458754:VTD458762 WCZ458754:WCZ458762 WMV458754:WMV458762 WWR458754:WWR458762 AJ524290:AJ524298 KF524290:KF524298 UB524290:UB524298 ADX524290:ADX524298 ANT524290:ANT524298 AXP524290:AXP524298 BHL524290:BHL524298 BRH524290:BRH524298 CBD524290:CBD524298 CKZ524290:CKZ524298 CUV524290:CUV524298 DER524290:DER524298 DON524290:DON524298 DYJ524290:DYJ524298 EIF524290:EIF524298 ESB524290:ESB524298 FBX524290:FBX524298 FLT524290:FLT524298 FVP524290:FVP524298 GFL524290:GFL524298 GPH524290:GPH524298 GZD524290:GZD524298 HIZ524290:HIZ524298 HSV524290:HSV524298 ICR524290:ICR524298 IMN524290:IMN524298 IWJ524290:IWJ524298 JGF524290:JGF524298 JQB524290:JQB524298 JZX524290:JZX524298 KJT524290:KJT524298 KTP524290:KTP524298 LDL524290:LDL524298 LNH524290:LNH524298 LXD524290:LXD524298 MGZ524290:MGZ524298 MQV524290:MQV524298 NAR524290:NAR524298 NKN524290:NKN524298 NUJ524290:NUJ524298 OEF524290:OEF524298 OOB524290:OOB524298 OXX524290:OXX524298 PHT524290:PHT524298 PRP524290:PRP524298 QBL524290:QBL524298 QLH524290:QLH524298 QVD524290:QVD524298 REZ524290:REZ524298 ROV524290:ROV524298 RYR524290:RYR524298 SIN524290:SIN524298 SSJ524290:SSJ524298 TCF524290:TCF524298 TMB524290:TMB524298 TVX524290:TVX524298 UFT524290:UFT524298 UPP524290:UPP524298 UZL524290:UZL524298 VJH524290:VJH524298 VTD524290:VTD524298 WCZ524290:WCZ524298 WMV524290:WMV524298 WWR524290:WWR524298 AJ589826:AJ589834 KF589826:KF589834 UB589826:UB589834 ADX589826:ADX589834 ANT589826:ANT589834 AXP589826:AXP589834 BHL589826:BHL589834 BRH589826:BRH589834 CBD589826:CBD589834 CKZ589826:CKZ589834 CUV589826:CUV589834 DER589826:DER589834 DON589826:DON589834 DYJ589826:DYJ589834 EIF589826:EIF589834 ESB589826:ESB589834 FBX589826:FBX589834 FLT589826:FLT589834 FVP589826:FVP589834 GFL589826:GFL589834 GPH589826:GPH589834 GZD589826:GZD589834 HIZ589826:HIZ589834 HSV589826:HSV589834 ICR589826:ICR589834 IMN589826:IMN589834 IWJ589826:IWJ589834 JGF589826:JGF589834 JQB589826:JQB589834 JZX589826:JZX589834 KJT589826:KJT589834 KTP589826:KTP589834 LDL589826:LDL589834 LNH589826:LNH589834 LXD589826:LXD589834 MGZ589826:MGZ589834 MQV589826:MQV589834 NAR589826:NAR589834 NKN589826:NKN589834 NUJ589826:NUJ589834 OEF589826:OEF589834 OOB589826:OOB589834 OXX589826:OXX589834 PHT589826:PHT589834 PRP589826:PRP589834 QBL589826:QBL589834 QLH589826:QLH589834 QVD589826:QVD589834 REZ589826:REZ589834 ROV589826:ROV589834 RYR589826:RYR589834 SIN589826:SIN589834 SSJ589826:SSJ589834 TCF589826:TCF589834 TMB589826:TMB589834 TVX589826:TVX589834 UFT589826:UFT589834 UPP589826:UPP589834 UZL589826:UZL589834 VJH589826:VJH589834 VTD589826:VTD589834 WCZ589826:WCZ589834 WMV589826:WMV589834 WWR589826:WWR589834 AJ655362:AJ655370 KF655362:KF655370 UB655362:UB655370 ADX655362:ADX655370 ANT655362:ANT655370 AXP655362:AXP655370 BHL655362:BHL655370 BRH655362:BRH655370 CBD655362:CBD655370 CKZ655362:CKZ655370 CUV655362:CUV655370 DER655362:DER655370 DON655362:DON655370 DYJ655362:DYJ655370 EIF655362:EIF655370 ESB655362:ESB655370 FBX655362:FBX655370 FLT655362:FLT655370 FVP655362:FVP655370 GFL655362:GFL655370 GPH655362:GPH655370 GZD655362:GZD655370 HIZ655362:HIZ655370 HSV655362:HSV655370 ICR655362:ICR655370 IMN655362:IMN655370 IWJ655362:IWJ655370 JGF655362:JGF655370 JQB655362:JQB655370 JZX655362:JZX655370 KJT655362:KJT655370 KTP655362:KTP655370 LDL655362:LDL655370 LNH655362:LNH655370 LXD655362:LXD655370 MGZ655362:MGZ655370 MQV655362:MQV655370 NAR655362:NAR655370 NKN655362:NKN655370 NUJ655362:NUJ655370 OEF655362:OEF655370 OOB655362:OOB655370 OXX655362:OXX655370 PHT655362:PHT655370 PRP655362:PRP655370 QBL655362:QBL655370 QLH655362:QLH655370 QVD655362:QVD655370 REZ655362:REZ655370 ROV655362:ROV655370 RYR655362:RYR655370 SIN655362:SIN655370 SSJ655362:SSJ655370 TCF655362:TCF655370 TMB655362:TMB655370 TVX655362:TVX655370 UFT655362:UFT655370 UPP655362:UPP655370 UZL655362:UZL655370 VJH655362:VJH655370 VTD655362:VTD655370 WCZ655362:WCZ655370 WMV655362:WMV655370 WWR655362:WWR655370 AJ720898:AJ720906 KF720898:KF720906 UB720898:UB720906 ADX720898:ADX720906 ANT720898:ANT720906 AXP720898:AXP720906 BHL720898:BHL720906 BRH720898:BRH720906 CBD720898:CBD720906 CKZ720898:CKZ720906 CUV720898:CUV720906 DER720898:DER720906 DON720898:DON720906 DYJ720898:DYJ720906 EIF720898:EIF720906 ESB720898:ESB720906 FBX720898:FBX720906 FLT720898:FLT720906 FVP720898:FVP720906 GFL720898:GFL720906 GPH720898:GPH720906 GZD720898:GZD720906 HIZ720898:HIZ720906 HSV720898:HSV720906 ICR720898:ICR720906 IMN720898:IMN720906 IWJ720898:IWJ720906 JGF720898:JGF720906 JQB720898:JQB720906 JZX720898:JZX720906 KJT720898:KJT720906 KTP720898:KTP720906 LDL720898:LDL720906 LNH720898:LNH720906 LXD720898:LXD720906 MGZ720898:MGZ720906 MQV720898:MQV720906 NAR720898:NAR720906 NKN720898:NKN720906 NUJ720898:NUJ720906 OEF720898:OEF720906 OOB720898:OOB720906 OXX720898:OXX720906 PHT720898:PHT720906 PRP720898:PRP720906 QBL720898:QBL720906 QLH720898:QLH720906 QVD720898:QVD720906 REZ720898:REZ720906 ROV720898:ROV720906 RYR720898:RYR720906 SIN720898:SIN720906 SSJ720898:SSJ720906 TCF720898:TCF720906 TMB720898:TMB720906 TVX720898:TVX720906 UFT720898:UFT720906 UPP720898:UPP720906 UZL720898:UZL720906 VJH720898:VJH720906 VTD720898:VTD720906 WCZ720898:WCZ720906 WMV720898:WMV720906 WWR720898:WWR720906 AJ786434:AJ786442 KF786434:KF786442 UB786434:UB786442 ADX786434:ADX786442 ANT786434:ANT786442 AXP786434:AXP786442 BHL786434:BHL786442 BRH786434:BRH786442 CBD786434:CBD786442 CKZ786434:CKZ786442 CUV786434:CUV786442 DER786434:DER786442 DON786434:DON786442 DYJ786434:DYJ786442 EIF786434:EIF786442 ESB786434:ESB786442 FBX786434:FBX786442 FLT786434:FLT786442 FVP786434:FVP786442 GFL786434:GFL786442 GPH786434:GPH786442 GZD786434:GZD786442 HIZ786434:HIZ786442 HSV786434:HSV786442 ICR786434:ICR786442 IMN786434:IMN786442 IWJ786434:IWJ786442 JGF786434:JGF786442 JQB786434:JQB786442 JZX786434:JZX786442 KJT786434:KJT786442 KTP786434:KTP786442 LDL786434:LDL786442 LNH786434:LNH786442 LXD786434:LXD786442 MGZ786434:MGZ786442 MQV786434:MQV786442 NAR786434:NAR786442 NKN786434:NKN786442 NUJ786434:NUJ786442 OEF786434:OEF786442 OOB786434:OOB786442 OXX786434:OXX786442 PHT786434:PHT786442 PRP786434:PRP786442 QBL786434:QBL786442 QLH786434:QLH786442 QVD786434:QVD786442 REZ786434:REZ786442 ROV786434:ROV786442 RYR786434:RYR786442 SIN786434:SIN786442 SSJ786434:SSJ786442 TCF786434:TCF786442 TMB786434:TMB786442 TVX786434:TVX786442 UFT786434:UFT786442 UPP786434:UPP786442 UZL786434:UZL786442 VJH786434:VJH786442 VTD786434:VTD786442 WCZ786434:WCZ786442 WMV786434:WMV786442 WWR786434:WWR786442 AJ851970:AJ851978 KF851970:KF851978 UB851970:UB851978 ADX851970:ADX851978 ANT851970:ANT851978 AXP851970:AXP851978 BHL851970:BHL851978 BRH851970:BRH851978 CBD851970:CBD851978 CKZ851970:CKZ851978 CUV851970:CUV851978 DER851970:DER851978 DON851970:DON851978 DYJ851970:DYJ851978 EIF851970:EIF851978 ESB851970:ESB851978 FBX851970:FBX851978 FLT851970:FLT851978 FVP851970:FVP851978 GFL851970:GFL851978 GPH851970:GPH851978 GZD851970:GZD851978 HIZ851970:HIZ851978 HSV851970:HSV851978 ICR851970:ICR851978 IMN851970:IMN851978 IWJ851970:IWJ851978 JGF851970:JGF851978 JQB851970:JQB851978 JZX851970:JZX851978 KJT851970:KJT851978 KTP851970:KTP851978 LDL851970:LDL851978 LNH851970:LNH851978 LXD851970:LXD851978 MGZ851970:MGZ851978 MQV851970:MQV851978 NAR851970:NAR851978 NKN851970:NKN851978 NUJ851970:NUJ851978 OEF851970:OEF851978 OOB851970:OOB851978 OXX851970:OXX851978 PHT851970:PHT851978 PRP851970:PRP851978 QBL851970:QBL851978 QLH851970:QLH851978 QVD851970:QVD851978 REZ851970:REZ851978 ROV851970:ROV851978 RYR851970:RYR851978 SIN851970:SIN851978 SSJ851970:SSJ851978 TCF851970:TCF851978 TMB851970:TMB851978 TVX851970:TVX851978 UFT851970:UFT851978 UPP851970:UPP851978 UZL851970:UZL851978 VJH851970:VJH851978 VTD851970:VTD851978 WCZ851970:WCZ851978 WMV851970:WMV851978 WWR851970:WWR851978 AJ917506:AJ917514 KF917506:KF917514 UB917506:UB917514 ADX917506:ADX917514 ANT917506:ANT917514 AXP917506:AXP917514 BHL917506:BHL917514 BRH917506:BRH917514 CBD917506:CBD917514 CKZ917506:CKZ917514 CUV917506:CUV917514 DER917506:DER917514 DON917506:DON917514 DYJ917506:DYJ917514 EIF917506:EIF917514 ESB917506:ESB917514 FBX917506:FBX917514 FLT917506:FLT917514 FVP917506:FVP917514 GFL917506:GFL917514 GPH917506:GPH917514 GZD917506:GZD917514 HIZ917506:HIZ917514 HSV917506:HSV917514 ICR917506:ICR917514 IMN917506:IMN917514 IWJ917506:IWJ917514 JGF917506:JGF917514 JQB917506:JQB917514 JZX917506:JZX917514 KJT917506:KJT917514 KTP917506:KTP917514 LDL917506:LDL917514 LNH917506:LNH917514 LXD917506:LXD917514 MGZ917506:MGZ917514 MQV917506:MQV917514 NAR917506:NAR917514 NKN917506:NKN917514 NUJ917506:NUJ917514 OEF917506:OEF917514 OOB917506:OOB917514 OXX917506:OXX917514 PHT917506:PHT917514 PRP917506:PRP917514 QBL917506:QBL917514 QLH917506:QLH917514 QVD917506:QVD917514 REZ917506:REZ917514 ROV917506:ROV917514 RYR917506:RYR917514 SIN917506:SIN917514 SSJ917506:SSJ917514 TCF917506:TCF917514 TMB917506:TMB917514 TVX917506:TVX917514 UFT917506:UFT917514 UPP917506:UPP917514 UZL917506:UZL917514 VJH917506:VJH917514 VTD917506:VTD917514 WCZ917506:WCZ917514 WMV917506:WMV917514 WWR917506:WWR917514 AJ983042:AJ983050 KF983042:KF983050 UB983042:UB983050 ADX983042:ADX983050 ANT983042:ANT983050 AXP983042:AXP983050 BHL983042:BHL983050 BRH983042:BRH983050 CBD983042:CBD983050 CKZ983042:CKZ983050 CUV983042:CUV983050 DER983042:DER983050 DON983042:DON983050 DYJ983042:DYJ983050 EIF983042:EIF983050 ESB983042:ESB983050 FBX983042:FBX983050 FLT983042:FLT983050 FVP983042:FVP983050 GFL983042:GFL983050 GPH983042:GPH983050 GZD983042:GZD983050 HIZ983042:HIZ983050 HSV983042:HSV983050 ICR983042:ICR983050 IMN983042:IMN983050 IWJ983042:IWJ983050 JGF983042:JGF983050 JQB983042:JQB983050 JZX983042:JZX983050 KJT983042:KJT983050 KTP983042:KTP983050 LDL983042:LDL983050 LNH983042:LNH983050 LXD983042:LXD983050 MGZ983042:MGZ983050 MQV983042:MQV983050 NAR983042:NAR983050 NKN983042:NKN983050 NUJ983042:NUJ983050 OEF983042:OEF983050 OOB983042:OOB983050 OXX983042:OXX983050 PHT983042:PHT983050 PRP983042:PRP983050 QBL983042:QBL983050 QLH983042:QLH983050 QVD983042:QVD983050 REZ983042:REZ983050 ROV983042:ROV983050 RYR983042:RYR983050 SIN983042:SIN983050 SSJ983042:SSJ983050 TCF983042:TCF983050 TMB983042:TMB983050 TVX983042:TVX983050 UFT983042:UFT983050 UPP983042:UPP983050 UZL983042:UZL983050 VJH983042:VJH983050 VTD983042:VTD983050 WCZ983042:WCZ983050 WMV983042:WMV983050 WWR983042:WWR983050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AJ21:AJ81 KF21:KF81 UB21:UB81 ADX21:ADX81 ANT21:ANT81 AXP21:AXP81 BHL21:BHL81 BRH21:BRH81 CBD21:CBD81 CKZ21:CKZ81 CUV21:CUV81 DER21:DER81 DON21:DON81 DYJ21:DYJ81 EIF21:EIF81 ESB21:ESB81 FBX21:FBX81 FLT21:FLT81 FVP21:FVP81 GFL21:GFL81 GPH21:GPH81 GZD21:GZD81 HIZ21:HIZ81 HSV21:HSV81 ICR21:ICR81 IMN21:IMN81 IWJ21:IWJ81 JGF21:JGF81 JQB21:JQB81 JZX21:JZX81 KJT21:KJT81 KTP21:KTP81 LDL21:LDL81 LNH21:LNH81 LXD21:LXD81 MGZ21:MGZ81 MQV21:MQV81 NAR21:NAR81 NKN21:NKN81 NUJ21:NUJ81 OEF21:OEF81 OOB21:OOB81 OXX21:OXX81 PHT21:PHT81 PRP21:PRP81 QBL21:QBL81 QLH21:QLH81 QVD21:QVD81 REZ21:REZ81 ROV21:ROV81 RYR21:RYR81 SIN21:SIN81 SSJ21:SSJ81 TCF21:TCF81 TMB21:TMB81 TVX21:TVX81 UFT21:UFT81 UPP21:UPP81 UZL21:UZL81 VJH21:VJH81 VTD21:VTD81 WCZ21:WCZ81 WMV21:WMV81 WWR21:WWR81 AJ65557:AJ65617 KF65557:KF65617 UB65557:UB65617 ADX65557:ADX65617 ANT65557:ANT65617 AXP65557:AXP65617 BHL65557:BHL65617 BRH65557:BRH65617 CBD65557:CBD65617 CKZ65557:CKZ65617 CUV65557:CUV65617 DER65557:DER65617 DON65557:DON65617 DYJ65557:DYJ65617 EIF65557:EIF65617 ESB65557:ESB65617 FBX65557:FBX65617 FLT65557:FLT65617 FVP65557:FVP65617 GFL65557:GFL65617 GPH65557:GPH65617 GZD65557:GZD65617 HIZ65557:HIZ65617 HSV65557:HSV65617 ICR65557:ICR65617 IMN65557:IMN65617 IWJ65557:IWJ65617 JGF65557:JGF65617 JQB65557:JQB65617 JZX65557:JZX65617 KJT65557:KJT65617 KTP65557:KTP65617 LDL65557:LDL65617 LNH65557:LNH65617 LXD65557:LXD65617 MGZ65557:MGZ65617 MQV65557:MQV65617 NAR65557:NAR65617 NKN65557:NKN65617 NUJ65557:NUJ65617 OEF65557:OEF65617 OOB65557:OOB65617 OXX65557:OXX65617 PHT65557:PHT65617 PRP65557:PRP65617 QBL65557:QBL65617 QLH65557:QLH65617 QVD65557:QVD65617 REZ65557:REZ65617 ROV65557:ROV65617 RYR65557:RYR65617 SIN65557:SIN65617 SSJ65557:SSJ65617 TCF65557:TCF65617 TMB65557:TMB65617 TVX65557:TVX65617 UFT65557:UFT65617 UPP65557:UPP65617 UZL65557:UZL65617 VJH65557:VJH65617 VTD65557:VTD65617 WCZ65557:WCZ65617 WMV65557:WMV65617 WWR65557:WWR65617 AJ131093:AJ131153 KF131093:KF131153 UB131093:UB131153 ADX131093:ADX131153 ANT131093:ANT131153 AXP131093:AXP131153 BHL131093:BHL131153 BRH131093:BRH131153 CBD131093:CBD131153 CKZ131093:CKZ131153 CUV131093:CUV131153 DER131093:DER131153 DON131093:DON131153 DYJ131093:DYJ131153 EIF131093:EIF131153 ESB131093:ESB131153 FBX131093:FBX131153 FLT131093:FLT131153 FVP131093:FVP131153 GFL131093:GFL131153 GPH131093:GPH131153 GZD131093:GZD131153 HIZ131093:HIZ131153 HSV131093:HSV131153 ICR131093:ICR131153 IMN131093:IMN131153 IWJ131093:IWJ131153 JGF131093:JGF131153 JQB131093:JQB131153 JZX131093:JZX131153 KJT131093:KJT131153 KTP131093:KTP131153 LDL131093:LDL131153 LNH131093:LNH131153 LXD131093:LXD131153 MGZ131093:MGZ131153 MQV131093:MQV131153 NAR131093:NAR131153 NKN131093:NKN131153 NUJ131093:NUJ131153 OEF131093:OEF131153 OOB131093:OOB131153 OXX131093:OXX131153 PHT131093:PHT131153 PRP131093:PRP131153 QBL131093:QBL131153 QLH131093:QLH131153 QVD131093:QVD131153 REZ131093:REZ131153 ROV131093:ROV131153 RYR131093:RYR131153 SIN131093:SIN131153 SSJ131093:SSJ131153 TCF131093:TCF131153 TMB131093:TMB131153 TVX131093:TVX131153 UFT131093:UFT131153 UPP131093:UPP131153 UZL131093:UZL131153 VJH131093:VJH131153 VTD131093:VTD131153 WCZ131093:WCZ131153 WMV131093:WMV131153 WWR131093:WWR131153 AJ196629:AJ196689 KF196629:KF196689 UB196629:UB196689 ADX196629:ADX196689 ANT196629:ANT196689 AXP196629:AXP196689 BHL196629:BHL196689 BRH196629:BRH196689 CBD196629:CBD196689 CKZ196629:CKZ196689 CUV196629:CUV196689 DER196629:DER196689 DON196629:DON196689 DYJ196629:DYJ196689 EIF196629:EIF196689 ESB196629:ESB196689 FBX196629:FBX196689 FLT196629:FLT196689 FVP196629:FVP196689 GFL196629:GFL196689 GPH196629:GPH196689 GZD196629:GZD196689 HIZ196629:HIZ196689 HSV196629:HSV196689 ICR196629:ICR196689 IMN196629:IMN196689 IWJ196629:IWJ196689 JGF196629:JGF196689 JQB196629:JQB196689 JZX196629:JZX196689 KJT196629:KJT196689 KTP196629:KTP196689 LDL196629:LDL196689 LNH196629:LNH196689 LXD196629:LXD196689 MGZ196629:MGZ196689 MQV196629:MQV196689 NAR196629:NAR196689 NKN196629:NKN196689 NUJ196629:NUJ196689 OEF196629:OEF196689 OOB196629:OOB196689 OXX196629:OXX196689 PHT196629:PHT196689 PRP196629:PRP196689 QBL196629:QBL196689 QLH196629:QLH196689 QVD196629:QVD196689 REZ196629:REZ196689 ROV196629:ROV196689 RYR196629:RYR196689 SIN196629:SIN196689 SSJ196629:SSJ196689 TCF196629:TCF196689 TMB196629:TMB196689 TVX196629:TVX196689 UFT196629:UFT196689 UPP196629:UPP196689 UZL196629:UZL196689 VJH196629:VJH196689 VTD196629:VTD196689 WCZ196629:WCZ196689 WMV196629:WMV196689 WWR196629:WWR196689 AJ262165:AJ262225 KF262165:KF262225 UB262165:UB262225 ADX262165:ADX262225 ANT262165:ANT262225 AXP262165:AXP262225 BHL262165:BHL262225 BRH262165:BRH262225 CBD262165:CBD262225 CKZ262165:CKZ262225 CUV262165:CUV262225 DER262165:DER262225 DON262165:DON262225 DYJ262165:DYJ262225 EIF262165:EIF262225 ESB262165:ESB262225 FBX262165:FBX262225 FLT262165:FLT262225 FVP262165:FVP262225 GFL262165:GFL262225 GPH262165:GPH262225 GZD262165:GZD262225 HIZ262165:HIZ262225 HSV262165:HSV262225 ICR262165:ICR262225 IMN262165:IMN262225 IWJ262165:IWJ262225 JGF262165:JGF262225 JQB262165:JQB262225 JZX262165:JZX262225 KJT262165:KJT262225 KTP262165:KTP262225 LDL262165:LDL262225 LNH262165:LNH262225 LXD262165:LXD262225 MGZ262165:MGZ262225 MQV262165:MQV262225 NAR262165:NAR262225 NKN262165:NKN262225 NUJ262165:NUJ262225 OEF262165:OEF262225 OOB262165:OOB262225 OXX262165:OXX262225 PHT262165:PHT262225 PRP262165:PRP262225 QBL262165:QBL262225 QLH262165:QLH262225 QVD262165:QVD262225 REZ262165:REZ262225 ROV262165:ROV262225 RYR262165:RYR262225 SIN262165:SIN262225 SSJ262165:SSJ262225 TCF262165:TCF262225 TMB262165:TMB262225 TVX262165:TVX262225 UFT262165:UFT262225 UPP262165:UPP262225 UZL262165:UZL262225 VJH262165:VJH262225 VTD262165:VTD262225 WCZ262165:WCZ262225 WMV262165:WMV262225 WWR262165:WWR262225 AJ327701:AJ327761 KF327701:KF327761 UB327701:UB327761 ADX327701:ADX327761 ANT327701:ANT327761 AXP327701:AXP327761 BHL327701:BHL327761 BRH327701:BRH327761 CBD327701:CBD327761 CKZ327701:CKZ327761 CUV327701:CUV327761 DER327701:DER327761 DON327701:DON327761 DYJ327701:DYJ327761 EIF327701:EIF327761 ESB327701:ESB327761 FBX327701:FBX327761 FLT327701:FLT327761 FVP327701:FVP327761 GFL327701:GFL327761 GPH327701:GPH327761 GZD327701:GZD327761 HIZ327701:HIZ327761 HSV327701:HSV327761 ICR327701:ICR327761 IMN327701:IMN327761 IWJ327701:IWJ327761 JGF327701:JGF327761 JQB327701:JQB327761 JZX327701:JZX327761 KJT327701:KJT327761 KTP327701:KTP327761 LDL327701:LDL327761 LNH327701:LNH327761 LXD327701:LXD327761 MGZ327701:MGZ327761 MQV327701:MQV327761 NAR327701:NAR327761 NKN327701:NKN327761 NUJ327701:NUJ327761 OEF327701:OEF327761 OOB327701:OOB327761 OXX327701:OXX327761 PHT327701:PHT327761 PRP327701:PRP327761 QBL327701:QBL327761 QLH327701:QLH327761 QVD327701:QVD327761 REZ327701:REZ327761 ROV327701:ROV327761 RYR327701:RYR327761 SIN327701:SIN327761 SSJ327701:SSJ327761 TCF327701:TCF327761 TMB327701:TMB327761 TVX327701:TVX327761 UFT327701:UFT327761 UPP327701:UPP327761 UZL327701:UZL327761 VJH327701:VJH327761 VTD327701:VTD327761 WCZ327701:WCZ327761 WMV327701:WMV327761 WWR327701:WWR327761 AJ393237:AJ393297 KF393237:KF393297 UB393237:UB393297 ADX393237:ADX393297 ANT393237:ANT393297 AXP393237:AXP393297 BHL393237:BHL393297 BRH393237:BRH393297 CBD393237:CBD393297 CKZ393237:CKZ393297 CUV393237:CUV393297 DER393237:DER393297 DON393237:DON393297 DYJ393237:DYJ393297 EIF393237:EIF393297 ESB393237:ESB393297 FBX393237:FBX393297 FLT393237:FLT393297 FVP393237:FVP393297 GFL393237:GFL393297 GPH393237:GPH393297 GZD393237:GZD393297 HIZ393237:HIZ393297 HSV393237:HSV393297 ICR393237:ICR393297 IMN393237:IMN393297 IWJ393237:IWJ393297 JGF393237:JGF393297 JQB393237:JQB393297 JZX393237:JZX393297 KJT393237:KJT393297 KTP393237:KTP393297 LDL393237:LDL393297 LNH393237:LNH393297 LXD393237:LXD393297 MGZ393237:MGZ393297 MQV393237:MQV393297 NAR393237:NAR393297 NKN393237:NKN393297 NUJ393237:NUJ393297 OEF393237:OEF393297 OOB393237:OOB393297 OXX393237:OXX393297 PHT393237:PHT393297 PRP393237:PRP393297 QBL393237:QBL393297 QLH393237:QLH393297 QVD393237:QVD393297 REZ393237:REZ393297 ROV393237:ROV393297 RYR393237:RYR393297 SIN393237:SIN393297 SSJ393237:SSJ393297 TCF393237:TCF393297 TMB393237:TMB393297 TVX393237:TVX393297 UFT393237:UFT393297 UPP393237:UPP393297 UZL393237:UZL393297 VJH393237:VJH393297 VTD393237:VTD393297 WCZ393237:WCZ393297 WMV393237:WMV393297 WWR393237:WWR393297 AJ458773:AJ458833 KF458773:KF458833 UB458773:UB458833 ADX458773:ADX458833 ANT458773:ANT458833 AXP458773:AXP458833 BHL458773:BHL458833 BRH458773:BRH458833 CBD458773:CBD458833 CKZ458773:CKZ458833 CUV458773:CUV458833 DER458773:DER458833 DON458773:DON458833 DYJ458773:DYJ458833 EIF458773:EIF458833 ESB458773:ESB458833 FBX458773:FBX458833 FLT458773:FLT458833 FVP458773:FVP458833 GFL458773:GFL458833 GPH458773:GPH458833 GZD458773:GZD458833 HIZ458773:HIZ458833 HSV458773:HSV458833 ICR458773:ICR458833 IMN458773:IMN458833 IWJ458773:IWJ458833 JGF458773:JGF458833 JQB458773:JQB458833 JZX458773:JZX458833 KJT458773:KJT458833 KTP458773:KTP458833 LDL458773:LDL458833 LNH458773:LNH458833 LXD458773:LXD458833 MGZ458773:MGZ458833 MQV458773:MQV458833 NAR458773:NAR458833 NKN458773:NKN458833 NUJ458773:NUJ458833 OEF458773:OEF458833 OOB458773:OOB458833 OXX458773:OXX458833 PHT458773:PHT458833 PRP458773:PRP458833 QBL458773:QBL458833 QLH458773:QLH458833 QVD458773:QVD458833 REZ458773:REZ458833 ROV458773:ROV458833 RYR458773:RYR458833 SIN458773:SIN458833 SSJ458773:SSJ458833 TCF458773:TCF458833 TMB458773:TMB458833 TVX458773:TVX458833 UFT458773:UFT458833 UPP458773:UPP458833 UZL458773:UZL458833 VJH458773:VJH458833 VTD458773:VTD458833 WCZ458773:WCZ458833 WMV458773:WMV458833 WWR458773:WWR458833 AJ524309:AJ524369 KF524309:KF524369 UB524309:UB524369 ADX524309:ADX524369 ANT524309:ANT524369 AXP524309:AXP524369 BHL524309:BHL524369 BRH524309:BRH524369 CBD524309:CBD524369 CKZ524309:CKZ524369 CUV524309:CUV524369 DER524309:DER524369 DON524309:DON524369 DYJ524309:DYJ524369 EIF524309:EIF524369 ESB524309:ESB524369 FBX524309:FBX524369 FLT524309:FLT524369 FVP524309:FVP524369 GFL524309:GFL524369 GPH524309:GPH524369 GZD524309:GZD524369 HIZ524309:HIZ524369 HSV524309:HSV524369 ICR524309:ICR524369 IMN524309:IMN524369 IWJ524309:IWJ524369 JGF524309:JGF524369 JQB524309:JQB524369 JZX524309:JZX524369 KJT524309:KJT524369 KTP524309:KTP524369 LDL524309:LDL524369 LNH524309:LNH524369 LXD524309:LXD524369 MGZ524309:MGZ524369 MQV524309:MQV524369 NAR524309:NAR524369 NKN524309:NKN524369 NUJ524309:NUJ524369 OEF524309:OEF524369 OOB524309:OOB524369 OXX524309:OXX524369 PHT524309:PHT524369 PRP524309:PRP524369 QBL524309:QBL524369 QLH524309:QLH524369 QVD524309:QVD524369 REZ524309:REZ524369 ROV524309:ROV524369 RYR524309:RYR524369 SIN524309:SIN524369 SSJ524309:SSJ524369 TCF524309:TCF524369 TMB524309:TMB524369 TVX524309:TVX524369 UFT524309:UFT524369 UPP524309:UPP524369 UZL524309:UZL524369 VJH524309:VJH524369 VTD524309:VTD524369 WCZ524309:WCZ524369 WMV524309:WMV524369 WWR524309:WWR524369 AJ589845:AJ589905 KF589845:KF589905 UB589845:UB589905 ADX589845:ADX589905 ANT589845:ANT589905 AXP589845:AXP589905 BHL589845:BHL589905 BRH589845:BRH589905 CBD589845:CBD589905 CKZ589845:CKZ589905 CUV589845:CUV589905 DER589845:DER589905 DON589845:DON589905 DYJ589845:DYJ589905 EIF589845:EIF589905 ESB589845:ESB589905 FBX589845:FBX589905 FLT589845:FLT589905 FVP589845:FVP589905 GFL589845:GFL589905 GPH589845:GPH589905 GZD589845:GZD589905 HIZ589845:HIZ589905 HSV589845:HSV589905 ICR589845:ICR589905 IMN589845:IMN589905 IWJ589845:IWJ589905 JGF589845:JGF589905 JQB589845:JQB589905 JZX589845:JZX589905 KJT589845:KJT589905 KTP589845:KTP589905 LDL589845:LDL589905 LNH589845:LNH589905 LXD589845:LXD589905 MGZ589845:MGZ589905 MQV589845:MQV589905 NAR589845:NAR589905 NKN589845:NKN589905 NUJ589845:NUJ589905 OEF589845:OEF589905 OOB589845:OOB589905 OXX589845:OXX589905 PHT589845:PHT589905 PRP589845:PRP589905 QBL589845:QBL589905 QLH589845:QLH589905 QVD589845:QVD589905 REZ589845:REZ589905 ROV589845:ROV589905 RYR589845:RYR589905 SIN589845:SIN589905 SSJ589845:SSJ589905 TCF589845:TCF589905 TMB589845:TMB589905 TVX589845:TVX589905 UFT589845:UFT589905 UPP589845:UPP589905 UZL589845:UZL589905 VJH589845:VJH589905 VTD589845:VTD589905 WCZ589845:WCZ589905 WMV589845:WMV589905 WWR589845:WWR589905 AJ655381:AJ655441 KF655381:KF655441 UB655381:UB655441 ADX655381:ADX655441 ANT655381:ANT655441 AXP655381:AXP655441 BHL655381:BHL655441 BRH655381:BRH655441 CBD655381:CBD655441 CKZ655381:CKZ655441 CUV655381:CUV655441 DER655381:DER655441 DON655381:DON655441 DYJ655381:DYJ655441 EIF655381:EIF655441 ESB655381:ESB655441 FBX655381:FBX655441 FLT655381:FLT655441 FVP655381:FVP655441 GFL655381:GFL655441 GPH655381:GPH655441 GZD655381:GZD655441 HIZ655381:HIZ655441 HSV655381:HSV655441 ICR655381:ICR655441 IMN655381:IMN655441 IWJ655381:IWJ655441 JGF655381:JGF655441 JQB655381:JQB655441 JZX655381:JZX655441 KJT655381:KJT655441 KTP655381:KTP655441 LDL655381:LDL655441 LNH655381:LNH655441 LXD655381:LXD655441 MGZ655381:MGZ655441 MQV655381:MQV655441 NAR655381:NAR655441 NKN655381:NKN655441 NUJ655381:NUJ655441 OEF655381:OEF655441 OOB655381:OOB655441 OXX655381:OXX655441 PHT655381:PHT655441 PRP655381:PRP655441 QBL655381:QBL655441 QLH655381:QLH655441 QVD655381:QVD655441 REZ655381:REZ655441 ROV655381:ROV655441 RYR655381:RYR655441 SIN655381:SIN655441 SSJ655381:SSJ655441 TCF655381:TCF655441 TMB655381:TMB655441 TVX655381:TVX655441 UFT655381:UFT655441 UPP655381:UPP655441 UZL655381:UZL655441 VJH655381:VJH655441 VTD655381:VTD655441 WCZ655381:WCZ655441 WMV655381:WMV655441 WWR655381:WWR655441 AJ720917:AJ720977 KF720917:KF720977 UB720917:UB720977 ADX720917:ADX720977 ANT720917:ANT720977 AXP720917:AXP720977 BHL720917:BHL720977 BRH720917:BRH720977 CBD720917:CBD720977 CKZ720917:CKZ720977 CUV720917:CUV720977 DER720917:DER720977 DON720917:DON720977 DYJ720917:DYJ720977 EIF720917:EIF720977 ESB720917:ESB720977 FBX720917:FBX720977 FLT720917:FLT720977 FVP720917:FVP720977 GFL720917:GFL720977 GPH720917:GPH720977 GZD720917:GZD720977 HIZ720917:HIZ720977 HSV720917:HSV720977 ICR720917:ICR720977 IMN720917:IMN720977 IWJ720917:IWJ720977 JGF720917:JGF720977 JQB720917:JQB720977 JZX720917:JZX720977 KJT720917:KJT720977 KTP720917:KTP720977 LDL720917:LDL720977 LNH720917:LNH720977 LXD720917:LXD720977 MGZ720917:MGZ720977 MQV720917:MQV720977 NAR720917:NAR720977 NKN720917:NKN720977 NUJ720917:NUJ720977 OEF720917:OEF720977 OOB720917:OOB720977 OXX720917:OXX720977 PHT720917:PHT720977 PRP720917:PRP720977 QBL720917:QBL720977 QLH720917:QLH720977 QVD720917:QVD720977 REZ720917:REZ720977 ROV720917:ROV720977 RYR720917:RYR720977 SIN720917:SIN720977 SSJ720917:SSJ720977 TCF720917:TCF720977 TMB720917:TMB720977 TVX720917:TVX720977 UFT720917:UFT720977 UPP720917:UPP720977 UZL720917:UZL720977 VJH720917:VJH720977 VTD720917:VTD720977 WCZ720917:WCZ720977 WMV720917:WMV720977 WWR720917:WWR720977 AJ786453:AJ786513 KF786453:KF786513 UB786453:UB786513 ADX786453:ADX786513 ANT786453:ANT786513 AXP786453:AXP786513 BHL786453:BHL786513 BRH786453:BRH786513 CBD786453:CBD786513 CKZ786453:CKZ786513 CUV786453:CUV786513 DER786453:DER786513 DON786453:DON786513 DYJ786453:DYJ786513 EIF786453:EIF786513 ESB786453:ESB786513 FBX786453:FBX786513 FLT786453:FLT786513 FVP786453:FVP786513 GFL786453:GFL786513 GPH786453:GPH786513 GZD786453:GZD786513 HIZ786453:HIZ786513 HSV786453:HSV786513 ICR786453:ICR786513 IMN786453:IMN786513 IWJ786453:IWJ786513 JGF786453:JGF786513 JQB786453:JQB786513 JZX786453:JZX786513 KJT786453:KJT786513 KTP786453:KTP786513 LDL786453:LDL786513 LNH786453:LNH786513 LXD786453:LXD786513 MGZ786453:MGZ786513 MQV786453:MQV786513 NAR786453:NAR786513 NKN786453:NKN786513 NUJ786453:NUJ786513 OEF786453:OEF786513 OOB786453:OOB786513 OXX786453:OXX786513 PHT786453:PHT786513 PRP786453:PRP786513 QBL786453:QBL786513 QLH786453:QLH786513 QVD786453:QVD786513 REZ786453:REZ786513 ROV786453:ROV786513 RYR786453:RYR786513 SIN786453:SIN786513 SSJ786453:SSJ786513 TCF786453:TCF786513 TMB786453:TMB786513 TVX786453:TVX786513 UFT786453:UFT786513 UPP786453:UPP786513 UZL786453:UZL786513 VJH786453:VJH786513 VTD786453:VTD786513 WCZ786453:WCZ786513 WMV786453:WMV786513 WWR786453:WWR786513 AJ851989:AJ852049 KF851989:KF852049 UB851989:UB852049 ADX851989:ADX852049 ANT851989:ANT852049 AXP851989:AXP852049 BHL851989:BHL852049 BRH851989:BRH852049 CBD851989:CBD852049 CKZ851989:CKZ852049 CUV851989:CUV852049 DER851989:DER852049 DON851989:DON852049 DYJ851989:DYJ852049 EIF851989:EIF852049 ESB851989:ESB852049 FBX851989:FBX852049 FLT851989:FLT852049 FVP851989:FVP852049 GFL851989:GFL852049 GPH851989:GPH852049 GZD851989:GZD852049 HIZ851989:HIZ852049 HSV851989:HSV852049 ICR851989:ICR852049 IMN851989:IMN852049 IWJ851989:IWJ852049 JGF851989:JGF852049 JQB851989:JQB852049 JZX851989:JZX852049 KJT851989:KJT852049 KTP851989:KTP852049 LDL851989:LDL852049 LNH851989:LNH852049 LXD851989:LXD852049 MGZ851989:MGZ852049 MQV851989:MQV852049 NAR851989:NAR852049 NKN851989:NKN852049 NUJ851989:NUJ852049 OEF851989:OEF852049 OOB851989:OOB852049 OXX851989:OXX852049 PHT851989:PHT852049 PRP851989:PRP852049 QBL851989:QBL852049 QLH851989:QLH852049 QVD851989:QVD852049 REZ851989:REZ852049 ROV851989:ROV852049 RYR851989:RYR852049 SIN851989:SIN852049 SSJ851989:SSJ852049 TCF851989:TCF852049 TMB851989:TMB852049 TVX851989:TVX852049 UFT851989:UFT852049 UPP851989:UPP852049 UZL851989:UZL852049 VJH851989:VJH852049 VTD851989:VTD852049 WCZ851989:WCZ852049 WMV851989:WMV852049 WWR851989:WWR852049 AJ917525:AJ917585 KF917525:KF917585 UB917525:UB917585 ADX917525:ADX917585 ANT917525:ANT917585 AXP917525:AXP917585 BHL917525:BHL917585 BRH917525:BRH917585 CBD917525:CBD917585 CKZ917525:CKZ917585 CUV917525:CUV917585 DER917525:DER917585 DON917525:DON917585 DYJ917525:DYJ917585 EIF917525:EIF917585 ESB917525:ESB917585 FBX917525:FBX917585 FLT917525:FLT917585 FVP917525:FVP917585 GFL917525:GFL917585 GPH917525:GPH917585 GZD917525:GZD917585 HIZ917525:HIZ917585 HSV917525:HSV917585 ICR917525:ICR917585 IMN917525:IMN917585 IWJ917525:IWJ917585 JGF917525:JGF917585 JQB917525:JQB917585 JZX917525:JZX917585 KJT917525:KJT917585 KTP917525:KTP917585 LDL917525:LDL917585 LNH917525:LNH917585 LXD917525:LXD917585 MGZ917525:MGZ917585 MQV917525:MQV917585 NAR917525:NAR917585 NKN917525:NKN917585 NUJ917525:NUJ917585 OEF917525:OEF917585 OOB917525:OOB917585 OXX917525:OXX917585 PHT917525:PHT917585 PRP917525:PRP917585 QBL917525:QBL917585 QLH917525:QLH917585 QVD917525:QVD917585 REZ917525:REZ917585 ROV917525:ROV917585 RYR917525:RYR917585 SIN917525:SIN917585 SSJ917525:SSJ917585 TCF917525:TCF917585 TMB917525:TMB917585 TVX917525:TVX917585 UFT917525:UFT917585 UPP917525:UPP917585 UZL917525:UZL917585 VJH917525:VJH917585 VTD917525:VTD917585 WCZ917525:WCZ917585 WMV917525:WMV917585 WWR917525:WWR917585 AJ983061:AJ983121 KF983061:KF983121 UB983061:UB983121 ADX983061:ADX983121 ANT983061:ANT983121 AXP983061:AXP983121 BHL983061:BHL983121 BRH983061:BRH983121 CBD983061:CBD983121 CKZ983061:CKZ983121 CUV983061:CUV983121 DER983061:DER983121 DON983061:DON983121 DYJ983061:DYJ983121 EIF983061:EIF983121 ESB983061:ESB983121 FBX983061:FBX983121 FLT983061:FLT983121 FVP983061:FVP983121 GFL983061:GFL983121 GPH983061:GPH983121 GZD983061:GZD983121 HIZ983061:HIZ983121 HSV983061:HSV983121 ICR983061:ICR983121 IMN983061:IMN983121 IWJ983061:IWJ983121 JGF983061:JGF983121 JQB983061:JQB983121 JZX983061:JZX983121 KJT983061:KJT983121 KTP983061:KTP983121 LDL983061:LDL983121 LNH983061:LNH983121 LXD983061:LXD983121 MGZ983061:MGZ983121 MQV983061:MQV983121 NAR983061:NAR983121 NKN983061:NKN983121 NUJ983061:NUJ983121 OEF983061:OEF983121 OOB983061:OOB983121 OXX983061:OXX983121 PHT983061:PHT983121 PRP983061:PRP983121 QBL983061:QBL983121 QLH983061:QLH983121 QVD983061:QVD983121 REZ983061:REZ983121 ROV983061:ROV983121 RYR983061:RYR983121 SIN983061:SIN983121 SSJ983061:SSJ983121 TCF983061:TCF983121 TMB983061:TMB983121 TVX983061:TVX983121 UFT983061:UFT983121 UPP983061:UPP983121 UZL983061:UZL983121 VJH983061:VJH983121 VTD983061:VTD983121 WCZ983061:WCZ983121 WMV983061:WMV983121 WWR983061:WWR983121 WWR9:WWR10 WMV9:WMV10 WCZ9:WCZ10 VTD9:VTD10 VJH9:VJH10 UZL9:UZL10 UPP9:UPP10 UFT9:UFT10 TVX9:TVX10 TMB9:TMB10 TCF9:TCF10 SSJ9:SSJ10 SIN9:SIN10 RYR9:RYR10 ROV9:ROV10 REZ9:REZ10 QVD9:QVD10 QLH9:QLH10 QBL9:QBL10 PRP9:PRP10 PHT9:PHT10 OXX9:OXX10 OOB9:OOB10 OEF9:OEF10 NUJ9:NUJ10 NKN9:NKN10 NAR9:NAR10 MQV9:MQV10 MGZ9:MGZ10 LXD9:LXD10 LNH9:LNH10 LDL9:LDL10 KTP9:KTP10 KJT9:KJT10 JZX9:JZX10 JQB9:JQB10 JGF9:JGF10 IWJ9:IWJ10 IMN9:IMN10 ICR9:ICR10 HSV9:HSV10 HIZ9:HIZ10 GZD9:GZD10 GPH9:GPH10 GFL9:GFL10 FVP9:FVP10 FLT9:FLT10 FBX9:FBX10 ESB9:ESB10 EIF9:EIF10 DYJ9:DYJ10 DON9:DON10 DER9:DER10 CUV9:CUV10 CKZ9:CKZ10 CBD9:CBD10 BRH9:BRH10 BHL9:BHL10 AXP9:AXP10 ANT9:ANT10 ADX9:ADX10 UB9:UB10 KF9:KF10 AJ9:AJ10 WWQ9:WWQ81 WMU9:WMU81 WCY9:WCY81 VTC9:VTC81 VJG9:VJG81 UZK9:UZK81 UPO9:UPO81 UFS9:UFS81 TVW9:TVW81 TMA9:TMA81 TCE9:TCE81 SSI9:SSI81 SIM9:SIM81 RYQ9:RYQ81 ROU9:ROU81 REY9:REY81 QVC9:QVC81 QLG9:QLG81 QBK9:QBK81 PRO9:PRO81 PHS9:PHS81 OXW9:OXW81 OOA9:OOA81 OEE9:OEE81 NUI9:NUI81 NKM9:NKM81 NAQ9:NAQ81 MQU9:MQU81 MGY9:MGY81 LXC9:LXC81 LNG9:LNG81 LDK9:LDK81 KTO9:KTO81 KJS9:KJS81 JZW9:JZW81 JQA9:JQA81 JGE9:JGE81 IWI9:IWI81 IMM9:IMM81 ICQ9:ICQ81 HSU9:HSU81 HIY9:HIY81 GZC9:GZC81 GPG9:GPG81 GFK9:GFK81 FVO9:FVO81 FLS9:FLS81 FBW9:FBW81 ESA9:ESA81 EIE9:EIE81 DYI9:DYI81 DOM9:DOM81 DEQ9:DEQ81 CUU9:CUU81 CKY9:CKY81 CBC9:CBC81 BRG9:BRG81 BHK9:BHK81 AXO9:AXO81 ANS9:ANS81 ADW9:ADW81 UA9:UA81 KE9:KE81 AI9:AI81 WWP9:WWP10 WMT9:WMT10 WCX9:WCX10 VTB9:VTB10 VJF9:VJF10 UZJ9:UZJ10 UPN9:UPN10 UFR9:UFR10 TVV9:TVV10 TLZ9:TLZ10 TCD9:TCD10 SSH9:SSH10 SIL9:SIL10 RYP9:RYP10 ROT9:ROT10 REX9:REX10 QVB9:QVB10 QLF9:QLF10 QBJ9:QBJ10 PRN9:PRN10 PHR9:PHR10 OXV9:OXV10 ONZ9:ONZ10 OED9:OED10 NUH9:NUH10 NKL9:NKL10 NAP9:NAP10 MQT9:MQT10 MGX9:MGX10 LXB9:LXB10 LNF9:LNF10 LDJ9:LDJ10 KTN9:KTN10 KJR9:KJR10 JZV9:JZV10 JPZ9:JPZ10 JGD9:JGD10 IWH9:IWH10 IML9:IML10 ICP9:ICP10 HST9:HST10 HIX9:HIX10 GZB9:GZB10 GPF9:GPF10 GFJ9:GFJ10 FVN9:FVN10 FLR9:FLR10 FBV9:FBV10 ERZ9:ERZ10 EID9:EID10 DYH9:DYH10 DOL9:DOL10 DEP9:DEP10 CUT9:CUT10 CKX9:CKX10 CBB9:CBB10 BRF9:BRF10 BHJ9:BHJ10 AXN9:AXN10 ANR9:ANR10 ADV9:ADV10 TZ9:TZ10 KD9:KD10 AH9:AH10 WWN9:WWO81 WMR9:WMS81 WCV9:WCW81 VSZ9:VTA81 VJD9:VJE81 UZH9:UZI81 UPL9:UPM81 UFP9:UFQ81 TVT9:TVU81 TLX9:TLY81 TCB9:TCC81 SSF9:SSG81 SIJ9:SIK81 RYN9:RYO81 ROR9:ROS81 REV9:REW81 QUZ9:QVA81 QLD9:QLE81 QBH9:QBI81 PRL9:PRM81 PHP9:PHQ81 OXT9:OXU81 ONX9:ONY81 OEB9:OEC81 NUF9:NUG81 NKJ9:NKK81 NAN9:NAO81 MQR9:MQS81 MGV9:MGW81 LWZ9:LXA81 LND9:LNE81 LDH9:LDI81 KTL9:KTM81 KJP9:KJQ81 JZT9:JZU81 JPX9:JPY81 JGB9:JGC81 IWF9:IWG81 IMJ9:IMK81 ICN9:ICO81 HSR9:HSS81 HIV9:HIW81 GYZ9:GZA81 GPD9:GPE81 GFH9:GFI81 FVL9:FVM81 FLP9:FLQ81 FBT9:FBU81 ERX9:ERY81 EIB9:EIC81 DYF9:DYG81 DOJ9:DOK81 DEN9:DEO81 CUR9:CUS81 CKV9:CKW81 CAZ9:CBA81 BRD9:BRE81 BHH9:BHI81 AXL9:AXM81 ANP9:ANQ81 ADT9:ADU81 TX9:TY81 KB9:KC81 AF9:AG81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60</vt:i4>
      </vt:variant>
    </vt:vector>
  </HeadingPairs>
  <TitlesOfParts>
    <vt:vector size="87" baseType="lpstr">
      <vt:lpstr>PORTADA</vt:lpstr>
      <vt:lpstr>M FACTIBILIDAD</vt:lpstr>
      <vt:lpstr>M VALORIZACION</vt:lpstr>
      <vt:lpstr>M DISEÑO P.</vt:lpstr>
      <vt:lpstr>M PREDIAL</vt:lpstr>
      <vt:lpstr>M EJECUCION O.</vt:lpstr>
      <vt:lpstr>M CONSERVACION-DTM</vt:lpstr>
      <vt:lpstr>M CONSERVACION-DTAI</vt:lpstr>
      <vt:lpstr>E PLANEACION</vt:lpstr>
      <vt:lpstr>E INNOVACION</vt:lpstr>
      <vt:lpstr>E GESTION SOCIAL</vt:lpstr>
      <vt:lpstr>E INTERINSTITUCIONAL</vt:lpstr>
      <vt:lpstr>E COMUNICACIONES</vt:lpstr>
      <vt:lpstr>E GPROYECTOS</vt:lpstr>
      <vt:lpstr>A CONTRACTUAL</vt:lpstr>
      <vt:lpstr>A LEGAL</vt:lpstr>
      <vt:lpstr>A CALIDAD</vt:lpstr>
      <vt:lpstr>A RFISICOS</vt:lpstr>
      <vt:lpstr>A FINANCIERA</vt:lpstr>
      <vt:lpstr>A THUMANOS</vt:lpstr>
      <vt:lpstr>A TIC</vt:lpstr>
      <vt:lpstr>A DOCUMENTAL</vt:lpstr>
      <vt:lpstr>EC MEJORAMIENTO</vt:lpstr>
      <vt:lpstr>EC EVALUACION</vt:lpstr>
      <vt:lpstr>ESCALAS</vt:lpstr>
      <vt:lpstr>CONTROL</vt:lpstr>
      <vt:lpstr>Listas</vt:lpstr>
      <vt:lpstr>Listas!Administracion</vt:lpstr>
      <vt:lpstr>'A CALIDAD'!Área_de_impresión</vt:lpstr>
      <vt:lpstr>'A CONTRACTUAL'!Área_de_impresión</vt:lpstr>
      <vt:lpstr>'A DOCUMENTAL'!Área_de_impresión</vt:lpstr>
      <vt:lpstr>'A FINANCIERA'!Área_de_impresión</vt:lpstr>
      <vt:lpstr>'A LEGAL'!Área_de_impresión</vt:lpstr>
      <vt:lpstr>'A RFISICOS'!Área_de_impresión</vt:lpstr>
      <vt:lpstr>'A THUMANOS'!Área_de_impresión</vt:lpstr>
      <vt:lpstr>'A TIC'!Área_de_impresión</vt:lpstr>
      <vt:lpstr>CONTROL!Área_de_impresión</vt:lpstr>
      <vt:lpstr>'E COMUNICACIONES'!Área_de_impresión</vt:lpstr>
      <vt:lpstr>'E GESTION SOCIAL'!Área_de_impresión</vt:lpstr>
      <vt:lpstr>'E GPROYECTOS'!Área_de_impresión</vt:lpstr>
      <vt:lpstr>'E INNOVACION'!Área_de_impresión</vt:lpstr>
      <vt:lpstr>'E INTERINSTITUCIONAL'!Área_de_impresión</vt:lpstr>
      <vt:lpstr>'E PLANEACION'!Área_de_impresión</vt:lpstr>
      <vt:lpstr>'EC EVALUACION'!Área_de_impresión</vt:lpstr>
      <vt:lpstr>'EC MEJORAMIENTO'!Área_de_impresión</vt:lpstr>
      <vt:lpstr>'M CONSERVACION-DTAI'!Área_de_impresión</vt:lpstr>
      <vt:lpstr>'M CONSERVACION-DTM'!Área_de_impresión</vt:lpstr>
      <vt:lpstr>'M DISEÑO P.'!Área_de_impresión</vt:lpstr>
      <vt:lpstr>'M EJECUCION O.'!Área_de_impresión</vt:lpstr>
      <vt:lpstr>'M FACTIBILIDAD'!Área_de_impresión</vt:lpstr>
      <vt:lpstr>'M PREDIAL'!Área_de_impresión</vt:lpstr>
      <vt:lpstr>Listas!Control</vt:lpstr>
      <vt:lpstr>ESCALAS!Efectividad</vt:lpstr>
      <vt:lpstr>Listas!Efectividad</vt:lpstr>
      <vt:lpstr>ESCALAS!Impacto</vt:lpstr>
      <vt:lpstr>Listas!Impacto</vt:lpstr>
      <vt:lpstr>ESCALAS!Monitoreo</vt:lpstr>
      <vt:lpstr>Listas!Monitoreo</vt:lpstr>
      <vt:lpstr>ESCALAS!Periodo</vt:lpstr>
      <vt:lpstr>Listas!Periodo</vt:lpstr>
      <vt:lpstr>ESCALAS!Probabilidad</vt:lpstr>
      <vt:lpstr>Listas!Probabilidad</vt:lpstr>
      <vt:lpstr>ESCALAS!Proceso</vt:lpstr>
      <vt:lpstr>Listas!Proceso</vt:lpstr>
      <vt:lpstr>'A CALIDAD'!Títulos_a_imprimir</vt:lpstr>
      <vt:lpstr>'A CONTRACTUAL'!Títulos_a_imprimir</vt:lpstr>
      <vt:lpstr>'A DOCUMENTAL'!Títulos_a_imprimir</vt:lpstr>
      <vt:lpstr>'A FINANCIERA'!Títulos_a_imprimir</vt:lpstr>
      <vt:lpstr>'A LEGAL'!Títulos_a_imprimir</vt:lpstr>
      <vt:lpstr>'A RFISICOS'!Títulos_a_imprimir</vt:lpstr>
      <vt:lpstr>'A THUMANOS'!Títulos_a_imprimir</vt:lpstr>
      <vt:lpstr>'A TIC'!Títulos_a_imprimir</vt:lpstr>
      <vt:lpstr>'E COMUNICACIONES'!Títulos_a_imprimir</vt:lpstr>
      <vt:lpstr>'E GESTION SOCIAL'!Títulos_a_imprimir</vt:lpstr>
      <vt:lpstr>'E GPROYECTOS'!Títulos_a_imprimir</vt:lpstr>
      <vt:lpstr>'E INNOVACION'!Títulos_a_imprimir</vt:lpstr>
      <vt:lpstr>'E INTERINSTITUCIONAL'!Títulos_a_imprimir</vt:lpstr>
      <vt:lpstr>'E PLANEACION'!Títulos_a_imprimir</vt:lpstr>
      <vt:lpstr>'EC EVALUACION'!Títulos_a_imprimir</vt:lpstr>
      <vt:lpstr>'EC MEJORAMIENTO'!Títulos_a_imprimir</vt:lpstr>
      <vt:lpstr>'M CONSERVACION-DTAI'!Títulos_a_imprimir</vt:lpstr>
      <vt:lpstr>'M CONSERVACION-DTM'!Títulos_a_imprimir</vt:lpstr>
      <vt:lpstr>'M DISEÑO P.'!Títulos_a_imprimir</vt:lpstr>
      <vt:lpstr>'M EJECUCION O.'!Títulos_a_imprimir</vt:lpstr>
      <vt:lpstr>'M FACTIBILIDAD'!Títulos_a_imprimir</vt:lpstr>
      <vt:lpstr>'M PREDIAL'!Títulos_a_imprimir</vt:lpstr>
      <vt:lpstr>'M VALORIZACION'!Títulos_a_imprimir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Aleman Lopez</dc:creator>
  <cp:lastModifiedBy>Jose Eduardo Quiroga Barriga</cp:lastModifiedBy>
  <cp:lastPrinted>2016-08-01T15:12:49Z</cp:lastPrinted>
  <dcterms:created xsi:type="dcterms:W3CDTF">2015-01-07T20:31:41Z</dcterms:created>
  <dcterms:modified xsi:type="dcterms:W3CDTF">2018-07-27T22:37:28Z</dcterms:modified>
</cp:coreProperties>
</file>